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Net MyDocuments\Writing\2015 ILSI food results\Supplementary Tables\FCT Submission REVISED\"/>
    </mc:Choice>
  </mc:AlternateContent>
  <bookViews>
    <workbookView xWindow="0" yWindow="0" windowWidth="10050" windowHeight="7680" tabRatio="914"/>
  </bookViews>
  <sheets>
    <sheet name="Sources" sheetId="4" r:id="rId1"/>
    <sheet name="Effective FCS" sheetId="26" r:id="rId2"/>
    <sheet name="IndirectAdditives in FCS" sheetId="25" r:id="rId3"/>
    <sheet name="EAFUS" sheetId="24" r:id="rId4"/>
    <sheet name="TOR" sheetId="23" r:id="rId5"/>
    <sheet name="SCOGS" sheetId="27" r:id="rId6"/>
    <sheet name="FDA GRN" sheetId="28" r:id="rId7"/>
    <sheet name="FEMA GRAS" sheetId="29" r:id="rId8"/>
    <sheet name="Pesticide" sheetId="21" r:id="rId9"/>
    <sheet name="8659_FOOD_CASRN" sheetId="30" r:id="rId10"/>
    <sheet name="1530_FOOD_CASRN" sheetId="31" r:id="rId11"/>
  </sheets>
  <definedNames>
    <definedName name="_xlnm._FilterDatabase" localSheetId="10" hidden="1">'1530_FOOD_CASRN'!$A$1:$D$1</definedName>
    <definedName name="_xlnm._FilterDatabase" localSheetId="9" hidden="1">'8659_FOOD_CASRN'!$A$1:$B$1</definedName>
    <definedName name="_xlnm._FilterDatabase" localSheetId="3" hidden="1">EAFUS!$A$15:$CJ$15</definedName>
    <definedName name="_xlnm._FilterDatabase" localSheetId="6" hidden="1">'FDA GRN'!$A$1:$C$1</definedName>
    <definedName name="_xlnm._FilterDatabase" localSheetId="7" hidden="1">'FEMA GRAS'!$A$1:$D$2797</definedName>
    <definedName name="_xlnm._FilterDatabase" localSheetId="2" hidden="1">'IndirectAdditives in FCS'!$A$3:$AP$3</definedName>
    <definedName name="_xlnm._FilterDatabase" localSheetId="8" hidden="1">Pesticide!$A$1:$B$1809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81" i="27" l="1"/>
  <c r="D381" i="27"/>
  <c r="B381" i="27"/>
  <c r="E380" i="27"/>
  <c r="D380" i="27"/>
  <c r="B380" i="27"/>
  <c r="F379" i="27"/>
  <c r="E379" i="27"/>
  <c r="D379" i="27"/>
  <c r="B379" i="27"/>
  <c r="F378" i="27"/>
  <c r="E378" i="27"/>
  <c r="D378" i="27"/>
  <c r="B378" i="27"/>
  <c r="E377" i="27"/>
  <c r="D377" i="27"/>
  <c r="B377" i="27"/>
  <c r="E376" i="27"/>
  <c r="D376" i="27"/>
  <c r="B376" i="27"/>
  <c r="D375" i="27"/>
  <c r="E374" i="27"/>
  <c r="D374" i="27"/>
  <c r="B374" i="27"/>
  <c r="E373" i="27"/>
  <c r="D373" i="27"/>
  <c r="B373" i="27"/>
  <c r="E372" i="27"/>
  <c r="D372" i="27"/>
  <c r="B372" i="27"/>
  <c r="F371" i="27"/>
  <c r="E371" i="27"/>
  <c r="D371" i="27"/>
  <c r="B371" i="27"/>
  <c r="F370" i="27"/>
  <c r="E370" i="27"/>
  <c r="D370" i="27"/>
  <c r="B370" i="27"/>
  <c r="F369" i="27"/>
  <c r="E369" i="27"/>
  <c r="D369" i="27"/>
  <c r="B369" i="27"/>
  <c r="D368" i="27"/>
  <c r="E367" i="27"/>
  <c r="D367" i="27"/>
  <c r="B367" i="27"/>
  <c r="E366" i="27"/>
  <c r="D366" i="27"/>
  <c r="B366" i="27"/>
  <c r="F365" i="27"/>
  <c r="E365" i="27"/>
  <c r="D365" i="27"/>
  <c r="B365" i="27"/>
  <c r="F364" i="27"/>
  <c r="E364" i="27"/>
  <c r="D364" i="27"/>
  <c r="B364" i="27"/>
  <c r="F363" i="27"/>
  <c r="E363" i="27"/>
  <c r="D363" i="27"/>
  <c r="B363" i="27"/>
  <c r="F362" i="27"/>
  <c r="E362" i="27"/>
  <c r="D362" i="27"/>
  <c r="B362" i="27"/>
  <c r="E361" i="27"/>
  <c r="D361" i="27"/>
  <c r="B361" i="27"/>
  <c r="F360" i="27"/>
  <c r="E360" i="27"/>
  <c r="D360" i="27"/>
  <c r="B360" i="27"/>
  <c r="F359" i="27"/>
  <c r="E359" i="27"/>
  <c r="D359" i="27"/>
  <c r="B359" i="27"/>
  <c r="F358" i="27"/>
  <c r="E358" i="27"/>
  <c r="D358" i="27"/>
  <c r="B358" i="27"/>
  <c r="E357" i="27"/>
  <c r="D357" i="27"/>
  <c r="B357" i="27"/>
  <c r="E356" i="27"/>
  <c r="D356" i="27"/>
  <c r="B356" i="27"/>
  <c r="E355" i="27"/>
  <c r="D355" i="27"/>
  <c r="B355" i="27"/>
  <c r="E354" i="27"/>
  <c r="D354" i="27"/>
  <c r="B354" i="27"/>
  <c r="E353" i="27"/>
  <c r="D353" i="27"/>
  <c r="B353" i="27"/>
  <c r="E352" i="27"/>
  <c r="D352" i="27"/>
  <c r="B352" i="27"/>
  <c r="F351" i="27"/>
  <c r="E351" i="27"/>
  <c r="D351" i="27"/>
  <c r="B351" i="27"/>
  <c r="F350" i="27"/>
  <c r="E350" i="27"/>
  <c r="D350" i="27"/>
  <c r="B350" i="27"/>
  <c r="F349" i="27"/>
  <c r="E349" i="27"/>
  <c r="D349" i="27"/>
  <c r="B349" i="27"/>
  <c r="F348" i="27"/>
  <c r="E348" i="27"/>
  <c r="D348" i="27"/>
  <c r="B348" i="27"/>
  <c r="F347" i="27"/>
  <c r="E347" i="27"/>
  <c r="D347" i="27"/>
  <c r="B347" i="27"/>
  <c r="F346" i="27"/>
  <c r="E346" i="27"/>
  <c r="D346" i="27"/>
  <c r="B346" i="27"/>
  <c r="E345" i="27"/>
  <c r="D345" i="27"/>
  <c r="B345" i="27"/>
  <c r="F344" i="27"/>
  <c r="E344" i="27"/>
  <c r="D344" i="27"/>
  <c r="B344" i="27"/>
  <c r="F343" i="27"/>
  <c r="E343" i="27"/>
  <c r="D343" i="27"/>
  <c r="B343" i="27"/>
  <c r="F342" i="27"/>
  <c r="E342" i="27"/>
  <c r="D342" i="27"/>
  <c r="B342" i="27"/>
  <c r="F341" i="27"/>
  <c r="E341" i="27"/>
  <c r="D341" i="27"/>
  <c r="B341" i="27"/>
  <c r="F340" i="27"/>
  <c r="E340" i="27"/>
  <c r="D340" i="27"/>
  <c r="B340" i="27"/>
  <c r="F339" i="27"/>
  <c r="E339" i="27"/>
  <c r="D339" i="27"/>
  <c r="B339" i="27"/>
  <c r="F338" i="27"/>
  <c r="E338" i="27"/>
  <c r="D338" i="27"/>
  <c r="B338" i="27"/>
  <c r="F337" i="27"/>
  <c r="E337" i="27"/>
  <c r="D337" i="27"/>
  <c r="B337" i="27"/>
  <c r="F336" i="27"/>
  <c r="E336" i="27"/>
  <c r="D336" i="27"/>
  <c r="B336" i="27"/>
  <c r="F335" i="27"/>
  <c r="E335" i="27"/>
  <c r="D335" i="27"/>
  <c r="B335" i="27"/>
  <c r="F334" i="27"/>
  <c r="E334" i="27"/>
  <c r="D334" i="27"/>
  <c r="B334" i="27"/>
  <c r="E333" i="27"/>
  <c r="D333" i="27"/>
  <c r="B333" i="27"/>
  <c r="F332" i="27"/>
  <c r="E332" i="27"/>
  <c r="D332" i="27"/>
  <c r="B332" i="27"/>
  <c r="E331" i="27"/>
  <c r="D331" i="27"/>
  <c r="B331" i="27"/>
  <c r="F330" i="27"/>
  <c r="E330" i="27"/>
  <c r="D330" i="27"/>
  <c r="B330" i="27"/>
  <c r="F329" i="27"/>
  <c r="E329" i="27"/>
  <c r="D329" i="27"/>
  <c r="B329" i="27"/>
  <c r="F328" i="27"/>
  <c r="E328" i="27"/>
  <c r="D328" i="27"/>
  <c r="B328" i="27"/>
  <c r="F327" i="27"/>
  <c r="E327" i="27"/>
  <c r="D327" i="27"/>
  <c r="B327" i="27"/>
  <c r="E326" i="27"/>
  <c r="D326" i="27"/>
  <c r="B326" i="27"/>
  <c r="E325" i="27"/>
  <c r="D325" i="27"/>
  <c r="B325" i="27"/>
  <c r="F324" i="27"/>
  <c r="E324" i="27"/>
  <c r="D324" i="27"/>
  <c r="B324" i="27"/>
  <c r="E323" i="27"/>
  <c r="D323" i="27"/>
  <c r="B323" i="27"/>
  <c r="F322" i="27"/>
  <c r="E322" i="27"/>
  <c r="D322" i="27"/>
  <c r="B322" i="27"/>
  <c r="E321" i="27"/>
  <c r="D321" i="27"/>
  <c r="B321" i="27"/>
  <c r="E320" i="27"/>
  <c r="D320" i="27"/>
  <c r="B320" i="27"/>
  <c r="E319" i="27"/>
  <c r="D319" i="27"/>
  <c r="B319" i="27"/>
  <c r="E318" i="27"/>
  <c r="D318" i="27"/>
  <c r="B318" i="27"/>
  <c r="E317" i="27"/>
  <c r="D317" i="27"/>
  <c r="B317" i="27"/>
  <c r="E316" i="27"/>
  <c r="D316" i="27"/>
  <c r="B316" i="27"/>
  <c r="F315" i="27"/>
  <c r="E315" i="27"/>
  <c r="D315" i="27"/>
  <c r="B315" i="27"/>
  <c r="E314" i="27"/>
  <c r="D314" i="27"/>
  <c r="B314" i="27"/>
  <c r="E313" i="27"/>
  <c r="D313" i="27"/>
  <c r="B313" i="27"/>
  <c r="G312" i="27"/>
  <c r="F312" i="27"/>
  <c r="E312" i="27"/>
  <c r="D312" i="27"/>
  <c r="B312" i="27"/>
  <c r="F311" i="27"/>
  <c r="E311" i="27"/>
  <c r="D311" i="27"/>
  <c r="B311" i="27"/>
  <c r="E310" i="27"/>
  <c r="D310" i="27"/>
  <c r="B310" i="27"/>
  <c r="G309" i="27"/>
  <c r="F309" i="27"/>
  <c r="E309" i="27"/>
  <c r="D309" i="27"/>
  <c r="B309" i="27"/>
  <c r="F308" i="27"/>
  <c r="E308" i="27"/>
  <c r="D308" i="27"/>
  <c r="B308" i="27"/>
  <c r="F307" i="27"/>
  <c r="E307" i="27"/>
  <c r="D307" i="27"/>
  <c r="B307" i="27"/>
  <c r="E306" i="27"/>
  <c r="D306" i="27"/>
  <c r="B306" i="27"/>
  <c r="F305" i="27"/>
  <c r="E305" i="27"/>
  <c r="D305" i="27"/>
  <c r="B305" i="27"/>
  <c r="F304" i="27"/>
  <c r="E304" i="27"/>
  <c r="D304" i="27"/>
  <c r="B304" i="27"/>
  <c r="E303" i="27"/>
  <c r="D303" i="27"/>
  <c r="B303" i="27"/>
  <c r="F302" i="27"/>
  <c r="E302" i="27"/>
  <c r="D302" i="27"/>
  <c r="B302" i="27"/>
  <c r="F301" i="27"/>
  <c r="E301" i="27"/>
  <c r="D301" i="27"/>
  <c r="B301" i="27"/>
  <c r="F300" i="27"/>
  <c r="E300" i="27"/>
  <c r="D300" i="27"/>
  <c r="B300" i="27"/>
  <c r="G299" i="27"/>
  <c r="F299" i="27"/>
  <c r="E299" i="27"/>
  <c r="D299" i="27"/>
  <c r="B299" i="27"/>
  <c r="F298" i="27"/>
  <c r="E298" i="27"/>
  <c r="D298" i="27"/>
  <c r="B298" i="27"/>
  <c r="F297" i="27"/>
  <c r="E297" i="27"/>
  <c r="D297" i="27"/>
  <c r="B297" i="27"/>
  <c r="F296" i="27"/>
  <c r="E296" i="27"/>
  <c r="D296" i="27"/>
  <c r="B296" i="27"/>
  <c r="F295" i="27"/>
  <c r="E295" i="27"/>
  <c r="D295" i="27"/>
  <c r="B295" i="27"/>
  <c r="F294" i="27"/>
  <c r="E294" i="27"/>
  <c r="D294" i="27"/>
  <c r="B294" i="27"/>
  <c r="F293" i="27"/>
  <c r="E293" i="27"/>
  <c r="D293" i="27"/>
  <c r="B293" i="27"/>
  <c r="F292" i="27"/>
  <c r="E292" i="27"/>
  <c r="D292" i="27"/>
  <c r="B292" i="27"/>
  <c r="F291" i="27"/>
  <c r="E291" i="27"/>
  <c r="D291" i="27"/>
  <c r="B291" i="27"/>
  <c r="F290" i="27"/>
  <c r="E290" i="27"/>
  <c r="D290" i="27"/>
  <c r="B290" i="27"/>
  <c r="F289" i="27"/>
  <c r="E289" i="27"/>
  <c r="D289" i="27"/>
  <c r="B289" i="27"/>
  <c r="F288" i="27"/>
  <c r="E288" i="27"/>
  <c r="D288" i="27"/>
  <c r="B288" i="27"/>
  <c r="F287" i="27"/>
  <c r="E287" i="27"/>
  <c r="D287" i="27"/>
  <c r="B287" i="27"/>
  <c r="F286" i="27"/>
  <c r="E286" i="27"/>
  <c r="D286" i="27"/>
  <c r="B286" i="27"/>
  <c r="F285" i="27"/>
  <c r="E285" i="27"/>
  <c r="D285" i="27"/>
  <c r="B285" i="27"/>
  <c r="F284" i="27"/>
  <c r="E284" i="27"/>
  <c r="D284" i="27"/>
  <c r="B284" i="27"/>
  <c r="F283" i="27"/>
  <c r="E283" i="27"/>
  <c r="D283" i="27"/>
  <c r="B283" i="27"/>
  <c r="E282" i="27"/>
  <c r="D282" i="27"/>
  <c r="B282" i="27"/>
  <c r="E281" i="27"/>
  <c r="D281" i="27"/>
  <c r="B281" i="27"/>
  <c r="E280" i="27"/>
  <c r="D280" i="27"/>
  <c r="B280" i="27"/>
  <c r="F279" i="27"/>
  <c r="E279" i="27"/>
  <c r="D279" i="27"/>
  <c r="B279" i="27"/>
  <c r="E278" i="27"/>
  <c r="D278" i="27"/>
  <c r="B278" i="27"/>
  <c r="F277" i="27"/>
  <c r="E277" i="27"/>
  <c r="D277" i="27"/>
  <c r="B277" i="27"/>
  <c r="F276" i="27"/>
  <c r="E276" i="27"/>
  <c r="D276" i="27"/>
  <c r="B276" i="27"/>
  <c r="F275" i="27"/>
  <c r="E275" i="27"/>
  <c r="D275" i="27"/>
  <c r="B275" i="27"/>
  <c r="F274" i="27"/>
  <c r="E274" i="27"/>
  <c r="D274" i="27"/>
  <c r="B274" i="27"/>
  <c r="E273" i="27"/>
  <c r="D273" i="27"/>
  <c r="B273" i="27"/>
  <c r="E272" i="27"/>
  <c r="D272" i="27"/>
  <c r="B272" i="27"/>
  <c r="F271" i="27"/>
  <c r="E271" i="27"/>
  <c r="D271" i="27"/>
  <c r="B271" i="27"/>
  <c r="F270" i="27"/>
  <c r="E270" i="27"/>
  <c r="D270" i="27"/>
  <c r="B270" i="27"/>
  <c r="E269" i="27"/>
  <c r="D269" i="27"/>
  <c r="B269" i="27"/>
  <c r="F268" i="27"/>
  <c r="E268" i="27"/>
  <c r="D268" i="27"/>
  <c r="B268" i="27"/>
  <c r="E267" i="27"/>
  <c r="D267" i="27"/>
  <c r="B267" i="27"/>
  <c r="E266" i="27"/>
  <c r="D266" i="27"/>
  <c r="B266" i="27"/>
  <c r="F265" i="27"/>
  <c r="E265" i="27"/>
  <c r="D265" i="27"/>
  <c r="B265" i="27"/>
  <c r="E264" i="27"/>
  <c r="D264" i="27"/>
  <c r="B264" i="27"/>
  <c r="F263" i="27"/>
  <c r="E263" i="27"/>
  <c r="D263" i="27"/>
  <c r="B263" i="27"/>
  <c r="F262" i="27"/>
  <c r="E262" i="27"/>
  <c r="D262" i="27"/>
  <c r="B262" i="27"/>
  <c r="E261" i="27"/>
  <c r="D261" i="27"/>
  <c r="B261" i="27"/>
  <c r="E260" i="27"/>
  <c r="D260" i="27"/>
  <c r="B260" i="27"/>
  <c r="E259" i="27"/>
  <c r="D259" i="27"/>
  <c r="B259" i="27"/>
  <c r="F258" i="27"/>
  <c r="E258" i="27"/>
  <c r="D258" i="27"/>
  <c r="B258" i="27"/>
  <c r="F257" i="27"/>
  <c r="E257" i="27"/>
  <c r="D257" i="27"/>
  <c r="B257" i="27"/>
  <c r="F256" i="27"/>
  <c r="E256" i="27"/>
  <c r="D256" i="27"/>
  <c r="B256" i="27"/>
  <c r="F255" i="27"/>
  <c r="E255" i="27"/>
  <c r="D255" i="27"/>
  <c r="B255" i="27"/>
  <c r="E254" i="27"/>
  <c r="D254" i="27"/>
  <c r="B254" i="27"/>
  <c r="F253" i="27"/>
  <c r="D253" i="27"/>
  <c r="B253" i="27"/>
  <c r="F252" i="27"/>
  <c r="E252" i="27"/>
  <c r="D252" i="27"/>
  <c r="B252" i="27"/>
  <c r="F251" i="27"/>
  <c r="E251" i="27"/>
  <c r="D251" i="27"/>
  <c r="B251" i="27"/>
  <c r="F250" i="27"/>
  <c r="E250" i="27"/>
  <c r="D250" i="27"/>
  <c r="B250" i="27"/>
  <c r="F249" i="27"/>
  <c r="E249" i="27"/>
  <c r="D249" i="27"/>
  <c r="B249" i="27"/>
  <c r="F248" i="27"/>
  <c r="E248" i="27"/>
  <c r="D248" i="27"/>
  <c r="B248" i="27"/>
  <c r="F247" i="27"/>
  <c r="E247" i="27"/>
  <c r="D247" i="27"/>
  <c r="B247" i="27"/>
  <c r="E246" i="27"/>
  <c r="D246" i="27"/>
  <c r="B246" i="27"/>
  <c r="E245" i="27"/>
  <c r="D245" i="27"/>
  <c r="B245" i="27"/>
  <c r="F244" i="27"/>
  <c r="E244" i="27"/>
  <c r="D244" i="27"/>
  <c r="B244" i="27"/>
  <c r="F243" i="27"/>
  <c r="E243" i="27"/>
  <c r="D243" i="27"/>
  <c r="B243" i="27"/>
  <c r="F242" i="27"/>
  <c r="E242" i="27"/>
  <c r="D242" i="27"/>
  <c r="B242" i="27"/>
  <c r="E241" i="27"/>
  <c r="D241" i="27"/>
  <c r="B241" i="27"/>
  <c r="F240" i="27"/>
  <c r="E240" i="27"/>
  <c r="D240" i="27"/>
  <c r="B240" i="27"/>
  <c r="F239" i="27"/>
  <c r="E239" i="27"/>
  <c r="D239" i="27"/>
  <c r="B239" i="27"/>
  <c r="F238" i="27"/>
  <c r="E238" i="27"/>
  <c r="D238" i="27"/>
  <c r="B238" i="27"/>
  <c r="F237" i="27"/>
  <c r="E237" i="27"/>
  <c r="D237" i="27"/>
  <c r="B237" i="27"/>
  <c r="D236" i="27"/>
  <c r="B236" i="27"/>
  <c r="D235" i="27"/>
  <c r="B235" i="27"/>
  <c r="F234" i="27"/>
  <c r="E234" i="27"/>
  <c r="D234" i="27"/>
  <c r="B234" i="27"/>
  <c r="F233" i="27"/>
  <c r="E233" i="27"/>
  <c r="D233" i="27"/>
  <c r="B233" i="27"/>
  <c r="F232" i="27"/>
  <c r="E232" i="27"/>
  <c r="D232" i="27"/>
  <c r="F231" i="27"/>
  <c r="E231" i="27"/>
  <c r="D231" i="27"/>
  <c r="F230" i="27"/>
  <c r="E230" i="27"/>
  <c r="D230" i="27"/>
  <c r="F229" i="27"/>
  <c r="E229" i="27"/>
  <c r="D229" i="27"/>
  <c r="F228" i="27"/>
  <c r="E228" i="27"/>
  <c r="D228" i="27"/>
  <c r="F227" i="27"/>
  <c r="D227" i="27"/>
  <c r="B227" i="27"/>
  <c r="E226" i="27"/>
  <c r="D226" i="27"/>
  <c r="E225" i="27"/>
  <c r="D225" i="27"/>
  <c r="E224" i="27"/>
  <c r="D224" i="27"/>
  <c r="E223" i="27"/>
  <c r="D223" i="27"/>
  <c r="E222" i="27"/>
  <c r="D222" i="27"/>
  <c r="F221" i="27"/>
  <c r="E221" i="27"/>
  <c r="D221" i="27"/>
  <c r="B221" i="27"/>
  <c r="F220" i="27"/>
  <c r="E220" i="27"/>
  <c r="D220" i="27"/>
  <c r="B220" i="27"/>
  <c r="F219" i="27"/>
  <c r="E219" i="27"/>
  <c r="D219" i="27"/>
  <c r="B219" i="27"/>
  <c r="F218" i="27"/>
  <c r="E218" i="27"/>
  <c r="D218" i="27"/>
  <c r="B218" i="27"/>
  <c r="F217" i="27"/>
  <c r="E217" i="27"/>
  <c r="D217" i="27"/>
  <c r="B217" i="27"/>
  <c r="F216" i="27"/>
  <c r="E216" i="27"/>
  <c r="D216" i="27"/>
  <c r="B216" i="27"/>
  <c r="F215" i="27"/>
  <c r="E215" i="27"/>
  <c r="D215" i="27"/>
  <c r="B215" i="27"/>
  <c r="F214" i="27"/>
  <c r="E214" i="27"/>
  <c r="D214" i="27"/>
  <c r="B214" i="27"/>
  <c r="F213" i="27"/>
  <c r="E213" i="27"/>
  <c r="D213" i="27"/>
  <c r="B213" i="27"/>
  <c r="F212" i="27"/>
  <c r="E212" i="27"/>
  <c r="D212" i="27"/>
  <c r="B212" i="27"/>
  <c r="F211" i="27"/>
  <c r="E211" i="27"/>
  <c r="D211" i="27"/>
  <c r="B211" i="27"/>
  <c r="F210" i="27"/>
  <c r="E210" i="27"/>
  <c r="D210" i="27"/>
  <c r="B210" i="27"/>
  <c r="F209" i="27"/>
  <c r="E209" i="27"/>
  <c r="D209" i="27"/>
  <c r="B209" i="27"/>
  <c r="E208" i="27"/>
  <c r="D208" i="27"/>
  <c r="B208" i="27"/>
  <c r="E207" i="27"/>
  <c r="D207" i="27"/>
  <c r="B207" i="27"/>
  <c r="E206" i="27"/>
  <c r="D206" i="27"/>
  <c r="B206" i="27"/>
  <c r="F205" i="27"/>
  <c r="E205" i="27"/>
  <c r="D205" i="27"/>
  <c r="B205" i="27"/>
  <c r="F204" i="27"/>
  <c r="E204" i="27"/>
  <c r="D204" i="27"/>
  <c r="B204" i="27"/>
  <c r="F203" i="27"/>
  <c r="E203" i="27"/>
  <c r="D203" i="27"/>
  <c r="B203" i="27"/>
  <c r="E202" i="27"/>
  <c r="D202" i="27"/>
  <c r="B202" i="27"/>
  <c r="F201" i="27"/>
  <c r="E201" i="27"/>
  <c r="D201" i="27"/>
  <c r="B201" i="27"/>
  <c r="F200" i="27"/>
  <c r="E200" i="27"/>
  <c r="D200" i="27"/>
  <c r="B200" i="27"/>
  <c r="F199" i="27"/>
  <c r="E199" i="27"/>
  <c r="D199" i="27"/>
  <c r="B199" i="27"/>
  <c r="F198" i="27"/>
  <c r="E198" i="27"/>
  <c r="D198" i="27"/>
  <c r="B198" i="27"/>
  <c r="F197" i="27"/>
  <c r="E197" i="27"/>
  <c r="D197" i="27"/>
  <c r="B197" i="27"/>
  <c r="F196" i="27"/>
  <c r="E196" i="27"/>
  <c r="D196" i="27"/>
  <c r="B196" i="27"/>
  <c r="F195" i="27"/>
  <c r="E195" i="27"/>
  <c r="D195" i="27"/>
  <c r="B195" i="27"/>
  <c r="E194" i="27"/>
  <c r="D194" i="27"/>
  <c r="B194" i="27"/>
  <c r="F193" i="27"/>
  <c r="E193" i="27"/>
  <c r="D193" i="27"/>
  <c r="B193" i="27"/>
  <c r="F192" i="27"/>
  <c r="E192" i="27"/>
  <c r="D192" i="27"/>
  <c r="B192" i="27"/>
  <c r="E191" i="27"/>
  <c r="D191" i="27"/>
  <c r="B191" i="27"/>
  <c r="F190" i="27"/>
  <c r="E190" i="27"/>
  <c r="D190" i="27"/>
  <c r="B190" i="27"/>
  <c r="F189" i="27"/>
  <c r="E189" i="27"/>
  <c r="D189" i="27"/>
  <c r="B189" i="27"/>
  <c r="F188" i="27"/>
  <c r="E188" i="27"/>
  <c r="D188" i="27"/>
  <c r="B188" i="27"/>
  <c r="F187" i="27"/>
  <c r="E187" i="27"/>
  <c r="D187" i="27"/>
  <c r="B187" i="27"/>
  <c r="F186" i="27"/>
  <c r="E186" i="27"/>
  <c r="D186" i="27"/>
  <c r="B186" i="27"/>
  <c r="F185" i="27"/>
  <c r="E185" i="27"/>
  <c r="D185" i="27"/>
  <c r="B185" i="27"/>
  <c r="E184" i="27"/>
  <c r="D184" i="27"/>
  <c r="B184" i="27"/>
  <c r="F183" i="27"/>
  <c r="E183" i="27"/>
  <c r="D183" i="27"/>
  <c r="B183" i="27"/>
  <c r="E182" i="27"/>
  <c r="D182" i="27"/>
  <c r="B182" i="27"/>
  <c r="E181" i="27"/>
  <c r="D181" i="27"/>
  <c r="B181" i="27"/>
  <c r="E180" i="27"/>
  <c r="D180" i="27"/>
  <c r="B180" i="27"/>
  <c r="F179" i="27"/>
  <c r="E179" i="27"/>
  <c r="D179" i="27"/>
  <c r="B179" i="27"/>
  <c r="E178" i="27"/>
  <c r="D178" i="27"/>
  <c r="B178" i="27"/>
  <c r="E177" i="27"/>
  <c r="D177" i="27"/>
  <c r="B177" i="27"/>
  <c r="F176" i="27"/>
  <c r="E176" i="27"/>
  <c r="D176" i="27"/>
  <c r="B176" i="27"/>
  <c r="F175" i="27"/>
  <c r="E175" i="27"/>
  <c r="D175" i="27"/>
  <c r="B175" i="27"/>
  <c r="F174" i="27"/>
  <c r="E174" i="27"/>
  <c r="D174" i="27"/>
  <c r="B174" i="27"/>
  <c r="F173" i="27"/>
  <c r="E173" i="27"/>
  <c r="D173" i="27"/>
  <c r="B173" i="27"/>
  <c r="F172" i="27"/>
  <c r="E172" i="27"/>
  <c r="D172" i="27"/>
  <c r="B172" i="27"/>
  <c r="F171" i="27"/>
  <c r="E171" i="27"/>
  <c r="D171" i="27"/>
  <c r="B171" i="27"/>
  <c r="F170" i="27"/>
  <c r="E170" i="27"/>
  <c r="D170" i="27"/>
  <c r="B170" i="27"/>
  <c r="E169" i="27"/>
  <c r="D169" i="27"/>
  <c r="B169" i="27"/>
  <c r="E168" i="27"/>
  <c r="D168" i="27"/>
  <c r="B168" i="27"/>
  <c r="F167" i="27"/>
  <c r="E167" i="27"/>
  <c r="D167" i="27"/>
  <c r="B167" i="27"/>
  <c r="F166" i="27"/>
  <c r="E166" i="27"/>
  <c r="D166" i="27"/>
  <c r="B166" i="27"/>
  <c r="F165" i="27"/>
  <c r="E165" i="27"/>
  <c r="D165" i="27"/>
  <c r="B165" i="27"/>
  <c r="F164" i="27"/>
  <c r="E164" i="27"/>
  <c r="D164" i="27"/>
  <c r="B164" i="27"/>
  <c r="F163" i="27"/>
  <c r="E163" i="27"/>
  <c r="D163" i="27"/>
  <c r="B163" i="27"/>
  <c r="E162" i="27"/>
  <c r="D162" i="27"/>
  <c r="B162" i="27"/>
  <c r="F161" i="27"/>
  <c r="E161" i="27"/>
  <c r="D161" i="27"/>
  <c r="B161" i="27"/>
  <c r="F160" i="27"/>
  <c r="E160" i="27"/>
  <c r="D160" i="27"/>
  <c r="B160" i="27"/>
  <c r="F159" i="27"/>
  <c r="E159" i="27"/>
  <c r="D159" i="27"/>
  <c r="B159" i="27"/>
  <c r="F158" i="27"/>
  <c r="E158" i="27"/>
  <c r="D158" i="27"/>
  <c r="B158" i="27"/>
  <c r="F157" i="27"/>
  <c r="E157" i="27"/>
  <c r="D157" i="27"/>
  <c r="B157" i="27"/>
  <c r="F156" i="27"/>
  <c r="E156" i="27"/>
  <c r="D156" i="27"/>
  <c r="B156" i="27"/>
  <c r="F155" i="27"/>
  <c r="E155" i="27"/>
  <c r="D155" i="27"/>
  <c r="B155" i="27"/>
  <c r="F154" i="27"/>
  <c r="E154" i="27"/>
  <c r="D154" i="27"/>
  <c r="B154" i="27"/>
  <c r="F153" i="27"/>
  <c r="E153" i="27"/>
  <c r="D153" i="27"/>
  <c r="B153" i="27"/>
  <c r="F152" i="27"/>
  <c r="E152" i="27"/>
  <c r="D152" i="27"/>
  <c r="B152" i="27"/>
  <c r="F151" i="27"/>
  <c r="E151" i="27"/>
  <c r="D151" i="27"/>
  <c r="B151" i="27"/>
  <c r="F150" i="27"/>
  <c r="E150" i="27"/>
  <c r="D150" i="27"/>
  <c r="B150" i="27"/>
  <c r="F149" i="27"/>
  <c r="E149" i="27"/>
  <c r="D149" i="27"/>
  <c r="B149" i="27"/>
  <c r="F148" i="27"/>
  <c r="E148" i="27"/>
  <c r="D148" i="27"/>
  <c r="B148" i="27"/>
  <c r="F147" i="27"/>
  <c r="E147" i="27"/>
  <c r="D147" i="27"/>
  <c r="B147" i="27"/>
  <c r="F146" i="27"/>
  <c r="E146" i="27"/>
  <c r="D146" i="27"/>
  <c r="B146" i="27"/>
  <c r="E145" i="27"/>
  <c r="D145" i="27"/>
  <c r="B145" i="27"/>
  <c r="F144" i="27"/>
  <c r="E144" i="27"/>
  <c r="D144" i="27"/>
  <c r="B144" i="27"/>
  <c r="E143" i="27"/>
  <c r="D143" i="27"/>
  <c r="B143" i="27"/>
  <c r="F142" i="27"/>
  <c r="E142" i="27"/>
  <c r="D142" i="27"/>
  <c r="B142" i="27"/>
  <c r="F141" i="27"/>
  <c r="E141" i="27"/>
  <c r="D141" i="27"/>
  <c r="B141" i="27"/>
  <c r="F140" i="27"/>
  <c r="E140" i="27"/>
  <c r="D140" i="27"/>
  <c r="B140" i="27"/>
  <c r="F139" i="27"/>
  <c r="E139" i="27"/>
  <c r="D139" i="27"/>
  <c r="B139" i="27"/>
  <c r="F138" i="27"/>
  <c r="E138" i="27"/>
  <c r="D138" i="27"/>
  <c r="B138" i="27"/>
  <c r="F137" i="27"/>
  <c r="E137" i="27"/>
  <c r="D137" i="27"/>
  <c r="B137" i="27"/>
  <c r="E136" i="27"/>
  <c r="D136" i="27"/>
  <c r="B136" i="27"/>
  <c r="F135" i="27"/>
  <c r="E135" i="27"/>
  <c r="D135" i="27"/>
  <c r="B135" i="27"/>
  <c r="F134" i="27"/>
  <c r="E134" i="27"/>
  <c r="D134" i="27"/>
  <c r="B134" i="27"/>
  <c r="F133" i="27"/>
  <c r="E133" i="27"/>
  <c r="D133" i="27"/>
  <c r="B133" i="27"/>
  <c r="F132" i="27"/>
  <c r="E132" i="27"/>
  <c r="D132" i="27"/>
  <c r="B132" i="27"/>
  <c r="F131" i="27"/>
  <c r="E131" i="27"/>
  <c r="D131" i="27"/>
  <c r="B131" i="27"/>
  <c r="F130" i="27"/>
  <c r="E130" i="27"/>
  <c r="D130" i="27"/>
  <c r="B130" i="27"/>
  <c r="F129" i="27"/>
  <c r="E129" i="27"/>
  <c r="D129" i="27"/>
  <c r="B129" i="27"/>
  <c r="F128" i="27"/>
  <c r="E128" i="27"/>
  <c r="D128" i="27"/>
  <c r="B128" i="27"/>
  <c r="F127" i="27"/>
  <c r="E127" i="27"/>
  <c r="D127" i="27"/>
  <c r="B127" i="27"/>
  <c r="F126" i="27"/>
  <c r="E126" i="27"/>
  <c r="D126" i="27"/>
  <c r="B126" i="27"/>
  <c r="F125" i="27"/>
  <c r="E125" i="27"/>
  <c r="D125" i="27"/>
  <c r="B125" i="27"/>
  <c r="F124" i="27"/>
  <c r="E124" i="27"/>
  <c r="D124" i="27"/>
  <c r="B124" i="27"/>
  <c r="F123" i="27"/>
  <c r="E123" i="27"/>
  <c r="D123" i="27"/>
  <c r="B123" i="27"/>
  <c r="F122" i="27"/>
  <c r="E122" i="27"/>
  <c r="D122" i="27"/>
  <c r="B122" i="27"/>
  <c r="F121" i="27"/>
  <c r="E121" i="27"/>
  <c r="D121" i="27"/>
  <c r="B121" i="27"/>
  <c r="F120" i="27"/>
  <c r="E120" i="27"/>
  <c r="D120" i="27"/>
  <c r="B120" i="27"/>
  <c r="F119" i="27"/>
  <c r="E119" i="27"/>
  <c r="D119" i="27"/>
  <c r="B119" i="27"/>
  <c r="F118" i="27"/>
  <c r="E118" i="27"/>
  <c r="D118" i="27"/>
  <c r="B118" i="27"/>
  <c r="F117" i="27"/>
  <c r="E117" i="27"/>
  <c r="D117" i="27"/>
  <c r="B117" i="27"/>
  <c r="G116" i="27"/>
  <c r="F116" i="27"/>
  <c r="E116" i="27"/>
  <c r="D116" i="27"/>
  <c r="B116" i="27"/>
  <c r="F115" i="27"/>
  <c r="E115" i="27"/>
  <c r="D115" i="27"/>
  <c r="B115" i="27"/>
  <c r="F114" i="27"/>
  <c r="E114" i="27"/>
  <c r="D114" i="27"/>
  <c r="B114" i="27"/>
  <c r="F113" i="27"/>
  <c r="E113" i="27"/>
  <c r="D113" i="27"/>
  <c r="B113" i="27"/>
  <c r="F112" i="27"/>
  <c r="E112" i="27"/>
  <c r="D112" i="27"/>
  <c r="B112" i="27"/>
  <c r="F111" i="27"/>
  <c r="E111" i="27"/>
  <c r="D111" i="27"/>
  <c r="B111" i="27"/>
  <c r="F110" i="27"/>
  <c r="E110" i="27"/>
  <c r="D110" i="27"/>
  <c r="F109" i="27"/>
  <c r="E109" i="27"/>
  <c r="D109" i="27"/>
  <c r="E108" i="27"/>
  <c r="D108" i="27"/>
  <c r="B108" i="27"/>
  <c r="F107" i="27"/>
  <c r="E107" i="27"/>
  <c r="D107" i="27"/>
  <c r="B107" i="27"/>
  <c r="F106" i="27"/>
  <c r="E106" i="27"/>
  <c r="D106" i="27"/>
  <c r="B106" i="27"/>
  <c r="E105" i="27"/>
  <c r="D105" i="27"/>
  <c r="B105" i="27"/>
  <c r="F104" i="27"/>
  <c r="E104" i="27"/>
  <c r="D104" i="27"/>
  <c r="B104" i="27"/>
  <c r="F103" i="27"/>
  <c r="E103" i="27"/>
  <c r="D103" i="27"/>
  <c r="B103" i="27"/>
  <c r="F102" i="27"/>
  <c r="E102" i="27"/>
  <c r="D102" i="27"/>
  <c r="B102" i="27"/>
  <c r="E101" i="27"/>
  <c r="D101" i="27"/>
  <c r="B101" i="27"/>
  <c r="E100" i="27"/>
  <c r="D100" i="27"/>
  <c r="B100" i="27"/>
  <c r="F99" i="27"/>
  <c r="E99" i="27"/>
  <c r="D99" i="27"/>
  <c r="B99" i="27"/>
  <c r="F98" i="27"/>
  <c r="E98" i="27"/>
  <c r="D98" i="27"/>
  <c r="B98" i="27"/>
  <c r="F97" i="27"/>
  <c r="E97" i="27"/>
  <c r="D97" i="27"/>
  <c r="B97" i="27"/>
  <c r="F96" i="27"/>
  <c r="E96" i="27"/>
  <c r="D96" i="27"/>
  <c r="B96" i="27"/>
  <c r="F95" i="27"/>
  <c r="E95" i="27"/>
  <c r="D95" i="27"/>
  <c r="B95" i="27"/>
  <c r="F94" i="27"/>
  <c r="E94" i="27"/>
  <c r="D94" i="27"/>
  <c r="B94" i="27"/>
  <c r="F93" i="27"/>
  <c r="E93" i="27"/>
  <c r="D93" i="27"/>
  <c r="B93" i="27"/>
  <c r="F92" i="27"/>
  <c r="E92" i="27"/>
  <c r="D92" i="27"/>
  <c r="B92" i="27"/>
  <c r="E91" i="27"/>
  <c r="D91" i="27"/>
  <c r="B91" i="27"/>
  <c r="E90" i="27"/>
  <c r="D90" i="27"/>
  <c r="B90" i="27"/>
  <c r="E89" i="27"/>
  <c r="D89" i="27"/>
  <c r="B89" i="27"/>
  <c r="F88" i="27"/>
  <c r="E88" i="27"/>
  <c r="D88" i="27"/>
  <c r="B88" i="27"/>
  <c r="E87" i="27"/>
  <c r="D87" i="27"/>
  <c r="B87" i="27"/>
  <c r="E86" i="27"/>
  <c r="D86" i="27"/>
  <c r="B86" i="27"/>
  <c r="E85" i="27"/>
  <c r="D85" i="27"/>
  <c r="B85" i="27"/>
  <c r="F84" i="27"/>
  <c r="E84" i="27"/>
  <c r="D84" i="27"/>
  <c r="B84" i="27"/>
  <c r="E83" i="27"/>
  <c r="D83" i="27"/>
  <c r="B83" i="27"/>
  <c r="F82" i="27"/>
  <c r="E82" i="27"/>
  <c r="D82" i="27"/>
  <c r="B82" i="27"/>
  <c r="E81" i="27"/>
  <c r="D81" i="27"/>
  <c r="B81" i="27"/>
  <c r="E80" i="27"/>
  <c r="D80" i="27"/>
  <c r="B80" i="27"/>
  <c r="E79" i="27"/>
  <c r="D79" i="27"/>
  <c r="B79" i="27"/>
  <c r="E78" i="27"/>
  <c r="D78" i="27"/>
  <c r="B78" i="27"/>
  <c r="E77" i="27"/>
  <c r="D77" i="27"/>
  <c r="B77" i="27"/>
  <c r="E76" i="27"/>
  <c r="D76" i="27"/>
  <c r="B76" i="27"/>
  <c r="F75" i="27"/>
  <c r="E75" i="27"/>
  <c r="D75" i="27"/>
  <c r="B75" i="27"/>
  <c r="F74" i="27"/>
  <c r="E74" i="27"/>
  <c r="D74" i="27"/>
  <c r="B74" i="27"/>
  <c r="E73" i="27"/>
  <c r="D73" i="27"/>
  <c r="B73" i="27"/>
  <c r="E72" i="27"/>
  <c r="D72" i="27"/>
  <c r="B72" i="27"/>
  <c r="E71" i="27"/>
  <c r="D71" i="27"/>
  <c r="B71" i="27"/>
  <c r="E70" i="27"/>
  <c r="D70" i="27"/>
  <c r="B70" i="27"/>
  <c r="E69" i="27"/>
  <c r="D69" i="27"/>
  <c r="B69" i="27"/>
  <c r="F68" i="27"/>
  <c r="E68" i="27"/>
  <c r="D68" i="27"/>
  <c r="B68" i="27"/>
  <c r="F67" i="27"/>
  <c r="E67" i="27"/>
  <c r="D67" i="27"/>
  <c r="B67" i="27"/>
  <c r="F66" i="27"/>
  <c r="E66" i="27"/>
  <c r="D66" i="27"/>
  <c r="B66" i="27"/>
  <c r="F65" i="27"/>
  <c r="E65" i="27"/>
  <c r="D65" i="27"/>
  <c r="B65" i="27"/>
  <c r="F64" i="27"/>
  <c r="E64" i="27"/>
  <c r="D64" i="27"/>
  <c r="B64" i="27"/>
  <c r="F63" i="27"/>
  <c r="E63" i="27"/>
  <c r="D63" i="27"/>
  <c r="B63" i="27"/>
  <c r="F62" i="27"/>
  <c r="E62" i="27"/>
  <c r="D62" i="27"/>
  <c r="B62" i="27"/>
  <c r="F61" i="27"/>
  <c r="E61" i="27"/>
  <c r="D61" i="27"/>
  <c r="B61" i="27"/>
  <c r="E60" i="27"/>
  <c r="D60" i="27"/>
  <c r="B60" i="27"/>
  <c r="F59" i="27"/>
  <c r="E59" i="27"/>
  <c r="D59" i="27"/>
  <c r="B59" i="27"/>
  <c r="F58" i="27"/>
  <c r="E58" i="27"/>
  <c r="D58" i="27"/>
  <c r="B58" i="27"/>
  <c r="E57" i="27"/>
  <c r="D57" i="27"/>
  <c r="B57" i="27"/>
  <c r="F56" i="27"/>
  <c r="E56" i="27"/>
  <c r="D56" i="27"/>
  <c r="B56" i="27"/>
  <c r="F55" i="27"/>
  <c r="E55" i="27"/>
  <c r="D55" i="27"/>
  <c r="B55" i="27"/>
  <c r="F54" i="27"/>
  <c r="E54" i="27"/>
  <c r="D54" i="27"/>
  <c r="B54" i="27"/>
  <c r="F53" i="27"/>
  <c r="E53" i="27"/>
  <c r="D53" i="27"/>
  <c r="B53" i="27"/>
  <c r="F52" i="27"/>
  <c r="E52" i="27"/>
  <c r="D52" i="27"/>
  <c r="B52" i="27"/>
  <c r="F51" i="27"/>
  <c r="E51" i="27"/>
  <c r="D51" i="27"/>
  <c r="B51" i="27"/>
  <c r="F50" i="27"/>
  <c r="E50" i="27"/>
  <c r="D50" i="27"/>
  <c r="B50" i="27"/>
  <c r="F49" i="27"/>
  <c r="E49" i="27"/>
  <c r="D49" i="27"/>
  <c r="B49" i="27"/>
  <c r="F48" i="27"/>
  <c r="E48" i="27"/>
  <c r="D48" i="27"/>
  <c r="B48" i="27"/>
  <c r="F47" i="27"/>
  <c r="E47" i="27"/>
  <c r="D47" i="27"/>
  <c r="B47" i="27"/>
  <c r="E46" i="27"/>
  <c r="D46" i="27"/>
  <c r="B46" i="27"/>
  <c r="E45" i="27"/>
  <c r="D45" i="27"/>
  <c r="B45" i="27"/>
  <c r="F44" i="27"/>
  <c r="E44" i="27"/>
  <c r="D44" i="27"/>
  <c r="B44" i="27"/>
  <c r="F43" i="27"/>
  <c r="E43" i="27"/>
  <c r="D43" i="27"/>
  <c r="B43" i="27"/>
  <c r="F42" i="27"/>
  <c r="E42" i="27"/>
  <c r="D42" i="27"/>
  <c r="B42" i="27"/>
  <c r="F41" i="27"/>
  <c r="E41" i="27"/>
  <c r="D41" i="27"/>
  <c r="B41" i="27"/>
  <c r="F40" i="27"/>
  <c r="E40" i="27"/>
  <c r="D40" i="27"/>
  <c r="B40" i="27"/>
  <c r="F39" i="27"/>
  <c r="E39" i="27"/>
  <c r="D39" i="27"/>
  <c r="B39" i="27"/>
  <c r="F38" i="27"/>
  <c r="E38" i="27"/>
  <c r="D38" i="27"/>
  <c r="B38" i="27"/>
  <c r="F37" i="27"/>
  <c r="E37" i="27"/>
  <c r="D37" i="27"/>
  <c r="B37" i="27"/>
  <c r="F36" i="27"/>
  <c r="E36" i="27"/>
  <c r="D36" i="27"/>
  <c r="B36" i="27"/>
  <c r="F35" i="27"/>
  <c r="E35" i="27"/>
  <c r="D35" i="27"/>
  <c r="B35" i="27"/>
  <c r="E34" i="27"/>
  <c r="D34" i="27"/>
  <c r="B34" i="27"/>
  <c r="F33" i="27"/>
  <c r="E33" i="27"/>
  <c r="D33" i="27"/>
  <c r="B33" i="27"/>
  <c r="F32" i="27"/>
  <c r="E32" i="27"/>
  <c r="D32" i="27"/>
  <c r="B32" i="27"/>
  <c r="E31" i="27"/>
  <c r="D31" i="27"/>
  <c r="B31" i="27"/>
  <c r="F30" i="27"/>
  <c r="E30" i="27"/>
  <c r="D30" i="27"/>
  <c r="B30" i="27"/>
  <c r="E29" i="27"/>
  <c r="D29" i="27"/>
  <c r="B29" i="27"/>
  <c r="E28" i="27"/>
  <c r="D28" i="27"/>
  <c r="B28" i="27"/>
  <c r="E27" i="27"/>
  <c r="D27" i="27"/>
  <c r="B27" i="27"/>
  <c r="F26" i="27"/>
  <c r="E26" i="27"/>
  <c r="D26" i="27"/>
  <c r="B26" i="27"/>
  <c r="F25" i="27"/>
  <c r="E25" i="27"/>
  <c r="D25" i="27"/>
  <c r="B25" i="27"/>
  <c r="F24" i="27"/>
  <c r="E24" i="27"/>
  <c r="D24" i="27"/>
  <c r="B24" i="27"/>
  <c r="F23" i="27"/>
  <c r="E23" i="27"/>
  <c r="D23" i="27"/>
  <c r="B23" i="27"/>
  <c r="F22" i="27"/>
  <c r="E22" i="27"/>
  <c r="D22" i="27"/>
  <c r="B22" i="27"/>
  <c r="F21" i="27"/>
  <c r="E21" i="27"/>
  <c r="D21" i="27"/>
  <c r="B21" i="27"/>
  <c r="F20" i="27"/>
  <c r="E20" i="27"/>
  <c r="D20" i="27"/>
  <c r="B20" i="27"/>
  <c r="F19" i="27"/>
  <c r="E19" i="27"/>
  <c r="D19" i="27"/>
  <c r="B19" i="27"/>
  <c r="F18" i="27"/>
  <c r="E18" i="27"/>
  <c r="D18" i="27"/>
  <c r="B18" i="27"/>
  <c r="F17" i="27"/>
  <c r="E17" i="27"/>
  <c r="D17" i="27"/>
  <c r="B17" i="27"/>
  <c r="F16" i="27"/>
  <c r="E16" i="27"/>
  <c r="D16" i="27"/>
  <c r="B16" i="27"/>
  <c r="F15" i="27"/>
  <c r="E15" i="27"/>
  <c r="D15" i="27"/>
  <c r="B15" i="27"/>
  <c r="F14" i="27"/>
  <c r="E14" i="27"/>
  <c r="D14" i="27"/>
  <c r="B14" i="27"/>
  <c r="F13" i="27"/>
  <c r="E13" i="27"/>
  <c r="D13" i="27"/>
  <c r="B13" i="27"/>
  <c r="F12" i="27"/>
  <c r="E12" i="27"/>
  <c r="D12" i="27"/>
  <c r="B12" i="27"/>
  <c r="F11" i="27"/>
  <c r="E11" i="27"/>
  <c r="D11" i="27"/>
  <c r="B11" i="27"/>
  <c r="F10" i="27"/>
  <c r="E10" i="27"/>
  <c r="D10" i="27"/>
  <c r="B10" i="27"/>
  <c r="F9" i="27"/>
  <c r="E9" i="27"/>
  <c r="D9" i="27"/>
  <c r="B9" i="27"/>
  <c r="F8" i="27"/>
  <c r="E8" i="27"/>
  <c r="D8" i="27"/>
  <c r="B8" i="27"/>
  <c r="F7" i="27"/>
  <c r="E7" i="27"/>
  <c r="D7" i="27"/>
  <c r="B7" i="27"/>
  <c r="F6" i="27"/>
  <c r="E6" i="27"/>
  <c r="D6" i="27"/>
  <c r="B6" i="27"/>
  <c r="F5" i="27"/>
  <c r="E5" i="27"/>
  <c r="D5" i="27"/>
  <c r="B5" i="27"/>
  <c r="D4" i="27"/>
  <c r="F3232" i="25" l="1"/>
  <c r="E3232" i="25"/>
  <c r="D3232" i="25"/>
  <c r="C3232" i="25"/>
  <c r="C3230" i="25"/>
  <c r="D3229" i="25"/>
  <c r="C3229" i="25"/>
  <c r="F3228" i="25"/>
  <c r="E3228" i="25"/>
  <c r="D3228" i="25"/>
  <c r="C3228" i="25"/>
  <c r="C3227" i="25"/>
  <c r="G3226" i="25"/>
  <c r="F3226" i="25"/>
  <c r="E3226" i="25"/>
  <c r="D3226" i="25"/>
  <c r="C3226" i="25"/>
  <c r="C3225" i="25"/>
  <c r="C3224" i="25"/>
  <c r="J3223" i="25"/>
  <c r="I3223" i="25"/>
  <c r="H3223" i="25"/>
  <c r="G3223" i="25"/>
  <c r="F3223" i="25"/>
  <c r="E3223" i="25"/>
  <c r="D3223" i="25"/>
  <c r="C3223" i="25"/>
  <c r="D3222" i="25"/>
  <c r="C3222" i="25"/>
  <c r="D3221" i="25"/>
  <c r="C3221" i="25"/>
  <c r="C3220" i="25"/>
  <c r="C3219" i="25"/>
  <c r="D3218" i="25"/>
  <c r="C3218" i="25"/>
  <c r="L3217" i="25"/>
  <c r="K3217" i="25"/>
  <c r="J3217" i="25"/>
  <c r="I3217" i="25"/>
  <c r="H3217" i="25"/>
  <c r="G3217" i="25"/>
  <c r="F3217" i="25"/>
  <c r="E3217" i="25"/>
  <c r="D3217" i="25"/>
  <c r="C3217" i="25"/>
  <c r="C3216" i="25"/>
  <c r="D3215" i="25"/>
  <c r="C3215" i="25"/>
  <c r="D3214" i="25"/>
  <c r="C3214" i="25"/>
  <c r="D3213" i="25"/>
  <c r="C3213" i="25"/>
  <c r="C3212" i="25"/>
  <c r="D3211" i="25"/>
  <c r="C3211" i="25"/>
  <c r="D3210" i="25"/>
  <c r="C3210" i="25"/>
  <c r="C3209" i="25"/>
  <c r="D3208" i="25"/>
  <c r="C3208" i="25"/>
  <c r="C3207" i="25"/>
  <c r="C3206" i="25"/>
  <c r="C3205" i="25"/>
  <c r="C3204" i="25"/>
  <c r="C3203" i="25"/>
  <c r="C3202" i="25"/>
  <c r="C3201" i="25"/>
  <c r="C3200" i="25"/>
  <c r="C3199" i="25"/>
  <c r="F3198" i="25"/>
  <c r="E3198" i="25"/>
  <c r="D3198" i="25"/>
  <c r="C3198" i="25"/>
  <c r="C3197" i="25"/>
  <c r="C3196" i="25"/>
  <c r="E3195" i="25"/>
  <c r="D3195" i="25"/>
  <c r="C3195" i="25"/>
  <c r="D3194" i="25"/>
  <c r="C3194" i="25"/>
  <c r="D3193" i="25"/>
  <c r="C3193" i="25"/>
  <c r="C3192" i="25"/>
  <c r="D3191" i="25"/>
  <c r="C3191" i="25"/>
  <c r="F3190" i="25"/>
  <c r="E3190" i="25"/>
  <c r="D3190" i="25"/>
  <c r="C3190" i="25"/>
  <c r="D3189" i="25"/>
  <c r="C3189" i="25"/>
  <c r="E3188" i="25"/>
  <c r="D3188" i="25"/>
  <c r="C3188" i="25"/>
  <c r="E3187" i="25"/>
  <c r="D3187" i="25"/>
  <c r="C3187" i="25"/>
  <c r="E3186" i="25"/>
  <c r="D3186" i="25"/>
  <c r="C3186" i="25"/>
  <c r="E3185" i="25"/>
  <c r="D3185" i="25"/>
  <c r="C3185" i="25"/>
  <c r="E3184" i="25"/>
  <c r="D3184" i="25"/>
  <c r="C3184" i="25"/>
  <c r="E3183" i="25"/>
  <c r="D3183" i="25"/>
  <c r="C3183" i="25"/>
  <c r="D3182" i="25"/>
  <c r="C3182" i="25"/>
  <c r="C3181" i="25"/>
  <c r="C3180" i="25"/>
  <c r="C3179" i="25"/>
  <c r="C3178" i="25"/>
  <c r="C3177" i="25"/>
  <c r="C3176" i="25"/>
  <c r="C3175" i="25"/>
  <c r="C3174" i="25"/>
  <c r="C3173" i="25"/>
  <c r="F3171" i="25"/>
  <c r="E3171" i="25"/>
  <c r="D3171" i="25"/>
  <c r="C3171" i="25"/>
  <c r="F3170" i="25"/>
  <c r="E3170" i="25"/>
  <c r="D3170" i="25"/>
  <c r="C3170" i="25"/>
  <c r="C3169" i="25"/>
  <c r="C3168" i="25"/>
  <c r="C3167" i="25"/>
  <c r="C3166" i="25"/>
  <c r="C3165" i="25"/>
  <c r="C3164" i="25"/>
  <c r="D3163" i="25"/>
  <c r="C3163" i="25"/>
  <c r="C3162" i="25"/>
  <c r="C3161" i="25"/>
  <c r="C3160" i="25"/>
  <c r="C3159" i="25"/>
  <c r="C3158" i="25"/>
  <c r="C3157" i="25"/>
  <c r="C3156" i="25"/>
  <c r="C3155" i="25"/>
  <c r="C3154" i="25"/>
  <c r="C3153" i="25"/>
  <c r="C3152" i="25"/>
  <c r="E3151" i="25"/>
  <c r="D3151" i="25"/>
  <c r="C3151" i="25"/>
  <c r="D3150" i="25"/>
  <c r="C3150" i="25"/>
  <c r="C3149" i="25"/>
  <c r="C3148" i="25"/>
  <c r="C3147" i="25"/>
  <c r="C3146" i="25"/>
  <c r="D3145" i="25"/>
  <c r="C3145" i="25"/>
  <c r="C3144" i="25"/>
  <c r="C3143" i="25"/>
  <c r="F3142" i="25"/>
  <c r="E3142" i="25"/>
  <c r="D3142" i="25"/>
  <c r="C3142" i="25"/>
  <c r="C3141" i="25"/>
  <c r="C3140" i="25"/>
  <c r="D3139" i="25"/>
  <c r="C3139" i="25"/>
  <c r="C3138" i="25"/>
  <c r="C3137" i="25"/>
  <c r="D3136" i="25"/>
  <c r="C3136" i="25"/>
  <c r="C3135" i="25"/>
  <c r="C3134" i="25"/>
  <c r="D3132" i="25"/>
  <c r="C3132" i="25"/>
  <c r="C3131" i="25"/>
  <c r="D3130" i="25"/>
  <c r="C3130" i="25"/>
  <c r="C3129" i="25"/>
  <c r="G3128" i="25"/>
  <c r="F3128" i="25"/>
  <c r="E3128" i="25"/>
  <c r="D3128" i="25"/>
  <c r="C3128" i="25"/>
  <c r="E3127" i="25"/>
  <c r="D3127" i="25"/>
  <c r="C3127" i="25"/>
  <c r="D3126" i="25"/>
  <c r="C3126" i="25"/>
  <c r="F3125" i="25"/>
  <c r="E3125" i="25"/>
  <c r="D3125" i="25"/>
  <c r="C3125" i="25"/>
  <c r="C3124" i="25"/>
  <c r="E3123" i="25"/>
  <c r="D3123" i="25"/>
  <c r="C3123" i="25"/>
  <c r="C3122" i="25"/>
  <c r="C3121" i="25"/>
  <c r="D3120" i="25"/>
  <c r="C3120" i="25"/>
  <c r="C3119" i="25"/>
  <c r="D3118" i="25"/>
  <c r="C3118" i="25"/>
  <c r="C3117" i="25"/>
  <c r="C3116" i="25"/>
  <c r="C3115" i="25"/>
  <c r="C3114" i="25"/>
  <c r="C3113" i="25"/>
  <c r="C3112" i="25"/>
  <c r="C3111" i="25"/>
  <c r="C3110" i="25"/>
  <c r="C3109" i="25"/>
  <c r="C3108" i="25"/>
  <c r="C3107" i="25"/>
  <c r="C3106" i="25"/>
  <c r="D3105" i="25"/>
  <c r="C3105" i="25"/>
  <c r="C3104" i="25"/>
  <c r="C3103" i="25"/>
  <c r="C3102" i="25"/>
  <c r="C3100" i="25"/>
  <c r="D3099" i="25"/>
  <c r="C3099" i="25"/>
  <c r="D3098" i="25"/>
  <c r="C3098" i="25"/>
  <c r="C3097" i="25"/>
  <c r="C3095" i="25"/>
  <c r="D3094" i="25"/>
  <c r="C3094" i="25"/>
  <c r="D3093" i="25"/>
  <c r="C3093" i="25"/>
  <c r="C3092" i="25"/>
  <c r="C3091" i="25"/>
  <c r="C3090" i="25"/>
  <c r="C3089" i="25"/>
  <c r="C3088" i="25"/>
  <c r="C3087" i="25"/>
  <c r="F3086" i="25"/>
  <c r="E3086" i="25"/>
  <c r="D3086" i="25"/>
  <c r="C3086" i="25"/>
  <c r="C3085" i="25"/>
  <c r="C3084" i="25"/>
  <c r="C3083" i="25"/>
  <c r="C3082" i="25"/>
  <c r="C3081" i="25"/>
  <c r="C3080" i="25"/>
  <c r="C3079" i="25"/>
  <c r="C3078" i="25"/>
  <c r="K3077" i="25"/>
  <c r="J3077" i="25"/>
  <c r="I3077" i="25"/>
  <c r="H3077" i="25"/>
  <c r="G3077" i="25"/>
  <c r="F3077" i="25"/>
  <c r="E3077" i="25"/>
  <c r="D3077" i="25"/>
  <c r="C3077" i="25"/>
  <c r="C3076" i="25"/>
  <c r="H3075" i="25"/>
  <c r="G3075" i="25"/>
  <c r="F3075" i="25"/>
  <c r="E3075" i="25"/>
  <c r="D3075" i="25"/>
  <c r="C3075" i="25"/>
  <c r="C3074" i="25"/>
  <c r="C3073" i="25"/>
  <c r="C3072" i="25"/>
  <c r="E3071" i="25"/>
  <c r="D3071" i="25"/>
  <c r="C3071" i="25"/>
  <c r="E3070" i="25"/>
  <c r="D3070" i="25"/>
  <c r="C3070" i="25"/>
  <c r="C3069" i="25"/>
  <c r="D3068" i="25"/>
  <c r="C3068" i="25"/>
  <c r="D3067" i="25"/>
  <c r="C3067" i="25"/>
  <c r="E3066" i="25"/>
  <c r="D3066" i="25"/>
  <c r="C3066" i="25"/>
  <c r="E3065" i="25"/>
  <c r="D3065" i="25"/>
  <c r="C3065" i="25"/>
  <c r="E3064" i="25"/>
  <c r="D3064" i="25"/>
  <c r="C3064" i="25"/>
  <c r="E3063" i="25"/>
  <c r="D3063" i="25"/>
  <c r="C3063" i="25"/>
  <c r="E3062" i="25"/>
  <c r="D3062" i="25"/>
  <c r="C3062" i="25"/>
  <c r="E3061" i="25"/>
  <c r="D3061" i="25"/>
  <c r="C3061" i="25"/>
  <c r="D3060" i="25"/>
  <c r="C3060" i="25"/>
  <c r="D3059" i="25"/>
  <c r="C3059" i="25"/>
  <c r="D3058" i="25"/>
  <c r="C3058" i="25"/>
  <c r="D3057" i="25"/>
  <c r="C3057" i="25"/>
  <c r="C3056" i="25"/>
  <c r="C3055" i="25"/>
  <c r="C3054" i="25"/>
  <c r="C3053" i="25"/>
  <c r="C3052" i="25"/>
  <c r="C3051" i="25"/>
  <c r="C3050" i="25"/>
  <c r="C3049" i="25"/>
  <c r="C3048" i="25"/>
  <c r="C3047" i="25"/>
  <c r="E3046" i="25"/>
  <c r="D3046" i="25"/>
  <c r="C3046" i="25"/>
  <c r="C3045" i="25"/>
  <c r="C3044" i="25"/>
  <c r="C3043" i="25"/>
  <c r="D3041" i="25"/>
  <c r="C3041" i="25"/>
  <c r="C3040" i="25"/>
  <c r="C3039" i="25"/>
  <c r="C3038" i="25"/>
  <c r="E3037" i="25"/>
  <c r="D3037" i="25"/>
  <c r="C3037" i="25"/>
  <c r="C3036" i="25"/>
  <c r="E3035" i="25"/>
  <c r="D3035" i="25"/>
  <c r="C3035" i="25"/>
  <c r="C3034" i="25"/>
  <c r="C3033" i="25"/>
  <c r="G3032" i="25"/>
  <c r="F3032" i="25"/>
  <c r="E3032" i="25"/>
  <c r="D3032" i="25"/>
  <c r="C3032" i="25"/>
  <c r="D3031" i="25"/>
  <c r="C3031" i="25"/>
  <c r="F3030" i="25"/>
  <c r="E3030" i="25"/>
  <c r="D3030" i="25"/>
  <c r="C3030" i="25"/>
  <c r="H3029" i="25"/>
  <c r="G3029" i="25"/>
  <c r="F3029" i="25"/>
  <c r="E3029" i="25"/>
  <c r="D3029" i="25"/>
  <c r="C3029" i="25"/>
  <c r="E3028" i="25"/>
  <c r="D3028" i="25"/>
  <c r="C3028" i="25"/>
  <c r="D3027" i="25"/>
  <c r="C3027" i="25"/>
  <c r="C3026" i="25"/>
  <c r="C3025" i="25"/>
  <c r="C3024" i="25"/>
  <c r="C3023" i="25"/>
  <c r="D3022" i="25"/>
  <c r="C3022" i="25"/>
  <c r="C3021" i="25"/>
  <c r="C3020" i="25"/>
  <c r="C3019" i="25"/>
  <c r="D3018" i="25"/>
  <c r="C3018" i="25"/>
  <c r="C3017" i="25"/>
  <c r="C3016" i="25"/>
  <c r="D3015" i="25"/>
  <c r="C3015" i="25"/>
  <c r="C3014" i="25"/>
  <c r="C3013" i="25"/>
  <c r="C3012" i="25"/>
  <c r="C3011" i="25"/>
  <c r="C3010" i="25"/>
  <c r="C3009" i="25"/>
  <c r="C3008" i="25"/>
  <c r="C3007" i="25"/>
  <c r="C3006" i="25"/>
  <c r="C3005" i="25"/>
  <c r="C3004" i="25"/>
  <c r="C3002" i="25"/>
  <c r="C3001" i="25"/>
  <c r="D3000" i="25"/>
  <c r="C3000" i="25"/>
  <c r="C2999" i="25"/>
  <c r="D2998" i="25"/>
  <c r="C2998" i="25"/>
  <c r="D2997" i="25"/>
  <c r="C2997" i="25"/>
  <c r="C2996" i="25"/>
  <c r="C2994" i="25"/>
  <c r="C2993" i="25"/>
  <c r="E2992" i="25"/>
  <c r="D2992" i="25"/>
  <c r="C2992" i="25"/>
  <c r="C2991" i="25"/>
  <c r="C2990" i="25"/>
  <c r="D2989" i="25"/>
  <c r="C2989" i="25"/>
  <c r="D2988" i="25"/>
  <c r="C2988" i="25"/>
  <c r="E2987" i="25"/>
  <c r="D2987" i="25"/>
  <c r="C2987" i="25"/>
  <c r="E2986" i="25"/>
  <c r="D2986" i="25"/>
  <c r="C2986" i="25"/>
  <c r="D2985" i="25"/>
  <c r="C2985" i="25"/>
  <c r="D2984" i="25"/>
  <c r="C2984" i="25"/>
  <c r="C2983" i="25"/>
  <c r="C2982" i="25"/>
  <c r="C2981" i="25"/>
  <c r="C2980" i="25"/>
  <c r="C2979" i="25"/>
  <c r="G2978" i="25"/>
  <c r="F2978" i="25"/>
  <c r="E2978" i="25"/>
  <c r="D2978" i="25"/>
  <c r="C2978" i="25"/>
  <c r="G2977" i="25"/>
  <c r="F2977" i="25"/>
  <c r="E2977" i="25"/>
  <c r="D2977" i="25"/>
  <c r="C2977" i="25"/>
  <c r="G2976" i="25"/>
  <c r="F2976" i="25"/>
  <c r="E2976" i="25"/>
  <c r="D2976" i="25"/>
  <c r="C2976" i="25"/>
  <c r="C2975" i="25"/>
  <c r="C2974" i="25"/>
  <c r="C2973" i="25"/>
  <c r="D2972" i="25"/>
  <c r="C2972" i="25"/>
  <c r="E2971" i="25"/>
  <c r="D2971" i="25"/>
  <c r="C2971" i="25"/>
  <c r="D2970" i="25"/>
  <c r="C2970" i="25"/>
  <c r="D2969" i="25"/>
  <c r="C2969" i="25"/>
  <c r="I2968" i="25"/>
  <c r="H2968" i="25"/>
  <c r="G2968" i="25"/>
  <c r="F2968" i="25"/>
  <c r="E2968" i="25"/>
  <c r="D2968" i="25"/>
  <c r="C2968" i="25"/>
  <c r="E2967" i="25"/>
  <c r="D2967" i="25"/>
  <c r="C2967" i="25"/>
  <c r="C2966" i="25"/>
  <c r="C2965" i="25"/>
  <c r="D2964" i="25"/>
  <c r="C2964" i="25"/>
  <c r="D2963" i="25"/>
  <c r="C2963" i="25"/>
  <c r="D2962" i="25"/>
  <c r="C2962" i="25"/>
  <c r="C2961" i="25"/>
  <c r="C2960" i="25"/>
  <c r="C2958" i="25"/>
  <c r="C2957" i="25"/>
  <c r="D2956" i="25"/>
  <c r="C2956" i="25"/>
  <c r="E2955" i="25"/>
  <c r="D2955" i="25"/>
  <c r="C2955" i="25"/>
  <c r="C2954" i="25"/>
  <c r="D2953" i="25"/>
  <c r="C2953" i="25"/>
  <c r="D2952" i="25"/>
  <c r="C2952" i="25"/>
  <c r="C2951" i="25"/>
  <c r="C2950" i="25"/>
  <c r="C2949" i="25"/>
  <c r="C2948" i="25"/>
  <c r="C2947" i="25"/>
  <c r="C2946" i="25"/>
  <c r="C2944" i="25"/>
  <c r="C2943" i="25"/>
  <c r="C2942" i="25"/>
  <c r="C2941" i="25"/>
  <c r="C2940" i="25"/>
  <c r="C2939" i="25"/>
  <c r="C2938" i="25"/>
  <c r="C2937" i="25"/>
  <c r="F2936" i="25"/>
  <c r="E2936" i="25"/>
  <c r="D2936" i="25"/>
  <c r="C2936" i="25"/>
  <c r="C2934" i="25"/>
  <c r="J2933" i="25"/>
  <c r="I2933" i="25"/>
  <c r="H2933" i="25"/>
  <c r="G2933" i="25"/>
  <c r="F2933" i="25"/>
  <c r="E2933" i="25"/>
  <c r="D2933" i="25"/>
  <c r="C2933" i="25"/>
  <c r="D2932" i="25"/>
  <c r="C2932" i="25"/>
  <c r="D2931" i="25"/>
  <c r="C2931" i="25"/>
  <c r="D2930" i="25"/>
  <c r="C2930" i="25"/>
  <c r="D2929" i="25"/>
  <c r="C2929" i="25"/>
  <c r="D2928" i="25"/>
  <c r="C2928" i="25"/>
  <c r="D2927" i="25"/>
  <c r="C2927" i="25"/>
  <c r="D2926" i="25"/>
  <c r="C2926" i="25"/>
  <c r="D2925" i="25"/>
  <c r="C2925" i="25"/>
  <c r="D2924" i="25"/>
  <c r="C2924" i="25"/>
  <c r="D2923" i="25"/>
  <c r="C2923" i="25"/>
  <c r="C2922" i="25"/>
  <c r="C2921" i="25"/>
  <c r="C2920" i="25"/>
  <c r="D2919" i="25"/>
  <c r="C2919" i="25"/>
  <c r="C2918" i="25"/>
  <c r="C2917" i="25"/>
  <c r="C2916" i="25"/>
  <c r="D2915" i="25"/>
  <c r="C2915" i="25"/>
  <c r="D2914" i="25"/>
  <c r="C2914" i="25"/>
  <c r="I2913" i="25"/>
  <c r="H2913" i="25"/>
  <c r="G2913" i="25"/>
  <c r="F2913" i="25"/>
  <c r="E2913" i="25"/>
  <c r="D2913" i="25"/>
  <c r="C2913" i="25"/>
  <c r="I2912" i="25"/>
  <c r="H2912" i="25"/>
  <c r="G2912" i="25"/>
  <c r="F2912" i="25"/>
  <c r="E2912" i="25"/>
  <c r="D2912" i="25"/>
  <c r="C2912" i="25"/>
  <c r="C2911" i="25"/>
  <c r="D2910" i="25"/>
  <c r="C2910" i="25"/>
  <c r="C2908" i="25"/>
  <c r="C2905" i="25"/>
  <c r="F2904" i="25"/>
  <c r="E2904" i="25"/>
  <c r="D2904" i="25"/>
  <c r="C2904" i="25"/>
  <c r="D2903" i="25"/>
  <c r="C2903" i="25"/>
  <c r="G2902" i="25"/>
  <c r="F2902" i="25"/>
  <c r="E2902" i="25"/>
  <c r="D2902" i="25"/>
  <c r="C2902" i="25"/>
  <c r="I2901" i="25"/>
  <c r="H2901" i="25"/>
  <c r="G2901" i="25"/>
  <c r="F2901" i="25"/>
  <c r="E2901" i="25"/>
  <c r="D2901" i="25"/>
  <c r="C2901" i="25"/>
  <c r="I2900" i="25"/>
  <c r="H2900" i="25"/>
  <c r="G2900" i="25"/>
  <c r="F2900" i="25"/>
  <c r="E2900" i="25"/>
  <c r="D2900" i="25"/>
  <c r="C2900" i="25"/>
  <c r="I2899" i="25"/>
  <c r="H2899" i="25"/>
  <c r="G2899" i="25"/>
  <c r="F2899" i="25"/>
  <c r="E2899" i="25"/>
  <c r="D2899" i="25"/>
  <c r="C2899" i="25"/>
  <c r="C2898" i="25"/>
  <c r="C2897" i="25"/>
  <c r="C2896" i="25"/>
  <c r="C2894" i="25"/>
  <c r="I2893" i="25"/>
  <c r="H2893" i="25"/>
  <c r="G2893" i="25"/>
  <c r="F2893" i="25"/>
  <c r="E2893" i="25"/>
  <c r="D2893" i="25"/>
  <c r="C2893" i="25"/>
  <c r="I2892" i="25"/>
  <c r="H2892" i="25"/>
  <c r="G2892" i="25"/>
  <c r="F2892" i="25"/>
  <c r="E2892" i="25"/>
  <c r="D2892" i="25"/>
  <c r="C2892" i="25"/>
  <c r="I2891" i="25"/>
  <c r="H2891" i="25"/>
  <c r="G2891" i="25"/>
  <c r="F2891" i="25"/>
  <c r="E2891" i="25"/>
  <c r="D2891" i="25"/>
  <c r="C2891" i="25"/>
  <c r="I2890" i="25"/>
  <c r="H2890" i="25"/>
  <c r="G2890" i="25"/>
  <c r="F2890" i="25"/>
  <c r="E2890" i="25"/>
  <c r="D2890" i="25"/>
  <c r="C2890" i="25"/>
  <c r="I2889" i="25"/>
  <c r="H2889" i="25"/>
  <c r="G2889" i="25"/>
  <c r="F2889" i="25"/>
  <c r="E2889" i="25"/>
  <c r="D2889" i="25"/>
  <c r="C2889" i="25"/>
  <c r="C2888" i="25"/>
  <c r="I2887" i="25"/>
  <c r="H2887" i="25"/>
  <c r="G2887" i="25"/>
  <c r="F2887" i="25"/>
  <c r="E2887" i="25"/>
  <c r="D2887" i="25"/>
  <c r="C2887" i="25"/>
  <c r="I2886" i="25"/>
  <c r="H2886" i="25"/>
  <c r="G2886" i="25"/>
  <c r="F2886" i="25"/>
  <c r="E2886" i="25"/>
  <c r="D2886" i="25"/>
  <c r="C2886" i="25"/>
  <c r="C2885" i="25"/>
  <c r="C2883" i="25"/>
  <c r="D2882" i="25"/>
  <c r="C2882" i="25"/>
  <c r="C2881" i="25"/>
  <c r="C2880" i="25"/>
  <c r="C2879" i="25"/>
  <c r="C2878" i="25"/>
  <c r="C2877" i="25"/>
  <c r="C2876" i="25"/>
  <c r="C2875" i="25"/>
  <c r="E2874" i="25"/>
  <c r="D2874" i="25"/>
  <c r="C2874" i="25"/>
  <c r="C2873" i="25"/>
  <c r="C2872" i="25"/>
  <c r="C2871" i="25"/>
  <c r="C2870" i="25"/>
  <c r="C2869" i="25"/>
  <c r="G2868" i="25"/>
  <c r="F2868" i="25"/>
  <c r="E2868" i="25"/>
  <c r="D2868" i="25"/>
  <c r="C2868" i="25"/>
  <c r="C2867" i="25"/>
  <c r="C2866" i="25"/>
  <c r="D2865" i="25"/>
  <c r="C2865" i="25"/>
  <c r="C2863" i="25"/>
  <c r="G2862" i="25"/>
  <c r="F2862" i="25"/>
  <c r="E2862" i="25"/>
  <c r="D2862" i="25"/>
  <c r="C2862" i="25"/>
  <c r="E2861" i="25"/>
  <c r="D2861" i="25"/>
  <c r="C2861" i="25"/>
  <c r="C2860" i="25"/>
  <c r="F2859" i="25"/>
  <c r="E2859" i="25"/>
  <c r="D2859" i="25"/>
  <c r="C2859" i="25"/>
  <c r="F2858" i="25"/>
  <c r="E2858" i="25"/>
  <c r="D2858" i="25"/>
  <c r="C2858" i="25"/>
  <c r="C2857" i="25"/>
  <c r="C2855" i="25"/>
  <c r="C2854" i="25"/>
  <c r="E2853" i="25"/>
  <c r="D2853" i="25"/>
  <c r="C2853" i="25"/>
  <c r="C2852" i="25"/>
  <c r="C2851" i="25"/>
  <c r="D2850" i="25"/>
  <c r="C2850" i="25"/>
  <c r="D2849" i="25"/>
  <c r="C2849" i="25"/>
  <c r="D2848" i="25"/>
  <c r="C2848" i="25"/>
  <c r="G2847" i="25"/>
  <c r="F2847" i="25"/>
  <c r="E2847" i="25"/>
  <c r="D2847" i="25"/>
  <c r="C2847" i="25"/>
  <c r="G2846" i="25"/>
  <c r="F2846" i="25"/>
  <c r="E2846" i="25"/>
  <c r="D2846" i="25"/>
  <c r="C2846" i="25"/>
  <c r="G2845" i="25"/>
  <c r="F2845" i="25"/>
  <c r="E2845" i="25"/>
  <c r="D2845" i="25"/>
  <c r="C2845" i="25"/>
  <c r="D2844" i="25"/>
  <c r="C2844" i="25"/>
  <c r="C2843" i="25"/>
  <c r="E2842" i="25"/>
  <c r="D2842" i="25"/>
  <c r="C2842" i="25"/>
  <c r="E2841" i="25"/>
  <c r="D2841" i="25"/>
  <c r="C2841" i="25"/>
  <c r="C2840" i="25"/>
  <c r="C2839" i="25"/>
  <c r="C2838" i="25"/>
  <c r="C2837" i="25"/>
  <c r="C2836" i="25"/>
  <c r="C2835" i="25"/>
  <c r="C2833" i="25"/>
  <c r="C2832" i="25"/>
  <c r="C2831" i="25"/>
  <c r="C2830" i="25"/>
  <c r="C2829" i="25"/>
  <c r="C2828" i="25"/>
  <c r="C2827" i="25"/>
  <c r="H2824" i="25"/>
  <c r="G2824" i="25"/>
  <c r="F2824" i="25"/>
  <c r="E2824" i="25"/>
  <c r="D2824" i="25"/>
  <c r="C2824" i="25"/>
  <c r="D2823" i="25"/>
  <c r="C2823" i="25"/>
  <c r="F2822" i="25"/>
  <c r="E2822" i="25"/>
  <c r="D2822" i="25"/>
  <c r="C2822" i="25"/>
  <c r="D2821" i="25"/>
  <c r="C2821" i="25"/>
  <c r="I2820" i="25"/>
  <c r="H2820" i="25"/>
  <c r="G2820" i="25"/>
  <c r="F2820" i="25"/>
  <c r="E2820" i="25"/>
  <c r="D2820" i="25"/>
  <c r="C2820" i="25"/>
  <c r="I2819" i="25"/>
  <c r="H2819" i="25"/>
  <c r="G2819" i="25"/>
  <c r="F2819" i="25"/>
  <c r="E2819" i="25"/>
  <c r="D2819" i="25"/>
  <c r="C2819" i="25"/>
  <c r="I2818" i="25"/>
  <c r="H2818" i="25"/>
  <c r="G2818" i="25"/>
  <c r="F2818" i="25"/>
  <c r="E2818" i="25"/>
  <c r="D2818" i="25"/>
  <c r="C2818" i="25"/>
  <c r="D2817" i="25"/>
  <c r="C2817" i="25"/>
  <c r="C2816" i="25"/>
  <c r="C2815" i="25"/>
  <c r="C2814" i="25"/>
  <c r="C2813" i="25"/>
  <c r="D2812" i="25"/>
  <c r="C2812" i="25"/>
  <c r="C2811" i="25"/>
  <c r="C2810" i="25"/>
  <c r="D2809" i="25"/>
  <c r="C2809" i="25"/>
  <c r="C2807" i="25"/>
  <c r="C2806" i="25"/>
  <c r="D2805" i="25"/>
  <c r="C2805" i="25"/>
  <c r="E2804" i="25"/>
  <c r="D2804" i="25"/>
  <c r="C2804" i="25"/>
  <c r="C2803" i="25"/>
  <c r="C2802" i="25"/>
  <c r="C2801" i="25"/>
  <c r="C2800" i="25"/>
  <c r="D2799" i="25"/>
  <c r="C2799" i="25"/>
  <c r="D2798" i="25"/>
  <c r="C2798" i="25"/>
  <c r="C2797" i="25"/>
  <c r="E2796" i="25"/>
  <c r="D2796" i="25"/>
  <c r="C2796" i="25"/>
  <c r="C2795" i="25"/>
  <c r="D2794" i="25"/>
  <c r="C2794" i="25"/>
  <c r="C2793" i="25"/>
  <c r="F2792" i="25"/>
  <c r="E2792" i="25"/>
  <c r="D2792" i="25"/>
  <c r="C2792" i="25"/>
  <c r="D2791" i="25"/>
  <c r="C2791" i="25"/>
  <c r="C2790" i="25"/>
  <c r="D2789" i="25"/>
  <c r="C2789" i="25"/>
  <c r="D2788" i="25"/>
  <c r="C2788" i="25"/>
  <c r="I2787" i="25"/>
  <c r="H2787" i="25"/>
  <c r="G2787" i="25"/>
  <c r="F2787" i="25"/>
  <c r="E2787" i="25"/>
  <c r="D2787" i="25"/>
  <c r="C2787" i="25"/>
  <c r="C2786" i="25"/>
  <c r="C2785" i="25"/>
  <c r="D2784" i="25"/>
  <c r="C2784" i="25"/>
  <c r="D2783" i="25"/>
  <c r="C2783" i="25"/>
  <c r="D2782" i="25"/>
  <c r="C2782" i="25"/>
  <c r="C2781" i="25"/>
  <c r="C2780" i="25"/>
  <c r="D2779" i="25"/>
  <c r="C2779" i="25"/>
  <c r="C2778" i="25"/>
  <c r="C2777" i="25"/>
  <c r="F2776" i="25"/>
  <c r="E2776" i="25"/>
  <c r="D2776" i="25"/>
  <c r="C2776" i="25"/>
  <c r="D2775" i="25"/>
  <c r="C2775" i="25"/>
  <c r="C2774" i="25"/>
  <c r="D2773" i="25"/>
  <c r="C2773" i="25"/>
  <c r="D2772" i="25"/>
  <c r="C2772" i="25"/>
  <c r="D2771" i="25"/>
  <c r="C2771" i="25"/>
  <c r="E2770" i="25"/>
  <c r="D2770" i="25"/>
  <c r="C2770" i="25"/>
  <c r="D2769" i="25"/>
  <c r="C2769" i="25"/>
  <c r="C2768" i="25"/>
  <c r="H2767" i="25"/>
  <c r="G2767" i="25"/>
  <c r="F2767" i="25"/>
  <c r="E2767" i="25"/>
  <c r="D2767" i="25"/>
  <c r="C2767" i="25"/>
  <c r="D2766" i="25"/>
  <c r="C2766" i="25"/>
  <c r="C2765" i="25"/>
  <c r="C2764" i="25"/>
  <c r="C2763" i="25"/>
  <c r="C2762" i="25"/>
  <c r="D2759" i="25"/>
  <c r="C2759" i="25"/>
  <c r="C2758" i="25"/>
  <c r="C2756" i="25"/>
  <c r="D2755" i="25"/>
  <c r="C2755" i="25"/>
  <c r="I2754" i="25"/>
  <c r="H2754" i="25"/>
  <c r="G2754" i="25"/>
  <c r="F2754" i="25"/>
  <c r="E2754" i="25"/>
  <c r="D2754" i="25"/>
  <c r="C2754" i="25"/>
  <c r="G2753" i="25"/>
  <c r="F2753" i="25"/>
  <c r="E2753" i="25"/>
  <c r="D2753" i="25"/>
  <c r="C2753" i="25"/>
  <c r="C2752" i="25"/>
  <c r="C2751" i="25"/>
  <c r="C2750" i="25"/>
  <c r="C2749" i="25"/>
  <c r="D2748" i="25"/>
  <c r="C2748" i="25"/>
  <c r="C2747" i="25"/>
  <c r="C2746" i="25"/>
  <c r="E2745" i="25"/>
  <c r="D2745" i="25"/>
  <c r="C2745" i="25"/>
  <c r="E2744" i="25"/>
  <c r="D2744" i="25"/>
  <c r="C2744" i="25"/>
  <c r="E2743" i="25"/>
  <c r="D2743" i="25"/>
  <c r="C2743" i="25"/>
  <c r="E2742" i="25"/>
  <c r="D2742" i="25"/>
  <c r="C2742" i="25"/>
  <c r="E2741" i="25"/>
  <c r="D2741" i="25"/>
  <c r="C2741" i="25"/>
  <c r="F2740" i="25"/>
  <c r="E2740" i="25"/>
  <c r="D2740" i="25"/>
  <c r="C2740" i="25"/>
  <c r="C2739" i="25"/>
  <c r="C2738" i="25"/>
  <c r="I2737" i="25"/>
  <c r="H2737" i="25"/>
  <c r="G2737" i="25"/>
  <c r="F2737" i="25"/>
  <c r="E2737" i="25"/>
  <c r="D2737" i="25"/>
  <c r="C2737" i="25"/>
  <c r="C2736" i="25"/>
  <c r="H2734" i="25"/>
  <c r="G2734" i="25"/>
  <c r="F2734" i="25"/>
  <c r="E2734" i="25"/>
  <c r="D2734" i="25"/>
  <c r="C2734" i="25"/>
  <c r="H2733" i="25"/>
  <c r="G2733" i="25"/>
  <c r="F2733" i="25"/>
  <c r="E2733" i="25"/>
  <c r="D2733" i="25"/>
  <c r="C2733" i="25"/>
  <c r="H2732" i="25"/>
  <c r="G2732" i="25"/>
  <c r="F2732" i="25"/>
  <c r="E2732" i="25"/>
  <c r="D2732" i="25"/>
  <c r="C2732" i="25"/>
  <c r="H2731" i="25"/>
  <c r="G2731" i="25"/>
  <c r="F2731" i="25"/>
  <c r="E2731" i="25"/>
  <c r="D2731" i="25"/>
  <c r="C2731" i="25"/>
  <c r="H2730" i="25"/>
  <c r="G2730" i="25"/>
  <c r="F2730" i="25"/>
  <c r="E2730" i="25"/>
  <c r="D2730" i="25"/>
  <c r="C2730" i="25"/>
  <c r="H2729" i="25"/>
  <c r="G2729" i="25"/>
  <c r="F2729" i="25"/>
  <c r="E2729" i="25"/>
  <c r="D2729" i="25"/>
  <c r="C2729" i="25"/>
  <c r="C2728" i="25"/>
  <c r="C2727" i="25"/>
  <c r="D2726" i="25"/>
  <c r="C2726" i="25"/>
  <c r="C2725" i="25"/>
  <c r="C2724" i="25"/>
  <c r="C2723" i="25"/>
  <c r="C2722" i="25"/>
  <c r="E2721" i="25"/>
  <c r="D2721" i="25"/>
  <c r="C2721" i="25"/>
  <c r="D2720" i="25"/>
  <c r="C2720" i="25"/>
  <c r="D2719" i="25"/>
  <c r="C2719" i="25"/>
  <c r="D2718" i="25"/>
  <c r="C2718" i="25"/>
  <c r="D2717" i="25"/>
  <c r="C2717" i="25"/>
  <c r="D2716" i="25"/>
  <c r="C2716" i="25"/>
  <c r="I2715" i="25"/>
  <c r="H2715" i="25"/>
  <c r="G2715" i="25"/>
  <c r="F2715" i="25"/>
  <c r="E2715" i="25"/>
  <c r="D2715" i="25"/>
  <c r="C2715" i="25"/>
  <c r="C2714" i="25"/>
  <c r="H2713" i="25"/>
  <c r="G2713" i="25"/>
  <c r="F2713" i="25"/>
  <c r="E2713" i="25"/>
  <c r="D2713" i="25"/>
  <c r="C2713" i="25"/>
  <c r="I2712" i="25"/>
  <c r="H2712" i="25"/>
  <c r="G2712" i="25"/>
  <c r="F2712" i="25"/>
  <c r="E2712" i="25"/>
  <c r="D2712" i="25"/>
  <c r="C2712" i="25"/>
  <c r="H2711" i="25"/>
  <c r="G2711" i="25"/>
  <c r="F2711" i="25"/>
  <c r="E2711" i="25"/>
  <c r="D2711" i="25"/>
  <c r="C2711" i="25"/>
  <c r="H2710" i="25"/>
  <c r="G2710" i="25"/>
  <c r="F2710" i="25"/>
  <c r="E2710" i="25"/>
  <c r="D2710" i="25"/>
  <c r="C2710" i="25"/>
  <c r="I2709" i="25"/>
  <c r="H2709" i="25"/>
  <c r="G2709" i="25"/>
  <c r="F2709" i="25"/>
  <c r="E2709" i="25"/>
  <c r="D2709" i="25"/>
  <c r="C2709" i="25"/>
  <c r="I2708" i="25"/>
  <c r="H2708" i="25"/>
  <c r="G2708" i="25"/>
  <c r="F2708" i="25"/>
  <c r="E2708" i="25"/>
  <c r="D2708" i="25"/>
  <c r="C2708" i="25"/>
  <c r="I2707" i="25"/>
  <c r="H2707" i="25"/>
  <c r="G2707" i="25"/>
  <c r="F2707" i="25"/>
  <c r="E2707" i="25"/>
  <c r="D2707" i="25"/>
  <c r="C2707" i="25"/>
  <c r="C2706" i="25"/>
  <c r="E2705" i="25"/>
  <c r="D2705" i="25"/>
  <c r="C2705" i="25"/>
  <c r="C2704" i="25"/>
  <c r="C2703" i="25"/>
  <c r="E2702" i="25"/>
  <c r="D2702" i="25"/>
  <c r="C2702" i="25"/>
  <c r="C2701" i="25"/>
  <c r="F2700" i="25"/>
  <c r="E2700" i="25"/>
  <c r="D2700" i="25"/>
  <c r="C2700" i="25"/>
  <c r="E2699" i="25"/>
  <c r="D2699" i="25"/>
  <c r="C2699" i="25"/>
  <c r="C2698" i="25"/>
  <c r="C2697" i="25"/>
  <c r="D2696" i="25"/>
  <c r="C2696" i="25"/>
  <c r="C2695" i="25"/>
  <c r="C2694" i="25"/>
  <c r="C2693" i="25"/>
  <c r="C2692" i="25"/>
  <c r="E2691" i="25"/>
  <c r="D2691" i="25"/>
  <c r="C2691" i="25"/>
  <c r="E2690" i="25"/>
  <c r="D2690" i="25"/>
  <c r="C2690" i="25"/>
  <c r="D2684" i="25"/>
  <c r="C2684" i="25"/>
  <c r="D2683" i="25"/>
  <c r="C2683" i="25"/>
  <c r="D2682" i="25"/>
  <c r="C2682" i="25"/>
  <c r="C2681" i="25"/>
  <c r="D2679" i="25"/>
  <c r="C2679" i="25"/>
  <c r="C2677" i="25"/>
  <c r="C2676" i="25"/>
  <c r="D2675" i="25"/>
  <c r="C2675" i="25"/>
  <c r="D2674" i="25"/>
  <c r="C2674" i="25"/>
  <c r="C2673" i="25"/>
  <c r="C2672" i="25"/>
  <c r="D2671" i="25"/>
  <c r="C2671" i="25"/>
  <c r="C2670" i="25"/>
  <c r="C2669" i="25"/>
  <c r="C2668" i="25"/>
  <c r="C2667" i="25"/>
  <c r="C2666" i="25"/>
  <c r="C2665" i="25"/>
  <c r="H2664" i="25"/>
  <c r="G2664" i="25"/>
  <c r="F2664" i="25"/>
  <c r="E2664" i="25"/>
  <c r="D2664" i="25"/>
  <c r="C2664" i="25"/>
  <c r="C2663" i="25"/>
  <c r="H2662" i="25"/>
  <c r="G2662" i="25"/>
  <c r="F2662" i="25"/>
  <c r="E2662" i="25"/>
  <c r="D2662" i="25"/>
  <c r="C2662" i="25"/>
  <c r="C2661" i="25"/>
  <c r="C2660" i="25"/>
  <c r="H2659" i="25"/>
  <c r="G2659" i="25"/>
  <c r="F2659" i="25"/>
  <c r="E2659" i="25"/>
  <c r="D2659" i="25"/>
  <c r="C2659" i="25"/>
  <c r="H2658" i="25"/>
  <c r="G2658" i="25"/>
  <c r="F2658" i="25"/>
  <c r="E2658" i="25"/>
  <c r="D2658" i="25"/>
  <c r="C2658" i="25"/>
  <c r="H2657" i="25"/>
  <c r="G2657" i="25"/>
  <c r="F2657" i="25"/>
  <c r="E2657" i="25"/>
  <c r="D2657" i="25"/>
  <c r="C2657" i="25"/>
  <c r="H2656" i="25"/>
  <c r="G2656" i="25"/>
  <c r="F2656" i="25"/>
  <c r="E2656" i="25"/>
  <c r="D2656" i="25"/>
  <c r="C2656" i="25"/>
  <c r="D2655" i="25"/>
  <c r="C2655" i="25"/>
  <c r="D2654" i="25"/>
  <c r="C2654" i="25"/>
  <c r="C2653" i="25"/>
  <c r="D2652" i="25"/>
  <c r="C2652" i="25"/>
  <c r="I2651" i="25"/>
  <c r="H2651" i="25"/>
  <c r="G2651" i="25"/>
  <c r="F2651" i="25"/>
  <c r="E2651" i="25"/>
  <c r="D2651" i="25"/>
  <c r="C2651" i="25"/>
  <c r="C2650" i="25"/>
  <c r="D2649" i="25"/>
  <c r="C2649" i="25"/>
  <c r="D2648" i="25"/>
  <c r="C2648" i="25"/>
  <c r="C2647" i="25"/>
  <c r="C2646" i="25"/>
  <c r="H2645" i="25"/>
  <c r="G2645" i="25"/>
  <c r="F2645" i="25"/>
  <c r="E2645" i="25"/>
  <c r="D2645" i="25"/>
  <c r="C2645" i="25"/>
  <c r="C2644" i="25"/>
  <c r="C2643" i="25"/>
  <c r="I2642" i="25"/>
  <c r="H2642" i="25"/>
  <c r="G2642" i="25"/>
  <c r="F2642" i="25"/>
  <c r="E2642" i="25"/>
  <c r="D2642" i="25"/>
  <c r="C2642" i="25"/>
  <c r="C2641" i="25"/>
  <c r="D2640" i="25"/>
  <c r="C2640" i="25"/>
  <c r="D2639" i="25"/>
  <c r="C2639" i="25"/>
  <c r="G2638" i="25"/>
  <c r="F2638" i="25"/>
  <c r="E2638" i="25"/>
  <c r="D2638" i="25"/>
  <c r="C2638" i="25"/>
  <c r="J2637" i="25"/>
  <c r="I2637" i="25"/>
  <c r="H2637" i="25"/>
  <c r="G2637" i="25"/>
  <c r="F2637" i="25"/>
  <c r="E2637" i="25"/>
  <c r="D2637" i="25"/>
  <c r="C2637" i="25"/>
  <c r="D2636" i="25"/>
  <c r="C2636" i="25"/>
  <c r="D2635" i="25"/>
  <c r="C2635" i="25"/>
  <c r="D2634" i="25"/>
  <c r="C2634" i="25"/>
  <c r="D2633" i="25"/>
  <c r="C2633" i="25"/>
  <c r="I2631" i="25"/>
  <c r="H2631" i="25"/>
  <c r="G2631" i="25"/>
  <c r="F2631" i="25"/>
  <c r="E2631" i="25"/>
  <c r="D2631" i="25"/>
  <c r="C2631" i="25"/>
  <c r="I2630" i="25"/>
  <c r="H2630" i="25"/>
  <c r="G2630" i="25"/>
  <c r="F2630" i="25"/>
  <c r="E2630" i="25"/>
  <c r="D2630" i="25"/>
  <c r="C2630" i="25"/>
  <c r="I2629" i="25"/>
  <c r="H2629" i="25"/>
  <c r="G2629" i="25"/>
  <c r="F2629" i="25"/>
  <c r="E2629" i="25"/>
  <c r="D2629" i="25"/>
  <c r="C2629" i="25"/>
  <c r="D2628" i="25"/>
  <c r="C2628" i="25"/>
  <c r="D2627" i="25"/>
  <c r="C2627" i="25"/>
  <c r="G2626" i="25"/>
  <c r="F2626" i="25"/>
  <c r="E2626" i="25"/>
  <c r="D2626" i="25"/>
  <c r="C2626" i="25"/>
  <c r="G2625" i="25"/>
  <c r="F2625" i="25"/>
  <c r="E2625" i="25"/>
  <c r="D2625" i="25"/>
  <c r="C2625" i="25"/>
  <c r="H2624" i="25"/>
  <c r="G2624" i="25"/>
  <c r="F2624" i="25"/>
  <c r="E2624" i="25"/>
  <c r="D2624" i="25"/>
  <c r="C2624" i="25"/>
  <c r="H2623" i="25"/>
  <c r="G2623" i="25"/>
  <c r="F2623" i="25"/>
  <c r="E2623" i="25"/>
  <c r="D2623" i="25"/>
  <c r="C2623" i="25"/>
  <c r="I2622" i="25"/>
  <c r="H2622" i="25"/>
  <c r="G2622" i="25"/>
  <c r="F2622" i="25"/>
  <c r="E2622" i="25"/>
  <c r="D2622" i="25"/>
  <c r="C2622" i="25"/>
  <c r="H2621" i="25"/>
  <c r="G2621" i="25"/>
  <c r="F2621" i="25"/>
  <c r="E2621" i="25"/>
  <c r="D2621" i="25"/>
  <c r="C2621" i="25"/>
  <c r="H2620" i="25"/>
  <c r="G2620" i="25"/>
  <c r="F2620" i="25"/>
  <c r="E2620" i="25"/>
  <c r="D2620" i="25"/>
  <c r="C2620" i="25"/>
  <c r="H2619" i="25"/>
  <c r="G2619" i="25"/>
  <c r="F2619" i="25"/>
  <c r="E2619" i="25"/>
  <c r="D2619" i="25"/>
  <c r="C2619" i="25"/>
  <c r="H2618" i="25"/>
  <c r="G2618" i="25"/>
  <c r="F2618" i="25"/>
  <c r="E2618" i="25"/>
  <c r="D2618" i="25"/>
  <c r="C2618" i="25"/>
  <c r="H2617" i="25"/>
  <c r="G2617" i="25"/>
  <c r="F2617" i="25"/>
  <c r="E2617" i="25"/>
  <c r="D2617" i="25"/>
  <c r="C2617" i="25"/>
  <c r="H2616" i="25"/>
  <c r="G2616" i="25"/>
  <c r="F2616" i="25"/>
  <c r="E2616" i="25"/>
  <c r="D2616" i="25"/>
  <c r="C2616" i="25"/>
  <c r="H2615" i="25"/>
  <c r="G2615" i="25"/>
  <c r="F2615" i="25"/>
  <c r="E2615" i="25"/>
  <c r="D2615" i="25"/>
  <c r="C2615" i="25"/>
  <c r="H2614" i="25"/>
  <c r="G2614" i="25"/>
  <c r="F2614" i="25"/>
  <c r="E2614" i="25"/>
  <c r="D2614" i="25"/>
  <c r="C2614" i="25"/>
  <c r="H2613" i="25"/>
  <c r="G2613" i="25"/>
  <c r="F2613" i="25"/>
  <c r="E2613" i="25"/>
  <c r="D2613" i="25"/>
  <c r="C2613" i="25"/>
  <c r="H2612" i="25"/>
  <c r="G2612" i="25"/>
  <c r="F2612" i="25"/>
  <c r="E2612" i="25"/>
  <c r="D2612" i="25"/>
  <c r="C2612" i="25"/>
  <c r="H2611" i="25"/>
  <c r="G2611" i="25"/>
  <c r="F2611" i="25"/>
  <c r="E2611" i="25"/>
  <c r="D2611" i="25"/>
  <c r="C2611" i="25"/>
  <c r="C2610" i="25"/>
  <c r="C2609" i="25"/>
  <c r="C2608" i="25"/>
  <c r="C2607" i="25"/>
  <c r="C2606" i="25"/>
  <c r="C2605" i="25"/>
  <c r="C2604" i="25"/>
  <c r="I2603" i="25"/>
  <c r="H2603" i="25"/>
  <c r="G2603" i="25"/>
  <c r="F2603" i="25"/>
  <c r="E2603" i="25"/>
  <c r="D2603" i="25"/>
  <c r="C2603" i="25"/>
  <c r="I2602" i="25"/>
  <c r="H2602" i="25"/>
  <c r="G2602" i="25"/>
  <c r="F2602" i="25"/>
  <c r="E2602" i="25"/>
  <c r="D2602" i="25"/>
  <c r="C2602" i="25"/>
  <c r="I2601" i="25"/>
  <c r="H2601" i="25"/>
  <c r="G2601" i="25"/>
  <c r="F2601" i="25"/>
  <c r="E2601" i="25"/>
  <c r="D2601" i="25"/>
  <c r="C2601" i="25"/>
  <c r="I2600" i="25"/>
  <c r="H2600" i="25"/>
  <c r="G2600" i="25"/>
  <c r="F2600" i="25"/>
  <c r="E2600" i="25"/>
  <c r="D2600" i="25"/>
  <c r="C2600" i="25"/>
  <c r="K2599" i="25"/>
  <c r="J2599" i="25"/>
  <c r="I2599" i="25"/>
  <c r="H2599" i="25"/>
  <c r="G2599" i="25"/>
  <c r="F2599" i="25"/>
  <c r="E2599" i="25"/>
  <c r="D2599" i="25"/>
  <c r="C2599" i="25"/>
  <c r="I2598" i="25"/>
  <c r="H2598" i="25"/>
  <c r="G2598" i="25"/>
  <c r="F2598" i="25"/>
  <c r="E2598" i="25"/>
  <c r="D2598" i="25"/>
  <c r="C2598" i="25"/>
  <c r="C2597" i="25"/>
  <c r="C2595" i="25"/>
  <c r="C2594" i="25"/>
  <c r="E2593" i="25"/>
  <c r="D2593" i="25"/>
  <c r="C2593" i="25"/>
  <c r="C2592" i="25"/>
  <c r="C2591" i="25"/>
  <c r="C2590" i="25"/>
  <c r="E2589" i="25"/>
  <c r="D2589" i="25"/>
  <c r="C2589" i="25"/>
  <c r="E2588" i="25"/>
  <c r="D2588" i="25"/>
  <c r="C2588" i="25"/>
  <c r="C2587" i="25"/>
  <c r="D2586" i="25"/>
  <c r="C2586" i="25"/>
  <c r="C2585" i="25"/>
  <c r="C2584" i="25"/>
  <c r="G2583" i="25"/>
  <c r="F2583" i="25"/>
  <c r="E2583" i="25"/>
  <c r="D2583" i="25"/>
  <c r="C2583" i="25"/>
  <c r="E2582" i="25"/>
  <c r="D2582" i="25"/>
  <c r="C2582" i="25"/>
  <c r="H2581" i="25"/>
  <c r="G2581" i="25"/>
  <c r="F2581" i="25"/>
  <c r="E2581" i="25"/>
  <c r="D2581" i="25"/>
  <c r="C2581" i="25"/>
  <c r="F2580" i="25"/>
  <c r="E2580" i="25"/>
  <c r="D2580" i="25"/>
  <c r="C2580" i="25"/>
  <c r="D2579" i="25"/>
  <c r="C2579" i="25"/>
  <c r="D2578" i="25"/>
  <c r="C2578" i="25"/>
  <c r="I2577" i="25"/>
  <c r="H2577" i="25"/>
  <c r="G2577" i="25"/>
  <c r="F2577" i="25"/>
  <c r="E2577" i="25"/>
  <c r="D2577" i="25"/>
  <c r="C2577" i="25"/>
  <c r="C2576" i="25"/>
  <c r="C2575" i="25"/>
  <c r="C2574" i="25"/>
  <c r="E2573" i="25"/>
  <c r="D2573" i="25"/>
  <c r="C2573" i="25"/>
  <c r="C2572" i="25"/>
  <c r="C2571" i="25"/>
  <c r="E2570" i="25"/>
  <c r="D2570" i="25"/>
  <c r="C2570" i="25"/>
  <c r="D2569" i="25"/>
  <c r="C2569" i="25"/>
  <c r="F2568" i="25"/>
  <c r="E2568" i="25"/>
  <c r="D2568" i="25"/>
  <c r="C2568" i="25"/>
  <c r="C2567" i="25"/>
  <c r="D2566" i="25"/>
  <c r="C2566" i="25"/>
  <c r="D2565" i="25"/>
  <c r="C2565" i="25"/>
  <c r="C2564" i="25"/>
  <c r="D2563" i="25"/>
  <c r="C2563" i="25"/>
  <c r="D2562" i="25"/>
  <c r="C2562" i="25"/>
  <c r="C2561" i="25"/>
  <c r="E2560" i="25"/>
  <c r="D2560" i="25"/>
  <c r="C2560" i="25"/>
  <c r="D2559" i="25"/>
  <c r="C2559" i="25"/>
  <c r="E2558" i="25"/>
  <c r="D2558" i="25"/>
  <c r="C2558" i="25"/>
  <c r="D2557" i="25"/>
  <c r="C2557" i="25"/>
  <c r="C2556" i="25"/>
  <c r="H2555" i="25"/>
  <c r="G2555" i="25"/>
  <c r="F2555" i="25"/>
  <c r="E2555" i="25"/>
  <c r="D2555" i="25"/>
  <c r="C2555" i="25"/>
  <c r="H2554" i="25"/>
  <c r="G2554" i="25"/>
  <c r="F2554" i="25"/>
  <c r="E2554" i="25"/>
  <c r="D2554" i="25"/>
  <c r="C2554" i="25"/>
  <c r="H2553" i="25"/>
  <c r="G2553" i="25"/>
  <c r="F2553" i="25"/>
  <c r="E2553" i="25"/>
  <c r="D2553" i="25"/>
  <c r="C2553" i="25"/>
  <c r="H2552" i="25"/>
  <c r="G2552" i="25"/>
  <c r="F2552" i="25"/>
  <c r="E2552" i="25"/>
  <c r="D2552" i="25"/>
  <c r="C2552" i="25"/>
  <c r="I2551" i="25"/>
  <c r="H2551" i="25"/>
  <c r="G2551" i="25"/>
  <c r="F2551" i="25"/>
  <c r="E2551" i="25"/>
  <c r="D2551" i="25"/>
  <c r="C2551" i="25"/>
  <c r="H2550" i="25"/>
  <c r="G2550" i="25"/>
  <c r="F2550" i="25"/>
  <c r="E2550" i="25"/>
  <c r="D2550" i="25"/>
  <c r="C2550" i="25"/>
  <c r="H2549" i="25"/>
  <c r="G2549" i="25"/>
  <c r="F2549" i="25"/>
  <c r="E2549" i="25"/>
  <c r="D2549" i="25"/>
  <c r="C2549" i="25"/>
  <c r="H2548" i="25"/>
  <c r="G2548" i="25"/>
  <c r="F2548" i="25"/>
  <c r="E2548" i="25"/>
  <c r="D2548" i="25"/>
  <c r="C2548" i="25"/>
  <c r="H2547" i="25"/>
  <c r="G2547" i="25"/>
  <c r="F2547" i="25"/>
  <c r="E2547" i="25"/>
  <c r="D2547" i="25"/>
  <c r="C2547" i="25"/>
  <c r="D2545" i="25"/>
  <c r="C2545" i="25"/>
  <c r="C2544" i="25"/>
  <c r="C2543" i="25"/>
  <c r="C2542" i="25"/>
  <c r="C2541" i="25"/>
  <c r="G2540" i="25"/>
  <c r="F2540" i="25"/>
  <c r="E2540" i="25"/>
  <c r="D2540" i="25"/>
  <c r="C2540" i="25"/>
  <c r="D2538" i="25"/>
  <c r="C2538" i="25"/>
  <c r="C2537" i="25"/>
  <c r="I2536" i="25"/>
  <c r="H2536" i="25"/>
  <c r="G2536" i="25"/>
  <c r="F2536" i="25"/>
  <c r="E2536" i="25"/>
  <c r="D2536" i="25"/>
  <c r="C2536" i="25"/>
  <c r="I2535" i="25"/>
  <c r="H2535" i="25"/>
  <c r="G2535" i="25"/>
  <c r="F2535" i="25"/>
  <c r="E2535" i="25"/>
  <c r="D2535" i="25"/>
  <c r="C2535" i="25"/>
  <c r="C2534" i="25"/>
  <c r="C2533" i="25"/>
  <c r="F2532" i="25"/>
  <c r="E2532" i="25"/>
  <c r="D2532" i="25"/>
  <c r="C2532" i="25"/>
  <c r="C2531" i="25"/>
  <c r="C2530" i="25"/>
  <c r="E2528" i="25"/>
  <c r="D2528" i="25"/>
  <c r="C2528" i="25"/>
  <c r="C2527" i="25"/>
  <c r="K2526" i="25"/>
  <c r="J2526" i="25"/>
  <c r="I2526" i="25"/>
  <c r="H2526" i="25"/>
  <c r="G2526" i="25"/>
  <c r="F2526" i="25"/>
  <c r="E2526" i="25"/>
  <c r="D2526" i="25"/>
  <c r="C2526" i="25"/>
  <c r="C2525" i="25"/>
  <c r="C2524" i="25"/>
  <c r="C2523" i="25"/>
  <c r="C2522" i="25"/>
  <c r="D2521" i="25"/>
  <c r="C2521" i="25"/>
  <c r="C2520" i="25"/>
  <c r="C2519" i="25"/>
  <c r="E2518" i="25"/>
  <c r="D2518" i="25"/>
  <c r="C2518" i="25"/>
  <c r="C2517" i="25"/>
  <c r="D2516" i="25"/>
  <c r="C2516" i="25"/>
  <c r="C2515" i="25"/>
  <c r="C2514" i="25"/>
  <c r="C2513" i="25"/>
  <c r="C2512" i="25"/>
  <c r="C2510" i="25"/>
  <c r="C2509" i="25"/>
  <c r="E2507" i="25"/>
  <c r="D2507" i="25"/>
  <c r="C2507" i="25"/>
  <c r="C2506" i="25"/>
  <c r="E2505" i="25"/>
  <c r="D2505" i="25"/>
  <c r="C2505" i="25"/>
  <c r="C2504" i="25"/>
  <c r="C2503" i="25"/>
  <c r="C2501" i="25"/>
  <c r="C2500" i="25"/>
  <c r="D2499" i="25"/>
  <c r="C2499" i="25"/>
  <c r="C2498" i="25"/>
  <c r="C2497" i="25"/>
  <c r="D2496" i="25"/>
  <c r="C2496" i="25"/>
  <c r="C2495" i="25"/>
  <c r="C2494" i="25"/>
  <c r="C2493" i="25"/>
  <c r="F2492" i="25"/>
  <c r="E2492" i="25"/>
  <c r="D2492" i="25"/>
  <c r="C2492" i="25"/>
  <c r="D2491" i="25"/>
  <c r="C2491" i="25"/>
  <c r="H2490" i="25"/>
  <c r="G2490" i="25"/>
  <c r="F2490" i="25"/>
  <c r="E2490" i="25"/>
  <c r="D2490" i="25"/>
  <c r="C2490" i="25"/>
  <c r="C2488" i="25"/>
  <c r="C2487" i="25"/>
  <c r="G2486" i="25"/>
  <c r="F2486" i="25"/>
  <c r="E2486" i="25"/>
  <c r="D2486" i="25"/>
  <c r="C2486" i="25"/>
  <c r="C2484" i="25"/>
  <c r="C2483" i="25"/>
  <c r="C2482" i="25"/>
  <c r="D2481" i="25"/>
  <c r="C2481" i="25"/>
  <c r="D2480" i="25"/>
  <c r="C2480" i="25"/>
  <c r="D2478" i="25"/>
  <c r="C2478" i="25"/>
  <c r="C2477" i="25"/>
  <c r="C2476" i="25"/>
  <c r="D2475" i="25"/>
  <c r="C2475" i="25"/>
  <c r="D2474" i="25"/>
  <c r="C2474" i="25"/>
  <c r="C2473" i="25"/>
  <c r="C2472" i="25"/>
  <c r="C2471" i="25"/>
  <c r="C2470" i="25"/>
  <c r="D2469" i="25"/>
  <c r="C2469" i="25"/>
  <c r="C2468" i="25"/>
  <c r="D2467" i="25"/>
  <c r="C2467" i="25"/>
  <c r="D2466" i="25"/>
  <c r="C2466" i="25"/>
  <c r="C2465" i="25"/>
  <c r="C2463" i="25"/>
  <c r="F2462" i="25"/>
  <c r="E2462" i="25"/>
  <c r="D2462" i="25"/>
  <c r="C2462" i="25"/>
  <c r="C2461" i="25"/>
  <c r="D2460" i="25"/>
  <c r="C2460" i="25"/>
  <c r="C2459" i="25"/>
  <c r="C2458" i="25"/>
  <c r="C2457" i="25"/>
  <c r="C2456" i="25"/>
  <c r="F2455" i="25"/>
  <c r="E2455" i="25"/>
  <c r="D2455" i="25"/>
  <c r="C2455" i="25"/>
  <c r="C2454" i="25"/>
  <c r="L2453" i="25"/>
  <c r="K2453" i="25"/>
  <c r="J2453" i="25"/>
  <c r="I2453" i="25"/>
  <c r="H2453" i="25"/>
  <c r="G2453" i="25"/>
  <c r="F2453" i="25"/>
  <c r="E2453" i="25"/>
  <c r="D2453" i="25"/>
  <c r="C2453" i="25"/>
  <c r="C2452" i="25"/>
  <c r="C2451" i="25"/>
  <c r="E2450" i="25"/>
  <c r="D2450" i="25"/>
  <c r="C2450" i="25"/>
  <c r="D2449" i="25"/>
  <c r="C2449" i="25"/>
  <c r="D2448" i="25"/>
  <c r="C2448" i="25"/>
  <c r="D2447" i="25"/>
  <c r="C2447" i="25"/>
  <c r="C2446" i="25"/>
  <c r="D2445" i="25"/>
  <c r="C2445" i="25"/>
  <c r="D2444" i="25"/>
  <c r="C2444" i="25"/>
  <c r="C2443" i="25"/>
  <c r="C2442" i="25"/>
  <c r="C2441" i="25"/>
  <c r="E2440" i="25"/>
  <c r="D2440" i="25"/>
  <c r="C2440" i="25"/>
  <c r="D2439" i="25"/>
  <c r="C2439" i="25"/>
  <c r="C2438" i="25"/>
  <c r="D2437" i="25"/>
  <c r="C2437" i="25"/>
  <c r="C2435" i="25"/>
  <c r="E2434" i="25"/>
  <c r="D2434" i="25"/>
  <c r="C2434" i="25"/>
  <c r="C2432" i="25"/>
  <c r="C2431" i="25"/>
  <c r="C2430" i="25"/>
  <c r="C2429" i="25"/>
  <c r="D2428" i="25"/>
  <c r="C2428" i="25"/>
  <c r="F2427" i="25"/>
  <c r="E2427" i="25"/>
  <c r="D2427" i="25"/>
  <c r="C2427" i="25"/>
  <c r="G2426" i="25"/>
  <c r="F2426" i="25"/>
  <c r="E2426" i="25"/>
  <c r="D2426" i="25"/>
  <c r="C2426" i="25"/>
  <c r="D2425" i="25"/>
  <c r="C2425" i="25"/>
  <c r="C2424" i="25"/>
  <c r="C2422" i="25"/>
  <c r="C2421" i="25"/>
  <c r="C2420" i="25"/>
  <c r="H2419" i="25"/>
  <c r="G2419" i="25"/>
  <c r="F2419" i="25"/>
  <c r="E2419" i="25"/>
  <c r="D2419" i="25"/>
  <c r="C2419" i="25"/>
  <c r="C2418" i="25"/>
  <c r="E2417" i="25"/>
  <c r="D2417" i="25"/>
  <c r="C2417" i="25"/>
  <c r="E2416" i="25"/>
  <c r="D2416" i="25"/>
  <c r="C2416" i="25"/>
  <c r="C2415" i="25"/>
  <c r="H2414" i="25"/>
  <c r="G2414" i="25"/>
  <c r="F2414" i="25"/>
  <c r="E2414" i="25"/>
  <c r="D2414" i="25"/>
  <c r="C2414" i="25"/>
  <c r="H2413" i="25"/>
  <c r="G2413" i="25"/>
  <c r="F2413" i="25"/>
  <c r="E2413" i="25"/>
  <c r="D2413" i="25"/>
  <c r="C2413" i="25"/>
  <c r="H2412" i="25"/>
  <c r="G2412" i="25"/>
  <c r="F2412" i="25"/>
  <c r="E2412" i="25"/>
  <c r="D2412" i="25"/>
  <c r="C2412" i="25"/>
  <c r="E2411" i="25"/>
  <c r="D2411" i="25"/>
  <c r="C2411" i="25"/>
  <c r="J2410" i="25"/>
  <c r="I2410" i="25"/>
  <c r="H2410" i="25"/>
  <c r="G2410" i="25"/>
  <c r="F2410" i="25"/>
  <c r="E2410" i="25"/>
  <c r="D2410" i="25"/>
  <c r="C2410" i="25"/>
  <c r="K2409" i="25"/>
  <c r="J2409" i="25"/>
  <c r="I2409" i="25"/>
  <c r="H2409" i="25"/>
  <c r="G2409" i="25"/>
  <c r="F2409" i="25"/>
  <c r="E2409" i="25"/>
  <c r="D2409" i="25"/>
  <c r="C2409" i="25"/>
  <c r="D2408" i="25"/>
  <c r="C2408" i="25"/>
  <c r="J2407" i="25"/>
  <c r="I2407" i="25"/>
  <c r="H2407" i="25"/>
  <c r="G2407" i="25"/>
  <c r="F2407" i="25"/>
  <c r="E2407" i="25"/>
  <c r="D2407" i="25"/>
  <c r="C2407" i="25"/>
  <c r="E2406" i="25"/>
  <c r="D2406" i="25"/>
  <c r="C2406" i="25"/>
  <c r="H2405" i="25"/>
  <c r="G2405" i="25"/>
  <c r="F2405" i="25"/>
  <c r="E2405" i="25"/>
  <c r="D2405" i="25"/>
  <c r="C2405" i="25"/>
  <c r="F2404" i="25"/>
  <c r="E2404" i="25"/>
  <c r="D2404" i="25"/>
  <c r="C2404" i="25"/>
  <c r="E2403" i="25"/>
  <c r="D2403" i="25"/>
  <c r="C2403" i="25"/>
  <c r="G2402" i="25"/>
  <c r="F2402" i="25"/>
  <c r="E2402" i="25"/>
  <c r="D2402" i="25"/>
  <c r="C2402" i="25"/>
  <c r="H2401" i="25"/>
  <c r="G2401" i="25"/>
  <c r="F2401" i="25"/>
  <c r="E2401" i="25"/>
  <c r="D2401" i="25"/>
  <c r="C2401" i="25"/>
  <c r="F2400" i="25"/>
  <c r="E2400" i="25"/>
  <c r="D2400" i="25"/>
  <c r="C2400" i="25"/>
  <c r="C2399" i="25"/>
  <c r="E2398" i="25"/>
  <c r="D2398" i="25"/>
  <c r="C2398" i="25"/>
  <c r="C2397" i="25"/>
  <c r="J2396" i="25"/>
  <c r="I2396" i="25"/>
  <c r="H2396" i="25"/>
  <c r="G2396" i="25"/>
  <c r="F2396" i="25"/>
  <c r="E2396" i="25"/>
  <c r="D2396" i="25"/>
  <c r="C2396" i="25"/>
  <c r="G2395" i="25"/>
  <c r="F2395" i="25"/>
  <c r="E2395" i="25"/>
  <c r="D2395" i="25"/>
  <c r="C2395" i="25"/>
  <c r="K2394" i="25"/>
  <c r="J2394" i="25"/>
  <c r="I2394" i="25"/>
  <c r="H2394" i="25"/>
  <c r="G2394" i="25"/>
  <c r="F2394" i="25"/>
  <c r="E2394" i="25"/>
  <c r="D2394" i="25"/>
  <c r="C2394" i="25"/>
  <c r="D2393" i="25"/>
  <c r="C2393" i="25"/>
  <c r="J2392" i="25"/>
  <c r="I2392" i="25"/>
  <c r="H2392" i="25"/>
  <c r="G2392" i="25"/>
  <c r="F2392" i="25"/>
  <c r="E2392" i="25"/>
  <c r="D2392" i="25"/>
  <c r="C2392" i="25"/>
  <c r="C2391" i="25"/>
  <c r="D2390" i="25"/>
  <c r="C2390" i="25"/>
  <c r="C2389" i="25"/>
  <c r="D2387" i="25"/>
  <c r="C2387" i="25"/>
  <c r="D2386" i="25"/>
  <c r="C2386" i="25"/>
  <c r="E2385" i="25"/>
  <c r="D2385" i="25"/>
  <c r="C2385" i="25"/>
  <c r="C2384" i="25"/>
  <c r="E2383" i="25"/>
  <c r="D2383" i="25"/>
  <c r="C2383" i="25"/>
  <c r="C2382" i="25"/>
  <c r="C2381" i="25"/>
  <c r="C2380" i="25"/>
  <c r="C2379" i="25"/>
  <c r="C2377" i="25"/>
  <c r="H2376" i="25"/>
  <c r="G2376" i="25"/>
  <c r="F2376" i="25"/>
  <c r="E2376" i="25"/>
  <c r="D2376" i="25"/>
  <c r="C2376" i="25"/>
  <c r="C2375" i="25"/>
  <c r="C2374" i="25"/>
  <c r="E2373" i="25"/>
  <c r="D2373" i="25"/>
  <c r="C2373" i="25"/>
  <c r="E2372" i="25"/>
  <c r="D2372" i="25"/>
  <c r="C2372" i="25"/>
  <c r="G2371" i="25"/>
  <c r="F2371" i="25"/>
  <c r="E2371" i="25"/>
  <c r="D2371" i="25"/>
  <c r="C2371" i="25"/>
  <c r="D2370" i="25"/>
  <c r="C2370" i="25"/>
  <c r="C2368" i="25"/>
  <c r="C2367" i="25"/>
  <c r="D2366" i="25"/>
  <c r="C2366" i="25"/>
  <c r="D2365" i="25"/>
  <c r="C2365" i="25"/>
  <c r="D2364" i="25"/>
  <c r="C2364" i="25"/>
  <c r="D2363" i="25"/>
  <c r="C2363" i="25"/>
  <c r="C2362" i="25"/>
  <c r="D2361" i="25"/>
  <c r="C2361" i="25"/>
  <c r="C2360" i="25"/>
  <c r="D2359" i="25"/>
  <c r="C2359" i="25"/>
  <c r="G2358" i="25"/>
  <c r="F2358" i="25"/>
  <c r="E2358" i="25"/>
  <c r="D2358" i="25"/>
  <c r="C2358" i="25"/>
  <c r="C2357" i="25"/>
  <c r="G2356" i="25"/>
  <c r="F2356" i="25"/>
  <c r="E2356" i="25"/>
  <c r="D2356" i="25"/>
  <c r="C2356" i="25"/>
  <c r="C2353" i="25"/>
  <c r="C2352" i="25"/>
  <c r="C2351" i="25"/>
  <c r="C2349" i="25"/>
  <c r="C2348" i="25"/>
  <c r="H2347" i="25"/>
  <c r="G2347" i="25"/>
  <c r="F2347" i="25"/>
  <c r="E2347" i="25"/>
  <c r="D2347" i="25"/>
  <c r="C2347" i="25"/>
  <c r="F2346" i="25"/>
  <c r="E2346" i="25"/>
  <c r="D2346" i="25"/>
  <c r="C2346" i="25"/>
  <c r="D2345" i="25"/>
  <c r="C2345" i="25"/>
  <c r="F2344" i="25"/>
  <c r="E2344" i="25"/>
  <c r="D2344" i="25"/>
  <c r="C2344" i="25"/>
  <c r="F2343" i="25"/>
  <c r="E2343" i="25"/>
  <c r="D2343" i="25"/>
  <c r="C2343" i="25"/>
  <c r="C2342" i="25"/>
  <c r="G2341" i="25"/>
  <c r="F2341" i="25"/>
  <c r="E2341" i="25"/>
  <c r="D2341" i="25"/>
  <c r="C2341" i="25"/>
  <c r="F2340" i="25"/>
  <c r="E2340" i="25"/>
  <c r="D2340" i="25"/>
  <c r="C2340" i="25"/>
  <c r="C2339" i="25"/>
  <c r="C2338" i="25"/>
  <c r="C2337" i="25"/>
  <c r="D2336" i="25"/>
  <c r="C2336" i="25"/>
  <c r="E2335" i="25"/>
  <c r="D2335" i="25"/>
  <c r="C2335" i="25"/>
  <c r="E2334" i="25"/>
  <c r="D2334" i="25"/>
  <c r="C2334" i="25"/>
  <c r="G2333" i="25"/>
  <c r="F2333" i="25"/>
  <c r="E2333" i="25"/>
  <c r="D2333" i="25"/>
  <c r="C2333" i="25"/>
  <c r="E2332" i="25"/>
  <c r="D2332" i="25"/>
  <c r="C2332" i="25"/>
  <c r="K2331" i="25"/>
  <c r="J2331" i="25"/>
  <c r="I2331" i="25"/>
  <c r="H2331" i="25"/>
  <c r="G2331" i="25"/>
  <c r="F2331" i="25"/>
  <c r="E2331" i="25"/>
  <c r="D2331" i="25"/>
  <c r="C2331" i="25"/>
  <c r="J2330" i="25"/>
  <c r="I2330" i="25"/>
  <c r="H2330" i="25"/>
  <c r="G2330" i="25"/>
  <c r="F2330" i="25"/>
  <c r="E2330" i="25"/>
  <c r="D2330" i="25"/>
  <c r="C2330" i="25"/>
  <c r="L2329" i="25"/>
  <c r="K2329" i="25"/>
  <c r="J2329" i="25"/>
  <c r="I2329" i="25"/>
  <c r="H2329" i="25"/>
  <c r="G2329" i="25"/>
  <c r="F2329" i="25"/>
  <c r="E2329" i="25"/>
  <c r="D2329" i="25"/>
  <c r="C2329" i="25"/>
  <c r="C2328" i="25"/>
  <c r="E2327" i="25"/>
  <c r="D2327" i="25"/>
  <c r="C2327" i="25"/>
  <c r="C2326" i="25"/>
  <c r="E2325" i="25"/>
  <c r="D2325" i="25"/>
  <c r="C2325" i="25"/>
  <c r="C2324" i="25"/>
  <c r="C2323" i="25"/>
  <c r="C2322" i="25"/>
  <c r="G2321" i="25"/>
  <c r="F2321" i="25"/>
  <c r="E2321" i="25"/>
  <c r="D2321" i="25"/>
  <c r="C2321" i="25"/>
  <c r="C2320" i="25"/>
  <c r="E2319" i="25"/>
  <c r="D2319" i="25"/>
  <c r="C2319" i="25"/>
  <c r="H2318" i="25"/>
  <c r="G2318" i="25"/>
  <c r="F2318" i="25"/>
  <c r="E2318" i="25"/>
  <c r="D2318" i="25"/>
  <c r="C2318" i="25"/>
  <c r="E2317" i="25"/>
  <c r="D2317" i="25"/>
  <c r="C2317" i="25"/>
  <c r="F2316" i="25"/>
  <c r="E2316" i="25"/>
  <c r="D2316" i="25"/>
  <c r="C2316" i="25"/>
  <c r="G2315" i="25"/>
  <c r="F2315" i="25"/>
  <c r="E2315" i="25"/>
  <c r="D2315" i="25"/>
  <c r="C2315" i="25"/>
  <c r="L2314" i="25"/>
  <c r="K2314" i="25"/>
  <c r="J2314" i="25"/>
  <c r="I2314" i="25"/>
  <c r="H2314" i="25"/>
  <c r="G2314" i="25"/>
  <c r="F2314" i="25"/>
  <c r="E2314" i="25"/>
  <c r="D2314" i="25"/>
  <c r="C2314" i="25"/>
  <c r="H2313" i="25"/>
  <c r="G2313" i="25"/>
  <c r="F2313" i="25"/>
  <c r="E2313" i="25"/>
  <c r="D2313" i="25"/>
  <c r="C2313" i="25"/>
  <c r="K2312" i="25"/>
  <c r="J2312" i="25"/>
  <c r="I2312" i="25"/>
  <c r="H2312" i="25"/>
  <c r="G2312" i="25"/>
  <c r="F2312" i="25"/>
  <c r="E2312" i="25"/>
  <c r="D2312" i="25"/>
  <c r="C2312" i="25"/>
  <c r="I2311" i="25"/>
  <c r="H2311" i="25"/>
  <c r="G2311" i="25"/>
  <c r="F2311" i="25"/>
  <c r="E2311" i="25"/>
  <c r="D2311" i="25"/>
  <c r="C2311" i="25"/>
  <c r="F2310" i="25"/>
  <c r="E2310" i="25"/>
  <c r="D2310" i="25"/>
  <c r="C2310" i="25"/>
  <c r="C2309" i="25"/>
  <c r="E2308" i="25"/>
  <c r="D2308" i="25"/>
  <c r="C2308" i="25"/>
  <c r="I2307" i="25"/>
  <c r="H2307" i="25"/>
  <c r="G2307" i="25"/>
  <c r="F2307" i="25"/>
  <c r="E2307" i="25"/>
  <c r="D2307" i="25"/>
  <c r="C2307" i="25"/>
  <c r="E2306" i="25"/>
  <c r="D2306" i="25"/>
  <c r="C2306" i="25"/>
  <c r="C2305" i="25"/>
  <c r="F2304" i="25"/>
  <c r="E2304" i="25"/>
  <c r="D2304" i="25"/>
  <c r="C2304" i="25"/>
  <c r="I2303" i="25"/>
  <c r="H2303" i="25"/>
  <c r="G2303" i="25"/>
  <c r="F2303" i="25"/>
  <c r="E2303" i="25"/>
  <c r="D2303" i="25"/>
  <c r="C2303" i="25"/>
  <c r="F2302" i="25"/>
  <c r="E2302" i="25"/>
  <c r="D2302" i="25"/>
  <c r="C2302" i="25"/>
  <c r="C2301" i="25"/>
  <c r="C2300" i="25"/>
  <c r="K2299" i="25"/>
  <c r="J2299" i="25"/>
  <c r="I2299" i="25"/>
  <c r="H2299" i="25"/>
  <c r="G2299" i="25"/>
  <c r="F2299" i="25"/>
  <c r="E2299" i="25"/>
  <c r="D2299" i="25"/>
  <c r="C2299" i="25"/>
  <c r="G2298" i="25"/>
  <c r="F2298" i="25"/>
  <c r="E2298" i="25"/>
  <c r="D2298" i="25"/>
  <c r="C2298" i="25"/>
  <c r="F2297" i="25"/>
  <c r="E2297" i="25"/>
  <c r="D2297" i="25"/>
  <c r="C2297" i="25"/>
  <c r="C2296" i="25"/>
  <c r="C2295" i="25"/>
  <c r="C2294" i="25"/>
  <c r="C2293" i="25"/>
  <c r="C2292" i="25"/>
  <c r="C2290" i="25"/>
  <c r="D2289" i="25"/>
  <c r="C2289" i="25"/>
  <c r="C2288" i="25"/>
  <c r="C2287" i="25"/>
  <c r="C2286" i="25"/>
  <c r="C2285" i="25"/>
  <c r="C2284" i="25"/>
  <c r="F2283" i="25"/>
  <c r="E2283" i="25"/>
  <c r="D2283" i="25"/>
  <c r="C2283" i="25"/>
  <c r="C2282" i="25"/>
  <c r="I2281" i="25"/>
  <c r="H2281" i="25"/>
  <c r="G2281" i="25"/>
  <c r="F2281" i="25"/>
  <c r="E2281" i="25"/>
  <c r="D2281" i="25"/>
  <c r="C2281" i="25"/>
  <c r="D2280" i="25"/>
  <c r="C2280" i="25"/>
  <c r="D2278" i="25"/>
  <c r="C2278" i="25"/>
  <c r="C2277" i="25"/>
  <c r="E2276" i="25"/>
  <c r="D2276" i="25"/>
  <c r="C2276" i="25"/>
  <c r="C2275" i="25"/>
  <c r="E2274" i="25"/>
  <c r="D2274" i="25"/>
  <c r="C2274" i="25"/>
  <c r="C2273" i="25"/>
  <c r="C2272" i="25"/>
  <c r="C2271" i="25"/>
  <c r="D2270" i="25"/>
  <c r="C2270" i="25"/>
  <c r="D2269" i="25"/>
  <c r="C2269" i="25"/>
  <c r="E2268" i="25"/>
  <c r="D2268" i="25"/>
  <c r="C2268" i="25"/>
  <c r="E2267" i="25"/>
  <c r="D2267" i="25"/>
  <c r="C2267" i="25"/>
  <c r="C2265" i="25"/>
  <c r="D2264" i="25"/>
  <c r="C2264" i="25"/>
  <c r="C2263" i="25"/>
  <c r="C2262" i="25"/>
  <c r="C2261" i="25"/>
  <c r="C2260" i="25"/>
  <c r="D2259" i="25"/>
  <c r="C2259" i="25"/>
  <c r="C2258" i="25"/>
  <c r="C2256" i="25"/>
  <c r="C2255" i="25"/>
  <c r="D2254" i="25"/>
  <c r="C2254" i="25"/>
  <c r="F2253" i="25"/>
  <c r="E2253" i="25"/>
  <c r="D2253" i="25"/>
  <c r="C2253" i="25"/>
  <c r="G2252" i="25"/>
  <c r="F2252" i="25"/>
  <c r="E2252" i="25"/>
  <c r="D2252" i="25"/>
  <c r="C2252" i="25"/>
  <c r="G2251" i="25"/>
  <c r="F2251" i="25"/>
  <c r="E2251" i="25"/>
  <c r="D2251" i="25"/>
  <c r="C2251" i="25"/>
  <c r="C2250" i="25"/>
  <c r="E2249" i="25"/>
  <c r="D2249" i="25"/>
  <c r="C2249" i="25"/>
  <c r="D2248" i="25"/>
  <c r="C2248" i="25"/>
  <c r="C2247" i="25"/>
  <c r="C2246" i="25"/>
  <c r="C2245" i="25"/>
  <c r="C2244" i="25"/>
  <c r="C2243" i="25"/>
  <c r="C2242" i="25"/>
  <c r="I2241" i="25"/>
  <c r="H2241" i="25"/>
  <c r="G2241" i="25"/>
  <c r="F2241" i="25"/>
  <c r="E2241" i="25"/>
  <c r="D2241" i="25"/>
  <c r="C2241" i="25"/>
  <c r="E2240" i="25"/>
  <c r="D2240" i="25"/>
  <c r="C2240" i="25"/>
  <c r="D2239" i="25"/>
  <c r="C2239" i="25"/>
  <c r="J2238" i="25"/>
  <c r="I2238" i="25"/>
  <c r="H2238" i="25"/>
  <c r="G2238" i="25"/>
  <c r="F2238" i="25"/>
  <c r="E2238" i="25"/>
  <c r="D2238" i="25"/>
  <c r="C2238" i="25"/>
  <c r="F2237" i="25"/>
  <c r="E2237" i="25"/>
  <c r="D2237" i="25"/>
  <c r="C2237" i="25"/>
  <c r="C2236" i="25"/>
  <c r="D2235" i="25"/>
  <c r="C2235" i="25"/>
  <c r="G2234" i="25"/>
  <c r="F2234" i="25"/>
  <c r="E2234" i="25"/>
  <c r="D2234" i="25"/>
  <c r="C2234" i="25"/>
  <c r="C2233" i="25"/>
  <c r="C2232" i="25"/>
  <c r="D2231" i="25"/>
  <c r="C2231" i="25"/>
  <c r="C2230" i="25"/>
  <c r="F2229" i="25"/>
  <c r="E2229" i="25"/>
  <c r="D2229" i="25"/>
  <c r="C2229" i="25"/>
  <c r="C2228" i="25"/>
  <c r="C2227" i="25"/>
  <c r="D2226" i="25"/>
  <c r="C2226" i="25"/>
  <c r="D2225" i="25"/>
  <c r="C2225" i="25"/>
  <c r="D2224" i="25"/>
  <c r="C2224" i="25"/>
  <c r="C2223" i="25"/>
  <c r="G2222" i="25"/>
  <c r="F2222" i="25"/>
  <c r="E2222" i="25"/>
  <c r="D2222" i="25"/>
  <c r="C2222" i="25"/>
  <c r="C2221" i="25"/>
  <c r="C2220" i="25"/>
  <c r="C2219" i="25"/>
  <c r="C2218" i="25"/>
  <c r="C2216" i="25"/>
  <c r="E2215" i="25"/>
  <c r="D2215" i="25"/>
  <c r="C2215" i="25"/>
  <c r="D2214" i="25"/>
  <c r="C2214" i="25"/>
  <c r="C2213" i="25"/>
  <c r="D2212" i="25"/>
  <c r="C2212" i="25"/>
  <c r="C2211" i="25"/>
  <c r="C2210" i="25"/>
  <c r="C2209" i="25"/>
  <c r="D2208" i="25"/>
  <c r="C2208" i="25"/>
  <c r="F2207" i="25"/>
  <c r="E2207" i="25"/>
  <c r="D2207" i="25"/>
  <c r="C2207" i="25"/>
  <c r="E2206" i="25"/>
  <c r="D2206" i="25"/>
  <c r="C2206" i="25"/>
  <c r="E2205" i="25"/>
  <c r="D2205" i="25"/>
  <c r="C2205" i="25"/>
  <c r="C2204" i="25"/>
  <c r="F2203" i="25"/>
  <c r="E2203" i="25"/>
  <c r="D2203" i="25"/>
  <c r="C2203" i="25"/>
  <c r="C2202" i="25"/>
  <c r="J2201" i="25"/>
  <c r="I2201" i="25"/>
  <c r="H2201" i="25"/>
  <c r="G2201" i="25"/>
  <c r="F2201" i="25"/>
  <c r="E2201" i="25"/>
  <c r="D2201" i="25"/>
  <c r="C2201" i="25"/>
  <c r="D2200" i="25"/>
  <c r="C2200" i="25"/>
  <c r="C2199" i="25"/>
  <c r="D2198" i="25"/>
  <c r="C2198" i="25"/>
  <c r="C2197" i="25"/>
  <c r="D2196" i="25"/>
  <c r="C2196" i="25"/>
  <c r="I2195" i="25"/>
  <c r="H2195" i="25"/>
  <c r="G2195" i="25"/>
  <c r="F2195" i="25"/>
  <c r="E2195" i="25"/>
  <c r="D2195" i="25"/>
  <c r="C2195" i="25"/>
  <c r="D2194" i="25"/>
  <c r="C2194" i="25"/>
  <c r="D2193" i="25"/>
  <c r="C2193" i="25"/>
  <c r="E2192" i="25"/>
  <c r="D2192" i="25"/>
  <c r="C2192" i="25"/>
  <c r="C2191" i="25"/>
  <c r="E2190" i="25"/>
  <c r="D2190" i="25"/>
  <c r="C2190" i="25"/>
  <c r="C2189" i="25"/>
  <c r="F2188" i="25"/>
  <c r="E2188" i="25"/>
  <c r="D2188" i="25"/>
  <c r="C2188" i="25"/>
  <c r="C2187" i="25"/>
  <c r="C2186" i="25"/>
  <c r="C2185" i="25"/>
  <c r="C2184" i="25"/>
  <c r="D2183" i="25"/>
  <c r="C2183" i="25"/>
  <c r="F2182" i="25"/>
  <c r="E2182" i="25"/>
  <c r="D2182" i="25"/>
  <c r="C2182" i="25"/>
  <c r="C2181" i="25"/>
  <c r="E2180" i="25"/>
  <c r="D2180" i="25"/>
  <c r="C2180" i="25"/>
  <c r="D2179" i="25"/>
  <c r="C2179" i="25"/>
  <c r="C2178" i="25"/>
  <c r="D2177" i="25"/>
  <c r="C2177" i="25"/>
  <c r="C2176" i="25"/>
  <c r="E2175" i="25"/>
  <c r="D2175" i="25"/>
  <c r="C2175" i="25"/>
  <c r="C2174" i="25"/>
  <c r="C2172" i="25"/>
  <c r="F2171" i="25"/>
  <c r="E2171" i="25"/>
  <c r="D2171" i="25"/>
  <c r="C2171" i="25"/>
  <c r="F2170" i="25"/>
  <c r="E2170" i="25"/>
  <c r="D2170" i="25"/>
  <c r="C2170" i="25"/>
  <c r="E2169" i="25"/>
  <c r="D2169" i="25"/>
  <c r="C2169" i="25"/>
  <c r="C2168" i="25"/>
  <c r="F2167" i="25"/>
  <c r="E2167" i="25"/>
  <c r="D2167" i="25"/>
  <c r="C2167" i="25"/>
  <c r="E2166" i="25"/>
  <c r="D2166" i="25"/>
  <c r="C2166" i="25"/>
  <c r="D2165" i="25"/>
  <c r="C2165" i="25"/>
  <c r="C2164" i="25"/>
  <c r="C2163" i="25"/>
  <c r="E2162" i="25"/>
  <c r="D2162" i="25"/>
  <c r="C2162" i="25"/>
  <c r="C2161" i="25"/>
  <c r="E2160" i="25"/>
  <c r="D2160" i="25"/>
  <c r="C2160" i="25"/>
  <c r="E2159" i="25"/>
  <c r="D2159" i="25"/>
  <c r="C2159" i="25"/>
  <c r="C2158" i="25"/>
  <c r="C2157" i="25"/>
  <c r="D2156" i="25"/>
  <c r="C2156" i="25"/>
  <c r="C2155" i="25"/>
  <c r="C2154" i="25"/>
  <c r="C2153" i="25"/>
  <c r="H2152" i="25"/>
  <c r="G2152" i="25"/>
  <c r="F2152" i="25"/>
  <c r="E2152" i="25"/>
  <c r="D2152" i="25"/>
  <c r="C2152" i="25"/>
  <c r="C2151" i="25"/>
  <c r="C2150" i="25"/>
  <c r="C2149" i="25"/>
  <c r="J2148" i="25"/>
  <c r="I2148" i="25"/>
  <c r="H2148" i="25"/>
  <c r="G2148" i="25"/>
  <c r="F2148" i="25"/>
  <c r="E2148" i="25"/>
  <c r="D2148" i="25"/>
  <c r="C2148" i="25"/>
  <c r="D2147" i="25"/>
  <c r="C2147" i="25"/>
  <c r="F2146" i="25"/>
  <c r="E2146" i="25"/>
  <c r="D2146" i="25"/>
  <c r="C2146" i="25"/>
  <c r="D2145" i="25"/>
  <c r="C2145" i="25"/>
  <c r="J2144" i="25"/>
  <c r="I2144" i="25"/>
  <c r="H2144" i="25"/>
  <c r="G2144" i="25"/>
  <c r="F2144" i="25"/>
  <c r="E2144" i="25"/>
  <c r="D2144" i="25"/>
  <c r="C2144" i="25"/>
  <c r="F2143" i="25"/>
  <c r="E2143" i="25"/>
  <c r="D2143" i="25"/>
  <c r="C2143" i="25"/>
  <c r="C2142" i="25"/>
  <c r="E2141" i="25"/>
  <c r="D2141" i="25"/>
  <c r="C2141" i="25"/>
  <c r="C2140" i="25"/>
  <c r="H2139" i="25"/>
  <c r="G2139" i="25"/>
  <c r="F2139" i="25"/>
  <c r="E2139" i="25"/>
  <c r="D2139" i="25"/>
  <c r="C2139" i="25"/>
  <c r="K2138" i="25"/>
  <c r="J2138" i="25"/>
  <c r="I2138" i="25"/>
  <c r="H2138" i="25"/>
  <c r="G2138" i="25"/>
  <c r="F2138" i="25"/>
  <c r="E2138" i="25"/>
  <c r="D2138" i="25"/>
  <c r="C2138" i="25"/>
  <c r="C2137" i="25"/>
  <c r="E2136" i="25"/>
  <c r="D2136" i="25"/>
  <c r="C2136" i="25"/>
  <c r="E2135" i="25"/>
  <c r="D2135" i="25"/>
  <c r="C2135" i="25"/>
  <c r="E2134" i="25"/>
  <c r="D2134" i="25"/>
  <c r="C2134" i="25"/>
  <c r="C2133" i="25"/>
  <c r="E2132" i="25"/>
  <c r="D2132" i="25"/>
  <c r="C2132" i="25"/>
  <c r="C2131" i="25"/>
  <c r="D2130" i="25"/>
  <c r="C2130" i="25"/>
  <c r="C2129" i="25"/>
  <c r="E2128" i="25"/>
  <c r="D2128" i="25"/>
  <c r="C2128" i="25"/>
  <c r="C2127" i="25"/>
  <c r="C2126" i="25"/>
  <c r="D2125" i="25"/>
  <c r="C2125" i="25"/>
  <c r="C2124" i="25"/>
  <c r="N2123" i="25"/>
  <c r="M2123" i="25"/>
  <c r="L2123" i="25"/>
  <c r="K2123" i="25"/>
  <c r="J2123" i="25"/>
  <c r="I2123" i="25"/>
  <c r="H2123" i="25"/>
  <c r="G2123" i="25"/>
  <c r="F2123" i="25"/>
  <c r="E2123" i="25"/>
  <c r="D2123" i="25"/>
  <c r="C2123" i="25"/>
  <c r="D2122" i="25"/>
  <c r="C2122" i="25"/>
  <c r="D2121" i="25"/>
  <c r="C2121" i="25"/>
  <c r="C2118" i="25"/>
  <c r="C2117" i="25"/>
  <c r="T2116" i="25"/>
  <c r="S2116" i="25"/>
  <c r="R2116" i="25"/>
  <c r="Q2116" i="25"/>
  <c r="P2116" i="25"/>
  <c r="O2116" i="25"/>
  <c r="N2116" i="25"/>
  <c r="M2116" i="25"/>
  <c r="L2116" i="25"/>
  <c r="K2116" i="25"/>
  <c r="J2116" i="25"/>
  <c r="I2116" i="25"/>
  <c r="H2116" i="25"/>
  <c r="G2116" i="25"/>
  <c r="F2116" i="25"/>
  <c r="E2116" i="25"/>
  <c r="D2116" i="25"/>
  <c r="C2116" i="25"/>
  <c r="C2115" i="25"/>
  <c r="D2114" i="25"/>
  <c r="C2114" i="25"/>
  <c r="L2113" i="25"/>
  <c r="K2113" i="25"/>
  <c r="J2113" i="25"/>
  <c r="I2113" i="25"/>
  <c r="H2113" i="25"/>
  <c r="G2113" i="25"/>
  <c r="F2113" i="25"/>
  <c r="E2113" i="25"/>
  <c r="D2113" i="25"/>
  <c r="C2113" i="25"/>
  <c r="D2112" i="25"/>
  <c r="C2112" i="25"/>
  <c r="G2111" i="25"/>
  <c r="F2111" i="25"/>
  <c r="E2111" i="25"/>
  <c r="D2111" i="25"/>
  <c r="C2111" i="25"/>
  <c r="C2110" i="25"/>
  <c r="C2109" i="25"/>
  <c r="E2108" i="25"/>
  <c r="D2108" i="25"/>
  <c r="C2108" i="25"/>
  <c r="E2107" i="25"/>
  <c r="D2107" i="25"/>
  <c r="C2107" i="25"/>
  <c r="D2106" i="25"/>
  <c r="C2106" i="25"/>
  <c r="C2104" i="25"/>
  <c r="E2103" i="25"/>
  <c r="D2103" i="25"/>
  <c r="C2103" i="25"/>
  <c r="C2102" i="25"/>
  <c r="C2101" i="25"/>
  <c r="C2100" i="25"/>
  <c r="D2099" i="25"/>
  <c r="C2099" i="25"/>
  <c r="D2098" i="25"/>
  <c r="C2098" i="25"/>
  <c r="H2097" i="25"/>
  <c r="G2097" i="25"/>
  <c r="F2097" i="25"/>
  <c r="E2097" i="25"/>
  <c r="D2097" i="25"/>
  <c r="C2097" i="25"/>
  <c r="C2096" i="25"/>
  <c r="C2095" i="25"/>
  <c r="C2094" i="25"/>
  <c r="C2093" i="25"/>
  <c r="C2092" i="25"/>
  <c r="G2091" i="25"/>
  <c r="F2091" i="25"/>
  <c r="E2091" i="25"/>
  <c r="D2091" i="25"/>
  <c r="C2091" i="25"/>
  <c r="C2089" i="25"/>
  <c r="E2088" i="25"/>
  <c r="D2088" i="25"/>
  <c r="C2088" i="25"/>
  <c r="I2086" i="25"/>
  <c r="H2086" i="25"/>
  <c r="G2086" i="25"/>
  <c r="F2086" i="25"/>
  <c r="E2086" i="25"/>
  <c r="D2086" i="25"/>
  <c r="C2086" i="25"/>
  <c r="D2085" i="25"/>
  <c r="C2085" i="25"/>
  <c r="C2084" i="25"/>
  <c r="D2083" i="25"/>
  <c r="C2083" i="25"/>
  <c r="D2081" i="25"/>
  <c r="C2081" i="25"/>
  <c r="C2080" i="25"/>
  <c r="C2079" i="25"/>
  <c r="C2078" i="25"/>
  <c r="D2077" i="25"/>
  <c r="C2077" i="25"/>
  <c r="D2076" i="25"/>
  <c r="C2076" i="25"/>
  <c r="C2075" i="25"/>
  <c r="C2074" i="25"/>
  <c r="C2073" i="25"/>
  <c r="D2072" i="25"/>
  <c r="C2072" i="25"/>
  <c r="C2071" i="25"/>
  <c r="K2070" i="25"/>
  <c r="J2070" i="25"/>
  <c r="I2070" i="25"/>
  <c r="H2070" i="25"/>
  <c r="G2070" i="25"/>
  <c r="F2070" i="25"/>
  <c r="E2070" i="25"/>
  <c r="D2070" i="25"/>
  <c r="C2070" i="25"/>
  <c r="C2069" i="25"/>
  <c r="C2068" i="25"/>
  <c r="C2067" i="25"/>
  <c r="C2066" i="25"/>
  <c r="C2065" i="25"/>
  <c r="E2064" i="25"/>
  <c r="D2064" i="25"/>
  <c r="C2064" i="25"/>
  <c r="C2063" i="25"/>
  <c r="E2062" i="25"/>
  <c r="D2062" i="25"/>
  <c r="C2062" i="25"/>
  <c r="D2061" i="25"/>
  <c r="C2061" i="25"/>
  <c r="C2060" i="25"/>
  <c r="D2059" i="25"/>
  <c r="C2059" i="25"/>
  <c r="E2058" i="25"/>
  <c r="D2058" i="25"/>
  <c r="C2058" i="25"/>
  <c r="C2057" i="25"/>
  <c r="D2056" i="25"/>
  <c r="C2056" i="25"/>
  <c r="E2055" i="25"/>
  <c r="D2055" i="25"/>
  <c r="C2055" i="25"/>
  <c r="C2054" i="25"/>
  <c r="C2053" i="25"/>
  <c r="D2052" i="25"/>
  <c r="C2052" i="25"/>
  <c r="D2051" i="25"/>
  <c r="C2051" i="25"/>
  <c r="E2050" i="25"/>
  <c r="D2050" i="25"/>
  <c r="C2050" i="25"/>
  <c r="C2048" i="25"/>
  <c r="C2047" i="25"/>
  <c r="C2046" i="25"/>
  <c r="C2045" i="25"/>
  <c r="F2043" i="25"/>
  <c r="E2043" i="25"/>
  <c r="D2043" i="25"/>
  <c r="C2043" i="25"/>
  <c r="D2042" i="25"/>
  <c r="C2042" i="25"/>
  <c r="E2041" i="25"/>
  <c r="D2041" i="25"/>
  <c r="C2041" i="25"/>
  <c r="C2040" i="25"/>
  <c r="E2039" i="25"/>
  <c r="D2039" i="25"/>
  <c r="C2039" i="25"/>
  <c r="E2038" i="25"/>
  <c r="D2038" i="25"/>
  <c r="C2038" i="25"/>
  <c r="C2037" i="25"/>
  <c r="C2036" i="25"/>
  <c r="C2035" i="25"/>
  <c r="D2034" i="25"/>
  <c r="C2034" i="25"/>
  <c r="C2033" i="25"/>
  <c r="C2032" i="25"/>
  <c r="C2031" i="25"/>
  <c r="C2030" i="25"/>
  <c r="C2029" i="25"/>
  <c r="C2028" i="25"/>
  <c r="D2027" i="25"/>
  <c r="C2027" i="25"/>
  <c r="D2026" i="25"/>
  <c r="C2026" i="25"/>
  <c r="C2025" i="25"/>
  <c r="C2024" i="25"/>
  <c r="C2023" i="25"/>
  <c r="D2022" i="25"/>
  <c r="C2022" i="25"/>
  <c r="C2021" i="25"/>
  <c r="F2020" i="25"/>
  <c r="E2020" i="25"/>
  <c r="D2020" i="25"/>
  <c r="C2020" i="25"/>
  <c r="C2019" i="25"/>
  <c r="N2018" i="25"/>
  <c r="M2018" i="25"/>
  <c r="L2018" i="25"/>
  <c r="K2018" i="25"/>
  <c r="J2018" i="25"/>
  <c r="I2018" i="25"/>
  <c r="H2018" i="25"/>
  <c r="G2018" i="25"/>
  <c r="F2018" i="25"/>
  <c r="E2018" i="25"/>
  <c r="D2018" i="25"/>
  <c r="C2018" i="25"/>
  <c r="C2017" i="25"/>
  <c r="D2016" i="25"/>
  <c r="C2016" i="25"/>
  <c r="C2015" i="25"/>
  <c r="C2014" i="25"/>
  <c r="Q2012" i="25"/>
  <c r="P2012" i="25"/>
  <c r="O2012" i="25"/>
  <c r="N2012" i="25"/>
  <c r="M2012" i="25"/>
  <c r="L2012" i="25"/>
  <c r="K2012" i="25"/>
  <c r="J2012" i="25"/>
  <c r="I2012" i="25"/>
  <c r="H2012" i="25"/>
  <c r="G2012" i="25"/>
  <c r="F2012" i="25"/>
  <c r="E2012" i="25"/>
  <c r="D2012" i="25"/>
  <c r="C2012" i="25"/>
  <c r="C2011" i="25"/>
  <c r="D2010" i="25"/>
  <c r="C2010" i="25"/>
  <c r="C2009" i="25"/>
  <c r="C2008" i="25"/>
  <c r="C2007" i="25"/>
  <c r="C2006" i="25"/>
  <c r="C2005" i="25"/>
  <c r="D2004" i="25"/>
  <c r="C2004" i="25"/>
  <c r="C2003" i="25"/>
  <c r="T2002" i="25"/>
  <c r="S2002" i="25"/>
  <c r="R2002" i="25"/>
  <c r="Q2002" i="25"/>
  <c r="P2002" i="25"/>
  <c r="O2002" i="25"/>
  <c r="N2002" i="25"/>
  <c r="M2002" i="25"/>
  <c r="L2002" i="25"/>
  <c r="K2002" i="25"/>
  <c r="J2002" i="25"/>
  <c r="I2002" i="25"/>
  <c r="H2002" i="25"/>
  <c r="G2002" i="25"/>
  <c r="F2002" i="25"/>
  <c r="E2002" i="25"/>
  <c r="D2002" i="25"/>
  <c r="C2002" i="25"/>
  <c r="F2001" i="25"/>
  <c r="E2001" i="25"/>
  <c r="D2001" i="25"/>
  <c r="C2001" i="25"/>
  <c r="G2000" i="25"/>
  <c r="F2000" i="25"/>
  <c r="E2000" i="25"/>
  <c r="D2000" i="25"/>
  <c r="C2000" i="25"/>
  <c r="C1999" i="25"/>
  <c r="C1998" i="25"/>
  <c r="F1997" i="25"/>
  <c r="E1997" i="25"/>
  <c r="D1997" i="25"/>
  <c r="C1997" i="25"/>
  <c r="E1996" i="25"/>
  <c r="D1996" i="25"/>
  <c r="C1996" i="25"/>
  <c r="E1993" i="25"/>
  <c r="D1993" i="25"/>
  <c r="C1993" i="25"/>
  <c r="E1992" i="25"/>
  <c r="D1992" i="25"/>
  <c r="C1992" i="25"/>
  <c r="C1991" i="25"/>
  <c r="E1990" i="25"/>
  <c r="D1990" i="25"/>
  <c r="C1990" i="25"/>
  <c r="C1989" i="25"/>
  <c r="C1988" i="25"/>
  <c r="C1987" i="25"/>
  <c r="E1986" i="25"/>
  <c r="D1986" i="25"/>
  <c r="C1986" i="25"/>
  <c r="K1985" i="25"/>
  <c r="J1985" i="25"/>
  <c r="I1985" i="25"/>
  <c r="H1985" i="25"/>
  <c r="G1985" i="25"/>
  <c r="F1985" i="25"/>
  <c r="E1985" i="25"/>
  <c r="D1985" i="25"/>
  <c r="C1985" i="25"/>
  <c r="C1984" i="25"/>
  <c r="C1983" i="25"/>
  <c r="E1982" i="25"/>
  <c r="D1982" i="25"/>
  <c r="C1982" i="25"/>
  <c r="C1981" i="25"/>
  <c r="D1980" i="25"/>
  <c r="C1980" i="25"/>
  <c r="C1979" i="25"/>
  <c r="D1978" i="25"/>
  <c r="C1978" i="25"/>
  <c r="C1977" i="25"/>
  <c r="C1976" i="25"/>
  <c r="D1975" i="25"/>
  <c r="C1975" i="25"/>
  <c r="C1974" i="25"/>
  <c r="D1973" i="25"/>
  <c r="C1973" i="25"/>
  <c r="E1972" i="25"/>
  <c r="D1972" i="25"/>
  <c r="C1972" i="25"/>
  <c r="C1971" i="25"/>
  <c r="C1970" i="25"/>
  <c r="C1968" i="25"/>
  <c r="C1967" i="25"/>
  <c r="C1965" i="25"/>
  <c r="C1964" i="25"/>
  <c r="C1963" i="25"/>
  <c r="E1962" i="25"/>
  <c r="D1962" i="25"/>
  <c r="C1962" i="25"/>
  <c r="C1961" i="25"/>
  <c r="C1960" i="25"/>
  <c r="C1959" i="25"/>
  <c r="C1958" i="25"/>
  <c r="D1957" i="25"/>
  <c r="C1957" i="25"/>
  <c r="C1956" i="25"/>
  <c r="E1955" i="25"/>
  <c r="D1955" i="25"/>
  <c r="C1955" i="25"/>
  <c r="E1954" i="25"/>
  <c r="D1954" i="25"/>
  <c r="C1954" i="25"/>
  <c r="E1953" i="25"/>
  <c r="D1953" i="25"/>
  <c r="C1953" i="25"/>
  <c r="C1952" i="25"/>
  <c r="C1951" i="25"/>
  <c r="G1950" i="25"/>
  <c r="F1950" i="25"/>
  <c r="E1950" i="25"/>
  <c r="D1950" i="25"/>
  <c r="C1950" i="25"/>
  <c r="D1949" i="25"/>
  <c r="C1949" i="25"/>
  <c r="C1948" i="25"/>
  <c r="C1947" i="25"/>
  <c r="E1946" i="25"/>
  <c r="D1946" i="25"/>
  <c r="C1946" i="25"/>
  <c r="C1945" i="25"/>
  <c r="C1944" i="25"/>
  <c r="F1943" i="25"/>
  <c r="E1943" i="25"/>
  <c r="D1943" i="25"/>
  <c r="C1943" i="25"/>
  <c r="C1942" i="25"/>
  <c r="D1941" i="25"/>
  <c r="C1941" i="25"/>
  <c r="D1940" i="25"/>
  <c r="C1940" i="25"/>
  <c r="D1939" i="25"/>
  <c r="C1939" i="25"/>
  <c r="F1938" i="25"/>
  <c r="E1938" i="25"/>
  <c r="D1938" i="25"/>
  <c r="C1938" i="25"/>
  <c r="D1937" i="25"/>
  <c r="C1937" i="25"/>
  <c r="F1936" i="25"/>
  <c r="E1936" i="25"/>
  <c r="D1936" i="25"/>
  <c r="C1936" i="25"/>
  <c r="D1935" i="25"/>
  <c r="C1935" i="25"/>
  <c r="C1934" i="25"/>
  <c r="C1932" i="25"/>
  <c r="C1930" i="25"/>
  <c r="C1929" i="25"/>
  <c r="C1928" i="25"/>
  <c r="F1927" i="25"/>
  <c r="E1927" i="25"/>
  <c r="D1927" i="25"/>
  <c r="C1927" i="25"/>
  <c r="C1926" i="25"/>
  <c r="D1925" i="25"/>
  <c r="C1925" i="25"/>
  <c r="C1924" i="25"/>
  <c r="F1923" i="25"/>
  <c r="E1923" i="25"/>
  <c r="D1923" i="25"/>
  <c r="C1923" i="25"/>
  <c r="F1922" i="25"/>
  <c r="E1922" i="25"/>
  <c r="D1922" i="25"/>
  <c r="C1922" i="25"/>
  <c r="C1921" i="25"/>
  <c r="C1920" i="25"/>
  <c r="C1919" i="25"/>
  <c r="D1918" i="25"/>
  <c r="C1918" i="25"/>
  <c r="D1917" i="25"/>
  <c r="C1917" i="25"/>
  <c r="H1916" i="25"/>
  <c r="G1916" i="25"/>
  <c r="F1916" i="25"/>
  <c r="E1916" i="25"/>
  <c r="D1916" i="25"/>
  <c r="C1916" i="25"/>
  <c r="H1915" i="25"/>
  <c r="G1915" i="25"/>
  <c r="F1915" i="25"/>
  <c r="E1915" i="25"/>
  <c r="D1915" i="25"/>
  <c r="C1915" i="25"/>
  <c r="D1914" i="25"/>
  <c r="C1914" i="25"/>
  <c r="D1913" i="25"/>
  <c r="C1913" i="25"/>
  <c r="C1912" i="25"/>
  <c r="C1911" i="25"/>
  <c r="H1910" i="25"/>
  <c r="G1910" i="25"/>
  <c r="F1910" i="25"/>
  <c r="E1910" i="25"/>
  <c r="D1910" i="25"/>
  <c r="C1910" i="25"/>
  <c r="C1909" i="25"/>
  <c r="C1908" i="25"/>
  <c r="T1907" i="25"/>
  <c r="S1907" i="25"/>
  <c r="R1907" i="25"/>
  <c r="Q1907" i="25"/>
  <c r="P1907" i="25"/>
  <c r="O1907" i="25"/>
  <c r="N1907" i="25"/>
  <c r="M1907" i="25"/>
  <c r="L1907" i="25"/>
  <c r="K1907" i="25"/>
  <c r="J1907" i="25"/>
  <c r="I1907" i="25"/>
  <c r="H1907" i="25"/>
  <c r="G1907" i="25"/>
  <c r="F1907" i="25"/>
  <c r="E1907" i="25"/>
  <c r="D1907" i="25"/>
  <c r="C1907" i="25"/>
  <c r="D1906" i="25"/>
  <c r="C1906" i="25"/>
  <c r="C1905" i="25"/>
  <c r="D1904" i="25"/>
  <c r="C1904" i="25"/>
  <c r="C1903" i="25"/>
  <c r="C1902" i="25"/>
  <c r="D1901" i="25"/>
  <c r="C1901" i="25"/>
  <c r="C1900" i="25"/>
  <c r="C1899" i="25"/>
  <c r="C1898" i="25"/>
  <c r="N1897" i="25"/>
  <c r="M1897" i="25"/>
  <c r="L1897" i="25"/>
  <c r="K1897" i="25"/>
  <c r="J1897" i="25"/>
  <c r="I1897" i="25"/>
  <c r="H1897" i="25"/>
  <c r="G1897" i="25"/>
  <c r="F1897" i="25"/>
  <c r="E1897" i="25"/>
  <c r="D1897" i="25"/>
  <c r="C1897" i="25"/>
  <c r="C1896" i="25"/>
  <c r="D1895" i="25"/>
  <c r="C1895" i="25"/>
  <c r="D1894" i="25"/>
  <c r="C1894" i="25"/>
  <c r="C1893" i="25"/>
  <c r="C1892" i="25"/>
  <c r="C1891" i="25"/>
  <c r="C1890" i="25"/>
  <c r="D1889" i="25"/>
  <c r="C1889" i="25"/>
  <c r="C1888" i="25"/>
  <c r="C1887" i="25"/>
  <c r="C1886" i="25"/>
  <c r="D1885" i="25"/>
  <c r="C1885" i="25"/>
  <c r="C1884" i="25"/>
  <c r="H1883" i="25"/>
  <c r="G1883" i="25"/>
  <c r="F1883" i="25"/>
  <c r="E1883" i="25"/>
  <c r="D1883" i="25"/>
  <c r="C1883" i="25"/>
  <c r="H1882" i="25"/>
  <c r="G1882" i="25"/>
  <c r="F1882" i="25"/>
  <c r="E1882" i="25"/>
  <c r="D1882" i="25"/>
  <c r="C1882" i="25"/>
  <c r="C1881" i="25"/>
  <c r="C1880" i="25"/>
  <c r="H1879" i="25"/>
  <c r="G1879" i="25"/>
  <c r="F1879" i="25"/>
  <c r="E1879" i="25"/>
  <c r="D1879" i="25"/>
  <c r="C1879" i="25"/>
  <c r="C1878" i="25"/>
  <c r="D1877" i="25"/>
  <c r="C1877" i="25"/>
  <c r="D1876" i="25"/>
  <c r="C1876" i="25"/>
  <c r="F1875" i="25"/>
  <c r="E1875" i="25"/>
  <c r="D1875" i="25"/>
  <c r="C1875" i="25"/>
  <c r="D1874" i="25"/>
  <c r="C1874" i="25"/>
  <c r="C1873" i="25"/>
  <c r="E1872" i="25"/>
  <c r="D1872" i="25"/>
  <c r="C1872" i="25"/>
  <c r="C1871" i="25"/>
  <c r="D1870" i="25"/>
  <c r="C1870" i="25"/>
  <c r="D1869" i="25"/>
  <c r="C1869" i="25"/>
  <c r="C1868" i="25"/>
  <c r="G1867" i="25"/>
  <c r="F1867" i="25"/>
  <c r="E1867" i="25"/>
  <c r="D1867" i="25"/>
  <c r="C1867" i="25"/>
  <c r="C1866" i="25"/>
  <c r="C1865" i="25"/>
  <c r="C1864" i="25"/>
  <c r="C1863" i="25"/>
  <c r="D1862" i="25"/>
  <c r="C1862" i="25"/>
  <c r="H1861" i="25"/>
  <c r="G1861" i="25"/>
  <c r="F1861" i="25"/>
  <c r="E1861" i="25"/>
  <c r="D1861" i="25"/>
  <c r="C1861" i="25"/>
  <c r="D1860" i="25"/>
  <c r="C1860" i="25"/>
  <c r="E1859" i="25"/>
  <c r="D1859" i="25"/>
  <c r="C1859" i="25"/>
  <c r="D1858" i="25"/>
  <c r="C1858" i="25"/>
  <c r="C1857" i="25"/>
  <c r="C1856" i="25"/>
  <c r="C1855" i="25"/>
  <c r="C1854" i="25"/>
  <c r="D1853" i="25"/>
  <c r="C1853" i="25"/>
  <c r="C1852" i="25"/>
  <c r="C1851" i="25"/>
  <c r="D1850" i="25"/>
  <c r="C1850" i="25"/>
  <c r="D1849" i="25"/>
  <c r="C1849" i="25"/>
  <c r="C1848" i="25"/>
  <c r="C1847" i="25"/>
  <c r="E1846" i="25"/>
  <c r="D1846" i="25"/>
  <c r="C1846" i="25"/>
  <c r="C1845" i="25"/>
  <c r="C1844" i="25"/>
  <c r="C1843" i="25"/>
  <c r="C1842" i="25"/>
  <c r="C1841" i="25"/>
  <c r="D1840" i="25"/>
  <c r="C1840" i="25"/>
  <c r="E1839" i="25"/>
  <c r="D1839" i="25"/>
  <c r="C1839" i="25"/>
  <c r="D1838" i="25"/>
  <c r="C1838" i="25"/>
  <c r="C1837" i="25"/>
  <c r="D1836" i="25"/>
  <c r="C1836" i="25"/>
  <c r="E1835" i="25"/>
  <c r="D1835" i="25"/>
  <c r="C1835" i="25"/>
  <c r="D1834" i="25"/>
  <c r="C1834" i="25"/>
  <c r="H1833" i="25"/>
  <c r="G1833" i="25"/>
  <c r="F1833" i="25"/>
  <c r="E1833" i="25"/>
  <c r="D1833" i="25"/>
  <c r="C1833" i="25"/>
  <c r="C1832" i="25"/>
  <c r="C1831" i="25"/>
  <c r="E1830" i="25"/>
  <c r="D1830" i="25"/>
  <c r="C1830" i="25"/>
  <c r="D1829" i="25"/>
  <c r="C1829" i="25"/>
  <c r="C1827" i="25"/>
  <c r="C1826" i="25"/>
  <c r="C1825" i="25"/>
  <c r="C1824" i="25"/>
  <c r="C1823" i="25"/>
  <c r="E1822" i="25"/>
  <c r="D1822" i="25"/>
  <c r="C1822" i="25"/>
  <c r="C1821" i="25"/>
  <c r="H1820" i="25"/>
  <c r="G1820" i="25"/>
  <c r="F1820" i="25"/>
  <c r="E1820" i="25"/>
  <c r="D1820" i="25"/>
  <c r="C1820" i="25"/>
  <c r="D1819" i="25"/>
  <c r="C1819" i="25"/>
  <c r="D1818" i="25"/>
  <c r="C1818" i="25"/>
  <c r="C1817" i="25"/>
  <c r="D1816" i="25"/>
  <c r="C1816" i="25"/>
  <c r="E1815" i="25"/>
  <c r="D1815" i="25"/>
  <c r="C1815" i="25"/>
  <c r="C1814" i="25"/>
  <c r="D1813" i="25"/>
  <c r="C1813" i="25"/>
  <c r="F1812" i="25"/>
  <c r="E1812" i="25"/>
  <c r="D1812" i="25"/>
  <c r="C1812" i="25"/>
  <c r="F1811" i="25"/>
  <c r="E1811" i="25"/>
  <c r="D1811" i="25"/>
  <c r="C1811" i="25"/>
  <c r="E1810" i="25"/>
  <c r="D1810" i="25"/>
  <c r="C1810" i="25"/>
  <c r="C1809" i="25"/>
  <c r="D1808" i="25"/>
  <c r="C1808" i="25"/>
  <c r="D1807" i="25"/>
  <c r="C1807" i="25"/>
  <c r="C1806" i="25"/>
  <c r="C1805" i="25"/>
  <c r="I1804" i="25"/>
  <c r="H1804" i="25"/>
  <c r="G1804" i="25"/>
  <c r="F1804" i="25"/>
  <c r="E1804" i="25"/>
  <c r="D1804" i="25"/>
  <c r="C1804" i="25"/>
  <c r="C1803" i="25"/>
  <c r="C1802" i="25"/>
  <c r="C1801" i="25"/>
  <c r="C1800" i="25"/>
  <c r="C1799" i="25"/>
  <c r="C1798" i="25"/>
  <c r="F1797" i="25"/>
  <c r="E1797" i="25"/>
  <c r="D1797" i="25"/>
  <c r="C1797" i="25"/>
  <c r="C1796" i="25"/>
  <c r="C1795" i="25"/>
  <c r="C1794" i="25"/>
  <c r="C1793" i="25"/>
  <c r="C1792" i="25"/>
  <c r="E1791" i="25"/>
  <c r="D1791" i="25"/>
  <c r="C1791" i="25"/>
  <c r="D1790" i="25"/>
  <c r="C1790" i="25"/>
  <c r="C1789" i="25"/>
  <c r="D1788" i="25"/>
  <c r="C1788" i="25"/>
  <c r="D1787" i="25"/>
  <c r="C1787" i="25"/>
  <c r="C1786" i="25"/>
  <c r="D1785" i="25"/>
  <c r="C1785" i="25"/>
  <c r="C1784" i="25"/>
  <c r="C1783" i="25"/>
  <c r="C1782" i="25"/>
  <c r="C1781" i="25"/>
  <c r="C1779" i="25"/>
  <c r="E1778" i="25"/>
  <c r="D1778" i="25"/>
  <c r="C1778" i="25"/>
  <c r="C1777" i="25"/>
  <c r="F1776" i="25"/>
  <c r="E1776" i="25"/>
  <c r="D1776" i="25"/>
  <c r="C1776" i="25"/>
  <c r="D1775" i="25"/>
  <c r="C1775" i="25"/>
  <c r="D1774" i="25"/>
  <c r="C1774" i="25"/>
  <c r="I1773" i="25"/>
  <c r="H1773" i="25"/>
  <c r="G1773" i="25"/>
  <c r="F1773" i="25"/>
  <c r="E1773" i="25"/>
  <c r="D1773" i="25"/>
  <c r="C1773" i="25"/>
  <c r="C1772" i="25"/>
  <c r="F1771" i="25"/>
  <c r="E1771" i="25"/>
  <c r="D1771" i="25"/>
  <c r="C1771" i="25"/>
  <c r="D1770" i="25"/>
  <c r="C1770" i="25"/>
  <c r="C1769" i="25"/>
  <c r="C1768" i="25"/>
  <c r="C1767" i="25"/>
  <c r="H1766" i="25"/>
  <c r="G1766" i="25"/>
  <c r="F1766" i="25"/>
  <c r="E1766" i="25"/>
  <c r="D1766" i="25"/>
  <c r="C1766" i="25"/>
  <c r="F1765" i="25"/>
  <c r="E1765" i="25"/>
  <c r="D1765" i="25"/>
  <c r="C1765" i="25"/>
  <c r="E1764" i="25"/>
  <c r="D1764" i="25"/>
  <c r="C1764" i="25"/>
  <c r="H1763" i="25"/>
  <c r="G1763" i="25"/>
  <c r="F1763" i="25"/>
  <c r="E1763" i="25"/>
  <c r="D1763" i="25"/>
  <c r="C1763" i="25"/>
  <c r="F1762" i="25"/>
  <c r="E1762" i="25"/>
  <c r="D1762" i="25"/>
  <c r="C1762" i="25"/>
  <c r="E1761" i="25"/>
  <c r="D1761" i="25"/>
  <c r="C1761" i="25"/>
  <c r="C1760" i="25"/>
  <c r="F1759" i="25"/>
  <c r="E1759" i="25"/>
  <c r="D1759" i="25"/>
  <c r="C1759" i="25"/>
  <c r="C1758" i="25"/>
  <c r="C1757" i="25"/>
  <c r="G1756" i="25"/>
  <c r="F1756" i="25"/>
  <c r="E1756" i="25"/>
  <c r="D1756" i="25"/>
  <c r="C1756" i="25"/>
  <c r="C1755" i="25"/>
  <c r="F1754" i="25"/>
  <c r="E1754" i="25"/>
  <c r="D1754" i="25"/>
  <c r="C1754" i="25"/>
  <c r="C1753" i="25"/>
  <c r="C1752" i="25"/>
  <c r="C1751" i="25"/>
  <c r="D1750" i="25"/>
  <c r="C1750" i="25"/>
  <c r="C1749" i="25"/>
  <c r="D1748" i="25"/>
  <c r="C1748" i="25"/>
  <c r="J1747" i="25"/>
  <c r="I1747" i="25"/>
  <c r="H1747" i="25"/>
  <c r="G1747" i="25"/>
  <c r="F1747" i="25"/>
  <c r="E1747" i="25"/>
  <c r="D1747" i="25"/>
  <c r="C1747" i="25"/>
  <c r="C1746" i="25"/>
  <c r="C1745" i="25"/>
  <c r="D1743" i="25"/>
  <c r="C1743" i="25"/>
  <c r="C1742" i="25"/>
  <c r="C1741" i="25"/>
  <c r="C1740" i="25"/>
  <c r="C1739" i="25"/>
  <c r="D1738" i="25"/>
  <c r="C1738" i="25"/>
  <c r="C1736" i="25"/>
  <c r="D1735" i="25"/>
  <c r="C1735" i="25"/>
  <c r="C1734" i="25"/>
  <c r="I1733" i="25"/>
  <c r="H1733" i="25"/>
  <c r="G1733" i="25"/>
  <c r="F1733" i="25"/>
  <c r="E1733" i="25"/>
  <c r="D1733" i="25"/>
  <c r="C1733" i="25"/>
  <c r="C1732" i="25"/>
  <c r="C1731" i="25"/>
  <c r="F1730" i="25"/>
  <c r="E1730" i="25"/>
  <c r="D1730" i="25"/>
  <c r="C1730" i="25"/>
  <c r="E1729" i="25"/>
  <c r="D1729" i="25"/>
  <c r="C1729" i="25"/>
  <c r="C1728" i="25"/>
  <c r="F1727" i="25"/>
  <c r="E1727" i="25"/>
  <c r="D1727" i="25"/>
  <c r="C1727" i="25"/>
  <c r="C1726" i="25"/>
  <c r="C1725" i="25"/>
  <c r="D1724" i="25"/>
  <c r="C1724" i="25"/>
  <c r="D1723" i="25"/>
  <c r="C1723" i="25"/>
  <c r="D1722" i="25"/>
  <c r="C1722" i="25"/>
  <c r="D1721" i="25"/>
  <c r="C1721" i="25"/>
  <c r="C1720" i="25"/>
  <c r="C1719" i="25"/>
  <c r="F1718" i="25"/>
  <c r="E1718" i="25"/>
  <c r="D1718" i="25"/>
  <c r="C1718" i="25"/>
  <c r="C1715" i="25"/>
  <c r="C1714" i="25"/>
  <c r="C1713" i="25"/>
  <c r="D1712" i="25"/>
  <c r="C1712" i="25"/>
  <c r="F1711" i="25"/>
  <c r="E1711" i="25"/>
  <c r="D1711" i="25"/>
  <c r="C1711" i="25"/>
  <c r="D1708" i="25"/>
  <c r="C1708" i="25"/>
  <c r="D1707" i="25"/>
  <c r="C1707" i="25"/>
  <c r="C1706" i="25"/>
  <c r="C1705" i="25"/>
  <c r="C1704" i="25"/>
  <c r="C1703" i="25"/>
  <c r="C1702" i="25"/>
  <c r="D1701" i="25"/>
  <c r="C1701" i="25"/>
  <c r="C1700" i="25"/>
  <c r="C1699" i="25"/>
  <c r="E1698" i="25"/>
  <c r="D1698" i="25"/>
  <c r="C1698" i="25"/>
  <c r="C1697" i="25"/>
  <c r="D1696" i="25"/>
  <c r="C1696" i="25"/>
  <c r="D1694" i="25"/>
  <c r="C1694" i="25"/>
  <c r="C1692" i="25"/>
  <c r="C1691" i="25"/>
  <c r="C1690" i="25"/>
  <c r="D1689" i="25"/>
  <c r="C1689" i="25"/>
  <c r="C1688" i="25"/>
  <c r="G1686" i="25"/>
  <c r="F1686" i="25"/>
  <c r="E1686" i="25"/>
  <c r="D1686" i="25"/>
  <c r="C1686" i="25"/>
  <c r="C1685" i="25"/>
  <c r="D1684" i="25"/>
  <c r="C1684" i="25"/>
  <c r="C1683" i="25"/>
  <c r="C1682" i="25"/>
  <c r="C1681" i="25"/>
  <c r="D1680" i="25"/>
  <c r="C1680" i="25"/>
  <c r="I1679" i="25"/>
  <c r="H1679" i="25"/>
  <c r="G1679" i="25"/>
  <c r="F1679" i="25"/>
  <c r="E1679" i="25"/>
  <c r="D1679" i="25"/>
  <c r="C1679" i="25"/>
  <c r="G1678" i="25"/>
  <c r="F1678" i="25"/>
  <c r="E1678" i="25"/>
  <c r="D1678" i="25"/>
  <c r="C1678" i="25"/>
  <c r="E1677" i="25"/>
  <c r="D1677" i="25"/>
  <c r="C1677" i="25"/>
  <c r="G1675" i="25"/>
  <c r="F1675" i="25"/>
  <c r="E1675" i="25"/>
  <c r="D1675" i="25"/>
  <c r="C1675" i="25"/>
  <c r="E1674" i="25"/>
  <c r="D1674" i="25"/>
  <c r="C1674" i="25"/>
  <c r="C1673" i="25"/>
  <c r="E1672" i="25"/>
  <c r="D1672" i="25"/>
  <c r="C1672" i="25"/>
  <c r="C1671" i="25"/>
  <c r="C1670" i="25"/>
  <c r="E1669" i="25"/>
  <c r="D1669" i="25"/>
  <c r="C1669" i="25"/>
  <c r="D1668" i="25"/>
  <c r="C1668" i="25"/>
  <c r="E1667" i="25"/>
  <c r="D1667" i="25"/>
  <c r="C1667" i="25"/>
  <c r="C1666" i="25"/>
  <c r="C1665" i="25"/>
  <c r="C1664" i="25"/>
  <c r="C1662" i="25"/>
  <c r="D1660" i="25"/>
  <c r="C1660" i="25"/>
  <c r="C1659" i="25"/>
  <c r="C1658" i="25"/>
  <c r="C1657" i="25"/>
  <c r="F1656" i="25"/>
  <c r="E1656" i="25"/>
  <c r="D1656" i="25"/>
  <c r="C1656" i="25"/>
  <c r="D1655" i="25"/>
  <c r="C1655" i="25"/>
  <c r="C1654" i="25"/>
  <c r="C1653" i="25"/>
  <c r="C1652" i="25"/>
  <c r="F1651" i="25"/>
  <c r="E1651" i="25"/>
  <c r="D1651" i="25"/>
  <c r="C1651" i="25"/>
  <c r="D1650" i="25"/>
  <c r="C1650" i="25"/>
  <c r="F1649" i="25"/>
  <c r="E1649" i="25"/>
  <c r="D1649" i="25"/>
  <c r="C1649" i="25"/>
  <c r="D1648" i="25"/>
  <c r="C1648" i="25"/>
  <c r="C1647" i="25"/>
  <c r="C1646" i="25"/>
  <c r="C1645" i="25"/>
  <c r="H1644" i="25"/>
  <c r="G1644" i="25"/>
  <c r="F1644" i="25"/>
  <c r="E1644" i="25"/>
  <c r="D1644" i="25"/>
  <c r="C1644" i="25"/>
  <c r="H1643" i="25"/>
  <c r="G1643" i="25"/>
  <c r="F1643" i="25"/>
  <c r="E1643" i="25"/>
  <c r="D1643" i="25"/>
  <c r="C1643" i="25"/>
  <c r="C1642" i="25"/>
  <c r="C1641" i="25"/>
  <c r="G1640" i="25"/>
  <c r="F1640" i="25"/>
  <c r="E1640" i="25"/>
  <c r="D1640" i="25"/>
  <c r="C1640" i="25"/>
  <c r="D1639" i="25"/>
  <c r="C1639" i="25"/>
  <c r="C1638" i="25"/>
  <c r="C1637" i="25"/>
  <c r="C1636" i="25"/>
  <c r="C1635" i="25"/>
  <c r="C1634" i="25"/>
  <c r="H1633" i="25"/>
  <c r="G1633" i="25"/>
  <c r="F1633" i="25"/>
  <c r="E1633" i="25"/>
  <c r="D1633" i="25"/>
  <c r="C1633" i="25"/>
  <c r="C1632" i="25"/>
  <c r="D1631" i="25"/>
  <c r="C1631" i="25"/>
  <c r="E1630" i="25"/>
  <c r="D1630" i="25"/>
  <c r="C1630" i="25"/>
  <c r="C1629" i="25"/>
  <c r="D1628" i="25"/>
  <c r="C1628" i="25"/>
  <c r="C1627" i="25"/>
  <c r="E1626" i="25"/>
  <c r="D1626" i="25"/>
  <c r="C1626" i="25"/>
  <c r="D1625" i="25"/>
  <c r="C1625" i="25"/>
  <c r="E1624" i="25"/>
  <c r="D1624" i="25"/>
  <c r="C1624" i="25"/>
  <c r="C1623" i="25"/>
  <c r="F1622" i="25"/>
  <c r="E1622" i="25"/>
  <c r="D1622" i="25"/>
  <c r="C1622" i="25"/>
  <c r="D1621" i="25"/>
  <c r="C1621" i="25"/>
  <c r="D1620" i="25"/>
  <c r="C1620" i="25"/>
  <c r="E1619" i="25"/>
  <c r="D1619" i="25"/>
  <c r="C1619" i="25"/>
  <c r="D1618" i="25"/>
  <c r="C1618" i="25"/>
  <c r="E1617" i="25"/>
  <c r="D1617" i="25"/>
  <c r="C1617" i="25"/>
  <c r="C1616" i="25"/>
  <c r="C1615" i="25"/>
  <c r="C1614" i="25"/>
  <c r="D1613" i="25"/>
  <c r="C1613" i="25"/>
  <c r="C1612" i="25"/>
  <c r="C1611" i="25"/>
  <c r="C1610" i="25"/>
  <c r="C1609" i="25"/>
  <c r="C1608" i="25"/>
  <c r="C1607" i="25"/>
  <c r="C1606" i="25"/>
  <c r="D1605" i="25"/>
  <c r="C1605" i="25"/>
  <c r="D1604" i="25"/>
  <c r="C1604" i="25"/>
  <c r="D1603" i="25"/>
  <c r="C1603" i="25"/>
  <c r="C1602" i="25"/>
  <c r="E1601" i="25"/>
  <c r="D1601" i="25"/>
  <c r="C1601" i="25"/>
  <c r="G1600" i="25"/>
  <c r="F1600" i="25"/>
  <c r="E1600" i="25"/>
  <c r="D1600" i="25"/>
  <c r="C1600" i="25"/>
  <c r="I1599" i="25"/>
  <c r="H1599" i="25"/>
  <c r="G1599" i="25"/>
  <c r="F1599" i="25"/>
  <c r="E1599" i="25"/>
  <c r="D1599" i="25"/>
  <c r="C1599" i="25"/>
  <c r="H1598" i="25"/>
  <c r="G1598" i="25"/>
  <c r="F1598" i="25"/>
  <c r="E1598" i="25"/>
  <c r="D1598" i="25"/>
  <c r="C1598" i="25"/>
  <c r="F1597" i="25"/>
  <c r="E1597" i="25"/>
  <c r="D1597" i="25"/>
  <c r="C1597" i="25"/>
  <c r="D1596" i="25"/>
  <c r="C1596" i="25"/>
  <c r="E1595" i="25"/>
  <c r="D1595" i="25"/>
  <c r="C1595" i="25"/>
  <c r="C1594" i="25"/>
  <c r="G1593" i="25"/>
  <c r="F1593" i="25"/>
  <c r="E1593" i="25"/>
  <c r="D1593" i="25"/>
  <c r="C1593" i="25"/>
  <c r="C1592" i="25"/>
  <c r="C1591" i="25"/>
  <c r="C1590" i="25"/>
  <c r="C1589" i="25"/>
  <c r="C1588" i="25"/>
  <c r="D1587" i="25"/>
  <c r="C1587" i="25"/>
  <c r="C1586" i="25"/>
  <c r="D1584" i="25"/>
  <c r="C1584" i="25"/>
  <c r="D1581" i="25"/>
  <c r="C1581" i="25"/>
  <c r="C1579" i="25"/>
  <c r="G1578" i="25"/>
  <c r="F1578" i="25"/>
  <c r="E1578" i="25"/>
  <c r="D1578" i="25"/>
  <c r="C1578" i="25"/>
  <c r="E1577" i="25"/>
  <c r="D1577" i="25"/>
  <c r="C1577" i="25"/>
  <c r="C1576" i="25"/>
  <c r="D1575" i="25"/>
  <c r="C1575" i="25"/>
  <c r="F1574" i="25"/>
  <c r="E1574" i="25"/>
  <c r="D1574" i="25"/>
  <c r="C1574" i="25"/>
  <c r="C1573" i="25"/>
  <c r="D1572" i="25"/>
  <c r="C1572" i="25"/>
  <c r="E1571" i="25"/>
  <c r="D1571" i="25"/>
  <c r="C1571" i="25"/>
  <c r="C1570" i="25"/>
  <c r="D1569" i="25"/>
  <c r="C1569" i="25"/>
  <c r="D1568" i="25"/>
  <c r="C1568" i="25"/>
  <c r="C1567" i="25"/>
  <c r="G1566" i="25"/>
  <c r="F1566" i="25"/>
  <c r="E1566" i="25"/>
  <c r="D1566" i="25"/>
  <c r="C1566" i="25"/>
  <c r="C1565" i="25"/>
  <c r="D1564" i="25"/>
  <c r="C1564" i="25"/>
  <c r="E1563" i="25"/>
  <c r="D1563" i="25"/>
  <c r="C1563" i="25"/>
  <c r="C1562" i="25"/>
  <c r="C1561" i="25"/>
  <c r="C1560" i="25"/>
  <c r="C1559" i="25"/>
  <c r="C1558" i="25"/>
  <c r="E1557" i="25"/>
  <c r="D1557" i="25"/>
  <c r="C1557" i="25"/>
  <c r="C1556" i="25"/>
  <c r="E1555" i="25"/>
  <c r="D1555" i="25"/>
  <c r="C1555" i="25"/>
  <c r="C1554" i="25"/>
  <c r="C1553" i="25"/>
  <c r="C1552" i="25"/>
  <c r="F1551" i="25"/>
  <c r="E1551" i="25"/>
  <c r="D1551" i="25"/>
  <c r="C1551" i="25"/>
  <c r="C1550" i="25"/>
  <c r="D1549" i="25"/>
  <c r="C1549" i="25"/>
  <c r="E1548" i="25"/>
  <c r="D1548" i="25"/>
  <c r="C1548" i="25"/>
  <c r="C1547" i="25"/>
  <c r="C1546" i="25"/>
  <c r="C1545" i="25"/>
  <c r="C1544" i="25"/>
  <c r="D1543" i="25"/>
  <c r="C1543" i="25"/>
  <c r="C1540" i="25"/>
  <c r="C1537" i="25"/>
  <c r="C1535" i="25"/>
  <c r="D1534" i="25"/>
  <c r="C1534" i="25"/>
  <c r="C1533" i="25"/>
  <c r="D1532" i="25"/>
  <c r="C1532" i="25"/>
  <c r="G1531" i="25"/>
  <c r="F1531" i="25"/>
  <c r="E1531" i="25"/>
  <c r="D1531" i="25"/>
  <c r="C1531" i="25"/>
  <c r="C1530" i="25"/>
  <c r="C1529" i="25"/>
  <c r="E1528" i="25"/>
  <c r="D1528" i="25"/>
  <c r="C1528" i="25"/>
  <c r="D1527" i="25"/>
  <c r="C1527" i="25"/>
  <c r="C1526" i="25"/>
  <c r="E1525" i="25"/>
  <c r="D1525" i="25"/>
  <c r="C1525" i="25"/>
  <c r="D1524" i="25"/>
  <c r="C1524" i="25"/>
  <c r="D1523" i="25"/>
  <c r="C1523" i="25"/>
  <c r="E1522" i="25"/>
  <c r="D1522" i="25"/>
  <c r="C1522" i="25"/>
  <c r="C1521" i="25"/>
  <c r="E1520" i="25"/>
  <c r="D1520" i="25"/>
  <c r="C1520" i="25"/>
  <c r="D1519" i="25"/>
  <c r="C1519" i="25"/>
  <c r="C1518" i="25"/>
  <c r="E1517" i="25"/>
  <c r="D1517" i="25"/>
  <c r="C1517" i="25"/>
  <c r="C1516" i="25"/>
  <c r="G1515" i="25"/>
  <c r="F1515" i="25"/>
  <c r="E1515" i="25"/>
  <c r="D1515" i="25"/>
  <c r="C1515" i="25"/>
  <c r="C1514" i="25"/>
  <c r="E1513" i="25"/>
  <c r="D1513" i="25"/>
  <c r="C1513" i="25"/>
  <c r="C1512" i="25"/>
  <c r="C1511" i="25"/>
  <c r="C1510" i="25"/>
  <c r="C1509" i="25"/>
  <c r="C1508" i="25"/>
  <c r="C1507" i="25"/>
  <c r="C1506" i="25"/>
  <c r="C1505" i="25"/>
  <c r="C1504" i="25"/>
  <c r="C1503" i="25"/>
  <c r="C1502" i="25"/>
  <c r="C1501" i="25"/>
  <c r="C1500" i="25"/>
  <c r="F1499" i="25"/>
  <c r="E1499" i="25"/>
  <c r="D1499" i="25"/>
  <c r="C1499" i="25"/>
  <c r="C1498" i="25"/>
  <c r="C1497" i="25"/>
  <c r="C1496" i="25"/>
  <c r="C1495" i="25"/>
  <c r="C1494" i="25"/>
  <c r="C1491" i="25"/>
  <c r="C1490" i="25"/>
  <c r="C1489" i="25"/>
  <c r="C1488" i="25"/>
  <c r="D1487" i="25"/>
  <c r="C1487" i="25"/>
  <c r="C1486" i="25"/>
  <c r="D1485" i="25"/>
  <c r="C1485" i="25"/>
  <c r="C1484" i="25"/>
  <c r="C1483" i="25"/>
  <c r="E1482" i="25"/>
  <c r="D1482" i="25"/>
  <c r="C1482" i="25"/>
  <c r="G1481" i="25"/>
  <c r="F1481" i="25"/>
  <c r="E1481" i="25"/>
  <c r="D1481" i="25"/>
  <c r="C1481" i="25"/>
  <c r="C1480" i="25"/>
  <c r="C1479" i="25"/>
  <c r="C1478" i="25"/>
  <c r="F1477" i="25"/>
  <c r="E1477" i="25"/>
  <c r="D1477" i="25"/>
  <c r="C1477" i="25"/>
  <c r="F1476" i="25"/>
  <c r="E1476" i="25"/>
  <c r="D1476" i="25"/>
  <c r="C1476" i="25"/>
  <c r="C1475" i="25"/>
  <c r="E1474" i="25"/>
  <c r="D1474" i="25"/>
  <c r="C1474" i="25"/>
  <c r="C1473" i="25"/>
  <c r="C1472" i="25"/>
  <c r="C1471" i="25"/>
  <c r="C1470" i="25"/>
  <c r="F1469" i="25"/>
  <c r="E1469" i="25"/>
  <c r="D1469" i="25"/>
  <c r="C1469" i="25"/>
  <c r="E1468" i="25"/>
  <c r="D1468" i="25"/>
  <c r="C1468" i="25"/>
  <c r="C1467" i="25"/>
  <c r="C1466" i="25"/>
  <c r="C1465" i="25"/>
  <c r="C1464" i="25"/>
  <c r="C1460" i="25"/>
  <c r="E1459" i="25"/>
  <c r="D1459" i="25"/>
  <c r="C1459" i="25"/>
  <c r="G1458" i="25"/>
  <c r="F1458" i="25"/>
  <c r="E1458" i="25"/>
  <c r="D1458" i="25"/>
  <c r="C1458" i="25"/>
  <c r="C1457" i="25"/>
  <c r="E1456" i="25"/>
  <c r="D1456" i="25"/>
  <c r="C1456" i="25"/>
  <c r="D1455" i="25"/>
  <c r="C1455" i="25"/>
  <c r="C1454" i="25"/>
  <c r="D1453" i="25"/>
  <c r="C1453" i="25"/>
  <c r="C1452" i="25"/>
  <c r="C1451" i="25"/>
  <c r="C1450" i="25"/>
  <c r="C1449" i="25"/>
  <c r="C1448" i="25"/>
  <c r="C1447" i="25"/>
  <c r="C1446" i="25"/>
  <c r="D1445" i="25"/>
  <c r="C1445" i="25"/>
  <c r="E1444" i="25"/>
  <c r="D1444" i="25"/>
  <c r="C1444" i="25"/>
  <c r="C1442" i="25"/>
  <c r="C1440" i="25"/>
  <c r="C1439" i="25"/>
  <c r="D1438" i="25"/>
  <c r="C1438" i="25"/>
  <c r="C1437" i="25"/>
  <c r="C1436" i="25"/>
  <c r="D1435" i="25"/>
  <c r="C1435" i="25"/>
  <c r="C1434" i="25"/>
  <c r="D1433" i="25"/>
  <c r="C1433" i="25"/>
  <c r="C1432" i="25"/>
  <c r="D1431" i="25"/>
  <c r="C1431" i="25"/>
  <c r="C1430" i="25"/>
  <c r="E1429" i="25"/>
  <c r="D1429" i="25"/>
  <c r="C1429" i="25"/>
  <c r="D1428" i="25"/>
  <c r="C1428" i="25"/>
  <c r="C1426" i="25"/>
  <c r="E1425" i="25"/>
  <c r="D1425" i="25"/>
  <c r="C1425" i="25"/>
  <c r="C1424" i="25"/>
  <c r="E1423" i="25"/>
  <c r="D1423" i="25"/>
  <c r="C1423" i="25"/>
  <c r="E1422" i="25"/>
  <c r="D1422" i="25"/>
  <c r="C1422" i="25"/>
  <c r="C1421" i="25"/>
  <c r="C1420" i="25"/>
  <c r="I1419" i="25"/>
  <c r="H1419" i="25"/>
  <c r="G1419" i="25"/>
  <c r="F1419" i="25"/>
  <c r="E1419" i="25"/>
  <c r="D1419" i="25"/>
  <c r="C1419" i="25"/>
  <c r="C1418" i="25"/>
  <c r="C1417" i="25"/>
  <c r="C1416" i="25"/>
  <c r="C1415" i="25"/>
  <c r="C1414" i="25"/>
  <c r="D1413" i="25"/>
  <c r="C1413" i="25"/>
  <c r="C1412" i="25"/>
  <c r="D1411" i="25"/>
  <c r="C1411" i="25"/>
  <c r="D1410" i="25"/>
  <c r="C1410" i="25"/>
  <c r="D1409" i="25"/>
  <c r="C1409" i="25"/>
  <c r="D1408" i="25"/>
  <c r="C1408" i="25"/>
  <c r="F1406" i="25"/>
  <c r="E1406" i="25"/>
  <c r="D1406" i="25"/>
  <c r="C1406" i="25"/>
  <c r="C1405" i="25"/>
  <c r="C1404" i="25"/>
  <c r="C1403" i="25"/>
  <c r="D1402" i="25"/>
  <c r="C1402" i="25"/>
  <c r="C1401" i="25"/>
  <c r="C1400" i="25"/>
  <c r="C1399" i="25"/>
  <c r="C1398" i="25"/>
  <c r="C1397" i="25"/>
  <c r="C1396" i="25"/>
  <c r="C1395" i="25"/>
  <c r="C1394" i="25"/>
  <c r="C1393" i="25"/>
  <c r="C1392" i="25"/>
  <c r="C1390" i="25"/>
  <c r="D1389" i="25"/>
  <c r="C1389" i="25"/>
  <c r="E1388" i="25"/>
  <c r="D1388" i="25"/>
  <c r="C1388" i="25"/>
  <c r="D1387" i="25"/>
  <c r="C1387" i="25"/>
  <c r="C1386" i="25"/>
  <c r="C1385" i="25"/>
  <c r="C1384" i="25"/>
  <c r="D1383" i="25"/>
  <c r="C1383" i="25"/>
  <c r="D1382" i="25"/>
  <c r="C1382" i="25"/>
  <c r="E1381" i="25"/>
  <c r="D1381" i="25"/>
  <c r="C1381" i="25"/>
  <c r="C1380" i="25"/>
  <c r="C1379" i="25"/>
  <c r="C1378" i="25"/>
  <c r="G1377" i="25"/>
  <c r="F1377" i="25"/>
  <c r="E1377" i="25"/>
  <c r="D1377" i="25"/>
  <c r="C1377" i="25"/>
  <c r="E1376" i="25"/>
  <c r="D1376" i="25"/>
  <c r="C1376" i="25"/>
  <c r="C1375" i="25"/>
  <c r="C1374" i="25"/>
  <c r="C1373" i="25"/>
  <c r="C1372" i="25"/>
  <c r="D1371" i="25"/>
  <c r="C1371" i="25"/>
  <c r="E1370" i="25"/>
  <c r="D1370" i="25"/>
  <c r="C1370" i="25"/>
  <c r="D1369" i="25"/>
  <c r="C1369" i="25"/>
  <c r="C1368" i="25"/>
  <c r="C1367" i="25"/>
  <c r="C1366" i="25"/>
  <c r="C1365" i="25"/>
  <c r="C1364" i="25"/>
  <c r="C1363" i="25"/>
  <c r="C1362" i="25"/>
  <c r="C1361" i="25"/>
  <c r="C1360" i="25"/>
  <c r="C1359" i="25"/>
  <c r="E1358" i="25"/>
  <c r="D1358" i="25"/>
  <c r="C1358" i="25"/>
  <c r="D1357" i="25"/>
  <c r="C1357" i="25"/>
  <c r="C1354" i="25"/>
  <c r="C1353" i="25"/>
  <c r="C1352" i="25"/>
  <c r="C1350" i="25"/>
  <c r="C1349" i="25"/>
  <c r="C1348" i="25"/>
  <c r="C1347" i="25"/>
  <c r="D1346" i="25"/>
  <c r="C1346" i="25"/>
  <c r="C1345" i="25"/>
  <c r="C1344" i="25"/>
  <c r="F1343" i="25"/>
  <c r="E1343" i="25"/>
  <c r="D1343" i="25"/>
  <c r="C1343" i="25"/>
  <c r="D1342" i="25"/>
  <c r="C1342" i="25"/>
  <c r="C1341" i="25"/>
  <c r="D1340" i="25"/>
  <c r="C1340" i="25"/>
  <c r="D1339" i="25"/>
  <c r="C1339" i="25"/>
  <c r="C1338" i="25"/>
  <c r="D1337" i="25"/>
  <c r="C1337" i="25"/>
  <c r="C1336" i="25"/>
  <c r="D1335" i="25"/>
  <c r="C1335" i="25"/>
  <c r="C1334" i="25"/>
  <c r="C1333" i="25"/>
  <c r="F1331" i="25"/>
  <c r="E1331" i="25"/>
  <c r="D1331" i="25"/>
  <c r="C1331" i="25"/>
  <c r="C1329" i="25"/>
  <c r="D1328" i="25"/>
  <c r="C1328" i="25"/>
  <c r="C1327" i="25"/>
  <c r="F1326" i="25"/>
  <c r="E1326" i="25"/>
  <c r="D1326" i="25"/>
  <c r="C1326" i="25"/>
  <c r="C1325" i="25"/>
  <c r="C1323" i="25"/>
  <c r="C1321" i="25"/>
  <c r="C1320" i="25"/>
  <c r="C1319" i="25"/>
  <c r="D1318" i="25"/>
  <c r="C1318" i="25"/>
  <c r="D1317" i="25"/>
  <c r="C1317" i="25"/>
  <c r="E1316" i="25"/>
  <c r="D1316" i="25"/>
  <c r="C1316" i="25"/>
  <c r="H1315" i="25"/>
  <c r="G1315" i="25"/>
  <c r="F1315" i="25"/>
  <c r="E1315" i="25"/>
  <c r="D1315" i="25"/>
  <c r="C1315" i="25"/>
  <c r="C1314" i="25"/>
  <c r="D1313" i="25"/>
  <c r="C1313" i="25"/>
  <c r="C1312" i="25"/>
  <c r="C1311" i="25"/>
  <c r="C1310" i="25"/>
  <c r="C1309" i="25"/>
  <c r="E1308" i="25"/>
  <c r="D1308" i="25"/>
  <c r="C1308" i="25"/>
  <c r="C1307" i="25"/>
  <c r="C1306" i="25"/>
  <c r="C1305" i="25"/>
  <c r="G1304" i="25"/>
  <c r="F1304" i="25"/>
  <c r="E1304" i="25"/>
  <c r="D1304" i="25"/>
  <c r="C1304" i="25"/>
  <c r="C1303" i="25"/>
  <c r="F1302" i="25"/>
  <c r="E1302" i="25"/>
  <c r="D1302" i="25"/>
  <c r="C1302" i="25"/>
  <c r="D1301" i="25"/>
  <c r="C1301" i="25"/>
  <c r="C1300" i="25"/>
  <c r="L1299" i="25"/>
  <c r="K1299" i="25"/>
  <c r="J1299" i="25"/>
  <c r="I1299" i="25"/>
  <c r="H1299" i="25"/>
  <c r="G1299" i="25"/>
  <c r="F1299" i="25"/>
  <c r="E1299" i="25"/>
  <c r="D1299" i="25"/>
  <c r="C1299" i="25"/>
  <c r="E1298" i="25"/>
  <c r="D1298" i="25"/>
  <c r="C1298" i="25"/>
  <c r="D1297" i="25"/>
  <c r="C1297" i="25"/>
  <c r="H1296" i="25"/>
  <c r="G1296" i="25"/>
  <c r="F1296" i="25"/>
  <c r="E1296" i="25"/>
  <c r="D1296" i="25"/>
  <c r="C1296" i="25"/>
  <c r="D1295" i="25"/>
  <c r="C1295" i="25"/>
  <c r="D1294" i="25"/>
  <c r="C1294" i="25"/>
  <c r="D1293" i="25"/>
  <c r="C1293" i="25"/>
  <c r="F1292" i="25"/>
  <c r="E1292" i="25"/>
  <c r="D1292" i="25"/>
  <c r="C1292" i="25"/>
  <c r="H1291" i="25"/>
  <c r="G1291" i="25"/>
  <c r="F1291" i="25"/>
  <c r="E1291" i="25"/>
  <c r="D1291" i="25"/>
  <c r="C1291" i="25"/>
  <c r="E1290" i="25"/>
  <c r="D1290" i="25"/>
  <c r="C1290" i="25"/>
  <c r="D1288" i="25"/>
  <c r="C1288" i="25"/>
  <c r="C1287" i="25"/>
  <c r="D1286" i="25"/>
  <c r="C1286" i="25"/>
  <c r="C1285" i="25"/>
  <c r="E1284" i="25"/>
  <c r="D1284" i="25"/>
  <c r="C1284" i="25"/>
  <c r="C1283" i="25"/>
  <c r="C1281" i="25"/>
  <c r="C1280" i="25"/>
  <c r="C1279" i="25"/>
  <c r="C1278" i="25"/>
  <c r="C1277" i="25"/>
  <c r="C1276" i="25"/>
  <c r="C1275" i="25"/>
  <c r="D1274" i="25"/>
  <c r="C1274" i="25"/>
  <c r="F1273" i="25"/>
  <c r="E1273" i="25"/>
  <c r="D1273" i="25"/>
  <c r="C1273" i="25"/>
  <c r="C1272" i="25"/>
  <c r="D1271" i="25"/>
  <c r="C1271" i="25"/>
  <c r="C1270" i="25"/>
  <c r="C1269" i="25"/>
  <c r="C1268" i="25"/>
  <c r="C1267" i="25"/>
  <c r="C1266" i="25"/>
  <c r="C1265" i="25"/>
  <c r="C1264" i="25"/>
  <c r="C1263" i="25"/>
  <c r="C1262" i="25"/>
  <c r="C1261" i="25"/>
  <c r="E1260" i="25"/>
  <c r="D1260" i="25"/>
  <c r="C1260" i="25"/>
  <c r="E1259" i="25"/>
  <c r="D1259" i="25"/>
  <c r="C1259" i="25"/>
  <c r="C1258" i="25"/>
  <c r="D1257" i="25"/>
  <c r="C1257" i="25"/>
  <c r="F1256" i="25"/>
  <c r="E1256" i="25"/>
  <c r="D1256" i="25"/>
  <c r="C1256" i="25"/>
  <c r="C1255" i="25"/>
  <c r="C1254" i="25"/>
  <c r="C1253" i="25"/>
  <c r="C1252" i="25"/>
  <c r="C1251" i="25"/>
  <c r="D1250" i="25"/>
  <c r="C1250" i="25"/>
  <c r="C1249" i="25"/>
  <c r="D1248" i="25"/>
  <c r="C1248" i="25"/>
  <c r="C1247" i="25"/>
  <c r="E1246" i="25"/>
  <c r="D1246" i="25"/>
  <c r="C1246" i="25"/>
  <c r="C1244" i="25"/>
  <c r="D1243" i="25"/>
  <c r="C1243" i="25"/>
  <c r="G1242" i="25"/>
  <c r="F1242" i="25"/>
  <c r="E1242" i="25"/>
  <c r="D1242" i="25"/>
  <c r="C1242" i="25"/>
  <c r="C1241" i="25"/>
  <c r="C1240" i="25"/>
  <c r="E1239" i="25"/>
  <c r="D1239" i="25"/>
  <c r="C1239" i="25"/>
  <c r="C1238" i="25"/>
  <c r="C1237" i="25"/>
  <c r="C1235" i="25"/>
  <c r="C1234" i="25"/>
  <c r="C1233" i="25"/>
  <c r="E1232" i="25"/>
  <c r="D1232" i="25"/>
  <c r="C1232" i="25"/>
  <c r="C1231" i="25"/>
  <c r="C1230" i="25"/>
  <c r="C1228" i="25"/>
  <c r="E1227" i="25"/>
  <c r="D1227" i="25"/>
  <c r="C1227" i="25"/>
  <c r="C1226" i="25"/>
  <c r="C1225" i="25"/>
  <c r="C1224" i="25"/>
  <c r="C1223" i="25"/>
  <c r="E1222" i="25"/>
  <c r="D1222" i="25"/>
  <c r="C1222" i="25"/>
  <c r="E1221" i="25"/>
  <c r="D1221" i="25"/>
  <c r="C1221" i="25"/>
  <c r="G1220" i="25"/>
  <c r="F1220" i="25"/>
  <c r="E1220" i="25"/>
  <c r="D1220" i="25"/>
  <c r="C1220" i="25"/>
  <c r="C1219" i="25"/>
  <c r="E1218" i="25"/>
  <c r="D1218" i="25"/>
  <c r="C1218" i="25"/>
  <c r="C1217" i="25"/>
  <c r="C1216" i="25"/>
  <c r="F1215" i="25"/>
  <c r="E1215" i="25"/>
  <c r="D1215" i="25"/>
  <c r="C1215" i="25"/>
  <c r="C1214" i="25"/>
  <c r="E1213" i="25"/>
  <c r="D1213" i="25"/>
  <c r="C1213" i="25"/>
  <c r="C1212" i="25"/>
  <c r="F1211" i="25"/>
  <c r="E1211" i="25"/>
  <c r="D1211" i="25"/>
  <c r="C1211" i="25"/>
  <c r="C1210" i="25"/>
  <c r="C1209" i="25"/>
  <c r="C1208" i="25"/>
  <c r="C1207" i="25"/>
  <c r="G1206" i="25"/>
  <c r="F1206" i="25"/>
  <c r="E1206" i="25"/>
  <c r="D1206" i="25"/>
  <c r="C1206" i="25"/>
  <c r="D1205" i="25"/>
  <c r="C1205" i="25"/>
  <c r="E1204" i="25"/>
  <c r="D1204" i="25"/>
  <c r="C1204" i="25"/>
  <c r="D1203" i="25"/>
  <c r="C1203" i="25"/>
  <c r="C1202" i="25"/>
  <c r="C1201" i="25"/>
  <c r="C1200" i="25"/>
  <c r="C1199" i="25"/>
  <c r="C1198" i="25"/>
  <c r="D1197" i="25"/>
  <c r="C1197" i="25"/>
  <c r="D1196" i="25"/>
  <c r="C1196" i="25"/>
  <c r="D1195" i="25"/>
  <c r="C1195" i="25"/>
  <c r="J1194" i="25"/>
  <c r="I1194" i="25"/>
  <c r="H1194" i="25"/>
  <c r="G1194" i="25"/>
  <c r="F1194" i="25"/>
  <c r="E1194" i="25"/>
  <c r="D1194" i="25"/>
  <c r="C1194" i="25"/>
  <c r="E1193" i="25"/>
  <c r="D1193" i="25"/>
  <c r="C1193" i="25"/>
  <c r="C1192" i="25"/>
  <c r="C1191" i="25"/>
  <c r="D1190" i="25"/>
  <c r="C1190" i="25"/>
  <c r="D1189" i="25"/>
  <c r="C1189" i="25"/>
  <c r="C1188" i="25"/>
  <c r="G1187" i="25"/>
  <c r="F1187" i="25"/>
  <c r="E1187" i="25"/>
  <c r="D1187" i="25"/>
  <c r="C1187" i="25"/>
  <c r="F1186" i="25"/>
  <c r="E1186" i="25"/>
  <c r="D1186" i="25"/>
  <c r="C1186" i="25"/>
  <c r="F1185" i="25"/>
  <c r="E1185" i="25"/>
  <c r="D1185" i="25"/>
  <c r="C1185" i="25"/>
  <c r="C1184" i="25"/>
  <c r="C1183" i="25"/>
  <c r="F1182" i="25"/>
  <c r="E1182" i="25"/>
  <c r="D1182" i="25"/>
  <c r="C1182" i="25"/>
  <c r="C1181" i="25"/>
  <c r="H1180" i="25"/>
  <c r="G1180" i="25"/>
  <c r="F1180" i="25"/>
  <c r="E1180" i="25"/>
  <c r="D1180" i="25"/>
  <c r="C1180" i="25"/>
  <c r="I1179" i="25"/>
  <c r="H1179" i="25"/>
  <c r="G1179" i="25"/>
  <c r="F1179" i="25"/>
  <c r="E1179" i="25"/>
  <c r="D1179" i="25"/>
  <c r="C1179" i="25"/>
  <c r="C1178" i="25"/>
  <c r="C1177" i="25"/>
  <c r="C1176" i="25"/>
  <c r="C1175" i="25"/>
  <c r="E1174" i="25"/>
  <c r="D1174" i="25"/>
  <c r="C1174" i="25"/>
  <c r="C1173" i="25"/>
  <c r="C1172" i="25"/>
  <c r="D1171" i="25"/>
  <c r="C1171" i="25"/>
  <c r="F1170" i="25"/>
  <c r="E1170" i="25"/>
  <c r="D1170" i="25"/>
  <c r="C1170" i="25"/>
  <c r="E1169" i="25"/>
  <c r="D1169" i="25"/>
  <c r="C1169" i="25"/>
  <c r="D1168" i="25"/>
  <c r="C1168" i="25"/>
  <c r="F1167" i="25"/>
  <c r="E1167" i="25"/>
  <c r="D1167" i="25"/>
  <c r="C1167" i="25"/>
  <c r="G1166" i="25"/>
  <c r="F1166" i="25"/>
  <c r="E1166" i="25"/>
  <c r="D1166" i="25"/>
  <c r="C1166" i="25"/>
  <c r="G1164" i="25"/>
  <c r="F1164" i="25"/>
  <c r="E1164" i="25"/>
  <c r="D1164" i="25"/>
  <c r="C1164" i="25"/>
  <c r="E1163" i="25"/>
  <c r="D1163" i="25"/>
  <c r="C1163" i="25"/>
  <c r="H1162" i="25"/>
  <c r="G1162" i="25"/>
  <c r="F1162" i="25"/>
  <c r="E1162" i="25"/>
  <c r="D1162" i="25"/>
  <c r="C1162" i="25"/>
  <c r="C1161" i="25"/>
  <c r="E1160" i="25"/>
  <c r="D1160" i="25"/>
  <c r="C1160" i="25"/>
  <c r="D1159" i="25"/>
  <c r="C1159" i="25"/>
  <c r="C1158" i="25"/>
  <c r="F1157" i="25"/>
  <c r="E1157" i="25"/>
  <c r="D1157" i="25"/>
  <c r="C1157" i="25"/>
  <c r="F1156" i="25"/>
  <c r="E1156" i="25"/>
  <c r="D1156" i="25"/>
  <c r="C1156" i="25"/>
  <c r="C1154" i="25"/>
  <c r="C1153" i="25"/>
  <c r="C1152" i="25"/>
  <c r="C1151" i="25"/>
  <c r="I1150" i="25"/>
  <c r="H1150" i="25"/>
  <c r="G1150" i="25"/>
  <c r="F1150" i="25"/>
  <c r="E1150" i="25"/>
  <c r="D1150" i="25"/>
  <c r="C1150" i="25"/>
  <c r="D1149" i="25"/>
  <c r="C1149" i="25"/>
  <c r="E1148" i="25"/>
  <c r="D1148" i="25"/>
  <c r="C1148" i="25"/>
  <c r="F1147" i="25"/>
  <c r="E1147" i="25"/>
  <c r="D1147" i="25"/>
  <c r="C1147" i="25"/>
  <c r="I1146" i="25"/>
  <c r="H1146" i="25"/>
  <c r="G1146" i="25"/>
  <c r="F1146" i="25"/>
  <c r="E1146" i="25"/>
  <c r="D1146" i="25"/>
  <c r="C1146" i="25"/>
  <c r="H1145" i="25"/>
  <c r="G1145" i="25"/>
  <c r="F1145" i="25"/>
  <c r="E1145" i="25"/>
  <c r="D1145" i="25"/>
  <c r="C1145" i="25"/>
  <c r="C1144" i="25"/>
  <c r="D1143" i="25"/>
  <c r="C1143" i="25"/>
  <c r="F1142" i="25"/>
  <c r="E1142" i="25"/>
  <c r="D1142" i="25"/>
  <c r="C1142" i="25"/>
  <c r="E1141" i="25"/>
  <c r="D1141" i="25"/>
  <c r="C1141" i="25"/>
  <c r="F1140" i="25"/>
  <c r="E1140" i="25"/>
  <c r="D1140" i="25"/>
  <c r="C1140" i="25"/>
  <c r="G1139" i="25"/>
  <c r="F1139" i="25"/>
  <c r="E1139" i="25"/>
  <c r="D1139" i="25"/>
  <c r="C1139" i="25"/>
  <c r="C1138" i="25"/>
  <c r="G1137" i="25"/>
  <c r="F1137" i="25"/>
  <c r="E1137" i="25"/>
  <c r="D1137" i="25"/>
  <c r="C1137" i="25"/>
  <c r="H1136" i="25"/>
  <c r="G1136" i="25"/>
  <c r="F1136" i="25"/>
  <c r="E1136" i="25"/>
  <c r="D1136" i="25"/>
  <c r="C1136" i="25"/>
  <c r="F1135" i="25"/>
  <c r="E1135" i="25"/>
  <c r="D1135" i="25"/>
  <c r="C1135" i="25"/>
  <c r="G1134" i="25"/>
  <c r="F1134" i="25"/>
  <c r="E1134" i="25"/>
  <c r="D1134" i="25"/>
  <c r="C1134" i="25"/>
  <c r="G1133" i="25"/>
  <c r="F1133" i="25"/>
  <c r="E1133" i="25"/>
  <c r="D1133" i="25"/>
  <c r="C1133" i="25"/>
  <c r="E1132" i="25"/>
  <c r="D1132" i="25"/>
  <c r="C1132" i="25"/>
  <c r="C1131" i="25"/>
  <c r="C1130" i="25"/>
  <c r="E1129" i="25"/>
  <c r="D1129" i="25"/>
  <c r="C1129" i="25"/>
  <c r="E1128" i="25"/>
  <c r="D1128" i="25"/>
  <c r="C1128" i="25"/>
  <c r="H1127" i="25"/>
  <c r="G1127" i="25"/>
  <c r="F1127" i="25"/>
  <c r="E1127" i="25"/>
  <c r="D1127" i="25"/>
  <c r="C1127" i="25"/>
  <c r="F1126" i="25"/>
  <c r="E1126" i="25"/>
  <c r="D1126" i="25"/>
  <c r="C1126" i="25"/>
  <c r="C1125" i="25"/>
  <c r="E1124" i="25"/>
  <c r="D1124" i="25"/>
  <c r="C1124" i="25"/>
  <c r="F1123" i="25"/>
  <c r="E1123" i="25"/>
  <c r="D1123" i="25"/>
  <c r="C1123" i="25"/>
  <c r="C1121" i="25"/>
  <c r="C1119" i="25"/>
  <c r="D1118" i="25"/>
  <c r="C1118" i="25"/>
  <c r="C1117" i="25"/>
  <c r="C1116" i="25"/>
  <c r="C1115" i="25"/>
  <c r="D1114" i="25"/>
  <c r="C1114" i="25"/>
  <c r="C1113" i="25"/>
  <c r="C1112" i="25"/>
  <c r="C1111" i="25"/>
  <c r="E1110" i="25"/>
  <c r="D1110" i="25"/>
  <c r="C1110" i="25"/>
  <c r="E1109" i="25"/>
  <c r="D1109" i="25"/>
  <c r="C1109" i="25"/>
  <c r="E1108" i="25"/>
  <c r="D1108" i="25"/>
  <c r="C1108" i="25"/>
  <c r="E1107" i="25"/>
  <c r="D1107" i="25"/>
  <c r="C1107" i="25"/>
  <c r="G1106" i="25"/>
  <c r="F1106" i="25"/>
  <c r="E1106" i="25"/>
  <c r="D1106" i="25"/>
  <c r="C1106" i="25"/>
  <c r="C1105" i="25"/>
  <c r="G1104" i="25"/>
  <c r="F1104" i="25"/>
  <c r="E1104" i="25"/>
  <c r="D1104" i="25"/>
  <c r="C1104" i="25"/>
  <c r="G1103" i="25"/>
  <c r="F1103" i="25"/>
  <c r="E1103" i="25"/>
  <c r="D1103" i="25"/>
  <c r="C1103" i="25"/>
  <c r="I1102" i="25"/>
  <c r="H1102" i="25"/>
  <c r="G1102" i="25"/>
  <c r="F1102" i="25"/>
  <c r="E1102" i="25"/>
  <c r="D1102" i="25"/>
  <c r="C1102" i="25"/>
  <c r="E1101" i="25"/>
  <c r="D1101" i="25"/>
  <c r="C1101" i="25"/>
  <c r="C1100" i="25"/>
  <c r="C1099" i="25"/>
  <c r="C1098" i="25"/>
  <c r="C1097" i="25"/>
  <c r="C1096" i="25"/>
  <c r="C1095" i="25"/>
  <c r="C1094" i="25"/>
  <c r="C1093" i="25"/>
  <c r="C1092" i="25"/>
  <c r="C1091" i="25"/>
  <c r="C1090" i="25"/>
  <c r="C1088" i="25"/>
  <c r="D1086" i="25"/>
  <c r="C1086" i="25"/>
  <c r="F1085" i="25"/>
  <c r="E1085" i="25"/>
  <c r="D1085" i="25"/>
  <c r="C1085" i="25"/>
  <c r="C1083" i="25"/>
  <c r="E1082" i="25"/>
  <c r="D1082" i="25"/>
  <c r="C1082" i="25"/>
  <c r="I1081" i="25"/>
  <c r="H1081" i="25"/>
  <c r="G1081" i="25"/>
  <c r="F1081" i="25"/>
  <c r="E1081" i="25"/>
  <c r="D1081" i="25"/>
  <c r="C1081" i="25"/>
  <c r="F1080" i="25"/>
  <c r="E1080" i="25"/>
  <c r="D1080" i="25"/>
  <c r="C1080" i="25"/>
  <c r="C1079" i="25"/>
  <c r="C1078" i="25"/>
  <c r="C1077" i="25"/>
  <c r="C1076" i="25"/>
  <c r="F1075" i="25"/>
  <c r="E1075" i="25"/>
  <c r="D1075" i="25"/>
  <c r="C1075" i="25"/>
  <c r="E1074" i="25"/>
  <c r="D1074" i="25"/>
  <c r="C1074" i="25"/>
  <c r="E1073" i="25"/>
  <c r="D1073" i="25"/>
  <c r="C1073" i="25"/>
  <c r="C1071" i="25"/>
  <c r="D1070" i="25"/>
  <c r="C1070" i="25"/>
  <c r="C1069" i="25"/>
  <c r="C1068" i="25"/>
  <c r="E1067" i="25"/>
  <c r="D1067" i="25"/>
  <c r="C1067" i="25"/>
  <c r="C1066" i="25"/>
  <c r="D1065" i="25"/>
  <c r="C1065" i="25"/>
  <c r="F1064" i="25"/>
  <c r="E1064" i="25"/>
  <c r="D1064" i="25"/>
  <c r="C1064" i="25"/>
  <c r="F1063" i="25"/>
  <c r="E1063" i="25"/>
  <c r="D1063" i="25"/>
  <c r="C1063" i="25"/>
  <c r="C1062" i="25"/>
  <c r="E1061" i="25"/>
  <c r="D1061" i="25"/>
  <c r="C1061" i="25"/>
  <c r="C1060" i="25"/>
  <c r="C1059" i="25"/>
  <c r="C1058" i="25"/>
  <c r="E1057" i="25"/>
  <c r="D1057" i="25"/>
  <c r="C1057" i="25"/>
  <c r="G1056" i="25"/>
  <c r="F1056" i="25"/>
  <c r="E1056" i="25"/>
  <c r="D1056" i="25"/>
  <c r="C1056" i="25"/>
  <c r="E1055" i="25"/>
  <c r="D1055" i="25"/>
  <c r="C1055" i="25"/>
  <c r="C1054" i="25"/>
  <c r="C1053" i="25"/>
  <c r="E1052" i="25"/>
  <c r="D1052" i="25"/>
  <c r="C1052" i="25"/>
  <c r="E1051" i="25"/>
  <c r="D1051" i="25"/>
  <c r="C1051" i="25"/>
  <c r="D1050" i="25"/>
  <c r="C1050" i="25"/>
  <c r="D1049" i="25"/>
  <c r="C1049" i="25"/>
  <c r="D1048" i="25"/>
  <c r="C1048" i="25"/>
  <c r="F1047" i="25"/>
  <c r="E1047" i="25"/>
  <c r="D1047" i="25"/>
  <c r="C1047" i="25"/>
  <c r="C1045" i="25"/>
  <c r="D1044" i="25"/>
  <c r="C1044" i="25"/>
  <c r="F1043" i="25"/>
  <c r="E1043" i="25"/>
  <c r="D1043" i="25"/>
  <c r="C1043" i="25"/>
  <c r="D1042" i="25"/>
  <c r="C1042" i="25"/>
  <c r="C1041" i="25"/>
  <c r="C1040" i="25"/>
  <c r="C1039" i="25"/>
  <c r="D1038" i="25"/>
  <c r="C1038" i="25"/>
  <c r="C1037" i="25"/>
  <c r="C1036" i="25"/>
  <c r="E1035" i="25"/>
  <c r="D1035" i="25"/>
  <c r="C1035" i="25"/>
  <c r="C1034" i="25"/>
  <c r="C1033" i="25"/>
  <c r="C1032" i="25"/>
  <c r="E1031" i="25"/>
  <c r="D1031" i="25"/>
  <c r="C1031" i="25"/>
  <c r="D1030" i="25"/>
  <c r="C1030" i="25"/>
  <c r="C1029" i="25"/>
  <c r="H1028" i="25"/>
  <c r="G1028" i="25"/>
  <c r="F1028" i="25"/>
  <c r="E1028" i="25"/>
  <c r="D1028" i="25"/>
  <c r="C1028" i="25"/>
  <c r="D1027" i="25"/>
  <c r="C1027" i="25"/>
  <c r="G1026" i="25"/>
  <c r="F1026" i="25"/>
  <c r="E1026" i="25"/>
  <c r="D1026" i="25"/>
  <c r="C1026" i="25"/>
  <c r="H1025" i="25"/>
  <c r="G1025" i="25"/>
  <c r="F1025" i="25"/>
  <c r="E1025" i="25"/>
  <c r="D1025" i="25"/>
  <c r="C1025" i="25"/>
  <c r="E1024" i="25"/>
  <c r="D1024" i="25"/>
  <c r="C1024" i="25"/>
  <c r="F1023" i="25"/>
  <c r="E1023" i="25"/>
  <c r="D1023" i="25"/>
  <c r="C1023" i="25"/>
  <c r="D1022" i="25"/>
  <c r="C1022" i="25"/>
  <c r="D1021" i="25"/>
  <c r="C1021" i="25"/>
  <c r="C1020" i="25"/>
  <c r="C1019" i="25"/>
  <c r="C1018" i="25"/>
  <c r="E1017" i="25"/>
  <c r="D1017" i="25"/>
  <c r="C1017" i="25"/>
  <c r="D1016" i="25"/>
  <c r="C1016" i="25"/>
  <c r="D1015" i="25"/>
  <c r="C1015" i="25"/>
  <c r="C1014" i="25"/>
  <c r="C1013" i="25"/>
  <c r="D1012" i="25"/>
  <c r="C1012" i="25"/>
  <c r="C1011" i="25"/>
  <c r="D1010" i="25"/>
  <c r="C1010" i="25"/>
  <c r="C1009" i="25"/>
  <c r="C1008" i="25"/>
  <c r="C1007" i="25"/>
  <c r="G1006" i="25"/>
  <c r="F1006" i="25"/>
  <c r="E1006" i="25"/>
  <c r="D1006" i="25"/>
  <c r="C1006" i="25"/>
  <c r="F1005" i="25"/>
  <c r="E1005" i="25"/>
  <c r="D1005" i="25"/>
  <c r="C1005" i="25"/>
  <c r="D1004" i="25"/>
  <c r="C1004" i="25"/>
  <c r="E1003" i="25"/>
  <c r="D1003" i="25"/>
  <c r="C1003" i="25"/>
  <c r="D1002" i="25"/>
  <c r="C1002" i="25"/>
  <c r="G1001" i="25"/>
  <c r="F1001" i="25"/>
  <c r="E1001" i="25"/>
  <c r="D1001" i="25"/>
  <c r="C1001" i="25"/>
  <c r="G1000" i="25"/>
  <c r="F1000" i="25"/>
  <c r="E1000" i="25"/>
  <c r="D1000" i="25"/>
  <c r="C1000" i="25"/>
  <c r="D999" i="25"/>
  <c r="C999" i="25"/>
  <c r="C998" i="25"/>
  <c r="D997" i="25"/>
  <c r="C997" i="25"/>
  <c r="D996" i="25"/>
  <c r="C996" i="25"/>
  <c r="D995" i="25"/>
  <c r="C995" i="25"/>
  <c r="J994" i="25"/>
  <c r="I994" i="25"/>
  <c r="H994" i="25"/>
  <c r="G994" i="25"/>
  <c r="F994" i="25"/>
  <c r="E994" i="25"/>
  <c r="D994" i="25"/>
  <c r="C994" i="25"/>
  <c r="G993" i="25"/>
  <c r="F993" i="25"/>
  <c r="E993" i="25"/>
  <c r="D993" i="25"/>
  <c r="C993" i="25"/>
  <c r="D992" i="25"/>
  <c r="C992" i="25"/>
  <c r="C991" i="25"/>
  <c r="D990" i="25"/>
  <c r="C990" i="25"/>
  <c r="C989" i="25"/>
  <c r="D988" i="25"/>
  <c r="C988" i="25"/>
  <c r="G987" i="25"/>
  <c r="F987" i="25"/>
  <c r="E987" i="25"/>
  <c r="D987" i="25"/>
  <c r="C987" i="25"/>
  <c r="D986" i="25"/>
  <c r="C986" i="25"/>
  <c r="F985" i="25"/>
  <c r="E985" i="25"/>
  <c r="D985" i="25"/>
  <c r="C985" i="25"/>
  <c r="D984" i="25"/>
  <c r="C984" i="25"/>
  <c r="H983" i="25"/>
  <c r="G983" i="25"/>
  <c r="F983" i="25"/>
  <c r="E983" i="25"/>
  <c r="D983" i="25"/>
  <c r="C983" i="25"/>
  <c r="G982" i="25"/>
  <c r="F982" i="25"/>
  <c r="E982" i="25"/>
  <c r="D982" i="25"/>
  <c r="C982" i="25"/>
  <c r="D981" i="25"/>
  <c r="C981" i="25"/>
  <c r="G980" i="25"/>
  <c r="F980" i="25"/>
  <c r="E980" i="25"/>
  <c r="D980" i="25"/>
  <c r="C980" i="25"/>
  <c r="C979" i="25"/>
  <c r="F978" i="25"/>
  <c r="E978" i="25"/>
  <c r="D978" i="25"/>
  <c r="C978" i="25"/>
  <c r="D977" i="25"/>
  <c r="C977" i="25"/>
  <c r="C976" i="25"/>
  <c r="C974" i="25"/>
  <c r="C973" i="25"/>
  <c r="C972" i="25"/>
  <c r="K971" i="25"/>
  <c r="J971" i="25"/>
  <c r="I971" i="25"/>
  <c r="H971" i="25"/>
  <c r="G971" i="25"/>
  <c r="F971" i="25"/>
  <c r="E971" i="25"/>
  <c r="D971" i="25"/>
  <c r="C971" i="25"/>
  <c r="E970" i="25"/>
  <c r="D970" i="25"/>
  <c r="C970" i="25"/>
  <c r="F969" i="25"/>
  <c r="E969" i="25"/>
  <c r="D969" i="25"/>
  <c r="C969" i="25"/>
  <c r="F968" i="25"/>
  <c r="E968" i="25"/>
  <c r="D968" i="25"/>
  <c r="C968" i="25"/>
  <c r="C967" i="25"/>
  <c r="D966" i="25"/>
  <c r="C966" i="25"/>
  <c r="E965" i="25"/>
  <c r="D965" i="25"/>
  <c r="C965" i="25"/>
  <c r="C964" i="25"/>
  <c r="C963" i="25"/>
  <c r="D962" i="25"/>
  <c r="C962" i="25"/>
  <c r="C961" i="25"/>
  <c r="I960" i="25"/>
  <c r="H960" i="25"/>
  <c r="G960" i="25"/>
  <c r="F960" i="25"/>
  <c r="E960" i="25"/>
  <c r="D960" i="25"/>
  <c r="C960" i="25"/>
  <c r="C959" i="25"/>
  <c r="D958" i="25"/>
  <c r="C958" i="25"/>
  <c r="E957" i="25"/>
  <c r="D957" i="25"/>
  <c r="C957" i="25"/>
  <c r="G956" i="25"/>
  <c r="F956" i="25"/>
  <c r="E956" i="25"/>
  <c r="D956" i="25"/>
  <c r="C956" i="25"/>
  <c r="F955" i="25"/>
  <c r="E955" i="25"/>
  <c r="D955" i="25"/>
  <c r="C955" i="25"/>
  <c r="G954" i="25"/>
  <c r="F954" i="25"/>
  <c r="E954" i="25"/>
  <c r="D954" i="25"/>
  <c r="C954" i="25"/>
  <c r="C953" i="25"/>
  <c r="C952" i="25"/>
  <c r="I951" i="25"/>
  <c r="H951" i="25"/>
  <c r="G951" i="25"/>
  <c r="F951" i="25"/>
  <c r="E951" i="25"/>
  <c r="D951" i="25"/>
  <c r="C951" i="25"/>
  <c r="H950" i="25"/>
  <c r="G950" i="25"/>
  <c r="F950" i="25"/>
  <c r="E950" i="25"/>
  <c r="D950" i="25"/>
  <c r="C950" i="25"/>
  <c r="D948" i="25"/>
  <c r="C948" i="25"/>
  <c r="G947" i="25"/>
  <c r="F947" i="25"/>
  <c r="E947" i="25"/>
  <c r="D947" i="25"/>
  <c r="C947" i="25"/>
  <c r="C946" i="25"/>
  <c r="C945" i="25"/>
  <c r="C944" i="25"/>
  <c r="D943" i="25"/>
  <c r="C943" i="25"/>
  <c r="C942" i="25"/>
  <c r="D941" i="25"/>
  <c r="C941" i="25"/>
  <c r="G940" i="25"/>
  <c r="F940" i="25"/>
  <c r="E940" i="25"/>
  <c r="D940" i="25"/>
  <c r="C940" i="25"/>
  <c r="H939" i="25"/>
  <c r="G939" i="25"/>
  <c r="F939" i="25"/>
  <c r="E939" i="25"/>
  <c r="D939" i="25"/>
  <c r="C939" i="25"/>
  <c r="F938" i="25"/>
  <c r="E938" i="25"/>
  <c r="D938" i="25"/>
  <c r="C938" i="25"/>
  <c r="C937" i="25"/>
  <c r="G936" i="25"/>
  <c r="F936" i="25"/>
  <c r="E936" i="25"/>
  <c r="D936" i="25"/>
  <c r="C936" i="25"/>
  <c r="G935" i="25"/>
  <c r="F935" i="25"/>
  <c r="E935" i="25"/>
  <c r="D935" i="25"/>
  <c r="C935" i="25"/>
  <c r="D934" i="25"/>
  <c r="C934" i="25"/>
  <c r="C933" i="25"/>
  <c r="D932" i="25"/>
  <c r="C932" i="25"/>
  <c r="G931" i="25"/>
  <c r="F931" i="25"/>
  <c r="E931" i="25"/>
  <c r="D931" i="25"/>
  <c r="C931" i="25"/>
  <c r="E930" i="25"/>
  <c r="D930" i="25"/>
  <c r="C930" i="25"/>
  <c r="C929" i="25"/>
  <c r="C928" i="25"/>
  <c r="D927" i="25"/>
  <c r="C927" i="25"/>
  <c r="C926" i="25"/>
  <c r="D925" i="25"/>
  <c r="C925" i="25"/>
  <c r="D924" i="25"/>
  <c r="C924" i="25"/>
  <c r="E923" i="25"/>
  <c r="D923" i="25"/>
  <c r="C923" i="25"/>
  <c r="F922" i="25"/>
  <c r="E922" i="25"/>
  <c r="D922" i="25"/>
  <c r="C922" i="25"/>
  <c r="E921" i="25"/>
  <c r="D921" i="25"/>
  <c r="C921" i="25"/>
  <c r="D920" i="25"/>
  <c r="C920" i="25"/>
  <c r="G919" i="25"/>
  <c r="F919" i="25"/>
  <c r="E919" i="25"/>
  <c r="D919" i="25"/>
  <c r="C919" i="25"/>
  <c r="C917" i="25"/>
  <c r="G916" i="25"/>
  <c r="F916" i="25"/>
  <c r="E916" i="25"/>
  <c r="D916" i="25"/>
  <c r="C916" i="25"/>
  <c r="E915" i="25"/>
  <c r="D915" i="25"/>
  <c r="C915" i="25"/>
  <c r="I914" i="25"/>
  <c r="H914" i="25"/>
  <c r="G914" i="25"/>
  <c r="F914" i="25"/>
  <c r="E914" i="25"/>
  <c r="D914" i="25"/>
  <c r="C914" i="25"/>
  <c r="C913" i="25"/>
  <c r="C912" i="25"/>
  <c r="F911" i="25"/>
  <c r="E911" i="25"/>
  <c r="D911" i="25"/>
  <c r="C911" i="25"/>
  <c r="F910" i="25"/>
  <c r="E910" i="25"/>
  <c r="D910" i="25"/>
  <c r="C910" i="25"/>
  <c r="E909" i="25"/>
  <c r="D909" i="25"/>
  <c r="C909" i="25"/>
  <c r="F908" i="25"/>
  <c r="E908" i="25"/>
  <c r="D908" i="25"/>
  <c r="C908" i="25"/>
  <c r="I907" i="25"/>
  <c r="H907" i="25"/>
  <c r="G907" i="25"/>
  <c r="F907" i="25"/>
  <c r="E907" i="25"/>
  <c r="D907" i="25"/>
  <c r="C907" i="25"/>
  <c r="H906" i="25"/>
  <c r="G906" i="25"/>
  <c r="F906" i="25"/>
  <c r="E906" i="25"/>
  <c r="D906" i="25"/>
  <c r="C906" i="25"/>
  <c r="C905" i="25"/>
  <c r="C904" i="25"/>
  <c r="C903" i="25"/>
  <c r="E902" i="25"/>
  <c r="D902" i="25"/>
  <c r="C902" i="25"/>
  <c r="C901" i="25"/>
  <c r="C899" i="25"/>
  <c r="C898" i="25"/>
  <c r="C897" i="25"/>
  <c r="C896" i="25"/>
  <c r="C895" i="25"/>
  <c r="C894" i="25"/>
  <c r="H893" i="25"/>
  <c r="G893" i="25"/>
  <c r="F893" i="25"/>
  <c r="E893" i="25"/>
  <c r="D893" i="25"/>
  <c r="C893" i="25"/>
  <c r="C892" i="25"/>
  <c r="C891" i="25"/>
  <c r="C889" i="25"/>
  <c r="F888" i="25"/>
  <c r="E888" i="25"/>
  <c r="D888" i="25"/>
  <c r="C888" i="25"/>
  <c r="I887" i="25"/>
  <c r="H887" i="25"/>
  <c r="G887" i="25"/>
  <c r="F887" i="25"/>
  <c r="E887" i="25"/>
  <c r="D887" i="25"/>
  <c r="C887" i="25"/>
  <c r="D886" i="25"/>
  <c r="C886" i="25"/>
  <c r="H885" i="25"/>
  <c r="G885" i="25"/>
  <c r="F885" i="25"/>
  <c r="E885" i="25"/>
  <c r="D885" i="25"/>
  <c r="C885" i="25"/>
  <c r="I884" i="25"/>
  <c r="H884" i="25"/>
  <c r="G884" i="25"/>
  <c r="F884" i="25"/>
  <c r="E884" i="25"/>
  <c r="D884" i="25"/>
  <c r="C884" i="25"/>
  <c r="I883" i="25"/>
  <c r="H883" i="25"/>
  <c r="G883" i="25"/>
  <c r="F883" i="25"/>
  <c r="E883" i="25"/>
  <c r="D883" i="25"/>
  <c r="C883" i="25"/>
  <c r="C882" i="25"/>
  <c r="C881" i="25"/>
  <c r="C880" i="25"/>
  <c r="F879" i="25"/>
  <c r="E879" i="25"/>
  <c r="D879" i="25"/>
  <c r="C879" i="25"/>
  <c r="C878" i="25"/>
  <c r="D877" i="25"/>
  <c r="C877" i="25"/>
  <c r="G876" i="25"/>
  <c r="F876" i="25"/>
  <c r="E876" i="25"/>
  <c r="D876" i="25"/>
  <c r="C876" i="25"/>
  <c r="C875" i="25"/>
  <c r="H874" i="25"/>
  <c r="G874" i="25"/>
  <c r="F874" i="25"/>
  <c r="E874" i="25"/>
  <c r="D874" i="25"/>
  <c r="C874" i="25"/>
  <c r="I873" i="25"/>
  <c r="H873" i="25"/>
  <c r="G873" i="25"/>
  <c r="F873" i="25"/>
  <c r="E873" i="25"/>
  <c r="D873" i="25"/>
  <c r="C873" i="25"/>
  <c r="C872" i="25"/>
  <c r="C871" i="25"/>
  <c r="C870" i="25"/>
  <c r="C869" i="25"/>
  <c r="D868" i="25"/>
  <c r="C868" i="25"/>
  <c r="F867" i="25"/>
  <c r="E867" i="25"/>
  <c r="D867" i="25"/>
  <c r="C867" i="25"/>
  <c r="C866" i="25"/>
  <c r="C865" i="25"/>
  <c r="G864" i="25"/>
  <c r="F864" i="25"/>
  <c r="E864" i="25"/>
  <c r="D864" i="25"/>
  <c r="C864" i="25"/>
  <c r="C860" i="25"/>
  <c r="E859" i="25"/>
  <c r="D859" i="25"/>
  <c r="C859" i="25"/>
  <c r="D856" i="25"/>
  <c r="C856" i="25"/>
  <c r="F855" i="25"/>
  <c r="E855" i="25"/>
  <c r="D855" i="25"/>
  <c r="C855" i="25"/>
  <c r="C854" i="25"/>
  <c r="G853" i="25"/>
  <c r="F853" i="25"/>
  <c r="E853" i="25"/>
  <c r="D853" i="25"/>
  <c r="C853" i="25"/>
  <c r="D851" i="25"/>
  <c r="C851" i="25"/>
  <c r="G850" i="25"/>
  <c r="F850" i="25"/>
  <c r="E850" i="25"/>
  <c r="D850" i="25"/>
  <c r="C850" i="25"/>
  <c r="E849" i="25"/>
  <c r="D849" i="25"/>
  <c r="C849" i="25"/>
  <c r="C848" i="25"/>
  <c r="F846" i="25"/>
  <c r="E846" i="25"/>
  <c r="D846" i="25"/>
  <c r="C846" i="25"/>
  <c r="K845" i="25"/>
  <c r="J845" i="25"/>
  <c r="I845" i="25"/>
  <c r="H845" i="25"/>
  <c r="G845" i="25"/>
  <c r="F845" i="25"/>
  <c r="E845" i="25"/>
  <c r="D845" i="25"/>
  <c r="C845" i="25"/>
  <c r="K844" i="25"/>
  <c r="J844" i="25"/>
  <c r="I844" i="25"/>
  <c r="H844" i="25"/>
  <c r="G844" i="25"/>
  <c r="F844" i="25"/>
  <c r="E844" i="25"/>
  <c r="D844" i="25"/>
  <c r="C844" i="25"/>
  <c r="G843" i="25"/>
  <c r="F843" i="25"/>
  <c r="E843" i="25"/>
  <c r="D843" i="25"/>
  <c r="C843" i="25"/>
  <c r="E842" i="25"/>
  <c r="D842" i="25"/>
  <c r="C842" i="25"/>
  <c r="C841" i="25"/>
  <c r="F839" i="25"/>
  <c r="E839" i="25"/>
  <c r="D839" i="25"/>
  <c r="C839" i="25"/>
  <c r="F838" i="25"/>
  <c r="E838" i="25"/>
  <c r="D838" i="25"/>
  <c r="C838" i="25"/>
  <c r="C837" i="25"/>
  <c r="C836" i="25"/>
  <c r="K835" i="25"/>
  <c r="J835" i="25"/>
  <c r="I835" i="25"/>
  <c r="H835" i="25"/>
  <c r="G835" i="25"/>
  <c r="F835" i="25"/>
  <c r="E835" i="25"/>
  <c r="D835" i="25"/>
  <c r="C835" i="25"/>
  <c r="G834" i="25"/>
  <c r="F834" i="25"/>
  <c r="E834" i="25"/>
  <c r="D834" i="25"/>
  <c r="C834" i="25"/>
  <c r="C833" i="25"/>
  <c r="H832" i="25"/>
  <c r="G832" i="25"/>
  <c r="F832" i="25"/>
  <c r="E832" i="25"/>
  <c r="D832" i="25"/>
  <c r="C832" i="25"/>
  <c r="E831" i="25"/>
  <c r="D831" i="25"/>
  <c r="C831" i="25"/>
  <c r="E830" i="25"/>
  <c r="D830" i="25"/>
  <c r="C830" i="25"/>
  <c r="E829" i="25"/>
  <c r="D829" i="25"/>
  <c r="C829" i="25"/>
  <c r="C828" i="25"/>
  <c r="D826" i="25"/>
  <c r="C826" i="25"/>
  <c r="G824" i="25"/>
  <c r="F824" i="25"/>
  <c r="E824" i="25"/>
  <c r="D824" i="25"/>
  <c r="C824" i="25"/>
  <c r="E823" i="25"/>
  <c r="D823" i="25"/>
  <c r="C823" i="25"/>
  <c r="D822" i="25"/>
  <c r="C822" i="25"/>
  <c r="D821" i="25"/>
  <c r="C821" i="25"/>
  <c r="D820" i="25"/>
  <c r="C820" i="25"/>
  <c r="E819" i="25"/>
  <c r="D819" i="25"/>
  <c r="C819" i="25"/>
  <c r="E818" i="25"/>
  <c r="D818" i="25"/>
  <c r="C818" i="25"/>
  <c r="F817" i="25"/>
  <c r="E817" i="25"/>
  <c r="D817" i="25"/>
  <c r="C817" i="25"/>
  <c r="C816" i="25"/>
  <c r="C815" i="25"/>
  <c r="F814" i="25"/>
  <c r="E814" i="25"/>
  <c r="D814" i="25"/>
  <c r="C814" i="25"/>
  <c r="E813" i="25"/>
  <c r="D813" i="25"/>
  <c r="C813" i="25"/>
  <c r="E812" i="25"/>
  <c r="D812" i="25"/>
  <c r="C812" i="25"/>
  <c r="G811" i="25"/>
  <c r="F811" i="25"/>
  <c r="E811" i="25"/>
  <c r="D811" i="25"/>
  <c r="C811" i="25"/>
  <c r="E810" i="25"/>
  <c r="D810" i="25"/>
  <c r="C810" i="25"/>
  <c r="E809" i="25"/>
  <c r="D809" i="25"/>
  <c r="C809" i="25"/>
  <c r="C808" i="25"/>
  <c r="C807" i="25"/>
  <c r="D806" i="25"/>
  <c r="C806" i="25"/>
  <c r="E805" i="25"/>
  <c r="D805" i="25"/>
  <c r="C805" i="25"/>
  <c r="D804" i="25"/>
  <c r="C804" i="25"/>
  <c r="D802" i="25"/>
  <c r="C802" i="25"/>
  <c r="D800" i="25"/>
  <c r="C800" i="25"/>
  <c r="H799" i="25"/>
  <c r="G799" i="25"/>
  <c r="F799" i="25"/>
  <c r="E799" i="25"/>
  <c r="D799" i="25"/>
  <c r="C799" i="25"/>
  <c r="C798" i="25"/>
  <c r="D797" i="25"/>
  <c r="C797" i="25"/>
  <c r="F796" i="25"/>
  <c r="E796" i="25"/>
  <c r="D796" i="25"/>
  <c r="C796" i="25"/>
  <c r="D795" i="25"/>
  <c r="C795" i="25"/>
  <c r="D794" i="25"/>
  <c r="C794" i="25"/>
  <c r="E793" i="25"/>
  <c r="D793" i="25"/>
  <c r="C793" i="25"/>
  <c r="D792" i="25"/>
  <c r="C792" i="25"/>
  <c r="N791" i="25"/>
  <c r="M791" i="25"/>
  <c r="L791" i="25"/>
  <c r="K791" i="25"/>
  <c r="J791" i="25"/>
  <c r="I791" i="25"/>
  <c r="H791" i="25"/>
  <c r="G791" i="25"/>
  <c r="F791" i="25"/>
  <c r="E791" i="25"/>
  <c r="D791" i="25"/>
  <c r="C791" i="25"/>
  <c r="M790" i="25"/>
  <c r="L790" i="25"/>
  <c r="K790" i="25"/>
  <c r="J790" i="25"/>
  <c r="I790" i="25"/>
  <c r="H790" i="25"/>
  <c r="G790" i="25"/>
  <c r="F790" i="25"/>
  <c r="E790" i="25"/>
  <c r="D790" i="25"/>
  <c r="C790" i="25"/>
  <c r="E789" i="25"/>
  <c r="D789" i="25"/>
  <c r="C789" i="25"/>
  <c r="F788" i="25"/>
  <c r="E788" i="25"/>
  <c r="D788" i="25"/>
  <c r="C788" i="25"/>
  <c r="G787" i="25"/>
  <c r="F787" i="25"/>
  <c r="E787" i="25"/>
  <c r="D787" i="25"/>
  <c r="C787" i="25"/>
  <c r="C786" i="25"/>
  <c r="F785" i="25"/>
  <c r="E785" i="25"/>
  <c r="D785" i="25"/>
  <c r="C785" i="25"/>
  <c r="E784" i="25"/>
  <c r="D784" i="25"/>
  <c r="C784" i="25"/>
  <c r="E783" i="25"/>
  <c r="D783" i="25"/>
  <c r="C783" i="25"/>
  <c r="E782" i="25"/>
  <c r="D782" i="25"/>
  <c r="C782" i="25"/>
  <c r="F781" i="25"/>
  <c r="E781" i="25"/>
  <c r="D781" i="25"/>
  <c r="C781" i="25"/>
  <c r="H780" i="25"/>
  <c r="G780" i="25"/>
  <c r="F780" i="25"/>
  <c r="E780" i="25"/>
  <c r="D780" i="25"/>
  <c r="C780" i="25"/>
  <c r="C779" i="25"/>
  <c r="F778" i="25"/>
  <c r="E778" i="25"/>
  <c r="D778" i="25"/>
  <c r="C778" i="25"/>
  <c r="F777" i="25"/>
  <c r="E777" i="25"/>
  <c r="D777" i="25"/>
  <c r="C777" i="25"/>
  <c r="F776" i="25"/>
  <c r="E776" i="25"/>
  <c r="D776" i="25"/>
  <c r="C776" i="25"/>
  <c r="C775" i="25"/>
  <c r="E774" i="25"/>
  <c r="D774" i="25"/>
  <c r="C774" i="25"/>
  <c r="C773" i="25"/>
  <c r="G772" i="25"/>
  <c r="F772" i="25"/>
  <c r="E772" i="25"/>
  <c r="D772" i="25"/>
  <c r="C772" i="25"/>
  <c r="H771" i="25"/>
  <c r="G771" i="25"/>
  <c r="F771" i="25"/>
  <c r="E771" i="25"/>
  <c r="D771" i="25"/>
  <c r="C771" i="25"/>
  <c r="E770" i="25"/>
  <c r="D770" i="25"/>
  <c r="C770" i="25"/>
  <c r="E769" i="25"/>
  <c r="D769" i="25"/>
  <c r="C769" i="25"/>
  <c r="F768" i="25"/>
  <c r="E768" i="25"/>
  <c r="D768" i="25"/>
  <c r="C768" i="25"/>
  <c r="I767" i="25"/>
  <c r="H767" i="25"/>
  <c r="G767" i="25"/>
  <c r="F767" i="25"/>
  <c r="E767" i="25"/>
  <c r="D767" i="25"/>
  <c r="C767" i="25"/>
  <c r="G766" i="25"/>
  <c r="F766" i="25"/>
  <c r="E766" i="25"/>
  <c r="D766" i="25"/>
  <c r="C766" i="25"/>
  <c r="D765" i="25"/>
  <c r="C765" i="25"/>
  <c r="C764" i="25"/>
  <c r="D763" i="25"/>
  <c r="C763" i="25"/>
  <c r="E762" i="25"/>
  <c r="D762" i="25"/>
  <c r="C762" i="25"/>
  <c r="G761" i="25"/>
  <c r="F761" i="25"/>
  <c r="E761" i="25"/>
  <c r="D761" i="25"/>
  <c r="C761" i="25"/>
  <c r="F760" i="25"/>
  <c r="E760" i="25"/>
  <c r="D760" i="25"/>
  <c r="C760" i="25"/>
  <c r="F759" i="25"/>
  <c r="E759" i="25"/>
  <c r="D759" i="25"/>
  <c r="C759" i="25"/>
  <c r="C758" i="25"/>
  <c r="D757" i="25"/>
  <c r="C757" i="25"/>
  <c r="G756" i="25"/>
  <c r="F756" i="25"/>
  <c r="E756" i="25"/>
  <c r="D756" i="25"/>
  <c r="C756" i="25"/>
  <c r="E755" i="25"/>
  <c r="D755" i="25"/>
  <c r="C755" i="25"/>
  <c r="C754" i="25"/>
  <c r="K753" i="25"/>
  <c r="J753" i="25"/>
  <c r="I753" i="25"/>
  <c r="H753" i="25"/>
  <c r="G753" i="25"/>
  <c r="F753" i="25"/>
  <c r="E753" i="25"/>
  <c r="D753" i="25"/>
  <c r="C753" i="25"/>
  <c r="F752" i="25"/>
  <c r="E752" i="25"/>
  <c r="D752" i="25"/>
  <c r="C752" i="25"/>
  <c r="C751" i="25"/>
  <c r="C750" i="25"/>
  <c r="C748" i="25"/>
  <c r="E747" i="25"/>
  <c r="D747" i="25"/>
  <c r="C747" i="25"/>
  <c r="E746" i="25"/>
  <c r="D746" i="25"/>
  <c r="C746" i="25"/>
  <c r="C745" i="25"/>
  <c r="F744" i="25"/>
  <c r="E744" i="25"/>
  <c r="D744" i="25"/>
  <c r="C744" i="25"/>
  <c r="G743" i="25"/>
  <c r="F743" i="25"/>
  <c r="E743" i="25"/>
  <c r="D743" i="25"/>
  <c r="C743" i="25"/>
  <c r="E742" i="25"/>
  <c r="D742" i="25"/>
  <c r="C742" i="25"/>
  <c r="E741" i="25"/>
  <c r="D741" i="25"/>
  <c r="C741" i="25"/>
  <c r="K740" i="25"/>
  <c r="J740" i="25"/>
  <c r="I740" i="25"/>
  <c r="H740" i="25"/>
  <c r="G740" i="25"/>
  <c r="F740" i="25"/>
  <c r="E740" i="25"/>
  <c r="D740" i="25"/>
  <c r="C740" i="25"/>
  <c r="C739" i="25"/>
  <c r="E738" i="25"/>
  <c r="D738" i="25"/>
  <c r="C738" i="25"/>
  <c r="D737" i="25"/>
  <c r="C737" i="25"/>
  <c r="D735" i="25"/>
  <c r="C735" i="25"/>
  <c r="J734" i="25"/>
  <c r="I734" i="25"/>
  <c r="H734" i="25"/>
  <c r="G734" i="25"/>
  <c r="F734" i="25"/>
  <c r="E734" i="25"/>
  <c r="D734" i="25"/>
  <c r="C734" i="25"/>
  <c r="D733" i="25"/>
  <c r="C733" i="25"/>
  <c r="D732" i="25"/>
  <c r="C732" i="25"/>
  <c r="D731" i="25"/>
  <c r="C731" i="25"/>
  <c r="C730" i="25"/>
  <c r="C729" i="25"/>
  <c r="C727" i="25"/>
  <c r="C726" i="25"/>
  <c r="C725" i="25"/>
  <c r="C724" i="25"/>
  <c r="C723" i="25"/>
  <c r="C722" i="25"/>
  <c r="C721" i="25"/>
  <c r="C719" i="25"/>
  <c r="C718" i="25"/>
  <c r="D717" i="25"/>
  <c r="C717" i="25"/>
  <c r="G716" i="25"/>
  <c r="F716" i="25"/>
  <c r="E716" i="25"/>
  <c r="D716" i="25"/>
  <c r="C716" i="25"/>
  <c r="D715" i="25"/>
  <c r="C715" i="25"/>
  <c r="C714" i="25"/>
  <c r="C713" i="25"/>
  <c r="D712" i="25"/>
  <c r="C712" i="25"/>
  <c r="C711" i="25"/>
  <c r="C710" i="25"/>
  <c r="C709" i="25"/>
  <c r="C708" i="25"/>
  <c r="C707" i="25"/>
  <c r="C706" i="25"/>
  <c r="C704" i="25"/>
  <c r="D703" i="25"/>
  <c r="C703" i="25"/>
  <c r="D701" i="25"/>
  <c r="C701" i="25"/>
  <c r="D700" i="25"/>
  <c r="C700" i="25"/>
  <c r="C699" i="25"/>
  <c r="C698" i="25"/>
  <c r="F697" i="25"/>
  <c r="E697" i="25"/>
  <c r="D697" i="25"/>
  <c r="C697" i="25"/>
  <c r="C696" i="25"/>
  <c r="C695" i="25"/>
  <c r="C694" i="25"/>
  <c r="H693" i="25"/>
  <c r="G693" i="25"/>
  <c r="F693" i="25"/>
  <c r="E693" i="25"/>
  <c r="D693" i="25"/>
  <c r="C693" i="25"/>
  <c r="C692" i="25"/>
  <c r="D691" i="25"/>
  <c r="C691" i="25"/>
  <c r="D690" i="25"/>
  <c r="C690" i="25"/>
  <c r="E689" i="25"/>
  <c r="D689" i="25"/>
  <c r="C689" i="25"/>
  <c r="C688" i="25"/>
  <c r="E687" i="25"/>
  <c r="D687" i="25"/>
  <c r="C687" i="25"/>
  <c r="C686" i="25"/>
  <c r="C685" i="25"/>
  <c r="C684" i="25"/>
  <c r="E683" i="25"/>
  <c r="D683" i="25"/>
  <c r="C683" i="25"/>
  <c r="C682" i="25"/>
  <c r="C681" i="25"/>
  <c r="C680" i="25"/>
  <c r="C679" i="25"/>
  <c r="C678" i="25"/>
  <c r="C677" i="25"/>
  <c r="D676" i="25"/>
  <c r="C676" i="25"/>
  <c r="E675" i="25"/>
  <c r="D675" i="25"/>
  <c r="C675" i="25"/>
  <c r="E674" i="25"/>
  <c r="D674" i="25"/>
  <c r="C674" i="25"/>
  <c r="C673" i="25"/>
  <c r="E672" i="25"/>
  <c r="D672" i="25"/>
  <c r="C672" i="25"/>
  <c r="C671" i="25"/>
  <c r="C670" i="25"/>
  <c r="C669" i="25"/>
  <c r="C668" i="25"/>
  <c r="F667" i="25"/>
  <c r="E667" i="25"/>
  <c r="D667" i="25"/>
  <c r="C667" i="25"/>
  <c r="C666" i="25"/>
  <c r="C665" i="25"/>
  <c r="C664" i="25"/>
  <c r="C662" i="25"/>
  <c r="C661" i="25"/>
  <c r="C660" i="25"/>
  <c r="C659" i="25"/>
  <c r="C658" i="25"/>
  <c r="E657" i="25"/>
  <c r="D657" i="25"/>
  <c r="C657" i="25"/>
  <c r="G656" i="25"/>
  <c r="F656" i="25"/>
  <c r="E656" i="25"/>
  <c r="D656" i="25"/>
  <c r="C656" i="25"/>
  <c r="D655" i="25"/>
  <c r="C655" i="25"/>
  <c r="C654" i="25"/>
  <c r="C653" i="25"/>
  <c r="C652" i="25"/>
  <c r="C651" i="25"/>
  <c r="C650" i="25"/>
  <c r="D649" i="25"/>
  <c r="C649" i="25"/>
  <c r="D648" i="25"/>
  <c r="C648" i="25"/>
  <c r="C647" i="25"/>
  <c r="C646" i="25"/>
  <c r="C645" i="25"/>
  <c r="C644" i="25"/>
  <c r="E643" i="25"/>
  <c r="D643" i="25"/>
  <c r="C643" i="25"/>
  <c r="C642" i="25"/>
  <c r="C641" i="25"/>
  <c r="C640" i="25"/>
  <c r="C639" i="25"/>
  <c r="D638" i="25"/>
  <c r="C638" i="25"/>
  <c r="F637" i="25"/>
  <c r="E637" i="25"/>
  <c r="D637" i="25"/>
  <c r="C637" i="25"/>
  <c r="C635" i="25"/>
  <c r="C634" i="25"/>
  <c r="D633" i="25"/>
  <c r="C633" i="25"/>
  <c r="C632" i="25"/>
  <c r="C631" i="25"/>
  <c r="C630" i="25"/>
  <c r="C629" i="25"/>
  <c r="C628" i="25"/>
  <c r="C627" i="25"/>
  <c r="C626" i="25"/>
  <c r="C625" i="25"/>
  <c r="C624" i="25"/>
  <c r="C623" i="25"/>
  <c r="C622" i="25"/>
  <c r="C621" i="25"/>
  <c r="C620" i="25"/>
  <c r="C618" i="25"/>
  <c r="C617" i="25"/>
  <c r="C616" i="25"/>
  <c r="C615" i="25"/>
  <c r="C614" i="25"/>
  <c r="C613" i="25"/>
  <c r="C611" i="25"/>
  <c r="E610" i="25"/>
  <c r="D610" i="25"/>
  <c r="C610" i="25"/>
  <c r="C609" i="25"/>
  <c r="C608" i="25"/>
  <c r="C607" i="25"/>
  <c r="C606" i="25"/>
  <c r="C605" i="25"/>
  <c r="C604" i="25"/>
  <c r="C603" i="25"/>
  <c r="E602" i="25"/>
  <c r="D602" i="25"/>
  <c r="C602" i="25"/>
  <c r="C601" i="25"/>
  <c r="E600" i="25"/>
  <c r="D600" i="25"/>
  <c r="C600" i="25"/>
  <c r="C598" i="25"/>
  <c r="C597" i="25"/>
  <c r="D595" i="25"/>
  <c r="C595" i="25"/>
  <c r="C594" i="25"/>
  <c r="C593" i="25"/>
  <c r="C592" i="25"/>
  <c r="C591" i="25"/>
  <c r="C590" i="25"/>
  <c r="C588" i="25"/>
  <c r="C587" i="25"/>
  <c r="F586" i="25"/>
  <c r="E586" i="25"/>
  <c r="D586" i="25"/>
  <c r="C586" i="25"/>
  <c r="C585" i="25"/>
  <c r="C584" i="25"/>
  <c r="C583" i="25"/>
  <c r="E582" i="25"/>
  <c r="D582" i="25"/>
  <c r="C582" i="25"/>
  <c r="C581" i="25"/>
  <c r="C580" i="25"/>
  <c r="C579" i="25"/>
  <c r="C578" i="25"/>
  <c r="C577" i="25"/>
  <c r="C576" i="25"/>
  <c r="C575" i="25"/>
  <c r="F574" i="25"/>
  <c r="E574" i="25"/>
  <c r="D574" i="25"/>
  <c r="C574" i="25"/>
  <c r="C573" i="25"/>
  <c r="D571" i="25"/>
  <c r="C571" i="25"/>
  <c r="C570" i="25"/>
  <c r="C568" i="25"/>
  <c r="C567" i="25"/>
  <c r="D566" i="25"/>
  <c r="C566" i="25"/>
  <c r="C565" i="25"/>
  <c r="D564" i="25"/>
  <c r="C564" i="25"/>
  <c r="C563" i="25"/>
  <c r="C561" i="25"/>
  <c r="D560" i="25"/>
  <c r="C560" i="25"/>
  <c r="D559" i="25"/>
  <c r="C559" i="25"/>
  <c r="C558" i="25"/>
  <c r="C557" i="25"/>
  <c r="C556" i="25"/>
  <c r="F555" i="25"/>
  <c r="E555" i="25"/>
  <c r="D555" i="25"/>
  <c r="C555" i="25"/>
  <c r="E554" i="25"/>
  <c r="D554" i="25"/>
  <c r="C554" i="25"/>
  <c r="C553" i="25"/>
  <c r="E552" i="25"/>
  <c r="D552" i="25"/>
  <c r="C552" i="25"/>
  <c r="F550" i="25"/>
  <c r="E550" i="25"/>
  <c r="D550" i="25"/>
  <c r="C550" i="25"/>
  <c r="D549" i="25"/>
  <c r="C549" i="25"/>
  <c r="C548" i="25"/>
  <c r="C547" i="25"/>
  <c r="D546" i="25"/>
  <c r="C546" i="25"/>
  <c r="E545" i="25"/>
  <c r="D545" i="25"/>
  <c r="C545" i="25"/>
  <c r="D543" i="25"/>
  <c r="C543" i="25"/>
  <c r="C542" i="25"/>
  <c r="C541" i="25"/>
  <c r="C540" i="25"/>
  <c r="D539" i="25"/>
  <c r="C539" i="25"/>
  <c r="C537" i="25"/>
  <c r="E536" i="25"/>
  <c r="D536" i="25"/>
  <c r="C536" i="25"/>
  <c r="C535" i="25"/>
  <c r="C534" i="25"/>
  <c r="D533" i="25"/>
  <c r="C533" i="25"/>
  <c r="C532" i="25"/>
  <c r="C531" i="25"/>
  <c r="G530" i="25"/>
  <c r="F530" i="25"/>
  <c r="E530" i="25"/>
  <c r="D530" i="25"/>
  <c r="C530" i="25"/>
  <c r="C529" i="25"/>
  <c r="C527" i="25"/>
  <c r="C526" i="25"/>
  <c r="D525" i="25"/>
  <c r="C525" i="25"/>
  <c r="C524" i="25"/>
  <c r="C523" i="25"/>
  <c r="D522" i="25"/>
  <c r="C522" i="25"/>
  <c r="E521" i="25"/>
  <c r="D521" i="25"/>
  <c r="C521" i="25"/>
  <c r="D520" i="25"/>
  <c r="C520" i="25"/>
  <c r="C519" i="25"/>
  <c r="C518" i="25"/>
  <c r="C517" i="25"/>
  <c r="F516" i="25"/>
  <c r="E516" i="25"/>
  <c r="D516" i="25"/>
  <c r="C516" i="25"/>
  <c r="C515" i="25"/>
  <c r="C514" i="25"/>
  <c r="L513" i="25"/>
  <c r="K513" i="25"/>
  <c r="J513" i="25"/>
  <c r="I513" i="25"/>
  <c r="H513" i="25"/>
  <c r="G513" i="25"/>
  <c r="F513" i="25"/>
  <c r="E513" i="25"/>
  <c r="D513" i="25"/>
  <c r="C513" i="25"/>
  <c r="C512" i="25"/>
  <c r="D511" i="25"/>
  <c r="C511" i="25"/>
  <c r="E509" i="25"/>
  <c r="D509" i="25"/>
  <c r="C509" i="25"/>
  <c r="C508" i="25"/>
  <c r="D507" i="25"/>
  <c r="C507" i="25"/>
  <c r="E506" i="25"/>
  <c r="D506" i="25"/>
  <c r="C506" i="25"/>
  <c r="F505" i="25"/>
  <c r="E505" i="25"/>
  <c r="D505" i="25"/>
  <c r="C505" i="25"/>
  <c r="C501" i="25"/>
  <c r="E500" i="25"/>
  <c r="D500" i="25"/>
  <c r="C500" i="25"/>
  <c r="C499" i="25"/>
  <c r="D497" i="25"/>
  <c r="C497" i="25"/>
  <c r="D496" i="25"/>
  <c r="C496" i="25"/>
  <c r="C495" i="25"/>
  <c r="C494" i="25"/>
  <c r="D493" i="25"/>
  <c r="C493" i="25"/>
  <c r="D492" i="25"/>
  <c r="C492" i="25"/>
  <c r="C491" i="25"/>
  <c r="C490" i="25"/>
  <c r="C489" i="25"/>
  <c r="C488" i="25"/>
  <c r="C487" i="25"/>
  <c r="C486" i="25"/>
  <c r="C485" i="25"/>
  <c r="E484" i="25"/>
  <c r="D484" i="25"/>
  <c r="C484" i="25"/>
  <c r="C483" i="25"/>
  <c r="D482" i="25"/>
  <c r="C482" i="25"/>
  <c r="D481" i="25"/>
  <c r="C481" i="25"/>
  <c r="C480" i="25"/>
  <c r="C479" i="25"/>
  <c r="C478" i="25"/>
  <c r="E477" i="25"/>
  <c r="D477" i="25"/>
  <c r="C477" i="25"/>
  <c r="C476" i="25"/>
  <c r="C475" i="25"/>
  <c r="C474" i="25"/>
  <c r="C473" i="25"/>
  <c r="G472" i="25"/>
  <c r="F472" i="25"/>
  <c r="E472" i="25"/>
  <c r="D472" i="25"/>
  <c r="C472" i="25"/>
  <c r="C471" i="25"/>
  <c r="D470" i="25"/>
  <c r="C470" i="25"/>
  <c r="E469" i="25"/>
  <c r="D469" i="25"/>
  <c r="C469" i="25"/>
  <c r="C468" i="25"/>
  <c r="C467" i="25"/>
  <c r="C466" i="25"/>
  <c r="C465" i="25"/>
  <c r="C464" i="25"/>
  <c r="C463" i="25"/>
  <c r="C462" i="25"/>
  <c r="C461" i="25"/>
  <c r="E460" i="25"/>
  <c r="D460" i="25"/>
  <c r="C460" i="25"/>
  <c r="C459" i="25"/>
  <c r="D458" i="25"/>
  <c r="C458" i="25"/>
  <c r="D457" i="25"/>
  <c r="C457" i="25"/>
  <c r="C455" i="25"/>
  <c r="C454" i="25"/>
  <c r="C453" i="25"/>
  <c r="C451" i="25"/>
  <c r="E450" i="25"/>
  <c r="D450" i="25"/>
  <c r="C450" i="25"/>
  <c r="C449" i="25"/>
  <c r="C448" i="25"/>
  <c r="C447" i="25"/>
  <c r="C446" i="25"/>
  <c r="C445" i="25"/>
  <c r="C444" i="25"/>
  <c r="C443" i="25"/>
  <c r="C442" i="25"/>
  <c r="D441" i="25"/>
  <c r="C441" i="25"/>
  <c r="D440" i="25"/>
  <c r="C440" i="25"/>
  <c r="D439" i="25"/>
  <c r="C439" i="25"/>
  <c r="C438" i="25"/>
  <c r="D437" i="25"/>
  <c r="C437" i="25"/>
  <c r="C436" i="25"/>
  <c r="C435" i="25"/>
  <c r="C434" i="25"/>
  <c r="C433" i="25"/>
  <c r="D432" i="25"/>
  <c r="C432" i="25"/>
  <c r="D431" i="25"/>
  <c r="C431" i="25"/>
  <c r="J430" i="25"/>
  <c r="I430" i="25"/>
  <c r="H430" i="25"/>
  <c r="G430" i="25"/>
  <c r="F430" i="25"/>
  <c r="E430" i="25"/>
  <c r="D430" i="25"/>
  <c r="C430" i="25"/>
  <c r="E429" i="25"/>
  <c r="D429" i="25"/>
  <c r="C429" i="25"/>
  <c r="C427" i="25"/>
  <c r="C426" i="25"/>
  <c r="F424" i="25"/>
  <c r="E424" i="25"/>
  <c r="D424" i="25"/>
  <c r="C424" i="25"/>
  <c r="F423" i="25"/>
  <c r="E423" i="25"/>
  <c r="D423" i="25"/>
  <c r="C423" i="25"/>
  <c r="C422" i="25"/>
  <c r="C421" i="25"/>
  <c r="D420" i="25"/>
  <c r="C420" i="25"/>
  <c r="G419" i="25"/>
  <c r="F419" i="25"/>
  <c r="E419" i="25"/>
  <c r="D419" i="25"/>
  <c r="C419" i="25"/>
  <c r="D418" i="25"/>
  <c r="C418" i="25"/>
  <c r="C417" i="25"/>
  <c r="G416" i="25"/>
  <c r="F416" i="25"/>
  <c r="E416" i="25"/>
  <c r="D416" i="25"/>
  <c r="C416" i="25"/>
  <c r="C415" i="25"/>
  <c r="C414" i="25"/>
  <c r="E413" i="25"/>
  <c r="D413" i="25"/>
  <c r="C413" i="25"/>
  <c r="D412" i="25"/>
  <c r="C412" i="25"/>
  <c r="H411" i="25"/>
  <c r="G411" i="25"/>
  <c r="F411" i="25"/>
  <c r="E411" i="25"/>
  <c r="D411" i="25"/>
  <c r="C411" i="25"/>
  <c r="E410" i="25"/>
  <c r="D410" i="25"/>
  <c r="C410" i="25"/>
  <c r="C409" i="25"/>
  <c r="C408" i="25"/>
  <c r="D407" i="25"/>
  <c r="C407" i="25"/>
  <c r="G406" i="25"/>
  <c r="F406" i="25"/>
  <c r="E406" i="25"/>
  <c r="D406" i="25"/>
  <c r="C406" i="25"/>
  <c r="C405" i="25"/>
  <c r="D404" i="25"/>
  <c r="C404" i="25"/>
  <c r="D403" i="25"/>
  <c r="C403" i="25"/>
  <c r="C402" i="25"/>
  <c r="C401" i="25"/>
  <c r="C400" i="25"/>
  <c r="C399" i="25"/>
  <c r="C398" i="25"/>
  <c r="C397" i="25"/>
  <c r="C396" i="25"/>
  <c r="E395" i="25"/>
  <c r="D395" i="25"/>
  <c r="C395" i="25"/>
  <c r="C394" i="25"/>
  <c r="F393" i="25"/>
  <c r="E393" i="25"/>
  <c r="D393" i="25"/>
  <c r="C393" i="25"/>
  <c r="C392" i="25"/>
  <c r="F391" i="25"/>
  <c r="E391" i="25"/>
  <c r="D391" i="25"/>
  <c r="C391" i="25"/>
  <c r="F390" i="25"/>
  <c r="E390" i="25"/>
  <c r="D390" i="25"/>
  <c r="C390" i="25"/>
  <c r="H389" i="25"/>
  <c r="G389" i="25"/>
  <c r="F389" i="25"/>
  <c r="E389" i="25"/>
  <c r="D389" i="25"/>
  <c r="C389" i="25"/>
  <c r="C388" i="25"/>
  <c r="C387" i="25"/>
  <c r="C386" i="25"/>
  <c r="C385" i="25"/>
  <c r="C384" i="25"/>
  <c r="C383" i="25"/>
  <c r="H382" i="25"/>
  <c r="G382" i="25"/>
  <c r="F382" i="25"/>
  <c r="E382" i="25"/>
  <c r="D382" i="25"/>
  <c r="C382" i="25"/>
  <c r="H381" i="25"/>
  <c r="G381" i="25"/>
  <c r="F381" i="25"/>
  <c r="E381" i="25"/>
  <c r="D381" i="25"/>
  <c r="C381" i="25"/>
  <c r="E380" i="25"/>
  <c r="D380" i="25"/>
  <c r="C380" i="25"/>
  <c r="D379" i="25"/>
  <c r="C379" i="25"/>
  <c r="C378" i="25"/>
  <c r="D377" i="25"/>
  <c r="C377" i="25"/>
  <c r="C375" i="25"/>
  <c r="Q374" i="25"/>
  <c r="P374" i="25"/>
  <c r="O374" i="25"/>
  <c r="N374" i="25"/>
  <c r="M374" i="25"/>
  <c r="L374" i="25"/>
  <c r="K374" i="25"/>
  <c r="J374" i="25"/>
  <c r="I374" i="25"/>
  <c r="H374" i="25"/>
  <c r="G374" i="25"/>
  <c r="F374" i="25"/>
  <c r="E374" i="25"/>
  <c r="D374" i="25"/>
  <c r="C374" i="25"/>
  <c r="F373" i="25"/>
  <c r="E373" i="25"/>
  <c r="D373" i="25"/>
  <c r="C373" i="25"/>
  <c r="C371" i="25"/>
  <c r="D370" i="25"/>
  <c r="C370" i="25"/>
  <c r="C369" i="25"/>
  <c r="D368" i="25"/>
  <c r="C368" i="25"/>
  <c r="E367" i="25"/>
  <c r="D367" i="25"/>
  <c r="C367" i="25"/>
  <c r="F366" i="25"/>
  <c r="E366" i="25"/>
  <c r="D366" i="25"/>
  <c r="C366" i="25"/>
  <c r="D365" i="25"/>
  <c r="C365" i="25"/>
  <c r="C364" i="25"/>
  <c r="C363" i="25"/>
  <c r="C362" i="25"/>
  <c r="F360" i="25"/>
  <c r="E360" i="25"/>
  <c r="D360" i="25"/>
  <c r="C360" i="25"/>
  <c r="C359" i="25"/>
  <c r="C358" i="25"/>
  <c r="C357" i="25"/>
  <c r="C356" i="25"/>
  <c r="C355" i="25"/>
  <c r="C354" i="25"/>
  <c r="C353" i="25"/>
  <c r="F351" i="25"/>
  <c r="E351" i="25"/>
  <c r="D351" i="25"/>
  <c r="C351" i="25"/>
  <c r="C350" i="25"/>
  <c r="D349" i="25"/>
  <c r="C349" i="25"/>
  <c r="C347" i="25"/>
  <c r="D346" i="25"/>
  <c r="C346" i="25"/>
  <c r="C345" i="25"/>
  <c r="C343" i="25"/>
  <c r="C342" i="25"/>
  <c r="C341" i="25"/>
  <c r="C340" i="25"/>
  <c r="C339" i="25"/>
  <c r="C338" i="25"/>
  <c r="C337" i="25"/>
  <c r="C336" i="25"/>
  <c r="D334" i="25"/>
  <c r="C334" i="25"/>
  <c r="E333" i="25"/>
  <c r="D333" i="25"/>
  <c r="C333" i="25"/>
  <c r="E332" i="25"/>
  <c r="D332" i="25"/>
  <c r="C332" i="25"/>
  <c r="C330" i="25"/>
  <c r="E329" i="25"/>
  <c r="D329" i="25"/>
  <c r="C329" i="25"/>
  <c r="C327" i="25"/>
  <c r="I326" i="25"/>
  <c r="H326" i="25"/>
  <c r="G326" i="25"/>
  <c r="F326" i="25"/>
  <c r="E326" i="25"/>
  <c r="D326" i="25"/>
  <c r="C326" i="25"/>
  <c r="C325" i="25"/>
  <c r="C323" i="25"/>
  <c r="C322" i="25"/>
  <c r="C321" i="25"/>
  <c r="D320" i="25"/>
  <c r="C320" i="25"/>
  <c r="G319" i="25"/>
  <c r="F319" i="25"/>
  <c r="E319" i="25"/>
  <c r="D319" i="25"/>
  <c r="C319" i="25"/>
  <c r="D318" i="25"/>
  <c r="C318" i="25"/>
  <c r="C317" i="25"/>
  <c r="C316" i="25"/>
  <c r="G315" i="25"/>
  <c r="F315" i="25"/>
  <c r="E315" i="25"/>
  <c r="D315" i="25"/>
  <c r="C315" i="25"/>
  <c r="F314" i="25"/>
  <c r="E314" i="25"/>
  <c r="D314" i="25"/>
  <c r="C314" i="25"/>
  <c r="C313" i="25"/>
  <c r="C312" i="25"/>
  <c r="F311" i="25"/>
  <c r="E311" i="25"/>
  <c r="D311" i="25"/>
  <c r="C311" i="25"/>
  <c r="I310" i="25"/>
  <c r="H310" i="25"/>
  <c r="G310" i="25"/>
  <c r="F310" i="25"/>
  <c r="E310" i="25"/>
  <c r="D310" i="25"/>
  <c r="C310" i="25"/>
  <c r="C309" i="25"/>
  <c r="C308" i="25"/>
  <c r="C307" i="25"/>
  <c r="C306" i="25"/>
  <c r="C305" i="25"/>
  <c r="C304" i="25"/>
  <c r="C303" i="25"/>
  <c r="E302" i="25"/>
  <c r="D302" i="25"/>
  <c r="C302" i="25"/>
  <c r="E301" i="25"/>
  <c r="D301" i="25"/>
  <c r="C301" i="25"/>
  <c r="C300" i="25"/>
  <c r="C299" i="25"/>
  <c r="C298" i="25"/>
  <c r="D297" i="25"/>
  <c r="C297" i="25"/>
  <c r="D296" i="25"/>
  <c r="C296" i="25"/>
  <c r="G295" i="25"/>
  <c r="F295" i="25"/>
  <c r="E295" i="25"/>
  <c r="D295" i="25"/>
  <c r="C295" i="25"/>
  <c r="J294" i="25"/>
  <c r="I294" i="25"/>
  <c r="H294" i="25"/>
  <c r="G294" i="25"/>
  <c r="F294" i="25"/>
  <c r="E294" i="25"/>
  <c r="D294" i="25"/>
  <c r="C294" i="25"/>
  <c r="K292" i="25"/>
  <c r="J292" i="25"/>
  <c r="I292" i="25"/>
  <c r="H292" i="25"/>
  <c r="G292" i="25"/>
  <c r="F292" i="25"/>
  <c r="E292" i="25"/>
  <c r="D292" i="25"/>
  <c r="C292" i="25"/>
  <c r="C291" i="25"/>
  <c r="C290" i="25"/>
  <c r="E289" i="25"/>
  <c r="D289" i="25"/>
  <c r="C289" i="25"/>
  <c r="C288" i="25"/>
  <c r="D287" i="25"/>
  <c r="C287" i="25"/>
  <c r="C286" i="25"/>
  <c r="C285" i="25"/>
  <c r="C284" i="25"/>
  <c r="C282" i="25"/>
  <c r="D281" i="25"/>
  <c r="C281" i="25"/>
  <c r="G279" i="25"/>
  <c r="F279" i="25"/>
  <c r="E279" i="25"/>
  <c r="D279" i="25"/>
  <c r="C279" i="25"/>
  <c r="D278" i="25"/>
  <c r="C278" i="25"/>
  <c r="H277" i="25"/>
  <c r="G277" i="25"/>
  <c r="F277" i="25"/>
  <c r="E277" i="25"/>
  <c r="D277" i="25"/>
  <c r="C277" i="25"/>
  <c r="C276" i="25"/>
  <c r="E275" i="25"/>
  <c r="D275" i="25"/>
  <c r="C275" i="25"/>
  <c r="E274" i="25"/>
  <c r="D274" i="25"/>
  <c r="C274" i="25"/>
  <c r="C273" i="25"/>
  <c r="C272" i="25"/>
  <c r="C271" i="25"/>
  <c r="C270" i="25"/>
  <c r="C269" i="25"/>
  <c r="C268" i="25"/>
  <c r="C267" i="25"/>
  <c r="C266" i="25"/>
  <c r="D265" i="25"/>
  <c r="C265" i="25"/>
  <c r="C264" i="25"/>
  <c r="C263" i="25"/>
  <c r="C262" i="25"/>
  <c r="I261" i="25"/>
  <c r="H261" i="25"/>
  <c r="G261" i="25"/>
  <c r="F261" i="25"/>
  <c r="E261" i="25"/>
  <c r="D261" i="25"/>
  <c r="C261" i="25"/>
  <c r="C260" i="25"/>
  <c r="G259" i="25"/>
  <c r="F259" i="25"/>
  <c r="E259" i="25"/>
  <c r="D259" i="25"/>
  <c r="C259" i="25"/>
  <c r="C258" i="25"/>
  <c r="C257" i="25"/>
  <c r="C256" i="25"/>
  <c r="D255" i="25"/>
  <c r="C255" i="25"/>
  <c r="C254" i="25"/>
  <c r="D253" i="25"/>
  <c r="C253" i="25"/>
  <c r="E252" i="25"/>
  <c r="D252" i="25"/>
  <c r="C252" i="25"/>
  <c r="D251" i="25"/>
  <c r="C251" i="25"/>
  <c r="C250" i="25"/>
  <c r="C249" i="25"/>
  <c r="C248" i="25"/>
  <c r="C247" i="25"/>
  <c r="D246" i="25"/>
  <c r="C246" i="25"/>
  <c r="C245" i="25"/>
  <c r="D244" i="25"/>
  <c r="C244" i="25"/>
  <c r="D243" i="25"/>
  <c r="C243" i="25"/>
  <c r="E242" i="25"/>
  <c r="D242" i="25"/>
  <c r="C242" i="25"/>
  <c r="C241" i="25"/>
  <c r="O240" i="25"/>
  <c r="N240" i="25"/>
  <c r="M240" i="25"/>
  <c r="L240" i="25"/>
  <c r="K240" i="25"/>
  <c r="J240" i="25"/>
  <c r="I240" i="25"/>
  <c r="H240" i="25"/>
  <c r="G240" i="25"/>
  <c r="F240" i="25"/>
  <c r="E240" i="25"/>
  <c r="D240" i="25"/>
  <c r="C240" i="25"/>
  <c r="C239" i="25"/>
  <c r="C238" i="25"/>
  <c r="C237" i="25"/>
  <c r="C236" i="25"/>
  <c r="C235" i="25"/>
  <c r="E234" i="25"/>
  <c r="D234" i="25"/>
  <c r="C234" i="25"/>
  <c r="F233" i="25"/>
  <c r="E233" i="25"/>
  <c r="D233" i="25"/>
  <c r="C233" i="25"/>
  <c r="D232" i="25"/>
  <c r="C232" i="25"/>
  <c r="G231" i="25"/>
  <c r="F231" i="25"/>
  <c r="E231" i="25"/>
  <c r="D231" i="25"/>
  <c r="C231" i="25"/>
  <c r="I230" i="25"/>
  <c r="H230" i="25"/>
  <c r="G230" i="25"/>
  <c r="F230" i="25"/>
  <c r="E230" i="25"/>
  <c r="D230" i="25"/>
  <c r="C230" i="25"/>
  <c r="C229" i="25"/>
  <c r="J228" i="25"/>
  <c r="I228" i="25"/>
  <c r="H228" i="25"/>
  <c r="G228" i="25"/>
  <c r="F228" i="25"/>
  <c r="E228" i="25"/>
  <c r="D228" i="25"/>
  <c r="C228" i="25"/>
  <c r="I227" i="25"/>
  <c r="H227" i="25"/>
  <c r="G227" i="25"/>
  <c r="F227" i="25"/>
  <c r="E227" i="25"/>
  <c r="D227" i="25"/>
  <c r="C227" i="25"/>
  <c r="G226" i="25"/>
  <c r="F226" i="25"/>
  <c r="E226" i="25"/>
  <c r="D226" i="25"/>
  <c r="C226" i="25"/>
  <c r="D225" i="25"/>
  <c r="C225" i="25"/>
  <c r="C224" i="25"/>
  <c r="C223" i="25"/>
  <c r="C222" i="25"/>
  <c r="C221" i="25"/>
  <c r="D220" i="25"/>
  <c r="C220" i="25"/>
  <c r="C219" i="25"/>
  <c r="D218" i="25"/>
  <c r="C218" i="25"/>
  <c r="C217" i="25"/>
  <c r="I216" i="25"/>
  <c r="H216" i="25"/>
  <c r="G216" i="25"/>
  <c r="F216" i="25"/>
  <c r="E216" i="25"/>
  <c r="D216" i="25"/>
  <c r="C216" i="25"/>
  <c r="E214" i="25"/>
  <c r="D214" i="25"/>
  <c r="C214" i="25"/>
  <c r="C213" i="25"/>
  <c r="H212" i="25"/>
  <c r="G212" i="25"/>
  <c r="F212" i="25"/>
  <c r="E212" i="25"/>
  <c r="D212" i="25"/>
  <c r="C212" i="25"/>
  <c r="E211" i="25"/>
  <c r="D211" i="25"/>
  <c r="C211" i="25"/>
  <c r="D210" i="25"/>
  <c r="C210" i="25"/>
  <c r="E209" i="25"/>
  <c r="D209" i="25"/>
  <c r="C209" i="25"/>
  <c r="H208" i="25"/>
  <c r="G208" i="25"/>
  <c r="F208" i="25"/>
  <c r="E208" i="25"/>
  <c r="D208" i="25"/>
  <c r="C208" i="25"/>
  <c r="H207" i="25"/>
  <c r="G207" i="25"/>
  <c r="F207" i="25"/>
  <c r="E207" i="25"/>
  <c r="D207" i="25"/>
  <c r="C207" i="25"/>
  <c r="C206" i="25"/>
  <c r="C205" i="25"/>
  <c r="D204" i="25"/>
  <c r="C204" i="25"/>
  <c r="C203" i="25"/>
  <c r="D202" i="25"/>
  <c r="C202" i="25"/>
  <c r="C200" i="25"/>
  <c r="C199" i="25"/>
  <c r="E198" i="25"/>
  <c r="D198" i="25"/>
  <c r="C198" i="25"/>
  <c r="C197" i="25"/>
  <c r="F196" i="25"/>
  <c r="E196" i="25"/>
  <c r="D196" i="25"/>
  <c r="C196" i="25"/>
  <c r="C194" i="25"/>
  <c r="C193" i="25"/>
  <c r="K192" i="25"/>
  <c r="J192" i="25"/>
  <c r="I192" i="25"/>
  <c r="H192" i="25"/>
  <c r="G192" i="25"/>
  <c r="F192" i="25"/>
  <c r="E192" i="25"/>
  <c r="D192" i="25"/>
  <c r="C192" i="25"/>
  <c r="C191" i="25"/>
  <c r="I190" i="25"/>
  <c r="H190" i="25"/>
  <c r="G190" i="25"/>
  <c r="F190" i="25"/>
  <c r="E190" i="25"/>
  <c r="D190" i="25"/>
  <c r="C190" i="25"/>
  <c r="C189" i="25"/>
  <c r="C188" i="25"/>
  <c r="C187" i="25"/>
  <c r="J186" i="25"/>
  <c r="I186" i="25"/>
  <c r="H186" i="25"/>
  <c r="G186" i="25"/>
  <c r="F186" i="25"/>
  <c r="E186" i="25"/>
  <c r="D186" i="25"/>
  <c r="C186" i="25"/>
  <c r="C185" i="25"/>
  <c r="D184" i="25"/>
  <c r="C184" i="25"/>
  <c r="C183" i="25"/>
  <c r="E180" i="25"/>
  <c r="D180" i="25"/>
  <c r="C180" i="25"/>
  <c r="D179" i="25"/>
  <c r="C179" i="25"/>
  <c r="C178" i="25"/>
  <c r="H177" i="25"/>
  <c r="G177" i="25"/>
  <c r="F177" i="25"/>
  <c r="E177" i="25"/>
  <c r="D177" i="25"/>
  <c r="C177" i="25"/>
  <c r="C176" i="25"/>
  <c r="C175" i="25"/>
  <c r="C174" i="25"/>
  <c r="H173" i="25"/>
  <c r="G173" i="25"/>
  <c r="F173" i="25"/>
  <c r="E173" i="25"/>
  <c r="D173" i="25"/>
  <c r="C173" i="25"/>
  <c r="H172" i="25"/>
  <c r="G172" i="25"/>
  <c r="F172" i="25"/>
  <c r="E172" i="25"/>
  <c r="D172" i="25"/>
  <c r="C172" i="25"/>
  <c r="D171" i="25"/>
  <c r="C171" i="25"/>
  <c r="C170" i="25"/>
  <c r="D169" i="25"/>
  <c r="C169" i="25"/>
  <c r="D168" i="25"/>
  <c r="C168" i="25"/>
  <c r="C167" i="25"/>
  <c r="C166" i="25"/>
  <c r="I165" i="25"/>
  <c r="H165" i="25"/>
  <c r="G165" i="25"/>
  <c r="F165" i="25"/>
  <c r="E165" i="25"/>
  <c r="D165" i="25"/>
  <c r="C165" i="25"/>
  <c r="D164" i="25"/>
  <c r="C164" i="25"/>
  <c r="F163" i="25"/>
  <c r="E163" i="25"/>
  <c r="D163" i="25"/>
  <c r="C163" i="25"/>
  <c r="C162" i="25"/>
  <c r="E161" i="25"/>
  <c r="D161" i="25"/>
  <c r="C161" i="25"/>
  <c r="C160" i="25"/>
  <c r="C159" i="25"/>
  <c r="D158" i="25"/>
  <c r="C158" i="25"/>
  <c r="C157" i="25"/>
  <c r="C156" i="25"/>
  <c r="C155" i="25"/>
  <c r="C154" i="25"/>
  <c r="C153" i="25"/>
  <c r="C152" i="25"/>
  <c r="C151" i="25"/>
  <c r="C150" i="25"/>
  <c r="F149" i="25"/>
  <c r="E149" i="25"/>
  <c r="D149" i="25"/>
  <c r="C149" i="25"/>
  <c r="F148" i="25"/>
  <c r="E148" i="25"/>
  <c r="D148" i="25"/>
  <c r="C148" i="25"/>
  <c r="O147" i="25"/>
  <c r="N147" i="25"/>
  <c r="M147" i="25"/>
  <c r="L147" i="25"/>
  <c r="K147" i="25"/>
  <c r="J147" i="25"/>
  <c r="I147" i="25"/>
  <c r="H147" i="25"/>
  <c r="G147" i="25"/>
  <c r="F147" i="25"/>
  <c r="E147" i="25"/>
  <c r="D147" i="25"/>
  <c r="C147" i="25"/>
  <c r="F146" i="25"/>
  <c r="E146" i="25"/>
  <c r="D146" i="25"/>
  <c r="C146" i="25"/>
  <c r="C145" i="25"/>
  <c r="C144" i="25"/>
  <c r="E143" i="25"/>
  <c r="D143" i="25"/>
  <c r="C143" i="25"/>
  <c r="C140" i="25"/>
  <c r="K139" i="25"/>
  <c r="J139" i="25"/>
  <c r="I139" i="25"/>
  <c r="H139" i="25"/>
  <c r="G139" i="25"/>
  <c r="F139" i="25"/>
  <c r="E139" i="25"/>
  <c r="D139" i="25"/>
  <c r="C139" i="25"/>
  <c r="C138" i="25"/>
  <c r="C137" i="25"/>
  <c r="D136" i="25"/>
  <c r="C136" i="25"/>
  <c r="C135" i="25"/>
  <c r="C134" i="25"/>
  <c r="J133" i="25"/>
  <c r="I133" i="25"/>
  <c r="H133" i="25"/>
  <c r="G133" i="25"/>
  <c r="F133" i="25"/>
  <c r="E133" i="25"/>
  <c r="D133" i="25"/>
  <c r="C133" i="25"/>
  <c r="C131" i="25"/>
  <c r="G130" i="25"/>
  <c r="F130" i="25"/>
  <c r="E130" i="25"/>
  <c r="D130" i="25"/>
  <c r="C130" i="25"/>
  <c r="S129" i="25"/>
  <c r="R129" i="25"/>
  <c r="Q129" i="25"/>
  <c r="P129" i="25"/>
  <c r="O129" i="25"/>
  <c r="N129" i="25"/>
  <c r="M129" i="25"/>
  <c r="L129" i="25"/>
  <c r="K129" i="25"/>
  <c r="J129" i="25"/>
  <c r="I129" i="25"/>
  <c r="H129" i="25"/>
  <c r="G129" i="25"/>
  <c r="F129" i="25"/>
  <c r="E129" i="25"/>
  <c r="D129" i="25"/>
  <c r="C129" i="25"/>
  <c r="U128" i="25"/>
  <c r="T128" i="25"/>
  <c r="S128" i="25"/>
  <c r="R128" i="25"/>
  <c r="Q128" i="25"/>
  <c r="P128" i="25"/>
  <c r="O128" i="25"/>
  <c r="N128" i="25"/>
  <c r="M128" i="25"/>
  <c r="L128" i="25"/>
  <c r="K128" i="25"/>
  <c r="J128" i="25"/>
  <c r="I128" i="25"/>
  <c r="H128" i="25"/>
  <c r="G128" i="25"/>
  <c r="F128" i="25"/>
  <c r="E128" i="25"/>
  <c r="D128" i="25"/>
  <c r="C128" i="25"/>
  <c r="C127" i="25"/>
  <c r="O126" i="25"/>
  <c r="N126" i="25"/>
  <c r="M126" i="25"/>
  <c r="L126" i="25"/>
  <c r="K126" i="25"/>
  <c r="J126" i="25"/>
  <c r="I126" i="25"/>
  <c r="H126" i="25"/>
  <c r="G126" i="25"/>
  <c r="F126" i="25"/>
  <c r="E126" i="25"/>
  <c r="D126" i="25"/>
  <c r="C126" i="25"/>
  <c r="E125" i="25"/>
  <c r="D125" i="25"/>
  <c r="C125" i="25"/>
  <c r="C124" i="25"/>
  <c r="E123" i="25"/>
  <c r="D123" i="25"/>
  <c r="C123" i="25"/>
  <c r="H122" i="25"/>
  <c r="G122" i="25"/>
  <c r="F122" i="25"/>
  <c r="E122" i="25"/>
  <c r="D122" i="25"/>
  <c r="C122" i="25"/>
  <c r="C121" i="25"/>
  <c r="C120" i="25"/>
  <c r="C119" i="25"/>
  <c r="E118" i="25"/>
  <c r="D118" i="25"/>
  <c r="C118" i="25"/>
  <c r="C117" i="25"/>
  <c r="C116" i="25"/>
  <c r="C115" i="25"/>
  <c r="C114" i="25"/>
  <c r="D113" i="25"/>
  <c r="C113" i="25"/>
  <c r="C112" i="25"/>
  <c r="C111" i="25"/>
  <c r="D110" i="25"/>
  <c r="C110" i="25"/>
  <c r="D109" i="25"/>
  <c r="C109" i="25"/>
  <c r="C108" i="25"/>
  <c r="F107" i="25"/>
  <c r="E107" i="25"/>
  <c r="D107" i="25"/>
  <c r="C107" i="25"/>
  <c r="C106" i="25"/>
  <c r="D105" i="25"/>
  <c r="C105" i="25"/>
  <c r="D104" i="25"/>
  <c r="C104" i="25"/>
  <c r="C103" i="25"/>
  <c r="C101" i="25"/>
  <c r="C100" i="25"/>
  <c r="C99" i="25"/>
  <c r="F98" i="25"/>
  <c r="E98" i="25"/>
  <c r="D98" i="25"/>
  <c r="C98" i="25"/>
  <c r="E97" i="25"/>
  <c r="D97" i="25"/>
  <c r="C97" i="25"/>
  <c r="C96" i="25"/>
  <c r="C95" i="25"/>
  <c r="D94" i="25"/>
  <c r="C94" i="25"/>
  <c r="D93" i="25"/>
  <c r="C93" i="25"/>
  <c r="C92" i="25"/>
  <c r="D91" i="25"/>
  <c r="C91" i="25"/>
  <c r="C90" i="25"/>
  <c r="E89" i="25"/>
  <c r="D89" i="25"/>
  <c r="C89" i="25"/>
  <c r="C87" i="25"/>
  <c r="F86" i="25"/>
  <c r="E86" i="25"/>
  <c r="D86" i="25"/>
  <c r="C86" i="25"/>
  <c r="C85" i="25"/>
  <c r="C84" i="25"/>
  <c r="D83" i="25"/>
  <c r="C83" i="25"/>
  <c r="C82" i="25"/>
  <c r="D81" i="25"/>
  <c r="C81" i="25"/>
  <c r="C80" i="25"/>
  <c r="D79" i="25"/>
  <c r="C79" i="25"/>
  <c r="C78" i="25"/>
  <c r="C77" i="25"/>
  <c r="C76" i="25"/>
  <c r="E75" i="25"/>
  <c r="D75" i="25"/>
  <c r="C75" i="25"/>
  <c r="E74" i="25"/>
  <c r="D74" i="25"/>
  <c r="C74" i="25"/>
  <c r="C73" i="25"/>
  <c r="C72" i="25"/>
  <c r="D71" i="25"/>
  <c r="C71" i="25"/>
  <c r="D70" i="25"/>
  <c r="C70" i="25"/>
  <c r="G69" i="25"/>
  <c r="F69" i="25"/>
  <c r="E69" i="25"/>
  <c r="D69" i="25"/>
  <c r="C69" i="25"/>
  <c r="D68" i="25"/>
  <c r="C68" i="25"/>
  <c r="K67" i="25"/>
  <c r="J67" i="25"/>
  <c r="I67" i="25"/>
  <c r="H67" i="25"/>
  <c r="G67" i="25"/>
  <c r="F67" i="25"/>
  <c r="E67" i="25"/>
  <c r="D67" i="25"/>
  <c r="C67" i="25"/>
  <c r="C66" i="25"/>
  <c r="D65" i="25"/>
  <c r="C65" i="25"/>
  <c r="D64" i="25"/>
  <c r="C64" i="25"/>
  <c r="E63" i="25"/>
  <c r="D63" i="25"/>
  <c r="C63" i="25"/>
  <c r="C62" i="25"/>
  <c r="C61" i="25"/>
  <c r="C60" i="25"/>
  <c r="C59" i="25"/>
  <c r="C58" i="25"/>
  <c r="D57" i="25"/>
  <c r="C57" i="25"/>
  <c r="C56" i="25"/>
  <c r="C55" i="25"/>
  <c r="E54" i="25"/>
  <c r="D54" i="25"/>
  <c r="C54" i="25"/>
  <c r="C53" i="25"/>
  <c r="C52" i="25"/>
  <c r="C51" i="25"/>
  <c r="C50" i="25"/>
  <c r="C49" i="25"/>
  <c r="H48" i="25"/>
  <c r="G48" i="25"/>
  <c r="F48" i="25"/>
  <c r="E48" i="25"/>
  <c r="D48" i="25"/>
  <c r="C48" i="25"/>
  <c r="C47" i="25"/>
  <c r="C46" i="25"/>
  <c r="C45" i="25"/>
  <c r="C44" i="25"/>
  <c r="D43" i="25"/>
  <c r="C43" i="25"/>
  <c r="C42" i="25"/>
  <c r="C41" i="25"/>
  <c r="C40" i="25"/>
  <c r="D39" i="25"/>
  <c r="C39" i="25"/>
  <c r="C38" i="25"/>
  <c r="C37" i="25"/>
  <c r="D36" i="25"/>
  <c r="C36" i="25"/>
  <c r="C35" i="25"/>
  <c r="C34" i="25"/>
  <c r="C31" i="25"/>
  <c r="C30" i="25"/>
  <c r="C29" i="25"/>
  <c r="D28" i="25"/>
  <c r="C28" i="25"/>
  <c r="K26" i="25"/>
  <c r="J26" i="25"/>
  <c r="I26" i="25"/>
  <c r="H26" i="25"/>
  <c r="G26" i="25"/>
  <c r="F26" i="25"/>
  <c r="E26" i="25"/>
  <c r="D26" i="25"/>
  <c r="C26" i="25"/>
  <c r="C25" i="25"/>
  <c r="D24" i="25"/>
  <c r="C24" i="25"/>
  <c r="C23" i="25"/>
  <c r="F22" i="25"/>
  <c r="E22" i="25"/>
  <c r="D22" i="25"/>
  <c r="C22" i="25"/>
  <c r="D21" i="25"/>
  <c r="C21" i="25"/>
  <c r="D20" i="25"/>
  <c r="C20" i="25"/>
  <c r="D19" i="25"/>
  <c r="C19" i="25"/>
  <c r="D18" i="25"/>
  <c r="C18" i="25"/>
  <c r="C17" i="25"/>
  <c r="K16" i="25"/>
  <c r="J16" i="25"/>
  <c r="I16" i="25"/>
  <c r="H16" i="25"/>
  <c r="G16" i="25"/>
  <c r="F16" i="25"/>
  <c r="E16" i="25"/>
  <c r="D16" i="25"/>
  <c r="C16" i="25"/>
  <c r="C15" i="25"/>
  <c r="C14" i="25"/>
  <c r="D13" i="25"/>
  <c r="C13" i="25"/>
  <c r="C12" i="25"/>
  <c r="C11" i="25"/>
  <c r="C10" i="25"/>
  <c r="C8" i="25"/>
  <c r="C7" i="25"/>
  <c r="J5" i="25"/>
  <c r="I5" i="25"/>
  <c r="H5" i="25"/>
  <c r="G5" i="25"/>
  <c r="F5" i="25"/>
  <c r="E5" i="25"/>
  <c r="D5" i="25"/>
  <c r="C5" i="25"/>
  <c r="E4" i="25"/>
  <c r="D4" i="25"/>
  <c r="C4" i="25"/>
</calcChain>
</file>

<file path=xl/sharedStrings.xml><?xml version="1.0" encoding="utf-8"?>
<sst xmlns="http://schemas.openxmlformats.org/spreadsheetml/2006/main" count="60839" uniqueCount="37402">
  <si>
    <t>77-89-4</t>
  </si>
  <si>
    <t>79-06-1</t>
  </si>
  <si>
    <t>107-13-1</t>
  </si>
  <si>
    <t>124-68-5</t>
  </si>
  <si>
    <t>7773-06-0</t>
  </si>
  <si>
    <t>1762-95-4</t>
  </si>
  <si>
    <t>628-63-7</t>
  </si>
  <si>
    <t>80-46-6</t>
  </si>
  <si>
    <t>84-65-1</t>
  </si>
  <si>
    <t>123-99-9</t>
  </si>
  <si>
    <t>108-45-2</t>
  </si>
  <si>
    <t>2634-33-5</t>
  </si>
  <si>
    <t>271-89-6</t>
  </si>
  <si>
    <t>95-14-7</t>
  </si>
  <si>
    <t>5437-45-6</t>
  </si>
  <si>
    <t>120-32-1</t>
  </si>
  <si>
    <t>10081-67-1</t>
  </si>
  <si>
    <t>111-44-4</t>
  </si>
  <si>
    <t>103-24-2</t>
  </si>
  <si>
    <t>56-35-9</t>
  </si>
  <si>
    <t>126-00-1</t>
  </si>
  <si>
    <t>80-05-7</t>
  </si>
  <si>
    <t>77-40-7</t>
  </si>
  <si>
    <t>2491-38-5</t>
  </si>
  <si>
    <t>52-51-7</t>
  </si>
  <si>
    <t>141-32-2</t>
  </si>
  <si>
    <t>136-60-7</t>
  </si>
  <si>
    <t>85-68-7</t>
  </si>
  <si>
    <t>110-63-4</t>
  </si>
  <si>
    <t>1189-08-8</t>
  </si>
  <si>
    <t>87-18-3</t>
  </si>
  <si>
    <t>27253-33-4</t>
  </si>
  <si>
    <t>133-06-2</t>
  </si>
  <si>
    <t>75-15-0</t>
  </si>
  <si>
    <t>56-23-5</t>
  </si>
  <si>
    <t>61791-12-6</t>
  </si>
  <si>
    <t>118-75-2</t>
  </si>
  <si>
    <t>26172-55-4</t>
  </si>
  <si>
    <t>59-50-7</t>
  </si>
  <si>
    <t>88-04-0</t>
  </si>
  <si>
    <t>1338-02-9</t>
  </si>
  <si>
    <t>10380-28-6</t>
  </si>
  <si>
    <t>80-15-9</t>
  </si>
  <si>
    <t>599-64-4</t>
  </si>
  <si>
    <t>142-71-2</t>
  </si>
  <si>
    <t>461-58-5</t>
  </si>
  <si>
    <t>1076-97-7</t>
  </si>
  <si>
    <t>108-93-0</t>
  </si>
  <si>
    <t>542-92-7</t>
  </si>
  <si>
    <t>119-07-3</t>
  </si>
  <si>
    <t>123-42-2</t>
  </si>
  <si>
    <t>103-23-1</t>
  </si>
  <si>
    <t>7398-69-8</t>
  </si>
  <si>
    <t>131-17-9</t>
  </si>
  <si>
    <t>35691-65-7</t>
  </si>
  <si>
    <t>84-74-2</t>
  </si>
  <si>
    <t>683-18-1</t>
  </si>
  <si>
    <t>106-46-7</t>
  </si>
  <si>
    <t>80-07-9</t>
  </si>
  <si>
    <t>1192-52-5</t>
  </si>
  <si>
    <t>2782-57-2</t>
  </si>
  <si>
    <t>80-43-3</t>
  </si>
  <si>
    <t>101-83-7</t>
  </si>
  <si>
    <t>84-61-7</t>
  </si>
  <si>
    <t>77-73-6</t>
  </si>
  <si>
    <t>7173-51-5</t>
  </si>
  <si>
    <t>111-42-2</t>
  </si>
  <si>
    <t>91-66-7</t>
  </si>
  <si>
    <t>502-55-6</t>
  </si>
  <si>
    <t>111-46-6</t>
  </si>
  <si>
    <t>120-55-8</t>
  </si>
  <si>
    <t>112-34-5</t>
  </si>
  <si>
    <t>111-90-0</t>
  </si>
  <si>
    <t>111-77-3</t>
  </si>
  <si>
    <t>6422-86-2</t>
  </si>
  <si>
    <t>84-66-2</t>
  </si>
  <si>
    <t>64-67-5</t>
  </si>
  <si>
    <t>84-75-3</t>
  </si>
  <si>
    <t>97-23-4</t>
  </si>
  <si>
    <t>DIISOBUTYL ADIPATE</t>
  </si>
  <si>
    <t>141-04-8</t>
  </si>
  <si>
    <t>84-69-5</t>
  </si>
  <si>
    <t>27178-16-1</t>
  </si>
  <si>
    <t>33703-08-1</t>
  </si>
  <si>
    <t>1330-86-5</t>
  </si>
  <si>
    <t>110-97-4</t>
  </si>
  <si>
    <t>142-16-5</t>
  </si>
  <si>
    <t>121-69-7</t>
  </si>
  <si>
    <t>94-60-0</t>
  </si>
  <si>
    <t>112-18-5</t>
  </si>
  <si>
    <t>68-12-2</t>
  </si>
  <si>
    <t>1119-40-0</t>
  </si>
  <si>
    <t>107-54-0</t>
  </si>
  <si>
    <t>1459-93-4</t>
  </si>
  <si>
    <t>7378-99-6</t>
  </si>
  <si>
    <t>131-11-3</t>
  </si>
  <si>
    <t>109-55-7</t>
  </si>
  <si>
    <t>77-78-1</t>
  </si>
  <si>
    <t>120-61-6</t>
  </si>
  <si>
    <t>533-74-4</t>
  </si>
  <si>
    <t>DIOCTYL ADIPATE</t>
  </si>
  <si>
    <t>123-79-5</t>
  </si>
  <si>
    <t>117-84-0</t>
  </si>
  <si>
    <t>2432-87-3</t>
  </si>
  <si>
    <t>138-86-3</t>
  </si>
  <si>
    <t>122-39-4</t>
  </si>
  <si>
    <t>1241-94-7</t>
  </si>
  <si>
    <t>102-06-7</t>
  </si>
  <si>
    <t>80-09-1</t>
  </si>
  <si>
    <t>117-81-7</t>
  </si>
  <si>
    <t>25265-71-8</t>
  </si>
  <si>
    <t>27138-31-4</t>
  </si>
  <si>
    <t>34590-94-8</t>
  </si>
  <si>
    <t>94-91-7</t>
  </si>
  <si>
    <t>122-62-3</t>
  </si>
  <si>
    <t>97-77-8</t>
  </si>
  <si>
    <t>4130-42-1</t>
  </si>
  <si>
    <t>88-58-4</t>
  </si>
  <si>
    <t>103-34-4</t>
  </si>
  <si>
    <t>1321-74-0</t>
  </si>
  <si>
    <t>27176-87-0</t>
  </si>
  <si>
    <t>N-DODECYLMERCAPTAN</t>
  </si>
  <si>
    <t>112-55-0</t>
  </si>
  <si>
    <t>1541-81-7</t>
  </si>
  <si>
    <t>27193-86-8</t>
  </si>
  <si>
    <t>15708-41-5</t>
  </si>
  <si>
    <t>3033-77-0</t>
  </si>
  <si>
    <t>74-85-1</t>
  </si>
  <si>
    <t>1760-24-3</t>
  </si>
  <si>
    <t>107-21-1</t>
  </si>
  <si>
    <t>112-07-2</t>
  </si>
  <si>
    <t>111-15-9</t>
  </si>
  <si>
    <t>109-86-4</t>
  </si>
  <si>
    <t>ETHYLENE GLYCOL MONOPHENYL ETHER</t>
  </si>
  <si>
    <t>122-99-6</t>
  </si>
  <si>
    <t>103-11-7</t>
  </si>
  <si>
    <t>16219-75-3</t>
  </si>
  <si>
    <t>120-47-8</t>
  </si>
  <si>
    <t>90-00-6</t>
  </si>
  <si>
    <t>620-17-7</t>
  </si>
  <si>
    <t>75-12-7</t>
  </si>
  <si>
    <t>1323-38-2</t>
  </si>
  <si>
    <t>111-55-7</t>
  </si>
  <si>
    <t>79-14-1</t>
  </si>
  <si>
    <t>124-09-4</t>
  </si>
  <si>
    <t>822-06-0</t>
  </si>
  <si>
    <t>100-97-0</t>
  </si>
  <si>
    <t>107-41-5</t>
  </si>
  <si>
    <t>123-31-9</t>
  </si>
  <si>
    <t>818-61-1</t>
  </si>
  <si>
    <t>2440-22-4</t>
  </si>
  <si>
    <t>1843-05-6</t>
  </si>
  <si>
    <t>95-38-5</t>
  </si>
  <si>
    <t>95-13-6</t>
  </si>
  <si>
    <t>55406-53-6</t>
  </si>
  <si>
    <t>4098-71-9</t>
  </si>
  <si>
    <t>121-91-5</t>
  </si>
  <si>
    <t>99-63-8</t>
  </si>
  <si>
    <t>618-45-1</t>
  </si>
  <si>
    <t>99-89-8</t>
  </si>
  <si>
    <t>97-78-9</t>
  </si>
  <si>
    <t>110-16-7</t>
  </si>
  <si>
    <t>78-57-9</t>
  </si>
  <si>
    <t>149-30-4</t>
  </si>
  <si>
    <t>2-MERCAPTOETHANOL</t>
  </si>
  <si>
    <t>60-24-2</t>
  </si>
  <si>
    <t>96-45-7</t>
  </si>
  <si>
    <t>79-39-0</t>
  </si>
  <si>
    <t>126-98-7</t>
  </si>
  <si>
    <t>150-76-5</t>
  </si>
  <si>
    <t>127-25-3</t>
  </si>
  <si>
    <t>118-82-1</t>
  </si>
  <si>
    <t>88-24-4</t>
  </si>
  <si>
    <t>119-47-1</t>
  </si>
  <si>
    <t>110-26-9</t>
  </si>
  <si>
    <t>6317-18-6</t>
  </si>
  <si>
    <t>61-73-4</t>
  </si>
  <si>
    <t>101-77-9</t>
  </si>
  <si>
    <t>872-50-4</t>
  </si>
  <si>
    <t>622-97-9</t>
  </si>
  <si>
    <t>135-19-3</t>
  </si>
  <si>
    <t>26896-20-8</t>
  </si>
  <si>
    <t>126-30-7</t>
  </si>
  <si>
    <t>26027-38-3</t>
  </si>
  <si>
    <t>104-40-5</t>
  </si>
  <si>
    <t>1806-26-4</t>
  </si>
  <si>
    <t>110-25-8</t>
  </si>
  <si>
    <t>144-62-7</t>
  </si>
  <si>
    <t>131-57-7</t>
  </si>
  <si>
    <t>9004-96-0</t>
  </si>
  <si>
    <t>87-86-5</t>
  </si>
  <si>
    <t>2176-62-7</t>
  </si>
  <si>
    <t>115-77-5</t>
  </si>
  <si>
    <t>6683-19-8</t>
  </si>
  <si>
    <t>3147-75-9</t>
  </si>
  <si>
    <t>92-84-2</t>
  </si>
  <si>
    <t>106-50-3</t>
  </si>
  <si>
    <t>90-30-2</t>
  </si>
  <si>
    <t>92-69-3</t>
  </si>
  <si>
    <t>51-03-6</t>
  </si>
  <si>
    <t>9003-29-6</t>
  </si>
  <si>
    <t>112-60-7</t>
  </si>
  <si>
    <t>2244-21-5</t>
  </si>
  <si>
    <t>919-30-2</t>
  </si>
  <si>
    <t>108-32-7</t>
  </si>
  <si>
    <t>129-00-0</t>
  </si>
  <si>
    <t>499-83-2</t>
  </si>
  <si>
    <t>141-22-0</t>
  </si>
  <si>
    <t>111-20-6</t>
  </si>
  <si>
    <t>14351-66-7</t>
  </si>
  <si>
    <t>130-14-3</t>
  </si>
  <si>
    <t>1120-01-0</t>
  </si>
  <si>
    <t>142-87-0</t>
  </si>
  <si>
    <t>2893-78-9</t>
  </si>
  <si>
    <t>23386-52-9</t>
  </si>
  <si>
    <t>127-39-9</t>
  </si>
  <si>
    <t>7681-82-5</t>
  </si>
  <si>
    <t>2492-26-4</t>
  </si>
  <si>
    <t>1191-50-0</t>
  </si>
  <si>
    <t>131-52-2</t>
  </si>
  <si>
    <t>7775-27-1</t>
  </si>
  <si>
    <t>132-27-4</t>
  </si>
  <si>
    <t>1344-08-7</t>
  </si>
  <si>
    <t>139-88-8</t>
  </si>
  <si>
    <t>540-72-7</t>
  </si>
  <si>
    <t>3026-63-9</t>
  </si>
  <si>
    <t>1323-19-9</t>
  </si>
  <si>
    <t>1300-72-7</t>
  </si>
  <si>
    <t>96-09-3</t>
  </si>
  <si>
    <t>7704-34-9</t>
  </si>
  <si>
    <t>100-21-0</t>
  </si>
  <si>
    <t>8000-41-7</t>
  </si>
  <si>
    <t>96-70-8</t>
  </si>
  <si>
    <t>121-00-6</t>
  </si>
  <si>
    <t>110-05-4</t>
  </si>
  <si>
    <t>614-45-9</t>
  </si>
  <si>
    <t>117-08-8</t>
  </si>
  <si>
    <t>102-60-3</t>
  </si>
  <si>
    <t>126-86-3</t>
  </si>
  <si>
    <t>78-63-7</t>
  </si>
  <si>
    <t>21564-17-0</t>
  </si>
  <si>
    <t>137-26-8</t>
  </si>
  <si>
    <t>95-80-7</t>
  </si>
  <si>
    <t>584-84-9</t>
  </si>
  <si>
    <t>70-55-3</t>
  </si>
  <si>
    <t>101-37-1</t>
  </si>
  <si>
    <t>78-51-3</t>
  </si>
  <si>
    <t>126-73-8</t>
  </si>
  <si>
    <t>1461-22-9</t>
  </si>
  <si>
    <t>71-55-6</t>
  </si>
  <si>
    <t>87-90-1</t>
  </si>
  <si>
    <t>96-18-4</t>
  </si>
  <si>
    <t>112-70-9</t>
  </si>
  <si>
    <t>112-27-6</t>
  </si>
  <si>
    <t>94-28-0</t>
  </si>
  <si>
    <t>111-21-7</t>
  </si>
  <si>
    <t>120-56-9</t>
  </si>
  <si>
    <t>7779-27-3</t>
  </si>
  <si>
    <t>78-42-2</t>
  </si>
  <si>
    <t>78-40-0</t>
  </si>
  <si>
    <t>2451-62-9</t>
  </si>
  <si>
    <t>122-20-3</t>
  </si>
  <si>
    <t>552-30-7</t>
  </si>
  <si>
    <t>6846-50-0</t>
  </si>
  <si>
    <t>115-86-6</t>
  </si>
  <si>
    <t>101-02-0</t>
  </si>
  <si>
    <t>24800-44-0</t>
  </si>
  <si>
    <t>25498-49-1</t>
  </si>
  <si>
    <t>90-72-2</t>
  </si>
  <si>
    <t>88-12-0</t>
  </si>
  <si>
    <t>1300-71-6</t>
  </si>
  <si>
    <t>1477-55-0</t>
  </si>
  <si>
    <t>137-30-4</t>
  </si>
  <si>
    <t>12001-85-3</t>
  </si>
  <si>
    <t>12122-67-7</t>
  </si>
  <si>
    <t>Food Contact Substance</t>
  </si>
  <si>
    <t>Ecolab</t>
  </si>
  <si>
    <t>General Electric</t>
  </si>
  <si>
    <t>7722-84-1</t>
  </si>
  <si>
    <t>10049-04-4</t>
  </si>
  <si>
    <t>9004-32-4</t>
  </si>
  <si>
    <t>110-44-1</t>
  </si>
  <si>
    <t>826-62-0</t>
  </si>
  <si>
    <t>26264-06-2</t>
  </si>
  <si>
    <t>77-48-5</t>
  </si>
  <si>
    <t>13463-41-7</t>
  </si>
  <si>
    <t>7631-86-9</t>
  </si>
  <si>
    <t>128-44-9</t>
  </si>
  <si>
    <t>7632-00-0</t>
  </si>
  <si>
    <t>61789-77-3</t>
  </si>
  <si>
    <t>104-76-7</t>
  </si>
  <si>
    <t>67-63-0</t>
  </si>
  <si>
    <t>108-91-8</t>
  </si>
  <si>
    <t>77-71-4</t>
  </si>
  <si>
    <t>7758-19-2</t>
  </si>
  <si>
    <t>9003-55-8</t>
  </si>
  <si>
    <t>7647-14-5</t>
  </si>
  <si>
    <t>26530-20-1</t>
  </si>
  <si>
    <t>25322-68-3</t>
  </si>
  <si>
    <t>9043-77-0</t>
  </si>
  <si>
    <t>9004-82-4</t>
  </si>
  <si>
    <t>78-96-6</t>
  </si>
  <si>
    <t>3811-73-2</t>
  </si>
  <si>
    <t>11138-66-2</t>
  </si>
  <si>
    <t>9002-89-5</t>
  </si>
  <si>
    <t>140-31-8</t>
  </si>
  <si>
    <t>65-45-2</t>
  </si>
  <si>
    <t>Name</t>
  </si>
  <si>
    <t>Number of Records</t>
  </si>
  <si>
    <t>ASP</t>
  </si>
  <si>
    <t>Fully up-to-date toxicology information has been sought.</t>
  </si>
  <si>
    <t>EAF</t>
  </si>
  <si>
    <t>There is reported use of the substance, but it has not yet been assigned for toxicology literature search.</t>
  </si>
  <si>
    <t>NEW</t>
  </si>
  <si>
    <t>There is reported use of the substance, and an initial toxicology literature search is in progress.</t>
  </si>
  <si>
    <t>NIL</t>
  </si>
  <si>
    <t>Although listed as a added to food, there is no current reported use of the substance, and, therefore, although toxicology information may be available in PAFA, it is not being updated.</t>
  </si>
  <si>
    <t>NUL</t>
  </si>
  <si>
    <t>There is no reported use of the substance and there is no toxicology information available in PAFA.</t>
  </si>
  <si>
    <t>BAN</t>
  </si>
  <si>
    <t>The substance was formerly approved as a food additive but is now banned; there may be some toxicology data available.</t>
  </si>
  <si>
    <t>DOCNUM</t>
  </si>
  <si>
    <t>PAFA database number of the Food Additive Safety Profile volume containing the printed source information concerning the substance.</t>
  </si>
  <si>
    <t>MAINTERM</t>
  </si>
  <si>
    <t>The name of the substance as recognized by CFSAN</t>
  </si>
  <si>
    <t>CAS RN OR OTHER CODE</t>
  </si>
  <si>
    <t>Chemical Abstract Service (CAS) Registry Number for the substance or a numerical code assigned by CFSAN to those substances that do not have a CAS Registry Number (888nnnnnn or 977nnnnnn-series)</t>
  </si>
  <si>
    <t xml:space="preserve">Doc Type  </t>
  </si>
  <si>
    <t xml:space="preserve">Doc No.  </t>
  </si>
  <si>
    <t xml:space="preserve">Mainterm  </t>
  </si>
  <si>
    <t>ACACIA, GUM (ACACIA SENEGAL (L.) WILLD.)</t>
  </si>
  <si>
    <t>ACAI BERRY EXTRACT</t>
  </si>
  <si>
    <t>879496-95-4</t>
  </si>
  <si>
    <t>ACESULFAME POTASSIUM</t>
  </si>
  <si>
    <t>55589-62-3</t>
  </si>
  <si>
    <t>ACETAL</t>
  </si>
  <si>
    <t>105-57-7</t>
  </si>
  <si>
    <t>ACETALDEHYDE</t>
  </si>
  <si>
    <t>75-07-0</t>
  </si>
  <si>
    <t>ACETALDEHYDE, BUTYL PHENETHYL ACETAL</t>
  </si>
  <si>
    <t>64577-91-9</t>
  </si>
  <si>
    <t>ACETALDEHYDE DI-CIS-3-HEXENYL ACETAL</t>
  </si>
  <si>
    <t>63449-64-9</t>
  </si>
  <si>
    <t>ACETALDEHYDE DIISOAMYL ACETAL</t>
  </si>
  <si>
    <t>13002-09-0</t>
  </si>
  <si>
    <t>ACETALDEHYDE DI-ISOBUTYLACETAL</t>
  </si>
  <si>
    <t>5669-09-0</t>
  </si>
  <si>
    <t>ACETALDEHYDE ETHYL CIS-3-HEXENYL ACETAL</t>
  </si>
  <si>
    <t>28069-74-1</t>
  </si>
  <si>
    <t>ACETALDEHYDE ETHYL ISOBUTYL ACETAL</t>
  </si>
  <si>
    <t>6986-51-2</t>
  </si>
  <si>
    <t>(+/-)-ACETALDEHYDE ETHYL ISOPROPYL ACETAL</t>
  </si>
  <si>
    <t>25334-93-4</t>
  </si>
  <si>
    <t>ACETALDEHYDE HEXYL ISOAMYL ACETAL</t>
  </si>
  <si>
    <t>233665-90-2</t>
  </si>
  <si>
    <t>ACETALDEHYDE 1,3-OCTANEDIOL ACETAL</t>
  </si>
  <si>
    <t>202188-43-0</t>
  </si>
  <si>
    <t>ACETALDEHYDE PHENETHYL PROPYL ACETAL</t>
  </si>
  <si>
    <t>7493-57-4</t>
  </si>
  <si>
    <t>ACETAMIDE</t>
  </si>
  <si>
    <t>60-35-5</t>
  </si>
  <si>
    <t>ACETANISOLE</t>
  </si>
  <si>
    <t>100-06-1</t>
  </si>
  <si>
    <t>ACETIC ACID</t>
  </si>
  <si>
    <t>64-19-7</t>
  </si>
  <si>
    <t>ACETIC ANHYDRIDE</t>
  </si>
  <si>
    <t>108-24-7</t>
  </si>
  <si>
    <t>ACETOIN</t>
  </si>
  <si>
    <t>513-86-0</t>
  </si>
  <si>
    <t>ACETOIN PROPYLENEGLYCOL KETAL</t>
  </si>
  <si>
    <t>94089-23-3</t>
  </si>
  <si>
    <t>ALPHA-ACETOLACTATE DECARBOXYLASE ENZYME PREPARATION FROM BACILLUS SUBTILIS RECOMBINANT</t>
  </si>
  <si>
    <t>977164-02-5</t>
  </si>
  <si>
    <t>ACETOLEIN</t>
  </si>
  <si>
    <t>28060-90-4</t>
  </si>
  <si>
    <t>ACETONE</t>
  </si>
  <si>
    <t>67-64-1</t>
  </si>
  <si>
    <t>ACETONE PEROXIDES</t>
  </si>
  <si>
    <t>1336-17-0</t>
  </si>
  <si>
    <t>ACETOPHENONE</t>
  </si>
  <si>
    <t>98-86-2</t>
  </si>
  <si>
    <t>ACETOSTEARIN</t>
  </si>
  <si>
    <t>27177-85-1</t>
  </si>
  <si>
    <t>6-ACETOXYDIHYDROTHEASPIRANE</t>
  </si>
  <si>
    <t>72541-09-4</t>
  </si>
  <si>
    <t>4-ACETOXY-2,5-DIMETHYL-3(2H)-FURANONE</t>
  </si>
  <si>
    <t>4166-20-5</t>
  </si>
  <si>
    <t>(+/-)-1-ACETOXY-1-ETHOXYETHANE</t>
  </si>
  <si>
    <t>1608-72-6</t>
  </si>
  <si>
    <t>4-(P-ACETOXYPHENYL)-2-BUTANONE</t>
  </si>
  <si>
    <t>5-ACETYL-2,3-DIHYDRO-1,4-THIAZINE</t>
  </si>
  <si>
    <t>164524-93-0</t>
  </si>
  <si>
    <t>2-ACETYL-3,5-DIMETHYLFURAN</t>
  </si>
  <si>
    <t>22940-86-9</t>
  </si>
  <si>
    <t>3-ACETYL-2,5-DIMETHYLFURAN</t>
  </si>
  <si>
    <t>10599-70-9</t>
  </si>
  <si>
    <t>4-ACETYL-2,5-DIMETHYL-3(2H)-FURANONE</t>
  </si>
  <si>
    <t>36871-78-0</t>
  </si>
  <si>
    <t>2-ACETYL-3, 5(OR 6)-DIMETHYLPYRAZINE, MIXTURE OF ISOMERS</t>
  </si>
  <si>
    <t>977043-63-2</t>
  </si>
  <si>
    <t>2-ACETYL-3-ETHYLPYRAZINE</t>
  </si>
  <si>
    <t>32974-92-8</t>
  </si>
  <si>
    <t>4-ACETYL-2-ISOPROPENYLPYRIDINE</t>
  </si>
  <si>
    <t>142896-12-6</t>
  </si>
  <si>
    <t>2-ACETYL-4-ISOPROPENYLPYRIDINE</t>
  </si>
  <si>
    <t>142896-11-5</t>
  </si>
  <si>
    <t>2-ACETYL-4-ISOPROPYLPYRIDINE</t>
  </si>
  <si>
    <t>142896-09-1</t>
  </si>
  <si>
    <t>3-ACETYLMERCAPTOHEXYL ACETATE</t>
  </si>
  <si>
    <t>136954-25-1</t>
  </si>
  <si>
    <t>N-ACETYL-L-METHIONINE</t>
  </si>
  <si>
    <t>65-82-7</t>
  </si>
  <si>
    <t>ACETYL METHYL CARBINYL ACETATE</t>
  </si>
  <si>
    <t>4906-24-5</t>
  </si>
  <si>
    <t>2-ACETYL-5-METHYLFURAN</t>
  </si>
  <si>
    <t>1193-79-9</t>
  </si>
  <si>
    <t>2-ACETYL-3-METHYLPYRAZINE</t>
  </si>
  <si>
    <t>23787-80-6</t>
  </si>
  <si>
    <t>4-ACETYL-2-METHYLPYRIMIDINE</t>
  </si>
  <si>
    <t>67860-38-2</t>
  </si>
  <si>
    <t>2-ACETYL-5-METHYLTHIOPHENE</t>
  </si>
  <si>
    <t>13679-74-8</t>
  </si>
  <si>
    <t>ACETYLPYRAZINE</t>
  </si>
  <si>
    <t>22047-25-2</t>
  </si>
  <si>
    <t>2-ACETYLPYRIDINE</t>
  </si>
  <si>
    <t>1122-62-9</t>
  </si>
  <si>
    <t>3-ACETYLPYRIDINE</t>
  </si>
  <si>
    <t>350-03-8</t>
  </si>
  <si>
    <t>2-ACETYL-1-PYRROLINE</t>
  </si>
  <si>
    <t>99583-29-6</t>
  </si>
  <si>
    <t>4-ACETYL-6-TERT-BUTYL-1,1-DIMETHYLINDANE</t>
  </si>
  <si>
    <t>13171-00-1</t>
  </si>
  <si>
    <t>2-ACETYLTHIAZOLE</t>
  </si>
  <si>
    <t>24295-03-2</t>
  </si>
  <si>
    <t>2-ACETYL-2-THIAZOLINE</t>
  </si>
  <si>
    <t>29926-41-8</t>
  </si>
  <si>
    <t>3-(ACETYLTHIO)-2-METHYLFURAN</t>
  </si>
  <si>
    <t>55764-25-5</t>
  </si>
  <si>
    <t>ACONITIC ACID</t>
  </si>
  <si>
    <t>499-12-7</t>
  </si>
  <si>
    <t>ACROLEIN</t>
  </si>
  <si>
    <t>107-02-8</t>
  </si>
  <si>
    <t>3-(2-FURYL)ACROLEIN</t>
  </si>
  <si>
    <t>623-30-3</t>
  </si>
  <si>
    <t>ACRYLAMIDE-ACRYLIC ACID RESIN</t>
  </si>
  <si>
    <t>ACRYLAMIDE-SODIUM ACRYLATE RESIN</t>
  </si>
  <si>
    <t>25085-02-3</t>
  </si>
  <si>
    <t>ACRYLIC ACID-2-ACRYLAMIDO-2-METHYL PROPANE SULFONIC ACID COPOLYMER</t>
  </si>
  <si>
    <t>40623-75-4</t>
  </si>
  <si>
    <t>ACTIVATED CARBON</t>
  </si>
  <si>
    <t>64365-11-3</t>
  </si>
  <si>
    <t>ADIPIC ACID</t>
  </si>
  <si>
    <t>124-04-9</t>
  </si>
  <si>
    <t>ADIPIC ANHYDRIDE</t>
  </si>
  <si>
    <t>2035-75-8</t>
  </si>
  <si>
    <t>ADVANTAME</t>
  </si>
  <si>
    <t>714229-20-6</t>
  </si>
  <si>
    <t>AGAR (GELIDIUM SPP.)</t>
  </si>
  <si>
    <t>9002-18-0</t>
  </si>
  <si>
    <t>ALPHA-BISABOLOL</t>
  </si>
  <si>
    <t>515-69-5</t>
  </si>
  <si>
    <t>DL-ALANINE</t>
  </si>
  <si>
    <t>302-72-7</t>
  </si>
  <si>
    <t>L-ALANINE</t>
  </si>
  <si>
    <t>56-41-7</t>
  </si>
  <si>
    <t>BETA-ALANINE</t>
  </si>
  <si>
    <t>107-95-9</t>
  </si>
  <si>
    <t>L-ALANYL-L-GLUTAMINE</t>
  </si>
  <si>
    <t>39537-23-0</t>
  </si>
  <si>
    <t>ALBUMIN</t>
  </si>
  <si>
    <t>977005-72-3</t>
  </si>
  <si>
    <t>ALCOHOL, DENATURED FORMULA 23A</t>
  </si>
  <si>
    <t>977021-64-9</t>
  </si>
  <si>
    <t>ALCOHOL SDA-3A</t>
  </si>
  <si>
    <t>977021-59-2</t>
  </si>
  <si>
    <t>ALFALFA, EXTRACT (MEDICAGO SATIVA L.)</t>
  </si>
  <si>
    <t>84082-36-0</t>
  </si>
  <si>
    <t>ALFALFA, HERB AND SEED (MEDICAGO SATIVA L.)</t>
  </si>
  <si>
    <t>977092-93-5</t>
  </si>
  <si>
    <t>ALGAE, BROWN, EXTRACT (MACROCYSTIS AND LAMINARIA SPP.)</t>
  </si>
  <si>
    <t>977161-38-8</t>
  </si>
  <si>
    <t>ALGAE, RED (PORPHYRA SPP. AND GLOIOPELTIS FURCATA AND RHODYMENIA PALMATA (L.))</t>
  </si>
  <si>
    <t>977007-74-1</t>
  </si>
  <si>
    <t>ALGAE, RED, EXTRACT (PORPHYRA SPP. AND GLOIOPELTIS FURCATA AND RHODYMENIA PALMATA (L.))</t>
  </si>
  <si>
    <t>977090-04-2</t>
  </si>
  <si>
    <t>ALGINATE, AMMONIUM</t>
  </si>
  <si>
    <t>9005-34-9</t>
  </si>
  <si>
    <t>ALGINATE, CALCIUM</t>
  </si>
  <si>
    <t>9005-35-0</t>
  </si>
  <si>
    <t>ALGINATE, POTASSIUM</t>
  </si>
  <si>
    <t>9005-36-1</t>
  </si>
  <si>
    <t>ALGINATE, SODIUM</t>
  </si>
  <si>
    <t>9005-38-3</t>
  </si>
  <si>
    <t>ALGINATE, SODIUM CALCIUM</t>
  </si>
  <si>
    <t>12698-40-7</t>
  </si>
  <si>
    <t>ALGINIC ACID</t>
  </si>
  <si>
    <t>9005-32-7</t>
  </si>
  <si>
    <t>ALKANET ROOT, EXTRACT (ALKANNA TINCTORIA TAUSCH)</t>
  </si>
  <si>
    <t>23444-65-7</t>
  </si>
  <si>
    <t>ALKANOLAMIDE OF COCONUT OIL FATTY ACIDS AND DIETHANOLAMINE</t>
  </si>
  <si>
    <t>68603-42-9</t>
  </si>
  <si>
    <t>ALKYLENE OXIDE ADDUCTS OF ALKYL ALCOHOLS/PHOSPHATE ESTERS OF SAME, MIXTURE</t>
  </si>
  <si>
    <t>977043-74-5</t>
  </si>
  <si>
    <t>N-ALKYL(C8-C18 FROM COCONUT OIL) AMINE ACETATE</t>
  </si>
  <si>
    <t>977075-63-0</t>
  </si>
  <si>
    <t>ALPHA-ALKYL-OMEGA-HYDROXY-POLY(OXYETHYLENE)</t>
  </si>
  <si>
    <t>977044-31-7</t>
  </si>
  <si>
    <t>ALLSPICE (PIMENTA OFFICINALIS LINDL.)</t>
  </si>
  <si>
    <t>977051-72-1</t>
  </si>
  <si>
    <t>ALLSPICE, OIL (PIMENTA OFFICINALIS LINDL.)</t>
  </si>
  <si>
    <t>8006-77-7</t>
  </si>
  <si>
    <t>ALLSPICE, OLEORESIN (PIMENTA OFFICINALIS LINDL.)</t>
  </si>
  <si>
    <t>977017-87-0</t>
  </si>
  <si>
    <t>ALLYL ALPHA-IONONE</t>
  </si>
  <si>
    <t>79-78-7</t>
  </si>
  <si>
    <t>ALLYL ANTHRANILATE</t>
  </si>
  <si>
    <t>7493-63-2</t>
  </si>
  <si>
    <t>ALLYL BUTYRATE</t>
  </si>
  <si>
    <t>2051-78-7</t>
  </si>
  <si>
    <t>ALLYL CINNAMATE</t>
  </si>
  <si>
    <t>1866-31-5</t>
  </si>
  <si>
    <t>ALLYL CROTONATE</t>
  </si>
  <si>
    <t>20474-93-5</t>
  </si>
  <si>
    <t>ALLYL CYCLOHEXANEACETATE</t>
  </si>
  <si>
    <t>4728-82-9</t>
  </si>
  <si>
    <t>ALLYL CYCLOHEXANEBUTYRATE</t>
  </si>
  <si>
    <t>7493-65-4</t>
  </si>
  <si>
    <t>ALLYL CYCLOHEXANEHEXANOATE</t>
  </si>
  <si>
    <t>7493-66-5</t>
  </si>
  <si>
    <t>ALLYL CYCLOHEXANEPROPIONATE</t>
  </si>
  <si>
    <t>2705-87-5</t>
  </si>
  <si>
    <t>ALLYL CYCLOHEXANEVALERATE</t>
  </si>
  <si>
    <t>7493-68-7</t>
  </si>
  <si>
    <t>S-ALLYL-L-CYSTEINE</t>
  </si>
  <si>
    <t>21593-77-1</t>
  </si>
  <si>
    <t>4-ALLYL-2,6-DIMETHOXYPHENOL</t>
  </si>
  <si>
    <t>6627-88-9</t>
  </si>
  <si>
    <t>ALLYL DISULFIDE</t>
  </si>
  <si>
    <t>2179-57-9</t>
  </si>
  <si>
    <t>ALLYL 2-ETHYLBUTYRATE</t>
  </si>
  <si>
    <t>7493-69-8</t>
  </si>
  <si>
    <t>ALLYL 2-FUROATE</t>
  </si>
  <si>
    <t>4208-49-5</t>
  </si>
  <si>
    <t>ALLYL HEPTANOATE</t>
  </si>
  <si>
    <t>142-19-8</t>
  </si>
  <si>
    <t>ALLYL HEXANOATE</t>
  </si>
  <si>
    <t>123-68-2</t>
  </si>
  <si>
    <t>ALLYL HEXENOATE</t>
  </si>
  <si>
    <t>977075-30-1</t>
  </si>
  <si>
    <t>ALLYL ISOTHIOCYANATE</t>
  </si>
  <si>
    <t>57-06-7</t>
  </si>
  <si>
    <t>ALLYL ISOVALERATE</t>
  </si>
  <si>
    <t>2835-39-4</t>
  </si>
  <si>
    <t>ALLYL MERCAPTAN</t>
  </si>
  <si>
    <t>870-23-5</t>
  </si>
  <si>
    <t>ALLYL METHYL DISULFIDE</t>
  </si>
  <si>
    <t>2179-58-0</t>
  </si>
  <si>
    <t>ALLYL METHYL TRISULFIDE</t>
  </si>
  <si>
    <t>34135-85-8</t>
  </si>
  <si>
    <t>ALLYL NONANOATE</t>
  </si>
  <si>
    <t>7493-72-3</t>
  </si>
  <si>
    <t>ALLYL OCTANOATE</t>
  </si>
  <si>
    <t>4230-97-1</t>
  </si>
  <si>
    <t>4-ALLYLPHENOL</t>
  </si>
  <si>
    <t>501-92-8</t>
  </si>
  <si>
    <t>ALLYL PHENOXYACETATE</t>
  </si>
  <si>
    <t>7493-74-5</t>
  </si>
  <si>
    <t>ALLYL PHENYLACETATE</t>
  </si>
  <si>
    <t>1797-74-6</t>
  </si>
  <si>
    <t>ALLYL PROPIONATE</t>
  </si>
  <si>
    <t>2408-20-0</t>
  </si>
  <si>
    <t>ALLYL PROPYL DISULFIDE</t>
  </si>
  <si>
    <t>2179-59-1</t>
  </si>
  <si>
    <t>ALLYL SORBATE</t>
  </si>
  <si>
    <t>7493-75-6</t>
  </si>
  <si>
    <t>ALLYL SULFIDE</t>
  </si>
  <si>
    <t>592-88-1</t>
  </si>
  <si>
    <t>ALLYL THIOHEXANOATE</t>
  </si>
  <si>
    <t>156420-69-8</t>
  </si>
  <si>
    <t>ALLYL THIOPROPIONATE</t>
  </si>
  <si>
    <t>41820-22-8</t>
  </si>
  <si>
    <t>ALLYL TIGLATE</t>
  </si>
  <si>
    <t>7493-71-2</t>
  </si>
  <si>
    <t>ALLYL 10-UNDECENOATE</t>
  </si>
  <si>
    <t>7493-76-7</t>
  </si>
  <si>
    <t>ALLYL VALERATE</t>
  </si>
  <si>
    <t>6321-45-5</t>
  </si>
  <si>
    <t>ALMOND, BITTER, OIL (FFPA) (PRUNUS SPP.)</t>
  </si>
  <si>
    <t>8013-76-1</t>
  </si>
  <si>
    <t>ALOE, EXTRACT (ALOE SPP.)</t>
  </si>
  <si>
    <t>84837-08-1</t>
  </si>
  <si>
    <t>ALPHA-AMYLCINNAMYL ISOVALERATE</t>
  </si>
  <si>
    <t>7493-80-3</t>
  </si>
  <si>
    <t>ALPHA-ETHYL BENZYL BUTYRATE</t>
  </si>
  <si>
    <t>10031-86-4</t>
  </si>
  <si>
    <t>ALPHA-HYDRO-OMEGA-HYDROXY POLY(OXYETHYLENE) POLY(OXYPROPYLENE) POLY(OXYETHYLENE) (15 MOLE MINIMUM) BLOCKED COPOLYMER, LOW ERUCIC ACID RAPESEED OIL POLYMERS</t>
  </si>
  <si>
    <t>977174-28-9</t>
  </si>
  <si>
    <t>ALPHA-ISOBUTYLPHENETHYL ALCOHOL</t>
  </si>
  <si>
    <t>7779-78-4</t>
  </si>
  <si>
    <t>ALPHA-METHYLBENZYL BUTYRATE</t>
  </si>
  <si>
    <t>3460-44-4</t>
  </si>
  <si>
    <t>ALPHA-METHYLBENZYL ISOBUTYRATE</t>
  </si>
  <si>
    <t>7775-39-5</t>
  </si>
  <si>
    <t>ALPHA-TOCOPHEROL ACID SUCCINATE</t>
  </si>
  <si>
    <t>ALTHEA FLOWERS (ALTHEA OFFICINALIS L.)</t>
  </si>
  <si>
    <t>977052-71-3</t>
  </si>
  <si>
    <t>ALTHEA ROOT (ALTHEA OFFICINALIS L.)</t>
  </si>
  <si>
    <t>977005-75-6</t>
  </si>
  <si>
    <t>ALUM (DOUBLE SULFATE OF AL AND NH4, K, OR NA)</t>
  </si>
  <si>
    <t>977007-61-6</t>
  </si>
  <si>
    <t>ALUMINUM AMMONIUM SULFATE</t>
  </si>
  <si>
    <t>7784-26-1</t>
  </si>
  <si>
    <t>ALUMINUM CALCIUM SILICATE</t>
  </si>
  <si>
    <t>1327-39-5</t>
  </si>
  <si>
    <t>ALUMINUM CAPRATE</t>
  </si>
  <si>
    <t>22620-93-5</t>
  </si>
  <si>
    <t>ALUMINUM CAPRYLATE</t>
  </si>
  <si>
    <t>6028-57-5</t>
  </si>
  <si>
    <t>ALUMINUM HYDROXIDE</t>
  </si>
  <si>
    <t>21645-51-2</t>
  </si>
  <si>
    <t>ALUMINUM LAURATE</t>
  </si>
  <si>
    <t>7230-93-5</t>
  </si>
  <si>
    <t>ALUMINUM MYRISTATE</t>
  </si>
  <si>
    <t>4040-50-0</t>
  </si>
  <si>
    <t>ALUMINUM NICOTINATE</t>
  </si>
  <si>
    <t>1976-28-9</t>
  </si>
  <si>
    <t>ALUMINUM OLEATE</t>
  </si>
  <si>
    <t>688-37-9</t>
  </si>
  <si>
    <t>ALUMINUM PALMITATE</t>
  </si>
  <si>
    <t>555-35-1</t>
  </si>
  <si>
    <t>ALUMINUM POTASSIUM SULFATE</t>
  </si>
  <si>
    <t>7784-24-9</t>
  </si>
  <si>
    <t>ALUMINUM SALTS OF FATTY ACIDS</t>
  </si>
  <si>
    <t>977089-51-2</t>
  </si>
  <si>
    <t>ALUMINUM SODIUM SULFATE</t>
  </si>
  <si>
    <t>7784-28-3</t>
  </si>
  <si>
    <t>ALUMINUM STEARATE</t>
  </si>
  <si>
    <t>637-12-7</t>
  </si>
  <si>
    <t>ALUMINUM SULFATE</t>
  </si>
  <si>
    <t>10043-01-3</t>
  </si>
  <si>
    <t>AMBERGRIS, TINCTURE</t>
  </si>
  <si>
    <t>977023-08-7</t>
  </si>
  <si>
    <t>AMBRETTE, ABSOLUTE, OIL (HIBISCUS ABELMOSCHUS L.)</t>
  </si>
  <si>
    <t>977017-79-0</t>
  </si>
  <si>
    <t>AMBRETTE SEED (HIBISCUS ABELMOSCHUS L.)</t>
  </si>
  <si>
    <t>977052-20-2</t>
  </si>
  <si>
    <t>AMBRETTE SEED, OIL (HIBISCUS ABELMOSCHUS L.)</t>
  </si>
  <si>
    <t>8015-62-1</t>
  </si>
  <si>
    <t>AMBRETTE, TINCTURE (HIBISCUS ABELMOSCHUS L.)</t>
  </si>
  <si>
    <t>977017-78-9</t>
  </si>
  <si>
    <t>1-AMINO-2-PROPANOL</t>
  </si>
  <si>
    <t>2'-AMINOACETOPHENONE</t>
  </si>
  <si>
    <t>551-93-9</t>
  </si>
  <si>
    <t>P-AMINOBENZOIC ACID</t>
  </si>
  <si>
    <t>150-13-0</t>
  </si>
  <si>
    <t>4-AMINOBUTYRIC ACID</t>
  </si>
  <si>
    <t>56-12-2</t>
  </si>
  <si>
    <t>DL-(3-AMINO-3-CARBOXYPROPYL)DIMETHYLSULFONIUM CHLORIDE</t>
  </si>
  <si>
    <t>4-AMINO-5,6-DIMETHYLTHIENO[2,3-D]PYRIMIDIN-2(1H)-ONE</t>
  </si>
  <si>
    <t>121746-18-7</t>
  </si>
  <si>
    <t>4-AMINO-5,6-DIMETHYLTHIENO[2,3-D]PYRIMIDIN-2(1H)-ONE HYDROCHLORIDE</t>
  </si>
  <si>
    <t>1033366-59-4</t>
  </si>
  <si>
    <t>3-[(4-AMINO-2,2-DIOXIDO-1H-2,1,3-BENZOTHIADIAZIN-5-YL)OXY]-2,2-DIMETHYL-N-PROPYLPROPANAMIDE</t>
  </si>
  <si>
    <t>1093200-92-0</t>
  </si>
  <si>
    <t>AMINOGLYCOSIDE 3'-PHOSPHOTRANSFERASE II</t>
  </si>
  <si>
    <t>58943-39-8</t>
  </si>
  <si>
    <t>AMINOPEPTIDASE FROM LACTOCOCCUS LACTIS</t>
  </si>
  <si>
    <t>977172-57-8</t>
  </si>
  <si>
    <t>AMINO TRI(METHYLENE PHOSPHONIC ACID), SODIUM SALT</t>
  </si>
  <si>
    <t>20592-85-2</t>
  </si>
  <si>
    <t>AMMONIA (ALSO INCLUDES AMMONIUM CHLORIDE)</t>
  </si>
  <si>
    <t>977188-02-5</t>
  </si>
  <si>
    <t>AMMONIUM ACETATE</t>
  </si>
  <si>
    <t>631-61-8</t>
  </si>
  <si>
    <t>AMMONIUM BICARBONATE</t>
  </si>
  <si>
    <t>1066-33-7</t>
  </si>
  <si>
    <t>AMMONIUM CARBONATE</t>
  </si>
  <si>
    <t>8000-73-5</t>
  </si>
  <si>
    <t>AMMONIUM CASEINATE</t>
  </si>
  <si>
    <t>9005-42-9</t>
  </si>
  <si>
    <t>AMMONIUM CHLORIDE</t>
  </si>
  <si>
    <t>12125-02-9</t>
  </si>
  <si>
    <t>AMMONIUM CITRATE, DIBASIC</t>
  </si>
  <si>
    <t>3012-65-5</t>
  </si>
  <si>
    <t>AMMONIUM GLUCONATE</t>
  </si>
  <si>
    <t>AMMONIUM HYDROXIDE</t>
  </si>
  <si>
    <t>1336-21-6</t>
  </si>
  <si>
    <t>AMMONIUM ISOVALERATE</t>
  </si>
  <si>
    <t>7563-33-9</t>
  </si>
  <si>
    <t>AMMONIUM PECTINATE</t>
  </si>
  <si>
    <t>83046-90-6</t>
  </si>
  <si>
    <t>AMMONIUM PERSULFATE</t>
  </si>
  <si>
    <t>7727-54-0</t>
  </si>
  <si>
    <t>AMMONIUM PHOSPHATE, DIBASIC</t>
  </si>
  <si>
    <t>7783-28-0</t>
  </si>
  <si>
    <t>AMMONIUM PHOSPHATE, MONOBASIC</t>
  </si>
  <si>
    <t>7722-76-1</t>
  </si>
  <si>
    <t>AMMONIUM SULFATE</t>
  </si>
  <si>
    <t>7783-20-2</t>
  </si>
  <si>
    <t>AMMONIUM SULFIDE</t>
  </si>
  <si>
    <t>12135-76-1</t>
  </si>
  <si>
    <t>AMMONIUM SULFITE</t>
  </si>
  <si>
    <t>10196-04-0</t>
  </si>
  <si>
    <t>AMYL ALCOHOL</t>
  </si>
  <si>
    <t>71-41-0</t>
  </si>
  <si>
    <t>ALPHA-AMYLASE ENZYME PREPARATION FROM BACILLUS STEAROTHERMOPHILUS</t>
  </si>
  <si>
    <t>98002-53-0</t>
  </si>
  <si>
    <t>AMYLASE FROM ASPERGILLUS FLAVUS</t>
  </si>
  <si>
    <t>977032-05-5</t>
  </si>
  <si>
    <t>AMYLASE FROM ASPERGILLUS NIGER</t>
  </si>
  <si>
    <t>977031-46-1</t>
  </si>
  <si>
    <t>AMYLASE FROM ASPERGILLUS ORYZAE</t>
  </si>
  <si>
    <t>977082-95-3</t>
  </si>
  <si>
    <t>AMYLASE FROM BACILLUS SUBTILIS</t>
  </si>
  <si>
    <t>977028-31-1</t>
  </si>
  <si>
    <t>AMYL BUTYRATE</t>
  </si>
  <si>
    <t>540-18-1</t>
  </si>
  <si>
    <t>ALPHA-AMYLCINNAMALDEHYDE</t>
  </si>
  <si>
    <t>122-40-7</t>
  </si>
  <si>
    <t>ALPHA-AMYLCINNAMALDEHYDE DIMETHYL ACETAL</t>
  </si>
  <si>
    <t>91-87-2</t>
  </si>
  <si>
    <t>ALPHA-AMYLCINNAMYL ACETATE</t>
  </si>
  <si>
    <t>7493-78-9</t>
  </si>
  <si>
    <t>ALPHA-AMYLCINNAMYL ALCOHOL</t>
  </si>
  <si>
    <t>101-85-9</t>
  </si>
  <si>
    <t>ALPHA-AMYLCINNAMYL FORMATE</t>
  </si>
  <si>
    <t>7493-79-0</t>
  </si>
  <si>
    <t>AMYL DECANOATE</t>
  </si>
  <si>
    <t>5933-87-9</t>
  </si>
  <si>
    <t>AMYL FORMATE</t>
  </si>
  <si>
    <t>638-49-3</t>
  </si>
  <si>
    <t>AMYL 2-FUROATE</t>
  </si>
  <si>
    <t>4996-48-9</t>
  </si>
  <si>
    <t>AMYL HEPTANOATE</t>
  </si>
  <si>
    <t>7493-82-5</t>
  </si>
  <si>
    <t>AMYL HEXANOATE</t>
  </si>
  <si>
    <t>540-07-8</t>
  </si>
  <si>
    <t>AMYL ISOTHIOCYANATE</t>
  </si>
  <si>
    <t>629-12-9</t>
  </si>
  <si>
    <t>AMYL METHYL DISULFIDE</t>
  </si>
  <si>
    <t>72437-68-4</t>
  </si>
  <si>
    <t>AMYL OCTANOATE</t>
  </si>
  <si>
    <t>638-25-5</t>
  </si>
  <si>
    <t>AMYLOGLUCOSIDASE FROM RHIZOPUS NIVEUS</t>
  </si>
  <si>
    <t>977080-40-2</t>
  </si>
  <si>
    <t>2-AMYL-5 OR 6-KETO-1,4-DIOXANE</t>
  </si>
  <si>
    <t>65504-96-3</t>
  </si>
  <si>
    <t>AMYL SALICYLATE</t>
  </si>
  <si>
    <t>2050-08-0</t>
  </si>
  <si>
    <t>AMYRIS (AMYRIS BALSAMIFERA L.)</t>
  </si>
  <si>
    <t>977059-69-0</t>
  </si>
  <si>
    <t>AMYRIS, OIL (AMYRIS BALSAMIFERA L.)</t>
  </si>
  <si>
    <t>8015-65-4</t>
  </si>
  <si>
    <t>(2,4)- AND (3,5)- AND (3,6)-DIMETHYL-3-CYCLOHEXENYLCARBALDEHYDE</t>
  </si>
  <si>
    <t>27939-60-2</t>
  </si>
  <si>
    <t>TRANS-ANETHOLE</t>
  </si>
  <si>
    <t>4180-23-8</t>
  </si>
  <si>
    <t>ANGELICA (ANGELICA SPP.)</t>
  </si>
  <si>
    <t>977050-05-7</t>
  </si>
  <si>
    <t>BETA-ANGELICALACTONE</t>
  </si>
  <si>
    <t>591-11-7</t>
  </si>
  <si>
    <t>ANGELICA ROOT (ANGELICA SPP.)</t>
  </si>
  <si>
    <t>977050-06-8</t>
  </si>
  <si>
    <t>ANGELICA ROOT, EXTRACT (ANGELICA ARCHANGELICA L.)</t>
  </si>
  <si>
    <t>977032-49-7</t>
  </si>
  <si>
    <t>ANGELICA ROOT, OIL (ANGELICA ARCHANGELICA L.)</t>
  </si>
  <si>
    <t>8015-64-3</t>
  </si>
  <si>
    <t>ANGELICA SEED (ANGELICA SPP.)</t>
  </si>
  <si>
    <t>977050-07-9</t>
  </si>
  <si>
    <t>ANGELICA SEED, EXTRACT (ANGELICA ARCHANGELICA L.)</t>
  </si>
  <si>
    <t>977032-50-0</t>
  </si>
  <si>
    <t>ANGELICA SEED, OIL (ANGELICA ARCHANGELICA L.)</t>
  </si>
  <si>
    <t>977050-08-0</t>
  </si>
  <si>
    <t>ANGELICA STEM, OIL (ANGELICA ARCHANGELICA L.)</t>
  </si>
  <si>
    <t>977032-48-6</t>
  </si>
  <si>
    <t>ANGOLA WEED (ROCCELLA FUCIFORMIS ACH.)</t>
  </si>
  <si>
    <t>977038-44-0</t>
  </si>
  <si>
    <t>ANGOSTURA (GALIPEA OFFINCINALIS HANCOCK)</t>
  </si>
  <si>
    <t>977000-22-8</t>
  </si>
  <si>
    <t>ANGOSTURA, EXTRACT (GALIPEA OFFICINALIS HANCOCK)</t>
  </si>
  <si>
    <t>68916-12-1</t>
  </si>
  <si>
    <t>ANISALDEHYDE PROPYLENEGLYCOL ACETAL</t>
  </si>
  <si>
    <t>6414-32-0</t>
  </si>
  <si>
    <t>ANISE (PIMPINELLA ANISUM L.)</t>
  </si>
  <si>
    <t>977007-65-0</t>
  </si>
  <si>
    <t>ANISE, OIL (PIMPINELLA ANISUM L.)</t>
  </si>
  <si>
    <t>8007-70-3</t>
  </si>
  <si>
    <t>ANISE, STAR (ILLICIUM VERUM HOOK, F.)</t>
  </si>
  <si>
    <t>977052-16-6</t>
  </si>
  <si>
    <t>ANISE, STAR, OIL (ILLICIUM VERUM HOOK, F.)</t>
  </si>
  <si>
    <t>68952-43-2</t>
  </si>
  <si>
    <t>ANISIC ACID</t>
  </si>
  <si>
    <t>1335-08-6</t>
  </si>
  <si>
    <t>ANISOLE</t>
  </si>
  <si>
    <t>100-66-3</t>
  </si>
  <si>
    <t>ANISYL ACETATE</t>
  </si>
  <si>
    <t>104-21-2</t>
  </si>
  <si>
    <t>ANISYL ALCOHOL</t>
  </si>
  <si>
    <t>105-13-5</t>
  </si>
  <si>
    <t>ANISYL BUTYRATE</t>
  </si>
  <si>
    <t>6963-56-0</t>
  </si>
  <si>
    <t>ANISYL FORMATE</t>
  </si>
  <si>
    <t>122-91-8</t>
  </si>
  <si>
    <t>ANISYL PHENYLACETATE</t>
  </si>
  <si>
    <t>102-17-0</t>
  </si>
  <si>
    <t>ANISYL PROPIONATE</t>
  </si>
  <si>
    <t>7549-33-9</t>
  </si>
  <si>
    <t>ANNATTO, EXTRACT (BIXA ORELLANA L.)</t>
  </si>
  <si>
    <t>1393-63-1</t>
  </si>
  <si>
    <t>ANNATTO, SEED (BIXA ORELLANA L.)</t>
  </si>
  <si>
    <t>977157-28-0</t>
  </si>
  <si>
    <t>ANOXOMER</t>
  </si>
  <si>
    <t>60837-57-2</t>
  </si>
  <si>
    <t>ANTHRACITE COAL, SULFONATED</t>
  </si>
  <si>
    <t>69013-20-3</t>
  </si>
  <si>
    <t>BETA-APO-8'-CAROTENAL</t>
  </si>
  <si>
    <t>1107-26-2</t>
  </si>
  <si>
    <t>APPLE ESSENCE, NATURAL</t>
  </si>
  <si>
    <t>977090-73-5</t>
  </si>
  <si>
    <t>APRICOT KERNEL, OIL (PRUNUS ARMENIACA L.)</t>
  </si>
  <si>
    <t>72869-69-3</t>
  </si>
  <si>
    <t>ARABINOGALACTAN</t>
  </si>
  <si>
    <t>9036-66-2</t>
  </si>
  <si>
    <t>L-ARABINOSE</t>
  </si>
  <si>
    <t>5328-37-0</t>
  </si>
  <si>
    <t>L-ARGININE</t>
  </si>
  <si>
    <t>74-79-3</t>
  </si>
  <si>
    <t>ARNICA FLOWERS (ARNICA SPP.)</t>
  </si>
  <si>
    <t>977000-27-3</t>
  </si>
  <si>
    <t>ARROWROOT STARCH</t>
  </si>
  <si>
    <t>977000-09-1</t>
  </si>
  <si>
    <t>ARTEMISIA (ARTEMISIA SPP.)</t>
  </si>
  <si>
    <t>977052-73-5</t>
  </si>
  <si>
    <t>ARTEMISIA EXTRACT</t>
  </si>
  <si>
    <t>977032-37-3</t>
  </si>
  <si>
    <t>ARTEMISIA OIL</t>
  </si>
  <si>
    <t>8008-93-3</t>
  </si>
  <si>
    <t>ARTICHOKE LEAVES (CYNARA SCOLYMUS L.)</t>
  </si>
  <si>
    <t>977038-45-1</t>
  </si>
  <si>
    <t>ASAFETIDA, FLUID EXTRACT (FERULA ASSAFOETIDA L.)</t>
  </si>
  <si>
    <t>977038-46-2</t>
  </si>
  <si>
    <t>ASAFETIDA, GUM (FERULA ASSAFOETIDA L.)</t>
  </si>
  <si>
    <t>ASAFETIDA, OIL (FERULA ASSAFOETIDA L.)</t>
  </si>
  <si>
    <t>72869-70-6</t>
  </si>
  <si>
    <t>ASCORBIC ACID</t>
  </si>
  <si>
    <t>50-81-7</t>
  </si>
  <si>
    <t>ASCORBYL PALMITATE</t>
  </si>
  <si>
    <t>137-66-6</t>
  </si>
  <si>
    <t>ASCORBYL STEARATE</t>
  </si>
  <si>
    <t>25395-66-8</t>
  </si>
  <si>
    <t>L-ASPARAGINE</t>
  </si>
  <si>
    <t>70-47-3</t>
  </si>
  <si>
    <t>ASPARAGUS, SEED AND ROOT, EXTRACT</t>
  </si>
  <si>
    <t>977082-96-4</t>
  </si>
  <si>
    <t>ASPARTAME</t>
  </si>
  <si>
    <t>22839-47-0</t>
  </si>
  <si>
    <t>L-ASPARTIC ACID</t>
  </si>
  <si>
    <t>56-84-8</t>
  </si>
  <si>
    <t>ASPERGILLUS NIGER FOR FERMENTATION PRODUCTION OF CITRIC ACID</t>
  </si>
  <si>
    <t>9001-23-4</t>
  </si>
  <si>
    <t>ASTAXANTHIN</t>
  </si>
  <si>
    <t>472-61-7</t>
  </si>
  <si>
    <t>AZODICARBONAMIDE</t>
  </si>
  <si>
    <t>123-77-3</t>
  </si>
  <si>
    <t>BACTERIAL CATALASE FROM MICROCOCCUS LYSODEIKTICUS</t>
  </si>
  <si>
    <t>977050-35-3</t>
  </si>
  <si>
    <t>BAKERS YEAST EXTRACT</t>
  </si>
  <si>
    <t>BAKER'S YEAST GLYCAN</t>
  </si>
  <si>
    <t>977014-12-2</t>
  </si>
  <si>
    <t>BAKER'S YEAST PROTEIN</t>
  </si>
  <si>
    <t>977014-13-3</t>
  </si>
  <si>
    <t>BALM (MELISSA OFFICINALIS L.)</t>
  </si>
  <si>
    <t>977051-08-3</t>
  </si>
  <si>
    <t>BALM LEAVES (MELISSA OFFICINALIS L.)</t>
  </si>
  <si>
    <t>977090-74-6</t>
  </si>
  <si>
    <t>BALM LEAVES, EXTRACT (MELISSA OFFICINALIS L.)</t>
  </si>
  <si>
    <t>84082-61-1</t>
  </si>
  <si>
    <t>BALM, OIL (MELISSA OFFICINALIS L.)</t>
  </si>
  <si>
    <t>8014-71-9</t>
  </si>
  <si>
    <t>FIR, BALSAM, NEEDLES AND TWIGS (ABIES BALSAMEA (L.) MILL.)</t>
  </si>
  <si>
    <t>977107-97-3</t>
  </si>
  <si>
    <t>BALSAM FIR, OIL (ABIES BALSAMEA (L.) MILL.)</t>
  </si>
  <si>
    <t>8024-15-5</t>
  </si>
  <si>
    <t>BALSAM FIR, OLEORESIN (ABIES BALSAMEA (L.) MILL.)</t>
  </si>
  <si>
    <t>977017-81-4</t>
  </si>
  <si>
    <t>BALSAM, PERU (MYROXYLON PEREIRAE KLOTZSCH)</t>
  </si>
  <si>
    <t>8007-00-9</t>
  </si>
  <si>
    <t>BALSAM, PERU, OIL (MYROXYLON PEREIRAE KLOTZSCH)</t>
  </si>
  <si>
    <t>977136-92-7</t>
  </si>
  <si>
    <t>BASIL (OCIMUM BASILICUM L.)</t>
  </si>
  <si>
    <t>977050-14-8</t>
  </si>
  <si>
    <t>BASIL BUSH (OCIMUM MINIMUM L.)</t>
  </si>
  <si>
    <t>977051-55-0</t>
  </si>
  <si>
    <t>BASIL, EXTRACT (OCIMUM BASILICUM L.)</t>
  </si>
  <si>
    <t>84775-71-3</t>
  </si>
  <si>
    <t>BASIL, OIL (OCIMUM BASILICUM L.)</t>
  </si>
  <si>
    <t>8015-73-4</t>
  </si>
  <si>
    <t>BASIL, OLEORESIN (OCIMUM BASILICUM L.)</t>
  </si>
  <si>
    <t>977017-82-5</t>
  </si>
  <si>
    <t>BAY (LAURUS NOBILIS L.)</t>
  </si>
  <si>
    <t>977050-15-9</t>
  </si>
  <si>
    <t>BAY LEAVES, SWEET, EXTRACT (LAURUS NOBILIS L.)</t>
  </si>
  <si>
    <t>84603-73-6</t>
  </si>
  <si>
    <t>BAY LEAVES, SWEET, OIL (LAURUS NOBILIS L.)</t>
  </si>
  <si>
    <t>8007-48-5</t>
  </si>
  <si>
    <t>BAY LEAVES, WEST INDIAN, EXTRACT (PIMENTA ACRIS KOSTEL)</t>
  </si>
  <si>
    <t>977090-77-9</t>
  </si>
  <si>
    <t>BAY LEAVES, WEST INDIAN, OIL (PIMENTA RACEMOSA (MILL.) J.W. MOORE)</t>
  </si>
  <si>
    <t>8006-78-8</t>
  </si>
  <si>
    <t>BAY LEAVES, WEST INDIAN, OLEORESIN (PIMENTA ACRIS KOSTEL)</t>
  </si>
  <si>
    <t>977090-78-0</t>
  </si>
  <si>
    <t>BEECHWOOD, CREOSOTE (FAGUS SPP.)</t>
  </si>
  <si>
    <t>8021-39-4</t>
  </si>
  <si>
    <t>BEESWAX</t>
  </si>
  <si>
    <t>8012-89-3</t>
  </si>
  <si>
    <t>BEESWAX, BLEACHED</t>
  </si>
  <si>
    <t>8006-40-4</t>
  </si>
  <si>
    <t>BENTONITE</t>
  </si>
  <si>
    <t>1302-78-9</t>
  </si>
  <si>
    <t>BENZALDEHYDE</t>
  </si>
  <si>
    <t>100-52-7</t>
  </si>
  <si>
    <t>BENZALDEHYDE DIMETHYL ACETAL</t>
  </si>
  <si>
    <t>1125-88-8</t>
  </si>
  <si>
    <t>BENZALDEHYDE GLYCERYL ACETAL</t>
  </si>
  <si>
    <t>1319-88-6</t>
  </si>
  <si>
    <t>BENZALDEHYDE PROPYLENE GLYCOL ACETAL</t>
  </si>
  <si>
    <t>2568-25-4</t>
  </si>
  <si>
    <t>BENZENE</t>
  </si>
  <si>
    <t>71-43-2</t>
  </si>
  <si>
    <t>BENZENETHIOL</t>
  </si>
  <si>
    <t>108-98-5</t>
  </si>
  <si>
    <t>2-BENZOFURANCARBOXALDEHYDE</t>
  </si>
  <si>
    <t>4265-16-1</t>
  </si>
  <si>
    <t>BENZOIC ACID</t>
  </si>
  <si>
    <t>65-85-0</t>
  </si>
  <si>
    <t>BENZOIN</t>
  </si>
  <si>
    <t>119-53-9</t>
  </si>
  <si>
    <t>BENZOIN, RESIN (STYRAX SPP.)</t>
  </si>
  <si>
    <t>BENZOPHENONE</t>
  </si>
  <si>
    <t>119-61-9</t>
  </si>
  <si>
    <t>BENZOTHIAZOLE</t>
  </si>
  <si>
    <t>95-16-9</t>
  </si>
  <si>
    <t>N-BENZOYLANTHRANILIC ACID</t>
  </si>
  <si>
    <t>579-93-1</t>
  </si>
  <si>
    <t>BENZOYL PEROXIDE</t>
  </si>
  <si>
    <t>94-36-0</t>
  </si>
  <si>
    <t>BENZYL ACETATE</t>
  </si>
  <si>
    <t>140-11-4</t>
  </si>
  <si>
    <t>BENZYL ACETOACETATE</t>
  </si>
  <si>
    <t>5396-89-4</t>
  </si>
  <si>
    <t>BENZYL ALCOHOL</t>
  </si>
  <si>
    <t>100-51-6</t>
  </si>
  <si>
    <t>BENZYL BENZOATE</t>
  </si>
  <si>
    <t>120-51-4</t>
  </si>
  <si>
    <t>BENZYL BUTYL ETHER</t>
  </si>
  <si>
    <t>588-67-0</t>
  </si>
  <si>
    <t>BENZYL BUTYRATE</t>
  </si>
  <si>
    <t>103-37-7</t>
  </si>
  <si>
    <t>BENZYL CINNAMATE</t>
  </si>
  <si>
    <t>103-41-3</t>
  </si>
  <si>
    <t>BENZYL 2,3-DIMETHYLCROTONATE</t>
  </si>
  <si>
    <t>7492-69-5</t>
  </si>
  <si>
    <t>BENZYL DISULFIDE</t>
  </si>
  <si>
    <t>150-60-7</t>
  </si>
  <si>
    <t>BENZYL ETHYL ETHER</t>
  </si>
  <si>
    <t>539-30-0</t>
  </si>
  <si>
    <t>BENZYL FORMATE</t>
  </si>
  <si>
    <t>104-57-4</t>
  </si>
  <si>
    <t>3-BENZYL-4-HEPTANONE</t>
  </si>
  <si>
    <t>7492-37-7</t>
  </si>
  <si>
    <t>BENZYL HEXANOATE</t>
  </si>
  <si>
    <t>6938-45-0</t>
  </si>
  <si>
    <t>BENZYL ISOBUTYRATE</t>
  </si>
  <si>
    <t>103-28-6</t>
  </si>
  <si>
    <t>BENZYL ISOTHIOCYANATE</t>
  </si>
  <si>
    <t>622-78-6</t>
  </si>
  <si>
    <t>BENZYL ISOVALERATE</t>
  </si>
  <si>
    <t>103-38-8</t>
  </si>
  <si>
    <t>BENZYL LEVULINATE</t>
  </si>
  <si>
    <t>6939-75-9</t>
  </si>
  <si>
    <t>BENZYL MERCAPTAN</t>
  </si>
  <si>
    <t>100-53-8</t>
  </si>
  <si>
    <t>BENZYL METHOXYETHYL ACETAL</t>
  </si>
  <si>
    <t>7492-39-9</t>
  </si>
  <si>
    <t>BENZYL TRANS-2-METHYL-2-BUTENOATE</t>
  </si>
  <si>
    <t>37526-88-8</t>
  </si>
  <si>
    <t>BENZYL METHYL SULFIDE</t>
  </si>
  <si>
    <t>766-92-7</t>
  </si>
  <si>
    <t>BENZYL NONANOATE</t>
  </si>
  <si>
    <t>6471-66-5</t>
  </si>
  <si>
    <t>BENZYL PHENYLACETATE</t>
  </si>
  <si>
    <t>102-16-9</t>
  </si>
  <si>
    <t>BENZYL PROPIONATE</t>
  </si>
  <si>
    <t>122-63-4</t>
  </si>
  <si>
    <t>BENZYL SALICYLATE</t>
  </si>
  <si>
    <t>118-58-1</t>
  </si>
  <si>
    <t>BERGAMOT, OIL (CITRUS AURANTIUM L. SUBSP. BERGAMIA WRIGHT ET ARN.)</t>
  </si>
  <si>
    <t>8007-75-8</t>
  </si>
  <si>
    <t>BETAINE</t>
  </si>
  <si>
    <t>107-43-7</t>
  </si>
  <si>
    <t>BIOTIN</t>
  </si>
  <si>
    <t>58-85-5</t>
  </si>
  <si>
    <t>BIPHENYL</t>
  </si>
  <si>
    <t>92-52-4</t>
  </si>
  <si>
    <t>BIRCH, SWEET, OIL (BETULA LENTA L.)</t>
  </si>
  <si>
    <t>68917-50-0</t>
  </si>
  <si>
    <t>BIRCH TAR, OIL (BETULA PENDULA ROTH AND RELATED BETULA SPP.)</t>
  </si>
  <si>
    <t>8001-88-5</t>
  </si>
  <si>
    <t>BISABOLENE</t>
  </si>
  <si>
    <t>495-62-5</t>
  </si>
  <si>
    <t>BIS(2,5-DIMETHYL-3-FURYL) DISULFIDE</t>
  </si>
  <si>
    <t>28588-73-0</t>
  </si>
  <si>
    <t>BIS(2-METHYL-3-FURYL) DISULFIDE</t>
  </si>
  <si>
    <t>28588-75-2</t>
  </si>
  <si>
    <t>BIS(1-MERCAPTOPROPYL)SULFIDE</t>
  </si>
  <si>
    <t>53897-60-2</t>
  </si>
  <si>
    <t>BIS-(METHYLTHIO)METHANE</t>
  </si>
  <si>
    <t>1618-26-4</t>
  </si>
  <si>
    <t>BIS(2-METHYLPHENYL) DISULFIDE</t>
  </si>
  <si>
    <t>4032-80-8</t>
  </si>
  <si>
    <t>BIS(2-METHYL-3-FURYL) TETRASULFIDE</t>
  </si>
  <si>
    <t>28588-76-3</t>
  </si>
  <si>
    <t>BLACKBERRY BARK, EXTRACT (RUBUS, SPP. OF SECTION EUBATUS)</t>
  </si>
  <si>
    <t>977047-53-2</t>
  </si>
  <si>
    <t>BLACKBERRY FRUIT EXTRACT</t>
  </si>
  <si>
    <t>84787-69-9</t>
  </si>
  <si>
    <t>BOIS DE ROSE, OIL (ANIBA ROSAEODORA DUCKE)</t>
  </si>
  <si>
    <t>8015-77-8</t>
  </si>
  <si>
    <t>BOLDUS LEAVES (PEUMUS BOLDUS MOL.)</t>
  </si>
  <si>
    <t>977052-75-7</t>
  </si>
  <si>
    <t>BONITO, DRIED</t>
  </si>
  <si>
    <t>977138-71-8</t>
  </si>
  <si>
    <t>BORAX</t>
  </si>
  <si>
    <t>1303-96-4</t>
  </si>
  <si>
    <t>BORIC ACID</t>
  </si>
  <si>
    <t>10043-35-3</t>
  </si>
  <si>
    <t>BORNEOL</t>
  </si>
  <si>
    <t>507-70-0</t>
  </si>
  <si>
    <t>L-BORNYL ACETATE</t>
  </si>
  <si>
    <t>5655-61-8</t>
  </si>
  <si>
    <t>BORNYL ACETATE</t>
  </si>
  <si>
    <t>76-49-3</t>
  </si>
  <si>
    <t>BORNYL BUTYRATE</t>
  </si>
  <si>
    <t>13109-70-1</t>
  </si>
  <si>
    <t>BORNYL FORMATE</t>
  </si>
  <si>
    <t>7492-41-3</t>
  </si>
  <si>
    <t>BORNYL ISOVALERATE</t>
  </si>
  <si>
    <t>76-50-6</t>
  </si>
  <si>
    <t>BORNYL VALERATE</t>
  </si>
  <si>
    <t>7549-41-9</t>
  </si>
  <si>
    <t>BORONIA, ABSOLUTE (BORONIA MEGASTIGMA NEES)</t>
  </si>
  <si>
    <t>8053-33-6</t>
  </si>
  <si>
    <t>BOUILLON, VEGETABLE, SMOKE</t>
  </si>
  <si>
    <t>977090-81-5</t>
  </si>
  <si>
    <t>BETA-BOURBONENE</t>
  </si>
  <si>
    <t>5208-59-3</t>
  </si>
  <si>
    <t>BROMELAIN</t>
  </si>
  <si>
    <t>9001-00-7</t>
  </si>
  <si>
    <t>BROMINATED VEGETABLE OIL</t>
  </si>
  <si>
    <t>8016-94-2</t>
  </si>
  <si>
    <t>BRYONIA ROOT (BRYONIA SPP.)</t>
  </si>
  <si>
    <t>977000-49-9</t>
  </si>
  <si>
    <t>BUCHU LEAVES (BAROSMA BETULINA AND CRENULATA)</t>
  </si>
  <si>
    <t>977000-50-2</t>
  </si>
  <si>
    <t>BUCHU LEAVES EXTRACT</t>
  </si>
  <si>
    <t>977009-82-7</t>
  </si>
  <si>
    <t>BUCHU LEAVES, OIL (BAROSMA SPP.)</t>
  </si>
  <si>
    <t>68650-46-4</t>
  </si>
  <si>
    <t>BUCKBEAN LEAVES (MENYANTHES TRIFOLIATA L.)</t>
  </si>
  <si>
    <t>977038-51-9</t>
  </si>
  <si>
    <t>BUCKBEAN LEAVES, EXTRACT (MENYANTHES TRIFOLIATA L.)</t>
  </si>
  <si>
    <t>977038-52-0</t>
  </si>
  <si>
    <t>BUTADIENE-STYRENE RUBBER</t>
  </si>
  <si>
    <t>4-(METHYLTHIO)BUTANAL</t>
  </si>
  <si>
    <t>42919-64-2</t>
  </si>
  <si>
    <t>BUTANAL DIBENZYL THIOACETAL</t>
  </si>
  <si>
    <t>101780-73-8</t>
  </si>
  <si>
    <t>N-BUTANE</t>
  </si>
  <si>
    <t>106-97-8</t>
  </si>
  <si>
    <t>1,3-BUTANEDITHIOL</t>
  </si>
  <si>
    <t>24330-52-7</t>
  </si>
  <si>
    <t>1,2-BUTANEDITHIOL</t>
  </si>
  <si>
    <t>16128-68-0</t>
  </si>
  <si>
    <t>2,3-BUTANEDITHIOL</t>
  </si>
  <si>
    <t>4532-64-3</t>
  </si>
  <si>
    <t>1-BUTANETHIOL</t>
  </si>
  <si>
    <t>109-79-5</t>
  </si>
  <si>
    <t>2-BUTANOL</t>
  </si>
  <si>
    <t>78-92-2</t>
  </si>
  <si>
    <t>2-BUTANONE</t>
  </si>
  <si>
    <t>78-93-3</t>
  </si>
  <si>
    <t>BUTAN-3-ONE-2-YL BUTANOATE</t>
  </si>
  <si>
    <t>84642-61-5</t>
  </si>
  <si>
    <t>(E)-2-BUTENOIC ACID</t>
  </si>
  <si>
    <t>3724-65-0</t>
  </si>
  <si>
    <t>4-(2-BUTENYLIDENE)-3,5,5-TRIMETHYLCYCLOHEX-2-EN-1-ONE</t>
  </si>
  <si>
    <t>13215-88-8</t>
  </si>
  <si>
    <t>3-BUTENYL ISOTHIOCYANATE</t>
  </si>
  <si>
    <t>3386-97-8</t>
  </si>
  <si>
    <t>1-BUTEN-1-YL METHYL SULFIDE</t>
  </si>
  <si>
    <t>32951-19-2</t>
  </si>
  <si>
    <t>BUTTER ACIDS</t>
  </si>
  <si>
    <t>85536-25-0</t>
  </si>
  <si>
    <t>BUTTER ESTERS</t>
  </si>
  <si>
    <t>977019-26-3</t>
  </si>
  <si>
    <t>BUTTER FAT, ENZYME-MODIFIED, WITH ADDED BUTYRIC ACID</t>
  </si>
  <si>
    <t>977093-25-6</t>
  </si>
  <si>
    <t>BUTTER STARTER DISTILLATE</t>
  </si>
  <si>
    <t>977019-27-4</t>
  </si>
  <si>
    <t>BUTYL ACETATE</t>
  </si>
  <si>
    <t>123-86-4</t>
  </si>
  <si>
    <t>BUTYL ACETOACETATE</t>
  </si>
  <si>
    <t>591-60-6</t>
  </si>
  <si>
    <t>BUTYL ALCOHOL</t>
  </si>
  <si>
    <t>71-36-3</t>
  </si>
  <si>
    <t>BUTYLAMINE</t>
  </si>
  <si>
    <t>109-73-9</t>
  </si>
  <si>
    <t>SEC-BUTYLAMINE</t>
  </si>
  <si>
    <t>13952-84-6</t>
  </si>
  <si>
    <t>BUTYL ANTHRANILATE</t>
  </si>
  <si>
    <t>7756-96-9</t>
  </si>
  <si>
    <t>BUTYLATED HYDROXYANISOLE</t>
  </si>
  <si>
    <t>25013-16-5</t>
  </si>
  <si>
    <t>BUTYLATED HYDROXYTOLUENE</t>
  </si>
  <si>
    <t>128-37-0</t>
  </si>
  <si>
    <t>2-BUTYL-2-BUTENAL</t>
  </si>
  <si>
    <t>25409-08-9</t>
  </si>
  <si>
    <t>BUTYL BUTYRATE</t>
  </si>
  <si>
    <t>109-21-7</t>
  </si>
  <si>
    <t>BUTYL BUTYRYLLACTATE</t>
  </si>
  <si>
    <t>7492-70-8</t>
  </si>
  <si>
    <t>ALPHA-BUTYLCINNAMALDEHYDE</t>
  </si>
  <si>
    <t>7492-44-6</t>
  </si>
  <si>
    <t>BUTYL CINNAMATE</t>
  </si>
  <si>
    <t>538-65-8</t>
  </si>
  <si>
    <t>BUTYL 2-DECENOATE</t>
  </si>
  <si>
    <t>7492-45-7</t>
  </si>
  <si>
    <t>1,3-BUTYLENE GLYCOL</t>
  </si>
  <si>
    <t>107-88-0</t>
  </si>
  <si>
    <t>BUTYL ETHYL DISULFIDE</t>
  </si>
  <si>
    <t>63986-03-8</t>
  </si>
  <si>
    <t>BUTYL ETHYL MALONATE</t>
  </si>
  <si>
    <t>17373-84-1</t>
  </si>
  <si>
    <t>BUTYL FORMATE</t>
  </si>
  <si>
    <t>592-84-7</t>
  </si>
  <si>
    <t>2-BUTYLFURAN</t>
  </si>
  <si>
    <t>4466-24-4</t>
  </si>
  <si>
    <t>BUTYL HEPTANOATE</t>
  </si>
  <si>
    <t>5454-28-4</t>
  </si>
  <si>
    <t>BUTYL HEXANOATE</t>
  </si>
  <si>
    <t>626-82-4</t>
  </si>
  <si>
    <t>BUTYL P-HYDROXYBENZOATE</t>
  </si>
  <si>
    <t>94-26-8</t>
  </si>
  <si>
    <t>ALPHA-BUTYL-OMEGA-HYDROXYPOLY(OXYETHYLENE) POLY(OXYPROPYLENE)</t>
  </si>
  <si>
    <t>9038-95-3</t>
  </si>
  <si>
    <t>3-BUTYLIDENEPHTHALIDE</t>
  </si>
  <si>
    <t>551-08-6</t>
  </si>
  <si>
    <t>BUTYL ISOBUTYRATE</t>
  </si>
  <si>
    <t>97-87-0</t>
  </si>
  <si>
    <t>2-BUTYLISOTHIOCYANATE</t>
  </si>
  <si>
    <t>4426-79-3</t>
  </si>
  <si>
    <t>BUTYL ISOTHIOCYANATE</t>
  </si>
  <si>
    <t>592-82-5</t>
  </si>
  <si>
    <t>BUTYL ISOVALERATE</t>
  </si>
  <si>
    <t>109-19-3</t>
  </si>
  <si>
    <t>BUTYL LACTATE</t>
  </si>
  <si>
    <t>138-22-7</t>
  </si>
  <si>
    <t>BUTYL LAURATE</t>
  </si>
  <si>
    <t>106-18-3</t>
  </si>
  <si>
    <t>BUTYL LEVULINATE</t>
  </si>
  <si>
    <t>2052-15-5</t>
  </si>
  <si>
    <t>N-BUTYL 2-METHYLBUTYRATE</t>
  </si>
  <si>
    <t>15706-73-7</t>
  </si>
  <si>
    <t>BUTYL BETA-(METHYLTHIO)ACRYLATE</t>
  </si>
  <si>
    <t>77105-53-4</t>
  </si>
  <si>
    <t>BUTYL BETA-NAPHTHYL ETHER</t>
  </si>
  <si>
    <t>10484-56-7</t>
  </si>
  <si>
    <t>BUTYL OLEATE SULFATE</t>
  </si>
  <si>
    <t>38621-44-2</t>
  </si>
  <si>
    <t>2-BUTYL-5 OR 6-KETO-1,4-DIOXANE</t>
  </si>
  <si>
    <t>65504-95-2</t>
  </si>
  <si>
    <t>BUTYL PHENYLACETATE</t>
  </si>
  <si>
    <t>122-43-0</t>
  </si>
  <si>
    <t>3-N-BUTYLPHTHALIDE</t>
  </si>
  <si>
    <t>6066-49-5</t>
  </si>
  <si>
    <t>BUTYL PROPIONATE</t>
  </si>
  <si>
    <t>590-01-2</t>
  </si>
  <si>
    <t>BUTYL SALICYLATE</t>
  </si>
  <si>
    <t>2052-14-4</t>
  </si>
  <si>
    <t>BUTYL STEARATE</t>
  </si>
  <si>
    <t>123-95-5</t>
  </si>
  <si>
    <t>BUTYL SULFIDE</t>
  </si>
  <si>
    <t>544-40-1</t>
  </si>
  <si>
    <t>BUTYL 10-UNDECENOATE</t>
  </si>
  <si>
    <t>109-42-2</t>
  </si>
  <si>
    <t>BUTYL VALERATE</t>
  </si>
  <si>
    <t>591-68-4</t>
  </si>
  <si>
    <t>BUTYRALDEHYDE</t>
  </si>
  <si>
    <t>123-72-8</t>
  </si>
  <si>
    <t>BUTYRAMIDE</t>
  </si>
  <si>
    <t>541-35-5</t>
  </si>
  <si>
    <t>BUTYRIC ACID</t>
  </si>
  <si>
    <t>107-92-6</t>
  </si>
  <si>
    <t>2-BUTYRYLFURAN</t>
  </si>
  <si>
    <t>4208-57-5</t>
  </si>
  <si>
    <t>CADINENE</t>
  </si>
  <si>
    <t>29350-73-0</t>
  </si>
  <si>
    <t>CAFFEINE</t>
  </si>
  <si>
    <t>58-08-2</t>
  </si>
  <si>
    <t>CAJEPUT, OIL (MELALEUCA LEUCADENDRON L.)</t>
  </si>
  <si>
    <t>8008-98-8</t>
  </si>
  <si>
    <t>CALAMUS EXTRACT--PROHIBITED</t>
  </si>
  <si>
    <t>84775-39-3</t>
  </si>
  <si>
    <t>CALAMUS OIL--PROHIBITED</t>
  </si>
  <si>
    <t>8015-79-0</t>
  </si>
  <si>
    <t>CALAMUS--PROHIBITED</t>
  </si>
  <si>
    <t>977022-90-4</t>
  </si>
  <si>
    <t>CALCIUM ACETATE</t>
  </si>
  <si>
    <t>62-54-4</t>
  </si>
  <si>
    <t>CALCIUM ASCORBATE</t>
  </si>
  <si>
    <t>5743-27-1</t>
  </si>
  <si>
    <t>CALCIUM BENZOATE</t>
  </si>
  <si>
    <t>CALCIUM BROMATE</t>
  </si>
  <si>
    <t>10102-75-7</t>
  </si>
  <si>
    <t>CALCIUM CAPRATE</t>
  </si>
  <si>
    <t>13747-30-3</t>
  </si>
  <si>
    <t>CALCIUM CAPRYLATE</t>
  </si>
  <si>
    <t>6107-56-8</t>
  </si>
  <si>
    <t>CALCIUM CARBONATE</t>
  </si>
  <si>
    <t>471-34-1</t>
  </si>
  <si>
    <t>CALCIUM CASEINATE</t>
  </si>
  <si>
    <t>9005-43-0</t>
  </si>
  <si>
    <t>CALCIUM CHLORIDE</t>
  </si>
  <si>
    <t>10035-04-8</t>
  </si>
  <si>
    <t>CALCIUM CITRATE</t>
  </si>
  <si>
    <t>813-94-5</t>
  </si>
  <si>
    <t>CALCIUM CYCLAMATE--PROHIBITED</t>
  </si>
  <si>
    <t>5897-16-5</t>
  </si>
  <si>
    <t>CALCIUM DIGLUTAMATE</t>
  </si>
  <si>
    <t>5996-22-5</t>
  </si>
  <si>
    <t>CALCIUM FUMARATE</t>
  </si>
  <si>
    <t>7718-51-6</t>
  </si>
  <si>
    <t>CALCIUM GLUCONATE</t>
  </si>
  <si>
    <t>299-28-5</t>
  </si>
  <si>
    <t>CALCIUM GLYCEROPHOSPHATE</t>
  </si>
  <si>
    <t>27214-00-2</t>
  </si>
  <si>
    <t>CALCIUM HEXAMETAPHOSPHATE</t>
  </si>
  <si>
    <t>10102-76-8</t>
  </si>
  <si>
    <t>CALCIUM HYDROXIDE</t>
  </si>
  <si>
    <t>1305-62-0</t>
  </si>
  <si>
    <t>CALCIUM HYPOPHOSPHITE</t>
  </si>
  <si>
    <t>7789-79-9</t>
  </si>
  <si>
    <t>CALCIUM IODATE</t>
  </si>
  <si>
    <t>7789-80-2</t>
  </si>
  <si>
    <t>CALCIUM LACTATE</t>
  </si>
  <si>
    <t>814-80-2</t>
  </si>
  <si>
    <t>CALCIUM LACTOBIONATE</t>
  </si>
  <si>
    <t>5001-51-4</t>
  </si>
  <si>
    <t>CALCIUM LAURATE</t>
  </si>
  <si>
    <t>4696-56-4</t>
  </si>
  <si>
    <t>CALCIUM LIGNOSULFONATE</t>
  </si>
  <si>
    <t>8061-52-7</t>
  </si>
  <si>
    <t>CALCIUM MYRISTATE</t>
  </si>
  <si>
    <t>15284-51-2</t>
  </si>
  <si>
    <t>CALCIUM OLEATE</t>
  </si>
  <si>
    <t>142-17-6</t>
  </si>
  <si>
    <t>CALCIUM OXIDE</t>
  </si>
  <si>
    <t>1305-78-8</t>
  </si>
  <si>
    <t>CALCIUM PALMITATE</t>
  </si>
  <si>
    <t>542-42-7</t>
  </si>
  <si>
    <t>CALCIUM PANTOTHENATE</t>
  </si>
  <si>
    <t>137-08-6</t>
  </si>
  <si>
    <t>CALCIUM PANTOTHENATE, CALCIUM CHLORIDE DOUBLE SALT</t>
  </si>
  <si>
    <t>6363-38-8</t>
  </si>
  <si>
    <t>CALCIUM PEROXIDE</t>
  </si>
  <si>
    <t>1305-79-9</t>
  </si>
  <si>
    <t>CALCIUM PHOSPHATE, DIBASIC</t>
  </si>
  <si>
    <t>7757-93-9</t>
  </si>
  <si>
    <t>CALCIUM PHOSPHATE, MONOBASIC</t>
  </si>
  <si>
    <t>7758-23-8</t>
  </si>
  <si>
    <t>CALCIUM PHOSPHATE, TRIBASIC</t>
  </si>
  <si>
    <t>7758-87-4</t>
  </si>
  <si>
    <t>CALCIUM PHYTATE</t>
  </si>
  <si>
    <t>7776-28-5</t>
  </si>
  <si>
    <t>CALCIUM PROPIONATE</t>
  </si>
  <si>
    <t>4075-81-4</t>
  </si>
  <si>
    <t>CALCIUM PYROPHOSPHATE</t>
  </si>
  <si>
    <t>7790-76-3</t>
  </si>
  <si>
    <t>CALCIUM SALTS OF FATTY ACIDS</t>
  </si>
  <si>
    <t>977089-53-4</t>
  </si>
  <si>
    <t>CALCIUM SILICATE</t>
  </si>
  <si>
    <t>1344-95-2</t>
  </si>
  <si>
    <t>CALCIUM SORBATE</t>
  </si>
  <si>
    <t>7492-55-9</t>
  </si>
  <si>
    <t>CALCIUM STEARATE</t>
  </si>
  <si>
    <t>1592-23-0</t>
  </si>
  <si>
    <t>CALCIUM STEAROYL-2-LACTYLATE</t>
  </si>
  <si>
    <t>5793-94-2</t>
  </si>
  <si>
    <t>CALCIUM SULFATE</t>
  </si>
  <si>
    <t>7778-18-9</t>
  </si>
  <si>
    <t>CALUMBA ROOT (JATRORRHIZA PALMATA (LAM.) MIERS)</t>
  </si>
  <si>
    <t>977000-55-7</t>
  </si>
  <si>
    <t>CALUMBA ROOT, EXTRACT (JATRORRHIZA PALMATA (LAM.) MIERS)</t>
  </si>
  <si>
    <t>977000-74-0</t>
  </si>
  <si>
    <t>CAMPHENE</t>
  </si>
  <si>
    <t>79-92-5</t>
  </si>
  <si>
    <t>CAMPHOLENE ACETATE</t>
  </si>
  <si>
    <t>1727-68-0</t>
  </si>
  <si>
    <t>ALPHA-CAMPHOLENIC ALCOHOL</t>
  </si>
  <si>
    <t>1901-38-8</t>
  </si>
  <si>
    <t>D-CAMPHOR</t>
  </si>
  <si>
    <t>464-49-3</t>
  </si>
  <si>
    <t>CAMPHOR, JAPANESE, WHITE, OIL (CINNAMOMUM CAMPHORA (L.) NEES ET EBERM.)</t>
  </si>
  <si>
    <t>8008-51-3</t>
  </si>
  <si>
    <t>CAMPHOR OIL, FORMOSAN HO-SHO, LEAVES (CINNAMOMUM CAMPHORA)</t>
  </si>
  <si>
    <t>8022-91-1</t>
  </si>
  <si>
    <t>CANANGA, OIL (CANANGA ODORATA HOOK. F. AND THOMS.)</t>
  </si>
  <si>
    <t>68606-83-7</t>
  </si>
  <si>
    <t>CANDELILLA WAX (WAX FROM STEMS AND BRANCHES OF EUPHORBIA CERIFERA)</t>
  </si>
  <si>
    <t>8006-44-8</t>
  </si>
  <si>
    <t>CANDIDA GUILLIERMONDII</t>
  </si>
  <si>
    <t>977075-47-0</t>
  </si>
  <si>
    <t>CANDIDA LIPOLYTICA</t>
  </si>
  <si>
    <t>67892-25-5</t>
  </si>
  <si>
    <t>CANTHAXANTHIN</t>
  </si>
  <si>
    <t>514-78-3</t>
  </si>
  <si>
    <t>CAPERS (CAPPARIS SPINOSA L.)</t>
  </si>
  <si>
    <t>977050-25-1</t>
  </si>
  <si>
    <t>CAPROLACTAM</t>
  </si>
  <si>
    <t>105-60-2</t>
  </si>
  <si>
    <t>CAPSICUM (CAPSICUM SPP.)</t>
  </si>
  <si>
    <t>977007-72-9</t>
  </si>
  <si>
    <t>CAPSICUM EXTRACT (CAPSICUM SPP.)</t>
  </si>
  <si>
    <t>977018-42-0</t>
  </si>
  <si>
    <t>CAPSICUM, OLEORESIN (CAPSICUM SPP.)</t>
  </si>
  <si>
    <t>8023-77-6</t>
  </si>
  <si>
    <t>CARAMEL</t>
  </si>
  <si>
    <t>8028-89-5</t>
  </si>
  <si>
    <t>CARAWAY (CARUM CARVI L.)</t>
  </si>
  <si>
    <t>977001-27-6</t>
  </si>
  <si>
    <t>CARAWAY, BLACK (NIGELLA SATIVA L.)</t>
  </si>
  <si>
    <t>977017-84-7</t>
  </si>
  <si>
    <t>CARAWAY, OIL (CARUM CARVI L.)</t>
  </si>
  <si>
    <t>8000-42-8</t>
  </si>
  <si>
    <t>CARBOHYDRASE AND CELLULASE FROM ASPERGILLUS NIGER</t>
  </si>
  <si>
    <t>977050-27-3</t>
  </si>
  <si>
    <t>CARBOHYDRASE AND PROTEASE, MIXTURE, FROM BACILLUS SUBTILIS</t>
  </si>
  <si>
    <t>977082-97-5</t>
  </si>
  <si>
    <t>CARBOHYDRASE FROM ASPERGILLUS ORYZAE</t>
  </si>
  <si>
    <t>977017-32-5</t>
  </si>
  <si>
    <t>CARBOHYDRASE FROM BACILLUS AMYLOLIQUEFACIENS</t>
  </si>
  <si>
    <t>977184-71-6</t>
  </si>
  <si>
    <t>CARBOHYDRASE FROM BACILLUS LICHENIFORMIS</t>
  </si>
  <si>
    <t>977043-27-8</t>
  </si>
  <si>
    <t>CARBOHYDRASE FROM BACILLUS SUBTILIS</t>
  </si>
  <si>
    <t>977031-70-1</t>
  </si>
  <si>
    <t>CARBOHYDRASE FROM RHIZOPUS ORYZAE</t>
  </si>
  <si>
    <t>977050-28-4</t>
  </si>
  <si>
    <t>CARBOHYDRASE FROM SACCHAROMYCES SPP.</t>
  </si>
  <si>
    <t>977031-72-3</t>
  </si>
  <si>
    <t>CARBOHYDRASE/PROTEINASE PREPARATION, BACILLUS LICHENIFORMIS</t>
  </si>
  <si>
    <t>977083-17-2</t>
  </si>
  <si>
    <t>CARBON DIOXIDE</t>
  </si>
  <si>
    <t>124-38-9</t>
  </si>
  <si>
    <t>CARBOXYMETHYL CELLULOSE</t>
  </si>
  <si>
    <t>CARBOXYMETHYL CELLULOSE, SODIUM SALT</t>
  </si>
  <si>
    <t>CARBOXYMETHYL HYDROXYETHYL CELLULOSE</t>
  </si>
  <si>
    <t>9004-30-2</t>
  </si>
  <si>
    <t>CARDAMOM (ELLETARIA CARDAMOMUM (L.) MATON)</t>
  </si>
  <si>
    <t>977005-95-0</t>
  </si>
  <si>
    <t>CARDAMOM OLEORESIN</t>
  </si>
  <si>
    <t>977090-82-6</t>
  </si>
  <si>
    <t>CARDAMOM SEED, OIL (ELLETARIA CARDAMOMUM (L.) MATON)</t>
  </si>
  <si>
    <t>8000-66-6</t>
  </si>
  <si>
    <t>3-CARENE</t>
  </si>
  <si>
    <t>13466-78-9</t>
  </si>
  <si>
    <t>CARMINE (COCCUS CACTI L.)</t>
  </si>
  <si>
    <t>1390-65-4</t>
  </si>
  <si>
    <t>CARNAUBA WAX (COPERNICIA CERIFERA (ARRUDA) MART.)</t>
  </si>
  <si>
    <t>8015-86-9</t>
  </si>
  <si>
    <t>L-CARNITINE</t>
  </si>
  <si>
    <t>541-15-1</t>
  </si>
  <si>
    <t>CAROB BEAN, EXTRACT (CERATONIA SILIQUA L.)</t>
  </si>
  <si>
    <t>84961-45-5</t>
  </si>
  <si>
    <t>BETA-CAROTENE</t>
  </si>
  <si>
    <t>7235-40-7</t>
  </si>
  <si>
    <t>CARRAGEENAN</t>
  </si>
  <si>
    <t>CARRAGEENAN, AMMONIUM SALT OF</t>
  </si>
  <si>
    <t>60063-90-3</t>
  </si>
  <si>
    <t>CARRAGEENAN, AMMONIUM SALT OF, WITH POLYSORBATE 80</t>
  </si>
  <si>
    <t>977089-28-3</t>
  </si>
  <si>
    <t>CARRAGEENAN AND SALTS OF CARRAGEENAN</t>
  </si>
  <si>
    <t>977043-69-8</t>
  </si>
  <si>
    <t>CARRAGEENAN, CALCIUM SALT OF</t>
  </si>
  <si>
    <t>CARRAGEENAN, CALCIUM SALT OF, WITH POLYSORBATE 80</t>
  </si>
  <si>
    <t>977089-29-4</t>
  </si>
  <si>
    <t>CARRAGEENAN, POTASSIUM SALT OF</t>
  </si>
  <si>
    <t>64366-24-1</t>
  </si>
  <si>
    <t>CARRAGEENAN, POTASSIUM SALT OF, WITH POLYSORBATE 80</t>
  </si>
  <si>
    <t>977089-30-7</t>
  </si>
  <si>
    <t>CARRAGEENAN SALTS WITH POLYSORBATE 80</t>
  </si>
  <si>
    <t>977043-70-1</t>
  </si>
  <si>
    <t>CARRAGEENAN, SODIUM SALT OF</t>
  </si>
  <si>
    <t>9061-82-9</t>
  </si>
  <si>
    <t>CARRAGEENAN, SODIUM SALT OF, WITH POLYSORBATE 80</t>
  </si>
  <si>
    <t>977089-31-8</t>
  </si>
  <si>
    <t>CARRAGEENAN WITH POLYSORBATE 80</t>
  </si>
  <si>
    <t>977043-68-7</t>
  </si>
  <si>
    <t>CARROT, OIL (DAUCUS CAROTA L.)</t>
  </si>
  <si>
    <t>8015-88-1</t>
  </si>
  <si>
    <t>CARVACROL</t>
  </si>
  <si>
    <t>499-75-2</t>
  </si>
  <si>
    <t>CARVACRYL ETHYL ETHER</t>
  </si>
  <si>
    <t>4732-13-2</t>
  </si>
  <si>
    <t>CARVEOL</t>
  </si>
  <si>
    <t>99-48-9</t>
  </si>
  <si>
    <t>4-CARVOMENTHENOL</t>
  </si>
  <si>
    <t>562-74-3</t>
  </si>
  <si>
    <t>CARVOMENTHOL</t>
  </si>
  <si>
    <t>499-69-4</t>
  </si>
  <si>
    <t>CARVONE</t>
  </si>
  <si>
    <t>99-49-0</t>
  </si>
  <si>
    <t>CIS-CARVONE OXIDE</t>
  </si>
  <si>
    <t>18383-49-8</t>
  </si>
  <si>
    <t>CARVYL ACETATE</t>
  </si>
  <si>
    <t>97-42-7</t>
  </si>
  <si>
    <t>CARVYL PALMITATE</t>
  </si>
  <si>
    <t>929222-96-8</t>
  </si>
  <si>
    <t>CARVYL PROPIONATE</t>
  </si>
  <si>
    <t>97-45-0</t>
  </si>
  <si>
    <t>BETA-CARYOPHYLLENE</t>
  </si>
  <si>
    <t>87-44-5</t>
  </si>
  <si>
    <t>BETA-CARYOPHYLLENE ALCOHOL</t>
  </si>
  <si>
    <t>472-97-9</t>
  </si>
  <si>
    <t>CARYOPHYLLENE ALCOHOL</t>
  </si>
  <si>
    <t>4586-22-5</t>
  </si>
  <si>
    <t>BETA-CARYOPHYLLENE ALCOHOL ACETATE</t>
  </si>
  <si>
    <t>57082-24-3</t>
  </si>
  <si>
    <t>CARYOPHYLLENE ALCOHOL ACETATE</t>
  </si>
  <si>
    <t>17622-35-4</t>
  </si>
  <si>
    <t>BETA-CARYOPHYLLENE OXIDE</t>
  </si>
  <si>
    <t>1139-30-6</t>
  </si>
  <si>
    <t>CASCARA, BITTERLESS, EXTRACT (RHAMNUS PURSHIANA DC.)</t>
  </si>
  <si>
    <t>977090-83-7</t>
  </si>
  <si>
    <t>CASCARILLA BARK, EXTRACT (CROTON SPP.)</t>
  </si>
  <si>
    <t>977083-53-6</t>
  </si>
  <si>
    <t>CASCARILLA BARK, OIL (CROTON SPP.)</t>
  </si>
  <si>
    <t>CASEIN</t>
  </si>
  <si>
    <t>9000-71-9</t>
  </si>
  <si>
    <t>CASSIA BUDS (CINNAMOMUM CASSIA BLUME)</t>
  </si>
  <si>
    <t>977091-24-9</t>
  </si>
  <si>
    <t>CASSIE, ABSOLUTE (ACACIA FARNESIANA (L.) WILLD.)</t>
  </si>
  <si>
    <t>977017-58-5</t>
  </si>
  <si>
    <t>CASTOREUM, EXTRACT (CASTOR SPP.)</t>
  </si>
  <si>
    <t>8023-83-4</t>
  </si>
  <si>
    <t>CASTOREUM, LIQUID (CASTOR SPP.)</t>
  </si>
  <si>
    <t>977016-89-9</t>
  </si>
  <si>
    <t>CASTOR OIL (RICINUS COMMUNIS L.)</t>
  </si>
  <si>
    <t>8001-79-4</t>
  </si>
  <si>
    <t>CATALASE FROM ASPERGILLUS NIGER</t>
  </si>
  <si>
    <t>977031-84-7</t>
  </si>
  <si>
    <t>CATALASE FROM BOVINE LIVER</t>
  </si>
  <si>
    <t>81457-95-6</t>
  </si>
  <si>
    <t>CATALASE FROM PENICILLIUM NOTATUM</t>
  </si>
  <si>
    <t>977090-05-3</t>
  </si>
  <si>
    <t>CATECHU, BLACK, EXTRACT (ACACIA CATECHU WILLD.)</t>
  </si>
  <si>
    <t>8001-76-1</t>
  </si>
  <si>
    <t>CATECHU, BLACK, POWDER (ACACIA CATECHU WILLD.)</t>
  </si>
  <si>
    <t>977090-84-8</t>
  </si>
  <si>
    <t>CEDAR LEAF, OIL (THUJA OCCIDENTALIS L.)</t>
  </si>
  <si>
    <t>8007-20-3</t>
  </si>
  <si>
    <t>CEDARWOOD OIL ALCOHOLS</t>
  </si>
  <si>
    <t>68603-22-5</t>
  </si>
  <si>
    <t>CEDARWOOD OIL TERPENES</t>
  </si>
  <si>
    <t>68608-32-2</t>
  </si>
  <si>
    <t>(+)-CEDROL</t>
  </si>
  <si>
    <t>77-53-2</t>
  </si>
  <si>
    <t>CEDRYL ACETATE</t>
  </si>
  <si>
    <t>77-54-3</t>
  </si>
  <si>
    <t>CELERY SEED (APIUM GRAVEOLENS L.)</t>
  </si>
  <si>
    <t>977007-75-2</t>
  </si>
  <si>
    <t>CELERY SEED, EXTRACT (APIUM GRAVEOLENS L.)</t>
  </si>
  <si>
    <t>89997-35-3</t>
  </si>
  <si>
    <t>CELERY SEED, EXTRACT SOLID (APIUM GRAVEOLENS L.)</t>
  </si>
  <si>
    <t>977038-53-1</t>
  </si>
  <si>
    <t>CELERY SEED, OIL (APIUM GRAVEOLENS L.)</t>
  </si>
  <si>
    <t>8015-90-5</t>
  </si>
  <si>
    <t>CELERY SEED, OLEORESIN</t>
  </si>
  <si>
    <t>977090-86-0</t>
  </si>
  <si>
    <t>CELLULASE FROM TRICHODERMA LONGIBRACHIATUM</t>
  </si>
  <si>
    <t>977122-87-4</t>
  </si>
  <si>
    <t>CELLULOSE ACETATE</t>
  </si>
  <si>
    <t>9004-35-7</t>
  </si>
  <si>
    <t>CELLULOSE, DIETHYLAMINOETHYL</t>
  </si>
  <si>
    <t>9013-34-7</t>
  </si>
  <si>
    <t>CELLULOSE, METHYL</t>
  </si>
  <si>
    <t>9004-67-5</t>
  </si>
  <si>
    <t>CELLULOSE, METHYL ETHYL</t>
  </si>
  <si>
    <t>9004-59-5</t>
  </si>
  <si>
    <t>CELLULOSE, MICROCRYSTALLINE</t>
  </si>
  <si>
    <t>977005-28-9</t>
  </si>
  <si>
    <t>CELLULOSE TRIACETATE</t>
  </si>
  <si>
    <t>CENTAURY (CENTAURIUM UMBELLATUM GILIB.)</t>
  </si>
  <si>
    <t>977052-77-9</t>
  </si>
  <si>
    <t>CEREAL SOLIDS, HYDROLYZED</t>
  </si>
  <si>
    <t>977104-98-5</t>
  </si>
  <si>
    <t>CETYL ALCOHOL</t>
  </si>
  <si>
    <t>36653-82-4</t>
  </si>
  <si>
    <t>CHAMOMILE FLOWER (MATRICARIA CHAMOMILLA L.)</t>
  </si>
  <si>
    <t>977001-96-9</t>
  </si>
  <si>
    <t>CHAMOMILE FLOWER (ANTHEMIS NOBILIS L.)</t>
  </si>
  <si>
    <t>977007-26-3</t>
  </si>
  <si>
    <t>CHAMOMILE FLOWER, HUNGARIAN, OIL (MATRICARIA CHAMOMILLA L.)</t>
  </si>
  <si>
    <t>8002-66-2</t>
  </si>
  <si>
    <t>CHAMOMILE FLOWER, OIL (ANTHEMIS NOBILIS L.)</t>
  </si>
  <si>
    <t>8015-92-7</t>
  </si>
  <si>
    <t>CHAMOMILE FLOWER, ROMAN, EXTRACT (ANTHEMIS NOBILIS L.)</t>
  </si>
  <si>
    <t>84649-86-5</t>
  </si>
  <si>
    <t>CHAR SMOKE FLAVOR</t>
  </si>
  <si>
    <t>977102-14-9</t>
  </si>
  <si>
    <t>CHERRY BARK, WILD, EXTRACT (PRUNUS SEROTINA EHRH.)</t>
  </si>
  <si>
    <t>84604-07-9</t>
  </si>
  <si>
    <t>CHERRY-LAUREL LEAVES (PRUNUS LAUROCERASUS L.)</t>
  </si>
  <si>
    <t>977052-78-0</t>
  </si>
  <si>
    <t>CHERRY LAUREL, OIL (PRUNUS LAUROCERASUS L.) (FFPA)</t>
  </si>
  <si>
    <t>8000-44-0</t>
  </si>
  <si>
    <t>CHERRY-LAUREL WATER (PRUNUS LAUROCERASUS L.)</t>
  </si>
  <si>
    <t>977038-56-4</t>
  </si>
  <si>
    <t>CHERRY PITS, EXTRACT (PRUNUS SPP.)</t>
  </si>
  <si>
    <t>977038-54-2</t>
  </si>
  <si>
    <t>CHERVIL (ANTHRISCUS CEREFOLIUM (L.) HOFFM.)</t>
  </si>
  <si>
    <t>1338-80-3</t>
  </si>
  <si>
    <t>CHERVIL, EXTRACT (ANTHRISCUS CEREFOLIUM L.)</t>
  </si>
  <si>
    <t>85085-20-7</t>
  </si>
  <si>
    <t>CHESTNUT LEAVES (CASTANEA DENTATA (MARSH.) BORKH.)</t>
  </si>
  <si>
    <t>977052-79-1</t>
  </si>
  <si>
    <t>CHESTNUT LEAVES, EXTRACT (CASTANEA DENTATA (MARSH.) BORKH.)</t>
  </si>
  <si>
    <t>977023-21-4</t>
  </si>
  <si>
    <t>CHESTNUT LEAVES, EXTRACT SOLID (CASTANEA DENTATA (MARSH.) BORKH.)</t>
  </si>
  <si>
    <t>977038-58-6</t>
  </si>
  <si>
    <t>CHICLE (MANILKARA ZAPOTILLA GILLY AND M. CHICLE GILLY)</t>
  </si>
  <si>
    <t>8021-77-0</t>
  </si>
  <si>
    <t>CHICLE, VENEZUELAN (MANILKARA WILLIAMSII STANDLEY AND RELATED SPP.)</t>
  </si>
  <si>
    <t>977081-42-7</t>
  </si>
  <si>
    <t>CHICORY, EXTRACT (CICHORIUM INTYBUS L.)</t>
  </si>
  <si>
    <t>68650-43-1</t>
  </si>
  <si>
    <t>CHILTE (CNIDOSCOLUS (ALSO KNOWN AS JATROPHA) SPP.)</t>
  </si>
  <si>
    <t>977011-40-7</t>
  </si>
  <si>
    <t>CHIQUIBUL (MANILKARA ZAPOTILLA GILLY)</t>
  </si>
  <si>
    <t>977052-58-6</t>
  </si>
  <si>
    <t>CHIRATA (SWERTIA CHIRATA BUCH.-HAM.)</t>
  </si>
  <si>
    <t>977052-80-4</t>
  </si>
  <si>
    <t>CHIRATA, EXTRACT (SWERTIA CHIRATA BUCH.-HAM.)</t>
  </si>
  <si>
    <t>90604-50-5</t>
  </si>
  <si>
    <t>CHIVES (ALLIUM SCHOENOPRASUM L.)</t>
  </si>
  <si>
    <t>977050-37-5</t>
  </si>
  <si>
    <t>CHLORINE</t>
  </si>
  <si>
    <t>7782-50-5</t>
  </si>
  <si>
    <t>CHLORINE DIOXIDE</t>
  </si>
  <si>
    <t>CHLORINE SOLUTION, AQUEOUS</t>
  </si>
  <si>
    <t>977091-22-7</t>
  </si>
  <si>
    <t>CHLOROFLUOROCARBON 113</t>
  </si>
  <si>
    <t>76-13-1</t>
  </si>
  <si>
    <t>CHLOROFLUOROCARBONS--PROHIBITED</t>
  </si>
  <si>
    <t>977084-30-2</t>
  </si>
  <si>
    <t>CHLOROFORM</t>
  </si>
  <si>
    <t>67-66-3</t>
  </si>
  <si>
    <t>CHLOROMETHYL METHYL ETHER</t>
  </si>
  <si>
    <t>107-30-2</t>
  </si>
  <si>
    <t>CHLOROPENTAFLUOROETHANE</t>
  </si>
  <si>
    <t>76-15-3</t>
  </si>
  <si>
    <t>CHLOROPHYLL</t>
  </si>
  <si>
    <t>1406-65-1</t>
  </si>
  <si>
    <t>CHOLIC ACID</t>
  </si>
  <si>
    <t>81-25-4</t>
  </si>
  <si>
    <t>CHOLINE BITARTRATE</t>
  </si>
  <si>
    <t>87-67-2</t>
  </si>
  <si>
    <t>CHOLINE CHLORIDE</t>
  </si>
  <si>
    <t>67-48-1</t>
  </si>
  <si>
    <t>CHOLINE CHLORIDE(ALSO INCLUDES CHOLINE)</t>
  </si>
  <si>
    <t>977188-01-4</t>
  </si>
  <si>
    <t>CHRYSANTHEMUM EXTRACT</t>
  </si>
  <si>
    <t>223748-32-1</t>
  </si>
  <si>
    <t>CHYMOSIN PREPARATION, ASPERGILLUS NIGER VAR. AWAMORI</t>
  </si>
  <si>
    <t>977165-51-7</t>
  </si>
  <si>
    <t>CHYMOSIN PREPARATION, ESCHERICHIA COLI K-12</t>
  </si>
  <si>
    <t>977165-50-6</t>
  </si>
  <si>
    <t>CHYMOSIN PREPARATION, KLUYVEROMYCES MARXIANUS VAR. LACTIS</t>
  </si>
  <si>
    <t>977156-61-8</t>
  </si>
  <si>
    <t>CINCHONA BARK, RED (CINCHONA SUCCIRUBRA PAV. OR ITS HYBRIDS)</t>
  </si>
  <si>
    <t>977052-81-5</t>
  </si>
  <si>
    <t>CINCHONA BARK, RED, EXTRACT (CINCHONA SUCCIRUBRA PAV. OR ITS HYBRIDS)</t>
  </si>
  <si>
    <t>977038-61-1</t>
  </si>
  <si>
    <t>CINCHONA BARK, YELLOW (CINCHONA SPP.)</t>
  </si>
  <si>
    <t>977052-82-6</t>
  </si>
  <si>
    <t>CINCHONA BARK, YELLOW, EXTRACT (CINCHONA SPP.)</t>
  </si>
  <si>
    <t>977083-24-1</t>
  </si>
  <si>
    <t>CINCHONA, EXTRACT (CINCHONA SPP.)</t>
  </si>
  <si>
    <t>68990-12-5</t>
  </si>
  <si>
    <t>1,4-CINEOLE</t>
  </si>
  <si>
    <t>470-67-7</t>
  </si>
  <si>
    <t>CINNAMALDEHYDE</t>
  </si>
  <si>
    <t>104-55-2</t>
  </si>
  <si>
    <t>CINNAMALDEHYDE ETHYLENE GLYCOL ACETAL</t>
  </si>
  <si>
    <t>5660-60-6</t>
  </si>
  <si>
    <t>CINNAMALDEHYDE PROPYLENEGLYCOL ACETAL</t>
  </si>
  <si>
    <t>CINNAMIC ACID</t>
  </si>
  <si>
    <t>621-82-9</t>
  </si>
  <si>
    <t>CINNAMON (CINNAMOMUM SPP.)</t>
  </si>
  <si>
    <t>977000-66-0</t>
  </si>
  <si>
    <t>CINNAMON BARK, EXTRACT (CINNAMOMUM SPP.)</t>
  </si>
  <si>
    <t>977038-60-0</t>
  </si>
  <si>
    <t>CINNAMON BARK, OIL (CINNAMOMUM SPP.)</t>
  </si>
  <si>
    <t>8007-80-5</t>
  </si>
  <si>
    <t>CINNAMON BARK OLEORESIN, CEYLON, CHINESE, OR SAIGON (CINNAMOMUM SPP.)</t>
  </si>
  <si>
    <t>977091-23-8</t>
  </si>
  <si>
    <t>CINNAMON LEAF, OIL (CINNAMOMUM SPP.)</t>
  </si>
  <si>
    <t>8015-96-1</t>
  </si>
  <si>
    <t>CINNAMON LEAF OIL, RECTIFIED</t>
  </si>
  <si>
    <t>977184-45-4</t>
  </si>
  <si>
    <t>CINNAMYL ACETATE</t>
  </si>
  <si>
    <t>103-54-8</t>
  </si>
  <si>
    <t>CINNAMYL ALCOHOL</t>
  </si>
  <si>
    <t>104-54-1</t>
  </si>
  <si>
    <t>CINNAMYL ANTHRANILATE -- PROHIBITED</t>
  </si>
  <si>
    <t>87-29-6</t>
  </si>
  <si>
    <t>CINNAMYL BENZOATE</t>
  </si>
  <si>
    <t>5320-75-2</t>
  </si>
  <si>
    <t>CINNAMYL BUTYRATE</t>
  </si>
  <si>
    <t>103-61-7</t>
  </si>
  <si>
    <t>CINNAMYL CINNAMATE</t>
  </si>
  <si>
    <t>122-69-0</t>
  </si>
  <si>
    <t>CINNAMYL FORMATE</t>
  </si>
  <si>
    <t>104-65-4</t>
  </si>
  <si>
    <t>CINNAMYL ISOBUTYRATE</t>
  </si>
  <si>
    <t>103-59-3</t>
  </si>
  <si>
    <t>CINNAMYL ISOVALERATE</t>
  </si>
  <si>
    <t>140-27-2</t>
  </si>
  <si>
    <t>CINNAMYL PHENYLACETATE</t>
  </si>
  <si>
    <t>7492-65-1</t>
  </si>
  <si>
    <t>CINNAMYL PROPIONATE</t>
  </si>
  <si>
    <t>103-56-0</t>
  </si>
  <si>
    <t>CIS- AND TRANS-ETHYL 2,4-DIMETHYL-1,3-DIOXOLANE-2-ACETATE</t>
  </si>
  <si>
    <t>6290-17-1</t>
  </si>
  <si>
    <t>CIS- AND TRANS-5-ETHYL-4-METHYL-2-(2-BUTYL)-THIAZOLINE</t>
  </si>
  <si>
    <t>83418-54-6</t>
  </si>
  <si>
    <t>CIS AND TRANS-5-ETHYL-4-METHYL-2-(2-METHYLPROPYL)-THIAZOLINE</t>
  </si>
  <si>
    <t>83418-53-5</t>
  </si>
  <si>
    <t>CIS- AND TRANS-2-ISOBUTYL-4-METHYL-1,3-DIOXOLANE</t>
  </si>
  <si>
    <t>18433-93-7</t>
  </si>
  <si>
    <t>CIS- AND TRANS-2-ISOPROPYL-4-METHYL-1,3-DIOXOLANE</t>
  </si>
  <si>
    <t>67879-60-1</t>
  </si>
  <si>
    <t>CIS- AND TRANS-L-MERCAPTO-P-MENTHAN-3-ONE</t>
  </si>
  <si>
    <t>29725-66-4</t>
  </si>
  <si>
    <t>(+-)-CIS- AND TRANS-2-METHYL-2-(4-METHYL-3-PENTENYL)CYCLOPROPANECARBALDEHYDE</t>
  </si>
  <si>
    <t>904929-41-5</t>
  </si>
  <si>
    <t>(+/-)CIS- AND TRANS-2-PENTYL-4-PROPYL-1,3-OXATHIANE</t>
  </si>
  <si>
    <t>59323-81-8</t>
  </si>
  <si>
    <t>CIS-4-DECENOL</t>
  </si>
  <si>
    <t>57074-37-0</t>
  </si>
  <si>
    <t>CIS-4-HEPTENAL</t>
  </si>
  <si>
    <t>6728-31-0</t>
  </si>
  <si>
    <t>CIS-3-HEXENOIC ACID</t>
  </si>
  <si>
    <t>1775-43-5</t>
  </si>
  <si>
    <t>CIS-3-HEXEN-1-OL</t>
  </si>
  <si>
    <t>928-96-1</t>
  </si>
  <si>
    <t>CIS-3-HEXEN-1-YL ACETATE</t>
  </si>
  <si>
    <t>3681-71-8</t>
  </si>
  <si>
    <t>CIS-3-HEXENYL ACETOACETATE</t>
  </si>
  <si>
    <t>84434-20-8</t>
  </si>
  <si>
    <t>CIS-3-HEXENYL BUTYRATE</t>
  </si>
  <si>
    <t>16491-36-4</t>
  </si>
  <si>
    <t>CIS-3-HEXENYL CIS-3-HEXENOATE</t>
  </si>
  <si>
    <t>61444-38-0</t>
  </si>
  <si>
    <t>CIS-3-HEXENYL FORMATE</t>
  </si>
  <si>
    <t>33467-73-1</t>
  </si>
  <si>
    <t>CIS-3-HEXENYL HEXANOATE</t>
  </si>
  <si>
    <t>31501-11-8</t>
  </si>
  <si>
    <t>CIS-5-ISOPROPENYL-CIS-2-METHYLCYCLOPENTAN-1-CARBOXALDEHYDE</t>
  </si>
  <si>
    <t>55253-28-6</t>
  </si>
  <si>
    <t>CIS-3-NONEN-1-OL</t>
  </si>
  <si>
    <t>10340-23-5</t>
  </si>
  <si>
    <t>CIS-9-OCTADECENYL ACETATE</t>
  </si>
  <si>
    <t>693-80-1</t>
  </si>
  <si>
    <t>CIS-5-OCTENOIC ACID</t>
  </si>
  <si>
    <t>41653-97-8</t>
  </si>
  <si>
    <t>CIS-4-OCTENOL</t>
  </si>
  <si>
    <t>54393-36-1</t>
  </si>
  <si>
    <t>CIS-2-OCTENOL</t>
  </si>
  <si>
    <t>26001-58-1</t>
  </si>
  <si>
    <t>CITRAL</t>
  </si>
  <si>
    <t>5392-40-5</t>
  </si>
  <si>
    <t>CITRAL DIETHYL ACETAL</t>
  </si>
  <si>
    <t>7492-66-2</t>
  </si>
  <si>
    <t>CITRAL DIMETHYL ACETAL</t>
  </si>
  <si>
    <t>7549-37-3</t>
  </si>
  <si>
    <t>CITRAL GLYCERYL ACETAL</t>
  </si>
  <si>
    <t>5694-82-6</t>
  </si>
  <si>
    <t>CITRAL PROPYLENE GLYCOL ACETAL</t>
  </si>
  <si>
    <t>10444-50-5</t>
  </si>
  <si>
    <t>CITRIC ACID</t>
  </si>
  <si>
    <t>77-92-9</t>
  </si>
  <si>
    <t>CITRIC AND FATTY ACID ESTERS OF GLYCEROL</t>
  </si>
  <si>
    <t>97593-31-2</t>
  </si>
  <si>
    <t>CITRONELLAL</t>
  </si>
  <si>
    <t>106-23-0</t>
  </si>
  <si>
    <t>CITRONELLA, OIL (CYMBOPOGON NARDUS RENDLE)</t>
  </si>
  <si>
    <t>8000-29-1</t>
  </si>
  <si>
    <t>DL-CITRONELLOL</t>
  </si>
  <si>
    <t>106-22-9</t>
  </si>
  <si>
    <t>CITRONELLOXYACETALDEHYDE</t>
  </si>
  <si>
    <t>7492-67-3</t>
  </si>
  <si>
    <t>CITRONELLYL ACETATE</t>
  </si>
  <si>
    <t>150-84-5</t>
  </si>
  <si>
    <t>CITRONELLYL ANTHRANILATE</t>
  </si>
  <si>
    <t>68555-57-7</t>
  </si>
  <si>
    <t>CITRONELLYL BUTYRATE</t>
  </si>
  <si>
    <t>141-16-2</t>
  </si>
  <si>
    <t>CITRONELLYL FORMATE</t>
  </si>
  <si>
    <t>105-85-1</t>
  </si>
  <si>
    <t>CITRONELLYL ISOBUTYRATE</t>
  </si>
  <si>
    <t>97-89-2</t>
  </si>
  <si>
    <t>CITRONELLYL PHENYLACETATE</t>
  </si>
  <si>
    <t>139-70-8</t>
  </si>
  <si>
    <t>CITRONELLYL PROPIONATE</t>
  </si>
  <si>
    <t>141-14-0</t>
  </si>
  <si>
    <t>CITRONELLYL TRANS-2-METHYL-2-BUTENOATE</t>
  </si>
  <si>
    <t>24717-85-9</t>
  </si>
  <si>
    <t>CITRONELLYL VALERATE</t>
  </si>
  <si>
    <t>7540-53-6</t>
  </si>
  <si>
    <t>CITRUS PEELS, EXTRACT (CITRUS SPP.)</t>
  </si>
  <si>
    <t>977038-62-2</t>
  </si>
  <si>
    <t>CITRUS RED NO. 2</t>
  </si>
  <si>
    <t>6358-53-8</t>
  </si>
  <si>
    <t>CIVET, ABSOLUTE (VIVERRA CIVETTA SCHREBER AND VIVERRA ZIBETHA SCHREBER)</t>
  </si>
  <si>
    <t>68916-26-7</t>
  </si>
  <si>
    <t>CLARY (SALVIA SCLAREA L.)</t>
  </si>
  <si>
    <t>977051-94-7</t>
  </si>
  <si>
    <t>CLARY SAGE, ABSOLUTE</t>
  </si>
  <si>
    <t>8022-75-1</t>
  </si>
  <si>
    <t>CLARY, OIL (SALVIA SCLAREA L.)</t>
  </si>
  <si>
    <t>8016-63-5</t>
  </si>
  <si>
    <t>CLARY SAGE, CONCRETE</t>
  </si>
  <si>
    <t>977183-97-3</t>
  </si>
  <si>
    <t>CLAY, ATTAPULGITE</t>
  </si>
  <si>
    <t>12174-11-7</t>
  </si>
  <si>
    <t>CLOVE BUD, EXTRACT (EUGENIA SPP.)</t>
  </si>
  <si>
    <t>84961-50-2</t>
  </si>
  <si>
    <t>CLOVE BUD, OIL (EUGENIA SPP.)</t>
  </si>
  <si>
    <t>8000-34-8</t>
  </si>
  <si>
    <t>CLOVE BUD, OLEORESIN (EUGENIA SPP.)</t>
  </si>
  <si>
    <t>977017-85-8</t>
  </si>
  <si>
    <t>CLOVE LEAF, OIL (EUGENIA SPP.)</t>
  </si>
  <si>
    <t>8015-97-2</t>
  </si>
  <si>
    <t>CLOVER (TRIFOLIUM SPP.)</t>
  </si>
  <si>
    <t>977002-83-7</t>
  </si>
  <si>
    <t>CLOVER, EXTRACT (TRIFOLIUM SPP.)</t>
  </si>
  <si>
    <t>977070-51-1</t>
  </si>
  <si>
    <t>CLOVER HERB DISTILLATE</t>
  </si>
  <si>
    <t>977188-84-3</t>
  </si>
  <si>
    <t>CLOVER, OIL (TRIFOLIUM SPP.)</t>
  </si>
  <si>
    <t>977042-18-4</t>
  </si>
  <si>
    <t>CLOVER TOPS, RED, EXTRACT SOLID (TRIFOLIUM PRATENSE L.)</t>
  </si>
  <si>
    <t>977038-65-5</t>
  </si>
  <si>
    <t>CLOVES (EUGENIA SPP.)</t>
  </si>
  <si>
    <t>977007-79-6</t>
  </si>
  <si>
    <t>CLOVE STEM, OIL (EUGENIA SPP.)</t>
  </si>
  <si>
    <t>8015-98-3</t>
  </si>
  <si>
    <t>COBALTOUS CHLORIDE--PROHIBITED</t>
  </si>
  <si>
    <t>7646-79-9</t>
  </si>
  <si>
    <t>COBALT SULFATE--PROHIBITED</t>
  </si>
  <si>
    <t>10124-43-3</t>
  </si>
  <si>
    <t>COCA LEAF, EXTRACT (DECOCAINIZED) (ERYTHROXYLON COCA LAM.)</t>
  </si>
  <si>
    <t>977073-62-3</t>
  </si>
  <si>
    <t>COCHINEAL EXTRACT (COCCUS CACTI L.)</t>
  </si>
  <si>
    <t>1260-17-9</t>
  </si>
  <si>
    <t>COCOA BUTTER SUBSTITUTE FROM COCONUT OIL, PALM KERNEL OIL OR BOTH OILS</t>
  </si>
  <si>
    <t>85665-33-4</t>
  </si>
  <si>
    <t>COCOA BUTTER SUBSTITUTE FROM PALM OIL</t>
  </si>
  <si>
    <t>2190-27-4</t>
  </si>
  <si>
    <t>COCOA BUTTER SUBSTITUTE PRIMARILY FROM HIGH-OLEIC SAFFLOWER OR SUNFLOWER OIL</t>
  </si>
  <si>
    <t>2846-04-0</t>
  </si>
  <si>
    <t>COCOA EXTRACT</t>
  </si>
  <si>
    <t>84649-99-0</t>
  </si>
  <si>
    <t>COCOA WITH DIOCTYL SODIUM SULFOSUCCINATE</t>
  </si>
  <si>
    <t>977038-67-7</t>
  </si>
  <si>
    <t>COCONUT OIL</t>
  </si>
  <si>
    <t>8001-31-8</t>
  </si>
  <si>
    <t>COCONUT OIL, REFINED</t>
  </si>
  <si>
    <t>977082-98-6</t>
  </si>
  <si>
    <t>COFFEE CONCENTRATE, PURE</t>
  </si>
  <si>
    <t>977091-25-0</t>
  </si>
  <si>
    <t>COFFEE EXTRACT (COFFEA SPP.)</t>
  </si>
  <si>
    <t>84650-00-0</t>
  </si>
  <si>
    <t>COFFEE EXTRACT, SOLID</t>
  </si>
  <si>
    <t>977091-26-1</t>
  </si>
  <si>
    <t>COGNAC, GREEN, OIL</t>
  </si>
  <si>
    <t>8016-21-5</t>
  </si>
  <si>
    <t>COGNAC, WHITE, OIL</t>
  </si>
  <si>
    <t>977050-49-9</t>
  </si>
  <si>
    <t>COLLAGEN</t>
  </si>
  <si>
    <t>9007-34-5</t>
  </si>
  <si>
    <t>COMBUSTION PRODUCT GAS</t>
  </si>
  <si>
    <t>977054-26-4</t>
  </si>
  <si>
    <t>COPAIBA (SOUTH AMERICAN SPP. OF COPAIFERA L.)</t>
  </si>
  <si>
    <t>8001-61-4</t>
  </si>
  <si>
    <t>COPAIBA, OIL (SOUTH AMERICAN SPP. OF COPAIFERA L.)</t>
  </si>
  <si>
    <t>8013-97-6</t>
  </si>
  <si>
    <t>COPALS, MANILA</t>
  </si>
  <si>
    <t>9000-42-4</t>
  </si>
  <si>
    <t>COPPER GLUCONATE</t>
  </si>
  <si>
    <t>527-09-3</t>
  </si>
  <si>
    <t>COPPER SULFATE</t>
  </si>
  <si>
    <t>7758-98-7</t>
  </si>
  <si>
    <t>CORIANDER (CORIANDRUM SATIVUM L.)</t>
  </si>
  <si>
    <t>977007-81-0</t>
  </si>
  <si>
    <t>CORIANDER LEAF OIL (CORIANDRUM SATIVUM L.)</t>
  </si>
  <si>
    <t>977183-62-2</t>
  </si>
  <si>
    <t>CORIANDER, OIL (CORIANDRUM SATIVUM L.)</t>
  </si>
  <si>
    <t>8008-52-4</t>
  </si>
  <si>
    <t>CORK, OAK (QUERCUS SPP.)</t>
  </si>
  <si>
    <t>977038-68-8</t>
  </si>
  <si>
    <t>CORN ENDOSPERM OIL</t>
  </si>
  <si>
    <t>977010-50-6</t>
  </si>
  <si>
    <t>CORN GLUTEN</t>
  </si>
  <si>
    <t>66071-96-3</t>
  </si>
  <si>
    <t>CORN MINT OIL</t>
  </si>
  <si>
    <t>68917-18-0</t>
  </si>
  <si>
    <t>CORN SILK</t>
  </si>
  <si>
    <t>977000-79-5</t>
  </si>
  <si>
    <t>CORN SILK EXTRACT (ZEA MAYS L.)</t>
  </si>
  <si>
    <t>977071-11-6</t>
  </si>
  <si>
    <t>CORN SILK, OIL(ZEA MAYS L.)</t>
  </si>
  <si>
    <t>977089-40-9</t>
  </si>
  <si>
    <t>CORNSTARCH</t>
  </si>
  <si>
    <t>977050-51-3</t>
  </si>
  <si>
    <t>CORNSTARCH, WAXY</t>
  </si>
  <si>
    <t>977050-52-4</t>
  </si>
  <si>
    <t>CORN STEEP LIQUOR</t>
  </si>
  <si>
    <t>66071-94-1</t>
  </si>
  <si>
    <t>CORN SYRUP</t>
  </si>
  <si>
    <t>977004-12-8</t>
  </si>
  <si>
    <t>COSTMARY (CHRYSANTHEMUM BALSAMITA L.)</t>
  </si>
  <si>
    <t>977017-86-9</t>
  </si>
  <si>
    <t>COSTUS ROOT, OIL (SAUSSUREA LAPPA CLARKE)</t>
  </si>
  <si>
    <t>8023-88-9</t>
  </si>
  <si>
    <t>COTTONSEED FLOUR, DEFATTED</t>
  </si>
  <si>
    <t>977100-17-6</t>
  </si>
  <si>
    <t>COTTONSEED FLOUR, PARTIALLY DEFATTED, COOKED</t>
  </si>
  <si>
    <t>977050-54-6</t>
  </si>
  <si>
    <t>COTTONSEED FLOUR, PARTIALLY DEFATTED, COOKED, TOASTED</t>
  </si>
  <si>
    <t>977043-77-8</t>
  </si>
  <si>
    <t>COTTONSEED KERNELS, GLANDLESS, RAW</t>
  </si>
  <si>
    <t>977043-56-3</t>
  </si>
  <si>
    <t>COTTONSEED KERNELS, GLANDLESS, ROASTED</t>
  </si>
  <si>
    <t>977043-78-9</t>
  </si>
  <si>
    <t>COUMARIN--PROHIBITED</t>
  </si>
  <si>
    <t>91-64-5</t>
  </si>
  <si>
    <t>COUMARONE-INDENE RESINS</t>
  </si>
  <si>
    <t>63393-89-5</t>
  </si>
  <si>
    <t>M-CRESOL</t>
  </si>
  <si>
    <t>108-39-4</t>
  </si>
  <si>
    <t>P-CRESOL</t>
  </si>
  <si>
    <t>106-44-5</t>
  </si>
  <si>
    <t>O-CRESOL</t>
  </si>
  <si>
    <t>95-48-7</t>
  </si>
  <si>
    <t>CROWN GUM</t>
  </si>
  <si>
    <t>9000-15-1</t>
  </si>
  <si>
    <t>CUBEB (PIPER CUBEBA L. F.)</t>
  </si>
  <si>
    <t>977000-82-0</t>
  </si>
  <si>
    <t>CUBEB, OIL (PIPER CUBEBA L. F.)</t>
  </si>
  <si>
    <t>8007-87-2</t>
  </si>
  <si>
    <t>CUBEBOL</t>
  </si>
  <si>
    <t>23445-02-5</t>
  </si>
  <si>
    <t>CUMIN (CUMINUM CYMINUM L.)</t>
  </si>
  <si>
    <t>977050-55-7</t>
  </si>
  <si>
    <t>CUMINALDEHYDE</t>
  </si>
  <si>
    <t>122-03-2</t>
  </si>
  <si>
    <t>CUMIN, OIL (CUMINUM CYMINUM L.)</t>
  </si>
  <si>
    <t>8014-13-9</t>
  </si>
  <si>
    <t>CUPROUS IODIDE</t>
  </si>
  <si>
    <t>7681-65-4</t>
  </si>
  <si>
    <t>CURDLAN</t>
  </si>
  <si>
    <t>54724-00-4</t>
  </si>
  <si>
    <t>CURRANT BUDS, BLACK, ABSOLUTE (RIBES NIGRUM L.)</t>
  </si>
  <si>
    <t>68606-81-5</t>
  </si>
  <si>
    <t>CURRANT JUICE, BLACK</t>
  </si>
  <si>
    <t>977038-70-2</t>
  </si>
  <si>
    <t>CURRANT LEAVES, BLACK (RIBES NIGRUM L.)</t>
  </si>
  <si>
    <t>977032-41-9</t>
  </si>
  <si>
    <t>CYCLAMATE--PROHIBITED</t>
  </si>
  <si>
    <t>977016-96-8</t>
  </si>
  <si>
    <t>BETA-CYCLODEXTRIN</t>
  </si>
  <si>
    <t>7585-39-9</t>
  </si>
  <si>
    <t>CYCLOHEPTADECA-9-EN-1-ONE</t>
  </si>
  <si>
    <t>542-46-1</t>
  </si>
  <si>
    <t>CYCLOHEXANE</t>
  </si>
  <si>
    <t>110-82-7</t>
  </si>
  <si>
    <t>CYCLOHEXANEACETIC ACID</t>
  </si>
  <si>
    <t>5292-21-7</t>
  </si>
  <si>
    <t>CYCLOHEXANECARBOXYLIC ACID</t>
  </si>
  <si>
    <t>98-89-5</t>
  </si>
  <si>
    <t>CYCLOHEXANEETHYL ACETATE</t>
  </si>
  <si>
    <t>21722-83-8</t>
  </si>
  <si>
    <t>CYCLOHEXANONE</t>
  </si>
  <si>
    <t>108-94-1</t>
  </si>
  <si>
    <t>CYCLOHEXANONE DIETHYL KETAL</t>
  </si>
  <si>
    <t>1670-47-9</t>
  </si>
  <si>
    <t>2-CYCLOHEXENONE</t>
  </si>
  <si>
    <t>930-68-7</t>
  </si>
  <si>
    <t>CYCLOHEXYL ACETATE</t>
  </si>
  <si>
    <t>622-45-7</t>
  </si>
  <si>
    <t>CYCLOHEXYLAMINE</t>
  </si>
  <si>
    <t>CYCLOHEXYL ANTHRANILATE</t>
  </si>
  <si>
    <t>7779-16-0</t>
  </si>
  <si>
    <t>CYCLOHEXYL BUTYRATE</t>
  </si>
  <si>
    <t>1551-44-6</t>
  </si>
  <si>
    <t>CYCLOHEXYL CINNAMATE</t>
  </si>
  <si>
    <t>7779-17-1</t>
  </si>
  <si>
    <t>CYCLOHEXYL FORMATE</t>
  </si>
  <si>
    <t>4351-54-6</t>
  </si>
  <si>
    <t>CYCLOHEXYL ISOVALERATE</t>
  </si>
  <si>
    <t>7774-44-9</t>
  </si>
  <si>
    <t>CYCLOHEXYLMETHYL PYRAZINE</t>
  </si>
  <si>
    <t>28217-92-7</t>
  </si>
  <si>
    <t>CYCLOHEXYL PROPIONATE</t>
  </si>
  <si>
    <t>6222-35-1</t>
  </si>
  <si>
    <t>CYCLOIONONE</t>
  </si>
  <si>
    <t>5552-30-7</t>
  </si>
  <si>
    <t>CYCLOPENTANETHIOL</t>
  </si>
  <si>
    <t>1679-07-8</t>
  </si>
  <si>
    <t>CYCLOPENTANONE</t>
  </si>
  <si>
    <t>120-92-3</t>
  </si>
  <si>
    <t>2-CYCLOPENTYLCYCLOPENTANONE</t>
  </si>
  <si>
    <t>4884-24-6</t>
  </si>
  <si>
    <t>CYCLOPROPANECARBOXYLIC ACID (2-ISOPROPYL-5-METHYL-CYCLOHEXYL)-AMIDE</t>
  </si>
  <si>
    <t>977188-03-6</t>
  </si>
  <si>
    <t>N-CYCLOPROPYL-5-METHYL-2-ISOPROPYLCYCLOHEXANECARBOXAMIDE</t>
  </si>
  <si>
    <t>57233-03-1</t>
  </si>
  <si>
    <t>N-CYCLOPROPYL-TRANS-2-CIS-6-NONADIENAMIDE</t>
  </si>
  <si>
    <t>608514-55-2</t>
  </si>
  <si>
    <t>CYCLOTENE BUTYRATE</t>
  </si>
  <si>
    <t>68227-51-0</t>
  </si>
  <si>
    <t>CYCLOTENE PROPIONATE</t>
  </si>
  <si>
    <t>87-55-8</t>
  </si>
  <si>
    <t>P-CYMENE</t>
  </si>
  <si>
    <t>99-87-6</t>
  </si>
  <si>
    <t>L-CYSTEINE</t>
  </si>
  <si>
    <t>52-90-4</t>
  </si>
  <si>
    <t>L-CYSTEINE MONOHYDROCHLORIDE</t>
  </si>
  <si>
    <t>52-89-1</t>
  </si>
  <si>
    <t>DL-CYSTINE</t>
  </si>
  <si>
    <t>923-32-0</t>
  </si>
  <si>
    <t>L-CYSTINE</t>
  </si>
  <si>
    <t>56-89-3</t>
  </si>
  <si>
    <t>DAIDAI PEEL OIL</t>
  </si>
  <si>
    <t>977185-28-6</t>
  </si>
  <si>
    <t>DAMAR GUM (SHOREA DIPTEROCARPACEAE)</t>
  </si>
  <si>
    <t>9000-16-2</t>
  </si>
  <si>
    <t>ALPHA-DAMASCONE</t>
  </si>
  <si>
    <t>43052-87-5</t>
  </si>
  <si>
    <t>DELTA-DAMASCONE</t>
  </si>
  <si>
    <t>57378-68-4</t>
  </si>
  <si>
    <t>TRANS-ALPHA-DAMASCONE</t>
  </si>
  <si>
    <t>24720-09-0</t>
  </si>
  <si>
    <t>DAMIANA LEAVES (TURNERA DIFFUSA WILLD.)</t>
  </si>
  <si>
    <t>977000-85-3</t>
  </si>
  <si>
    <t>DANDELION, FLUID EXTRACT (TARAXACUM SPP.)</t>
  </si>
  <si>
    <t>977038-71-3</t>
  </si>
  <si>
    <t>DANDELION ROOT, EXTRACT SOLID (TARAXACUM SPP.)</t>
  </si>
  <si>
    <t>977038-72-4</t>
  </si>
  <si>
    <t>DAVANA OIL (ARTEMESIA PALLENS WALL.)</t>
  </si>
  <si>
    <t>2-TRANS,4-TRANS-DECADIENAL</t>
  </si>
  <si>
    <t>25152-84-5</t>
  </si>
  <si>
    <t>(E,E)-2,4-DECADIEN-1-OL</t>
  </si>
  <si>
    <t>18409-21-7</t>
  </si>
  <si>
    <t>DELTA-DECALACTONE</t>
  </si>
  <si>
    <t>705-86-2</t>
  </si>
  <si>
    <t>GAMMA-DECALACTONE</t>
  </si>
  <si>
    <t>706-14-9</t>
  </si>
  <si>
    <t>DECALEPIS HAMILTONII EXTRACT</t>
  </si>
  <si>
    <t>853947-36-1</t>
  </si>
  <si>
    <t>DECANAL</t>
  </si>
  <si>
    <t>112-31-2</t>
  </si>
  <si>
    <t>DECANAL DIMETHYL ACETAL</t>
  </si>
  <si>
    <t>7779-41-1</t>
  </si>
  <si>
    <t>DECANAL PROPYLENEGLYCOL ACETAL</t>
  </si>
  <si>
    <t>DECANOIC ACID</t>
  </si>
  <si>
    <t>334-48-5</t>
  </si>
  <si>
    <t>1-DECANOL</t>
  </si>
  <si>
    <t>112-30-1</t>
  </si>
  <si>
    <t>3-DECANOL</t>
  </si>
  <si>
    <t>1565-81-7</t>
  </si>
  <si>
    <t>3-DECANONE</t>
  </si>
  <si>
    <t>928-80-3</t>
  </si>
  <si>
    <t>2-DECANONE</t>
  </si>
  <si>
    <t>693-54-9</t>
  </si>
  <si>
    <t>2-TRANS-4-TRANS-7-CIS-DECATRIENAL</t>
  </si>
  <si>
    <t>66642-86-2</t>
  </si>
  <si>
    <t>9-DECENAL</t>
  </si>
  <si>
    <t>39770-05-3</t>
  </si>
  <si>
    <t>2-DECENAL</t>
  </si>
  <si>
    <t>3913-71-1</t>
  </si>
  <si>
    <t>4-DECENAL</t>
  </si>
  <si>
    <t>30390-50-2</t>
  </si>
  <si>
    <t>4-DECENOIC ACID</t>
  </si>
  <si>
    <t>26303-90-2</t>
  </si>
  <si>
    <t>(E)-2-DECENOIC ACID</t>
  </si>
  <si>
    <t>334-49-6</t>
  </si>
  <si>
    <t>9-DECENOIC ACID</t>
  </si>
  <si>
    <t>14436-32-9</t>
  </si>
  <si>
    <t>6-DECENOIC ACID</t>
  </si>
  <si>
    <t>85392-04-7</t>
  </si>
  <si>
    <t>5-DECENOIC ACID</t>
  </si>
  <si>
    <t>85392-03-6</t>
  </si>
  <si>
    <t>1-DECEN-3-OL</t>
  </si>
  <si>
    <t>51100-54-0</t>
  </si>
  <si>
    <t>8-DECEN-5-OLIDE</t>
  </si>
  <si>
    <t>32764-98-0</t>
  </si>
  <si>
    <t>9-DECEN-5-OLIDE</t>
  </si>
  <si>
    <t>74585-00-5</t>
  </si>
  <si>
    <t>7-DECEN-4-OLIDE</t>
  </si>
  <si>
    <t>67114-38-9</t>
  </si>
  <si>
    <t>9-DECEN-2-ONE</t>
  </si>
  <si>
    <t>35194-30-0</t>
  </si>
  <si>
    <t>3-DECEN-2-ONE</t>
  </si>
  <si>
    <t>10519-33-2</t>
  </si>
  <si>
    <t>6-[5(6)-DECENOYLOXY]DECANOIC ACID</t>
  </si>
  <si>
    <t>977187-83-9</t>
  </si>
  <si>
    <t>4-DECENYL ACETATE, CIS-</t>
  </si>
  <si>
    <t>67452-27-1</t>
  </si>
  <si>
    <t>DECYL ACETATE</t>
  </si>
  <si>
    <t>112-17-4</t>
  </si>
  <si>
    <t>DECYL BUTYRATE</t>
  </si>
  <si>
    <t>2-DECYLFURAN</t>
  </si>
  <si>
    <t>83469-85-6</t>
  </si>
  <si>
    <t>DECYL PROPIONATE</t>
  </si>
  <si>
    <t>5454-19-3</t>
  </si>
  <si>
    <t>DEERTONGUE SOLID EXTRACT</t>
  </si>
  <si>
    <t>68602-86-8</t>
  </si>
  <si>
    <t>DEHYDRATED BEETS</t>
  </si>
  <si>
    <t>977010-48-2</t>
  </si>
  <si>
    <t>DEHYDROACETIC ACID</t>
  </si>
  <si>
    <t>520-45-6</t>
  </si>
  <si>
    <t>DEHYDRODIHYDROIONOL</t>
  </si>
  <si>
    <t>57069-86-0</t>
  </si>
  <si>
    <t>DEHYDRODIHYDROIONONE</t>
  </si>
  <si>
    <t>20483-36-7</t>
  </si>
  <si>
    <t>DEHYDROMENTHOFUROLACTONE</t>
  </si>
  <si>
    <t>75640-26-5</t>
  </si>
  <si>
    <t>DEHYDRONOOTKATONE</t>
  </si>
  <si>
    <t>5090-63-1</t>
  </si>
  <si>
    <t>8,9-DEHYDROTHEASPIRONE</t>
  </si>
  <si>
    <t>85248-56-2</t>
  </si>
  <si>
    <t>DESOXYCHOLIC ACID</t>
  </si>
  <si>
    <t>83-44-3</t>
  </si>
  <si>
    <t>DEXTRANS (AVG M W LESS THAN 100,000)</t>
  </si>
  <si>
    <t>9004-54-0</t>
  </si>
  <si>
    <t>DEXTRIN</t>
  </si>
  <si>
    <t>9004-53-9</t>
  </si>
  <si>
    <t>DEXTROSE</t>
  </si>
  <si>
    <t>50-99-7</t>
  </si>
  <si>
    <t>DIACETYL</t>
  </si>
  <si>
    <t>431-03-8</t>
  </si>
  <si>
    <t>DI-N-ALKYL(C8-C18 FROM COCONUT OIL) DIMETHYL AMMONIUM CHLORIDE</t>
  </si>
  <si>
    <t>DIALLYL POLYSULFIDES</t>
  </si>
  <si>
    <t>72869-75-1</t>
  </si>
  <si>
    <t>DIALLYL TRISULFIDE</t>
  </si>
  <si>
    <t>2050-87-5</t>
  </si>
  <si>
    <t>DIAMYL KETONE</t>
  </si>
  <si>
    <t>927-49-1</t>
  </si>
  <si>
    <t>DIASTASE FROM ASPERGILLUS ORYZAE</t>
  </si>
  <si>
    <t>9001-19-8</t>
  </si>
  <si>
    <t>DIATOMACEOUS EARTH</t>
  </si>
  <si>
    <t>61790-53-2</t>
  </si>
  <si>
    <t>DIBENZYL ETHER</t>
  </si>
  <si>
    <t>103-50-4</t>
  </si>
  <si>
    <t>2,2-DIBROMO-3-NITRILOPROPIONAMIDE</t>
  </si>
  <si>
    <t>10222-01-2</t>
  </si>
  <si>
    <t>4,4-DIBUTYL-GAMMA-BUTYROLACTONE</t>
  </si>
  <si>
    <t>7774-47-2</t>
  </si>
  <si>
    <t>DIBUTYL SEBACATE</t>
  </si>
  <si>
    <t>109-43-3</t>
  </si>
  <si>
    <t>DICHLORODIFLUOROMETHANE</t>
  </si>
  <si>
    <t>75-71-8</t>
  </si>
  <si>
    <t>DICYCLOHEXYL DISULFIDE</t>
  </si>
  <si>
    <t>2550-40-5</t>
  </si>
  <si>
    <t>DIETHANOLAMIDE CONDENSATE FROM SOYBEAN OIL FATTY ACIDS (C16-C18)</t>
  </si>
  <si>
    <t>68425-47-8</t>
  </si>
  <si>
    <t>DIETHANOLAMIDE CONDENSATE FROM STRIPPED COCONUT OIL FATTY ACIDS(C10-C18)</t>
  </si>
  <si>
    <t>977103-82-4</t>
  </si>
  <si>
    <t>DIETHYLAMINOETHANOL</t>
  </si>
  <si>
    <t>100-37-8</t>
  </si>
  <si>
    <t>DIETHYL DISULFIDE</t>
  </si>
  <si>
    <t>110-81-6</t>
  </si>
  <si>
    <t>DIETHYLENE GLYCOL DISTEARATE</t>
  </si>
  <si>
    <t>109-30-8</t>
  </si>
  <si>
    <t>DIETHYLENETRIAMINE</t>
  </si>
  <si>
    <t>111-40-0</t>
  </si>
  <si>
    <t>DIETHYLENETRIAMINE CROSSLINKED WITH EPICHLOROHYDRIN</t>
  </si>
  <si>
    <t>25085-17-0</t>
  </si>
  <si>
    <t>DIETHYL MALATE</t>
  </si>
  <si>
    <t>DIETHYL MALONATE</t>
  </si>
  <si>
    <t>105-53-3</t>
  </si>
  <si>
    <t>3,5-DIETHYL-2-METHYLPYRAZINE</t>
  </si>
  <si>
    <t>18138-05-1</t>
  </si>
  <si>
    <t>2,5-DIETHYL-3-METHYLPYRAZINE</t>
  </si>
  <si>
    <t>32736-91-7</t>
  </si>
  <si>
    <t>2,3-DIETHYL-5-METHYLPYRAZINE</t>
  </si>
  <si>
    <t>18138-04-0</t>
  </si>
  <si>
    <t>2,3-DIETHYLPYRAZINE</t>
  </si>
  <si>
    <t>15707-24-1</t>
  </si>
  <si>
    <t>DIETHYL PYROCARBONATE -- PROHIBITED</t>
  </si>
  <si>
    <t>1609-47-8</t>
  </si>
  <si>
    <t>DIETHYL SEBACATE</t>
  </si>
  <si>
    <t>110-40-7</t>
  </si>
  <si>
    <t>DIETHYL SUCCINATE</t>
  </si>
  <si>
    <t>123-25-1</t>
  </si>
  <si>
    <t>DIETHYL SULFIDE</t>
  </si>
  <si>
    <t>352-93-2</t>
  </si>
  <si>
    <t>DIETHYL TARTRATE</t>
  </si>
  <si>
    <t>87-91-2</t>
  </si>
  <si>
    <t>2,5-DIETHYLTETRAHYDROFURAN</t>
  </si>
  <si>
    <t>41239-48-9</t>
  </si>
  <si>
    <t>DIETHYL TRISULFIDE</t>
  </si>
  <si>
    <t>3600-24-6</t>
  </si>
  <si>
    <t>(+/-)-CIS- AND TRANS-3,5-DIETHYL-1,2,4-TRITHIOLANE</t>
  </si>
  <si>
    <t>54644-28-9</t>
  </si>
  <si>
    <t>DIFURFURYL ETHER</t>
  </si>
  <si>
    <t>4437-22-3</t>
  </si>
  <si>
    <t>2,4-DIFURFURYLFURAN</t>
  </si>
  <si>
    <t>64280-32-6</t>
  </si>
  <si>
    <t>DI-2-FURYLMETHANE</t>
  </si>
  <si>
    <t>1197-40-6</t>
  </si>
  <si>
    <t>DIGERANYL ETHER</t>
  </si>
  <si>
    <t>31147-36-1</t>
  </si>
  <si>
    <t>DIHYDRO-ALPHA-IONONE</t>
  </si>
  <si>
    <t>31499-72-6</t>
  </si>
  <si>
    <t>DIHYDROCARVEOL</t>
  </si>
  <si>
    <t>619-01-2</t>
  </si>
  <si>
    <t>CIS-DIHYDROCARVONE</t>
  </si>
  <si>
    <t>3792-53-8</t>
  </si>
  <si>
    <t>DIHYDROCARVYL ACETATE</t>
  </si>
  <si>
    <t>20777-49-5</t>
  </si>
  <si>
    <t>DIHYDROCOUMARIN</t>
  </si>
  <si>
    <t>119-84-6</t>
  </si>
  <si>
    <t>6,7-DIHYDRO-2,3-DIMETHYL-5H-CYCLOPENTAPYRAZINE</t>
  </si>
  <si>
    <t>38917-63-4</t>
  </si>
  <si>
    <t>4,5-DIHYDRO-2,5-DIMETHYL-4-OXO-3-FURANYL BUTYRATE</t>
  </si>
  <si>
    <t>114099-96-6</t>
  </si>
  <si>
    <t>(+/-)-DIHYDROFARNESOL</t>
  </si>
  <si>
    <t>51411-24-6</t>
  </si>
  <si>
    <t>DIHYDROGALANGAL ACETATE</t>
  </si>
  <si>
    <t>129319-15-9</t>
  </si>
  <si>
    <t>DIHYDRO-BETA-IONOL</t>
  </si>
  <si>
    <t>3293-47-8</t>
  </si>
  <si>
    <t>DIHYDRO-BETA-IONONE</t>
  </si>
  <si>
    <t>17283-81-7</t>
  </si>
  <si>
    <t>3,6-DIHYDRO-4-METHYL-2(2-METHYLPROPEN-1-YL)-2H-PYRAN</t>
  </si>
  <si>
    <t>1786-08-9</t>
  </si>
  <si>
    <t>5,7-DIHYDRO-2-METHYLTHIENO(3,4-D)PYRIMIDINE</t>
  </si>
  <si>
    <t>36267-71-7</t>
  </si>
  <si>
    <t>(+/-)-DIHYDROMINTLACTONE</t>
  </si>
  <si>
    <t>92015-65-1</t>
  </si>
  <si>
    <t>DIHYDRONOOTKATONE</t>
  </si>
  <si>
    <t>20489-53-6</t>
  </si>
  <si>
    <t>(+/-)-CIS- AND TRANS-1,2-DIHYDROPERILLALDEHYDE</t>
  </si>
  <si>
    <t>137886-38-5</t>
  </si>
  <si>
    <t>4,5-DIHYDRO-3(2H)THIOPHENONE</t>
  </si>
  <si>
    <t>1003-04-9</t>
  </si>
  <si>
    <t>DIHYDRO-2,4,6-TRIMETHYL-4H-1,3,5-DITHIAZINE</t>
  </si>
  <si>
    <t>86241-90-9</t>
  </si>
  <si>
    <t>DIHYDRO-2,4,6-TRIS(2-METHYLPROPYL)-4H-1,3,5-DITHIAZINE</t>
  </si>
  <si>
    <t>74595-94-1</t>
  </si>
  <si>
    <t>DIHYDROXYACETONE (DIMER)</t>
  </si>
  <si>
    <t>62147-49-3</t>
  </si>
  <si>
    <t>DIHYDROXYACETONE (MONOMER)</t>
  </si>
  <si>
    <t>96-26-4</t>
  </si>
  <si>
    <t>DIHYDROXYACETOPHENONE</t>
  </si>
  <si>
    <t>28631-86-9</t>
  </si>
  <si>
    <t>2,4-DIHYDROXYBENZOIC ACID</t>
  </si>
  <si>
    <t>89-86-1</t>
  </si>
  <si>
    <t>3,4-DIHYDROXYBENZOIC ACID</t>
  </si>
  <si>
    <t>99-50-3</t>
  </si>
  <si>
    <t>2,5-DIHYDROXY-1,4-DITHIANE</t>
  </si>
  <si>
    <t>40018-26-6</t>
  </si>
  <si>
    <t>5,7-DIHYDROXY-2-(3-HYDROXY-4-METHXY-PHENYL)-CHROMAN-4-ONE</t>
  </si>
  <si>
    <t>520-33-2</t>
  </si>
  <si>
    <t>3',7-DIHYDROXY-4'-METHOXYFLAVAN</t>
  </si>
  <si>
    <t>76426-35-2</t>
  </si>
  <si>
    <t>DIISOAMYL DISULFIDE</t>
  </si>
  <si>
    <t>DIISOAMYL TRISULFIDE</t>
  </si>
  <si>
    <t>955371-64-9</t>
  </si>
  <si>
    <t>DIISOBUTYL KETONE</t>
  </si>
  <si>
    <t>108-83-8</t>
  </si>
  <si>
    <t>DIISOPENTYL THIOMALATE</t>
  </si>
  <si>
    <t>68084-03-7</t>
  </si>
  <si>
    <t>DIISOPROPYL ADIPATE</t>
  </si>
  <si>
    <t>6938-94-9</t>
  </si>
  <si>
    <t>DIISOPROPYL DISULFIDE</t>
  </si>
  <si>
    <t>4253-89-8</t>
  </si>
  <si>
    <t>DIISOPROPYL TRISULFIDE</t>
  </si>
  <si>
    <t>5943-34-0</t>
  </si>
  <si>
    <t>DILAURYL THIODIPROPIONATE</t>
  </si>
  <si>
    <t>123-28-4</t>
  </si>
  <si>
    <t>DILL (ANETHUM GRAVEOLENS L.)</t>
  </si>
  <si>
    <t>977050-60-4</t>
  </si>
  <si>
    <t>DILL, OIL (ANETHUM GRAVEOLENS L.)</t>
  </si>
  <si>
    <t>8006-75-5</t>
  </si>
  <si>
    <t>DILL SEED, INDIAN (ANETHUM SPP.)</t>
  </si>
  <si>
    <t>977082-99-7</t>
  </si>
  <si>
    <t>DILL SEED OIL(ANETHUM SOWA ROXB.)</t>
  </si>
  <si>
    <t>DIMENTHYL GLUTARATE</t>
  </si>
  <si>
    <t>406179-71-3</t>
  </si>
  <si>
    <t>DIMERCAPTOMETHANE</t>
  </si>
  <si>
    <t>6725-64-0</t>
  </si>
  <si>
    <t>M-DIMETHOXYBENZENE</t>
  </si>
  <si>
    <t>151-10-0</t>
  </si>
  <si>
    <t>P-DIMETHOXYBENZENE</t>
  </si>
  <si>
    <t>150-78-7</t>
  </si>
  <si>
    <t>1,2-DIMETHOXYBENZENE</t>
  </si>
  <si>
    <t>91-16-7</t>
  </si>
  <si>
    <t>N1-(2,4-DIMETHOXYBENZYL)-N2-(2-(PYRIDIN-2-YL) ETHYL)OXALAMIDE</t>
  </si>
  <si>
    <t>745047-53-4</t>
  </si>
  <si>
    <t>1,1-DIMETHOXYETHANE</t>
  </si>
  <si>
    <t>534-15-6</t>
  </si>
  <si>
    <t>1,1-DIMETHOXY-TRANS-2-HEXENE</t>
  </si>
  <si>
    <t>18318-83-7</t>
  </si>
  <si>
    <t>2,6-DIMETHOXYPHENOL</t>
  </si>
  <si>
    <t>91-10-1</t>
  </si>
  <si>
    <t>N-[2-(3,4-DIMETHOXYPHENYL)ETHYL]-3,4-DIMETHOXYCINNAMIC ACID AMIDE</t>
  </si>
  <si>
    <t>69444-90-2</t>
  </si>
  <si>
    <t>3,4-DIMETHOXY-1-VINYLBENZENE</t>
  </si>
  <si>
    <t>6380-23-0</t>
  </si>
  <si>
    <t>3,6-DIMETHYL-2,3,3A,4,5,7A-HEXAHYDROBENZOFURAN</t>
  </si>
  <si>
    <t>70786-44-6</t>
  </si>
  <si>
    <t>2,4-DIMETHYLACETOPHENONE</t>
  </si>
  <si>
    <t>89-74-7</t>
  </si>
  <si>
    <t>1,4-DIMETHYL-4-ACETYL-1-CYCLOHEXENE</t>
  </si>
  <si>
    <t>43219-68-7</t>
  </si>
  <si>
    <t>2,4-DIMETHYL-5-ACETYLTHIAZOLE</t>
  </si>
  <si>
    <t>38205-60-6</t>
  </si>
  <si>
    <t>DIMETHYL ADIPATE</t>
  </si>
  <si>
    <t>627-93-0</t>
  </si>
  <si>
    <t>DIMETHYLAMINE</t>
  </si>
  <si>
    <t>124-40-3</t>
  </si>
  <si>
    <t>DIMETHYLAMINE-EPICHLOROHYDRIN COPOLYMER</t>
  </si>
  <si>
    <t>25988-97-0</t>
  </si>
  <si>
    <t>2,4-DIMETHYLANISOLE</t>
  </si>
  <si>
    <t>6738-23-4</t>
  </si>
  <si>
    <t>2,4-DIMETHYLBENZALDEHYDE</t>
  </si>
  <si>
    <t>15764-16-6</t>
  </si>
  <si>
    <t>2,3-DIMETHYLBENZOFURAN</t>
  </si>
  <si>
    <t>3782-00-1</t>
  </si>
  <si>
    <t>P,ALPHA-DIMETHYLBENZYL ALCOHOL</t>
  </si>
  <si>
    <t>536-50-5</t>
  </si>
  <si>
    <t>DIMETHYLBENZYL CARBINYL CROTONATE</t>
  </si>
  <si>
    <t>93762-34-6</t>
  </si>
  <si>
    <t>DIMETHYLBENZYL CARBINYL HEXANOATE</t>
  </si>
  <si>
    <t>891781-90-1</t>
  </si>
  <si>
    <t>ALPHA,ALPHA-DIMETHYLBENZYL ISOBUTYRATE</t>
  </si>
  <si>
    <t>7774-60-9</t>
  </si>
  <si>
    <t>3,5-DIMETHYL-1,2-CYCLOPENTADIONE</t>
  </si>
  <si>
    <t>13494-07-0</t>
  </si>
  <si>
    <t>3,4-DIMETHYL-1,2-CYCLOPENTADIONE</t>
  </si>
  <si>
    <t>13494-06-9</t>
  </si>
  <si>
    <t>(+/-)-TRANS- AND CIS-5-(2,2-DIMETHYLCYCLOPROPYL)-3-METHYL-2-PENTENAL</t>
  </si>
  <si>
    <t>877-60-1</t>
  </si>
  <si>
    <t>DIMETHYL DIALKYL AMMONIUM CHLORIDE</t>
  </si>
  <si>
    <t>977065-95-4</t>
  </si>
  <si>
    <t>DIMETHYL DICARBONATE</t>
  </si>
  <si>
    <t>4525-33-1</t>
  </si>
  <si>
    <t>2(3),5-DIMETHYL-6,7-DIHYDRO-5H-CYCLOPENTAPYRAZINE</t>
  </si>
  <si>
    <t>34514-55-1</t>
  </si>
  <si>
    <t>2,5-DIMETHYL-2,5-DIHYDROXY-1,4-DITHIANE</t>
  </si>
  <si>
    <t>55704-78-4</t>
  </si>
  <si>
    <t>2,4-DIMETHYL-1,3-DIOXOLANE</t>
  </si>
  <si>
    <t>DIMETHYLETHANOLAMINE</t>
  </si>
  <si>
    <t>108-01-0</t>
  </si>
  <si>
    <t>2,5-DIMETHYL-4-ETHOXY-3(2H)-FURANONE</t>
  </si>
  <si>
    <t>65330-49-6</t>
  </si>
  <si>
    <t>2,5-DIMETHYL-4-ETHYLOXAZOLE</t>
  </si>
  <si>
    <t>30408-61-8</t>
  </si>
  <si>
    <t>4-(1,1-DIMETHYLETHYL)PHENOL</t>
  </si>
  <si>
    <t>98-54-4</t>
  </si>
  <si>
    <t>4,5-DIMETHYL-2-ETHYL-3-THIAZOLINE</t>
  </si>
  <si>
    <t>76788-46-0</t>
  </si>
  <si>
    <t>2,5-DIMETHYLFURAN</t>
  </si>
  <si>
    <t>625-86-5</t>
  </si>
  <si>
    <t>2,5-DIMETHYL-3(2H)-FURANONE</t>
  </si>
  <si>
    <t>14400-67-0</t>
  </si>
  <si>
    <t>2,5-DIMETHYL-3-FURANTHIOL</t>
  </si>
  <si>
    <t>55764-23-3</t>
  </si>
  <si>
    <t>2,5-DIMETHYL-3-FURANTHIOL ACETATE</t>
  </si>
  <si>
    <t>55764-22-2</t>
  </si>
  <si>
    <t>2,6-DIMETHYL-4-HEPTANOL</t>
  </si>
  <si>
    <t>108-82-7</t>
  </si>
  <si>
    <t>2,6-DIMETHYL-3-((2-METHYL-3-FURYL)THIO)-4-HEPTANONE</t>
  </si>
  <si>
    <t>61295-51-0</t>
  </si>
  <si>
    <t>2,6-DIMETHYL-5-HEPTENAL</t>
  </si>
  <si>
    <t>106-72-9</t>
  </si>
  <si>
    <t>2,6-DIMETHYL-5-HEPTENAL PROPYLENEGLYCOL ACETAL</t>
  </si>
  <si>
    <t>74094-63-6</t>
  </si>
  <si>
    <t>2,6-DIMETHYL-6-HEPTEN-1-OL</t>
  </si>
  <si>
    <t>40326-01-0</t>
  </si>
  <si>
    <t>4,5-DIMETHYL-3-HYDROXY-2,5-DIHYDROFURAN-2-ONE</t>
  </si>
  <si>
    <t>28664-35-9</t>
  </si>
  <si>
    <t>3,6-DIMETHYL-2-ISOBUTYLPYRAZINE</t>
  </si>
  <si>
    <t>32736-94-0</t>
  </si>
  <si>
    <t>3,5-DIMETHYL-2-ISOBUTYLPYRAZINE</t>
  </si>
  <si>
    <t>70303-42-3</t>
  </si>
  <si>
    <t>4,5-DIMETHYL-2-ISOBUTYLTHIAZOLE</t>
  </si>
  <si>
    <t>53498-32-1</t>
  </si>
  <si>
    <t>4,5-DIMETHYL-2-ISOBUTYL-3-THIAZOLINE</t>
  </si>
  <si>
    <t>65894-83-9</t>
  </si>
  <si>
    <t>3-(1-((3,5-DIMETHYLISOXAZOL-4-YL)METHYL)-1H-PYRAZOL-4-YL)-1-(3- HYDROXYBENZYL)-5,5-DIMETHYLIMIDAZOLIDINE-2,4-DIONE</t>
  </si>
  <si>
    <t>1217341-48-4</t>
  </si>
  <si>
    <t>3-(1-((3,5-DIMETHYLISOXAZOL-4-YL)METHYL)-1H-PYRAZOL-4-YL)-1-(3- HYDROXYBENZYL)IMIDAZOLIDINE-2,4-DIONE</t>
  </si>
  <si>
    <t>1119831-25-2</t>
  </si>
  <si>
    <t>(+/-)-N,N-DIMETHYL MENTHYL SUCCINAMIDE</t>
  </si>
  <si>
    <t>544714-08-1</t>
  </si>
  <si>
    <t>2,5-DIMETHYL-3-MERCAPTOTETRAHYDROFURAN</t>
  </si>
  <si>
    <t>26486-21-5</t>
  </si>
  <si>
    <t>2,5-DIMETHYL-4-METHOXY-3(2H)-FURANONE</t>
  </si>
  <si>
    <t>4077-47-8</t>
  </si>
  <si>
    <t>2,6-DIMETHYL-10-METHYLENE-2,6,11-DODECATRIENAL</t>
  </si>
  <si>
    <t>60066-88-8</t>
  </si>
  <si>
    <t>3,9-DIMETHYL-6-(1-METHYLETHYL)-1,4-DIOXASPIRO[4.5] DECAN-2-ONE</t>
  </si>
  <si>
    <t>831213-72-0</t>
  </si>
  <si>
    <t>2,2-DIMETHYL-5-(1-METHYLPROPEN-1-YL) TETRAHYDROFURAN</t>
  </si>
  <si>
    <t>7416-35-5</t>
  </si>
  <si>
    <t>(+/-)-TRANS- AND CIS-4,8-DIMETHYL-3,7-NONADIEN-2-OL</t>
  </si>
  <si>
    <t>67845-50-5</t>
  </si>
  <si>
    <t>4,8-DIMETHYL-3,7-NONADIEN-2-ONE, CIS-</t>
  </si>
  <si>
    <t>27575-61-7</t>
  </si>
  <si>
    <t>4,8-DIMETHYL-3,7-NONADIEN-2-ONE</t>
  </si>
  <si>
    <t>817-88-9</t>
  </si>
  <si>
    <t>4,8-DIMETHYL-3,7-NONADIEN-2-ONE, TRANS-</t>
  </si>
  <si>
    <t>27539-94-2</t>
  </si>
  <si>
    <t>(+/-)-TRANS- AND CIS-4,8-DIMETHYL-3,7-NONADIEN-2-YL ACETATE</t>
  </si>
  <si>
    <t>91418-25-6</t>
  </si>
  <si>
    <t>2,4-DIMETHYL-4-NONANOL</t>
  </si>
  <si>
    <t>74356-31-3</t>
  </si>
  <si>
    <t>(E)-2-(3,7-DIMETHYL-2,6-OCTADIENYL)CYCLOPENTANONE</t>
  </si>
  <si>
    <t>74016-19-6</t>
  </si>
  <si>
    <t>N-3,7-DIMETHYL-2,6-OCTADIENYLCYCLOPROPYLCARBOXAMIDE</t>
  </si>
  <si>
    <t>744251-93-2</t>
  </si>
  <si>
    <t>2-TRANS-3,7-DIMETHYLOCTA-2,6-DIENYL 2-ETHYLBUTANOATE</t>
  </si>
  <si>
    <t>73019-14-4</t>
  </si>
  <si>
    <t>2,6-DIMETHYLOCTANAL</t>
  </si>
  <si>
    <t>3,7-DIMETHYLOCTANAL</t>
  </si>
  <si>
    <t>5988-91-0</t>
  </si>
  <si>
    <t>3,7-DIMETHYL-1-OCTANOL</t>
  </si>
  <si>
    <t>106-21-8</t>
  </si>
  <si>
    <t>(E)-3,7-DIMETHYL-1,5,7-OCTATRIEN-3-OL</t>
  </si>
  <si>
    <t>29171-20-8</t>
  </si>
  <si>
    <t>3,7-DIMETHYL-6-OCTENOIC ACID</t>
  </si>
  <si>
    <t>502-47-6</t>
  </si>
  <si>
    <t>2,4-DIMETHYL-3-OXAZOLINE</t>
  </si>
  <si>
    <t>77311-02-5</t>
  </si>
  <si>
    <t>2,4-DIMETHYL-2-PENTENOIC ACID</t>
  </si>
  <si>
    <t>66634-97-7</t>
  </si>
  <si>
    <t>ALPHA,ALPHA-DIMETHYLPHENETHYL ACETATE</t>
  </si>
  <si>
    <t>151-05-3</t>
  </si>
  <si>
    <t>ALPHA,ALPHA-DIMETHYLPHENETHYL ALCOHOL</t>
  </si>
  <si>
    <t>100-86-7</t>
  </si>
  <si>
    <t>N,N-DIMETHYLPHENETHYLAMINE</t>
  </si>
  <si>
    <t>2449-49-2</t>
  </si>
  <si>
    <t>ALPHA,ALPHA-DIMETHYLPHENETHYL BUTYRATE</t>
  </si>
  <si>
    <t>10094-34-5</t>
  </si>
  <si>
    <t>ALPHA,ALPHA-DIMETHYLPHENETHYL FORMATE</t>
  </si>
  <si>
    <t>10058-43-2</t>
  </si>
  <si>
    <t>DIMETHYLPOLYSILOXANE</t>
  </si>
  <si>
    <t>9016-00-6</t>
  </si>
  <si>
    <t>2,5-DIMETHYLPYRAZINE</t>
  </si>
  <si>
    <t>123-32-0</t>
  </si>
  <si>
    <t>2,6-DIMETHYLPYRAZINE</t>
  </si>
  <si>
    <t>108-50-9</t>
  </si>
  <si>
    <t>2,3-DIMETHYLPYRAZINE</t>
  </si>
  <si>
    <t>5910-89-4</t>
  </si>
  <si>
    <t>2,6-DIMETHYLPYRIDINE</t>
  </si>
  <si>
    <t>108-48-5</t>
  </si>
  <si>
    <t>2,4-DIMETHYLPYRIDINE</t>
  </si>
  <si>
    <t>108-47-4</t>
  </si>
  <si>
    <t>2,5-DIMETHYLPYRROLE</t>
  </si>
  <si>
    <t>625-84-3</t>
  </si>
  <si>
    <t>P,ALPHA-DIMETHYLSTYRENE</t>
  </si>
  <si>
    <t>1195-32-0</t>
  </si>
  <si>
    <t>DIMETHYL SUCCINATE</t>
  </si>
  <si>
    <t>106-65-0</t>
  </si>
  <si>
    <t>DIMETHYL SULFOXIDE</t>
  </si>
  <si>
    <t>67-68-5</t>
  </si>
  <si>
    <t>2,5-DIMETHYLTHIAZOLE</t>
  </si>
  <si>
    <t>4175-66-0</t>
  </si>
  <si>
    <t>4,5-DIMETHYLTHIAZOLE</t>
  </si>
  <si>
    <t>3581-91-7</t>
  </si>
  <si>
    <t>2-(2-BUTYL)-4,5-DIMETHYL-3-THIAZOLINE</t>
  </si>
  <si>
    <t>65894-82-8</t>
  </si>
  <si>
    <t>2,5-DIMETHYL-3-THIOISOVALERYLFURAN</t>
  </si>
  <si>
    <t>55764-28-8</t>
  </si>
  <si>
    <t>3,4-DIMETHYLTHIOPHENE</t>
  </si>
  <si>
    <t>632-15-5</t>
  </si>
  <si>
    <t>2,6-DIMETHYLTHIOPHENOL</t>
  </si>
  <si>
    <t>118-72-9</t>
  </si>
  <si>
    <t>DIMETHYL TRISULFIDE</t>
  </si>
  <si>
    <t>3658-80-8</t>
  </si>
  <si>
    <t>3,5-DIMETHYL-1,2,4-TRITHIOLANE</t>
  </si>
  <si>
    <t>23654-92-4</t>
  </si>
  <si>
    <t>2,4-DIMETHYL-5-VINYLTHIAZOLE</t>
  </si>
  <si>
    <t>65505-18-2</t>
  </si>
  <si>
    <t>DIOCTYL SODIUM SULFOSUCCINATE</t>
  </si>
  <si>
    <t>577-11-7</t>
  </si>
  <si>
    <t>DIPHENYL ETHER</t>
  </si>
  <si>
    <t>101-84-8</t>
  </si>
  <si>
    <t>1,3-DIPHENYL-2-PROPANONE</t>
  </si>
  <si>
    <t>102-04-5</t>
  </si>
  <si>
    <t>DIPOTASSIUM PHOSPHATE</t>
  </si>
  <si>
    <t>1,1-DIPROPOXYETHANE</t>
  </si>
  <si>
    <t>105-82-8</t>
  </si>
  <si>
    <t>DIPROPYL ADIPATE</t>
  </si>
  <si>
    <t>106-19-4</t>
  </si>
  <si>
    <t>DIPROPYL TRISULFIDE</t>
  </si>
  <si>
    <t>6028-61-1</t>
  </si>
  <si>
    <t>DI-SEC-BUTYL DISULFIDE</t>
  </si>
  <si>
    <t>5943-30-6</t>
  </si>
  <si>
    <t>DISODIUM CITRATE</t>
  </si>
  <si>
    <t>144-33-2</t>
  </si>
  <si>
    <t>DISODIUM CYANODITHIOIMIDOCARBONATE</t>
  </si>
  <si>
    <t>138-93-2</t>
  </si>
  <si>
    <t>DISODIUM ETHYLENEBISDITHIOCARBAMATE</t>
  </si>
  <si>
    <t>142-59-6</t>
  </si>
  <si>
    <t>DISODIUM GUANYLATE</t>
  </si>
  <si>
    <t>DISODIUM INOSINATE</t>
  </si>
  <si>
    <t>4691-65-0</t>
  </si>
  <si>
    <t>DISODIUM SUCCINATE</t>
  </si>
  <si>
    <t>150-90-3</t>
  </si>
  <si>
    <t>DI-(BUTAN-3-ONE-1-YL) SULFIDE</t>
  </si>
  <si>
    <t>40790-04-3</t>
  </si>
  <si>
    <t>2,5-DITHIAHEXANE</t>
  </si>
  <si>
    <t>6628-18-8</t>
  </si>
  <si>
    <t>1,4-DITHIANE</t>
  </si>
  <si>
    <t>505-29-3</t>
  </si>
  <si>
    <t>2,8-DITHIANON-4-EN-4-CARBOXALDEHYDE</t>
  </si>
  <si>
    <t>59902-01-1</t>
  </si>
  <si>
    <t>2,2'-(DITHIODIMETHYLENE) DIFURAN</t>
  </si>
  <si>
    <t>4437-20-1</t>
  </si>
  <si>
    <t>DITTANY OF CRETE (ORIGANUM DICTAMNUS L.)</t>
  </si>
  <si>
    <t>977017-92-7</t>
  </si>
  <si>
    <t>DITTANY (FRAXINELLA) ROOTS (DICTAMNUS ALBUS L.)</t>
  </si>
  <si>
    <t>977047-65-6</t>
  </si>
  <si>
    <t>DIVANILLIN</t>
  </si>
  <si>
    <t>2092-49-1</t>
  </si>
  <si>
    <t>DL-CAMPHOR</t>
  </si>
  <si>
    <t>21368-68-3</t>
  </si>
  <si>
    <t>D-LIMONEN-10-OL</t>
  </si>
  <si>
    <t>38142-45-9</t>
  </si>
  <si>
    <t>DL-ISOLEUCINE</t>
  </si>
  <si>
    <t>443-79-8</t>
  </si>
  <si>
    <t>DL-ISOMENTHONE</t>
  </si>
  <si>
    <t>491-07-6</t>
  </si>
  <si>
    <t>DL-VALINE</t>
  </si>
  <si>
    <t>516-06-3</t>
  </si>
  <si>
    <t>EPSILON-DODECALACTONE</t>
  </si>
  <si>
    <t>16429-21-3</t>
  </si>
  <si>
    <t>GAMMA-DODECALACTONE</t>
  </si>
  <si>
    <t>DELTA-DODECALACTONE</t>
  </si>
  <si>
    <t>713-95-1</t>
  </si>
  <si>
    <t>DODECANAL DIMETHYL ACETAL</t>
  </si>
  <si>
    <t>14620-52-1</t>
  </si>
  <si>
    <t>(Z)-4-DODECENAL</t>
  </si>
  <si>
    <t>21944-98-9</t>
  </si>
  <si>
    <t>2-DODECENAL</t>
  </si>
  <si>
    <t>4826-62-4</t>
  </si>
  <si>
    <t>11-DODECENOIC ACID</t>
  </si>
  <si>
    <t>65423-25-8</t>
  </si>
  <si>
    <t>9-DODECEN-5-OLIDE</t>
  </si>
  <si>
    <t>15456-68-5</t>
  </si>
  <si>
    <t>DODECYL BUTYRATE</t>
  </si>
  <si>
    <t>3724-61-6</t>
  </si>
  <si>
    <t>DODECYL GALLATE</t>
  </si>
  <si>
    <t>1166-52-5</t>
  </si>
  <si>
    <t>DODECYL ISOBUTYRATE</t>
  </si>
  <si>
    <t>6624-71-1</t>
  </si>
  <si>
    <t>DODECYL LACTATE</t>
  </si>
  <si>
    <t>6283-92-7</t>
  </si>
  <si>
    <t>ALPHA-(P-DODECYLPHENYL)-OMEGA-HYDROXYPOLY(OXYETHYLENE)</t>
  </si>
  <si>
    <t>26401-47-8</t>
  </si>
  <si>
    <t>DODECYL PROPIONATE</t>
  </si>
  <si>
    <t>6221-93-8</t>
  </si>
  <si>
    <t>DOG GRASS, EXTRACT (AGROPYRON REPENS (L.) BEAUV.)</t>
  </si>
  <si>
    <t>977038-73-5</t>
  </si>
  <si>
    <t>D-8-P-MENTHENE-1,2-EPOXIDE</t>
  </si>
  <si>
    <t>203719-54-4</t>
  </si>
  <si>
    <t>DRAGON'S BLOOD, EXTRACT (DAEMONOROPS SPP. OR OTHER BOTANICAL SOURCES)</t>
  </si>
  <si>
    <t>9000-19-5</t>
  </si>
  <si>
    <t>DRIED ALGAE MEAL</t>
  </si>
  <si>
    <t>977010-47-1</t>
  </si>
  <si>
    <t>DULCIN--PROHIBITED</t>
  </si>
  <si>
    <t>150-69-6</t>
  </si>
  <si>
    <t>EDTA, CALCIUM DISODIUM</t>
  </si>
  <si>
    <t>62-33-9</t>
  </si>
  <si>
    <t>EDTA, DISODIUM</t>
  </si>
  <si>
    <t>139-33-3</t>
  </si>
  <si>
    <t>EDTA, DISODIUM IRON</t>
  </si>
  <si>
    <t>14729-89-6</t>
  </si>
  <si>
    <t>EDTA, TETRASODIUM</t>
  </si>
  <si>
    <t>64-02-8</t>
  </si>
  <si>
    <t>(2E,6E,8E)-N-(2-METHYLPROPYL)-2,6,8-DECATRIENAMIDE</t>
  </si>
  <si>
    <t>76361-77-8</t>
  </si>
  <si>
    <t>EGG WHITE LYSOZYME</t>
  </si>
  <si>
    <t>12650-88-3</t>
  </si>
  <si>
    <t>ELDER FLOWERS (SAMBUCUS CANADENSIS L. OR SAMBUCUS NIGRA L.)</t>
  </si>
  <si>
    <t>977002-47-3</t>
  </si>
  <si>
    <t>ELDER FLOWERS, EXTRACT (SAMBUCUS CANADENSIS L. OR SAMBUCUS NIGRA L.)</t>
  </si>
  <si>
    <t>977010-39-1</t>
  </si>
  <si>
    <t>ELDER TREE LEAVES (SAMBUCUS NIGRA L.)</t>
  </si>
  <si>
    <t>977038-74-6</t>
  </si>
  <si>
    <t>ELECAMPANE ROOT, EXTRACT (INULA HELENIUM L.)</t>
  </si>
  <si>
    <t>84012-20-4</t>
  </si>
  <si>
    <t>ELECAMPANE ROOT, OIL (INULA HELENIUM L.)</t>
  </si>
  <si>
    <t>1397-83-7</t>
  </si>
  <si>
    <t>ELEMI, GUM</t>
  </si>
  <si>
    <t>9000-75-3</t>
  </si>
  <si>
    <t>ELEMI, OIL (CANARIUM SPP.)</t>
  </si>
  <si>
    <t>8023-89-0</t>
  </si>
  <si>
    <t>ENZYME-MODIFIED FATS</t>
  </si>
  <si>
    <t>977127-78-8</t>
  </si>
  <si>
    <t>ENZYMES, BACTERIAL</t>
  </si>
  <si>
    <t>977143-80-8</t>
  </si>
  <si>
    <t>ENZYMES, PROTEOLYTIC</t>
  </si>
  <si>
    <t>9001-92-7</t>
  </si>
  <si>
    <t>EPICHLOROHYDRIN CROSSLINKED WITH AMMONIA</t>
  </si>
  <si>
    <t>28551-14-6</t>
  </si>
  <si>
    <t>(+/-)-2,8-EPITHIO-CIS-P-MENTHANE</t>
  </si>
  <si>
    <t>68398-18-5</t>
  </si>
  <si>
    <t>2,3-EPOXYDECANAL</t>
  </si>
  <si>
    <t>1048958-35-5</t>
  </si>
  <si>
    <t>4,5-EPOXY-(E)-2-DECENAL</t>
  </si>
  <si>
    <t>134454-31-2</t>
  </si>
  <si>
    <t>2,3-EPOXYHEPTANAL</t>
  </si>
  <si>
    <t>58936-30-4</t>
  </si>
  <si>
    <t>2,3-EPOXYOCTANAL</t>
  </si>
  <si>
    <t>42134-50-9</t>
  </si>
  <si>
    <t>EPOXYOXOPHORONE</t>
  </si>
  <si>
    <t>38284-11-6</t>
  </si>
  <si>
    <t>EPSILON-DECALACTONE</t>
  </si>
  <si>
    <t>5579-78-2</t>
  </si>
  <si>
    <t>ERIGERON, OIL (ERIGERON CANADENSIS L.)</t>
  </si>
  <si>
    <t>8007-27-0</t>
  </si>
  <si>
    <t>(?)-ERIODICTYOL</t>
  </si>
  <si>
    <t>4049-38-1</t>
  </si>
  <si>
    <t>ERYTHORBIC ACID</t>
  </si>
  <si>
    <t>89-65-6</t>
  </si>
  <si>
    <t>ESTERASE-LIPASE FROM MUCOR MIEHEI</t>
  </si>
  <si>
    <t>977032-08-8</t>
  </si>
  <si>
    <t>ESTRAGOLE</t>
  </si>
  <si>
    <t>140-67-0</t>
  </si>
  <si>
    <t>1,2-ETHANEDITHIOL</t>
  </si>
  <si>
    <t>540-63-6</t>
  </si>
  <si>
    <t>ETHANE-1,1-DITHIOL</t>
  </si>
  <si>
    <t>69382-62-3</t>
  </si>
  <si>
    <t>ETHANESULFONIC ACID, 2-(1-(DIFLUORO-((TRIFLUOROETHENYL)OXY)METHYL)-1,2,2,2-TETRAFLUOROETHOXY)-1,1,2,2-TETRAFLUORO-, POLYMER WITH TETRAFLUOROETHANE</t>
  </si>
  <si>
    <t>31175-20-9</t>
  </si>
  <si>
    <t>ETHANETHIOL</t>
  </si>
  <si>
    <t>75-08-1</t>
  </si>
  <si>
    <t>P-ETHOXYBENZALDEHYDE</t>
  </si>
  <si>
    <t>10031-82-0</t>
  </si>
  <si>
    <t>N-[(ETHOXYCARBONYL)METHYL)-P-MENTHANE-3-CARBOXAMIDE</t>
  </si>
  <si>
    <t>68489-14-5</t>
  </si>
  <si>
    <t>2-ETHOXY-3-ETHYLPYRAZINE</t>
  </si>
  <si>
    <t>35243-43-7</t>
  </si>
  <si>
    <t>2-ETHOXY-3-ISOPROPYLPYRAZINE</t>
  </si>
  <si>
    <t>72797-16-1</t>
  </si>
  <si>
    <t>1-ETHOXY-3-METHYL-2-BUTENE</t>
  </si>
  <si>
    <t>22094-00-4</t>
  </si>
  <si>
    <t>O-(ETHOXYMETHYL)PHENOL</t>
  </si>
  <si>
    <t>20920-83-6</t>
  </si>
  <si>
    <t>ETHOXYQUIN</t>
  </si>
  <si>
    <t>91-53-2</t>
  </si>
  <si>
    <t>2-ETHOXYTHIAZOLE</t>
  </si>
  <si>
    <t>15679-19-3</t>
  </si>
  <si>
    <t>(+-)-ETHYL 3-HYDROXY-2-METHYLBUTYRATE</t>
  </si>
  <si>
    <t>27372-03-8</t>
  </si>
  <si>
    <t>ETHYL ABIETATE</t>
  </si>
  <si>
    <t>631-71-0</t>
  </si>
  <si>
    <t>ETHYL (P-TOLYLOXY)ACETATE</t>
  </si>
  <si>
    <t>67028-40-4</t>
  </si>
  <si>
    <t>ETHYL ACETATE</t>
  </si>
  <si>
    <t>141-78-6</t>
  </si>
  <si>
    <t>ETHYL 2-(METHYLTHIO)ACETATE</t>
  </si>
  <si>
    <t>4455-13-4</t>
  </si>
  <si>
    <t>ETHYL ACETOACETATE</t>
  </si>
  <si>
    <t>141-97-9</t>
  </si>
  <si>
    <t>ETHYL ACETOACETATE ETHYLENEGLYCOL KETAL</t>
  </si>
  <si>
    <t>(+/-)-ETHYL 3-ACETOXY-2-METHYLBUTYRATE</t>
  </si>
  <si>
    <t>139564-43-5</t>
  </si>
  <si>
    <t>ETHYL 5-ACETOXYOCTANOATE</t>
  </si>
  <si>
    <t>35234-25-4</t>
  </si>
  <si>
    <t>S-ETHYL 2-ACETYLAMINOETHANETHIOATE</t>
  </si>
  <si>
    <t>4396-62-7</t>
  </si>
  <si>
    <t>ETHYL ALPHA-ACETYLCINNAMATE</t>
  </si>
  <si>
    <t>620-80-4</t>
  </si>
  <si>
    <t>ETHYL 2-ACETYLHEXANOATE</t>
  </si>
  <si>
    <t>1540-29-0</t>
  </si>
  <si>
    <t>ETHYL 2-ACETYLOCTANOATE</t>
  </si>
  <si>
    <t>29214-60-6</t>
  </si>
  <si>
    <t>ETHYL 2-ACETYL-3-PHENYLPROPIONATE</t>
  </si>
  <si>
    <t>620-79-1</t>
  </si>
  <si>
    <t>1-ETHYL-2-ACETYLPYRROLE</t>
  </si>
  <si>
    <t>39741-41-8</t>
  </si>
  <si>
    <t>ETHYL 4-(ACETYLTHIO)BUTYRATE</t>
  </si>
  <si>
    <t>104228-51-5</t>
  </si>
  <si>
    <t>ETHYL ACONITATE (MIXED ESTERS)</t>
  </si>
  <si>
    <t>1321-30-8</t>
  </si>
  <si>
    <t>ETHYL ACRYLATE</t>
  </si>
  <si>
    <t>140-88-5</t>
  </si>
  <si>
    <t>ETHYL ALCOHOL</t>
  </si>
  <si>
    <t>64-17-5</t>
  </si>
  <si>
    <t>ETHYLAMINE</t>
  </si>
  <si>
    <t>75-04-7</t>
  </si>
  <si>
    <t>ETHYL P-ANISATE</t>
  </si>
  <si>
    <t>94-30-4</t>
  </si>
  <si>
    <t>ETHYL ANTHRANILATE</t>
  </si>
  <si>
    <t>87-25-2</t>
  </si>
  <si>
    <t>4-ETHYLBENZALDEHYDE</t>
  </si>
  <si>
    <t>4748-78-1</t>
  </si>
  <si>
    <t>ETHYL BENZOATE</t>
  </si>
  <si>
    <t>93-89-0</t>
  </si>
  <si>
    <t>ETHYL BENZOYLACETATE</t>
  </si>
  <si>
    <t>94-02-0</t>
  </si>
  <si>
    <t>ETHYL BRASSYLATE</t>
  </si>
  <si>
    <t>105-95-3</t>
  </si>
  <si>
    <t>2-ETHYLBUTYL ACETATE</t>
  </si>
  <si>
    <t>10031-87-5</t>
  </si>
  <si>
    <t>2-ETHYLBUTYRALDEHYDE</t>
  </si>
  <si>
    <t>97-96-1</t>
  </si>
  <si>
    <t>ETHYL BUTYRATE</t>
  </si>
  <si>
    <t>105-54-4</t>
  </si>
  <si>
    <t>ETHYL 3-(METHYLTHIO)BUTYRATE</t>
  </si>
  <si>
    <t>233665-96-8</t>
  </si>
  <si>
    <t>2-ETHYLBUTYRIC ACID</t>
  </si>
  <si>
    <t>88-09-5</t>
  </si>
  <si>
    <t>ETHYL CELLULOSE</t>
  </si>
  <si>
    <t>9004-57-3</t>
  </si>
  <si>
    <t>ETHYL CINNAMATE</t>
  </si>
  <si>
    <t>103-36-6</t>
  </si>
  <si>
    <t>ETHYL CROTONATE</t>
  </si>
  <si>
    <t>623-70-1</t>
  </si>
  <si>
    <t>ETHYL CYCLOHEXANECARBOXYLATE</t>
  </si>
  <si>
    <t>3289-28-9</t>
  </si>
  <si>
    <t>ETHYL CYCLOHEXANEPROPIONATE</t>
  </si>
  <si>
    <t>10094-36-7</t>
  </si>
  <si>
    <t>ETHYL TRANS-2,CIS-4-DECADIENOATE</t>
  </si>
  <si>
    <t>3025-30-7</t>
  </si>
  <si>
    <t>ETHYL DECANOATE</t>
  </si>
  <si>
    <t>110-38-3</t>
  </si>
  <si>
    <t>ETHYL 2,4,7-DECATRIENOATE</t>
  </si>
  <si>
    <t>78417-28-4</t>
  </si>
  <si>
    <t>ETHYL TRANS-2-DECENOATE</t>
  </si>
  <si>
    <t>7367-88-6</t>
  </si>
  <si>
    <t>ETHYL TRANS-4-DECENOATE</t>
  </si>
  <si>
    <t>76649-16-6</t>
  </si>
  <si>
    <t>ETHYL 4,5-DIHYDRO-2,5-DIMETHYL-4-OXO-3-FURANCARBOXYLATE</t>
  </si>
  <si>
    <t>39156-54-2</t>
  </si>
  <si>
    <t>2-ETHYL-2,5-DIHYDRO-4-METHYLTHIAZOLE</t>
  </si>
  <si>
    <t>41803-21-8</t>
  </si>
  <si>
    <t>4-ETHYL-2,6-DIMETHOXYPHENOL</t>
  </si>
  <si>
    <t>14059-92-8</t>
  </si>
  <si>
    <t>2(4)-ETHYL-4(2),6-DIMETHYLDIHYDRO-1,3,5-DITHIAZINE (MIXTURE OF ISOMERS)</t>
  </si>
  <si>
    <t>977188-74-1</t>
  </si>
  <si>
    <t>2-ETHYL-4,5-DIMETHYLOXAZOLE</t>
  </si>
  <si>
    <t>53833-30-0</t>
  </si>
  <si>
    <t>3-ETHYL-2,6-DIMETHYLPYRAZINE</t>
  </si>
  <si>
    <t>13925-07-0</t>
  </si>
  <si>
    <t>5-ETHYL-2,3-DIMETHYLPYRAZINE</t>
  </si>
  <si>
    <t>15707-34-3</t>
  </si>
  <si>
    <t>ETHYL 2,4-DIOXOHEXANOATE</t>
  </si>
  <si>
    <t>13246-52-1</t>
  </si>
  <si>
    <t>ETHYLENEDIAMINE</t>
  </si>
  <si>
    <t>107-15-3</t>
  </si>
  <si>
    <t>ETHYLENEDIAMINETETRAACETIC ACID DISODIUM SALT</t>
  </si>
  <si>
    <t>6381-92-6</t>
  </si>
  <si>
    <t>ETHYLENE DICHLORIDE</t>
  </si>
  <si>
    <t>107-06-2</t>
  </si>
  <si>
    <t>ETHYLENE GLYCOL DISTEARATE</t>
  </si>
  <si>
    <t>627-83-8</t>
  </si>
  <si>
    <t>ETHYLENE GLYCOL MONOBUTYL ETHER</t>
  </si>
  <si>
    <t>111-76-2</t>
  </si>
  <si>
    <t>ETHYLENE GLYCOL MONOETHYL ETHER</t>
  </si>
  <si>
    <t>110-80-5</t>
  </si>
  <si>
    <t>ETHYLENE OXIDE</t>
  </si>
  <si>
    <t>75-21-8</t>
  </si>
  <si>
    <t>ETHYLENE OXIDE POLYMER</t>
  </si>
  <si>
    <t>9002-90-8</t>
  </si>
  <si>
    <t>ETHYLENE OXIDE POLYMER, ALKYL ADDUCT</t>
  </si>
  <si>
    <t>977047-83-8</t>
  </si>
  <si>
    <t>ETHYLENE OXIDE POLYMER, ALKYL ADDUCT, PHOSPHATE ESTER</t>
  </si>
  <si>
    <t>977092-23-1</t>
  </si>
  <si>
    <t>ETHYLENE OXIDE/PROPYLENE OXIDE COPOLYMER (AVG M W 9,760 - 13,200)</t>
  </si>
  <si>
    <t>977057-91-2</t>
  </si>
  <si>
    <t>ETHYLENE OXIDE/PROPYLENE OXIDE COPOLYMER (MIN AVG M W 1,900)</t>
  </si>
  <si>
    <t>977057-63-8</t>
  </si>
  <si>
    <t>ETHYLENE OXIDE/PROPYLENE OXIDE COPOLYMER (AVG M W 14,000)</t>
  </si>
  <si>
    <t>977057-87-6</t>
  </si>
  <si>
    <t>ETHYLENE OXIDE/PROPYLENE OXIDE COPOLYMER</t>
  </si>
  <si>
    <t>ETHYLENE OXIDE/PROPYLENE OXIDE COPOLYMER (AVG M W 3,500-4,125)</t>
  </si>
  <si>
    <t>977057-83-2</t>
  </si>
  <si>
    <t>ETHYLENE OXIDE/PROPYLENE OXIDE COPOLYMER, ALKYL ADDUCT</t>
  </si>
  <si>
    <t>977083-02-5</t>
  </si>
  <si>
    <t>ETHYLENE OXIDE/PROPYLENE OXIDE COPOLYMER, ALKYL ADDUCT, PHOSPHATE ESTER</t>
  </si>
  <si>
    <t>977083-03-6</t>
  </si>
  <si>
    <t>ETHYL ESTERS OF FATTY ACIDS (EDIBLE)</t>
  </si>
  <si>
    <t>977077-55-6</t>
  </si>
  <si>
    <t>ETHYL N-ETHYLANTHRANILATE</t>
  </si>
  <si>
    <t>38446-21-8</t>
  </si>
  <si>
    <t>ETHYL 2-ETHYLBUTYRATE</t>
  </si>
  <si>
    <t>2983-38-2</t>
  </si>
  <si>
    <t>ETHYL 2-ETHYLHEXANOATE</t>
  </si>
  <si>
    <t>2983-37-1</t>
  </si>
  <si>
    <t>ETHYL ALPHA-ETHYL-BETA-METHYL-BETA-PHENYLGLYCIDATE</t>
  </si>
  <si>
    <t>56630-76-3</t>
  </si>
  <si>
    <t>ETHYL 2-ETHYL-3-PHENYLPROPANOATE</t>
  </si>
  <si>
    <t>2983-36-0</t>
  </si>
  <si>
    <t>ETHYL 3-(ETHYLTHIO)BUTYRATE</t>
  </si>
  <si>
    <t>90201-28-8</t>
  </si>
  <si>
    <t>ETHYL FORMATE</t>
  </si>
  <si>
    <t>109-94-4</t>
  </si>
  <si>
    <t>2-ETHYLFURAN</t>
  </si>
  <si>
    <t>3208-16-0</t>
  </si>
  <si>
    <t>ETHYL 2-FURANPROPIONATE</t>
  </si>
  <si>
    <t>10031-90-0</t>
  </si>
  <si>
    <t>ETHYL FURFURYL ETHER</t>
  </si>
  <si>
    <t>6270-56-0</t>
  </si>
  <si>
    <t>ETHYL 3-(FURFURYLTHIO) PROPIONATE</t>
  </si>
  <si>
    <t>94278-27-0</t>
  </si>
  <si>
    <t>ETHYL 3-(2-FURYL)ACRYLATE</t>
  </si>
  <si>
    <t>53282-12-5</t>
  </si>
  <si>
    <t>4-ETHYLGUAIACOL</t>
  </si>
  <si>
    <t>2785-89-9</t>
  </si>
  <si>
    <t>ETHYL HEPTANOATE</t>
  </si>
  <si>
    <t>106-30-9</t>
  </si>
  <si>
    <t>2-ETHYL-2-HEPTENAL</t>
  </si>
  <si>
    <t>10031-88-6</t>
  </si>
  <si>
    <t>ETHYL 4-HEPTENOATE, CIS-</t>
  </si>
  <si>
    <t>39924-27-1</t>
  </si>
  <si>
    <t>2-ETHYLHEXANETHIOL</t>
  </si>
  <si>
    <t>7341-17-5</t>
  </si>
  <si>
    <t>ETHYL HEXANOATE</t>
  </si>
  <si>
    <t>123-66-0</t>
  </si>
  <si>
    <t>2-ETHYL-1-HEXANOL</t>
  </si>
  <si>
    <t>2-ETHYL-2-HEXENAL</t>
  </si>
  <si>
    <t>645-62-5</t>
  </si>
  <si>
    <t>ETHYL CIS-3-HEXENOATE</t>
  </si>
  <si>
    <t>64187-83-3</t>
  </si>
  <si>
    <t>ETHYL 5-HEXENOATE</t>
  </si>
  <si>
    <t>54653-25-7</t>
  </si>
  <si>
    <t>ETHYL 3-HEXENOATE</t>
  </si>
  <si>
    <t>2396-83-0</t>
  </si>
  <si>
    <t>ETHYL 2-HEXENOATE</t>
  </si>
  <si>
    <t>1552-67-6</t>
  </si>
  <si>
    <t>2-ETHYLHEXYL BENZOATE</t>
  </si>
  <si>
    <t>5444-75-7</t>
  </si>
  <si>
    <t>2-ETHYLHEXYL 3-MERCAPTOPROPIONATE</t>
  </si>
  <si>
    <t>50448-95-8</t>
  </si>
  <si>
    <t>1-ETHYLHEXYL TIGLATE</t>
  </si>
  <si>
    <t>94133-92-3</t>
  </si>
  <si>
    <t>ETHYL 3-HYDROXYBUTYRATE</t>
  </si>
  <si>
    <t>5405-41-4</t>
  </si>
  <si>
    <t>3-ETHYL-2-HYDROXY-2-CYCLOPENTEN-1-ONE</t>
  </si>
  <si>
    <t>21835-01-8</t>
  </si>
  <si>
    <t>ETHYL 5-HYDROXYDECANOATE</t>
  </si>
  <si>
    <t>75587-06-3</t>
  </si>
  <si>
    <t>ETHYL 2-HYDROXYETHYL SULFIDE</t>
  </si>
  <si>
    <t>110-77-0</t>
  </si>
  <si>
    <t>ETHYL 3-HYDROXYHEXANOATE</t>
  </si>
  <si>
    <t>2305-25-1</t>
  </si>
  <si>
    <t>(+/-)-ETHYL 2-HYDROXY-2-METHYLBUTYRATE</t>
  </si>
  <si>
    <t>77-70-3</t>
  </si>
  <si>
    <t>3-ETHYL-2-HYDROXY-4-METHYLCYCLOPENT-2-EN-1-ONE</t>
  </si>
  <si>
    <t>42348-12-9</t>
  </si>
  <si>
    <t>5-ETHYL-2-HYDROXY-3-METHYLCYCLOPENT-2-EN-1-ONE</t>
  </si>
  <si>
    <t>53263-58-4</t>
  </si>
  <si>
    <t>5-ETHYL-3-HYDROXY-4-METHYL-2(5H)-FURANONE</t>
  </si>
  <si>
    <t>698-10-2</t>
  </si>
  <si>
    <t>2-ETHYL-4-HYDROXY-5-METHYL-3(2H)-FURANONE</t>
  </si>
  <si>
    <t>27538-10-9</t>
  </si>
  <si>
    <t>(+/-)-ETHYL 2-HYDROXY-3-METHYLVALERATE</t>
  </si>
  <si>
    <t>24323-38-4</t>
  </si>
  <si>
    <t>ETHYL 3-HYDROXYOCTANOATE</t>
  </si>
  <si>
    <t>7367-90-0</t>
  </si>
  <si>
    <t>ETHYL 5-HYDROXYOCTANOATE</t>
  </si>
  <si>
    <t>75587-05-2</t>
  </si>
  <si>
    <t>ETHYL 2-HYDROXY-3-PHENYLPROPIONATE</t>
  </si>
  <si>
    <t>15399-05-0</t>
  </si>
  <si>
    <t>ETHYL ISOBUTYRATE</t>
  </si>
  <si>
    <t>97-62-1</t>
  </si>
  <si>
    <t>N-ETHYL-2-ISOPROPYL-5-METHYLCYCLOHEXANE CARBOXAMIDE</t>
  </si>
  <si>
    <t>39711-79-0</t>
  </si>
  <si>
    <t>ETHYL ISOTHIOCYANATE</t>
  </si>
  <si>
    <t>542-85-8</t>
  </si>
  <si>
    <t>ETHYL ISOVALERATE</t>
  </si>
  <si>
    <t>108-64-5</t>
  </si>
  <si>
    <t>ETHYL LACTATE</t>
  </si>
  <si>
    <t>97-64-3</t>
  </si>
  <si>
    <t>ETHYL LAURATE</t>
  </si>
  <si>
    <t>106-33-2</t>
  </si>
  <si>
    <t>ETHYL LEVULINATE</t>
  </si>
  <si>
    <t>539-88-8</t>
  </si>
  <si>
    <t>ETHYL LEVULINATE PROPYLENEGLYCOL KETAL</t>
  </si>
  <si>
    <t>5413-49-0</t>
  </si>
  <si>
    <t>ETHYL LINALYL ETHER</t>
  </si>
  <si>
    <t>72845-33-1</t>
  </si>
  <si>
    <t>ETHYL MALTOL</t>
  </si>
  <si>
    <t>ETHYL MALTOL ISOBUTYRATE</t>
  </si>
  <si>
    <t>852997-28-5</t>
  </si>
  <si>
    <t>ETHYL 3-MERCAPTOBUTYRATE</t>
  </si>
  <si>
    <t>156472-94-5</t>
  </si>
  <si>
    <t>(+-)-ETHYL 3-MERCAPTO-2-METHYLBUTANOATE</t>
  </si>
  <si>
    <t>888021-82-7</t>
  </si>
  <si>
    <t>ETHYL 2-MERCAPTO-2-METHYLPROPIONATE</t>
  </si>
  <si>
    <t>33441-50-8</t>
  </si>
  <si>
    <t>ETHYL 3-MERCAPTOPROPIONATE</t>
  </si>
  <si>
    <t>ETHYL 2-MERCAPTOPROPIONATE</t>
  </si>
  <si>
    <t>19788-49-9</t>
  </si>
  <si>
    <t>ETHYL N-METHYLANTHRANILATE</t>
  </si>
  <si>
    <t>35472-56-1</t>
  </si>
  <si>
    <t>ETHYL 2-METHYLBUTYRATE</t>
  </si>
  <si>
    <t>7452-79-1</t>
  </si>
  <si>
    <t>ETHYL METHYL DISULFIDE</t>
  </si>
  <si>
    <t>20333-39-5</t>
  </si>
  <si>
    <t>ETHYL 2-METHYL-3,4-PENTADIENOATE</t>
  </si>
  <si>
    <t>60523-21-9</t>
  </si>
  <si>
    <t>ETHYL 4-METHYLPENTANOATE</t>
  </si>
  <si>
    <t>25415-67-2</t>
  </si>
  <si>
    <t>ETHYL 3-METHYLPENTANOATE</t>
  </si>
  <si>
    <t>5870-68-8</t>
  </si>
  <si>
    <t>ETHYL 2-METHYLPENTANOATE</t>
  </si>
  <si>
    <t>39255-32-8</t>
  </si>
  <si>
    <t>ETHYL 2-METHYL-3-PENTENOATE</t>
  </si>
  <si>
    <t>1617-23-8</t>
  </si>
  <si>
    <t>ETHYL 2-METHYL-4-PENTENOATE</t>
  </si>
  <si>
    <t>53399-81-8</t>
  </si>
  <si>
    <t>3-ETHYL-2-METHYLPYRAZINE</t>
  </si>
  <si>
    <t>15707-23-0</t>
  </si>
  <si>
    <t>2-ETHYL-6-METHYLPYRAZINE</t>
  </si>
  <si>
    <t>13925-03-6</t>
  </si>
  <si>
    <t>2-ETHYL-5-METHYLPYRAZINE</t>
  </si>
  <si>
    <t>13360-64-0</t>
  </si>
  <si>
    <t>5-ETHYL-2-METHYLPYRIDINE</t>
  </si>
  <si>
    <t>104-90-5</t>
  </si>
  <si>
    <t>5-ETHYL-2-METHYLTHIAZOLE</t>
  </si>
  <si>
    <t>19961-52-5</t>
  </si>
  <si>
    <t>2-ETHYL-4-METHYLTHIAZOLE</t>
  </si>
  <si>
    <t>15679-12-6</t>
  </si>
  <si>
    <t>ETHYL 4-(METHYLTHIO) BUTYRATE</t>
  </si>
  <si>
    <t>22014-48-8</t>
  </si>
  <si>
    <t>ETHYL 3-(METHYLTHIO)-CIS-2-PROPENOATE</t>
  </si>
  <si>
    <t>136115-66-7</t>
  </si>
  <si>
    <t>ETHYL 3-(METHYLTHIO)-2-PROPENOATE</t>
  </si>
  <si>
    <t>77105-51-2</t>
  </si>
  <si>
    <t>ETHYL 3-METHYLTHIOPROPIONATE</t>
  </si>
  <si>
    <t>13327-56-5</t>
  </si>
  <si>
    <t>2-ETHYL-3-METHYLTHIOPYRAZINE</t>
  </si>
  <si>
    <t>72987-62-3</t>
  </si>
  <si>
    <t>ETHYL 3-(METHYLTHIO)-TRANS-2-PROPENOATE</t>
  </si>
  <si>
    <t>136115-65-6</t>
  </si>
  <si>
    <t>ETHYL 5-(METHYLTHIO)VALERATE</t>
  </si>
  <si>
    <t>233665-98-0</t>
  </si>
  <si>
    <t>ETHYL METHYL-P-TOLYLGLYCIDATE</t>
  </si>
  <si>
    <t>74367-97-8</t>
  </si>
  <si>
    <t>2-ETHYL-(3 OR 5 OR 6)-MOP(85%) AND 2-METHYL-(3 OR 5 OR 6)-MOP(13%)</t>
  </si>
  <si>
    <t>977044-47-5</t>
  </si>
  <si>
    <t>ETHYL MYRISTATE</t>
  </si>
  <si>
    <t>124-06-1</t>
  </si>
  <si>
    <t>ETHYL NITRITE</t>
  </si>
  <si>
    <t>109-95-5</t>
  </si>
  <si>
    <t>N-ETHYL TRANS-2-CIS-6-NONADIENAMIDE</t>
  </si>
  <si>
    <t>608514-56-3</t>
  </si>
  <si>
    <t>ETHYL NONANOATE</t>
  </si>
  <si>
    <t>123-29-5</t>
  </si>
  <si>
    <t>ETHYL 2-NONYNOATE</t>
  </si>
  <si>
    <t>10031-92-2</t>
  </si>
  <si>
    <t>ETHYL OCTADECANOATE</t>
  </si>
  <si>
    <t>111-61-5</t>
  </si>
  <si>
    <t>ETHYL CIS-4,7-OCTADIENOATE</t>
  </si>
  <si>
    <t>69925-33-3</t>
  </si>
  <si>
    <t>(+/-)-4-ETHYLOCTANAL</t>
  </si>
  <si>
    <t>58475-04-0</t>
  </si>
  <si>
    <t>ETHYL OCTANOATE</t>
  </si>
  <si>
    <t>106-32-1</t>
  </si>
  <si>
    <t>4-ETHYLOCTANOIC ACID</t>
  </si>
  <si>
    <t>16493-80-4</t>
  </si>
  <si>
    <t>ETHYL CIS-4-OCTENOATE</t>
  </si>
  <si>
    <t>34495-71-1</t>
  </si>
  <si>
    <t>ETHYL 3-OCTENOATE</t>
  </si>
  <si>
    <t>1117-65-3</t>
  </si>
  <si>
    <t>ETHYL TRANS-2-OCTENOATE</t>
  </si>
  <si>
    <t>7367-82-0</t>
  </si>
  <si>
    <t>ETHYL OLEATE</t>
  </si>
  <si>
    <t>111-62-6</t>
  </si>
  <si>
    <t>2-ETHYL-3,(5 OR 6)-DIMETHYLPYRAZINE</t>
  </si>
  <si>
    <t>27043-05-6</t>
  </si>
  <si>
    <t>ETHYL 5-OXODECANOATE</t>
  </si>
  <si>
    <t>93919-00-7</t>
  </si>
  <si>
    <t>ETHYL 3-OXOHEXANOATE</t>
  </si>
  <si>
    <t>3249-68-1</t>
  </si>
  <si>
    <t>ETHYL PALMITATE</t>
  </si>
  <si>
    <t>628-97-7</t>
  </si>
  <si>
    <t>ETHYL 4-PENTENOATE</t>
  </si>
  <si>
    <t>1968-40-7</t>
  </si>
  <si>
    <t>P-ETHYLPHENOL</t>
  </si>
  <si>
    <t>123-07-9</t>
  </si>
  <si>
    <t>ETHYL PHENYLACETATE</t>
  </si>
  <si>
    <t>101-97-3</t>
  </si>
  <si>
    <t>ETHYL 4-PHENYLBUTYRATE</t>
  </si>
  <si>
    <t>10031-93-3</t>
  </si>
  <si>
    <t>ETHYL 3-PHENYLGLYCIDATE</t>
  </si>
  <si>
    <t>121-39-1</t>
  </si>
  <si>
    <t>ETHYL 3-PHENYLPROPIONATE</t>
  </si>
  <si>
    <t>2021-28-5</t>
  </si>
  <si>
    <t>ETHYL PROPIONATE</t>
  </si>
  <si>
    <t>105-37-3</t>
  </si>
  <si>
    <t>ETHYL 2-(METHYLDITHIO)PROPIONATE</t>
  </si>
  <si>
    <t>23747-43-5</t>
  </si>
  <si>
    <t>ETHYL PROPYL DISULFIDE</t>
  </si>
  <si>
    <t>30453-31-7</t>
  </si>
  <si>
    <t>ETHYL PROPYL TRISULFIDE</t>
  </si>
  <si>
    <t>31499-70-4</t>
  </si>
  <si>
    <t>2-ETHYLPYRAZINE</t>
  </si>
  <si>
    <t>13925-00-3</t>
  </si>
  <si>
    <t>3-ETHYLPYRIDINE</t>
  </si>
  <si>
    <t>536-78-7</t>
  </si>
  <si>
    <t>1-ETHYL-2-PYRROLECARBOXALDEHYDE</t>
  </si>
  <si>
    <t>2167-14-8</t>
  </si>
  <si>
    <t>ETHYL PYRUVATE</t>
  </si>
  <si>
    <t>617-35-6</t>
  </si>
  <si>
    <t>ETHYL SALICYLATE</t>
  </si>
  <si>
    <t>118-61-6</t>
  </si>
  <si>
    <t>ETHYL SORBATE</t>
  </si>
  <si>
    <t>2396-84-1</t>
  </si>
  <si>
    <t>ETHYL THIOACETATE</t>
  </si>
  <si>
    <t>625-60-5</t>
  </si>
  <si>
    <t>(+/-)-3-(ETHYLTHIO)BUTANOL</t>
  </si>
  <si>
    <t>117013-33-9</t>
  </si>
  <si>
    <t>2-ETHYLTHIOPHENOL</t>
  </si>
  <si>
    <t>4500-58-7</t>
  </si>
  <si>
    <t>ETHYL TIGLATE</t>
  </si>
  <si>
    <t>5837-78-5</t>
  </si>
  <si>
    <t>ETHYL TRANS-2-HEXENOATE</t>
  </si>
  <si>
    <t>27829-72-7</t>
  </si>
  <si>
    <t>ETHYL TRANS-2-METHYL-2-PENTENOATE</t>
  </si>
  <si>
    <t>1617-40-9</t>
  </si>
  <si>
    <t>2-ETHYL-1,3,3-TRIMETHYL-2-NORBORNANOL</t>
  </si>
  <si>
    <t>18368-91-7</t>
  </si>
  <si>
    <t>ETHYL UNDECANOATE</t>
  </si>
  <si>
    <t>627-90-7</t>
  </si>
  <si>
    <t>ETHYL 10-UNDECENOATE</t>
  </si>
  <si>
    <t>692-86-4</t>
  </si>
  <si>
    <t>ETHYL VALERATE</t>
  </si>
  <si>
    <t>539-82-2</t>
  </si>
  <si>
    <t>ETHYL VANILLIN</t>
  </si>
  <si>
    <t>121-32-4</t>
  </si>
  <si>
    <t>ETHYL VANILLIN BETA-D-GLUCOPYRANOSIDE</t>
  </si>
  <si>
    <t>122397-96-0</t>
  </si>
  <si>
    <t>ETHYL VANILLIN ISOBUTYRATE</t>
  </si>
  <si>
    <t>188417-26-7</t>
  </si>
  <si>
    <t>ETHYL VANILLIN PROPYLENE GLYCOL ACETAL</t>
  </si>
  <si>
    <t>68527-76-4</t>
  </si>
  <si>
    <t>EUCALYPTOL</t>
  </si>
  <si>
    <t>470-82-6</t>
  </si>
  <si>
    <t>EUCALYPTUS, OIL (EUCALYPTUS GLOBULUS LABILLE)</t>
  </si>
  <si>
    <t>8000-48-4</t>
  </si>
  <si>
    <t>EUGENOL</t>
  </si>
  <si>
    <t>97-53-0</t>
  </si>
  <si>
    <t>EUGENYL ACETATE</t>
  </si>
  <si>
    <t>93-28-7</t>
  </si>
  <si>
    <t>EUGENYL BENZOATE</t>
  </si>
  <si>
    <t>531-26-0</t>
  </si>
  <si>
    <t>EUGENYL FORMATE</t>
  </si>
  <si>
    <t>10031-96-6</t>
  </si>
  <si>
    <t>EUGENYL ISOVALERATE</t>
  </si>
  <si>
    <t>61114-24-7</t>
  </si>
  <si>
    <t>EUGENYL METHYL ETHER</t>
  </si>
  <si>
    <t>93-15-2</t>
  </si>
  <si>
    <t>(2E,6Z,8E)-N-(2-METHYLPROPYL)-2,6,8-DECATRIENAMIDE</t>
  </si>
  <si>
    <t>25394-57-4</t>
  </si>
  <si>
    <t>FARNESAL</t>
  </si>
  <si>
    <t>19317-11-4</t>
  </si>
  <si>
    <t>FARNESENE</t>
  </si>
  <si>
    <t>502-61-4</t>
  </si>
  <si>
    <t>FARNESOL</t>
  </si>
  <si>
    <t>4602-84-0</t>
  </si>
  <si>
    <t>FATTY ACIDS</t>
  </si>
  <si>
    <t>67254-79-9</t>
  </si>
  <si>
    <t>FATTY ALCOHOLS, SYNTHETIC</t>
  </si>
  <si>
    <t>977096-86-8</t>
  </si>
  <si>
    <t>FD&amp;C BLUE NO. 2</t>
  </si>
  <si>
    <t>860-22-0</t>
  </si>
  <si>
    <t>FD&amp;C BLUE NO. 1</t>
  </si>
  <si>
    <t>3844-45-9</t>
  </si>
  <si>
    <t>FD&amp;C BLUE NO. 2, ALUMINUM LAKE</t>
  </si>
  <si>
    <t>16521-38-3</t>
  </si>
  <si>
    <t>FD&amp;C BLUE NO. 1, ALUMINUM LAKE</t>
  </si>
  <si>
    <t>68921-42-6</t>
  </si>
  <si>
    <t>FD&amp;C BLUE NO. 2, CALCIUM LAKE</t>
  </si>
  <si>
    <t>977011-14-5</t>
  </si>
  <si>
    <t>FD&amp;C BLUE NO. 1, CALCIUM LAKE</t>
  </si>
  <si>
    <t>977011-13-4</t>
  </si>
  <si>
    <t>FD&amp;C GREEN NO. 3</t>
  </si>
  <si>
    <t>2353-45-9</t>
  </si>
  <si>
    <t>FD&amp;C GREEN NO. 3, ALUMINUM LAKE</t>
  </si>
  <si>
    <t>977011-88-3</t>
  </si>
  <si>
    <t>FD&amp;C GREEN NO. 3, CALCIUM LAKE</t>
  </si>
  <si>
    <t>977011-12-3</t>
  </si>
  <si>
    <t>FD&amp;C GREEN NO. 2--PROHIBITED</t>
  </si>
  <si>
    <t>5141-20-8</t>
  </si>
  <si>
    <t>FD&amp;C GREEN NO. 1--PROHIBITED</t>
  </si>
  <si>
    <t>4680-78-8</t>
  </si>
  <si>
    <t>FD&amp;C RED NO. 40</t>
  </si>
  <si>
    <t>25956-17-6</t>
  </si>
  <si>
    <t>FD&amp;C RED NO. 3</t>
  </si>
  <si>
    <t>16423-68-0</t>
  </si>
  <si>
    <t>FD&amp;C RED NO. 40, ALUMINUM LAKE</t>
  </si>
  <si>
    <t>977154-53-2</t>
  </si>
  <si>
    <t>FD&amp;C RED NO. 3, ALUMINUM LAKE--PROHIBITED</t>
  </si>
  <si>
    <t>12227-78-0</t>
  </si>
  <si>
    <t>FD&amp;C RED NO. 40, CALCIUM LAKE</t>
  </si>
  <si>
    <t>977011-17-8</t>
  </si>
  <si>
    <t>FD&amp;C RED NO. 3, CALCIUM LAKE--PROHIBITED</t>
  </si>
  <si>
    <t>977011-16-7</t>
  </si>
  <si>
    <t>FD&amp;C RED NO. 4--PROHIBITED</t>
  </si>
  <si>
    <t>4548-53-2</t>
  </si>
  <si>
    <t>FD&amp;C RED NO. 1--PROHIBITED</t>
  </si>
  <si>
    <t>FD&amp;C RED NO. 2--PROHIBITED</t>
  </si>
  <si>
    <t>915-67-3</t>
  </si>
  <si>
    <t>FD&amp;C VIOLET NO. 1--PROHIBITED</t>
  </si>
  <si>
    <t>1694-09-3</t>
  </si>
  <si>
    <t>FD&amp;C YELLOW NO. 6</t>
  </si>
  <si>
    <t>2783-94-0</t>
  </si>
  <si>
    <t>FD&amp;C YELLOW NO. 5</t>
  </si>
  <si>
    <t>1934-21-0</t>
  </si>
  <si>
    <t>FD&amp;C YELLOW NO. 5, ALUMINUM LAKE</t>
  </si>
  <si>
    <t>12225-21-7</t>
  </si>
  <si>
    <t>FD&amp;C YELLOW NO. 6, ALUMINUM LAKE</t>
  </si>
  <si>
    <t>15790-07-5</t>
  </si>
  <si>
    <t>FD&amp;C YELLOW NO. 5, CALCIUM LAKE</t>
  </si>
  <si>
    <t>977011-18-9</t>
  </si>
  <si>
    <t>FD&amp;C YELLOW NO. 6, CALCIUM LAKE</t>
  </si>
  <si>
    <t>977083-04-7</t>
  </si>
  <si>
    <t>D-FENCHONE</t>
  </si>
  <si>
    <t>4695-62-9</t>
  </si>
  <si>
    <t>FENCHYL ALCOHOL</t>
  </si>
  <si>
    <t>1632-73-1</t>
  </si>
  <si>
    <t>FENNEL, COMMON (FOENICULUM VULGARE MILL.)</t>
  </si>
  <si>
    <t>977001-13-0</t>
  </si>
  <si>
    <t>FENNEL, SWEET (FOENICULUM VULGARE MILL. VAR. DULCE (D.C.) ALEF.)</t>
  </si>
  <si>
    <t>977007-85-4</t>
  </si>
  <si>
    <t>FENNEL, SWEET, OIL (FOENICULUM VULGARE MILL. VAR. DULCE (D.C.) ALEF.)</t>
  </si>
  <si>
    <t>8006-84-6</t>
  </si>
  <si>
    <t>FENUGREEK (TRIGONELLA FOENUM-GRAECUM L.)</t>
  </si>
  <si>
    <t>977155-29-5</t>
  </si>
  <si>
    <t>FENUGREEK, EXTRACT (TRIGONELLA FOENUM-GRAECUM L.)</t>
  </si>
  <si>
    <t>84625-40-1</t>
  </si>
  <si>
    <t>FENUGREEK, OLEORESIN (TRIGONELLA FOENUM-GRAECUM L.)</t>
  </si>
  <si>
    <t>977018-53-3</t>
  </si>
  <si>
    <t>FERRIC AMMONIUM CITRATE, BROWN</t>
  </si>
  <si>
    <t>1332-98-5</t>
  </si>
  <si>
    <t>FERRIC CHLORIDE</t>
  </si>
  <si>
    <t>7705-08-0</t>
  </si>
  <si>
    <t>FERRIC CITRATE</t>
  </si>
  <si>
    <t>28633-45-6</t>
  </si>
  <si>
    <t>FERRIC OXIDE</t>
  </si>
  <si>
    <t>1309-37-1</t>
  </si>
  <si>
    <t>FERRIC PEPTONATE</t>
  </si>
  <si>
    <t>977089-86-3</t>
  </si>
  <si>
    <t>FERRIC PHOSPHATE</t>
  </si>
  <si>
    <t>10045-86-0</t>
  </si>
  <si>
    <t>FERRIC PYROPHOSPHATE</t>
  </si>
  <si>
    <t>10058-44-3</t>
  </si>
  <si>
    <t>FERRIC SODIUM PYROPHOSPHATE</t>
  </si>
  <si>
    <t>10045-87-1</t>
  </si>
  <si>
    <t>FERRIC SULFATE</t>
  </si>
  <si>
    <t>10028-22-5</t>
  </si>
  <si>
    <t>FERROCYANIDE SALTS</t>
  </si>
  <si>
    <t>977171-91-7</t>
  </si>
  <si>
    <t>FERROUS ASCORBATE</t>
  </si>
  <si>
    <t>24808-52-4</t>
  </si>
  <si>
    <t>FERROUS CARBONATE</t>
  </si>
  <si>
    <t>563-71-3</t>
  </si>
  <si>
    <t>FERROUS CITRATE</t>
  </si>
  <si>
    <t>23383-11-1</t>
  </si>
  <si>
    <t>FERROUS FUMARATE</t>
  </si>
  <si>
    <t>141-01-5</t>
  </si>
  <si>
    <t>FERROUS GLUCONATE</t>
  </si>
  <si>
    <t>FERROUS L-LACTATE</t>
  </si>
  <si>
    <t>85993-25-5</t>
  </si>
  <si>
    <t>FERROUS LACTATE</t>
  </si>
  <si>
    <t>5905-52-2</t>
  </si>
  <si>
    <t>FERROUS PEPTONATE</t>
  </si>
  <si>
    <t>977089-87-4</t>
  </si>
  <si>
    <t>FERROUS SULFATE</t>
  </si>
  <si>
    <t>7782-63-0</t>
  </si>
  <si>
    <t>FICIN</t>
  </si>
  <si>
    <t>9001-33-6</t>
  </si>
  <si>
    <t>FIR (PINE) NEEDLES AND TWIGS (ABIES SIBIRICA LEDEB.)</t>
  </si>
  <si>
    <t>8021-29-2</t>
  </si>
  <si>
    <t>FIR NEEDLES AND TWIGS, OIL (ABIES SPP.)</t>
  </si>
  <si>
    <t>8021-28-1</t>
  </si>
  <si>
    <t>FISH OIL (HYDROGENATED)</t>
  </si>
  <si>
    <t>91078-95-4</t>
  </si>
  <si>
    <t>FISH PROTEIN CONCENTRATE, WHOLE</t>
  </si>
  <si>
    <t>977050-73-9</t>
  </si>
  <si>
    <t>FISH PROTEIN ISOLATE</t>
  </si>
  <si>
    <t>977080-38-8</t>
  </si>
  <si>
    <t>FOLIC ACID</t>
  </si>
  <si>
    <t>59-30-3</t>
  </si>
  <si>
    <t>FORMALDEHYDE</t>
  </si>
  <si>
    <t>50-00-0</t>
  </si>
  <si>
    <t>FORMIC ACID</t>
  </si>
  <si>
    <t>64-18-6</t>
  </si>
  <si>
    <t>2-FORMYL-6,6-DIMETHYLBICYCLO(3.1.1)HEPT-2-ENE</t>
  </si>
  <si>
    <t>564-94-3</t>
  </si>
  <si>
    <t>4-FORMYL-2-METHOXYPHENYL 2-HYDROXYPROPANOATE</t>
  </si>
  <si>
    <t>930587-76-1</t>
  </si>
  <si>
    <t>FRUIT JUICE</t>
  </si>
  <si>
    <t>977010-51-7</t>
  </si>
  <si>
    <t>FULLERS EARTH</t>
  </si>
  <si>
    <t>8031-18-3</t>
  </si>
  <si>
    <t>FUMARIC ACID</t>
  </si>
  <si>
    <t>110-17-8</t>
  </si>
  <si>
    <t>FUNGAL HEMICELLULASE</t>
  </si>
  <si>
    <t>977147-94-6</t>
  </si>
  <si>
    <t>FUNGAL PECTINASE</t>
  </si>
  <si>
    <t>977033-80-9</t>
  </si>
  <si>
    <t>2-FURANMETHANETHIOL FORMATE</t>
  </si>
  <si>
    <t>59020-90-5</t>
  </si>
  <si>
    <t>4-((FURANMETHYL)THIO)-2-PENTANONE</t>
  </si>
  <si>
    <t>180031-78-1</t>
  </si>
  <si>
    <t>FURCELLERAN</t>
  </si>
  <si>
    <t>9000-21-9</t>
  </si>
  <si>
    <t>FURCELLERAN, AMMONIUM SALT OF</t>
  </si>
  <si>
    <t>977089-77-2</t>
  </si>
  <si>
    <t>FURCELLERAN AND SALTS OF FURCELLERAN</t>
  </si>
  <si>
    <t>977043-65-4</t>
  </si>
  <si>
    <t>FURCELLERAN, CALCIUM SALT OF</t>
  </si>
  <si>
    <t>88845-49-2</t>
  </si>
  <si>
    <t>FURCELLERAN, POTASSIUM SALT OF</t>
  </si>
  <si>
    <t>92880-86-9</t>
  </si>
  <si>
    <t>FURCELLERAN, SODIUM SALT OF</t>
  </si>
  <si>
    <t>92880-87-0</t>
  </si>
  <si>
    <t>FURFURAL</t>
  </si>
  <si>
    <t>98-01-1</t>
  </si>
  <si>
    <t>FURFURAL PROPYLENEGLYCOL ACETAL</t>
  </si>
  <si>
    <t>4359-54-0</t>
  </si>
  <si>
    <t>FURFURYL ACETATE</t>
  </si>
  <si>
    <t>623-17-6</t>
  </si>
  <si>
    <t>FURFURYL ALCOHOL</t>
  </si>
  <si>
    <t>98-00-0</t>
  </si>
  <si>
    <t>FURFURYL BUTYRATE</t>
  </si>
  <si>
    <t>623-21-2</t>
  </si>
  <si>
    <t>FURFURYL DECANOATE</t>
  </si>
  <si>
    <t>39252-05-6</t>
  </si>
  <si>
    <t>FURFURYL FORMATE</t>
  </si>
  <si>
    <t>13493-97-5</t>
  </si>
  <si>
    <t>2-FURFURYLIDENEBUTYRALDEHYDE</t>
  </si>
  <si>
    <t>770-27-4</t>
  </si>
  <si>
    <t>FURFURYL ISOPROPYL SULFIDE</t>
  </si>
  <si>
    <t>1883-78-9</t>
  </si>
  <si>
    <t>FURFURYL MERCAPTAN</t>
  </si>
  <si>
    <t>98-02-2</t>
  </si>
  <si>
    <t>FURFURYL 3-METHYLBUTANOATE</t>
  </si>
  <si>
    <t>13678-60-9</t>
  </si>
  <si>
    <t>FURFURYL METHYL ETHER</t>
  </si>
  <si>
    <t>13679-46-4</t>
  </si>
  <si>
    <t>FURFURYL 2-METHYL-3-FURYL DISULFIDE</t>
  </si>
  <si>
    <t>109537-55-5</t>
  </si>
  <si>
    <t>FURFURYL METHYL SULFIDE</t>
  </si>
  <si>
    <t>1438-91-1</t>
  </si>
  <si>
    <t>ALPHA-FURFURYL OCTANOATE</t>
  </si>
  <si>
    <t>39252-03-4</t>
  </si>
  <si>
    <t>ALPHA-FURFURYL PENTANOATE</t>
  </si>
  <si>
    <t>36701-01-6</t>
  </si>
  <si>
    <t>FURFURYL PROPIONATE</t>
  </si>
  <si>
    <t>623-19-8</t>
  </si>
  <si>
    <t>FURFURYL PROPYL DISULFIDE</t>
  </si>
  <si>
    <t>252736-36-0</t>
  </si>
  <si>
    <t>N-FURFURYLPYRROLE</t>
  </si>
  <si>
    <t>1438-94-4</t>
  </si>
  <si>
    <t>FURFURYL THIOACETATE</t>
  </si>
  <si>
    <t>13678-68-7</t>
  </si>
  <si>
    <t>1-(2-FURFURYLTHIO)PROPANONE</t>
  </si>
  <si>
    <t>58066-86-7</t>
  </si>
  <si>
    <t>FURFURYL THIOPROPIONATE</t>
  </si>
  <si>
    <t>59020-85-8</t>
  </si>
  <si>
    <t>3-(2-FUROYLTHIO)-2,5-DIMETHYLFURAN</t>
  </si>
  <si>
    <t>55764-31-3</t>
  </si>
  <si>
    <t>1-(2-FURYL)-1,3-BUTANEDIONE</t>
  </si>
  <si>
    <t>25790-35-6</t>
  </si>
  <si>
    <t>1-(2-FURYL)BUTAN-3-ONE</t>
  </si>
  <si>
    <t>699-17-2</t>
  </si>
  <si>
    <t>4-(2-FURYL)-3-BUTEN-2-ONE</t>
  </si>
  <si>
    <t>623-15-4</t>
  </si>
  <si>
    <t>2-FURYL METHYL KETONE</t>
  </si>
  <si>
    <t>1192-62-7</t>
  </si>
  <si>
    <t>FUSEL OIL, REFINED</t>
  </si>
  <si>
    <t>8013-75-0</t>
  </si>
  <si>
    <t>ALPHA-GALACTOSIDASE FROM MORTEIRELLA VINACEAE RAFFINOSEUTILIZER</t>
  </si>
  <si>
    <t>977080-39-9</t>
  </si>
  <si>
    <t>GALANGA, GREATER (ALPINIA GALANGA WILLD)</t>
  </si>
  <si>
    <t>977050-77-3</t>
  </si>
  <si>
    <t>GALANGAL ROOT (ALPINIA SPP.)</t>
  </si>
  <si>
    <t>977038-75-7</t>
  </si>
  <si>
    <t>GALANGAL ROOT, EXTRACT (ALPINIA SPP.)</t>
  </si>
  <si>
    <t>977038-76-8</t>
  </si>
  <si>
    <t>GALANGAL ROOT, OIL (ALPINIA SPP.)</t>
  </si>
  <si>
    <t>8024-40-6</t>
  </si>
  <si>
    <t>GALBANUM, OIL (FERULA SPP.)</t>
  </si>
  <si>
    <t>8023-91-4</t>
  </si>
  <si>
    <t>GALBANUM, RESIN (FERULA SPP.)</t>
  </si>
  <si>
    <t>9000-24-2</t>
  </si>
  <si>
    <t>GAMBIR (UNCARIA GAMBIR ROXB.)</t>
  </si>
  <si>
    <t>8001-48-7</t>
  </si>
  <si>
    <t>GARDENIA GUMMIFERA DISTILLATE</t>
  </si>
  <si>
    <t>853947-47-4</t>
  </si>
  <si>
    <t>GARLIC</t>
  </si>
  <si>
    <t>977001-81-2</t>
  </si>
  <si>
    <t>GARLIC EXTRACT</t>
  </si>
  <si>
    <t>8008-99-9</t>
  </si>
  <si>
    <t>GARLIC, OIL (ALLIUM SATIVUM L.)</t>
  </si>
  <si>
    <t>8000-78-0</t>
  </si>
  <si>
    <t>GELATIN</t>
  </si>
  <si>
    <t>9000-70-8</t>
  </si>
  <si>
    <t>GELLAN GUM</t>
  </si>
  <si>
    <t>71010-52-1</t>
  </si>
  <si>
    <t>GENET, ABSOLUTE (SPARTIUM JUNCEUM L.)</t>
  </si>
  <si>
    <t>977161-78-6</t>
  </si>
  <si>
    <t>GENET, EXTRACT (SPARTIUM JUNCEUM L.)</t>
  </si>
  <si>
    <t>90131-21-8</t>
  </si>
  <si>
    <t>GENTIAN ROOT, EXTRACT (GENTIANA LUTEA L.)</t>
  </si>
  <si>
    <t>72968-42-4</t>
  </si>
  <si>
    <t>GENTIAN, STEMLESS (GENTIANA ACAULIS L.)</t>
  </si>
  <si>
    <t>977088-41-7</t>
  </si>
  <si>
    <t>GERANIC ACID</t>
  </si>
  <si>
    <t>459-80-3</t>
  </si>
  <si>
    <t>GERANIOL</t>
  </si>
  <si>
    <t>106-24-1</t>
  </si>
  <si>
    <t>GERANIUM (PELARGONIUM SPP.)</t>
  </si>
  <si>
    <t>977001-35-6</t>
  </si>
  <si>
    <t>GERANIUM, EAST INDIAN, EXTRACT (CYMBOPOGON MARTINI STAPF.)</t>
  </si>
  <si>
    <t>977091-47-6</t>
  </si>
  <si>
    <t>GERANIUM, EAST INDIAN, OIL (CYMBOPOGON MARTINI STAPF.)</t>
  </si>
  <si>
    <t>8014-19-5</t>
  </si>
  <si>
    <t>GERANIUM EXTRACT (PELARGONIUM SPP.)</t>
  </si>
  <si>
    <t>977091-46-5</t>
  </si>
  <si>
    <t>GERANIUM, OIL (PELARGONIUM SPP.)</t>
  </si>
  <si>
    <t>8000-46-2</t>
  </si>
  <si>
    <t>GERANIUM, ROSE, OIL (PELARGONIUM GRAVEOLENS L'HER.)</t>
  </si>
  <si>
    <t>977143-78-4</t>
  </si>
  <si>
    <t>GERANYL ACETATE</t>
  </si>
  <si>
    <t>105-87-3</t>
  </si>
  <si>
    <t>GERANYL ACETOACETATE</t>
  </si>
  <si>
    <t>10032-00-5</t>
  </si>
  <si>
    <t>GERANYL ACETONE</t>
  </si>
  <si>
    <t>3796-70-1</t>
  </si>
  <si>
    <t>GERANYL BENZOATE</t>
  </si>
  <si>
    <t>94-48-4</t>
  </si>
  <si>
    <t>GERANYL BUTYRATE</t>
  </si>
  <si>
    <t>106-29-6</t>
  </si>
  <si>
    <t>GERANYL FORMATE</t>
  </si>
  <si>
    <t>105-86-2</t>
  </si>
  <si>
    <t>GERANYL HEXANOATE</t>
  </si>
  <si>
    <t>10032-02-7</t>
  </si>
  <si>
    <t>GERANYL ISOBUTYRATE</t>
  </si>
  <si>
    <t>2345-26-8</t>
  </si>
  <si>
    <t>GERANYL ISOVALERATE</t>
  </si>
  <si>
    <t>109-20-6</t>
  </si>
  <si>
    <t>GERANYL 2-METHYLBUTYRATE</t>
  </si>
  <si>
    <t>68705-63-5</t>
  </si>
  <si>
    <t>GERANYL PHENYLACETATE</t>
  </si>
  <si>
    <t>102-22-7</t>
  </si>
  <si>
    <t>GERANYL PROPIONATE</t>
  </si>
  <si>
    <t>105-90-8</t>
  </si>
  <si>
    <t>GERANYL TIGLATE</t>
  </si>
  <si>
    <t>7785-33-3</t>
  </si>
  <si>
    <t>GERANYL VALERATE</t>
  </si>
  <si>
    <t>10402-47-8</t>
  </si>
  <si>
    <t>GERMANDER, CHAMAEDRYS (TEUCRIUM CHAMAEDRYS L.)</t>
  </si>
  <si>
    <t>977081-08-5</t>
  </si>
  <si>
    <t>GERMANDER, CHAMAEDRYS, EXTRACT (TEUCRIUM CHAMAEDRYS L.)</t>
  </si>
  <si>
    <t>977091-51-2</t>
  </si>
  <si>
    <t>GERMANDER, CHAMAEDRYS, EXTRACT SOLID (TEUCRIUM CHAMAEDRYS L.)</t>
  </si>
  <si>
    <t>977091-52-3</t>
  </si>
  <si>
    <t>GERMANDER, GOLDEN (TEUCRIUM POLIUM L.)</t>
  </si>
  <si>
    <t>977088-44-0</t>
  </si>
  <si>
    <t>GHATTI, GUM (ANOGEISSUS LATIFOLIA WALL.)</t>
  </si>
  <si>
    <t>9000-28-6</t>
  </si>
  <si>
    <t>GIBBERELLIC ACID &amp; POTASSIUM GIBBERELLATE</t>
  </si>
  <si>
    <t>977136-81-4</t>
  </si>
  <si>
    <t>GINGER (ZINGIBER OFFICINALE ROSC.)</t>
  </si>
  <si>
    <t>977001-38-9</t>
  </si>
  <si>
    <t>GINGER, EXTRACT (ZINGIBER OFFICINALE ROSC.)</t>
  </si>
  <si>
    <t>84696-15-1</t>
  </si>
  <si>
    <t>GINGER, OIL (ZINGIBER OFFICINALE ROSC.)</t>
  </si>
  <si>
    <t>GINGER, OLEORESIN (ZINGIBER OFFICINALE ROSC.)</t>
  </si>
  <si>
    <t>8002-60-6</t>
  </si>
  <si>
    <t>D-GLUCONIC ACID</t>
  </si>
  <si>
    <t>526-95-4</t>
  </si>
  <si>
    <t>GLUCONO-DELTA LACTONE</t>
  </si>
  <si>
    <t>90-80-2</t>
  </si>
  <si>
    <t>N-GLUCONYL ETHANOLAMINE</t>
  </si>
  <si>
    <t>5438-31-3</t>
  </si>
  <si>
    <t>N-GLUCONYL ETHANOLAMINE PHOSPHATE</t>
  </si>
  <si>
    <t>874113-45-8</t>
  </si>
  <si>
    <t>GLUCOSE ISOMERASE FROM BACILLUS COAGULANS</t>
  </si>
  <si>
    <t>977042-63-9</t>
  </si>
  <si>
    <t>GLUCOSE ISOMERASE FROM IMMOBILIZED ARTHROBACTER GLOBIFORMIS</t>
  </si>
  <si>
    <t>977090-08-6</t>
  </si>
  <si>
    <t>GLUCOSE ISOMERASE FROM STREPTOMYCES OLIVACEUS</t>
  </si>
  <si>
    <t>977078-16-2</t>
  </si>
  <si>
    <t>GLUCOSE ISOMERASE FROM STREPTOMYCES OLIVOCHROMOGENES</t>
  </si>
  <si>
    <t>977090-07-5</t>
  </si>
  <si>
    <t>GLUCOSE ISOMERASE FROM STREPTOMYCES RUBIGINOSUS</t>
  </si>
  <si>
    <t>977090-06-4</t>
  </si>
  <si>
    <t>GLUCOSE OXIDASE CATALASE PREPARATION</t>
  </si>
  <si>
    <t>9001-35-8</t>
  </si>
  <si>
    <t>GLUCOSE OXIDASE FROM ASPERGILLUS NIGER</t>
  </si>
  <si>
    <t>977031-82-5</t>
  </si>
  <si>
    <t>GLUCOSE OXIDASE FROM PENICILLIUM NOTATUM</t>
  </si>
  <si>
    <t>977090-09-7</t>
  </si>
  <si>
    <t>GLUCOSE PENTAACETATE</t>
  </si>
  <si>
    <t>83-87-4</t>
  </si>
  <si>
    <t>GLUCOSIDASE FROM ASPERGILLUS FLAVUS</t>
  </si>
  <si>
    <t>977091-48-7</t>
  </si>
  <si>
    <t>GLUCOSIDASE FROM ASPERGILLUS NIGER</t>
  </si>
  <si>
    <t>977091-49-8</t>
  </si>
  <si>
    <t>GLUCOSIDASE FROM ASPERGILLUS ORYZAE</t>
  </si>
  <si>
    <t>977091-50-1</t>
  </si>
  <si>
    <t>L-GLUTAMIC ACID</t>
  </si>
  <si>
    <t>56-86-0</t>
  </si>
  <si>
    <t>GLUTAMIC ACID HYDROCHLORIDE</t>
  </si>
  <si>
    <t>138-15-8</t>
  </si>
  <si>
    <t>L-GLUTAMINE</t>
  </si>
  <si>
    <t>56-85-9</t>
  </si>
  <si>
    <t>GAMMA-GLUTAMYL-VALYL-GLYCINE</t>
  </si>
  <si>
    <t>38837-70-6</t>
  </si>
  <si>
    <t>GLUTARALDEHYDE</t>
  </si>
  <si>
    <t>111-30-8</t>
  </si>
  <si>
    <t>GLUTEN, GUM</t>
  </si>
  <si>
    <t>977091-56-7</t>
  </si>
  <si>
    <t>GLYCERIN</t>
  </si>
  <si>
    <t>56-81-5</t>
  </si>
  <si>
    <t>GLYCERIN, SYNTHETIC</t>
  </si>
  <si>
    <t>977091-53-4</t>
  </si>
  <si>
    <t>GLYCEROL TRIBUTYRATE</t>
  </si>
  <si>
    <t>60-01-5</t>
  </si>
  <si>
    <t>GLYCERYL BEHENATE</t>
  </si>
  <si>
    <t>77538-19-3</t>
  </si>
  <si>
    <t>GLYCERYL 5-HYDROXYDECANOATE</t>
  </si>
  <si>
    <t>26446-31-1</t>
  </si>
  <si>
    <t>GLYCERYL 5-HYDROXYDODECANOATE</t>
  </si>
  <si>
    <t>26446-32-2</t>
  </si>
  <si>
    <t>GLYCERYL-LACTO ESTERS OF FATTY ACIDS</t>
  </si>
  <si>
    <t>977051-31-2</t>
  </si>
  <si>
    <t>GLYCERYL LACTOOLEATE</t>
  </si>
  <si>
    <t>30283-16-0</t>
  </si>
  <si>
    <t>GLYCERYL LACTOPALMITATE</t>
  </si>
  <si>
    <t>1338-09-6</t>
  </si>
  <si>
    <t>GLYCERYL MONOOLEATE</t>
  </si>
  <si>
    <t>25496-72-4</t>
  </si>
  <si>
    <t>GLYCERYL MONOSTEARATE</t>
  </si>
  <si>
    <t>31566-31-1</t>
  </si>
  <si>
    <t>GLYCERYL PALMITOSTEARATE</t>
  </si>
  <si>
    <t>8067-32-1</t>
  </si>
  <si>
    <t>GLYCERYL TRIBENZOATE</t>
  </si>
  <si>
    <t>614-33-5</t>
  </si>
  <si>
    <t>GLYCERYL TRIPROPANOATE</t>
  </si>
  <si>
    <t>139-45-7</t>
  </si>
  <si>
    <t>GLYCERYL TRISTEARATE</t>
  </si>
  <si>
    <t>555-43-1</t>
  </si>
  <si>
    <t>GLYCINE</t>
  </si>
  <si>
    <t>56-40-6</t>
  </si>
  <si>
    <t>GLYCOCHOLIC ACID</t>
  </si>
  <si>
    <t>475-31-0</t>
  </si>
  <si>
    <t>GLYCYRRHIZIN, AMMONIATED (GLYCYRRHIZA SPP.)</t>
  </si>
  <si>
    <t>53956-04-0</t>
  </si>
  <si>
    <t>GRAINS OF PARADISE (AFRAMOMUM MELEGUETA (ROSC.) K. SCHUM.)</t>
  </si>
  <si>
    <t>977050-87-5</t>
  </si>
  <si>
    <t>GRAPE COLOR EXTRACT</t>
  </si>
  <si>
    <t>977091-57-8</t>
  </si>
  <si>
    <t>GRAPE ESSENCE, NATURAL</t>
  </si>
  <si>
    <t>977091-54-5</t>
  </si>
  <si>
    <t>GRAPEFRUIT ESSENCE, NATURAL</t>
  </si>
  <si>
    <t>977091-55-6</t>
  </si>
  <si>
    <t>GRAPEFRUIT, EXTRACT</t>
  </si>
  <si>
    <t>90045-43-5</t>
  </si>
  <si>
    <t>GRAPEFRUIT, JUICE</t>
  </si>
  <si>
    <t>977038-26-8</t>
  </si>
  <si>
    <t>GRAPEFRUIT, OIL (CITRUS PARADISI MACF.)</t>
  </si>
  <si>
    <t>8016-20-4</t>
  </si>
  <si>
    <t>GRAPEFRUIT OIL, CONC.</t>
  </si>
  <si>
    <t>977083-05-8</t>
  </si>
  <si>
    <t>GRAPEFRUIT, OIL, TERPENELESS (CITRUS PARADISI)</t>
  </si>
  <si>
    <t>68916-46-1</t>
  </si>
  <si>
    <t>GRAPE SEED EXTRACT</t>
  </si>
  <si>
    <t>85594-37-2</t>
  </si>
  <si>
    <t>GRAPE SKIN EXTRACT</t>
  </si>
  <si>
    <t>11029-12-2</t>
  </si>
  <si>
    <t>GROUND LIMESTONE</t>
  </si>
  <si>
    <t>977032-78-2</t>
  </si>
  <si>
    <t>GUAIAC GUM (GUAIACUM SPP.)</t>
  </si>
  <si>
    <t>9000-29-7</t>
  </si>
  <si>
    <t>GUAIAC GUM, EXTRACT (GUAIACUM SPP.)</t>
  </si>
  <si>
    <t>84650-13-5</t>
  </si>
  <si>
    <t>GUAIACOL</t>
  </si>
  <si>
    <t>90-05-1</t>
  </si>
  <si>
    <t>GUAIACOL BUTYRATE</t>
  </si>
  <si>
    <t>4112-92-9</t>
  </si>
  <si>
    <t>GUAIACOL PROPIONATE</t>
  </si>
  <si>
    <t>7598-60-9</t>
  </si>
  <si>
    <t>GUAIAC WOOD, EXTRACT (GUAIACUM SPP.)</t>
  </si>
  <si>
    <t>977083-52-5</t>
  </si>
  <si>
    <t>GUAIAC WOOD, OIL (GUAIACUM SPP.)</t>
  </si>
  <si>
    <t>8016-23-7</t>
  </si>
  <si>
    <t>GUAIACYL ACETATE</t>
  </si>
  <si>
    <t>613-70-7</t>
  </si>
  <si>
    <t>GUAIACYL ISOBUTYRATE</t>
  </si>
  <si>
    <t>723759-62-4</t>
  </si>
  <si>
    <t>GUAIACYL PHENYLACETATE</t>
  </si>
  <si>
    <t>4112-89-4</t>
  </si>
  <si>
    <t>GUAIENE</t>
  </si>
  <si>
    <t>88-84-6</t>
  </si>
  <si>
    <t>GUAIOL ACETATE</t>
  </si>
  <si>
    <t>134-28-1</t>
  </si>
  <si>
    <t>GUARANA, GUM (PAULLINIA CUPANA HBK)</t>
  </si>
  <si>
    <t>84929-28-2</t>
  </si>
  <si>
    <t>GUARANA SEED, EXTRACT</t>
  </si>
  <si>
    <t>977145-75-7</t>
  </si>
  <si>
    <t>GUAR, GUM (CYAMOPSIS TETRAGONOLOBUS (L.))</t>
  </si>
  <si>
    <t>9000-30-0</t>
  </si>
  <si>
    <t>GUAVA (PSIDIUM SPP.)</t>
  </si>
  <si>
    <t>977050-90-0</t>
  </si>
  <si>
    <t>GUAVA EXTRACT</t>
  </si>
  <si>
    <t>90045-46-8</t>
  </si>
  <si>
    <t>GUM ARABIC, HYDROGEN OCTENYLBUTANE DIOATE</t>
  </si>
  <si>
    <t>455885-22-0</t>
  </si>
  <si>
    <t>GUTTA HANG KANG (PALAQUIUM LEIOCARPUM BOERL. AND P. OBLONGIFOLIUM BURCK.)</t>
  </si>
  <si>
    <t>9007-97-0</t>
  </si>
  <si>
    <t>HAEMATOCOCCUS ALGAE MEAL</t>
  </si>
  <si>
    <t>977176-72-9</t>
  </si>
  <si>
    <t>HAW BARK, BLACK, EXTRACT (VIBURNUM PRUNIFOLIUM L.)</t>
  </si>
  <si>
    <t>84929-54-4</t>
  </si>
  <si>
    <t>HELIOPSIS LONGIPES EXTRACT</t>
  </si>
  <si>
    <t>792933-14-3</t>
  </si>
  <si>
    <t>HELIUM</t>
  </si>
  <si>
    <t>7440-59-7</t>
  </si>
  <si>
    <t>HEMLOCK (TSUGA SPP.)</t>
  </si>
  <si>
    <t>977074-62-6</t>
  </si>
  <si>
    <t>HEMLOCK NEEDLES AND TWIGS, OIL (TSUGA SPP.)</t>
  </si>
  <si>
    <t>2,4-HEPTADIENAL</t>
  </si>
  <si>
    <t>TRANS-2-TRANS-4-HEPTADIEN-1-OL</t>
  </si>
  <si>
    <t>33467-79-7</t>
  </si>
  <si>
    <t>GAMMA-HEPTALACTONE</t>
  </si>
  <si>
    <t>105-21-5</t>
  </si>
  <si>
    <t>HEPTANAL</t>
  </si>
  <si>
    <t>111-71-7</t>
  </si>
  <si>
    <t>HEPTANAL DIMETHYL ACETAL</t>
  </si>
  <si>
    <t>10032-05-0</t>
  </si>
  <si>
    <t>HEPTANAL GLYCERYL ACETAL (MIXED 1,2 AND 1,3 ACETALS)</t>
  </si>
  <si>
    <t>977043-66-5</t>
  </si>
  <si>
    <t>HEPTANAL PROPYLENEGLYCOL ACETAL</t>
  </si>
  <si>
    <t>2,3-HEPTANEDIONE</t>
  </si>
  <si>
    <t>96-04-8</t>
  </si>
  <si>
    <t>2-HEPTANETHIOL</t>
  </si>
  <si>
    <t>628-00-2</t>
  </si>
  <si>
    <t>HEPTANE-1-THIOL</t>
  </si>
  <si>
    <t>1639-09-4</t>
  </si>
  <si>
    <t>HEPTANOIC ACID</t>
  </si>
  <si>
    <t>111-14-8</t>
  </si>
  <si>
    <t>2-HEPTANOL</t>
  </si>
  <si>
    <t>543-49-7</t>
  </si>
  <si>
    <t>3-HEPTANOL</t>
  </si>
  <si>
    <t>589-82-2</t>
  </si>
  <si>
    <t>2-HEPTANONE</t>
  </si>
  <si>
    <t>110-43-0</t>
  </si>
  <si>
    <t>3-HEPTANONE</t>
  </si>
  <si>
    <t>106-35-4</t>
  </si>
  <si>
    <t>4-HEPTANONE</t>
  </si>
  <si>
    <t>123-19-3</t>
  </si>
  <si>
    <t>N-(HEPTAN-4-YL)BENZO[D][1,3]DIOXOLE-5-CARBOXAMIDE</t>
  </si>
  <si>
    <t>745047-51-2</t>
  </si>
  <si>
    <t>2-HEPTENAL</t>
  </si>
  <si>
    <t>2463-63-0</t>
  </si>
  <si>
    <t>4-HEPTENAL DIETHYL ACETAL</t>
  </si>
  <si>
    <t>977044-50-0</t>
  </si>
  <si>
    <t>(E)-2-HEPTENOIC ACID</t>
  </si>
  <si>
    <t>18999-28-5</t>
  </si>
  <si>
    <t>(+/-)-1-HEPTEN-3-OL</t>
  </si>
  <si>
    <t>4938-52-7</t>
  </si>
  <si>
    <t>(Z)-4-HEPTEN-1-OL</t>
  </si>
  <si>
    <t>6191-71-5</t>
  </si>
  <si>
    <t>3-HEPTEN-2-ONE</t>
  </si>
  <si>
    <t>1119-44-4</t>
  </si>
  <si>
    <t>2-HEPTEN-4-ONE</t>
  </si>
  <si>
    <t>4643-25-8</t>
  </si>
  <si>
    <t>HEPT-TRANS-2-EN-1-YL ACETATE</t>
  </si>
  <si>
    <t>16939-73-4</t>
  </si>
  <si>
    <t>HEPT-2-EN-1-YL ISOVALERATE</t>
  </si>
  <si>
    <t>253596-70-2</t>
  </si>
  <si>
    <t>TRANS-3-HEPTENYL 2-METHYLPROPANOATE</t>
  </si>
  <si>
    <t>977045-63-8</t>
  </si>
  <si>
    <t>3-HEPTYL ACETATE</t>
  </si>
  <si>
    <t>5921-83-5</t>
  </si>
  <si>
    <t>HEPTYL ACETATE</t>
  </si>
  <si>
    <t>112-06-1</t>
  </si>
  <si>
    <t>HEPTYL ALCOHOL</t>
  </si>
  <si>
    <t>111-70-6</t>
  </si>
  <si>
    <t>HEPTYL BUTYRATE</t>
  </si>
  <si>
    <t>5870-93-9</t>
  </si>
  <si>
    <t>2-HEPTYL BUTYRATE</t>
  </si>
  <si>
    <t>39026-94-3</t>
  </si>
  <si>
    <t>HEPTYL CINNAMATE</t>
  </si>
  <si>
    <t>10032-08-3</t>
  </si>
  <si>
    <t>CIS- AND TRANS-2-HEPTYLCYCLOPROPANECARBOXYLIC ACID</t>
  </si>
  <si>
    <t>977187-65-7</t>
  </si>
  <si>
    <t>3-HEPTYLDIHYDRO-5-METHYL-2(3H)-FURANONE</t>
  </si>
  <si>
    <t>40923-64-6</t>
  </si>
  <si>
    <t>HEPTYL FORMATE</t>
  </si>
  <si>
    <t>112-23-2</t>
  </si>
  <si>
    <t>2-HEPTYLFURAN</t>
  </si>
  <si>
    <t>3777-71-7</t>
  </si>
  <si>
    <t>HEPTYL HEPTANOATE</t>
  </si>
  <si>
    <t>624-09-9</t>
  </si>
  <si>
    <t>HEPTYL ISOBUTYRATE</t>
  </si>
  <si>
    <t>2349-13-5</t>
  </si>
  <si>
    <t>HEPTYL OCTANOATE</t>
  </si>
  <si>
    <t>4265-97-8</t>
  </si>
  <si>
    <t>HEPTYLPARABEN</t>
  </si>
  <si>
    <t>1085-12-7</t>
  </si>
  <si>
    <t>HESPERIDIN</t>
  </si>
  <si>
    <t>520-26-3</t>
  </si>
  <si>
    <t>DELTA-HEXADECALACTONE</t>
  </si>
  <si>
    <t>7370-44-7</t>
  </si>
  <si>
    <t>OMEGA-6-HEXADECENLACTONE</t>
  </si>
  <si>
    <t>7779-50-2</t>
  </si>
  <si>
    <t>HEXADECYL LACTATE</t>
  </si>
  <si>
    <t>35274-05-6</t>
  </si>
  <si>
    <t>TRANS, TRANS-2,4-HEXADIENAL</t>
  </si>
  <si>
    <t>142-83-6</t>
  </si>
  <si>
    <t>2,4-HEXADIEN-1-OL</t>
  </si>
  <si>
    <t>111-28-4</t>
  </si>
  <si>
    <t>2,4-HEXADIENYL ACETATE</t>
  </si>
  <si>
    <t>1516-17-2</t>
  </si>
  <si>
    <t>2,4-HEXADIENYL BUTYRATE</t>
  </si>
  <si>
    <t>16930-93-1</t>
  </si>
  <si>
    <t>2,4-HEXADIENYL ISOBUTYRATE</t>
  </si>
  <si>
    <t>16491-24-0</t>
  </si>
  <si>
    <t>2,4-HEXADIENYL PROPIONATE</t>
  </si>
  <si>
    <t>16491-25-1</t>
  </si>
  <si>
    <t>DELTA-HEXALACTONE</t>
  </si>
  <si>
    <t>823-22-3</t>
  </si>
  <si>
    <t>GAMMA-HEXALACTONE</t>
  </si>
  <si>
    <t>695-06-7</t>
  </si>
  <si>
    <t>HEXANAL</t>
  </si>
  <si>
    <t>66-25-1</t>
  </si>
  <si>
    <t>HEXANAL BUTANE-2,3-DIOL ACETAL</t>
  </si>
  <si>
    <t>155639-75-1</t>
  </si>
  <si>
    <t>HEXANAL DIHEXYL ACETAL</t>
  </si>
  <si>
    <t>33673-65-3</t>
  </si>
  <si>
    <t>HEXANAL HEXYL ISOAMYL ACETAL</t>
  </si>
  <si>
    <t>896447-13-5</t>
  </si>
  <si>
    <t>HEXANAL OCTANE-1,3-DIOL ACETAL</t>
  </si>
  <si>
    <t>202188-46-3</t>
  </si>
  <si>
    <t>HEXANE</t>
  </si>
  <si>
    <t>110-54-3</t>
  </si>
  <si>
    <t>2,3-HEXANEDIONE</t>
  </si>
  <si>
    <t>3848-24-6</t>
  </si>
  <si>
    <t>3,4-HEXANEDIONE</t>
  </si>
  <si>
    <t>4437-51-8</t>
  </si>
  <si>
    <t>1,6-HEXANEDITHIOL</t>
  </si>
  <si>
    <t>1191-43-1</t>
  </si>
  <si>
    <t>1-HEXANETHIOL</t>
  </si>
  <si>
    <t>111-31-9</t>
  </si>
  <si>
    <t>HEXANOIC ACID</t>
  </si>
  <si>
    <t>142-62-1</t>
  </si>
  <si>
    <t>3-HEXANOL</t>
  </si>
  <si>
    <t>623-37-0</t>
  </si>
  <si>
    <t>3-HEXANONE</t>
  </si>
  <si>
    <t>589-38-8</t>
  </si>
  <si>
    <t>CIS-3-HEXENAL</t>
  </si>
  <si>
    <t>6789-80-6</t>
  </si>
  <si>
    <t>TRANS-4-HEXENAL</t>
  </si>
  <si>
    <t>25166-87-4</t>
  </si>
  <si>
    <t>3-HEXENAL</t>
  </si>
  <si>
    <t>4440-65-7</t>
  </si>
  <si>
    <t>CIS-4-HEXENAL</t>
  </si>
  <si>
    <t>4634-89-3</t>
  </si>
  <si>
    <t>TRANS-3-HEXENAL</t>
  </si>
  <si>
    <t>69112-21-6</t>
  </si>
  <si>
    <t>2-HEXENAL</t>
  </si>
  <si>
    <t>505-57-7</t>
  </si>
  <si>
    <t>(+/-)-TRANS- AND CIS-2-HEXENAL GLYCERYL ACETAL</t>
  </si>
  <si>
    <t>977187-68-0</t>
  </si>
  <si>
    <t>(E)-2-HEXENAL DIETHYL ACETAL</t>
  </si>
  <si>
    <t>67746-30-9</t>
  </si>
  <si>
    <t>4-HEXENE-3-ONE</t>
  </si>
  <si>
    <t>2497-21-4</t>
  </si>
  <si>
    <t>(Z)-3-HEXENYL (E)-2-HEXENOATE</t>
  </si>
  <si>
    <t>53398-87-1</t>
  </si>
  <si>
    <t>TRANS-2-HEXENOIC ACID</t>
  </si>
  <si>
    <t>13419-69-7</t>
  </si>
  <si>
    <t>3-HEXENOIC ACID</t>
  </si>
  <si>
    <t>4219-24-3</t>
  </si>
  <si>
    <t>1-HEXEN-3-OL</t>
  </si>
  <si>
    <t>4798-44-1</t>
  </si>
  <si>
    <t>2-HEXEN-1-OL</t>
  </si>
  <si>
    <t>2305-21-7</t>
  </si>
  <si>
    <t>4-HEXEN-1-OL</t>
  </si>
  <si>
    <t>6126-50-7</t>
  </si>
  <si>
    <t>5-HEXENOL</t>
  </si>
  <si>
    <t>821-41-0</t>
  </si>
  <si>
    <t>(Z)-2-HEXEN-1-OL</t>
  </si>
  <si>
    <t>928-94-9</t>
  </si>
  <si>
    <t>(Z)-3-HEXENYL ANTHRANILATE</t>
  </si>
  <si>
    <t>65405-76-7</t>
  </si>
  <si>
    <t>CIS-3-HEXENYL BENZOATE</t>
  </si>
  <si>
    <t>25152-85-6</t>
  </si>
  <si>
    <t>(E)-2-HEXENYL BUTYRATE</t>
  </si>
  <si>
    <t>53398-83-7</t>
  </si>
  <si>
    <t>3-HEXENYL CROTONATE, CIS-</t>
  </si>
  <si>
    <t>65405-80-3</t>
  </si>
  <si>
    <t>(E)-2-HEXENYL FORMATE</t>
  </si>
  <si>
    <t>53398-78-0</t>
  </si>
  <si>
    <t>2-HEXENYL HEXANOATE, TRANS-</t>
  </si>
  <si>
    <t>53398-86-0</t>
  </si>
  <si>
    <t>(Z)-3-HEXENYL ISOBUTYRATE</t>
  </si>
  <si>
    <t>41519-23-7</t>
  </si>
  <si>
    <t>5-HEXENYL ISOTHIOCYANATE</t>
  </si>
  <si>
    <t>49776-81-0</t>
  </si>
  <si>
    <t>(E)-2-HEXENYL ISOVALERATE</t>
  </si>
  <si>
    <t>68698-59-9</t>
  </si>
  <si>
    <t>3-HEXENYL ISOVALERATE</t>
  </si>
  <si>
    <t>10032-11-8</t>
  </si>
  <si>
    <t>CIS-3-HEXENYL LACTATE</t>
  </si>
  <si>
    <t>61931-81-5</t>
  </si>
  <si>
    <t>3-HEXENYL 2-METHYLBUTYRATE</t>
  </si>
  <si>
    <t>10094-41-4</t>
  </si>
  <si>
    <t>2-HEXENYL OCTANOATE</t>
  </si>
  <si>
    <t>85554-72-9</t>
  </si>
  <si>
    <t>3-HEXENYL PHENYLACETATE</t>
  </si>
  <si>
    <t>42436-07-7</t>
  </si>
  <si>
    <t>(E)-2-HEXENYL PROPIONATE</t>
  </si>
  <si>
    <t>53398-80-4</t>
  </si>
  <si>
    <t>CIS-3 &amp; TRANS-2-HEXENYL PROPIONATE</t>
  </si>
  <si>
    <t>977161-97-9</t>
  </si>
  <si>
    <t>(Z)-3-HEXENYL PROPIONATE</t>
  </si>
  <si>
    <t>33467-74-2</t>
  </si>
  <si>
    <t>(Z)-3-HEXENYL PYRUVATE</t>
  </si>
  <si>
    <t>68133-76-6</t>
  </si>
  <si>
    <t>(Z)-3-HEXENYL VALERATE</t>
  </si>
  <si>
    <t>35852-46-1</t>
  </si>
  <si>
    <t>(E)-2-HEXENYL VALERATE</t>
  </si>
  <si>
    <t>56922-74-8</t>
  </si>
  <si>
    <t>HEXYL ACETATE</t>
  </si>
  <si>
    <t>142-92-7</t>
  </si>
  <si>
    <t>2-HEXYL-4-ACETOXYTETRAHYDROFURAN</t>
  </si>
  <si>
    <t>10039-39-1</t>
  </si>
  <si>
    <t>HEXYL ALCOHOL</t>
  </si>
  <si>
    <t>111-27-3</t>
  </si>
  <si>
    <t>HEXYLAMINE</t>
  </si>
  <si>
    <t>111-26-2</t>
  </si>
  <si>
    <t>HEXYL BENZOATE</t>
  </si>
  <si>
    <t>6789-88-4</t>
  </si>
  <si>
    <t>N-HEXYL 2-BUTENOATE</t>
  </si>
  <si>
    <t>19089-92-0</t>
  </si>
  <si>
    <t>HEXYL BUTYRATE</t>
  </si>
  <si>
    <t>2639-63-6</t>
  </si>
  <si>
    <t>ALPHA-HEXYLCINNAMALDEHYDE</t>
  </si>
  <si>
    <t>101-86-0</t>
  </si>
  <si>
    <t>HEXYL DECANOATE</t>
  </si>
  <si>
    <t>10448-26-7</t>
  </si>
  <si>
    <t>2-HEXYL-4,5-DIMETHYL-1,3-DIOXOLANE</t>
  </si>
  <si>
    <t>6454-22-4</t>
  </si>
  <si>
    <t>HEXYL FORMATE</t>
  </si>
  <si>
    <t>629-33-4</t>
  </si>
  <si>
    <t>HEXYL 2-FUROATE</t>
  </si>
  <si>
    <t>39251-86-0</t>
  </si>
  <si>
    <t>HEXYL HEPTANOATE</t>
  </si>
  <si>
    <t>1119-06-8</t>
  </si>
  <si>
    <t>HEXYL HEXANOATE</t>
  </si>
  <si>
    <t>6378-65-0</t>
  </si>
  <si>
    <t>HEXYL TRANS-2-HEXENOATE</t>
  </si>
  <si>
    <t>33855-57-1</t>
  </si>
  <si>
    <t>2-HEXYLIDENE CYCLOPENTANONE</t>
  </si>
  <si>
    <t>17373-89-6</t>
  </si>
  <si>
    <t>2-HEXYLIDENEHEXANAL</t>
  </si>
  <si>
    <t>13019-16-4</t>
  </si>
  <si>
    <t>HEXYL ISOBUTYRATE</t>
  </si>
  <si>
    <t>HEXYL ISOTHIOCYANATE</t>
  </si>
  <si>
    <t>6803-40-3</t>
  </si>
  <si>
    <t>HEXYL ISOVALERATE</t>
  </si>
  <si>
    <t>10032-13-0</t>
  </si>
  <si>
    <t>2-HEXYL-5 OR 6-KETO-1,4-DIOXANE</t>
  </si>
  <si>
    <t>977043-60-9</t>
  </si>
  <si>
    <t>HEXYL 3-MERCAPTOBUTANOATE</t>
  </si>
  <si>
    <t>796857-79-9</t>
  </si>
  <si>
    <t>HEXYL 2-METHYLBUTYRATE</t>
  </si>
  <si>
    <t>10032-15-2</t>
  </si>
  <si>
    <t>HEXYL 2-METHYL-3(OR 4)-PENTENOATE</t>
  </si>
  <si>
    <t>977101-05-5</t>
  </si>
  <si>
    <t>HEXYL NONANOATE</t>
  </si>
  <si>
    <t>6561-39-3</t>
  </si>
  <si>
    <t>HEXYL OCTANOATE</t>
  </si>
  <si>
    <t>1117-55-1</t>
  </si>
  <si>
    <t>HEXYL PHENYLACETATE</t>
  </si>
  <si>
    <t>5421-17-0</t>
  </si>
  <si>
    <t>HEXYL PROPIONATE</t>
  </si>
  <si>
    <t>2445-76-3</t>
  </si>
  <si>
    <t>2-HEXYLTHIOPHENE</t>
  </si>
  <si>
    <t>18794-77-9</t>
  </si>
  <si>
    <t>HICKORY BARK, EXTRACT (CARYA SPP.)</t>
  </si>
  <si>
    <t>977023-22-5</t>
  </si>
  <si>
    <t>HICKORY SMOKE DIST.</t>
  </si>
  <si>
    <t>74113-74-9</t>
  </si>
  <si>
    <t>HIGH FRUCTOSE CORN SYRUP</t>
  </si>
  <si>
    <t>977042-84-4</t>
  </si>
  <si>
    <t>L-HISTIDINE</t>
  </si>
  <si>
    <t>71-00-1</t>
  </si>
  <si>
    <t>(-)-HOMOERIODICTYOL, SODIUM SALT</t>
  </si>
  <si>
    <t>462631-45-4</t>
  </si>
  <si>
    <t>HONEYSUCKLE EXTRACT</t>
  </si>
  <si>
    <t>223749-79-9</t>
  </si>
  <si>
    <t>HOPS, EXTRACT (HUMULUS LUPULUS L.)</t>
  </si>
  <si>
    <t>8060-28-4</t>
  </si>
  <si>
    <t>HOPS EXTRACT, MODIFIED</t>
  </si>
  <si>
    <t>8016-25-9</t>
  </si>
  <si>
    <t>HOPS, EXTRACT SOLID (HUMULUS LUPULUS L.)</t>
  </si>
  <si>
    <t>977083-25-2</t>
  </si>
  <si>
    <t>HOPS, OIL (HUMULUS LUPULUS L.)</t>
  </si>
  <si>
    <t>HOREHOUND EXTRACT (MARRUBIUM VULGARE L.)</t>
  </si>
  <si>
    <t>84696-20-8</t>
  </si>
  <si>
    <t>HOREHOUND (MARRUBIUM VULGARE L.)</t>
  </si>
  <si>
    <t>977001-59-4</t>
  </si>
  <si>
    <t>HOREHOUND SOLID, EXTRACT</t>
  </si>
  <si>
    <t>977089-41-0</t>
  </si>
  <si>
    <t>HORSEMINT LEAVES, EXTRACT (MONARDA SPP.)</t>
  </si>
  <si>
    <t>8006-85-7</t>
  </si>
  <si>
    <t>HORSERADISH (ARMORACIA LAPATHIFOLIA GILIB.)</t>
  </si>
  <si>
    <t>977050-94-4</t>
  </si>
  <si>
    <t>HORSERADISH OIL</t>
  </si>
  <si>
    <t>977089-42-1</t>
  </si>
  <si>
    <t>HYACINTH, ABSOLUTE (HYACINTHUS ORIENTALIS L.)</t>
  </si>
  <si>
    <t>977086-46-6</t>
  </si>
  <si>
    <t>HYACINTH FLOWERS (HYACINTHUS ORIENTALIS L.)</t>
  </si>
  <si>
    <t>977047-90-7</t>
  </si>
  <si>
    <t>HYDRATROPIC ALDEHYDE PROPYLENE GLYCOL ACETAL</t>
  </si>
  <si>
    <t>67634-23-5</t>
  </si>
  <si>
    <t>HYDRAZINE</t>
  </si>
  <si>
    <t>302-01-2</t>
  </si>
  <si>
    <t>HYDROCHLORIC ACID</t>
  </si>
  <si>
    <t>7647-01-0</t>
  </si>
  <si>
    <t>HYDROGEN PEROXIDE</t>
  </si>
  <si>
    <t>HYDROGEN SULFIDE</t>
  </si>
  <si>
    <t>HYDROQUINONE MONOETHYL ETHER</t>
  </si>
  <si>
    <t>622-62-8</t>
  </si>
  <si>
    <t>HYDROXYACETONE</t>
  </si>
  <si>
    <t>116-09-6</t>
  </si>
  <si>
    <t>4-HYDROXYACETOPHENONE</t>
  </si>
  <si>
    <t>99-93-4</t>
  </si>
  <si>
    <t>2-HYDROXYACETOPHENONE</t>
  </si>
  <si>
    <t>118-93-4</t>
  </si>
  <si>
    <t>4-HYDROXYBENZALDEHYDE</t>
  </si>
  <si>
    <t>123-08-0</t>
  </si>
  <si>
    <t>4-HYDROXYBENZOIC ACID</t>
  </si>
  <si>
    <t>99-96-7</t>
  </si>
  <si>
    <t>3-HYDROXYBENZOIC ACID</t>
  </si>
  <si>
    <t>99-06-9</t>
  </si>
  <si>
    <t>4-HYDROXYBENZYL ALCOHOL</t>
  </si>
  <si>
    <t>623-05-2</t>
  </si>
  <si>
    <t>4-HYDROXYBUTANOIC ACID LACTONE</t>
  </si>
  <si>
    <t>96-48-0</t>
  </si>
  <si>
    <t>1-HYDROXY-2-BUTANONE</t>
  </si>
  <si>
    <t>5077-67-8</t>
  </si>
  <si>
    <t>4-HYDROXY-2-BUTENOIC ACID GAMMA-LACTONE</t>
  </si>
  <si>
    <t>497-23-4</t>
  </si>
  <si>
    <t>6-HYDROXYCARVONE</t>
  </si>
  <si>
    <t>51200-86-3</t>
  </si>
  <si>
    <t>HYDROXYCITRONELLAL</t>
  </si>
  <si>
    <t>107-75-5</t>
  </si>
  <si>
    <t>HYDROXYCITRONELLAL DIETHYL ACETAL</t>
  </si>
  <si>
    <t>7779-94-4</t>
  </si>
  <si>
    <t>HYDROXYCITRONELLAL DIMETHYL ACETAL</t>
  </si>
  <si>
    <t>141-92-4</t>
  </si>
  <si>
    <t>HYDROXYCITRONELLAL PROPYLENEGLYCOL ACETAL</t>
  </si>
  <si>
    <t>93804-64-9</t>
  </si>
  <si>
    <t>HYDROXYCITRONELLOL</t>
  </si>
  <si>
    <t>107-74-4</t>
  </si>
  <si>
    <t>2-HYDROXY-2-CYCLOHEXEN-1-ONE</t>
  </si>
  <si>
    <t>10316-66-2</t>
  </si>
  <si>
    <t>5-HYDROXY-2,4-DECADIENOIC ACID DELTA-LACTONE</t>
  </si>
  <si>
    <t>27593-23-3</t>
  </si>
  <si>
    <t>5-HYDROXY-2-DECENOIC ACID DELTA-LACTONE</t>
  </si>
  <si>
    <t>51154-96-2</t>
  </si>
  <si>
    <t>5-HYDROXY-7-DECENOIC ACID DELTA-LACTONE</t>
  </si>
  <si>
    <t>25524-95-2</t>
  </si>
  <si>
    <t>6-HYDROXYDIHYDROTHEASPIRANE</t>
  </si>
  <si>
    <t>53398-90-6</t>
  </si>
  <si>
    <t>4-HYDROXY-3,5-DIMETHOXYBENZALDEHYDE</t>
  </si>
  <si>
    <t>134-96-3</t>
  </si>
  <si>
    <t>4-HYDROXY-2,5-DIMETHYL-3(2H)-FURANONE</t>
  </si>
  <si>
    <t>3658-77-3</t>
  </si>
  <si>
    <t>4-HYDROXY-2,3-DIMETHYL-2,4-NONADIENOIC ACID GAMMA LACTONE</t>
  </si>
  <si>
    <t>774-64-1</t>
  </si>
  <si>
    <t>6-HYDROXY-3,7-DIMETHYLOCTANOIC ACID LACTONE</t>
  </si>
  <si>
    <t>499-54-7</t>
  </si>
  <si>
    <t>(Z)-4-HYDROXY-6-DODECENOIC ACID LACTONE</t>
  </si>
  <si>
    <t>18679-18-0</t>
  </si>
  <si>
    <t>5-HYDROXY-2-DODECENOIC ACID LACTONE</t>
  </si>
  <si>
    <t>16400-72-9</t>
  </si>
  <si>
    <t>1-HYDROXYETHYLIDENE-1,1-DIPHOSPHONIC ACID</t>
  </si>
  <si>
    <t>2809-21-4</t>
  </si>
  <si>
    <t>4-HYDROXY-4-(3-HYDROXY-1-BUTENYL)-3,5,5-TRIMETHYL-2-CYCLOHEXEN-1-ONE</t>
  </si>
  <si>
    <t>23526-45-6</t>
  </si>
  <si>
    <t>HYDROXY(4-HYDROXY-3-METHOXYPHENYL)ACETIC ACID</t>
  </si>
  <si>
    <t>55-10-7</t>
  </si>
  <si>
    <t>1-(2-HYDROXY-4-ISOBUTOXYPHENYL)-3-(PYRIDIN-2-YL)PROPAN-1-ONE</t>
  </si>
  <si>
    <t>1190230-47-7</t>
  </si>
  <si>
    <t>HYDROXYLATED LECITHIN</t>
  </si>
  <si>
    <t>8029-76-3</t>
  </si>
  <si>
    <t>2-HYDROXY-4-METHOXYBENZALDEHYDE</t>
  </si>
  <si>
    <t>673-22-3</t>
  </si>
  <si>
    <t>N-(4-HYDROXY-3-METHOXYBENZYL)-8-METHYL-6-NONENAMIDE</t>
  </si>
  <si>
    <t>404-86-4</t>
  </si>
  <si>
    <t>1-(4-HYDROXY-3-METHOXYPHENYL)DECAN-3-ONE</t>
  </si>
  <si>
    <t>27113-22-0</t>
  </si>
  <si>
    <t>1-(2-HYDROXY-4-METHOXYPHENYL)-3-(PYRIDIN-2-YL)PROPAN-1-ONE</t>
  </si>
  <si>
    <t>1190229-37-8</t>
  </si>
  <si>
    <t>2-HYDROXY-5-METHYLACETOPHENONE</t>
  </si>
  <si>
    <t>1450-72-2</t>
  </si>
  <si>
    <t>2-HYDROXY-4-METHYLBENZALDEHYDE</t>
  </si>
  <si>
    <t>698-27-1</t>
  </si>
  <si>
    <t>2-(2-HYDROXY-4-METHYL-3-CYCLOHEXENYL)PROPIONIC ACID GAMMA-LACTONE</t>
  </si>
  <si>
    <t>57743-63-2</t>
  </si>
  <si>
    <t>4-HYDROXY-4-METHYL-7-CIS-DECANOIC ACID GAMMA LACTONE</t>
  </si>
  <si>
    <t>70851-61-5</t>
  </si>
  <si>
    <t>2-HYDROXYMETHYL-6,6-DIMETHYLBICYCLO(3.1.1)HEPT-2-ENYL FORMATE</t>
  </si>
  <si>
    <t>72928-52-0</t>
  </si>
  <si>
    <t>4-HYDROXYMETHYL-2,6-DI-TERTBUTYLPHENOL</t>
  </si>
  <si>
    <t>88-26-6</t>
  </si>
  <si>
    <t>10-HYDROXYMETHYLENE-2-PINENE</t>
  </si>
  <si>
    <t>128-50-7</t>
  </si>
  <si>
    <t>4-HYDROXY-5-METHYL-3(2H)-FURANONE</t>
  </si>
  <si>
    <t>19322-27-1</t>
  </si>
  <si>
    <t>3-(HYDROXYMETHYL)-2-HEPTANONE</t>
  </si>
  <si>
    <t>65405-68-7</t>
  </si>
  <si>
    <t>5-HYDROXY-4-METHYLHEXANOIC ACID DELTA-LACTONE</t>
  </si>
  <si>
    <t>10413-18-0</t>
  </si>
  <si>
    <t>3-HYDROXY-5-METHYL-2-HEXANONE</t>
  </si>
  <si>
    <t>163038-04-8</t>
  </si>
  <si>
    <t>2-HYDROXY-5-METHYL-3-HEXANONE</t>
  </si>
  <si>
    <t>246511-74-0</t>
  </si>
  <si>
    <t>4-HYDROXY-4-METHYL-5-HEXENOIC ACID GAMMA LACTONE</t>
  </si>
  <si>
    <t>1073-11-6</t>
  </si>
  <si>
    <t>(?)-3-HYDROXY-3-METHYL-2,4-NONANEDIONE</t>
  </si>
  <si>
    <t>544409-58-7</t>
  </si>
  <si>
    <t>4-HYDROXY-3-METHYLOCTANOIC ACID LACTONE</t>
  </si>
  <si>
    <t>39212-23-2</t>
  </si>
  <si>
    <t>1-HYDROXY-4-METHYL-2-PENTANONE</t>
  </si>
  <si>
    <t>68113-55-3</t>
  </si>
  <si>
    <t>1-(3-HYDROXY-5-METHYL-2-THIENYL)ETHANONE</t>
  </si>
  <si>
    <t>133860-42-1</t>
  </si>
  <si>
    <t>HYDROXYNONANOIC ACID, DELTA-LACTONE</t>
  </si>
  <si>
    <t>3301-94-8</t>
  </si>
  <si>
    <t>3-HYDROXY-2-OCTANONE</t>
  </si>
  <si>
    <t>37160-77-3</t>
  </si>
  <si>
    <t>5-HYDROXY-4-OCTANONE</t>
  </si>
  <si>
    <t>496-77-5</t>
  </si>
  <si>
    <t>3-HYDROXY-2-OXOPROPIONIC ACID</t>
  </si>
  <si>
    <t>1113-60-6</t>
  </si>
  <si>
    <t>3-HYDROXY-2-PENTANONE</t>
  </si>
  <si>
    <t>3142-66-3</t>
  </si>
  <si>
    <t>4-HYDROXY-3-PENTENOIC ACID LACTONE</t>
  </si>
  <si>
    <t>591-12-8</t>
  </si>
  <si>
    <t>4-(P-HYDROXYPHENYL)-2-BUTANONE</t>
  </si>
  <si>
    <t>5471-51-2</t>
  </si>
  <si>
    <t>3-HYDROXY-4-PHENYLBUTAN-2-ONE</t>
  </si>
  <si>
    <t>5355-63-5</t>
  </si>
  <si>
    <t>2-(2-HYDROXYPHENYL) CYCLOPROPANECARBOXYLIC ACID DELTA LACTONE</t>
  </si>
  <si>
    <t>5617-64-1</t>
  </si>
  <si>
    <t>1-(2-HYDROXYPHENYL)-3-(PYRIDIN-4-YL)PROPAN-1-ONE</t>
  </si>
  <si>
    <t>1186004-10-3</t>
  </si>
  <si>
    <t>(+/-)-2-HYDROXYPIPERITONE</t>
  </si>
  <si>
    <t>490-03-9</t>
  </si>
  <si>
    <t>L-HYDROXYPROLINE</t>
  </si>
  <si>
    <t>51-35-4</t>
  </si>
  <si>
    <t>HYDROXYPROPYL CELLULOSE</t>
  </si>
  <si>
    <t>9004-64-2</t>
  </si>
  <si>
    <t>HYDROXYPROPYL METHYLCELLULOSE</t>
  </si>
  <si>
    <t>9004-65-3</t>
  </si>
  <si>
    <t>2-HYDROXY-3,5,5-TRIMETHYL-2-CYCLOHEXENONE</t>
  </si>
  <si>
    <t>4883-60-7</t>
  </si>
  <si>
    <t>5-HYDROXYUNDECANOIC ACID LACTONE</t>
  </si>
  <si>
    <t>710-04-3</t>
  </si>
  <si>
    <t>5-HYDROXY-8-UNDECENOIC ACID DELTA-LACTONE</t>
  </si>
  <si>
    <t>68959-28-4</t>
  </si>
  <si>
    <t>HYSSOP, EXTRACT (HYSSOPUS OFFICINALIS L.)</t>
  </si>
  <si>
    <t>84603-66-7</t>
  </si>
  <si>
    <t>HYSSOP (HYSSOPUS OFFICINALIS L.)</t>
  </si>
  <si>
    <t>977001-63-0</t>
  </si>
  <si>
    <t>HYSSOP, OIL (HYSSOPUS OFFICINALIS L.)</t>
  </si>
  <si>
    <t>8006-83-5</t>
  </si>
  <si>
    <t>ICELAND MOSS (CETRARIA ISLANDICA ACH.)</t>
  </si>
  <si>
    <t>977017-63-2</t>
  </si>
  <si>
    <t>IMMORTELLE, ABSOLUTE (HELICHRYSUM ANGUSTIFOLIUM DC)</t>
  </si>
  <si>
    <t>977060-66-4</t>
  </si>
  <si>
    <t>IMMORTELLE, EXTRACT (HELICHRYSUM ANGUSTIFOLIUM DC.)</t>
  </si>
  <si>
    <t>90045-56-0</t>
  </si>
  <si>
    <t>IMPERATORIA (PEUCEDANUM OSTRUTHIUM (L.) KOCH (IMPERATORIA OSTRUTHIUM L.))</t>
  </si>
  <si>
    <t>977002-32-6</t>
  </si>
  <si>
    <t>INDOLE</t>
  </si>
  <si>
    <t>120-72-9</t>
  </si>
  <si>
    <t>INOSITOL</t>
  </si>
  <si>
    <t>87-89-8</t>
  </si>
  <si>
    <t>INSOLUBLE GLUCOSE ISOMERASE ENZYME PREPARATIONS</t>
  </si>
  <si>
    <t>977085-78-1</t>
  </si>
  <si>
    <t>INVERTASE FROM SACCHAROMYCES CEREVISIAE</t>
  </si>
  <si>
    <t>977122-97-6</t>
  </si>
  <si>
    <t>INVERT SUGAR</t>
  </si>
  <si>
    <t>8013-17-0</t>
  </si>
  <si>
    <t>INVERT SUGAR SYRUP</t>
  </si>
  <si>
    <t>977083-54-7</t>
  </si>
  <si>
    <t>ALPHA-IONENE</t>
  </si>
  <si>
    <t>475-03-6</t>
  </si>
  <si>
    <t>ION EXCHANGE MEMBRANES</t>
  </si>
  <si>
    <t>977089-66-9</t>
  </si>
  <si>
    <t>ION EXCHANGE RESIN</t>
  </si>
  <si>
    <t>977017-05-2</t>
  </si>
  <si>
    <t>BETA-IONOL</t>
  </si>
  <si>
    <t>22029-76-1</t>
  </si>
  <si>
    <t>ALPHA-IONOL</t>
  </si>
  <si>
    <t>25312-34-9</t>
  </si>
  <si>
    <t>BETA-IONONE</t>
  </si>
  <si>
    <t>14901-07-6</t>
  </si>
  <si>
    <t>GAMMA-IONONE</t>
  </si>
  <si>
    <t>79-76-5</t>
  </si>
  <si>
    <t>ALPHA-IONONE</t>
  </si>
  <si>
    <t>127-41-3</t>
  </si>
  <si>
    <t>BETA-IONONE EPOXIDE</t>
  </si>
  <si>
    <t>23267-57-4</t>
  </si>
  <si>
    <t>BETA-IONYL ACETATE</t>
  </si>
  <si>
    <t>22030-19-9</t>
  </si>
  <si>
    <t>IRON AMMONIUM CITRATE</t>
  </si>
  <si>
    <t>1185-57-5</t>
  </si>
  <si>
    <t>IRON CAPRYLATE</t>
  </si>
  <si>
    <t>6535-20-2</t>
  </si>
  <si>
    <t>IRON-CHOLINE CITRATE COMPLEX</t>
  </si>
  <si>
    <t>1336-80-7</t>
  </si>
  <si>
    <t>IRON CITRATE</t>
  </si>
  <si>
    <t>ALPHA-IRONE</t>
  </si>
  <si>
    <t>79-69-6</t>
  </si>
  <si>
    <t>IRON, ELEMENTAL</t>
  </si>
  <si>
    <t>7439-89-6</t>
  </si>
  <si>
    <t>IRON LINOLEATE</t>
  </si>
  <si>
    <t>7779-63-7</t>
  </si>
  <si>
    <t>IRON NAPHTHENATE</t>
  </si>
  <si>
    <t>1338-14-3</t>
  </si>
  <si>
    <t>IRON OXIDE</t>
  </si>
  <si>
    <t>1332-37-2</t>
  </si>
  <si>
    <t>IRON PEPTONATE</t>
  </si>
  <si>
    <t>977009-72-5</t>
  </si>
  <si>
    <t>IRON POLYVINYLPYRROLIDONE</t>
  </si>
  <si>
    <t>977125-47-5</t>
  </si>
  <si>
    <t>IRON TALLATE</t>
  </si>
  <si>
    <t>61788-81-6</t>
  </si>
  <si>
    <t>ISOAMBRETTOLIDE</t>
  </si>
  <si>
    <t>28645-51-4</t>
  </si>
  <si>
    <t>ISOAMYL ACETATE</t>
  </si>
  <si>
    <t>123-92-2</t>
  </si>
  <si>
    <t>ISOAMYL ACETOACETATE</t>
  </si>
  <si>
    <t>2308-18-1</t>
  </si>
  <si>
    <t>ISOAMYL ALCOHOL</t>
  </si>
  <si>
    <t>123-51-3</t>
  </si>
  <si>
    <t>ISOAMYL BENZOATE</t>
  </si>
  <si>
    <t>94-46-2</t>
  </si>
  <si>
    <t>ISOAMYL BUTYRATE</t>
  </si>
  <si>
    <t>106-27-4</t>
  </si>
  <si>
    <t>ISOAMYL CINNAMATE</t>
  </si>
  <si>
    <t>7779-65-9</t>
  </si>
  <si>
    <t>ISOAMYL FORMATE</t>
  </si>
  <si>
    <t>110-45-2</t>
  </si>
  <si>
    <t>ISOAMYL 4-(2-FURAN)BUTYRATE</t>
  </si>
  <si>
    <t>7779-66-0</t>
  </si>
  <si>
    <t>ISOAMYL 3-(2-FURAN)PROPIONATE</t>
  </si>
  <si>
    <t>7779-67-1</t>
  </si>
  <si>
    <t>ISOAMYL HEXANOATE</t>
  </si>
  <si>
    <t>2198-61-0</t>
  </si>
  <si>
    <t>ISOAMYL ISOBUTYRATE</t>
  </si>
  <si>
    <t>ISOAMYL ISOTHIOCYANATE</t>
  </si>
  <si>
    <t>628-03-5</t>
  </si>
  <si>
    <t>ISOAMYL ISOVALERATE</t>
  </si>
  <si>
    <t>659-70-1</t>
  </si>
  <si>
    <t>ISOAMYL LAURATE</t>
  </si>
  <si>
    <t>6309-51-9</t>
  </si>
  <si>
    <t>ISOAMYL LEVULINATE</t>
  </si>
  <si>
    <t>71172-75-3</t>
  </si>
  <si>
    <t>ISOAMYL 2-METHYLBUTYRATE</t>
  </si>
  <si>
    <t>27625-35-0</t>
  </si>
  <si>
    <t>ISOAMYL NONANOATE</t>
  </si>
  <si>
    <t>7779-70-6</t>
  </si>
  <si>
    <t>ISOAMYL OCTANOATE</t>
  </si>
  <si>
    <t>2035-99-6</t>
  </si>
  <si>
    <t>ISOAMYL PHENETHYL ETHER</t>
  </si>
  <si>
    <t>56011-02-0</t>
  </si>
  <si>
    <t>ISOAMYL PHENYLACETATE</t>
  </si>
  <si>
    <t>102-19-2</t>
  </si>
  <si>
    <t>ISOAMYL PROPIONATE</t>
  </si>
  <si>
    <t>105-68-0</t>
  </si>
  <si>
    <t>ISOAMYL PYRUVATE</t>
  </si>
  <si>
    <t>7779-72-8</t>
  </si>
  <si>
    <t>ISOAMYL SALICYLATE</t>
  </si>
  <si>
    <t>87-20-7</t>
  </si>
  <si>
    <t>ISOBORNEOL</t>
  </si>
  <si>
    <t>124-76-5</t>
  </si>
  <si>
    <t>ISOBORNYL ACETATE</t>
  </si>
  <si>
    <t>125-12-2</t>
  </si>
  <si>
    <t>ISOBORNYL FORMATE</t>
  </si>
  <si>
    <t>1200-67-5</t>
  </si>
  <si>
    <t>ISOBORNYL ISOBUTYRATE</t>
  </si>
  <si>
    <t>85586-67-0</t>
  </si>
  <si>
    <t>ISOBORNYL ISOVALERATE</t>
  </si>
  <si>
    <t>7779-73-9</t>
  </si>
  <si>
    <t>ISOBORNYL 2-METHYLBUTYRATE</t>
  </si>
  <si>
    <t>94200-10-9</t>
  </si>
  <si>
    <t>ISOBORNYL PROPIONATE</t>
  </si>
  <si>
    <t>2756-56-1</t>
  </si>
  <si>
    <t>ISOBUTANE</t>
  </si>
  <si>
    <t>75-28-5</t>
  </si>
  <si>
    <t>ISOBUTYL ACETATE</t>
  </si>
  <si>
    <t>110-19-0</t>
  </si>
  <si>
    <t>ISOBUTYL ACETOACETATE</t>
  </si>
  <si>
    <t>7779-75-1</t>
  </si>
  <si>
    <t>ISOBUTYL ALCOHOL</t>
  </si>
  <si>
    <t>78-83-1</t>
  </si>
  <si>
    <t>ISOBUTYLAMINE</t>
  </si>
  <si>
    <t>78-81-9</t>
  </si>
  <si>
    <t>ISOBUTYL ANGELATE</t>
  </si>
  <si>
    <t>7779-81-9</t>
  </si>
  <si>
    <t>ISOBUTYL ANTHRANILATE</t>
  </si>
  <si>
    <t>7779-77-3</t>
  </si>
  <si>
    <t>ISOBUTYL BENZOATE</t>
  </si>
  <si>
    <t>120-50-3</t>
  </si>
  <si>
    <t>ISOBUTYL 2-BUTENOATE</t>
  </si>
  <si>
    <t>589-66-2</t>
  </si>
  <si>
    <t>ISOBUTYL BUTYRATE</t>
  </si>
  <si>
    <t>539-90-2</t>
  </si>
  <si>
    <t>ISOBUTYL CINNAMATE</t>
  </si>
  <si>
    <t>122-67-8</t>
  </si>
  <si>
    <t>N-ISOBUTYLDECA-TRANS-2-TRANS-4-DIENAMIDE</t>
  </si>
  <si>
    <t>18836-52-7</t>
  </si>
  <si>
    <t>2(4)-ISOBUTYL-4(2),6-DIMETHYLDIHYDRO-4H-1,3,5-DITHIAZINE</t>
  </si>
  <si>
    <t>977161-98-0</t>
  </si>
  <si>
    <t>2-ISOBUTYL-4,5-DIMETHYLOXAZOLE</t>
  </si>
  <si>
    <t>26131-91-9</t>
  </si>
  <si>
    <t>ISOBUTYLENE-ISOPRENE COPOLYMER</t>
  </si>
  <si>
    <t>9010-85-9</t>
  </si>
  <si>
    <t>ISOBUTYL FORMATE</t>
  </si>
  <si>
    <t>542-55-2</t>
  </si>
  <si>
    <t>ISOBUTYL 2-FURANPROPIONATE</t>
  </si>
  <si>
    <t>105-01-1</t>
  </si>
  <si>
    <t>ISOBUTYL HEPTANOATE</t>
  </si>
  <si>
    <t>7779-80-8</t>
  </si>
  <si>
    <t>ISOBUTYL HEXANOATE</t>
  </si>
  <si>
    <t>105-79-3</t>
  </si>
  <si>
    <t>ISOBUTYL ISOBUTYRATE</t>
  </si>
  <si>
    <t>97-85-8</t>
  </si>
  <si>
    <t>ISOBUTYL ISOTHIOCYANATE</t>
  </si>
  <si>
    <t>591-82-2</t>
  </si>
  <si>
    <t>2-ISOBUTYL-3-METHOXYPYRAZINE</t>
  </si>
  <si>
    <t>24683-00-9</t>
  </si>
  <si>
    <t>ISOBUTYL N-METHYLANTHRANILATE</t>
  </si>
  <si>
    <t>65505-24-0</t>
  </si>
  <si>
    <t>2-ISOBUTYL-3-METHYLPYRAZINE</t>
  </si>
  <si>
    <t>13925-06-9</t>
  </si>
  <si>
    <t>(+/-)-ISOBUTYL 3-METHYLTHIOBUTYRATE</t>
  </si>
  <si>
    <t>127931-21-9</t>
  </si>
  <si>
    <t>ISOBUTYL PHENYLACETATE</t>
  </si>
  <si>
    <t>102-13-6</t>
  </si>
  <si>
    <t>ISOBUTYL PROPIONATE</t>
  </si>
  <si>
    <t>540-42-1</t>
  </si>
  <si>
    <t>ISOBUTYL SALICYLATE</t>
  </si>
  <si>
    <t>87-19-4</t>
  </si>
  <si>
    <t>2-ISOBUTYLTHIAZOLE</t>
  </si>
  <si>
    <t>18640-74-9</t>
  </si>
  <si>
    <t>ISOBUTYL 10-UNDECENOATE</t>
  </si>
  <si>
    <t>5421-27-2</t>
  </si>
  <si>
    <t>ISOBUTYRALDEHYDE</t>
  </si>
  <si>
    <t>78-84-2</t>
  </si>
  <si>
    <t>ISOBUTYRIC ACID</t>
  </si>
  <si>
    <t>79-31-2</t>
  </si>
  <si>
    <t>ISOCYCLOCITRAL</t>
  </si>
  <si>
    <t>1335-66-6</t>
  </si>
  <si>
    <t>ISOEUGENOL</t>
  </si>
  <si>
    <t>97-54-1</t>
  </si>
  <si>
    <t>ISOEUGENYL ACETATE</t>
  </si>
  <si>
    <t>93-29-8</t>
  </si>
  <si>
    <t>ISOEUGENYL BENZYL ETHER</t>
  </si>
  <si>
    <t>120-11-6</t>
  </si>
  <si>
    <t>ISOEUGENYL ETHYL ETHER</t>
  </si>
  <si>
    <t>7784-67-0</t>
  </si>
  <si>
    <t>ISOEUGENYL FORMATE</t>
  </si>
  <si>
    <t>7774-96-1</t>
  </si>
  <si>
    <t>ISOEUGENYL METHYL ETHER</t>
  </si>
  <si>
    <t>93-16-3</t>
  </si>
  <si>
    <t>ISOEUGENYL PHENYLACETATE</t>
  </si>
  <si>
    <t>120-24-1</t>
  </si>
  <si>
    <t>ISOJASMONE</t>
  </si>
  <si>
    <t>11050-62-7</t>
  </si>
  <si>
    <t>L-ISOLEUCINE</t>
  </si>
  <si>
    <t>73-32-5</t>
  </si>
  <si>
    <t>ALPHA-ISOMETHYLIONONE</t>
  </si>
  <si>
    <t>127-51-5</t>
  </si>
  <si>
    <t>BETA-ISOMETHYLIONONE</t>
  </si>
  <si>
    <t>79-89-0</t>
  </si>
  <si>
    <t>ALPHA-ISOMETHYLIONYL ACETATE</t>
  </si>
  <si>
    <t>68555-61-3</t>
  </si>
  <si>
    <t>ISOPARAFFINIC PETROLEUM HYDROCARBONS, SYNTHETIC</t>
  </si>
  <si>
    <t>977051-69-6</t>
  </si>
  <si>
    <t>ISOPENTYLAMINE</t>
  </si>
  <si>
    <t>107-85-7</t>
  </si>
  <si>
    <t>ISOPENTYLIDENEISOPENTYLAMINE</t>
  </si>
  <si>
    <t>35448-31-8</t>
  </si>
  <si>
    <t>ISOPHORONE</t>
  </si>
  <si>
    <t>78-59-1</t>
  </si>
  <si>
    <t>ISOPROPENYL ACETATE</t>
  </si>
  <si>
    <t>108-22-5</t>
  </si>
  <si>
    <t>5-ISOPROPENYL-2-METHYL-2-VINYLTETRAHYDROFURAN</t>
  </si>
  <si>
    <t>13679-86-2</t>
  </si>
  <si>
    <t>3-ISOPROPENYL-6-OXOHEPTANOIC ACID</t>
  </si>
  <si>
    <t>4436-82-2</t>
  </si>
  <si>
    <t>3-ISOPROPENYLPENTANEDIOIC ACID</t>
  </si>
  <si>
    <t>6839-75-4</t>
  </si>
  <si>
    <t>ISOPROPENYLPYRAZINE</t>
  </si>
  <si>
    <t>38713-41-6</t>
  </si>
  <si>
    <t>ISOPROPYL ACETATE</t>
  </si>
  <si>
    <t>108-21-4</t>
  </si>
  <si>
    <t>P-ISOPROPYLACETOPHENONE</t>
  </si>
  <si>
    <t>645-13-6</t>
  </si>
  <si>
    <t>ISOPROPYL ALCOHOL</t>
  </si>
  <si>
    <t>ISOPROPYLAMINE</t>
  </si>
  <si>
    <t>75-31-0</t>
  </si>
  <si>
    <t>ISOPROPYL BENZOATE</t>
  </si>
  <si>
    <t>939-48-0</t>
  </si>
  <si>
    <t>P-ISOPROPYLBENZYL ALCOHOL</t>
  </si>
  <si>
    <t>536-60-7</t>
  </si>
  <si>
    <t>ISOPROPYL BUTYRATE</t>
  </si>
  <si>
    <t>638-11-9</t>
  </si>
  <si>
    <t>ISOPROPYL CINNAMATE</t>
  </si>
  <si>
    <t>ISOPROPYL CITRATE</t>
  </si>
  <si>
    <t>39413-05-3</t>
  </si>
  <si>
    <t>ISOPROPYL-2-CYCLOHEXENONE</t>
  </si>
  <si>
    <t>500-02-7</t>
  </si>
  <si>
    <t>5-ISOPROPYL-2,6-DIETHYL-2-METHYLTETRAHYDRO-2H-PYRAN</t>
  </si>
  <si>
    <t>1120363-98-5</t>
  </si>
  <si>
    <t>2(4)-ISOPROPYL-4(2),6-DIMETHYLDIHYDRO-4H-1,3,5-DITHIAZINE</t>
  </si>
  <si>
    <t>977161-99-1</t>
  </si>
  <si>
    <t>ISOPROPYL FORMATE</t>
  </si>
  <si>
    <t>625-55-8</t>
  </si>
  <si>
    <t>ISOPROPYL HEXANOATE</t>
  </si>
  <si>
    <t>2311-46-8</t>
  </si>
  <si>
    <t>ISOPROPYLIDENEGLYCERYL 5-HYDROXYDECANOATE</t>
  </si>
  <si>
    <t>172201-58-0</t>
  </si>
  <si>
    <t>ISOPROPYL ISOBUTYRATE</t>
  </si>
  <si>
    <t>617-50-5</t>
  </si>
  <si>
    <t>ISOPROPYL ISOTHIOCYANATE</t>
  </si>
  <si>
    <t>2253-73-8</t>
  </si>
  <si>
    <t>ISOPROPYL ISOVALERATE</t>
  </si>
  <si>
    <t>32665-23-9</t>
  </si>
  <si>
    <t>S-ISOPROPYL 3-METHYLBUT-2-ENETHIOATE</t>
  </si>
  <si>
    <t>34365-79-2</t>
  </si>
  <si>
    <t>ISOPROPYL 2-METHYLBUTYRATE</t>
  </si>
  <si>
    <t>66576-71-4</t>
  </si>
  <si>
    <t>2-ISOPROPYL-5-METHYL-2-HEXENAL</t>
  </si>
  <si>
    <t>35158-25-9</t>
  </si>
  <si>
    <t>(+/-)-[R-(E)]-5-ISOPROPYL-8-METHYLNONA-6,8-DIEN-2-ONE</t>
  </si>
  <si>
    <t>2278-53-7</t>
  </si>
  <si>
    <t>2-ISOPROPYL-4-METHYLTHIAZOLE</t>
  </si>
  <si>
    <t>15679-13-7</t>
  </si>
  <si>
    <t>ISOPROPYL MYRISTATE</t>
  </si>
  <si>
    <t>110-27-0</t>
  </si>
  <si>
    <t>ISOPROPYL PALMITATE</t>
  </si>
  <si>
    <t>142-91-6</t>
  </si>
  <si>
    <t>2-ISOPROPYLPHENOL</t>
  </si>
  <si>
    <t>88-69-7</t>
  </si>
  <si>
    <t>P-ISOPROPYLPHENYLACETALDEHYDE</t>
  </si>
  <si>
    <t>4395-92-0</t>
  </si>
  <si>
    <t>ISOPROPYL PHENYLACETATE</t>
  </si>
  <si>
    <t>4861-85-2</t>
  </si>
  <si>
    <t>3-(P-ISOPROPYLPHENYL)PROPIONALDEHYDE</t>
  </si>
  <si>
    <t>7775-00-0</t>
  </si>
  <si>
    <t>ISOPROPYL PROPIONATE</t>
  </si>
  <si>
    <t>637-78-5</t>
  </si>
  <si>
    <t>2-ISOPROPYLPYRAZINE</t>
  </si>
  <si>
    <t>29460-90-0</t>
  </si>
  <si>
    <t>ISOPROPYL TIGLATE</t>
  </si>
  <si>
    <t>1733-25-1</t>
  </si>
  <si>
    <t>2-ISOPROPYL-N,2,3-TRIMETHYLBUTYRAMIDE</t>
  </si>
  <si>
    <t>51115-67-4</t>
  </si>
  <si>
    <t>ISOPULEGOL</t>
  </si>
  <si>
    <t>89-79-2</t>
  </si>
  <si>
    <t>ISOPULEGONE</t>
  </si>
  <si>
    <t>29606-79-9</t>
  </si>
  <si>
    <t>ISOPULEGYL ACETATE</t>
  </si>
  <si>
    <t>89-49-6</t>
  </si>
  <si>
    <t>ISOQUERCITRIN, ENZYMATICALLY MODIFIED</t>
  </si>
  <si>
    <t>977187-64-6</t>
  </si>
  <si>
    <t>ISOQUINOLINE</t>
  </si>
  <si>
    <t>119-65-3</t>
  </si>
  <si>
    <t>ISOVALERALDEHYDE DIETHYL ACETAL</t>
  </si>
  <si>
    <t>ISOVALERALDEHYDE GLYCERYL ACETAL</t>
  </si>
  <si>
    <t>977188-22-9</t>
  </si>
  <si>
    <t>ISOVALERIC ACID</t>
  </si>
  <si>
    <t>503-74-2</t>
  </si>
  <si>
    <t>IVA (ACHILLEA MOSCHATA JACQ.)</t>
  </si>
  <si>
    <t>977091-61-4</t>
  </si>
  <si>
    <t>IVA, EXTRACT (ACHILLEA MOSCHATA JACQ.)</t>
  </si>
  <si>
    <t>977091-62-5</t>
  </si>
  <si>
    <t>JAMBU OLEORESIN</t>
  </si>
  <si>
    <t>977162-66-5</t>
  </si>
  <si>
    <t>JAPAN WAX</t>
  </si>
  <si>
    <t>8001-39-6</t>
  </si>
  <si>
    <t>JASMINE, ABSOLUTE (JASMINUM SPP.)</t>
  </si>
  <si>
    <t>977146-68-1</t>
  </si>
  <si>
    <t>JASMINE, CONCRETE (JASMINUM SPP.)</t>
  </si>
  <si>
    <t>977125-38-4</t>
  </si>
  <si>
    <t>JASMINE, OIL (JASMINUM GRANDIFLORUM L.)</t>
  </si>
  <si>
    <t>8022-96-6</t>
  </si>
  <si>
    <t>JASMINE, SPIRITUS (JASMINUM GRANDIFLORUM L.)</t>
  </si>
  <si>
    <t>977038-79-1</t>
  </si>
  <si>
    <t>JASMONE, CIS-</t>
  </si>
  <si>
    <t>488-10-8</t>
  </si>
  <si>
    <t>JELUTONG (DYERA COSTULATA HOOK, F. AND D. LOWII HOOK, F.)</t>
  </si>
  <si>
    <t>977011-44-1</t>
  </si>
  <si>
    <t>JUNIPER (BERRIES) (JUNIPERUS COMMUNIS L.)</t>
  </si>
  <si>
    <t>977038-80-4</t>
  </si>
  <si>
    <t>JUNIPER, EXTRACT (JUNIPERUS COMMUNIS L.)</t>
  </si>
  <si>
    <t>84603-69-0</t>
  </si>
  <si>
    <t>JUNIPER OIL (JUNIPERUS COMMUNIS L.)</t>
  </si>
  <si>
    <t>8002-68-4</t>
  </si>
  <si>
    <t>KARAYA, GUM (STERCULIA URENS ROXB.)</t>
  </si>
  <si>
    <t>9000-36-6</t>
  </si>
  <si>
    <t>KELP</t>
  </si>
  <si>
    <t>977001-75-4</t>
  </si>
  <si>
    <t>2-KETO-4-BUTANETHIOL</t>
  </si>
  <si>
    <t>34619-12-0</t>
  </si>
  <si>
    <t>ALPHA-KETOBUTYRIC ACID</t>
  </si>
  <si>
    <t>600-18-0</t>
  </si>
  <si>
    <t>KOLA NUT, EXTRACT (COLA ACUMINATA SCHOTT ET ENDL.)</t>
  </si>
  <si>
    <t>68916-19-8</t>
  </si>
  <si>
    <t>LABDANUM, ABSOLUTE (CISTUS SPP.)</t>
  </si>
  <si>
    <t>977046-98-2</t>
  </si>
  <si>
    <t>LABDANUM, OIL (CISTUS SPP.)</t>
  </si>
  <si>
    <t>8016-26-0</t>
  </si>
  <si>
    <t>LABDANUM, OLEORESIN (CISTUS SPP.)</t>
  </si>
  <si>
    <t>977092-72-0</t>
  </si>
  <si>
    <t>LACTALBUMIN</t>
  </si>
  <si>
    <t>9013-90-5</t>
  </si>
  <si>
    <t>LACTALBUMIN PHOSPHATE</t>
  </si>
  <si>
    <t>977051-00-5</t>
  </si>
  <si>
    <t>LACTASE FROM SACCHAROMYCES FRAGILIS</t>
  </si>
  <si>
    <t>977090-10-0</t>
  </si>
  <si>
    <t>LACTASE FROM SACCHAROMYCES (KLUYVEROMYCES) LACTIS</t>
  </si>
  <si>
    <t>977090-11-1</t>
  </si>
  <si>
    <t>LACTASE PREPARATION, CANDIDA PSEUDOTROPICALIS</t>
  </si>
  <si>
    <t>977166-26-9</t>
  </si>
  <si>
    <t>LACTIC ACID</t>
  </si>
  <si>
    <t>50-21-5</t>
  </si>
  <si>
    <t>LACTOSE</t>
  </si>
  <si>
    <t>63-42-3</t>
  </si>
  <si>
    <t>LACTOSE, HYDROLYZED</t>
  </si>
  <si>
    <t>977126-93-4</t>
  </si>
  <si>
    <t>N-LACTOYL ETHANOLAMINE</t>
  </si>
  <si>
    <t>5422-34-4</t>
  </si>
  <si>
    <t>N-LACTOYL ETHANOLAMINE PHOSPHATE</t>
  </si>
  <si>
    <t>782498-03-7</t>
  </si>
  <si>
    <t>LACTYLATED FATTY ACID ESTERS OF GLYCEROL AND PROPYLENE GLYCOL</t>
  </si>
  <si>
    <t>977050-66-0</t>
  </si>
  <si>
    <t>LACTYLIC ESTERS OF FATTY ACIDS</t>
  </si>
  <si>
    <t>977050-67-1</t>
  </si>
  <si>
    <t>LANOLIN</t>
  </si>
  <si>
    <t>8020-84-6</t>
  </si>
  <si>
    <t>LARD</t>
  </si>
  <si>
    <t>61789-99-9</t>
  </si>
  <si>
    <t>LARD OIL</t>
  </si>
  <si>
    <t>8016-28-2</t>
  </si>
  <si>
    <t>LAUREL BERRIES (LAURUS NOBILIS L.)</t>
  </si>
  <si>
    <t>977051-01-6</t>
  </si>
  <si>
    <t>LAURIC ACID</t>
  </si>
  <si>
    <t>143-07-7</t>
  </si>
  <si>
    <t>LAURIC ALDEHYDE</t>
  </si>
  <si>
    <t>112-54-9</t>
  </si>
  <si>
    <t>LAUROYL DIETHANOLAMIDE</t>
  </si>
  <si>
    <t>120-40-1</t>
  </si>
  <si>
    <t>LAURYL ACETATE</t>
  </si>
  <si>
    <t>112-66-3</t>
  </si>
  <si>
    <t>LAURYL ALCOHOL</t>
  </si>
  <si>
    <t>112-53-8</t>
  </si>
  <si>
    <t>LAVANDIN ABSOLUTE</t>
  </si>
  <si>
    <t>977183-98-4</t>
  </si>
  <si>
    <t>LAVANDIN, CONCRETE</t>
  </si>
  <si>
    <t>977183-99-5</t>
  </si>
  <si>
    <t>LAVANDIN, OIL</t>
  </si>
  <si>
    <t>8022-15-9</t>
  </si>
  <si>
    <t>LAVENDER, ABSOLUTE (LAVANDULA OFFICINALIS CHAIX)</t>
  </si>
  <si>
    <t>977126-26-3</t>
  </si>
  <si>
    <t>LAVENDER, CONCRETE (LAVANDULA OFFICINALIS CHAIX)</t>
  </si>
  <si>
    <t>977089-32-9</t>
  </si>
  <si>
    <t>LAVENDER (LAVANDULA OFFICINALIS CHAIX)</t>
  </si>
  <si>
    <t>977001-82-3</t>
  </si>
  <si>
    <t>LAVENDER, OIL (LAVANDULA OFFICINALIS CHAIX)</t>
  </si>
  <si>
    <t>8000-28-0</t>
  </si>
  <si>
    <t>LAVENDER, SPIKE (LAVANDULA LATIFOLIA BILL.)</t>
  </si>
  <si>
    <t>977051-05-0</t>
  </si>
  <si>
    <t>LAVENDER, SPIKE, OIL (LAVANDULA SPP.)</t>
  </si>
  <si>
    <t>8016-78-2</t>
  </si>
  <si>
    <t>LECHE CASPI (COUMA MACROCARPA BARB. RODR.)</t>
  </si>
  <si>
    <t>977011-45-2</t>
  </si>
  <si>
    <t>LECHE DE VACA (BROSIMUM UTILE (H.B.K.) PITTIER, AND POULSENIA SPP.)</t>
  </si>
  <si>
    <t>977011-46-3</t>
  </si>
  <si>
    <t>LECITHIN</t>
  </si>
  <si>
    <t>8002-43-5</t>
  </si>
  <si>
    <t>LECITHIN, BENZOYL PEROXIDE MODIFIED</t>
  </si>
  <si>
    <t>977092-75-3</t>
  </si>
  <si>
    <t>LECITHIN, ENZYME-MODIFIED</t>
  </si>
  <si>
    <t>977101-55-5</t>
  </si>
  <si>
    <t>LECITHIN, HYDROGEN PEROXIDE MODIFIED</t>
  </si>
  <si>
    <t>977092-76-4</t>
  </si>
  <si>
    <t>LECITHIN (VEGETABLE)</t>
  </si>
  <si>
    <t>977092-24-2</t>
  </si>
  <si>
    <t>LEEK OIL</t>
  </si>
  <si>
    <t>977089-43-2</t>
  </si>
  <si>
    <t>LEMON ESSENCE</t>
  </si>
  <si>
    <t>977091-76-1</t>
  </si>
  <si>
    <t>LEMON, EXTRACT (CITRUS LIMON (L.) BURM. F.)</t>
  </si>
  <si>
    <t>84929-31-7</t>
  </si>
  <si>
    <t>LEMON GRASS, OIL (CYMBOPOGON CITRATUS DC. AND CYMBOPOGON FLEXUOSUSSTAPF)</t>
  </si>
  <si>
    <t>LEMON, JUICE</t>
  </si>
  <si>
    <t>68916-88-1</t>
  </si>
  <si>
    <t>LEMON, OIL (CITRUS LIMON (L.) BURM. F.)</t>
  </si>
  <si>
    <t>8008-56-8</t>
  </si>
  <si>
    <t>LEMON, OIL, TERPENELESS (CITRUS LIMON (L.) BURM. F.)</t>
  </si>
  <si>
    <t>68648-39-5</t>
  </si>
  <si>
    <t>LEMON PEEL EXTRACT</t>
  </si>
  <si>
    <t>977091-77-2</t>
  </si>
  <si>
    <t>LEMON PEEL GRANULES</t>
  </si>
  <si>
    <t>977001-83-4</t>
  </si>
  <si>
    <t>LEMON TERPENES</t>
  </si>
  <si>
    <t>68917-33-9</t>
  </si>
  <si>
    <t>LEMON-VERBENA (LIPPIA CITRIODORA HBK.)</t>
  </si>
  <si>
    <t>977047-96-3</t>
  </si>
  <si>
    <t>LEMON VERBENA, OIL (LIPPIA CITRIODORA)</t>
  </si>
  <si>
    <t>LEPIDINE</t>
  </si>
  <si>
    <t>491-35-0</t>
  </si>
  <si>
    <t>L-LEUCINE</t>
  </si>
  <si>
    <t>61-90-5</t>
  </si>
  <si>
    <t>LEVULINIC ACID</t>
  </si>
  <si>
    <t>123-76-2</t>
  </si>
  <si>
    <t>LEVULOSE</t>
  </si>
  <si>
    <t>57-48-7</t>
  </si>
  <si>
    <t>L-FENCHONE</t>
  </si>
  <si>
    <t>7787-20-4</t>
  </si>
  <si>
    <t>LICORICE EXTRACT (GLYCYRRHIZA SPP.)</t>
  </si>
  <si>
    <t>68916-91-6</t>
  </si>
  <si>
    <t>LICORICE EXTRACT POWDER (GLYCYRRHIZA SPP.)</t>
  </si>
  <si>
    <t>977070-62-4</t>
  </si>
  <si>
    <t>LICORICE (GLYCYRRHIZA SPP.)</t>
  </si>
  <si>
    <t>977004-31-1</t>
  </si>
  <si>
    <t>LIGNIN</t>
  </si>
  <si>
    <t>9005-53-2</t>
  </si>
  <si>
    <t>LIGNIN SODIUM SULFONATE</t>
  </si>
  <si>
    <t>8061-51-6</t>
  </si>
  <si>
    <t>LIGNOSULFONIC ACID</t>
  </si>
  <si>
    <t>8062-15-5</t>
  </si>
  <si>
    <t>LIME, ESSENCE</t>
  </si>
  <si>
    <t>977164-71-8</t>
  </si>
  <si>
    <t>LIME, JUICE</t>
  </si>
  <si>
    <t>977026-98-4</t>
  </si>
  <si>
    <t>LIME JUICE, DEHYDRATED</t>
  </si>
  <si>
    <t>977091-78-3</t>
  </si>
  <si>
    <t>LIME OIL, DISTILLED</t>
  </si>
  <si>
    <t>8008-26-2</t>
  </si>
  <si>
    <t>LIME OIL, EXPRESSED</t>
  </si>
  <si>
    <t>977059-80-5</t>
  </si>
  <si>
    <t>LIME, OIL, TERPENELESS (CITRUS AURANTIFOLIA (CHRISTMAN) SWINGLE)</t>
  </si>
  <si>
    <t>68916-84-7</t>
  </si>
  <si>
    <t>L-LIMONENE</t>
  </si>
  <si>
    <t>5989-54-8</t>
  </si>
  <si>
    <t>D-LIMONENE</t>
  </si>
  <si>
    <t>5989-27-5</t>
  </si>
  <si>
    <t>DL-LIMONENE</t>
  </si>
  <si>
    <t>7705-14-8</t>
  </si>
  <si>
    <t>LINALOE WOOD, OIL (BURSERA DELPECHIANA POISS. AND OTHER BURSERA SPP.)</t>
  </si>
  <si>
    <t>977051-12-9</t>
  </si>
  <si>
    <t>LINALOOL</t>
  </si>
  <si>
    <t>78-70-6</t>
  </si>
  <si>
    <t>LINALOOL OXIDE</t>
  </si>
  <si>
    <t>60047-17-8</t>
  </si>
  <si>
    <t>LINALOOL OXIDE PYRANOID</t>
  </si>
  <si>
    <t>14049-11-7</t>
  </si>
  <si>
    <t>LINALYL ACETATE</t>
  </si>
  <si>
    <t>115-95-7</t>
  </si>
  <si>
    <t>LINALYL ANTHRANILATE</t>
  </si>
  <si>
    <t>7149-26-0</t>
  </si>
  <si>
    <t>LINALYL BENZOATE</t>
  </si>
  <si>
    <t>126-64-7</t>
  </si>
  <si>
    <t>LINALYL BUTYRATE</t>
  </si>
  <si>
    <t>78-36-4</t>
  </si>
  <si>
    <t>LINALYL CINNAMATE</t>
  </si>
  <si>
    <t>78-37-5</t>
  </si>
  <si>
    <t>LINALYL FORMATE</t>
  </si>
  <si>
    <t>115-99-1</t>
  </si>
  <si>
    <t>LINALYL HEXANOATE</t>
  </si>
  <si>
    <t>7779-23-9</t>
  </si>
  <si>
    <t>LINALYL ISOBUTYRATE</t>
  </si>
  <si>
    <t>78-35-3</t>
  </si>
  <si>
    <t>LINALYL ISOVALERATE</t>
  </si>
  <si>
    <t>1118-27-0</t>
  </si>
  <si>
    <t>LINALYL OCTANOATE</t>
  </si>
  <si>
    <t>10024-64-3</t>
  </si>
  <si>
    <t>LINALYL PHENYLACETATE</t>
  </si>
  <si>
    <t>7143-69-3</t>
  </si>
  <si>
    <t>LINALYL PROPIONATE</t>
  </si>
  <si>
    <t>144-39-8</t>
  </si>
  <si>
    <t>LINDEN FLOWERS, EXTRACT (TILIA SPP.)</t>
  </si>
  <si>
    <t>84929-52-2</t>
  </si>
  <si>
    <t>LINDEN FLOWERS (TILIA GLABRA VENT.)</t>
  </si>
  <si>
    <t>977009-77-0</t>
  </si>
  <si>
    <t>LINDEN LEAVES (TILLIA SPP.)</t>
  </si>
  <si>
    <t>977073-42-9</t>
  </si>
  <si>
    <t>LINOLEIC ACID</t>
  </si>
  <si>
    <t>60-33-3</t>
  </si>
  <si>
    <t>LIPASE</t>
  </si>
  <si>
    <t>9001-62-1</t>
  </si>
  <si>
    <t>LIPASE FROM ANIMAL TISSUE</t>
  </si>
  <si>
    <t>977033-78-5</t>
  </si>
  <si>
    <t>LIPASE FROM ASPERGILLUS NIGER</t>
  </si>
  <si>
    <t>977031-56-3</t>
  </si>
  <si>
    <t>LIPASE FROM ASPERGILLUS ORYZAE</t>
  </si>
  <si>
    <t>977031-68-7</t>
  </si>
  <si>
    <t>LIPASE FROM RHIZOPUS NIVEUS</t>
  </si>
  <si>
    <t>977169-69-9</t>
  </si>
  <si>
    <t>LISTERIA-SPECIFIC BACTERIOPHAGE PREPARATION</t>
  </si>
  <si>
    <t>977188-21-8</t>
  </si>
  <si>
    <t>LITSEA CUBEBA BERRY OIL</t>
  </si>
  <si>
    <t>68855-99-2</t>
  </si>
  <si>
    <t>L-MENTHYL BUTYRATE</t>
  </si>
  <si>
    <t>68366-64-3</t>
  </si>
  <si>
    <t>LOCUST (CAROB) BEAN GUM</t>
  </si>
  <si>
    <t>9000-40-2</t>
  </si>
  <si>
    <t>LOVAGE, EXTRACT (LEVISTICUM OFFICINALE KOCH)</t>
  </si>
  <si>
    <t>977091-63-6</t>
  </si>
  <si>
    <t>LOVAGE (LEVISTICUM OFFICINALE KOCH)</t>
  </si>
  <si>
    <t>977048-47-7</t>
  </si>
  <si>
    <t>LOVAGE, OIL (LEVISTICUM OFFICINALE KOCH)</t>
  </si>
  <si>
    <t>8016-31-7</t>
  </si>
  <si>
    <t>L-8-P-MENTHENE-1,2-EPOXIDE</t>
  </si>
  <si>
    <t>203719-53-3</t>
  </si>
  <si>
    <t>LUNGMOSS (STICTA PULMONACEA ACH.)</t>
  </si>
  <si>
    <t>977022-85-7</t>
  </si>
  <si>
    <t>LUO HAN FRUIT CONCENTRATE</t>
  </si>
  <si>
    <t>977188-77-4</t>
  </si>
  <si>
    <t>LUPULIN (HUMULUS LUPULUS L.)</t>
  </si>
  <si>
    <t>977051-13-0</t>
  </si>
  <si>
    <t>L-LYSINE</t>
  </si>
  <si>
    <t>56-87-1</t>
  </si>
  <si>
    <t>MACE (MYRISTICA FRAGRANS HOUTT.)</t>
  </si>
  <si>
    <t>977051-14-1</t>
  </si>
  <si>
    <t>MACE, OIL (MYRISTICA FRAGRANS HOUTT.)</t>
  </si>
  <si>
    <t>977051-15-2</t>
  </si>
  <si>
    <t>MACE, OLEORESIN (MYRISTICA FRAGRANS HOUTT.)</t>
  </si>
  <si>
    <t>977010-60-8</t>
  </si>
  <si>
    <t>MAGNESIUM CAPRATE</t>
  </si>
  <si>
    <t>42966-30-3</t>
  </si>
  <si>
    <t>MAGNESIUM CAPRYLATE</t>
  </si>
  <si>
    <t>3386-57-0</t>
  </si>
  <si>
    <t>MAGNESIUM CARBONATE</t>
  </si>
  <si>
    <t>39409-82-0</t>
  </si>
  <si>
    <t>MAGNESIUM CHLORIDE</t>
  </si>
  <si>
    <t>7786-30-3</t>
  </si>
  <si>
    <t>MAGNESIUM CYCLAMATE--PROHIBITED</t>
  </si>
  <si>
    <t>7757-85-9</t>
  </si>
  <si>
    <t>MAGNESIUM FUMARATE</t>
  </si>
  <si>
    <t>7704-71-4</t>
  </si>
  <si>
    <t>MAGNESIUM GLUCONATE</t>
  </si>
  <si>
    <t>3632-91-5</t>
  </si>
  <si>
    <t>MAGNESIUM GLYCEROPHOSPHATE</t>
  </si>
  <si>
    <t>927-20-8</t>
  </si>
  <si>
    <t>MAGNESIUM HYDROXIDE</t>
  </si>
  <si>
    <t>1309-42-8</t>
  </si>
  <si>
    <t>MAGNESIUM LAURATE</t>
  </si>
  <si>
    <t>4040-48-6</t>
  </si>
  <si>
    <t>MAGNESIUM MYRISTATE</t>
  </si>
  <si>
    <t>4086-70-8</t>
  </si>
  <si>
    <t>MAGNESIUM OLEATE</t>
  </si>
  <si>
    <t>1555-53-9</t>
  </si>
  <si>
    <t>MAGNESIUM OXIDE</t>
  </si>
  <si>
    <t>1309-48-4</t>
  </si>
  <si>
    <t>MAGNESIUM PALMITATE</t>
  </si>
  <si>
    <t>2601-98-1</t>
  </si>
  <si>
    <t>MAGNESIUM PHOSPHATE, DIBASIC</t>
  </si>
  <si>
    <t>7782-75-4</t>
  </si>
  <si>
    <t>MAGNESIUM PHOSPHATE, TRIBASIC</t>
  </si>
  <si>
    <t>7757-87-1</t>
  </si>
  <si>
    <t>MAGNESIUM SALTS OF FATTY ACIDS</t>
  </si>
  <si>
    <t>977093-38-1</t>
  </si>
  <si>
    <t>MAGNESIUM SILICATE</t>
  </si>
  <si>
    <t>1343-88-0</t>
  </si>
  <si>
    <t>MAGNESIUM STEARATE</t>
  </si>
  <si>
    <t>557-04-0</t>
  </si>
  <si>
    <t>MAGNESIUM SULFATE</t>
  </si>
  <si>
    <t>10034-99-8</t>
  </si>
  <si>
    <t>MAGNOLOL</t>
  </si>
  <si>
    <t>528-43-8</t>
  </si>
  <si>
    <t>MAIDENHAIR FERN (ADIANTUM CAPILLUS-VENERIS L.)</t>
  </si>
  <si>
    <t>977070-30-6</t>
  </si>
  <si>
    <t>L-MALIC ACID</t>
  </si>
  <si>
    <t>97-67-6</t>
  </si>
  <si>
    <t>MALIC ACID</t>
  </si>
  <si>
    <t>617-48-1</t>
  </si>
  <si>
    <t>MALT</t>
  </si>
  <si>
    <t>977023-73-6</t>
  </si>
  <si>
    <t>MALTODEXTRIN</t>
  </si>
  <si>
    <t>9050-36-6</t>
  </si>
  <si>
    <t>MALTOL</t>
  </si>
  <si>
    <t>118-71-8</t>
  </si>
  <si>
    <t>MALTOL PROPIONATE</t>
  </si>
  <si>
    <t>68555-63-5</t>
  </si>
  <si>
    <t>MALTOSE</t>
  </si>
  <si>
    <t>69-79-4</t>
  </si>
  <si>
    <t>MALT SYRUP (MALT EXTRACT)</t>
  </si>
  <si>
    <t>8002-48-0</t>
  </si>
  <si>
    <t>MALTYL ISOBUTYRATE</t>
  </si>
  <si>
    <t>65416-14-0</t>
  </si>
  <si>
    <t>MANDARIN, OIL (CITRUS RETICULATA BLANCO)</t>
  </si>
  <si>
    <t>8008-31-9</t>
  </si>
  <si>
    <t>MANGANESE CHLORIDE</t>
  </si>
  <si>
    <t>13446-34-9</t>
  </si>
  <si>
    <t>MANGANESE CITRATE</t>
  </si>
  <si>
    <t>10024-66-5</t>
  </si>
  <si>
    <t>MANGANESE GLUCONATE</t>
  </si>
  <si>
    <t>6485-39-8</t>
  </si>
  <si>
    <t>MANGANESE GLYCEROPHOSPHATE</t>
  </si>
  <si>
    <t>1320-46-3</t>
  </si>
  <si>
    <t>MANGANESE HYPOPHOSPHITE</t>
  </si>
  <si>
    <t>10043-84-2</t>
  </si>
  <si>
    <t>MANGANESE SULFATE</t>
  </si>
  <si>
    <t>10034-96-5</t>
  </si>
  <si>
    <t>MANGANOUS OXIDE</t>
  </si>
  <si>
    <t>1344-43-0</t>
  </si>
  <si>
    <t>MANNITOL</t>
  </si>
  <si>
    <t>69-65-8</t>
  </si>
  <si>
    <t>MARIGOLD, POT (CALENDULA OFFICINALIS L.)</t>
  </si>
  <si>
    <t>977001-93-6</t>
  </si>
  <si>
    <t>MARJORAM, OLEORESIN (MARJORANA HORTENSIS MOENCH (ORIGANUM MAJORANA L.))</t>
  </si>
  <si>
    <t>977038-85-9</t>
  </si>
  <si>
    <t>MARJORAM, POT (MAJORANA ONITES (L.) BENTH. (ORIGANUM VULGARE L.))</t>
  </si>
  <si>
    <t>977051-22-1</t>
  </si>
  <si>
    <t>MARJORAM SEED (MAJORANA HORTENSIS MOENCH (ORIGANUM MAJORANA L.))</t>
  </si>
  <si>
    <t>977038-86-0</t>
  </si>
  <si>
    <t>MARJORAM, SWEET (MAJORANA HORTENSIS MOENCH (ORIGANUM MAJORANA L.))</t>
  </si>
  <si>
    <t>977051-23-2</t>
  </si>
  <si>
    <t>MARJORAM, SWEET, OIL (MAJORANA HORTENSIS MOENCH (ORIGANUM MAJORANA L.))</t>
  </si>
  <si>
    <t>MASSARANDUBA BALATA (MANILKARA HUBERI (DUCKE) CHEVALIER)</t>
  </si>
  <si>
    <t>977011-47-4</t>
  </si>
  <si>
    <t>MASSARANDUBA BALATA, SOLVENT-FREE RESIN EXTRACT</t>
  </si>
  <si>
    <t>977044-53-3</t>
  </si>
  <si>
    <t>MASSARANDUBA CHOCOLATE (MANILKARA SOLIMOESENSIS GILLY)</t>
  </si>
  <si>
    <t>8029-83-2</t>
  </si>
  <si>
    <t>MASSOIA BARK OIL</t>
  </si>
  <si>
    <t>977103-80-2</t>
  </si>
  <si>
    <t>MASTIC GUM</t>
  </si>
  <si>
    <t>61789-92-2</t>
  </si>
  <si>
    <t>MATE, ABSOLUTE (ILEX PARAGUARIENSIS ST. HIL.)</t>
  </si>
  <si>
    <t>977146-67-0</t>
  </si>
  <si>
    <t>MATE, LEAVES</t>
  </si>
  <si>
    <t>977051-24-3</t>
  </si>
  <si>
    <t>MENADIOL SODIUM DIPHOSPHATE</t>
  </si>
  <si>
    <t>131-13-5</t>
  </si>
  <si>
    <t>MENHADEN OIL</t>
  </si>
  <si>
    <t>8002-50-4</t>
  </si>
  <si>
    <t>MENHADEN OIL, HYDROGENATED</t>
  </si>
  <si>
    <t>93572-53-3</t>
  </si>
  <si>
    <t>MENHADEN OIL, PARTIALLY HYDROGENATED</t>
  </si>
  <si>
    <t>977131-05-7</t>
  </si>
  <si>
    <t>D-2,8-P-MENTHADIEN-1-OL</t>
  </si>
  <si>
    <t>22771-44-4</t>
  </si>
  <si>
    <t>MENTHADIENOL</t>
  </si>
  <si>
    <t>3269-90-7</t>
  </si>
  <si>
    <t>P-MENTHA-1,8-DIEN-7-OL</t>
  </si>
  <si>
    <t>536-59-4</t>
  </si>
  <si>
    <t>CIS- AND TRANS-P-1(7),8-MENTHADIEN-2-YL ACETATE</t>
  </si>
  <si>
    <t>15111-97-4</t>
  </si>
  <si>
    <t>P-MENTHAN-2-ONE</t>
  </si>
  <si>
    <t>499-70-7</t>
  </si>
  <si>
    <t>P-MENTHA-8-THIOL-3-ONE</t>
  </si>
  <si>
    <t>38462-22-5</t>
  </si>
  <si>
    <t>P-MENTH-1-ENE-9-AL</t>
  </si>
  <si>
    <t>29548-14-9</t>
  </si>
  <si>
    <t>8-P-MENTHENE-1,2-DIOL</t>
  </si>
  <si>
    <t>1946-00-5</t>
  </si>
  <si>
    <t>1-P-MENTHENE-8-THIOL</t>
  </si>
  <si>
    <t>71159-90-5</t>
  </si>
  <si>
    <t>P-MENTH-1-EN-3-OL</t>
  </si>
  <si>
    <t>491-04-3</t>
  </si>
  <si>
    <t>P-MENTH-3-EN-1-OL</t>
  </si>
  <si>
    <t>586-82-3</t>
  </si>
  <si>
    <t>1-P-MENTHEN-9-YL ACETATE</t>
  </si>
  <si>
    <t>28839-13-6</t>
  </si>
  <si>
    <t>MENTHOL</t>
  </si>
  <si>
    <t>89-78-1</t>
  </si>
  <si>
    <t>MENTHONE</t>
  </si>
  <si>
    <t>89-80-5</t>
  </si>
  <si>
    <t>MENTHONE 1,2-GLYCEROL KETAL</t>
  </si>
  <si>
    <t>63187-91-7</t>
  </si>
  <si>
    <t>L-MENTHONE 1,2-GLYCEROL KETAL</t>
  </si>
  <si>
    <t>977178-02-1</t>
  </si>
  <si>
    <t>MENTHONE-8-THIOACETATE</t>
  </si>
  <si>
    <t>94293-57-9</t>
  </si>
  <si>
    <t>2-(L-MENTHOXY)ETHANOL</t>
  </si>
  <si>
    <t>38618-23-4</t>
  </si>
  <si>
    <t>3-(L-MENTHOXY)-2-METHYLPROPANE-1,2-DIOL</t>
  </si>
  <si>
    <t>195863-84-4</t>
  </si>
  <si>
    <t>3-L-MENTHOXYPROPANE-1,2-DIOL</t>
  </si>
  <si>
    <t>87061-04-9</t>
  </si>
  <si>
    <t>MENTHYL ACETATE</t>
  </si>
  <si>
    <t>89-48-5</t>
  </si>
  <si>
    <t>L-MENTHYL ACETOACETATE</t>
  </si>
  <si>
    <t>59557-05-0</t>
  </si>
  <si>
    <t>L-MENTHYL ETHYLENE GLYCOL CARBONATE</t>
  </si>
  <si>
    <t>156324-78-6</t>
  </si>
  <si>
    <t>MENTHYL FORMATE</t>
  </si>
  <si>
    <t>2230-90-2</t>
  </si>
  <si>
    <t>L-MENTHYL (R,S)-3-HYDROXYBUTYRATE</t>
  </si>
  <si>
    <t>374629-79-5</t>
  </si>
  <si>
    <t>MENTHYL ISOVALERATE</t>
  </si>
  <si>
    <t>16409-46-4</t>
  </si>
  <si>
    <t>L-MENTHYL LACTATE</t>
  </si>
  <si>
    <t>59259-38-0</t>
  </si>
  <si>
    <t>1-MENTHYL METHYL ETHER</t>
  </si>
  <si>
    <t>1565-76-0</t>
  </si>
  <si>
    <t>2-[2-(P-MENTHYLOXY)ETHOXY]ETHANOL</t>
  </si>
  <si>
    <t>28804-53-7</t>
  </si>
  <si>
    <t>MENTHYL PROPIONATE</t>
  </si>
  <si>
    <t>86014-82-6</t>
  </si>
  <si>
    <t>MENTHYL PROPYLENE GLYCOL CARBONATE</t>
  </si>
  <si>
    <t>156324-82-2</t>
  </si>
  <si>
    <t>L-MENTHYL 1,2-PROPYLENE GLYCOL CARBONATE</t>
  </si>
  <si>
    <t>30304-82-6</t>
  </si>
  <si>
    <t>MENTHYL PYRROLIDONECARBOXYLATE</t>
  </si>
  <si>
    <t>52528-10-6</t>
  </si>
  <si>
    <t>MENTHYL VALERATE</t>
  </si>
  <si>
    <t>89-47-4</t>
  </si>
  <si>
    <t>2-MERCAPTOANISOLE</t>
  </si>
  <si>
    <t>7217-59-6</t>
  </si>
  <si>
    <t>2-MERCAPTO-3-BUTANOL</t>
  </si>
  <si>
    <t>54812-86-1</t>
  </si>
  <si>
    <t>3-MERCAPTO-2-BUTANONE</t>
  </si>
  <si>
    <t>40789-98-8</t>
  </si>
  <si>
    <t>(+/-)-3-MERCAPTO-1-BUTYL ACETATE</t>
  </si>
  <si>
    <t>89534-38-3</t>
  </si>
  <si>
    <t>3-MERCAPTOHEPTYL ACETATE</t>
  </si>
  <si>
    <t>548774-80-7</t>
  </si>
  <si>
    <t>3-MERCAPTOHEXANAL</t>
  </si>
  <si>
    <t>51755-72-7</t>
  </si>
  <si>
    <t>3-MERCAPTOHEXANOL</t>
  </si>
  <si>
    <t>51755-83-0</t>
  </si>
  <si>
    <t>3-MERCAPTOHEXYL ACETATE</t>
  </si>
  <si>
    <t>136954-20-6</t>
  </si>
  <si>
    <t>3-MERCAPTOHEXYL BUTYRATE</t>
  </si>
  <si>
    <t>136954-21-7</t>
  </si>
  <si>
    <t>3-MERCAPTOHEXYL HEXANOATE</t>
  </si>
  <si>
    <t>136954-22-8</t>
  </si>
  <si>
    <t>4-MERCAPTO-3-METHYL-2-BUTANOL</t>
  </si>
  <si>
    <t>33959-27-2</t>
  </si>
  <si>
    <t>3-MERCAPTO-2-METHYL-1-BUTANOL</t>
  </si>
  <si>
    <t>227456-33-9</t>
  </si>
  <si>
    <t>3-MERCAPTO-3-METHYL-1-BUTANOL</t>
  </si>
  <si>
    <t>34300-94-2</t>
  </si>
  <si>
    <t>3-MERCAPTO-3-METHYL-1-BUTYL ACETATE</t>
  </si>
  <si>
    <t>50746-09-3</t>
  </si>
  <si>
    <t>3-MERCAPTO-3-METHYLBUTYL FORMATE</t>
  </si>
  <si>
    <t>50746-10-6</t>
  </si>
  <si>
    <t>3-MERCAPTO-3-METHYLBUTYL ISOVALERATE</t>
  </si>
  <si>
    <t>612071-27-9</t>
  </si>
  <si>
    <t>4-MERCAPTO-4-METHYL-2-HEXANONE</t>
  </si>
  <si>
    <t>851768-52-0</t>
  </si>
  <si>
    <t>3-MERCAPTO-2-METHYLPENTANAL</t>
  </si>
  <si>
    <t>227456-28-2</t>
  </si>
  <si>
    <t>3-MERCAPTO-2-METHYL-1-PENTANOL</t>
  </si>
  <si>
    <t>227456-27-1</t>
  </si>
  <si>
    <t>(+/-)-4-MERCAPTO-4-METHYL-2-PENTANOL</t>
  </si>
  <si>
    <t>31539-84-1</t>
  </si>
  <si>
    <t>2-MERCAPTO-2-METHYL-1-PENTANOL</t>
  </si>
  <si>
    <t>258823-39-1</t>
  </si>
  <si>
    <t>4-MERCAPTO-4-METHYL-2-PENTANONE</t>
  </si>
  <si>
    <t>19872-52-7</t>
  </si>
  <si>
    <t>2-MERCAPTOMETHYLPYRAZINE</t>
  </si>
  <si>
    <t>59021-02-2</t>
  </si>
  <si>
    <t>3-MERCAPTO-2-PENTANONE</t>
  </si>
  <si>
    <t>67633-97-0</t>
  </si>
  <si>
    <t>4-MERCAPTO-2-PENTANONE</t>
  </si>
  <si>
    <t>92585-08-5</t>
  </si>
  <si>
    <t>2,3 OR 10-MERCAPTOPINANE</t>
  </si>
  <si>
    <t>977136-05-2</t>
  </si>
  <si>
    <t>1-MERCAPTO-2-PROPANONE</t>
  </si>
  <si>
    <t>24653-75-6</t>
  </si>
  <si>
    <t>2-MERCAPTOPROPIONIC ACID</t>
  </si>
  <si>
    <t>79-42-5</t>
  </si>
  <si>
    <t>3-MERCAPTOPROPIONIC ACID</t>
  </si>
  <si>
    <t>107-96-0</t>
  </si>
  <si>
    <t>MESQUITE WOOD EXTRACT</t>
  </si>
  <si>
    <t>93165-66-3</t>
  </si>
  <si>
    <t>METHACRYLIC ACID-DIVINYLBENZENE COPOLYMER</t>
  </si>
  <si>
    <t>50602-21-6</t>
  </si>
  <si>
    <t>METHIONAL DIETHYL ACETAL</t>
  </si>
  <si>
    <t>16630-61-8</t>
  </si>
  <si>
    <t>L-METHIONINE</t>
  </si>
  <si>
    <t>63-68-3</t>
  </si>
  <si>
    <t>DL-METHIONINE</t>
  </si>
  <si>
    <t>59-51-8</t>
  </si>
  <si>
    <t>METHIONYL BUTYRATE</t>
  </si>
  <si>
    <t>16630-60-7</t>
  </si>
  <si>
    <t>L-METHIONYLGLYCINE</t>
  </si>
  <si>
    <t>14486-03-4</t>
  </si>
  <si>
    <t>2-METHOXYACETOPHENONE</t>
  </si>
  <si>
    <t>579-74-8</t>
  </si>
  <si>
    <t>P-METHOXY-ALPHA-METHYLCINNAMALDEHYDE</t>
  </si>
  <si>
    <t>65405-67-6</t>
  </si>
  <si>
    <t>O-METHOXYBENZALDEHYDE</t>
  </si>
  <si>
    <t>135-02-4</t>
  </si>
  <si>
    <t>P-METHOXYBENZALDEHYDE</t>
  </si>
  <si>
    <t>123-11-5</t>
  </si>
  <si>
    <t>4-METHOXYBENZOIC ACID</t>
  </si>
  <si>
    <t>100-09-4</t>
  </si>
  <si>
    <t>3-METHOXYBENZOIC ACID</t>
  </si>
  <si>
    <t>586-38-9</t>
  </si>
  <si>
    <t>2-METHOXYBENZOIC ACID</t>
  </si>
  <si>
    <t>579-75-9</t>
  </si>
  <si>
    <t>P-METHOXYCINNAMALDEHYDE</t>
  </si>
  <si>
    <t>1963-36-6</t>
  </si>
  <si>
    <t>O-METHOXYCINNAMALDEHYDE</t>
  </si>
  <si>
    <t>1504-74-1</t>
  </si>
  <si>
    <t>TRANS- AND CIS-1-METHOXY-1-DECENE</t>
  </si>
  <si>
    <t>79930-37-3</t>
  </si>
  <si>
    <t>(S1)-METHOXY-3-HEPTANETHIOL</t>
  </si>
  <si>
    <t>400052-49-5</t>
  </si>
  <si>
    <t>2-METHOXY-(3 OR 5 OR 6)-ISOPROPYLPYRAZINE</t>
  </si>
  <si>
    <t>93905-03-4</t>
  </si>
  <si>
    <t>N1-(2-METHOXY-4-METHYLBENZYL)-N2-(2-(5-METHYLPYRIDIN-2-YL)ETHYL)OXALAMIDE</t>
  </si>
  <si>
    <t>745047-94-3</t>
  </si>
  <si>
    <t>N1-(2-METHOXY-4-METHYLBENZYL)-N2-(2-(PYRIDIN-2-YL) ETHYL)OXALAMIDE</t>
  </si>
  <si>
    <t>745047-97-6</t>
  </si>
  <si>
    <t>4-METHOXY-2-METHYL-2-BUTANETHIOL</t>
  </si>
  <si>
    <t>94087-83-9</t>
  </si>
  <si>
    <t>2-METHOXY-4-METHYLPHENOL</t>
  </si>
  <si>
    <t>93-51-6</t>
  </si>
  <si>
    <t>(2 OR 5 OR 6)-METHOXY-3-METHYLPYRAZINE (MIXTURE OF ISOMERS)</t>
  </si>
  <si>
    <t>977044-49-7</t>
  </si>
  <si>
    <t>4-(P-METHOXYPHENYL)-2-BUTANONE</t>
  </si>
  <si>
    <t>104-20-1</t>
  </si>
  <si>
    <t>1-(P-METHOXYPHENYL)-1-PENTEN-3-ONE</t>
  </si>
  <si>
    <t>104-27-8</t>
  </si>
  <si>
    <t>2-METHOXY-6-(2-PROPENYL)PHENOL</t>
  </si>
  <si>
    <t>579-60-2</t>
  </si>
  <si>
    <t>2-METHOXY-4-PROPYLPHENOL</t>
  </si>
  <si>
    <t>2785-87-7</t>
  </si>
  <si>
    <t>2-METHOXY-3-(1-METHYLPROPYL)PYRAZINE</t>
  </si>
  <si>
    <t>24168-70-5</t>
  </si>
  <si>
    <t>METHOXYPYRAZINE</t>
  </si>
  <si>
    <t>3149-28-8</t>
  </si>
  <si>
    <t>2-METHOXYPYRIDINE</t>
  </si>
  <si>
    <t>1628-89-3</t>
  </si>
  <si>
    <t>6-METHOXYQUINOLINE</t>
  </si>
  <si>
    <t>5263-87-6</t>
  </si>
  <si>
    <t>2-METHOXY-4-VINYLPHENOL</t>
  </si>
  <si>
    <t>7786-61-0</t>
  </si>
  <si>
    <t>METHYL METHACRYLATE</t>
  </si>
  <si>
    <t>80-62-6</t>
  </si>
  <si>
    <t>METHYL ACETATE</t>
  </si>
  <si>
    <t>79-20-9</t>
  </si>
  <si>
    <t>4'-METHYLACETOPHENONE</t>
  </si>
  <si>
    <t>122-00-9</t>
  </si>
  <si>
    <t>2-METHYLACETOPHENONE</t>
  </si>
  <si>
    <t>577-16-2</t>
  </si>
  <si>
    <t>METHYL 1-ACETOXYCYCLOHEXYL KETONE</t>
  </si>
  <si>
    <t>52789-73-8</t>
  </si>
  <si>
    <t>(+/-)-METHYL 5-ACETOXYHEXANOATE</t>
  </si>
  <si>
    <t>35234-22-1</t>
  </si>
  <si>
    <t>METHYL 3-ACETOXY-2-METHYLBUTYRATE</t>
  </si>
  <si>
    <t>139564-42-4</t>
  </si>
  <si>
    <t>METHYL 3-ACETOXYOCTANOATE</t>
  </si>
  <si>
    <t>35234-21-0</t>
  </si>
  <si>
    <t>METHYL N-ACETYLANTHRANILATE</t>
  </si>
  <si>
    <t>1-METHYL-2-ACETYLPYRROLE</t>
  </si>
  <si>
    <t>932-16-1</t>
  </si>
  <si>
    <t>2-METHYL-3-(2-FURYL)ACROLEIN</t>
  </si>
  <si>
    <t>874-66-8</t>
  </si>
  <si>
    <t>METHYL ACRYLATE</t>
  </si>
  <si>
    <t>96-33-3</t>
  </si>
  <si>
    <t>METHYL ACRYLATE-DIVINYLBENZENE, COMPLETELY HYDROLYZED, COPOLYMER</t>
  </si>
  <si>
    <t>977083-07-0</t>
  </si>
  <si>
    <t>METHYL ACRYLATE-DVB-ACRYLONITRILE, COMPLETELY HYDROLYZED, TERPOLYMER</t>
  </si>
  <si>
    <t>977092-70-8</t>
  </si>
  <si>
    <t>METHYL ACRYLATE-DVB(3.5%), COPOLYMER, AMINOLYZED WITH DMAPA</t>
  </si>
  <si>
    <t>977083-10-5</t>
  </si>
  <si>
    <t>METHYL ACRYLATE-DVB(2%), COPOLYMER, AMINOLYZED WITH DMAPA</t>
  </si>
  <si>
    <t>977083-09-2</t>
  </si>
  <si>
    <t>METHYL ACRYLATE--DVB-(DEG-DIVINYL ETHER), AMINOLYZED AND QUARTERNIZED, TERPOLYMER</t>
  </si>
  <si>
    <t>128903-16-2</t>
  </si>
  <si>
    <t>METHYL ACRYLATE-DVB-(DEG-DIVINYL ETHER), AMINOLYZED, TERPOLYMER</t>
  </si>
  <si>
    <t>128903-15-1</t>
  </si>
  <si>
    <t>METHYL ALCOHOL</t>
  </si>
  <si>
    <t>67-56-1</t>
  </si>
  <si>
    <t>2-METHYLALLYL BUTYRATE</t>
  </si>
  <si>
    <t>7149-29-3</t>
  </si>
  <si>
    <t>METHYL-ALPHA-IONONE</t>
  </si>
  <si>
    <t>127-42-4</t>
  </si>
  <si>
    <t>METHYL ANISATE</t>
  </si>
  <si>
    <t>121-98-2</t>
  </si>
  <si>
    <t>P-METHYLANISOLE</t>
  </si>
  <si>
    <t>104-93-8</t>
  </si>
  <si>
    <t>O-METHYLANISOLE</t>
  </si>
  <si>
    <t>578-58-5</t>
  </si>
  <si>
    <t>METHYL ANTHRANILATE</t>
  </si>
  <si>
    <t>134-20-3</t>
  </si>
  <si>
    <t>METHYLATED SILICA</t>
  </si>
  <si>
    <t>977047-20-3</t>
  </si>
  <si>
    <t>4-METHYLBENZALDEHYDE PROPYLENEGLYCOL ACETAL</t>
  </si>
  <si>
    <t>58244-29-4</t>
  </si>
  <si>
    <t>METHYL BENZOATE</t>
  </si>
  <si>
    <t>93-58-3</t>
  </si>
  <si>
    <t>2-METHYLBENZOFURAN</t>
  </si>
  <si>
    <t>4265-25-2</t>
  </si>
  <si>
    <t>S-METHYL BENZOTHIOATE</t>
  </si>
  <si>
    <t>5925-68-8</t>
  </si>
  <si>
    <t>2-METHYL-4,5-BENZOXAZOLE</t>
  </si>
  <si>
    <t>95-21-6</t>
  </si>
  <si>
    <t>ALPHA-METHYLBENZYL ACETATE</t>
  </si>
  <si>
    <t>93-92-5</t>
  </si>
  <si>
    <t>METHYLBENZYL ACETATE (MIXED O-, M-, P-)</t>
  </si>
  <si>
    <t>29759-11-3</t>
  </si>
  <si>
    <t>ALPHA-METHYLBENZYL ALCOHOL</t>
  </si>
  <si>
    <t>98-85-1</t>
  </si>
  <si>
    <t>4-METHYLBENZYL ALCOHOL</t>
  </si>
  <si>
    <t>589-18-4</t>
  </si>
  <si>
    <t>METHYL BENZYL DISULFIDE</t>
  </si>
  <si>
    <t>699-10-5</t>
  </si>
  <si>
    <t>ALPHA-METHYLBENZYL FORMATE</t>
  </si>
  <si>
    <t>7775-38-4</t>
  </si>
  <si>
    <t>ALPHA-METHYLBENZYL PROPIONATE</t>
  </si>
  <si>
    <t>120-45-6</t>
  </si>
  <si>
    <t>4-METHYLBIPHENYL</t>
  </si>
  <si>
    <t>644-08-6</t>
  </si>
  <si>
    <t>3-METHYLBUTANETHIOL</t>
  </si>
  <si>
    <t>541-31-1</t>
  </si>
  <si>
    <t>3-METHYL-2-BUTANETHIOL</t>
  </si>
  <si>
    <t>2084-18-6</t>
  </si>
  <si>
    <t>2-METHYL-1-BUTANETHIOL</t>
  </si>
  <si>
    <t>1878-18-8</t>
  </si>
  <si>
    <t>3-METHYL-2-BUTANOL</t>
  </si>
  <si>
    <t>598-75-4</t>
  </si>
  <si>
    <t>2-METHYL-1-BUTANOL</t>
  </si>
  <si>
    <t>137-32-6</t>
  </si>
  <si>
    <t>2-METHYL-2-BUTENAL</t>
  </si>
  <si>
    <t>497-03-0</t>
  </si>
  <si>
    <t>3-METHYL-2-BUTENAL</t>
  </si>
  <si>
    <t>107-86-8</t>
  </si>
  <si>
    <t>(Z)-3-HEXENYL(E)-2-METHYL-2-BUTENOATE</t>
  </si>
  <si>
    <t>67883-79-8</t>
  </si>
  <si>
    <t>TRANS-2-METHYL-2-BUTENOIC ACID</t>
  </si>
  <si>
    <t>80-59-1</t>
  </si>
  <si>
    <t>2-METHYLBUT-2-EN-1-OL</t>
  </si>
  <si>
    <t>4675-87-0</t>
  </si>
  <si>
    <t>3-METHYL-2-BUTEN-1-OL</t>
  </si>
  <si>
    <t>556-82-1</t>
  </si>
  <si>
    <t>2-METHYL-3-BUTEN-2-OL</t>
  </si>
  <si>
    <t>115-18-4</t>
  </si>
  <si>
    <t>3-METHYL-3-BUTEN-2-ONE</t>
  </si>
  <si>
    <t>814-78-8</t>
  </si>
  <si>
    <t>3-METHYL-3-BUTENYL ACETATE</t>
  </si>
  <si>
    <t>2-METHYLBUTYL ACETATE</t>
  </si>
  <si>
    <t>624-41-9</t>
  </si>
  <si>
    <t>2-METHYLBUTYLAMINE</t>
  </si>
  <si>
    <t>96-15-1</t>
  </si>
  <si>
    <t>2-METHYLBUTYL ISOVALERATE</t>
  </si>
  <si>
    <t>2445-77-4</t>
  </si>
  <si>
    <t>2-METHYLBUTYL 3-METHYL-2-BUTENOATE</t>
  </si>
  <si>
    <t>97890-13-6</t>
  </si>
  <si>
    <t>2-METHYLBUTYL 2-METHYLBUTYRATE</t>
  </si>
  <si>
    <t>2445-78-5</t>
  </si>
  <si>
    <t>3-METHYLBUTYRALDEHYDE</t>
  </si>
  <si>
    <t>590-86-3</t>
  </si>
  <si>
    <t>2-METHYLBUTYRALDEHYDE</t>
  </si>
  <si>
    <t>96-17-3</t>
  </si>
  <si>
    <t>METHYL BUTYRATE</t>
  </si>
  <si>
    <t>623-42-7</t>
  </si>
  <si>
    <t>2-METHYLBUTYRIC ACID</t>
  </si>
  <si>
    <t>116-53-0</t>
  </si>
  <si>
    <t>ALPHA-METHYLCINNAMALDEHYDE</t>
  </si>
  <si>
    <t>101-39-3</t>
  </si>
  <si>
    <t>P-METHYLCINNAMALDEHYDE</t>
  </si>
  <si>
    <t>1504-75-2</t>
  </si>
  <si>
    <t>METHYL CINNAMATE</t>
  </si>
  <si>
    <t>103-26-4</t>
  </si>
  <si>
    <t>4-METHYL-CIS-2-PENTENE</t>
  </si>
  <si>
    <t>691-38-3</t>
  </si>
  <si>
    <t>6-METHYLCOUMARIN</t>
  </si>
  <si>
    <t>92-48-8</t>
  </si>
  <si>
    <t>3-METHYLCROTONIC ACID</t>
  </si>
  <si>
    <t>541-47-9</t>
  </si>
  <si>
    <t>2-METHYL-1,3-CYCLOHEXADIENE</t>
  </si>
  <si>
    <t>1489-57-2</t>
  </si>
  <si>
    <t>1-METHYL-2,3-CYCLOHEXADIONE</t>
  </si>
  <si>
    <t>3008-43-3</t>
  </si>
  <si>
    <t>METHYL CYCLOHEXANECARBOXYLATE</t>
  </si>
  <si>
    <t>4630-82-4</t>
  </si>
  <si>
    <t>4-METHYLCYCLOHEXANONE</t>
  </si>
  <si>
    <t>589-92-4</t>
  </si>
  <si>
    <t>3-METHYLCYCLOHEXANONE</t>
  </si>
  <si>
    <t>591-24-2</t>
  </si>
  <si>
    <t>2-METHYLCYCLOHEXANONE</t>
  </si>
  <si>
    <t>583-60-8</t>
  </si>
  <si>
    <t>3-METHYL-2-CYCLOHEXEN-1-ONE</t>
  </si>
  <si>
    <t>1193-18-6</t>
  </si>
  <si>
    <t>N-(2-METHYLCYCLOHEXYL)-2,3,4,5,6-PENTAFLUOROBENZAMIDE</t>
  </si>
  <si>
    <t>1003050-32-5</t>
  </si>
  <si>
    <t>3-METHYL-1-CYCLOPENTADECANONE</t>
  </si>
  <si>
    <t>541-91-3</t>
  </si>
  <si>
    <t>METHYLCYCLOPENTENOLONE</t>
  </si>
  <si>
    <t>765-70-8</t>
  </si>
  <si>
    <t>1-METHYL-1-CYCLOPENTEN-3-ONE</t>
  </si>
  <si>
    <t>2758-18-1</t>
  </si>
  <si>
    <t>METHYL(E)-2-(Z)-4-DECADIENOATE</t>
  </si>
  <si>
    <t>4493-42-9</t>
  </si>
  <si>
    <t>3-METHYL-GAMMA-DECALACTONE</t>
  </si>
  <si>
    <t>67663-01-8</t>
  </si>
  <si>
    <t>GAMMA-METHYLDECALACTONE</t>
  </si>
  <si>
    <t>7011-83-8</t>
  </si>
  <si>
    <t>METHYL 2-DECENOATE</t>
  </si>
  <si>
    <t>2482-39-5</t>
  </si>
  <si>
    <t>METHYL-DELTA-IONONE</t>
  </si>
  <si>
    <t>7784-98-7</t>
  </si>
  <si>
    <t>5H-5-METHYL-6,7-DIHYDROCYCLOPENTA(B)PYRAZINE</t>
  </si>
  <si>
    <t>23747-48-0</t>
  </si>
  <si>
    <t>2-METHYL-4,5-DIHYDROFURAN-3-THIOL</t>
  </si>
  <si>
    <t>26486-13-5</t>
  </si>
  <si>
    <t>METHYL DIHYDROJASMONATE</t>
  </si>
  <si>
    <t>24851-98-7</t>
  </si>
  <si>
    <t>4-METHYL-2,6-DIMETHOXYPHENOL</t>
  </si>
  <si>
    <t>METHYL N,N-DIMETHYLANTHRANILATE</t>
  </si>
  <si>
    <t>10072-05-6</t>
  </si>
  <si>
    <t>METHYL 3,7-DIMETHYL-6-OCTENOATE</t>
  </si>
  <si>
    <t>2270-60-2</t>
  </si>
  <si>
    <t>METHYL DISULFIDE</t>
  </si>
  <si>
    <t>624-92-0</t>
  </si>
  <si>
    <t>2-METHYL-1,3-DITHIOLANE</t>
  </si>
  <si>
    <t>5616-51-3</t>
  </si>
  <si>
    <t>1-(METHYLDITHIO)-2-PROPANONE</t>
  </si>
  <si>
    <t>122861-78-3</t>
  </si>
  <si>
    <t>METHYLENE CHLORIDE</t>
  </si>
  <si>
    <t>75-09-2</t>
  </si>
  <si>
    <t>4-(3,4-METHYLENEDIOXYPHENYL)-2-BUTANONE</t>
  </si>
  <si>
    <t>55418-52-5</t>
  </si>
  <si>
    <t>3-(3,4-METHYLENEDIOXYPHENYL)-2-METHYLPROPANAL</t>
  </si>
  <si>
    <t>1205-17-0</t>
  </si>
  <si>
    <t>METHYL ESTERS OF FATTY ACIDS (EDIBLE)</t>
  </si>
  <si>
    <t>977050-68-2</t>
  </si>
  <si>
    <t>2-METHYL-(3 OR 5 OR 6)-ETHOXYPYRAZINE</t>
  </si>
  <si>
    <t>977044-46-4</t>
  </si>
  <si>
    <t>METHYL ETHYL SULFIDE</t>
  </si>
  <si>
    <t>624-89-5</t>
  </si>
  <si>
    <t>METHYL ETHYL TRISULFIDE</t>
  </si>
  <si>
    <t>31499-71-5</t>
  </si>
  <si>
    <t>METHYL N-FORMYLANTHRANILATE</t>
  </si>
  <si>
    <t>41270-80-8</t>
  </si>
  <si>
    <t>2-METHYLFURAN</t>
  </si>
  <si>
    <t>534-22-5</t>
  </si>
  <si>
    <t>2-METHYL-3-(METHYLTHIO)FURAN</t>
  </si>
  <si>
    <t>63012-97-5</t>
  </si>
  <si>
    <t>2-METHYL-5-(METHYLTHIO)FURAN</t>
  </si>
  <si>
    <t>13678-59-6</t>
  </si>
  <si>
    <t>5-METHYL-3(2H)-FURANONE</t>
  </si>
  <si>
    <t>3511-32-8</t>
  </si>
  <si>
    <t>2-METHYL-3-FURANTHIOL</t>
  </si>
  <si>
    <t>28588-74-1</t>
  </si>
  <si>
    <t>METHYL FURFURACRYLATE</t>
  </si>
  <si>
    <t>623-18-7</t>
  </si>
  <si>
    <t>5-METHYLFURFURAL</t>
  </si>
  <si>
    <t>620-02-0</t>
  </si>
  <si>
    <t>5-METHYLFURFURYL ALCOHOL</t>
  </si>
  <si>
    <t>3857-25-8</t>
  </si>
  <si>
    <t>METHYL FURFURYL DISULFIDE</t>
  </si>
  <si>
    <t>57500-00-2</t>
  </si>
  <si>
    <t>5-METHYLFURFURYLMERCAPTAN</t>
  </si>
  <si>
    <t>59303-05-8</t>
  </si>
  <si>
    <t>METHYL 3-(FURFURYLTHIO)PROPIONATE</t>
  </si>
  <si>
    <t>94278-26-9</t>
  </si>
  <si>
    <t>METHYL 2-FUROATE</t>
  </si>
  <si>
    <t>611-13-2</t>
  </si>
  <si>
    <t>3-(5-METHYL-2-FURYL)-BUTANAL</t>
  </si>
  <si>
    <t>31704-80-0</t>
  </si>
  <si>
    <t>2-METHYL-3-FURYL 2-METHYL-3-TETRAHYDROFURYL DISULFIDE</t>
  </si>
  <si>
    <t>252736-40-6</t>
  </si>
  <si>
    <t>2-METHYL-3-FURYL METHYLTHIOMETHYL DISULFIDE</t>
  </si>
  <si>
    <t>333384-99-9</t>
  </si>
  <si>
    <t>3-(5-METHYL-2-FURYL)PROP-2-ENAL</t>
  </si>
  <si>
    <t>5555-90-8</t>
  </si>
  <si>
    <t>3-[(2-METHYL-3-FURYL)THIO]BUTANAL</t>
  </si>
  <si>
    <t>915971-43-6</t>
  </si>
  <si>
    <t>(+/-)-3-[(2-METHYL-3-FURYL)THIO]-2-BUTANONE</t>
  </si>
  <si>
    <t>61295-44-1</t>
  </si>
  <si>
    <t>3-((2-METHYL-3-FURYL)THIO)-4-HEPTANONE</t>
  </si>
  <si>
    <t>61295-41-8</t>
  </si>
  <si>
    <t>METHYL GLUCOSIDE-COCONUT OIL ESTER</t>
  </si>
  <si>
    <t>8028-43-1</t>
  </si>
  <si>
    <t>6-METHYL-3,5-HEPTADIEN-2-ONE</t>
  </si>
  <si>
    <t>1604-28-0</t>
  </si>
  <si>
    <t>6-METHYLHEPTANAL</t>
  </si>
  <si>
    <t>63885-09-6</t>
  </si>
  <si>
    <t>METHYL HEPTANOATE</t>
  </si>
  <si>
    <t>106-73-0</t>
  </si>
  <si>
    <t>2-METHYLHEPTANOIC ACID</t>
  </si>
  <si>
    <t>1188-02-9</t>
  </si>
  <si>
    <t>2-METHYL-3-HEPTANONE</t>
  </si>
  <si>
    <t>13019-20-0</t>
  </si>
  <si>
    <t>6-METHYL-5-HEPTEN-2-OL</t>
  </si>
  <si>
    <t>1569-60-4</t>
  </si>
  <si>
    <t>5-METHYL-2-HEPTEN-4-ONE</t>
  </si>
  <si>
    <t>81925-81-7</t>
  </si>
  <si>
    <t>6-METHYL-3-HEPTEN-2-ONE, TRANS-</t>
  </si>
  <si>
    <t>20859-10-3</t>
  </si>
  <si>
    <t>6-METHYL-5-HEPTEN-2-ONE</t>
  </si>
  <si>
    <t>110-93-0</t>
  </si>
  <si>
    <t>6-METHYL-5-HEPTEN-2-ONE PROPYLENEGLYCOL ACETAL</t>
  </si>
  <si>
    <t>68258-95-7</t>
  </si>
  <si>
    <t>6-METHYL-5-HEPTEN-2-YL ACETATE</t>
  </si>
  <si>
    <t>19162-00-6</t>
  </si>
  <si>
    <t>3-METHYLHEXANAL</t>
  </si>
  <si>
    <t>19269-28-4</t>
  </si>
  <si>
    <t>5-METHYL-2,3-HEXANEDIONE</t>
  </si>
  <si>
    <t>13706-86-0</t>
  </si>
  <si>
    <t>S-METHYL HEXANETHIOATE</t>
  </si>
  <si>
    <t>2432-77-1</t>
  </si>
  <si>
    <t>METHYL HEXANOATE</t>
  </si>
  <si>
    <t>106-70-7</t>
  </si>
  <si>
    <t>2-METHYLHEXANOIC ACID</t>
  </si>
  <si>
    <t>4536-23-6</t>
  </si>
  <si>
    <t>5-METHYLHEXANOIC ACID</t>
  </si>
  <si>
    <t>628-46-6</t>
  </si>
  <si>
    <t>METHYL 3-HEXENOATE</t>
  </si>
  <si>
    <t>2396-78-3</t>
  </si>
  <si>
    <t>METHYL CIS-3-HEXENOATE</t>
  </si>
  <si>
    <t>13894-62-7</t>
  </si>
  <si>
    <t>METHYL 2-HEXENOATE</t>
  </si>
  <si>
    <t>2396-77-2</t>
  </si>
  <si>
    <t>5-METHYL-5-HEXEN-2-ONE</t>
  </si>
  <si>
    <t>5-METHYL-3-HEXEN-2-ONE</t>
  </si>
  <si>
    <t>5166-53-0</t>
  </si>
  <si>
    <t>5-METHYLHEXYL ACETATE</t>
  </si>
  <si>
    <t>72246-17-4</t>
  </si>
  <si>
    <t>METHYL HEXYL ETHER</t>
  </si>
  <si>
    <t>1-METHYL-1H-PYRROLE-2-CARBOXALDEHYDE</t>
  </si>
  <si>
    <t>1192-58-1</t>
  </si>
  <si>
    <t>METHYL P-HYDROXYBENZOATE</t>
  </si>
  <si>
    <t>99-76-3</t>
  </si>
  <si>
    <t>METHYL 3-HYDROXYBUTYRATE</t>
  </si>
  <si>
    <t>1487-49-6</t>
  </si>
  <si>
    <t>METHYL 3-HYDROXYHEXANOATE</t>
  </si>
  <si>
    <t>21188-58-9</t>
  </si>
  <si>
    <t>METHYL 2-HYDROXY-4-METHYLPENTANOATE</t>
  </si>
  <si>
    <t>40348-72-9</t>
  </si>
  <si>
    <t>ALPHA-METHYL-BETA-HYDROXYPROPYL ALPHA-METHYL-BETA-MERCAPTOPROPYL SULFIDE</t>
  </si>
  <si>
    <t>54957-02-7</t>
  </si>
  <si>
    <t>METHYL-BETA-IONONE</t>
  </si>
  <si>
    <t>127-43-5</t>
  </si>
  <si>
    <t>METHYL ISOBUTANETHIOATE</t>
  </si>
  <si>
    <t>42075-42-3</t>
  </si>
  <si>
    <t>METHYL ISOBUTYL KETONE</t>
  </si>
  <si>
    <t>108-10-1</t>
  </si>
  <si>
    <t>METHYL ISOBUTYRATE</t>
  </si>
  <si>
    <t>547-63-7</t>
  </si>
  <si>
    <t>METHYL ISOPENTYL DISULFIDE</t>
  </si>
  <si>
    <t>72437-56-0</t>
  </si>
  <si>
    <t>2-METHYL-5-ISOPROPYLPYRAZINE</t>
  </si>
  <si>
    <t>13925-05-8</t>
  </si>
  <si>
    <t>METHYL ISOTHIOCYANATE</t>
  </si>
  <si>
    <t>556-61-6</t>
  </si>
  <si>
    <t>METHYL ISOVALERATE</t>
  </si>
  <si>
    <t>556-24-1</t>
  </si>
  <si>
    <t>METHYL JASMONATE</t>
  </si>
  <si>
    <t>1211-29-6</t>
  </si>
  <si>
    <t>METHYL LAURATE</t>
  </si>
  <si>
    <t>111-82-0</t>
  </si>
  <si>
    <t>METHYL LEVULINATE</t>
  </si>
  <si>
    <t>624-45-3</t>
  </si>
  <si>
    <t>METHYL LINOLEATE (48%) METHYL LINOLENATE (52%) MIXTURE</t>
  </si>
  <si>
    <t>977136-80-3</t>
  </si>
  <si>
    <t>METHYL MERCAPTAN</t>
  </si>
  <si>
    <t>74-93-1</t>
  </si>
  <si>
    <t>METHYL 3-MERCAPTOBUTANOATE</t>
  </si>
  <si>
    <t>54051-19-3</t>
  </si>
  <si>
    <t>METHYL O-METHOXYBENZOATE</t>
  </si>
  <si>
    <t>606-45-1</t>
  </si>
  <si>
    <t>1-METHYL-3-METHOXY-4-ISOPROPYLBENZENE</t>
  </si>
  <si>
    <t>1076-56-8</t>
  </si>
  <si>
    <t>2-METHYL-5-METHOXYTHIAZOLE</t>
  </si>
  <si>
    <t>38205-64-0</t>
  </si>
  <si>
    <t>METHYL N-METHYLANTHRANILATE</t>
  </si>
  <si>
    <t>85-91-6</t>
  </si>
  <si>
    <t>S-METHYL 3-METHYLBUTANETHIOATE</t>
  </si>
  <si>
    <t>23747-45-7</t>
  </si>
  <si>
    <t>METHYL 3-METHYL-1-BUTENYL DISULFIDE</t>
  </si>
  <si>
    <t>233666-09-6</t>
  </si>
  <si>
    <t>3-METHYL-2(3-METHYLBUT-2-EN-1-YL)FURAN</t>
  </si>
  <si>
    <t>15186-51-3</t>
  </si>
  <si>
    <t>METHYL 2-METHYLBUTYRATE</t>
  </si>
  <si>
    <t>868-57-5</t>
  </si>
  <si>
    <t>METHYL 2-METHYL-3-FURYL DISULFIDE</t>
  </si>
  <si>
    <t>65505-17-1</t>
  </si>
  <si>
    <t>S-METHYL 4-METHYLPENTANETHIOATE</t>
  </si>
  <si>
    <t>61122-71-2</t>
  </si>
  <si>
    <t>METHYL 2-METHYLPENTANOATE</t>
  </si>
  <si>
    <t>2177-77-7</t>
  </si>
  <si>
    <t>METHYL 2-METHYLPHENYL DISULFIDE</t>
  </si>
  <si>
    <t>35379-09-0</t>
  </si>
  <si>
    <t>METHYL (METHYLTHIO)ACETATE</t>
  </si>
  <si>
    <t>16630-66-3</t>
  </si>
  <si>
    <t>METHYL 3-(METHYLTHIO)BUTANOATE</t>
  </si>
  <si>
    <t>207983-28-6</t>
  </si>
  <si>
    <t>2-METHYL-1-METHYLTHIO-2-BUTENE</t>
  </si>
  <si>
    <t>89534-74-7</t>
  </si>
  <si>
    <t>METHYL 4-(METHYLTHIO)BUTYRATE</t>
  </si>
  <si>
    <t>53053-51-3</t>
  </si>
  <si>
    <t>METHYL 2-METHYLTHIOBUTYRATE</t>
  </si>
  <si>
    <t>42075-45-6</t>
  </si>
  <si>
    <t>METHYL (METHYLTHIO)METHYL DISULFIDE</t>
  </si>
  <si>
    <t>42474-44-2</t>
  </si>
  <si>
    <t>4-METHYL-2-(METHYLTHIOMETHYL)-2-HEXENAL</t>
  </si>
  <si>
    <t>99910-84-6</t>
  </si>
  <si>
    <t>5-METHYL-2-(METHYLTHIOMETHYL)-2-HEXENAL</t>
  </si>
  <si>
    <t>85407-25-6</t>
  </si>
  <si>
    <t>4-METHYL-2-(METHYLTHIOMETHYL)-2-PENTENAL</t>
  </si>
  <si>
    <t>40878-73-7</t>
  </si>
  <si>
    <t>METHYL 3-METHYLTHIOPROPIONATE</t>
  </si>
  <si>
    <t>13532-18-8</t>
  </si>
  <si>
    <t>METHYL 4-METHYLVALERATE</t>
  </si>
  <si>
    <t>2412-80-8</t>
  </si>
  <si>
    <t>METHYL MYRISTATE</t>
  </si>
  <si>
    <t>124-10-7</t>
  </si>
  <si>
    <t>1-METHYLNAPHTHALENE</t>
  </si>
  <si>
    <t>90-12-0</t>
  </si>
  <si>
    <t>METHYL BETA-NAPHTHYL KETONE</t>
  </si>
  <si>
    <t>93-08-3</t>
  </si>
  <si>
    <t>METHYL NICOTINATE</t>
  </si>
  <si>
    <t>93-60-7</t>
  </si>
  <si>
    <t>3-METHYL-2,4-NONANEDIONE</t>
  </si>
  <si>
    <t>113486-29-6</t>
  </si>
  <si>
    <t>METHYL NONANOATE</t>
  </si>
  <si>
    <t>1731-84-6</t>
  </si>
  <si>
    <t>4-METHYLNONANOIC ACID</t>
  </si>
  <si>
    <t>45019-28-1</t>
  </si>
  <si>
    <t>METHYL 2-NONENOATE</t>
  </si>
  <si>
    <t>111-79-5</t>
  </si>
  <si>
    <t>METHYL 3-NONENOATE</t>
  </si>
  <si>
    <t>13481-87-3</t>
  </si>
  <si>
    <t>METHYL 2-NONYNOATE</t>
  </si>
  <si>
    <t>111-80-8</t>
  </si>
  <si>
    <t>2-METHYLOCTANAL</t>
  </si>
  <si>
    <t>7786-29-0</t>
  </si>
  <si>
    <t>(+/-)-6-METHYLOCTANAL</t>
  </si>
  <si>
    <t>30689-75-9</t>
  </si>
  <si>
    <t>METHYL OCTANOATE</t>
  </si>
  <si>
    <t>111-11-5</t>
  </si>
  <si>
    <t>4-METHYLOCTANOIC ACID</t>
  </si>
  <si>
    <t>54947-74-9</t>
  </si>
  <si>
    <t>2-METHYL-2-OCTENAL</t>
  </si>
  <si>
    <t>73757-27-4</t>
  </si>
  <si>
    <t>METHYL 2-OCTENOATE</t>
  </si>
  <si>
    <t>2396-85-2</t>
  </si>
  <si>
    <t>METHYL CIS-4-OCTENOATE</t>
  </si>
  <si>
    <t>21063-71-8</t>
  </si>
  <si>
    <t>METHYL TRANS-2-OCTENOATE</t>
  </si>
  <si>
    <t>7367-81-9</t>
  </si>
  <si>
    <t>METHYL CIS-5-OCTENOATE</t>
  </si>
  <si>
    <t>41654-15-3</t>
  </si>
  <si>
    <t>(E)-7-METHYL-3-OCTEN-2-ONE</t>
  </si>
  <si>
    <t>977185-27-5</t>
  </si>
  <si>
    <t>METHYL OCTYL SULFIDE</t>
  </si>
  <si>
    <t>3698-95-1</t>
  </si>
  <si>
    <t>METHYL 2-OCTYNOATE</t>
  </si>
  <si>
    <t>111-12-6</t>
  </si>
  <si>
    <t>2-METHYL-3 OR 5 OR 6-(FURFURYLTHIO)PYRAZINE (MIXTURE OF ISOMERS)</t>
  </si>
  <si>
    <t>59035-98-2</t>
  </si>
  <si>
    <t>3-METHYL-2-OXOBUTANOIC ACID</t>
  </si>
  <si>
    <t>759-05-7</t>
  </si>
  <si>
    <t>METHYL 2-OXO-3-METHYLPENTANOATE</t>
  </si>
  <si>
    <t>3682-42-6</t>
  </si>
  <si>
    <t>3-METHYL-2-OXOPENTANOIC ACID</t>
  </si>
  <si>
    <t>1460-34-0</t>
  </si>
  <si>
    <t>4-METHYL-2-OXOPENTANOIC ACID</t>
  </si>
  <si>
    <t>816-66-0</t>
  </si>
  <si>
    <t>2-METHYLPENTANAL</t>
  </si>
  <si>
    <t>123-15-9</t>
  </si>
  <si>
    <t>4-METHYL-2,3-PENTANEDIONE</t>
  </si>
  <si>
    <t>7493-58-5</t>
  </si>
  <si>
    <t>4-METHYLPENTANOIC ACID</t>
  </si>
  <si>
    <t>646-07-1</t>
  </si>
  <si>
    <t>3-METHYLPENTANOIC ACID</t>
  </si>
  <si>
    <t>105-43-1</t>
  </si>
  <si>
    <t>3-METHYL-1-PENTANOL</t>
  </si>
  <si>
    <t>589-35-5</t>
  </si>
  <si>
    <t>4-(METHYLTHIO)-4-METHYL-2-PENTANONE</t>
  </si>
  <si>
    <t>23550-40-5</t>
  </si>
  <si>
    <t>2-METHYL-2-PENTENAL</t>
  </si>
  <si>
    <t>623-36-9</t>
  </si>
  <si>
    <t>4-METHYL-2-PENTENAL</t>
  </si>
  <si>
    <t>5362-56-1</t>
  </si>
  <si>
    <t>METHYL 4-PENTENOATE</t>
  </si>
  <si>
    <t>818-57-5</t>
  </si>
  <si>
    <t>2-METHYL-4-PENTENOIC ACID</t>
  </si>
  <si>
    <t>1575-74-2</t>
  </si>
  <si>
    <t>4-METHYLPENT-2-ENOIC ACID</t>
  </si>
  <si>
    <t>10321-71-8</t>
  </si>
  <si>
    <t>2-METHYL-3-PENTENOIC ACID</t>
  </si>
  <si>
    <t>37674-63-8</t>
  </si>
  <si>
    <t>2-METHYL-2-PENTENOIC ACID</t>
  </si>
  <si>
    <t>3142-72-1</t>
  </si>
  <si>
    <t>1-(4-METHOXYPHENYL)-4-METHYL-1-PENTEN-3-ONE</t>
  </si>
  <si>
    <t>103-13-9</t>
  </si>
  <si>
    <t>4-METHYL-3-PENTEN-2-ONE</t>
  </si>
  <si>
    <t>141-79-7</t>
  </si>
  <si>
    <t>4-METHYL-4-PENTEN-2-ONE</t>
  </si>
  <si>
    <t>4-METHYL-2-PENTYL-1,3-DIOXOLANE</t>
  </si>
  <si>
    <t>1599-49-1</t>
  </si>
  <si>
    <t>4-METHYLPENTYL ISOVALERATE</t>
  </si>
  <si>
    <t>850309-45-4</t>
  </si>
  <si>
    <t>BETA-METHYLPHENETHYL ALCOHOL</t>
  </si>
  <si>
    <t>1123-85-9</t>
  </si>
  <si>
    <t>ALPHA-METHYLPHENETHYL BUTYRATE</t>
  </si>
  <si>
    <t>68922-11-2</t>
  </si>
  <si>
    <t>METHYL PHENETHYL ETHER</t>
  </si>
  <si>
    <t>3558-60-9</t>
  </si>
  <si>
    <t>METHYL PHENYLACETATE</t>
  </si>
  <si>
    <t>101-41-7</t>
  </si>
  <si>
    <t>2-METHYL-4-PHENYL-2-BUTANOL</t>
  </si>
  <si>
    <t>103-05-9</t>
  </si>
  <si>
    <t>3-METHYL-4-PHENYL-3-BUTENE-2-ONE</t>
  </si>
  <si>
    <t>1901-26-4</t>
  </si>
  <si>
    <t>2-METHYL-4-PHENYL-2-BUTYL ACETATE</t>
  </si>
  <si>
    <t>103-07-1</t>
  </si>
  <si>
    <t>2-METHYL-4-PHENYL-2-BUTYL ISOBUTYRATE</t>
  </si>
  <si>
    <t>10031-71-7</t>
  </si>
  <si>
    <t>2-METHYL-4-PHENYLBUTYRALDEHYDE</t>
  </si>
  <si>
    <t>40654-82-8</t>
  </si>
  <si>
    <t>3-METHYL-2-PHENYLBUTYRALDEHYDE</t>
  </si>
  <si>
    <t>2439-44-3</t>
  </si>
  <si>
    <t>METHYL 4-PHENYLBUTYRATE</t>
  </si>
  <si>
    <t>2046-17-5</t>
  </si>
  <si>
    <t>METHYL PHENYL DISULFIDE</t>
  </si>
  <si>
    <t>14173-25-2</t>
  </si>
  <si>
    <t>METHYL BETA-PHENYLGLYCIDATE</t>
  </si>
  <si>
    <t>37161-74-3</t>
  </si>
  <si>
    <t>3-METHYL-3-PHENYL GLYCIDIC ACID ETHYL ESTER</t>
  </si>
  <si>
    <t>77-83-8</t>
  </si>
  <si>
    <t>5-METHYL-2-PHENYL-2-HEXENAL</t>
  </si>
  <si>
    <t>21834-92-4</t>
  </si>
  <si>
    <t>4-METHYL-1-PHENYL-2-PENTANONE</t>
  </si>
  <si>
    <t>5349-62-2</t>
  </si>
  <si>
    <t>4-METHYL-2-PHENYL-2-PENTENAL</t>
  </si>
  <si>
    <t>26643-91-4</t>
  </si>
  <si>
    <t>METHYL 3-PHENYLPROPIONATE</t>
  </si>
  <si>
    <t>103-25-3</t>
  </si>
  <si>
    <t>METHYL PHENYL SULFIDE</t>
  </si>
  <si>
    <t>100-68-5</t>
  </si>
  <si>
    <t>2-METHYLPIPERIDINE</t>
  </si>
  <si>
    <t>109-05-7</t>
  </si>
  <si>
    <t>METHYLPOLYSILICONE</t>
  </si>
  <si>
    <t>9004-73-3</t>
  </si>
  <si>
    <t>2-METHYL-2-(METHYLDITHIO)PROPANAL</t>
  </si>
  <si>
    <t>67952-60-7</t>
  </si>
  <si>
    <t>S-METHYL PROPANETHIOATE</t>
  </si>
  <si>
    <t>5925-75-7</t>
  </si>
  <si>
    <t>2-METHYL-1-PROPANETHIOL</t>
  </si>
  <si>
    <t>513-44-0</t>
  </si>
  <si>
    <t>METHYL PROPENYL DISULFIDE</t>
  </si>
  <si>
    <t>5905-47-5</t>
  </si>
  <si>
    <t>METHYL 1-PROPENYL SULFIDE</t>
  </si>
  <si>
    <t>10152-77-9</t>
  </si>
  <si>
    <t>2-METHYL-3-(P-ISOPROPYLPHENYL) PROPIONALDEHYDE</t>
  </si>
  <si>
    <t>103-95-7</t>
  </si>
  <si>
    <t>METHYL PROPIONATE</t>
  </si>
  <si>
    <t>554-12-1</t>
  </si>
  <si>
    <t>3-METHYL-5-PROPYL-2-CYCLOHEXEN-1-ONE</t>
  </si>
  <si>
    <t>3720-16-9</t>
  </si>
  <si>
    <t>METHYL PROPYL DISULFIDE</t>
  </si>
  <si>
    <t>2179-60-4</t>
  </si>
  <si>
    <t>2-METHYLPROPYL-3-METHYLBUTYRATE</t>
  </si>
  <si>
    <t>589-59-3</t>
  </si>
  <si>
    <t>(?)-4-METHYL-2-PROPYL-1,3-OXATHIANE</t>
  </si>
  <si>
    <t>1064678-08-5</t>
  </si>
  <si>
    <t>2-METHYL-4-PROPYL-1,3-OXATHIANE</t>
  </si>
  <si>
    <t>67715-80-4</t>
  </si>
  <si>
    <t>2-(2-METHYLPROPYL)PYRIDINE</t>
  </si>
  <si>
    <t>6304-24-1</t>
  </si>
  <si>
    <t>2-(1-METHYLPROPYL)THIAZOLE</t>
  </si>
  <si>
    <t>18277-27-5</t>
  </si>
  <si>
    <t>METHYL PROPYL TRISULFIDE</t>
  </si>
  <si>
    <t>17619-36-2</t>
  </si>
  <si>
    <t>METHYL-(3 OR 5 OR 6)-(METHYLTHIO)PYRAZINE (MIXTURE OF ISOMERS)</t>
  </si>
  <si>
    <t>67952-65-2</t>
  </si>
  <si>
    <t>2-METHYLPYRAZINE</t>
  </si>
  <si>
    <t>109-08-0</t>
  </si>
  <si>
    <t>METHYL 2-PYRROLYL KETONE</t>
  </si>
  <si>
    <t>1072-83-9</t>
  </si>
  <si>
    <t>6-METHYLQUINOLINE</t>
  </si>
  <si>
    <t>91-62-3</t>
  </si>
  <si>
    <t>5-METHYLQUINOXALINE</t>
  </si>
  <si>
    <t>13708-12-8</t>
  </si>
  <si>
    <t>METHYL SALICYLATE</t>
  </si>
  <si>
    <t>119-36-8</t>
  </si>
  <si>
    <t>METHYL SORBATE</t>
  </si>
  <si>
    <t>689-89-4</t>
  </si>
  <si>
    <t>METHYL SULFIDE</t>
  </si>
  <si>
    <t>75-18-3</t>
  </si>
  <si>
    <t>METHYL P-TERT-BUTYLPHENYLACETATE</t>
  </si>
  <si>
    <t>3549-23-3</t>
  </si>
  <si>
    <t>2-METHYLTETRAHYDROFURAN-3-ONE</t>
  </si>
  <si>
    <t>3188-00-9</t>
  </si>
  <si>
    <t>2-METHYL-3-TETRAHYDROFURANTHIOL</t>
  </si>
  <si>
    <t>57124-87-5</t>
  </si>
  <si>
    <t>(?)-2-METHYLTETRAHYDROFURAN-3-THIOL ACETATE</t>
  </si>
  <si>
    <t>252736-41-7</t>
  </si>
  <si>
    <t>7-METHYL-4,4A,5,6-TETRAHYDRO-2(3H)-NAPHTHALENONE</t>
  </si>
  <si>
    <t>34545-88-5</t>
  </si>
  <si>
    <t>2-METHYLTETRAHYDROTHIOPHEN-3-ONE</t>
  </si>
  <si>
    <t>13679-85-1</t>
  </si>
  <si>
    <t>4-METHYLTHIAZOLE</t>
  </si>
  <si>
    <t>693-95-8</t>
  </si>
  <si>
    <t>4-METHYL-5-THIAZOLEETHANOL</t>
  </si>
  <si>
    <t>137-00-8</t>
  </si>
  <si>
    <t>4-METHYL-5-THIAZOLEETHANOL ACETATE</t>
  </si>
  <si>
    <t>656-53-1</t>
  </si>
  <si>
    <t>4-METHYL-3-THIAZOLINE</t>
  </si>
  <si>
    <t>52558-99-3</t>
  </si>
  <si>
    <t>2-(4-METHYL-5-THIAZOLYL)ETHYL BUTANOATE</t>
  </si>
  <si>
    <t>94159-31-6</t>
  </si>
  <si>
    <t>2-(4-METHYL-5-THIAZOLYL)ETHYL DECANOATE</t>
  </si>
  <si>
    <t>101426-31-7</t>
  </si>
  <si>
    <t>2-(4-METHYL-5-THIAZOLYL)ETHYL FORMATE</t>
  </si>
  <si>
    <t>90731-56-9</t>
  </si>
  <si>
    <t>2-(4-METHYL-5-THIAZOLYL)ETHYL HEXANOATE</t>
  </si>
  <si>
    <t>94159-32-7</t>
  </si>
  <si>
    <t>2-(4-METHYL-5-THIAZOLYL)ETHYL ISOBUTYRATE</t>
  </si>
  <si>
    <t>94021-42-8</t>
  </si>
  <si>
    <t>2-(4-METHYL-5-THIAZOLYL)ETHYL OCTANOATE</t>
  </si>
  <si>
    <t>163266-17-9</t>
  </si>
  <si>
    <t>2-(4-METHYL-5-THIAZOLYL)ETHYL PROPIONATE</t>
  </si>
  <si>
    <t>324742-96-3</t>
  </si>
  <si>
    <t>2-METHYLTHIOACETALDEHYDE</t>
  </si>
  <si>
    <t>23328-62-3</t>
  </si>
  <si>
    <t>S-METHYL THIOACETATE</t>
  </si>
  <si>
    <t>1534-08-3</t>
  </si>
  <si>
    <t>2-METHYL-3-THIOACETOXY-4,5-DIHYDROFURAN</t>
  </si>
  <si>
    <t>26486-14-6</t>
  </si>
  <si>
    <t>METHYLTHIO 2-(ACETYLOXY)PROPIONATE</t>
  </si>
  <si>
    <t>74586-09-7</t>
  </si>
  <si>
    <t>3-(METHYLTHIO)BUTANAL</t>
  </si>
  <si>
    <t>16630-52-7</t>
  </si>
  <si>
    <t>4-(METHYLTHIO)BUTANOL</t>
  </si>
  <si>
    <t>20582-85-8</t>
  </si>
  <si>
    <t>1-(METHYLTHIO)-2-BUTANONE</t>
  </si>
  <si>
    <t>13678-58-5</t>
  </si>
  <si>
    <t>4-(METHYLTHIO)-2-BUTANONE</t>
  </si>
  <si>
    <t>34047-39-7</t>
  </si>
  <si>
    <t>3-(METHYLTHIO)-2-BUTANONE</t>
  </si>
  <si>
    <t>53475-15-3</t>
  </si>
  <si>
    <t>4-(METHYLTHIO)BUTYL ISOTHIOCYANATE</t>
  </si>
  <si>
    <t>4430-36-8</t>
  </si>
  <si>
    <t>METHYL THIOBUTYRATE</t>
  </si>
  <si>
    <t>2432-51-1</t>
  </si>
  <si>
    <t>1-(3-(METHYLTHIO)-BUTYRYL)-2,6,6-TRIMETHYLCYCLOHEXENE</t>
  </si>
  <si>
    <t>68697-67-6</t>
  </si>
  <si>
    <t>2-(METHYLTHIO)ETHANOL</t>
  </si>
  <si>
    <t>5271-38-5</t>
  </si>
  <si>
    <t>2-(METHYLTHIO)ETHYL ACETATE</t>
  </si>
  <si>
    <t>5862-47-5</t>
  </si>
  <si>
    <t>METHYL 2-THIOFUROATE</t>
  </si>
  <si>
    <t>13679-61-3</t>
  </si>
  <si>
    <t>(+/-)-3-(METHYLTHIO)HEPTANAL</t>
  </si>
  <si>
    <t>51755-70-5</t>
  </si>
  <si>
    <t>3-(METHYLTHIO)-1-HEXANOL</t>
  </si>
  <si>
    <t>51755-66-9</t>
  </si>
  <si>
    <t>3-METHYLTHIOHEXENAL</t>
  </si>
  <si>
    <t>38433-74-8</t>
  </si>
  <si>
    <t>3-(METHYLTHIO)HEXYL ACETATE</t>
  </si>
  <si>
    <t>51755-85-2</t>
  </si>
  <si>
    <t>6-(METHYLTHIO)HEXYL ISOTHIOCYANATE</t>
  </si>
  <si>
    <t>4430-39-1</t>
  </si>
  <si>
    <t>2-((METHYLTHIO)METHYL)-2-BUTENAL</t>
  </si>
  <si>
    <t>40878-72-6</t>
  </si>
  <si>
    <t>METHYLTHIOMETHYL BUTYRATE</t>
  </si>
  <si>
    <t>74758-93-3</t>
  </si>
  <si>
    <t>METHYLTHIOMETHYL HEXANOATE</t>
  </si>
  <si>
    <t>74758-91-1</t>
  </si>
  <si>
    <t>METHYLTHIOMETHYLMERCAPTAN</t>
  </si>
  <si>
    <t>29414-47-9</t>
  </si>
  <si>
    <t>2-(METHYLTHIOMETHYL)-3-PHENYLPROPENAL</t>
  </si>
  <si>
    <t>65887-08-3</t>
  </si>
  <si>
    <t>3-(METHYLTHIO)METHYLTHIOPHENE</t>
  </si>
  <si>
    <t>61675-72-7</t>
  </si>
  <si>
    <t>1-(METHYLTHIO)-3-OCTANONE</t>
  </si>
  <si>
    <t>61837-77-2</t>
  </si>
  <si>
    <t>4-(METHYLTHIO)-2-OXOBUTANOIC ACID</t>
  </si>
  <si>
    <t>583-92-6</t>
  </si>
  <si>
    <t>4-(METHYLTHIO)-2-PENTANONE</t>
  </si>
  <si>
    <t>143764-28-7</t>
  </si>
  <si>
    <t>5-(METHYLTHIO)PENTYL ISOTHIOCYANATE</t>
  </si>
  <si>
    <t>4430-42-6</t>
  </si>
  <si>
    <t>5-METHYL-2-THIOPHENECARBOXALDEHYDE</t>
  </si>
  <si>
    <t>13679-70-4</t>
  </si>
  <si>
    <t>O-(METHYLTHIO)PHENOL</t>
  </si>
  <si>
    <t>1073-29-6</t>
  </si>
  <si>
    <t>1-METHYLTHIO-2-PROPANONE</t>
  </si>
  <si>
    <t>14109-72-9</t>
  </si>
  <si>
    <t>METHYLTHIO 2-(PROPIONYLOXY)PROPIONATE</t>
  </si>
  <si>
    <t>977161-96-8</t>
  </si>
  <si>
    <t>3-(METHYLTHIO)PROPYL ACETATE</t>
  </si>
  <si>
    <t>16630-55-0</t>
  </si>
  <si>
    <t>3-(METHYLTHIO)PROPYLAMINE</t>
  </si>
  <si>
    <t>4104-45-4</t>
  </si>
  <si>
    <t>3-(METHYLTHIO)PROPYL HEXANOATE</t>
  </si>
  <si>
    <t>906079-63-8</t>
  </si>
  <si>
    <t>3-METHYLTHIOPROPYL ISOTHIOCYANATE</t>
  </si>
  <si>
    <t>505-79-3</t>
  </si>
  <si>
    <t>3-(METHYLTHIO)PROPYL MERCAPTOACETATE</t>
  </si>
  <si>
    <t>852997-30-9</t>
  </si>
  <si>
    <t>2-METHYL-3-TOLYLPROPIONALDEHYDE (MIXED O-, M-, P-)</t>
  </si>
  <si>
    <t>977044-51-1</t>
  </si>
  <si>
    <t>12-METHYLTRIDECANAL</t>
  </si>
  <si>
    <t>75853-49-5</t>
  </si>
  <si>
    <t>3-METHYL-1,2,4-TRITHIANE</t>
  </si>
  <si>
    <t>43040-01-3</t>
  </si>
  <si>
    <t>2-METHYLUNDECANAL</t>
  </si>
  <si>
    <t>110-41-8</t>
  </si>
  <si>
    <t>METHYL 9-UNDECENOATE</t>
  </si>
  <si>
    <t>5760-50-9</t>
  </si>
  <si>
    <t>METHYL 10-UNDECENOATE</t>
  </si>
  <si>
    <t>111-81-9</t>
  </si>
  <si>
    <t>METHYL 2-UNDECYNOATE</t>
  </si>
  <si>
    <t>10522-18-6</t>
  </si>
  <si>
    <t>METHYL VALERATE</t>
  </si>
  <si>
    <t>624-24-8</t>
  </si>
  <si>
    <t>2-METHYLVALERIC ACID</t>
  </si>
  <si>
    <t>97-61-0</t>
  </si>
  <si>
    <t>2-METHYL-5-VINYLPYRAZINE</t>
  </si>
  <si>
    <t>13925-08-1</t>
  </si>
  <si>
    <t>(+/-)-2-(5-METHYL-5-VINYLTETRAHYDROFURAN-2-YL)PROPIONALDEHYDE</t>
  </si>
  <si>
    <t>67920-63-2</t>
  </si>
  <si>
    <t>4-METHYL-5-VINYLTHIAZOLE</t>
  </si>
  <si>
    <t>1759-28-0</t>
  </si>
  <si>
    <t>MICHELIA ALBA, EXTRACT</t>
  </si>
  <si>
    <t>92457-18-6</t>
  </si>
  <si>
    <t>MICROPARTICULATED PROTEIN PRODUCT</t>
  </si>
  <si>
    <t>977132-83-4</t>
  </si>
  <si>
    <t>MILK CLOTTING ENZYME, ASPERGILLUS ORYZAE RECOMBINANT</t>
  </si>
  <si>
    <t>977183-89-3</t>
  </si>
  <si>
    <t>MILK CLOTTING ENZYME FROM BACILLUS CEREUS (FRANKLAND AND FRANKLAND)</t>
  </si>
  <si>
    <t>977017-74-5</t>
  </si>
  <si>
    <t>MILK CLOTTING ENZYME FROM ENDOTHIA PARASITICA</t>
  </si>
  <si>
    <t>977017-73-4</t>
  </si>
  <si>
    <t>MILK CLOTTING ENZYME FROM MUCOR MIEHEI COONEY ET EMERSON</t>
  </si>
  <si>
    <t>977017-76-7</t>
  </si>
  <si>
    <t>MILK CLOTTING ENZYME FROM MUCOR PUSILLUS L.</t>
  </si>
  <si>
    <t>977017-75-6</t>
  </si>
  <si>
    <t>MILK POWDER, WHOLE, ENZYME-MODIFIED</t>
  </si>
  <si>
    <t>977053-44-3</t>
  </si>
  <si>
    <t>MIMOSA, ABSOLUTE (ACACIA DECURRENS WILLD. VAR. DEALBATA)</t>
  </si>
  <si>
    <t>977092-60-6</t>
  </si>
  <si>
    <t>MIMOSA CONCRETE (ACACIA DECURRENS WILLD. VAR. DEALBATA)</t>
  </si>
  <si>
    <t>977184-00-1</t>
  </si>
  <si>
    <t>MINERAL OIL, WHITE</t>
  </si>
  <si>
    <t>8012-95-1</t>
  </si>
  <si>
    <t>MINTLACTONE</t>
  </si>
  <si>
    <t>13341-72-5</t>
  </si>
  <si>
    <t>MIXTURE OF 3,6-DIETHYL-1,2,4,5-TETRATHIANE AND 3,5-DIETHYL-1,2,4-TRITHIOLANE</t>
  </si>
  <si>
    <t>977187-62-4</t>
  </si>
  <si>
    <t>MIXTURE OF METHYL CYCLOHEXADIENE AND METHYLENE CYCLOHEXENE</t>
  </si>
  <si>
    <t>977187-67-9</t>
  </si>
  <si>
    <t>MIXTURE OF BUTYL PROPYL DISULFIDE AND PROPYL AND BUTYL DISULFIDE</t>
  </si>
  <si>
    <t>977187-86-2</t>
  </si>
  <si>
    <t>MOLASSES, CONCENTRATE</t>
  </si>
  <si>
    <t>977083-12-7</t>
  </si>
  <si>
    <t>MOLASSES, EXTRACT (SACCHARUM OFFICINARUM L.)</t>
  </si>
  <si>
    <t>977091-60-3</t>
  </si>
  <si>
    <t>MOLASSES (SACCHARUM OFFICINARUM L.)</t>
  </si>
  <si>
    <t>977001-99-2</t>
  </si>
  <si>
    <t>MOLECULAR SIEVE RESINS</t>
  </si>
  <si>
    <t>68954-24-5</t>
  </si>
  <si>
    <t>MONOAMMONIUM GLUTAMATE</t>
  </si>
  <si>
    <t>7558-63-6</t>
  </si>
  <si>
    <t>MONO- AND DIGLYCERIDES</t>
  </si>
  <si>
    <t>67254-73-3</t>
  </si>
  <si>
    <t>MONO- AND DIGLYCERIDES, ACETIC ACID ESTERS AND SODIUM AND CALCIUM SALTS</t>
  </si>
  <si>
    <t>977093-26-7</t>
  </si>
  <si>
    <t>MONO- AND DIGLYCERIDES, ACETYLTARTARIC ACID ESTERS AND SODIUM AND CALCIUM SALTS</t>
  </si>
  <si>
    <t>977093-27-8</t>
  </si>
  <si>
    <t>MONO- AND DIGLYCERIDES, CITRIC ACID ESTERS AND SODIUM AND CALCIUM SALTS</t>
  </si>
  <si>
    <t>977093-28-9</t>
  </si>
  <si>
    <t>MONO- AND DIGLYCERIDES, DIACETYLTARTARIC ACID ESTERS</t>
  </si>
  <si>
    <t>977051-29-8</t>
  </si>
  <si>
    <t>MONO- AND DIGLYCERIDES, ETHOXYLATED</t>
  </si>
  <si>
    <t>61163-33-5</t>
  </si>
  <si>
    <t>MONO- AND DIGLYCERIDES, LACTIC ACID ESTERS AND SODIUM AND CALCIUM SALTS</t>
  </si>
  <si>
    <t>977093-29-0</t>
  </si>
  <si>
    <t>MONO- AND DIGLYCERIDES, MONOSODIUM PHOSPHATE DERIVATIVES</t>
  </si>
  <si>
    <t>977051-32-3</t>
  </si>
  <si>
    <t>MONO- AND DIGLYCERIDES, SODIUM SULFOACETATE DERIVATIVES</t>
  </si>
  <si>
    <t>977052-47-3</t>
  </si>
  <si>
    <t>MONOCHLOROACETIC ACID--PROHIBITED</t>
  </si>
  <si>
    <t>79-11-8</t>
  </si>
  <si>
    <t>MONO-, DI-, AND TRIGLYCERIDES</t>
  </si>
  <si>
    <t>977012-39-7</t>
  </si>
  <si>
    <t>MONOETHANOLAMINE</t>
  </si>
  <si>
    <t>141-43-5</t>
  </si>
  <si>
    <t>MONOGLYCERIDE CITRATE</t>
  </si>
  <si>
    <t>36291-32-4</t>
  </si>
  <si>
    <t>MONOGLYCERIDES, ACETYLATED</t>
  </si>
  <si>
    <t>977051-34-5</t>
  </si>
  <si>
    <t>MONOISOPROPYL CITRATE</t>
  </si>
  <si>
    <t>1321-57-9</t>
  </si>
  <si>
    <t>MONOMENTHYL GLUTARATE, L-</t>
  </si>
  <si>
    <t>220621-22-7</t>
  </si>
  <si>
    <t>MONOMENTHYL SUCCINATE</t>
  </si>
  <si>
    <t>77341-67-4</t>
  </si>
  <si>
    <t>MONOPOTASSIUM GLUTAMATE</t>
  </si>
  <si>
    <t>19473-49-5</t>
  </si>
  <si>
    <t>MONOSODIUM GLUTAMATE</t>
  </si>
  <si>
    <t>142-47-2</t>
  </si>
  <si>
    <t>MONTAN WAX FATTY ACIDS, OXIDATIVELY REFINED, POLYHYDRIC ALCOHOL DIESTERS</t>
  </si>
  <si>
    <t>977093-49-4</t>
  </si>
  <si>
    <t>MORPHOLINE</t>
  </si>
  <si>
    <t>110-91-8</t>
  </si>
  <si>
    <t>MORPHOLINE, FATTY ACID SALTS</t>
  </si>
  <si>
    <t>977034-72-2</t>
  </si>
  <si>
    <t>MOUNTAIN MAPLE (ACER SPICATUM LAM.)</t>
  </si>
  <si>
    <t>977048-48-8</t>
  </si>
  <si>
    <t>MOUNTAIN MAPLE BARK (ACER SPICATUM LAM.)</t>
  </si>
  <si>
    <t>977089-64-7</t>
  </si>
  <si>
    <t>MOUNTAIN MAPLE, EXTRACT SOLID (ACER SPICATUM LAM.)</t>
  </si>
  <si>
    <t>977089-65-8</t>
  </si>
  <si>
    <t>MULLEIN FLOWERS (VERBASCUM SPP.)</t>
  </si>
  <si>
    <t>977048-46-6</t>
  </si>
  <si>
    <t>MUSHROOM OIL, DISTILLED</t>
  </si>
  <si>
    <t>68917-13-5</t>
  </si>
  <si>
    <t>MUSK AMBRETTE</t>
  </si>
  <si>
    <t>83-66-9</t>
  </si>
  <si>
    <t>MUSK, KETONE</t>
  </si>
  <si>
    <t>81-14-1</t>
  </si>
  <si>
    <t>MUSK TONQUIN (MOSCHUS MOSCHIFERUS L.)</t>
  </si>
  <si>
    <t>MUSTARD, BROWN (BRASSICA SPP.)</t>
  </si>
  <si>
    <t>977051-38-9</t>
  </si>
  <si>
    <t>MUSTARD, BROWN, EXTRACT (BRASSICA SPP.)</t>
  </si>
  <si>
    <t>977091-79-4</t>
  </si>
  <si>
    <t>MUSTARD FLOUR</t>
  </si>
  <si>
    <t>977071-79-6</t>
  </si>
  <si>
    <t>MUSTARD OIL</t>
  </si>
  <si>
    <t>8007-40-7</t>
  </si>
  <si>
    <t>MUSTARD, ORIENTAL</t>
  </si>
  <si>
    <t>977088-95-1</t>
  </si>
  <si>
    <t>MUSTARD, YELLOW (BRASSICA SPP.)</t>
  </si>
  <si>
    <t>977051-39-0</t>
  </si>
  <si>
    <t>MUSTARD, YELLOW, EXTRACT (BRASSICA SPP.)</t>
  </si>
  <si>
    <t>977091-80-7</t>
  </si>
  <si>
    <t>BETA-MYRCENE</t>
  </si>
  <si>
    <t>123-35-3</t>
  </si>
  <si>
    <t>MYRCENYL METHYL ETHER</t>
  </si>
  <si>
    <t>24202-00-4</t>
  </si>
  <si>
    <t>MYRICITRIN</t>
  </si>
  <si>
    <t>17912-87-7</t>
  </si>
  <si>
    <t>MYRISTALDEHYDE</t>
  </si>
  <si>
    <t>124-25-4</t>
  </si>
  <si>
    <t>MYRISTIC ACID</t>
  </si>
  <si>
    <t>544-63-8</t>
  </si>
  <si>
    <t>MYRISTYL ALCOHOL</t>
  </si>
  <si>
    <t>112-72-1</t>
  </si>
  <si>
    <t>MYRRH, EXTRACT</t>
  </si>
  <si>
    <t>100084-96-6</t>
  </si>
  <si>
    <t>MYRRH, GUM (COMMIPHORA SPP.)</t>
  </si>
  <si>
    <t>9000-45-7</t>
  </si>
  <si>
    <t>MYRRH, OIL (COMMIPHORA SPP.)</t>
  </si>
  <si>
    <t>8016-37-3</t>
  </si>
  <si>
    <t>MYRTENOL</t>
  </si>
  <si>
    <t>515-00-4</t>
  </si>
  <si>
    <t>MYRTENYL ACETATE</t>
  </si>
  <si>
    <t>1079-01-2</t>
  </si>
  <si>
    <t>MYRTLE LEAVES (MYRTUS COMMUNIS L.)</t>
  </si>
  <si>
    <t>977070-85-1</t>
  </si>
  <si>
    <t>MYRTLE, OIL (MYRTUS COMMUNIS L.)</t>
  </si>
  <si>
    <t>8008-46-6</t>
  </si>
  <si>
    <t>NAPHTHA</t>
  </si>
  <si>
    <t>977126-64-9</t>
  </si>
  <si>
    <t>2-NAPHTHALENTHIOL</t>
  </si>
  <si>
    <t>91-60-1</t>
  </si>
  <si>
    <t>BETA-NAPHTHYL ANTHRANILATE</t>
  </si>
  <si>
    <t>63449-68-3</t>
  </si>
  <si>
    <t>BETA-NAPHTHYL ETHYL ETHER</t>
  </si>
  <si>
    <t>93-18-5</t>
  </si>
  <si>
    <t>BETA-NAPHTHYL ISOBUTYL ETHER</t>
  </si>
  <si>
    <t>2173-57-1</t>
  </si>
  <si>
    <t>BETA-NAPHTHYL METHYL ETHER</t>
  </si>
  <si>
    <t>93-04-9</t>
  </si>
  <si>
    <t>NARINGIN DIHYDROCHALCONE</t>
  </si>
  <si>
    <t>18916-17-1</t>
  </si>
  <si>
    <t>NARINGIN, EXTRACT (CITRUS PARADISI MACF.)</t>
  </si>
  <si>
    <t>977038-87-1</t>
  </si>
  <si>
    <t>NATAMYCIN</t>
  </si>
  <si>
    <t>7681-93-8</t>
  </si>
  <si>
    <t>NATURAL GAS</t>
  </si>
  <si>
    <t>8006-14-2</t>
  </si>
  <si>
    <t>N-(1,1-DIMETHYL-2-HYDROXYETHYL)-2,2-DIETHYLBUTANAMIDE</t>
  </si>
  <si>
    <t>51115-77-6</t>
  </si>
  <si>
    <t>NEOHESPERIDIN DIHYDROCHALCONE</t>
  </si>
  <si>
    <t>20702-77-6</t>
  </si>
  <si>
    <t>D-NEOMENTHOL</t>
  </si>
  <si>
    <t>2216-52-6</t>
  </si>
  <si>
    <t>NEOTAME</t>
  </si>
  <si>
    <t>165450-17-9</t>
  </si>
  <si>
    <t>NEROL</t>
  </si>
  <si>
    <t>106-25-2</t>
  </si>
  <si>
    <t>NEROLI, BIGARADE OIL (CITRUS AURANTIUM L.)</t>
  </si>
  <si>
    <t>8016-38-4</t>
  </si>
  <si>
    <t>NEROLIDOL</t>
  </si>
  <si>
    <t>7212-44-4</t>
  </si>
  <si>
    <t>NEROLIDOL OXIDE</t>
  </si>
  <si>
    <t>1424-83-5</t>
  </si>
  <si>
    <t>NERYL ACETATE</t>
  </si>
  <si>
    <t>141-12-8</t>
  </si>
  <si>
    <t>NERYL BUTYRATE</t>
  </si>
  <si>
    <t>999-40-6</t>
  </si>
  <si>
    <t>NERYL FORMATE</t>
  </si>
  <si>
    <t>2142-94-1</t>
  </si>
  <si>
    <t>NERYL ISOBUTYRATE</t>
  </si>
  <si>
    <t>2345-24-6</t>
  </si>
  <si>
    <t>NERYL ISOVALERATE</t>
  </si>
  <si>
    <t>3915-83-1</t>
  </si>
  <si>
    <t>NERYL PROPIONATE</t>
  </si>
  <si>
    <t>105-91-9</t>
  </si>
  <si>
    <t>N-ETHYL-2,2-DIISOPROPYLBUTANAMIDE</t>
  </si>
  <si>
    <t>51115-70-9</t>
  </si>
  <si>
    <t>N-(2-HYDROXYETHYL)-2,3-DIMETHYL-2-ISOPROPYLBUTANAMIDE</t>
  </si>
  <si>
    <t>883215-02-9</t>
  </si>
  <si>
    <t>NIACIN</t>
  </si>
  <si>
    <t>59-67-6</t>
  </si>
  <si>
    <t>NIACINAMIDE</t>
  </si>
  <si>
    <t>98-92-0</t>
  </si>
  <si>
    <t>NICKEL</t>
  </si>
  <si>
    <t>7440-02-0</t>
  </si>
  <si>
    <t>NICOTINAMIDE-ASCORBIC ACID COMPLEX</t>
  </si>
  <si>
    <t>1987-71-9</t>
  </si>
  <si>
    <t>NIGER GUTTA (FICUS PLATYPHYLLA DEL.)</t>
  </si>
  <si>
    <t>977011-49-6</t>
  </si>
  <si>
    <t>NISIN PREPARATION</t>
  </si>
  <si>
    <t>977127-33-5</t>
  </si>
  <si>
    <t>NISPERO</t>
  </si>
  <si>
    <t>12002-12-9</t>
  </si>
  <si>
    <t>NITRATES, SODIUM &amp; POTASSIUM</t>
  </si>
  <si>
    <t>977124-88-1</t>
  </si>
  <si>
    <t>NITRITES, SODIUM &amp; POTASSIUM</t>
  </si>
  <si>
    <t>977124-89-2</t>
  </si>
  <si>
    <t>NITROGEN</t>
  </si>
  <si>
    <t>7727-37-9</t>
  </si>
  <si>
    <t>NITROGEN OXIDES</t>
  </si>
  <si>
    <t>977099-25-4</t>
  </si>
  <si>
    <t>NITROSYL CHLORIDE</t>
  </si>
  <si>
    <t>2696-92-6</t>
  </si>
  <si>
    <t>NITROUS OXIDE</t>
  </si>
  <si>
    <t>10024-97-2</t>
  </si>
  <si>
    <t>(+/-)-N-LACTOYLTYRAMINE</t>
  </si>
  <si>
    <t>781674-18-8</t>
  </si>
  <si>
    <t>2,4-NONADIENAL</t>
  </si>
  <si>
    <t>2-TRANS-6-TRANS-NONADIENAL</t>
  </si>
  <si>
    <t>17587-33-6</t>
  </si>
  <si>
    <t>2,6-NONADIENAL DIETHYL ACETAL</t>
  </si>
  <si>
    <t>106950-34-9</t>
  </si>
  <si>
    <t>2,4-NONADIEN-1-OL</t>
  </si>
  <si>
    <t>62488-56-6</t>
  </si>
  <si>
    <t>(E)-3-(Z)-6-NONADIEN-1-OL</t>
  </si>
  <si>
    <t>56805-23-3</t>
  </si>
  <si>
    <t>(Z)(Z)-3,6-NONADIEN-1-OL</t>
  </si>
  <si>
    <t>53046-97-2</t>
  </si>
  <si>
    <t>2,6-NONADIEN-1-OL</t>
  </si>
  <si>
    <t>7786-44-9</t>
  </si>
  <si>
    <t>(E,Z)-2,6-NONADIEN-1-OL ACETATE</t>
  </si>
  <si>
    <t>68555-65-7</t>
  </si>
  <si>
    <t>(E,Z)-3,6-NONADIEN-1-OL ACETATE</t>
  </si>
  <si>
    <t>211323-05-6</t>
  </si>
  <si>
    <t>CIS,CIS-3,6-NONADIENYL ACETATE</t>
  </si>
  <si>
    <t>83334-93-4</t>
  </si>
  <si>
    <t>GAMMA-NONALACTONE</t>
  </si>
  <si>
    <t>104-61-0</t>
  </si>
  <si>
    <t>NONANAL</t>
  </si>
  <si>
    <t>124-19-6</t>
  </si>
  <si>
    <t>NONANAL DIMETHYL ACETAL</t>
  </si>
  <si>
    <t>18824-63-0</t>
  </si>
  <si>
    <t>NONANAL PROPYLENEGLYCOL ACETAL</t>
  </si>
  <si>
    <t>68391-39-9</t>
  </si>
  <si>
    <t>1,3-NONANEDIOL ACETATE (MIXED ESTERS)</t>
  </si>
  <si>
    <t>1322-17-4</t>
  </si>
  <si>
    <t>1,4-NONANEDIOL DIACETATE</t>
  </si>
  <si>
    <t>67715-81-5</t>
  </si>
  <si>
    <t>1,9-NONANEDITHIOL</t>
  </si>
  <si>
    <t>3489-28-9</t>
  </si>
  <si>
    <t>NONANOIC ACID</t>
  </si>
  <si>
    <t>112-05-0</t>
  </si>
  <si>
    <t>2-NONANOL</t>
  </si>
  <si>
    <t>628-99-9</t>
  </si>
  <si>
    <t>4-((2-METHYL-3-FURYL)THIO)-5-NONANONE</t>
  </si>
  <si>
    <t>61295-50-9</t>
  </si>
  <si>
    <t>2-NONANONE</t>
  </si>
  <si>
    <t>821-55-6</t>
  </si>
  <si>
    <t>3-NONANONE</t>
  </si>
  <si>
    <t>925-78-0</t>
  </si>
  <si>
    <t>2-NONANONE PROPYLENEGLYCOL ACETAL</t>
  </si>
  <si>
    <t>165191-91-3</t>
  </si>
  <si>
    <t>3-NONANON-1-OL</t>
  </si>
  <si>
    <t>67801-46-1</t>
  </si>
  <si>
    <t>3-NONANON-1-YL ACETATE</t>
  </si>
  <si>
    <t>7779-54-6</t>
  </si>
  <si>
    <t>NONANOYL 4-HYDROXY-3-METHOXYBENZYLAMIDE</t>
  </si>
  <si>
    <t>2444-46-4</t>
  </si>
  <si>
    <t>NONA-2,4,6-TRIENAL</t>
  </si>
  <si>
    <t>56269-22-8</t>
  </si>
  <si>
    <t>CIS-6-NONENAL</t>
  </si>
  <si>
    <t>2277-19-2</t>
  </si>
  <si>
    <t>2-NONENAL</t>
  </si>
  <si>
    <t>2463-53-8</t>
  </si>
  <si>
    <t>1-NONENE</t>
  </si>
  <si>
    <t>124-11-8</t>
  </si>
  <si>
    <t>(E)-2-NONENOIC ACID</t>
  </si>
  <si>
    <t>14812-03-4</t>
  </si>
  <si>
    <t>2-NONENOIC ACID GAMMA-LACTONE</t>
  </si>
  <si>
    <t>21963-26-8</t>
  </si>
  <si>
    <t>CIS-6-NONEN-1-OL</t>
  </si>
  <si>
    <t>35854-86-5</t>
  </si>
  <si>
    <t>TRANS-2-NONEN-1-OL</t>
  </si>
  <si>
    <t>31502-14-4</t>
  </si>
  <si>
    <t>CIS-2-NONEN-1-OL</t>
  </si>
  <si>
    <t>41453-56-9</t>
  </si>
  <si>
    <t>3-NONEN-2-ONE</t>
  </si>
  <si>
    <t>14309-57-0</t>
  </si>
  <si>
    <t>8-NONEN-2-ONE</t>
  </si>
  <si>
    <t>5009-32-5</t>
  </si>
  <si>
    <t>5-NONEN-TRANS-2-ONE</t>
  </si>
  <si>
    <t>27039-84-5</t>
  </si>
  <si>
    <t>CIS-6-NONENYL ACETATE</t>
  </si>
  <si>
    <t>76238-22-7</t>
  </si>
  <si>
    <t>CIS-3-NONENYL ACETATE</t>
  </si>
  <si>
    <t>13049-88-2</t>
  </si>
  <si>
    <t>3-NONYL ACETATE</t>
  </si>
  <si>
    <t>60826-15-5</t>
  </si>
  <si>
    <t>NONYL ACETATE</t>
  </si>
  <si>
    <t>143-13-5</t>
  </si>
  <si>
    <t>NONYL ALCOHOL</t>
  </si>
  <si>
    <t>143-08-8</t>
  </si>
  <si>
    <t>NONYL ISOVALERATE</t>
  </si>
  <si>
    <t>7786-47-2</t>
  </si>
  <si>
    <t>NONYL OCTANOATE</t>
  </si>
  <si>
    <t>7786-48-3</t>
  </si>
  <si>
    <t>NOOTKATONE</t>
  </si>
  <si>
    <t>4674-50-4</t>
  </si>
  <si>
    <t>NORDIHYDROGUAIARETIC ACID--PROHIBITED</t>
  </si>
  <si>
    <t>500-38-9</t>
  </si>
  <si>
    <t>N-P-BENZENEACETONITRILEMENTHANECARBOXAMIDE</t>
  </si>
  <si>
    <t>852379-28-3</t>
  </si>
  <si>
    <t>N-(2-(PYRIDIN-2-YL)ETHYL)-3-P-MENTHANECARBOXAMIDE</t>
  </si>
  <si>
    <t>862731-61-1</t>
  </si>
  <si>
    <t>NUTMEG (MYRISTICA FRAGRANS HOUTT.)</t>
  </si>
  <si>
    <t>977051-44-7</t>
  </si>
  <si>
    <t>NUTMEG, OIL (MYRISTICA FRAGRANS HOUTT.)</t>
  </si>
  <si>
    <t>8008-45-5</t>
  </si>
  <si>
    <t>NUTMEG OLEORESIN</t>
  </si>
  <si>
    <t>OAK CHIPS, WHITE, EXTRACT (QUERCUS ALBA L.)</t>
  </si>
  <si>
    <t>977083-13-8</t>
  </si>
  <si>
    <t>OAK MOSS, ABSOLUTE (EVERNIA SPP.)</t>
  </si>
  <si>
    <t>977059-15-6</t>
  </si>
  <si>
    <t>OAK MOSS, CONCRETE (EVERNIA PRUNASTI SPP.)</t>
  </si>
  <si>
    <t>977183-63-3</t>
  </si>
  <si>
    <t>OAK WOOD, ENGLISH (QUERCUS ROBUR L.)</t>
  </si>
  <si>
    <t>977089-90-9</t>
  </si>
  <si>
    <t>OAT GUM</t>
  </si>
  <si>
    <t>73020-09-4</t>
  </si>
  <si>
    <t>OCIMENE</t>
  </si>
  <si>
    <t>13877-91-3</t>
  </si>
  <si>
    <t>9,12-OCTADECADIENOIC ACID (48%) AND 9,12,15-OCTADECATRIENOIC ACID (52%)</t>
  </si>
  <si>
    <t>977043-76-7</t>
  </si>
  <si>
    <t>DELTA-OCTADECALACTONE</t>
  </si>
  <si>
    <t>1227-51-6</t>
  </si>
  <si>
    <t>GAMMA-OCTADECALACTONE</t>
  </si>
  <si>
    <t>502-26-1</t>
  </si>
  <si>
    <t>9-OCTADECENAL</t>
  </si>
  <si>
    <t>5090-41-5</t>
  </si>
  <si>
    <t>OCTADECYLAMINE</t>
  </si>
  <si>
    <t>124-30-1</t>
  </si>
  <si>
    <t>2-TRANS-6-TRANS-OCTADIENAL</t>
  </si>
  <si>
    <t>56767-18-1</t>
  </si>
  <si>
    <t>TRANS,TRANS-2,4-OCTADIENAL</t>
  </si>
  <si>
    <t>30361-28-5</t>
  </si>
  <si>
    <t>(E,E)-2,4-OCTADIEN-1-OL</t>
  </si>
  <si>
    <t>18409-20-6</t>
  </si>
  <si>
    <t>3,5-OCTADIEN-2-ONE, TRANS, TRANS-</t>
  </si>
  <si>
    <t>30086-02-3</t>
  </si>
  <si>
    <t>1,5-OCTADIEN-3-ONE</t>
  </si>
  <si>
    <t>65213-86-7</t>
  </si>
  <si>
    <t>OCTAFLUOROCYCLOBUTANE</t>
  </si>
  <si>
    <t>115-25-3</t>
  </si>
  <si>
    <t>OCTAHYDRO-4,8A-DIMETHYL-4A(2H)-NAPHTHOL</t>
  </si>
  <si>
    <t>23333-91-7</t>
  </si>
  <si>
    <t>OCTAHYDROCOUMARIN</t>
  </si>
  <si>
    <t>4430-31-3</t>
  </si>
  <si>
    <t>DELTA-OCTALACTONE</t>
  </si>
  <si>
    <t>698-76-0</t>
  </si>
  <si>
    <t>GAMMA-OCTALACTONE</t>
  </si>
  <si>
    <t>104-50-7</t>
  </si>
  <si>
    <t>OCTANAL</t>
  </si>
  <si>
    <t>124-13-0</t>
  </si>
  <si>
    <t>OCTANAL DIMETHYL ACETAL</t>
  </si>
  <si>
    <t>10022-28-3</t>
  </si>
  <si>
    <t>OCTANAL PROPYLENEGLYCOL ACETAL</t>
  </si>
  <si>
    <t>74094-61-4</t>
  </si>
  <si>
    <t>4,5-OCTANEDIONE</t>
  </si>
  <si>
    <t>5455-24-3</t>
  </si>
  <si>
    <t>2,3-OCTANEDIONE</t>
  </si>
  <si>
    <t>585-25-1</t>
  </si>
  <si>
    <t>1,8-OCTANEDITHIOL</t>
  </si>
  <si>
    <t>1191-62-4</t>
  </si>
  <si>
    <t>OCTANOIC ACID</t>
  </si>
  <si>
    <t>124-07-2</t>
  </si>
  <si>
    <t>3-OCTANOL</t>
  </si>
  <si>
    <t>589-98-0</t>
  </si>
  <si>
    <t>2-OCTANOL</t>
  </si>
  <si>
    <t>123-96-6</t>
  </si>
  <si>
    <t>1-OCTANOL</t>
  </si>
  <si>
    <t>111-87-5</t>
  </si>
  <si>
    <t>2-OCTANONE</t>
  </si>
  <si>
    <t>111-13-7</t>
  </si>
  <si>
    <t>3-OCTANONE</t>
  </si>
  <si>
    <t>106-68-3</t>
  </si>
  <si>
    <t>3-(HYDROXYMETHYL)-2-OCTANONE</t>
  </si>
  <si>
    <t>59191-78-5</t>
  </si>
  <si>
    <t>6-OCTENAL</t>
  </si>
  <si>
    <t>63826-25-5</t>
  </si>
  <si>
    <t>2-OCTENAL</t>
  </si>
  <si>
    <t>2363-89-5</t>
  </si>
  <si>
    <t>CIS-5-OCTENAL</t>
  </si>
  <si>
    <t>41547-22-2</t>
  </si>
  <si>
    <t>1-OCTENE</t>
  </si>
  <si>
    <t>111-66-0</t>
  </si>
  <si>
    <t>3-OCTENOIC ACID</t>
  </si>
  <si>
    <t>1577-19-1</t>
  </si>
  <si>
    <t>(E)-2-OCTENOIC ACID</t>
  </si>
  <si>
    <t>1871-67-6</t>
  </si>
  <si>
    <t>(E)-2-OCTEN-1-OL</t>
  </si>
  <si>
    <t>18409-17-1</t>
  </si>
  <si>
    <t>CIS-3-OCTEN-1-OL</t>
  </si>
  <si>
    <t>20125-84-2</t>
  </si>
  <si>
    <t>1-OCTEN-3-OL</t>
  </si>
  <si>
    <t>3391-86-4</t>
  </si>
  <si>
    <t>(E)-2-OCTEN-4-OL</t>
  </si>
  <si>
    <t>20125-81-9</t>
  </si>
  <si>
    <t>CIS-5-OCTEN-1-OL</t>
  </si>
  <si>
    <t>64275-73-6</t>
  </si>
  <si>
    <t>TRANS-3-OCTEN-2-OL</t>
  </si>
  <si>
    <t>57648-55-2</t>
  </si>
  <si>
    <t>3-OCTEN-2-ONE</t>
  </si>
  <si>
    <t>1669-44-9</t>
  </si>
  <si>
    <t>2-OCTEN-4-ONE</t>
  </si>
  <si>
    <t>4643-27-0</t>
  </si>
  <si>
    <t>1-OCTEN-3-ONE</t>
  </si>
  <si>
    <t>4312-99-6</t>
  </si>
  <si>
    <t>4-OCTEN-3-ONE</t>
  </si>
  <si>
    <t>14129-48-7</t>
  </si>
  <si>
    <t>Z-5-OCTENYL ACETATE</t>
  </si>
  <si>
    <t>71978-00-2</t>
  </si>
  <si>
    <t>1-OCTEN-3-YL ACETATE</t>
  </si>
  <si>
    <t>TRANS-2-OCTEN-1-YL ACETATE</t>
  </si>
  <si>
    <t>3913-80-2</t>
  </si>
  <si>
    <t>TRANS-2-OCTEN-1-YL BUTANOATE</t>
  </si>
  <si>
    <t>84642-60-4</t>
  </si>
  <si>
    <t>1-OCTEN-3-YL BUTYRATE</t>
  </si>
  <si>
    <t>16491-54-6</t>
  </si>
  <si>
    <t>(E)-2-(2-OCTENYL)CYCLOPENTANONE</t>
  </si>
  <si>
    <t>98314-98-8</t>
  </si>
  <si>
    <t>CIS-3-OCTENYL PROPIONATE</t>
  </si>
  <si>
    <t>94134-03-9</t>
  </si>
  <si>
    <t>(Z)-5-OCTENYL PROPIONATE</t>
  </si>
  <si>
    <t>196109-18-9</t>
  </si>
  <si>
    <t>1-OCTENYL SUCCINIC ANHYDRIDE</t>
  </si>
  <si>
    <t>7757-96-2</t>
  </si>
  <si>
    <t>3-OCTYL ACETATE</t>
  </si>
  <si>
    <t>4864-61-3</t>
  </si>
  <si>
    <t>OCTYL ACETATE</t>
  </si>
  <si>
    <t>112-14-1</t>
  </si>
  <si>
    <t>OCTYL ALCOHOL, SYNTHETIC</t>
  </si>
  <si>
    <t>977152-92-3</t>
  </si>
  <si>
    <t>OCTYL BUTYRATE</t>
  </si>
  <si>
    <t>110-39-4</t>
  </si>
  <si>
    <t>3-OCTYL BUTYRATE</t>
  </si>
  <si>
    <t>20286-45-7</t>
  </si>
  <si>
    <t>OCTYL FORMATE</t>
  </si>
  <si>
    <t>112-32-3</t>
  </si>
  <si>
    <t>3-OCTYL FORMATE</t>
  </si>
  <si>
    <t>84434-65-1</t>
  </si>
  <si>
    <t>OCTYL 2-FUROATE</t>
  </si>
  <si>
    <t>39251-88-2</t>
  </si>
  <si>
    <t>OCTYL GALLATE</t>
  </si>
  <si>
    <t>1034-01-1</t>
  </si>
  <si>
    <t>OCTYL HEPTANOATE</t>
  </si>
  <si>
    <t>5132-75-2</t>
  </si>
  <si>
    <t>OCTYL ISOBUTYRATE</t>
  </si>
  <si>
    <t>109-15-9</t>
  </si>
  <si>
    <t>OCTYL ISOVALERATE</t>
  </si>
  <si>
    <t>7786-58-5</t>
  </si>
  <si>
    <t>OCTYL 2-METHYLBUTYRATE</t>
  </si>
  <si>
    <t>29811-50-5</t>
  </si>
  <si>
    <t>OCTYL OCTANOATE</t>
  </si>
  <si>
    <t>2306-88-9</t>
  </si>
  <si>
    <t>OCTYL PHENYLACETATE</t>
  </si>
  <si>
    <t>122-45-2</t>
  </si>
  <si>
    <t>OCTYL PROPIONATE</t>
  </si>
  <si>
    <t>142-60-9</t>
  </si>
  <si>
    <t>(?)-6-OCTYLTETRAHYDRO-2H-PYRAN-2-ONE</t>
  </si>
  <si>
    <t>7370-92-5</t>
  </si>
  <si>
    <t>O-ETHYL S-(2-FURYLMETHYL)THIOCARBONATE</t>
  </si>
  <si>
    <t>376595-42-5</t>
  </si>
  <si>
    <t>OITICICA OIL</t>
  </si>
  <si>
    <t>8016-35-1</t>
  </si>
  <si>
    <t>OLEIC ACID</t>
  </si>
  <si>
    <t>112-80-1</t>
  </si>
  <si>
    <t>OLEIC ACID, FROM TALL OIL FATTY ACIDS</t>
  </si>
  <si>
    <t>977047-39-4</t>
  </si>
  <si>
    <t>OLESTRA</t>
  </si>
  <si>
    <t>121854-29-3</t>
  </si>
  <si>
    <t>OLEYL ALCOHOL</t>
  </si>
  <si>
    <t>143-28-2</t>
  </si>
  <si>
    <t>OLIBANUM, ABSOLUTE (BOSWELLIA SPP.)</t>
  </si>
  <si>
    <t>977184-03-4</t>
  </si>
  <si>
    <t>OLIBANUM, GUM, RESIN (BOSWELLIA SPP.)</t>
  </si>
  <si>
    <t>OLIBANUM, OIL (BOSWELLIA SPP.)</t>
  </si>
  <si>
    <t>8016-36-2</t>
  </si>
  <si>
    <t>OLIBANUM, RESINOID (BOSWELLIA SPP.)</t>
  </si>
  <si>
    <t>977184-02-3</t>
  </si>
  <si>
    <t>ONION, OIL (ALLIUM CEPA L.)</t>
  </si>
  <si>
    <t>8002-72-0</t>
  </si>
  <si>
    <t>OPOPANAX, GUM</t>
  </si>
  <si>
    <t>9000-78-6</t>
  </si>
  <si>
    <t>OPOPANAX, NON-SPECIFIC</t>
  </si>
  <si>
    <t>977136-06-3</t>
  </si>
  <si>
    <t>OPOPANAX, OIL</t>
  </si>
  <si>
    <t>8021-36-1</t>
  </si>
  <si>
    <t>OPOPANAX TINCTURE</t>
  </si>
  <si>
    <t>977091-81-8</t>
  </si>
  <si>
    <t>ORANGE B</t>
  </si>
  <si>
    <t>15139-76-1</t>
  </si>
  <si>
    <t>ORANGE ESSENCE, NATURAL</t>
  </si>
  <si>
    <t>977091-85-2</t>
  </si>
  <si>
    <t>ORANGE ESSENCE OIL, NATURAL</t>
  </si>
  <si>
    <t>68514-75-0</t>
  </si>
  <si>
    <t>ORANGE, EXTRACT</t>
  </si>
  <si>
    <t>977130-92-9</t>
  </si>
  <si>
    <t>ORANGE FLOWERS, ABSOLUTE (CITRUS AURANTIUM L.)</t>
  </si>
  <si>
    <t>977049-65-2</t>
  </si>
  <si>
    <t>ORANGE FLOWERS, BITTER (CITRUS AURANTIUM L)</t>
  </si>
  <si>
    <t>977051-52-7</t>
  </si>
  <si>
    <t>ORANGE, JUICE</t>
  </si>
  <si>
    <t>977059-38-3</t>
  </si>
  <si>
    <t>ORANGE LEAF, ABSOLUTE (CITRUS AURANTIUM L.)</t>
  </si>
  <si>
    <t>977091-84-1</t>
  </si>
  <si>
    <t>ORANGE, OIL, DISTILLED (CITRUS SINENSIS (L.) OSBECK)</t>
  </si>
  <si>
    <t>977091-83-0</t>
  </si>
  <si>
    <t>ORANGE, OIL, TERPENELESS (CITRUS SINENSIS (L.) OSBECK)</t>
  </si>
  <si>
    <t>68606-94-0</t>
  </si>
  <si>
    <t>ORANGE PEEL</t>
  </si>
  <si>
    <t>977070-86-2</t>
  </si>
  <si>
    <t>ORANGE PEEL, BITTER, EXTRACT (CITRUS AURANTIUM L.)</t>
  </si>
  <si>
    <t>977081-87-0</t>
  </si>
  <si>
    <t>ORANGE PEEL, BITTER, OIL (CITRUS AURANTIUM L.)</t>
  </si>
  <si>
    <t>68916-04-1</t>
  </si>
  <si>
    <t>ORANGE PEEL, SWEET, EXTRACT (CITRUS SINENSIS (L.) OSBECK)</t>
  </si>
  <si>
    <t>977091-82-9</t>
  </si>
  <si>
    <t>ORANGE PEEL, SWEET, OIL (CITRUS SINENSIS (L.) OSBECK)</t>
  </si>
  <si>
    <t>8008-57-9</t>
  </si>
  <si>
    <t>ORANGE PEEL, SWEET, OIL, TERPENELESS (CITRUS SINENSIS (L.) OSBECK)</t>
  </si>
  <si>
    <t>977154-09-8</t>
  </si>
  <si>
    <t>OREGANO, EUROPEAN (ORIGANUM SPP.)</t>
  </si>
  <si>
    <t>977002-10-0</t>
  </si>
  <si>
    <t>OREGANO (LIPPIA SPP., USUALLY L. GRAVEOLENS HBK)</t>
  </si>
  <si>
    <t>977138-70-7</t>
  </si>
  <si>
    <t>OREGANO (OTHER GENERA INCLUDING COLEUS, LANTANA AND HYPTIS)</t>
  </si>
  <si>
    <t>977138-69-4</t>
  </si>
  <si>
    <t>ORIGANUM OIL (EXTRACTIVE)(THYMUS CAPITATUS HOFF. ET LINK)</t>
  </si>
  <si>
    <t>ORIN LACTONE</t>
  </si>
  <si>
    <t>134359-15-2</t>
  </si>
  <si>
    <t>L-ORNITHINE MONOCHLOROHYDRATE/ORNITHINE</t>
  </si>
  <si>
    <t>3184-13-2</t>
  </si>
  <si>
    <t>ORRIS, CONCRETE, LIQUID, OIL (IRIS FLORENTINA L.)</t>
  </si>
  <si>
    <t>977086-43-3</t>
  </si>
  <si>
    <t>ORRIS ROOT, EXTRACT (IRIS FLORENTINA L.)</t>
  </si>
  <si>
    <t>977096-43-7</t>
  </si>
  <si>
    <t>OSMANTHUS ABSOLUTE</t>
  </si>
  <si>
    <t>977103-81-3</t>
  </si>
  <si>
    <t>OX BILE EXTRACT</t>
  </si>
  <si>
    <t>8008-63-7</t>
  </si>
  <si>
    <t>OXIRANE (CHLOROMETHYL)-, POLYMER WITH AMMONIA, REACTION PRODUCT WITH CHLOROMETHANE</t>
  </si>
  <si>
    <t>68036-99-7</t>
  </si>
  <si>
    <t>3-OXOBUTANAL, DIMETHYL ACETAL</t>
  </si>
  <si>
    <t>5436-21-5</t>
  </si>
  <si>
    <t>5-OXODECANOIC ACID</t>
  </si>
  <si>
    <t>624-01-1</t>
  </si>
  <si>
    <t>3-OXODECANOIC ACID GLYCERIDE</t>
  </si>
  <si>
    <t>128331-45-3</t>
  </si>
  <si>
    <t>5-OXODODECANOIC ACID</t>
  </si>
  <si>
    <t>3637-16-9</t>
  </si>
  <si>
    <t>3-OXODODECANOIC ACID GLYCERIDE</t>
  </si>
  <si>
    <t>128362-26-5</t>
  </si>
  <si>
    <t>2-OXO-3-ETHYL-4-BUTANOLIDE</t>
  </si>
  <si>
    <t>923291-29-6</t>
  </si>
  <si>
    <t>3-OXOHEXADECANOIC ACID GLYCERIDE</t>
  </si>
  <si>
    <t>128331-46-4</t>
  </si>
  <si>
    <t>3-OXOHEXANOIC ACID DIGLYCERIDE</t>
  </si>
  <si>
    <t>977148-06-3</t>
  </si>
  <si>
    <t>5-OXOOCTANOIC ACID</t>
  </si>
  <si>
    <t>3637-14-7</t>
  </si>
  <si>
    <t>3-OXOOCTANOIC ACID GLYCERIDE</t>
  </si>
  <si>
    <t>128331-48-6</t>
  </si>
  <si>
    <t>2-OXOPENTANEDIOIC ACID</t>
  </si>
  <si>
    <t>328-50-7</t>
  </si>
  <si>
    <t>2-OXO-3-PHENYLPROPIONIC ACID</t>
  </si>
  <si>
    <t>156-06-9</t>
  </si>
  <si>
    <t>3-OXOTETRADECANOIC ACID GLYCERIDE</t>
  </si>
  <si>
    <t>128331-49-7</t>
  </si>
  <si>
    <t>2-OXOTHIOLANE</t>
  </si>
  <si>
    <t>1003-10-7</t>
  </si>
  <si>
    <t>OXYSTEARIN</t>
  </si>
  <si>
    <t>8028-45-3</t>
  </si>
  <si>
    <t>OZONE</t>
  </si>
  <si>
    <t>10028-15-6</t>
  </si>
  <si>
    <t>PALMITIC ACID</t>
  </si>
  <si>
    <t>57-10-3</t>
  </si>
  <si>
    <t>PANCREATIN</t>
  </si>
  <si>
    <t>8049-47-6</t>
  </si>
  <si>
    <t>PANSY (VIOLA TRICOLOR L.)</t>
  </si>
  <si>
    <t>977068-82-8</t>
  </si>
  <si>
    <t>D-PANTOTHENAMIDE</t>
  </si>
  <si>
    <t>7757-97-3</t>
  </si>
  <si>
    <t>D-PANTOTHENYL ALCOHOL</t>
  </si>
  <si>
    <t>81-13-0</t>
  </si>
  <si>
    <t>PAPAIN (CARICA PAPAYA L.)</t>
  </si>
  <si>
    <t>9001-73-4</t>
  </si>
  <si>
    <t>PAPRIKA (CAPSICUM ANNUUM L.)</t>
  </si>
  <si>
    <t>977006-45-3</t>
  </si>
  <si>
    <t>PAPRIKA OLEORESIN (CAPSICUM ANNUUM L.)</t>
  </si>
  <si>
    <t>68917-78-2</t>
  </si>
  <si>
    <t>PARAFFIN AND SUCCINIC DERIVATIVES, SYNTHETIC</t>
  </si>
  <si>
    <t>977051-57-2</t>
  </si>
  <si>
    <t>PARAFFIN WAX</t>
  </si>
  <si>
    <t>8002-74-2</t>
  </si>
  <si>
    <t>PARALDEHYDE</t>
  </si>
  <si>
    <t>123-63-7</t>
  </si>
  <si>
    <t>PARMESAN CHEESE, REGGIANO CHEESE</t>
  </si>
  <si>
    <t>977090-87-1</t>
  </si>
  <si>
    <t>PARSLEY, OIL (PETROSELINUM SPP.)</t>
  </si>
  <si>
    <t>8000-68-8</t>
  </si>
  <si>
    <t>PARSLEY, OLEORESIN (PETROSELINUM SPP.)</t>
  </si>
  <si>
    <t>8025-95-4</t>
  </si>
  <si>
    <t>PARSLEY (PETROSELINUM SPP.)</t>
  </si>
  <si>
    <t>977051-58-3</t>
  </si>
  <si>
    <t>PASSION FLOWER EXTRACT</t>
  </si>
  <si>
    <t>8057-62-3</t>
  </si>
  <si>
    <t>PASSION FLOWER (PASSIFLORA INCARNATA L.)</t>
  </si>
  <si>
    <t>977001-53-8</t>
  </si>
  <si>
    <t>PATCHOULY, OIL (POGOSTEMON SPP.)</t>
  </si>
  <si>
    <t>PEACH KERNEL, EXTRACT(PRUNUS PERSICA SIEB ET ZUCC.)</t>
  </si>
  <si>
    <t>8023-98-1</t>
  </si>
  <si>
    <t>PEACH LEAVES, EXTRACT (PRUNUS PERSICA (L.) BATSCH)</t>
  </si>
  <si>
    <t>977183-61-1</t>
  </si>
  <si>
    <t>PEACH LEAVES (PRUNUS PERSICA (L.) BATSCH)</t>
  </si>
  <si>
    <t>977009-83-8</t>
  </si>
  <si>
    <t>PEANUT OIL</t>
  </si>
  <si>
    <t>PEANUT STEARINE (ARACHIS HYPOGAEA L.)</t>
  </si>
  <si>
    <t>977051-59-4</t>
  </si>
  <si>
    <t>PECAN SHELL FLOUR</t>
  </si>
  <si>
    <t>977144-30-1</t>
  </si>
  <si>
    <t>PECTIN</t>
  </si>
  <si>
    <t>9000-69-5</t>
  </si>
  <si>
    <t>PECTIN, AMIDATED</t>
  </si>
  <si>
    <t>56645-02-4</t>
  </si>
  <si>
    <t>PECTINASE FROM ASPERGILLUS NIGER</t>
  </si>
  <si>
    <t>977031-85-8</t>
  </si>
  <si>
    <t>PECTINASE FROM BACILLUS SUBTILIS</t>
  </si>
  <si>
    <t>977090-12-2</t>
  </si>
  <si>
    <t>PECTIN, MODIFIED</t>
  </si>
  <si>
    <t>977091-87-4</t>
  </si>
  <si>
    <t>PEG FATTY ACID ESTERS AND MONO-, DI-, AND TRIGLYCERIDES MIXTURE</t>
  </si>
  <si>
    <t>977188-96-7</t>
  </si>
  <si>
    <t>PENDARE (COUMA MACROCARPA BARB. RODR. &amp; COUMA UTILIS (MART.) MUELL. ARG.)</t>
  </si>
  <si>
    <t>977011-50-9</t>
  </si>
  <si>
    <t>PENICILLINASE FROM BACILLUS SUBTILIS</t>
  </si>
  <si>
    <t>977090-13-3</t>
  </si>
  <si>
    <t>PENICILLIUM ROQUEFORTI</t>
  </si>
  <si>
    <t>977083-14-9</t>
  </si>
  <si>
    <t>PENNYROYAL, OIL, AMERICAN (HEDEOMA PULEGIODES (L.))</t>
  </si>
  <si>
    <t>8007-44-1</t>
  </si>
  <si>
    <t>PENNYROYAL, OIL, EUROPEAN (MENTHA PULEGIUM L.)</t>
  </si>
  <si>
    <t>8013-99-8</t>
  </si>
  <si>
    <t>OMEGA-PENTADECALACTONE</t>
  </si>
  <si>
    <t>106-02-5</t>
  </si>
  <si>
    <t>PENTADECANOIC ACID</t>
  </si>
  <si>
    <t>1002-84-2</t>
  </si>
  <si>
    <t>2-PENTADECANONE</t>
  </si>
  <si>
    <t>2345-28-0</t>
  </si>
  <si>
    <t>2,4-PENTADIENAL</t>
  </si>
  <si>
    <t>764-40-9</t>
  </si>
  <si>
    <t>2,3-PENTANEDIONE</t>
  </si>
  <si>
    <t>600-14-6</t>
  </si>
  <si>
    <t>3-PENTANETHIOL</t>
  </si>
  <si>
    <t>616-31-9</t>
  </si>
  <si>
    <t>2-PENTANETHIOL</t>
  </si>
  <si>
    <t>2084-19-7</t>
  </si>
  <si>
    <t>1-PENTANETHIOL</t>
  </si>
  <si>
    <t>110-66-7</t>
  </si>
  <si>
    <t>2-PENTANOL</t>
  </si>
  <si>
    <t>6032-29-7</t>
  </si>
  <si>
    <t>2-PENTANONE</t>
  </si>
  <si>
    <t>107-87-9</t>
  </si>
  <si>
    <t>2-PENTANOYLFURAN</t>
  </si>
  <si>
    <t>3194-17-0</t>
  </si>
  <si>
    <t>2-PENTENAL</t>
  </si>
  <si>
    <t>764-39-6</t>
  </si>
  <si>
    <t>4-PENTENAL</t>
  </si>
  <si>
    <t>2100-17-6</t>
  </si>
  <si>
    <t>2-PENTENOIC ACID</t>
  </si>
  <si>
    <t>626-98-2</t>
  </si>
  <si>
    <t>4-PENTENOIC ACID</t>
  </si>
  <si>
    <t>591-80-0</t>
  </si>
  <si>
    <t>1-PENTEN-3-OL</t>
  </si>
  <si>
    <t>616-25-1</t>
  </si>
  <si>
    <t>2-PENTEN-1-OL</t>
  </si>
  <si>
    <t>20273-24-9</t>
  </si>
  <si>
    <t>3-PENTEN-2-ONE</t>
  </si>
  <si>
    <t>625-33-2</t>
  </si>
  <si>
    <t>1-PENTEN-3-ONE</t>
  </si>
  <si>
    <t>1629-58-9</t>
  </si>
  <si>
    <t>4-PENTENYL ACETATE</t>
  </si>
  <si>
    <t>1576-85-8</t>
  </si>
  <si>
    <t>PENT-2-ENYL HEXANOATE</t>
  </si>
  <si>
    <t>74298-89-8</t>
  </si>
  <si>
    <t>4-PENTENYL ISOTHIOCYANATE</t>
  </si>
  <si>
    <t>18060-79-2</t>
  </si>
  <si>
    <t>2-PENTENYL-4-PROPYL-1,3-OXATHIANE (MIXTURE OF ISOMERS)</t>
  </si>
  <si>
    <t>1094004-39-3</t>
  </si>
  <si>
    <t>2-PENTYL ACETATE</t>
  </si>
  <si>
    <t>626-38-0</t>
  </si>
  <si>
    <t>PENTYLAMINE</t>
  </si>
  <si>
    <t>110-58-7</t>
  </si>
  <si>
    <t>2-PENTYL-1-BUTEN-3-ONE</t>
  </si>
  <si>
    <t>63759-55-7</t>
  </si>
  <si>
    <t>2-PENTYL BUTYRATE</t>
  </si>
  <si>
    <t>60415-61-4</t>
  </si>
  <si>
    <t>2-PENTYLFURAN</t>
  </si>
  <si>
    <t>3777-69-3</t>
  </si>
  <si>
    <t>PENTYL 2-FURYL KETONE</t>
  </si>
  <si>
    <t>14360-50-0</t>
  </si>
  <si>
    <t>5-PENTYL-3H-FURAN-2-ONE</t>
  </si>
  <si>
    <t>51352-68-2</t>
  </si>
  <si>
    <t>2-PENTYL-3-METHYL-2-CYCLOPENTEN-1-ONE</t>
  </si>
  <si>
    <t>1128-08-1</t>
  </si>
  <si>
    <t>2-PENTYL 2-METHYLPENTANOATE</t>
  </si>
  <si>
    <t>90397-36-7</t>
  </si>
  <si>
    <t>2-PENTYLPYRIDINE</t>
  </si>
  <si>
    <t>2294-76-0</t>
  </si>
  <si>
    <t>2-PENTYLTHIAZOLE</t>
  </si>
  <si>
    <t>37645-62-8</t>
  </si>
  <si>
    <t>2-PENTYLTHIOPHENE</t>
  </si>
  <si>
    <t>4861-58-9</t>
  </si>
  <si>
    <t>PEPPER, BLACK, OIL (PIPER NIGRUM L.)</t>
  </si>
  <si>
    <t>8006-82-4</t>
  </si>
  <si>
    <t>PEPPER, BLACK, OLEORESIN (PIPER NIGRUM L.)</t>
  </si>
  <si>
    <t>8002-56-0</t>
  </si>
  <si>
    <t>PEPPER, BLACK (PIPER NIGRUM L.)</t>
  </si>
  <si>
    <t>977051-62-9</t>
  </si>
  <si>
    <t>PEPPER, CAYENNE</t>
  </si>
  <si>
    <t>977071-33-2</t>
  </si>
  <si>
    <t>PEPPERMINT LEAVES (MENTHA PIPERITA L.)</t>
  </si>
  <si>
    <t>977018-19-1</t>
  </si>
  <si>
    <t>PEPPERMINT, OIL (MENTHA PIPERITA L.)</t>
  </si>
  <si>
    <t>8006-90-4</t>
  </si>
  <si>
    <t>PEPPERMINT PLANT</t>
  </si>
  <si>
    <t>977001-36-7</t>
  </si>
  <si>
    <t>PEPPER, RED</t>
  </si>
  <si>
    <t>977184-01-2</t>
  </si>
  <si>
    <t>PEPPER, WHITE, OIL (PIPER NIGRUM L.)</t>
  </si>
  <si>
    <t>977018-20-4</t>
  </si>
  <si>
    <t>PEPPER, WHITE, OLEORESIN (PIPER NIGRUM L.)</t>
  </si>
  <si>
    <t>977018-21-5</t>
  </si>
  <si>
    <t>PEPPER, WHITE (PIPER NIGRUM L.)</t>
  </si>
  <si>
    <t>977051-63-0</t>
  </si>
  <si>
    <t>PEPSIN</t>
  </si>
  <si>
    <t>9001-75-6</t>
  </si>
  <si>
    <t>PEPTONES</t>
  </si>
  <si>
    <t>73049-73-7</t>
  </si>
  <si>
    <t>PERACETIC ACID</t>
  </si>
  <si>
    <t>79-21-0</t>
  </si>
  <si>
    <t>PERILLALDEHYDE</t>
  </si>
  <si>
    <t>2111-75-3</t>
  </si>
  <si>
    <t>PERILLALDEHYDE PROPYLENEGLYCOL ACETAL</t>
  </si>
  <si>
    <t>121199-28-8</t>
  </si>
  <si>
    <t>PERILLA LEAF OIL</t>
  </si>
  <si>
    <t>977186-33-6</t>
  </si>
  <si>
    <t>PERILLO</t>
  </si>
  <si>
    <t>977049-04-9</t>
  </si>
  <si>
    <t>PERILLYL ACETATE</t>
  </si>
  <si>
    <t>15111-96-3</t>
  </si>
  <si>
    <t>PERIODIC ACID</t>
  </si>
  <si>
    <t>10450-60-9</t>
  </si>
  <si>
    <t>PETITGRAIN, LEMON, OIL (CITRUS LIMON (L.) BURM. F.)</t>
  </si>
  <si>
    <t>8048-51-9</t>
  </si>
  <si>
    <t>PETITGRAIN, MANDARIN, OIL (CITRUS RETICULATA BLANCO VAR. MANDARIN)</t>
  </si>
  <si>
    <t>977051-67-4</t>
  </si>
  <si>
    <t>PETITGRAIN, OIL (CITRUS AURANTIUM L.)</t>
  </si>
  <si>
    <t>8014-17-3</t>
  </si>
  <si>
    <t>PETROLATUM</t>
  </si>
  <si>
    <t>PETROLEUM HYDROCARBONS, ODORLESS, LIGHT</t>
  </si>
  <si>
    <t>977051-68-5</t>
  </si>
  <si>
    <t>PETROLEUM NAPHTHA</t>
  </si>
  <si>
    <t>8030-30-6</t>
  </si>
  <si>
    <t>PETROLEUM WAX</t>
  </si>
  <si>
    <t>977051-70-9</t>
  </si>
  <si>
    <t>PETROLEUM WAX, SYNTHETIC</t>
  </si>
  <si>
    <t>977045-73-0</t>
  </si>
  <si>
    <t>PHAFFIA YEAST</t>
  </si>
  <si>
    <t>977165-85-7</t>
  </si>
  <si>
    <t>ALPHA-PHELLANDRENE</t>
  </si>
  <si>
    <t>99-83-2</t>
  </si>
  <si>
    <t>PHENETHYL ACETATE</t>
  </si>
  <si>
    <t>103-45-7</t>
  </si>
  <si>
    <t>PHENETHYL ALCOHOL</t>
  </si>
  <si>
    <t>60-12-8</t>
  </si>
  <si>
    <t>PHENETHYLAMINE</t>
  </si>
  <si>
    <t>64-04-0</t>
  </si>
  <si>
    <t>PHENETHYL ANTHRANILATE</t>
  </si>
  <si>
    <t>133-18-6</t>
  </si>
  <si>
    <t>PHENETHYL BENZOATE</t>
  </si>
  <si>
    <t>94-47-3</t>
  </si>
  <si>
    <t>PHENETHYL BUTYRATE</t>
  </si>
  <si>
    <t>103-52-6</t>
  </si>
  <si>
    <t>PHENETHYL CINNAMATE</t>
  </si>
  <si>
    <t>103-53-7</t>
  </si>
  <si>
    <t>PHENETHYL DECANOATE</t>
  </si>
  <si>
    <t>61810-55-7</t>
  </si>
  <si>
    <t>PHENETHYL FORMATE</t>
  </si>
  <si>
    <t>104-62-1</t>
  </si>
  <si>
    <t>PHENETHYL 2-FUROATE</t>
  </si>
  <si>
    <t>7149-32-8</t>
  </si>
  <si>
    <t>PHENETHYL HEXANOATE</t>
  </si>
  <si>
    <t>6290-37-5</t>
  </si>
  <si>
    <t>PHENETHYL ISOBUTYRATE</t>
  </si>
  <si>
    <t>103-48-0</t>
  </si>
  <si>
    <t>PHENETHYL ISOTHIOCYANATE</t>
  </si>
  <si>
    <t>PHENETHYL ISOVALERATE</t>
  </si>
  <si>
    <t>140-26-1</t>
  </si>
  <si>
    <t>PHENETHYL 2-METHYLBUTYRATE</t>
  </si>
  <si>
    <t>24817-51-4</t>
  </si>
  <si>
    <t>PHENETHYL OCTANOATE</t>
  </si>
  <si>
    <t>5457-70-5</t>
  </si>
  <si>
    <t>PHENETHYL PHENYLACETATE</t>
  </si>
  <si>
    <t>102-20-5</t>
  </si>
  <si>
    <t>PHENETHYL PROPIONATE</t>
  </si>
  <si>
    <t>122-70-3</t>
  </si>
  <si>
    <t>PHENETHYL SALICYLATE</t>
  </si>
  <si>
    <t>87-22-9</t>
  </si>
  <si>
    <t>PHENETHYL SENECIOATE</t>
  </si>
  <si>
    <t>42078-65-9</t>
  </si>
  <si>
    <t>PHENETHYL TIGLATE</t>
  </si>
  <si>
    <t>55719-85-2</t>
  </si>
  <si>
    <t>PHENOL</t>
  </si>
  <si>
    <t>108-95-2</t>
  </si>
  <si>
    <t>PHENOL-FORMALDEHYDE, CROSS-LINKED, TETRAETHYLENEPENTAMINE ACTIVATED</t>
  </si>
  <si>
    <t>27233-92-7</t>
  </si>
  <si>
    <t>PHENOL-FORMALDEHYDE, CROSS-LINKED, TRIETHYLENETETRAMINE ACTIVATED</t>
  </si>
  <si>
    <t>32610-77-8</t>
  </si>
  <si>
    <t>PHENOL-FORMALDEHYDE, CROSS-LINKED, TRIETHYLENETETRAMINE &amp; TETRAETHYLENEPENTAMINE ACTIVATED</t>
  </si>
  <si>
    <t>977083-15-0</t>
  </si>
  <si>
    <t>PHENOL-FORMALDEHYDE, SULFITE-MODIFIED, CROSS-LINKED</t>
  </si>
  <si>
    <t>977083-16-1</t>
  </si>
  <si>
    <t>PHENOXYACETIC ACID</t>
  </si>
  <si>
    <t>122-59-8</t>
  </si>
  <si>
    <t>2-PHENOXYETHYL ISOBUTYRATE</t>
  </si>
  <si>
    <t>103-60-6</t>
  </si>
  <si>
    <t>2-PHENOXYETHYL PROPIONATE</t>
  </si>
  <si>
    <t>23495-12-7</t>
  </si>
  <si>
    <t>PHENYLACETALDEHYDE</t>
  </si>
  <si>
    <t>122-78-1</t>
  </si>
  <si>
    <t>PHENYLACETALDEHYDE 2,3-BUTYLENE GLYCOL ACETAL</t>
  </si>
  <si>
    <t>PHENYLACETALDEHYDE DIETHYL ACETAL</t>
  </si>
  <si>
    <t>6314-97-2</t>
  </si>
  <si>
    <t>PHENYLACETALDEHYDE DIISOBUTYL ACETAL</t>
  </si>
  <si>
    <t>68345-22-2</t>
  </si>
  <si>
    <t>PHENYLACETALDEHYDE DIMETHYL ACETAL</t>
  </si>
  <si>
    <t>101-48-4</t>
  </si>
  <si>
    <t>PHENYLACETALDEHYDE GLYCERYL ACETAL</t>
  </si>
  <si>
    <t>29895-73-6</t>
  </si>
  <si>
    <t>PHENYLACETALDEHYDE PROPYLENEGLYCOL ACETAL</t>
  </si>
  <si>
    <t>PHENYL ACETATE</t>
  </si>
  <si>
    <t>122-79-2</t>
  </si>
  <si>
    <t>PHENYLACETIC ACID</t>
  </si>
  <si>
    <t>103-82-2</t>
  </si>
  <si>
    <t>DL-PHENYLALANINE</t>
  </si>
  <si>
    <t>150-30-1</t>
  </si>
  <si>
    <t>L-PHENYLALANINE</t>
  </si>
  <si>
    <t>63-91-2</t>
  </si>
  <si>
    <t>4-PHENYL-2-BUTANOL</t>
  </si>
  <si>
    <t>2344-70-9</t>
  </si>
  <si>
    <t>2-PHENYL-2-BUTENAL</t>
  </si>
  <si>
    <t>4411-89-6</t>
  </si>
  <si>
    <t>4-PHENYL-3-BUTEN-2-OL</t>
  </si>
  <si>
    <t>17488-65-2</t>
  </si>
  <si>
    <t>4-PHENYL-3-BUTEN-2-ONE</t>
  </si>
  <si>
    <t>122-57-6</t>
  </si>
  <si>
    <t>4-PHENYL-2-BUTYL ACETATE</t>
  </si>
  <si>
    <t>10415-88-0</t>
  </si>
  <si>
    <t>PHENYL BUTYRATE</t>
  </si>
  <si>
    <t>4346-18-3</t>
  </si>
  <si>
    <t>2-PHENYL-3-CARBETHOXY FURAN</t>
  </si>
  <si>
    <t>50626-02-3</t>
  </si>
  <si>
    <t>PHENYL DISULFIDE</t>
  </si>
  <si>
    <t>882-33-7</t>
  </si>
  <si>
    <t>(+/-)-1-PHENYLETHYLMERCAPTAN</t>
  </si>
  <si>
    <t>6263-65-6</t>
  </si>
  <si>
    <t>PHENYLETHYL MERCAPTAN</t>
  </si>
  <si>
    <t>4410-99-5</t>
  </si>
  <si>
    <t>(+/-)-2-PHENYL-4-METHYL-2-HEXENAL</t>
  </si>
  <si>
    <t>26643-92-5</t>
  </si>
  <si>
    <t>1-PHENYL-3-METHYL-3-PENTANOL</t>
  </si>
  <si>
    <t>10415-87-9</t>
  </si>
  <si>
    <t>1-PHENYL-3 OR 5-PROPYLPYRAZOLE</t>
  </si>
  <si>
    <t>65504-93-0</t>
  </si>
  <si>
    <t>5-PHENYLPENTANOL</t>
  </si>
  <si>
    <t>10521-91-2</t>
  </si>
  <si>
    <t>2-PHENYL-4-PENTENAL</t>
  </si>
  <si>
    <t>24401-36-3</t>
  </si>
  <si>
    <t>3-PHENYL-4-PENTENAL</t>
  </si>
  <si>
    <t>939-21-9</t>
  </si>
  <si>
    <t>O-PHENYLPHENOL</t>
  </si>
  <si>
    <t>90-43-7</t>
  </si>
  <si>
    <t>1-PHENYL-1,2-PROPANEDIONE</t>
  </si>
  <si>
    <t>579-07-7</t>
  </si>
  <si>
    <t>3-PHENYL-1-PROPANOL</t>
  </si>
  <si>
    <t>122-97-4</t>
  </si>
  <si>
    <t>1-PHENYL-1-PROPANOL</t>
  </si>
  <si>
    <t>93-54-9</t>
  </si>
  <si>
    <t>2-PHENYL-3-(2-FURYL)-PROP-2-ENAL</t>
  </si>
  <si>
    <t>57568-60-2</t>
  </si>
  <si>
    <t>3-PHENYLPROPIONALDEHYDE</t>
  </si>
  <si>
    <t>104-53-0</t>
  </si>
  <si>
    <t>2-PHENYLPROPIONALDEHYDE</t>
  </si>
  <si>
    <t>93-53-8</t>
  </si>
  <si>
    <t>2-PHENYLPROPIONALDEHYDE DIMETHYL ACETAL</t>
  </si>
  <si>
    <t>90-87-9</t>
  </si>
  <si>
    <t>3-PHENYLPROPIONIC ACID</t>
  </si>
  <si>
    <t>501-52-0</t>
  </si>
  <si>
    <t>3-PHENYLPROPYL ACETATE</t>
  </si>
  <si>
    <t>122-72-5</t>
  </si>
  <si>
    <t>2-PHENYLPROPYL BUTYRATE</t>
  </si>
  <si>
    <t>80866-83-7</t>
  </si>
  <si>
    <t>3-PHENYLPROPYL CINNAMATE</t>
  </si>
  <si>
    <t>122-68-9</t>
  </si>
  <si>
    <t>3-PHENYLPROPYL FORMATE</t>
  </si>
  <si>
    <t>104-64-3</t>
  </si>
  <si>
    <t>3-PHENYLPROPYL HEXANOATE</t>
  </si>
  <si>
    <t>6281-40-9</t>
  </si>
  <si>
    <t>2-PHENYLPROPYL ISOBUTYRATE</t>
  </si>
  <si>
    <t>65813-53-8</t>
  </si>
  <si>
    <t>3-PHENYLPROPYL ISOBUTYRATE</t>
  </si>
  <si>
    <t>103-58-2</t>
  </si>
  <si>
    <t>3-PHENYLPROPYL ISOVALERATE</t>
  </si>
  <si>
    <t>3-PHENYLPROPYL PROPIONATE</t>
  </si>
  <si>
    <t>122-74-7</t>
  </si>
  <si>
    <t>2-(3-PHENYLPROPYL)PYRIDINE</t>
  </si>
  <si>
    <t>2110-18-1</t>
  </si>
  <si>
    <t>2-(3-PHENYLPROPYL)TETRAHYDROFURAN</t>
  </si>
  <si>
    <t>3208-40-0</t>
  </si>
  <si>
    <t>PHENYL SALICYLATE</t>
  </si>
  <si>
    <t>118-55-8</t>
  </si>
  <si>
    <t>PHOSPHORIC ACID</t>
  </si>
  <si>
    <t>7664-38-2</t>
  </si>
  <si>
    <t>PHOSPHORUS OXYCHLORIDE</t>
  </si>
  <si>
    <t>10025-87-3</t>
  </si>
  <si>
    <t>PHTHALIDE</t>
  </si>
  <si>
    <t>87-41-2</t>
  </si>
  <si>
    <t>PHYTOL</t>
  </si>
  <si>
    <t>150-86-7</t>
  </si>
  <si>
    <t>PHYTYL ACETATE</t>
  </si>
  <si>
    <t>10236-16-5</t>
  </si>
  <si>
    <t>PIMENTA LEAF, OIL (PIMENTA OFFICINALIS LINDL.)</t>
  </si>
  <si>
    <t>977157-17-7</t>
  </si>
  <si>
    <t>3-PINANONE</t>
  </si>
  <si>
    <t>18358-53-7</t>
  </si>
  <si>
    <t>PINE BARK, WHITE, EXTRACT SOLID (PINUS STROBUS L.)</t>
  </si>
  <si>
    <t>977089-63-6</t>
  </si>
  <si>
    <t>PINE BARK, WHITE, OIL (PINUS STROBUS L.)</t>
  </si>
  <si>
    <t>977089-62-5</t>
  </si>
  <si>
    <t>PINE BARK, WHITE (PINUS STROBUS L.)</t>
  </si>
  <si>
    <t>977002-91-7</t>
  </si>
  <si>
    <t>ALPHA-PINENE</t>
  </si>
  <si>
    <t>80-56-8</t>
  </si>
  <si>
    <t>BETA-PINENE</t>
  </si>
  <si>
    <t>127-91-3</t>
  </si>
  <si>
    <t>PINE NEEDLE, DWARF, OIL (PINUS MUGO TURRA VAR. PUMILIO (HAENKE) ZENARI)</t>
  </si>
  <si>
    <t>8000-26-8</t>
  </si>
  <si>
    <t>PINE, SCOTCH, OIL (PINUS SYLVESTRIS L.)</t>
  </si>
  <si>
    <t>8023-99-2</t>
  </si>
  <si>
    <t>PINE TAR, OIL (PINUS SPP.)</t>
  </si>
  <si>
    <t>977009-97-4</t>
  </si>
  <si>
    <t>PINE, WHITE, OIL (PINUS SPP.)</t>
  </si>
  <si>
    <t>977019-44-5</t>
  </si>
  <si>
    <t>PINOCARVEOL</t>
  </si>
  <si>
    <t>5947-36-4</t>
  </si>
  <si>
    <t>PINOCARVYL ISOBUTYRATE</t>
  </si>
  <si>
    <t>929116-08-5</t>
  </si>
  <si>
    <t>PIPERAZINE</t>
  </si>
  <si>
    <t>110-85-0</t>
  </si>
  <si>
    <t>PIPERAZINE DIHYDROCHLORIDE</t>
  </si>
  <si>
    <t>142-64-3</t>
  </si>
  <si>
    <t>PIPERIDINE</t>
  </si>
  <si>
    <t>110-89-4</t>
  </si>
  <si>
    <t>PIPERINE</t>
  </si>
  <si>
    <t>94-62-2</t>
  </si>
  <si>
    <t>PIPERITENONE</t>
  </si>
  <si>
    <t>491-09-8</t>
  </si>
  <si>
    <t>PIPERITENONE OXIDE</t>
  </si>
  <si>
    <t>35178-55-3</t>
  </si>
  <si>
    <t>L-PIPERITONE</t>
  </si>
  <si>
    <t>4573-50-6</t>
  </si>
  <si>
    <t>D-PIPERITONE</t>
  </si>
  <si>
    <t>6091-50-5</t>
  </si>
  <si>
    <t>PIPER LONGUM DISTILLATE</t>
  </si>
  <si>
    <t>90082-60-3</t>
  </si>
  <si>
    <t>PIPERONAL</t>
  </si>
  <si>
    <t>120-57-0</t>
  </si>
  <si>
    <t>PIPERONAL PROPYLENEGLYCOL ACETAL</t>
  </si>
  <si>
    <t>61683-99-6</t>
  </si>
  <si>
    <t>PIPERONYL ACETATE</t>
  </si>
  <si>
    <t>326-61-4</t>
  </si>
  <si>
    <t>PIPERONYL ISOBUTYRATE</t>
  </si>
  <si>
    <t>PIPSISSEWA LEAVES, EXTRACT (CHIMAPHILA UMBELLATA NUTT.)</t>
  </si>
  <si>
    <t>89997-56-8</t>
  </si>
  <si>
    <t>1,3-P-MENTHADIEN-7-AL</t>
  </si>
  <si>
    <t>1197-15-5</t>
  </si>
  <si>
    <t>P-MENTHANE-3,8-DIOL</t>
  </si>
  <si>
    <t>42822-86-6</t>
  </si>
  <si>
    <t>P-MENTHAN-7-OL</t>
  </si>
  <si>
    <t>5502-75-0</t>
  </si>
  <si>
    <t>P-MENTH-1-EN-9-OL</t>
  </si>
  <si>
    <t>18479-68-0</t>
  </si>
  <si>
    <t>POLYACRYLAMIDE</t>
  </si>
  <si>
    <t>POLYACRYLAMIDE RESIN, MODIFIED</t>
  </si>
  <si>
    <t>26006-22-4</t>
  </si>
  <si>
    <t>POLY(ACRYLIC ACID-CO-HYPOPHOSPHITE), SODIUM SALT</t>
  </si>
  <si>
    <t>71050-62-9</t>
  </si>
  <si>
    <t>POLYACRYLIC ACID, SODIUM SALT</t>
  </si>
  <si>
    <t>POLY(ALKYL(C16-22)ACRYLATE)</t>
  </si>
  <si>
    <t>27029-57-8</t>
  </si>
  <si>
    <t>POLYDEXTROSE</t>
  </si>
  <si>
    <t>68424-04-4</t>
  </si>
  <si>
    <t>POLY(DIVINYLBENZENE-CO-ETHYLSTYRENE)</t>
  </si>
  <si>
    <t>POLY(DIVINYLBENZENE-CO-TRIMETHYL(VINYLBENZYL)AMMONIUM CHLORIDE)</t>
  </si>
  <si>
    <t>60177-39-1</t>
  </si>
  <si>
    <t>POLYETHYLENE (M W 2,000-21,000)</t>
  </si>
  <si>
    <t>9002-88-4</t>
  </si>
  <si>
    <t>POLYETHYLENE GLYCOL (M W 200-9,500)</t>
  </si>
  <si>
    <t>POLYETHYLENE GLYCOL (400) DIOLEATE</t>
  </si>
  <si>
    <t>977051-75-4</t>
  </si>
  <si>
    <t>POLYETHYLENE, OXIDIZED</t>
  </si>
  <si>
    <t>68441-17-8</t>
  </si>
  <si>
    <t>POLYETHYLENIMINE REACTION PRODUCT W/ 1,2-DICHLOROETHANE</t>
  </si>
  <si>
    <t>68130-97-2</t>
  </si>
  <si>
    <t>POLYGLYCEROL ESTERS OF FATTY ACIDS</t>
  </si>
  <si>
    <t>977050-69-3</t>
  </si>
  <si>
    <t>POLYGLYCERYL PHTHALATE ESTER OF COCONUT OIL FATTY ACIDS</t>
  </si>
  <si>
    <t>66070-87-9</t>
  </si>
  <si>
    <t>POLYISOBUTYLENE (MIN M W 37,000)</t>
  </si>
  <si>
    <t>9003-27-4</t>
  </si>
  <si>
    <t>POLYLIMONENE</t>
  </si>
  <si>
    <t>9003-73-0</t>
  </si>
  <si>
    <t>POLYMALEIC ACID</t>
  </si>
  <si>
    <t>26099-09-2</t>
  </si>
  <si>
    <t>POLYMALEIC ACID, SODIUM SALT</t>
  </si>
  <si>
    <t>30915-61-8</t>
  </si>
  <si>
    <t>POLY(MALEIC ANHYDRIDE), SODIUM SALT</t>
  </si>
  <si>
    <t>70247-90-4</t>
  </si>
  <si>
    <t>POLYOXYETHYLENE (600) DIOLEATE</t>
  </si>
  <si>
    <t>977028-99-1</t>
  </si>
  <si>
    <t>POLYOXYETHYLENE DIOLEATE</t>
  </si>
  <si>
    <t>POLYOXYETHYLENE (600) MONORICINOLEATE</t>
  </si>
  <si>
    <t>977137-78-2</t>
  </si>
  <si>
    <t>POLYOXYETHYLENE 40 MONOSTEARATE</t>
  </si>
  <si>
    <t>9004-99-3</t>
  </si>
  <si>
    <t>POLYPROPYLENE GLYCOL (M W 1,200-3,000)</t>
  </si>
  <si>
    <t>25322-69-4</t>
  </si>
  <si>
    <t>POLYSORBATE 20</t>
  </si>
  <si>
    <t>9005-64-5</t>
  </si>
  <si>
    <t>POLYSORBATE 60</t>
  </si>
  <si>
    <t>9005-67-8</t>
  </si>
  <si>
    <t>POLYSORBATE 65</t>
  </si>
  <si>
    <t>9005-71-4</t>
  </si>
  <si>
    <t>POLYSORBATE 80</t>
  </si>
  <si>
    <t>9005-65-6</t>
  </si>
  <si>
    <t>POLYSTYRENE, CROSS-LINKED, CHLOROMETHYLATED, THEN AMINATED WITH TRIMETHYLAMINE, DIMETHYLAMINE, DIETHYLENETRIAMINE, OR TRIETHANOLAMINE</t>
  </si>
  <si>
    <t>977086-87-5</t>
  </si>
  <si>
    <t>POLYVINYL ACETATE</t>
  </si>
  <si>
    <t>9003-20-7</t>
  </si>
  <si>
    <t>POLYVINYL ALCOHOL</t>
  </si>
  <si>
    <t>POLYVINYL POLYPYRROLIDONE</t>
  </si>
  <si>
    <t>977043-97-2</t>
  </si>
  <si>
    <t>POLYVINYLPYRROLIDONE</t>
  </si>
  <si>
    <t>9003-39-8</t>
  </si>
  <si>
    <t>POMEGRANATE BARK, EXTRACT (PUNICA GRANATUM L.)</t>
  </si>
  <si>
    <t>977018-22-6</t>
  </si>
  <si>
    <t>POPLAR BUDS (POPULUS SPP.)</t>
  </si>
  <si>
    <t>977002-20-2</t>
  </si>
  <si>
    <t>POPPY SEED (PAPAVER SOMNIFERUM L.)</t>
  </si>
  <si>
    <t>977051-77-6</t>
  </si>
  <si>
    <t>POTASSIUM ACETATE</t>
  </si>
  <si>
    <t>127-08-2</t>
  </si>
  <si>
    <t>POTASSIUM ACID PYROPHOSPHATE</t>
  </si>
  <si>
    <t>14691-84-0</t>
  </si>
  <si>
    <t>POTASSIUM ACID TARTRATE</t>
  </si>
  <si>
    <t>868-14-4</t>
  </si>
  <si>
    <t>POTASSIUM BENZOATE</t>
  </si>
  <si>
    <t>582-25-2</t>
  </si>
  <si>
    <t>POTASSIUM BICARBONATE</t>
  </si>
  <si>
    <t>298-14-6</t>
  </si>
  <si>
    <t>POTASSIUM BISULFITE</t>
  </si>
  <si>
    <t>POTASSIUM BORATE</t>
  </si>
  <si>
    <t>1332-77-0</t>
  </si>
  <si>
    <t>POTASSIUM BROMATE</t>
  </si>
  <si>
    <t>POTASSIUM BROMIDE</t>
  </si>
  <si>
    <t>POTASSIUM CAPRATE</t>
  </si>
  <si>
    <t>13040-18-1</t>
  </si>
  <si>
    <t>POTASSIUM CAPRYLATE</t>
  </si>
  <si>
    <t>764-71-6</t>
  </si>
  <si>
    <t>POTASSIUM CARBONATE</t>
  </si>
  <si>
    <t>584-08-7</t>
  </si>
  <si>
    <t>POTASSIUM CASEINATE</t>
  </si>
  <si>
    <t>68131-54-4</t>
  </si>
  <si>
    <t>POTASSIUM CHLORIDE</t>
  </si>
  <si>
    <t>7447-40-7</t>
  </si>
  <si>
    <t>POTASSIUM CITRATE</t>
  </si>
  <si>
    <t>POTASSIUM CYCLAMATE--PROHIBITED</t>
  </si>
  <si>
    <t>POTASSIUM 2-(1'-ETHOXY)ETHOXYPROPANOATE</t>
  </si>
  <si>
    <t>100743-68-8</t>
  </si>
  <si>
    <t>POTASSIUM FUMARATE</t>
  </si>
  <si>
    <t>7704-72-5</t>
  </si>
  <si>
    <t>POTASSIUM GIBBERELLATE</t>
  </si>
  <si>
    <t>125-67-7</t>
  </si>
  <si>
    <t>POTASSIUM GLUCONATE</t>
  </si>
  <si>
    <t>299-27-4</t>
  </si>
  <si>
    <t>POTASSIUM GLYCEROPHOSPHATE</t>
  </si>
  <si>
    <t>1319-70-6</t>
  </si>
  <si>
    <t>POTASSIUM HYDROXIDE</t>
  </si>
  <si>
    <t>1310-58-3</t>
  </si>
  <si>
    <t>POTASSIUM HYPOPHOSPHATE</t>
  </si>
  <si>
    <t>99690-64-9</t>
  </si>
  <si>
    <t>POTASSIUM HYPOPHOSPHITE</t>
  </si>
  <si>
    <t>7782-87-8</t>
  </si>
  <si>
    <t>POTASSIUM IODATE</t>
  </si>
  <si>
    <t>POTASSIUM IODIDE</t>
  </si>
  <si>
    <t>7681-11-0</t>
  </si>
  <si>
    <t>POTASSIUM LACTATE</t>
  </si>
  <si>
    <t>996-31-6</t>
  </si>
  <si>
    <t>POTASSIUM LAURATE</t>
  </si>
  <si>
    <t>10124-65-9</t>
  </si>
  <si>
    <t>POTASSIUM METABISULFITE</t>
  </si>
  <si>
    <t>16731-55-8</t>
  </si>
  <si>
    <t>POTASSIUM N-METHYLDITHIOCARBAMATE</t>
  </si>
  <si>
    <t>137-41-7</t>
  </si>
  <si>
    <t>POTASSIUM MYRISTATE</t>
  </si>
  <si>
    <t>13429-27-1</t>
  </si>
  <si>
    <t>POTASSIUM NITRATE</t>
  </si>
  <si>
    <t>7757-79-1</t>
  </si>
  <si>
    <t>POTASSIUM NITRITE</t>
  </si>
  <si>
    <t>7758-09-0</t>
  </si>
  <si>
    <t>POTASSIUM OLEATE</t>
  </si>
  <si>
    <t>143-18-0</t>
  </si>
  <si>
    <t>POTASSIUM PALMITATE</t>
  </si>
  <si>
    <t>2624-31-9</t>
  </si>
  <si>
    <t>POTASSIUM PECTINATE</t>
  </si>
  <si>
    <t>65028-59-3</t>
  </si>
  <si>
    <t>POTASSIUM PERMANGANATE</t>
  </si>
  <si>
    <t>7722-64-7</t>
  </si>
  <si>
    <t>POTASSIUM PERSULFATE</t>
  </si>
  <si>
    <t>7727-21-1</t>
  </si>
  <si>
    <t>POTASSIUM PHOSPHATE, MONOBASIC</t>
  </si>
  <si>
    <t>7778-77-0</t>
  </si>
  <si>
    <t>POTASSIUM PHOSPHATE, TRIBASIC</t>
  </si>
  <si>
    <t>7778-53-2</t>
  </si>
  <si>
    <t>POTASSIUM POLYMETAPHOSPHATE</t>
  </si>
  <si>
    <t>7790-53-6</t>
  </si>
  <si>
    <t>POTASSIUM PYROPHOSPHATE</t>
  </si>
  <si>
    <t>7320-34-5</t>
  </si>
  <si>
    <t>POTASSIUM SALTS OF FATTY ACIDS</t>
  </si>
  <si>
    <t>8046-74-0</t>
  </si>
  <si>
    <t>POTASSIUM SORBATE</t>
  </si>
  <si>
    <t>24634-61-5</t>
  </si>
  <si>
    <t>POTASSIUM STEARATE</t>
  </si>
  <si>
    <t>593-29-3</t>
  </si>
  <si>
    <t>POTASSIUM SULFATE</t>
  </si>
  <si>
    <t>7778-80-5</t>
  </si>
  <si>
    <t>POTASSIUM SULFITE</t>
  </si>
  <si>
    <t>10117-38-1</t>
  </si>
  <si>
    <t>POTASSIUM TRIPOLYPHOSPHATE</t>
  </si>
  <si>
    <t>13845-36-8</t>
  </si>
  <si>
    <t>POTATO STARCH</t>
  </si>
  <si>
    <t>977000-07-9</t>
  </si>
  <si>
    <t>PRENYL ACETATE</t>
  </si>
  <si>
    <t>1191-16-8</t>
  </si>
  <si>
    <t>PRENYL BENZOATE</t>
  </si>
  <si>
    <t>PRENYL CAPROATE</t>
  </si>
  <si>
    <t>76649-22-4</t>
  </si>
  <si>
    <t>PRENYL FORMATE</t>
  </si>
  <si>
    <t>68480-28-4</t>
  </si>
  <si>
    <t>PRENYL ISOBUTYRATE</t>
  </si>
  <si>
    <t>76649-23-5</t>
  </si>
  <si>
    <t>PRENYL THIOACETATE</t>
  </si>
  <si>
    <t>33049-93-3</t>
  </si>
  <si>
    <t>PRENYLTHIOL</t>
  </si>
  <si>
    <t>5287-45-6</t>
  </si>
  <si>
    <t>PRICKLY ASH BARK EXTRACT (XANTHOXYLUM SPP.)</t>
  </si>
  <si>
    <t>977018-23-7</t>
  </si>
  <si>
    <t>PRICKLY ASH BARK, OIL</t>
  </si>
  <si>
    <t>977018-24-8</t>
  </si>
  <si>
    <t>P-4000--PROHIBITED</t>
  </si>
  <si>
    <t>553-79-7</t>
  </si>
  <si>
    <t>L-PROLINE</t>
  </si>
  <si>
    <t>147-85-3</t>
  </si>
  <si>
    <t>1,2-(DI(1'-ETHOXY)ETHOXY)PROPANE</t>
  </si>
  <si>
    <t>67715-79-1</t>
  </si>
  <si>
    <t>PROPANE</t>
  </si>
  <si>
    <t>74-98-6</t>
  </si>
  <si>
    <t>1,3-PROPANEDITHIOL</t>
  </si>
  <si>
    <t>109-80-8</t>
  </si>
  <si>
    <t>1,2-PROPANEDITHIOL</t>
  </si>
  <si>
    <t>814-67-5</t>
  </si>
  <si>
    <t>1,1-PROPANEDITHIOL</t>
  </si>
  <si>
    <t>88497-17-0</t>
  </si>
  <si>
    <t>2-PROPANETHIOL</t>
  </si>
  <si>
    <t>75-33-2</t>
  </si>
  <si>
    <t>3-(METHYLTHIO)PROPANOL</t>
  </si>
  <si>
    <t>505-10-2</t>
  </si>
  <si>
    <t>(2-FURYL)-2-PROPANONE</t>
  </si>
  <si>
    <t>6975-60-6</t>
  </si>
  <si>
    <t>1-(P-METHOXYPHENYL)-2-PROPANONE</t>
  </si>
  <si>
    <t>122-84-9</t>
  </si>
  <si>
    <t>DI-(1-PROPENYL)-SULFIDE (MIXTURE OF ISOMERS)</t>
  </si>
  <si>
    <t>33922-80-4</t>
  </si>
  <si>
    <t>4-PROPENYL-2,6-DIMETHOXYPHENOL</t>
  </si>
  <si>
    <t>6635-22-9</t>
  </si>
  <si>
    <t>PROPENYLGUAETHOL</t>
  </si>
  <si>
    <t>94-86-0</t>
  </si>
  <si>
    <t>(Z)-4-PROPENYLPHENOL</t>
  </si>
  <si>
    <t>85960-81-2</t>
  </si>
  <si>
    <t>4-(2-PROPENYL)PHENYL-BETA-D-GLUCOPYRANOSIDE</t>
  </si>
  <si>
    <t>64703-98-6</t>
  </si>
  <si>
    <t>PROPENYL PROPYL DISULFIDE</t>
  </si>
  <si>
    <t>5905-46-4</t>
  </si>
  <si>
    <t>PROPIONALDEHYDE</t>
  </si>
  <si>
    <t>123-38-6</t>
  </si>
  <si>
    <t>3-(METHYLTHIO)PROPIONALDEHYDE</t>
  </si>
  <si>
    <t>3268-49-3</t>
  </si>
  <si>
    <t>PROPIONIC ACID</t>
  </si>
  <si>
    <t>79-09-4</t>
  </si>
  <si>
    <t>2-(4-METHYL-2-HYDROXYPHENYL)PROPIONIC ACID-GAMMA-LACTONE</t>
  </si>
  <si>
    <t>65817-24-5</t>
  </si>
  <si>
    <t>2-PROPIONYLPYRROLE</t>
  </si>
  <si>
    <t>1073-26-3</t>
  </si>
  <si>
    <t>2-PROPIONYLPYRROLINE</t>
  </si>
  <si>
    <t>133447-37-7</t>
  </si>
  <si>
    <t>2-PROPIONYLTHIAZOLE</t>
  </si>
  <si>
    <t>43039-98-1</t>
  </si>
  <si>
    <t>2-PROPIONYL-2-THIAZOLINE</t>
  </si>
  <si>
    <t>29926-42-9</t>
  </si>
  <si>
    <t>PROPIOPHENONE</t>
  </si>
  <si>
    <t>93-55-0</t>
  </si>
  <si>
    <t>PROPYL ACETATE</t>
  </si>
  <si>
    <t>109-60-4</t>
  </si>
  <si>
    <t>PROPYL ALCOHOL</t>
  </si>
  <si>
    <t>71-23-8</t>
  </si>
  <si>
    <t>PROPYLAMINE</t>
  </si>
  <si>
    <t>107-10-8</t>
  </si>
  <si>
    <t>P-PROPYLANISOLE</t>
  </si>
  <si>
    <t>104-45-0</t>
  </si>
  <si>
    <t>PROPYL BENZOATE</t>
  </si>
  <si>
    <t>2315-68-6</t>
  </si>
  <si>
    <t>PROPYL BUTYRATE</t>
  </si>
  <si>
    <t>105-66-8</t>
  </si>
  <si>
    <t>PROPYL CINNAMATE</t>
  </si>
  <si>
    <t>7778-83-8</t>
  </si>
  <si>
    <t>PROPYL 2,4-DECADIENOATE</t>
  </si>
  <si>
    <t>84788-08-9</t>
  </si>
  <si>
    <t>4-PROPYL-2,6-DIMETHOXYPHENOL</t>
  </si>
  <si>
    <t>6766-82-1</t>
  </si>
  <si>
    <t>2-PROPYL-4,5-DIMETHYLOXAZOLE</t>
  </si>
  <si>
    <t>53833-32-2</t>
  </si>
  <si>
    <t>PROPYL DISULFIDE</t>
  </si>
  <si>
    <t>629-19-6</t>
  </si>
  <si>
    <t>PROPYLENE CHLOROHYDRIN</t>
  </si>
  <si>
    <t>78-89-7</t>
  </si>
  <si>
    <t>PROPYLENE GLYCOL</t>
  </si>
  <si>
    <t>57-55-6</t>
  </si>
  <si>
    <t>PROPYLENE GLYCOL ALGINATE</t>
  </si>
  <si>
    <t>9005-37-2</t>
  </si>
  <si>
    <t>PROPYLENEGLYCOL DIACETATE</t>
  </si>
  <si>
    <t>623-84-7</t>
  </si>
  <si>
    <t>PROPYLENE GLYCOL DIBENZOATE</t>
  </si>
  <si>
    <t>19224-26-1</t>
  </si>
  <si>
    <t>PROPYLENEGLYCOL DIBUTYRATE</t>
  </si>
  <si>
    <t>50980-84-2</t>
  </si>
  <si>
    <t>PROPYLENEGLYCOL DIHEXANOATE</t>
  </si>
  <si>
    <t>50343-36-7</t>
  </si>
  <si>
    <t>PROPYLENEGLYCOL DI-2-METHYLBUTYRATE</t>
  </si>
  <si>
    <t>15514-30-0</t>
  </si>
  <si>
    <t>PROPYLENEGLYCOL DIOCTANOATE</t>
  </si>
  <si>
    <t>7384-98-7</t>
  </si>
  <si>
    <t>PROPYLENEGLYCOL DIPROPIONATE</t>
  </si>
  <si>
    <t>10108-80-2</t>
  </si>
  <si>
    <t>PROPYLENE GLYCOL MONO- AND DIESTERS OF FATS AND FATTY ACIDS</t>
  </si>
  <si>
    <t>977050-70-6</t>
  </si>
  <si>
    <t>PROPYLENEGLYCOL MONOBUTYRATE</t>
  </si>
  <si>
    <t>29592-95-8</t>
  </si>
  <si>
    <t>PROPYLENEGLYCOL MONOHEXANOATE</t>
  </si>
  <si>
    <t>29592-92-5</t>
  </si>
  <si>
    <t>PROPYLENEGLYCOL MONO-2-METHYLBUTYRATE</t>
  </si>
  <si>
    <t>977187-82-8</t>
  </si>
  <si>
    <t>PROPYLENE GLYCOL STEARATE</t>
  </si>
  <si>
    <t>1323-39-3</t>
  </si>
  <si>
    <t>PROPYLENE OXIDE</t>
  </si>
  <si>
    <t>75-56-9</t>
  </si>
  <si>
    <t>PROPYL FORMATE</t>
  </si>
  <si>
    <t>110-74-7</t>
  </si>
  <si>
    <t>PROPYL 2-FURANACRYLATE</t>
  </si>
  <si>
    <t>623-22-3</t>
  </si>
  <si>
    <t>PROPYL 2-FUROATE</t>
  </si>
  <si>
    <t>615-10-1</t>
  </si>
  <si>
    <t>PROPYL GALLATE</t>
  </si>
  <si>
    <t>121-79-9</t>
  </si>
  <si>
    <t>PROPYL HEPTANOATE</t>
  </si>
  <si>
    <t>7778-87-2</t>
  </si>
  <si>
    <t>PROPYL HEXANOATE</t>
  </si>
  <si>
    <t>626-77-7</t>
  </si>
  <si>
    <t>PROPYL P-HYDROXYBENZOATE</t>
  </si>
  <si>
    <t>94-13-3</t>
  </si>
  <si>
    <t>3-PROPYLIDENEPHTHALIDE</t>
  </si>
  <si>
    <t>17369-59-4</t>
  </si>
  <si>
    <t>PROPYL ISOBUTYRATE</t>
  </si>
  <si>
    <t>644-49-5</t>
  </si>
  <si>
    <t>PROPYL ISOVALERATE</t>
  </si>
  <si>
    <t>557-00-6</t>
  </si>
  <si>
    <t>PROPYL LEVULINATE</t>
  </si>
  <si>
    <t>645-67-0</t>
  </si>
  <si>
    <t>PROPYL MERCAPTAN</t>
  </si>
  <si>
    <t>107-03-9</t>
  </si>
  <si>
    <t>PROPYL 2-MERCAPTOPROPIONATE</t>
  </si>
  <si>
    <t>19788-50-2</t>
  </si>
  <si>
    <t>PROPYL 2-METHYL-3-FURYL DISULFIDE</t>
  </si>
  <si>
    <t>61197-09-9</t>
  </si>
  <si>
    <t>ALPHA-PROPYLPHENETHYL ALCOHOL</t>
  </si>
  <si>
    <t>705-73-7</t>
  </si>
  <si>
    <t>P-PROPYLPHENOL</t>
  </si>
  <si>
    <t>645-56-7</t>
  </si>
  <si>
    <t>O-PROPYLPHENOL</t>
  </si>
  <si>
    <t>644-35-9</t>
  </si>
  <si>
    <t>PROPYL PHENYLACETATE</t>
  </si>
  <si>
    <t>4606-15-9</t>
  </si>
  <si>
    <t>PROPYL PROPANE THIOSULFONATE</t>
  </si>
  <si>
    <t>1113-13-9</t>
  </si>
  <si>
    <t>PROPYL PROPIONATE</t>
  </si>
  <si>
    <t>106-36-5</t>
  </si>
  <si>
    <t>2-PROPYLPYRAZINE</t>
  </si>
  <si>
    <t>18138-03-9</t>
  </si>
  <si>
    <t>2-PROPYLPYRIDINE</t>
  </si>
  <si>
    <t>622-39-9</t>
  </si>
  <si>
    <t>PROPYL PYRUVATE</t>
  </si>
  <si>
    <t>20279-43-0</t>
  </si>
  <si>
    <t>PROPYL SORBATE</t>
  </si>
  <si>
    <t>10297-72-0</t>
  </si>
  <si>
    <t>PROPYL 4-TERT-BUTYLPHENYLACETATE</t>
  </si>
  <si>
    <t>92729-55-0</t>
  </si>
  <si>
    <t>PROPYL THIOACETATE</t>
  </si>
  <si>
    <t>2307-10-0</t>
  </si>
  <si>
    <t>PROTEASE FROM ASPERGILLUS FLAVUS</t>
  </si>
  <si>
    <t>977017-31-4</t>
  </si>
  <si>
    <t>PROTEASE FROM ASPERGILLUS NIGER</t>
  </si>
  <si>
    <t>977031-92-7</t>
  </si>
  <si>
    <t>PROTEASE FROM ASPERGILLUS ORYZAE</t>
  </si>
  <si>
    <t>977017-33-6</t>
  </si>
  <si>
    <t>PROTEASE FROM BACILLUS AMYLOLIQUEFACIENS</t>
  </si>
  <si>
    <t>977031-93-8</t>
  </si>
  <si>
    <t>PROTEASE FROM BACILLUS LICHENIFORMIS</t>
  </si>
  <si>
    <t>977165-99-3</t>
  </si>
  <si>
    <t>PROTEASE FROM BACILLUS SUBTILIS</t>
  </si>
  <si>
    <t>51931-23-8</t>
  </si>
  <si>
    <t>PROTEIN, ANIMAL, HYDROLYZED</t>
  </si>
  <si>
    <t>100085-61-8</t>
  </si>
  <si>
    <t>PROTEIN HYDROLYSATE, UNSPECIFIED</t>
  </si>
  <si>
    <t>9015-54-7</t>
  </si>
  <si>
    <t>PROTEIN, MILK, HYDROLYZED</t>
  </si>
  <si>
    <t>92797-39-2</t>
  </si>
  <si>
    <t>PROTEIN, VEGETABLE, HYDROLYZED</t>
  </si>
  <si>
    <t>100209-45-8</t>
  </si>
  <si>
    <t>PSEUDOIONONE</t>
  </si>
  <si>
    <t>141-10-6</t>
  </si>
  <si>
    <t>PSYLLIUM SEED HUSK</t>
  </si>
  <si>
    <t>8063-16-9</t>
  </si>
  <si>
    <t>PULEGONE</t>
  </si>
  <si>
    <t>89-82-7</t>
  </si>
  <si>
    <t>PULP</t>
  </si>
  <si>
    <t>977139-78-8</t>
  </si>
  <si>
    <t>PYRAZINE</t>
  </si>
  <si>
    <t>290-37-9</t>
  </si>
  <si>
    <t>PYRAZINE ETHANETHIOL</t>
  </si>
  <si>
    <t>35250-53-4</t>
  </si>
  <si>
    <t>PYRAZINYL METHYL SULFIDE</t>
  </si>
  <si>
    <t>21948-70-9</t>
  </si>
  <si>
    <t>3-(2-METHYLPROPYL)PYRIDINE</t>
  </si>
  <si>
    <t>14159-61-6</t>
  </si>
  <si>
    <t>PYRIDINE</t>
  </si>
  <si>
    <t>110-86-1</t>
  </si>
  <si>
    <t>2-PYRIDINEMETHANETHIOL</t>
  </si>
  <si>
    <t>2044-73-7</t>
  </si>
  <si>
    <t>PYRIDOXINE</t>
  </si>
  <si>
    <t>65-23-6</t>
  </si>
  <si>
    <t>PYRIDOXINE HYDROCHLORIDE</t>
  </si>
  <si>
    <t>58-56-0</t>
  </si>
  <si>
    <t>PYROLIGNEOUS ACID</t>
  </si>
  <si>
    <t>8030-97-5</t>
  </si>
  <si>
    <t>PYROLIGNEOUS ACID, EXTRACT</t>
  </si>
  <si>
    <t>8028-47-5</t>
  </si>
  <si>
    <t>PYRROLE</t>
  </si>
  <si>
    <t>109-97-7</t>
  </si>
  <si>
    <t>PYRROLIDINE</t>
  </si>
  <si>
    <t>123-75-1</t>
  </si>
  <si>
    <t>PYRROLIDINO-[1,2E]-4H-2,4-DIMETHYL-1,3,5-DITHIAZINE</t>
  </si>
  <si>
    <t>116505-60-3</t>
  </si>
  <si>
    <t>1-PYRROLINE</t>
  </si>
  <si>
    <t>5724-81-2</t>
  </si>
  <si>
    <t>PYRUVALDEHYDE</t>
  </si>
  <si>
    <t>78-98-8</t>
  </si>
  <si>
    <t>PYRUVIC ACID</t>
  </si>
  <si>
    <t>127-17-3</t>
  </si>
  <si>
    <t>QUASSIA, EXTRACT (PICRASMA EXCELSA (SW.) PLANCH OR QUASSIA AMARA L.)</t>
  </si>
  <si>
    <t>68915-32-2</t>
  </si>
  <si>
    <t>QUATERNARY AMMONIUM CHLORIDE COMBINATION</t>
  </si>
  <si>
    <t>977127-82-4</t>
  </si>
  <si>
    <t>QUEBRACHO BARK EXTRACT</t>
  </si>
  <si>
    <t>977092-71-9</t>
  </si>
  <si>
    <t>QUILLAIA EXTRACT (QUILLAJA SAPONARIA MOLINA)</t>
  </si>
  <si>
    <t>68990-67-0</t>
  </si>
  <si>
    <t>QUILLAIA (QUILLAJA SAPONARIA MOLINA)</t>
  </si>
  <si>
    <t>977002-27-9</t>
  </si>
  <si>
    <t>QUINCE SEED, EXTRACT (CYDONIA SPP.)</t>
  </si>
  <si>
    <t>977018-25-9</t>
  </si>
  <si>
    <t>QUININE BISULFATE</t>
  </si>
  <si>
    <t>549-56-4</t>
  </si>
  <si>
    <t>QUININE HYDROCHLORIDE</t>
  </si>
  <si>
    <t>130-89-2</t>
  </si>
  <si>
    <t>QUININE SULFATE</t>
  </si>
  <si>
    <t>6119-70-6</t>
  </si>
  <si>
    <t>QUINOLINE</t>
  </si>
  <si>
    <t>91-22-5</t>
  </si>
  <si>
    <t>RAPESEED OIL, HYDROGENATED</t>
  </si>
  <si>
    <t>84681-71-0</t>
  </si>
  <si>
    <t>RAPESEED OIL, HYDROGENATED, SUPERGLYCERINATED</t>
  </si>
  <si>
    <t>977011-92-9</t>
  </si>
  <si>
    <t>RAPESEED OIL, LOW ERUCIC ACID</t>
  </si>
  <si>
    <t>120962-03-0</t>
  </si>
  <si>
    <t>RAPESEED OIL, LOW ERUCIC ACID, PARTIALLY HYDROGENATED</t>
  </si>
  <si>
    <t>977106-35-6</t>
  </si>
  <si>
    <t>REBAUDIOSIDE C</t>
  </si>
  <si>
    <t>63550-99-2</t>
  </si>
  <si>
    <t>REBAUDIOSIDE A</t>
  </si>
  <si>
    <t>58543-16-1</t>
  </si>
  <si>
    <t>RENNET</t>
  </si>
  <si>
    <t>RESIN, FROM FORMALDEHYDE, ACETONE, AND TETRAETHYLENEPENTAMINE</t>
  </si>
  <si>
    <t>9006-70-6</t>
  </si>
  <si>
    <t>RESORCINOL</t>
  </si>
  <si>
    <t>108-46-3</t>
  </si>
  <si>
    <t>L-RHAMNOSE</t>
  </si>
  <si>
    <t>3615-41-6</t>
  </si>
  <si>
    <t>RHATANY, EXTRACT (KRAMERIA SPP.)</t>
  </si>
  <si>
    <t>84775-95-1</t>
  </si>
  <si>
    <t>RHODINOL</t>
  </si>
  <si>
    <t>141-25-3</t>
  </si>
  <si>
    <t>RHODINYL ACETATE</t>
  </si>
  <si>
    <t>141-11-7</t>
  </si>
  <si>
    <t>RHODINYL BUTYRATE</t>
  </si>
  <si>
    <t>141-15-1</t>
  </si>
  <si>
    <t>RHODINYL FORMATE</t>
  </si>
  <si>
    <t>141-09-3</t>
  </si>
  <si>
    <t>RHODINYL ISOBUTYRATE</t>
  </si>
  <si>
    <t>138-23-8</t>
  </si>
  <si>
    <t>RHODINYL ISOVALERATE</t>
  </si>
  <si>
    <t>7778-96-3</t>
  </si>
  <si>
    <t>RHODINYL PHENYLACETATE</t>
  </si>
  <si>
    <t>10486-14-3</t>
  </si>
  <si>
    <t>RHODINYL PROPIONATE</t>
  </si>
  <si>
    <t>105-89-5</t>
  </si>
  <si>
    <t>RHUBARB, GARDEN ROOT (RHEUM RHAPONTICUM L.)</t>
  </si>
  <si>
    <t>977035-94-1</t>
  </si>
  <si>
    <t>RHUBARB ROOT (RHEUM SPP.)</t>
  </si>
  <si>
    <t>977039-94-3</t>
  </si>
  <si>
    <t>RIBOFLAVIN</t>
  </si>
  <si>
    <t>83-88-5</t>
  </si>
  <si>
    <t>RIBOFLAVIN 5'-PHOSPHATE</t>
  </si>
  <si>
    <t>146-17-8</t>
  </si>
  <si>
    <t>RIBOFLAVIN 5'-PHOSPHATE, SODIUM</t>
  </si>
  <si>
    <t>130-40-5</t>
  </si>
  <si>
    <t>D-RIBOSE</t>
  </si>
  <si>
    <t>50-69-1</t>
  </si>
  <si>
    <t>RICE BRAN WAX</t>
  </si>
  <si>
    <t>8016-60-2</t>
  </si>
  <si>
    <t>RICE, MILLED</t>
  </si>
  <si>
    <t>977083-18-3</t>
  </si>
  <si>
    <t>RICE STARCH</t>
  </si>
  <si>
    <t>977000-08-0</t>
  </si>
  <si>
    <t>(R)-(-)-1-OCTEN-3-OL</t>
  </si>
  <si>
    <t>3687-48-7</t>
  </si>
  <si>
    <t>ROSE, ABSOLUTE (ROSA SPP.)</t>
  </si>
  <si>
    <t>977091-93-2</t>
  </si>
  <si>
    <t>ROSE, BUD (ROSA SPP.)</t>
  </si>
  <si>
    <t>977029-67-6</t>
  </si>
  <si>
    <t>ROSE FLOWERS (ROSA SPP.)</t>
  </si>
  <si>
    <t>977029-69-8</t>
  </si>
  <si>
    <t>ROSE HIPS, EXTRACT (ROSA SPP.)</t>
  </si>
  <si>
    <t>977021-37-6</t>
  </si>
  <si>
    <t>ROSE LEAVES (ROSA SPP.)</t>
  </si>
  <si>
    <t>977029-70-1</t>
  </si>
  <si>
    <t>ROSELLE (HIBISCUS SABDARIFFA L.)</t>
  </si>
  <si>
    <t>977017-88-1</t>
  </si>
  <si>
    <t>ROSEMARY, EXTRACT (ROSMARINUS OFFICINALIS L.)</t>
  </si>
  <si>
    <t>84604-14-8</t>
  </si>
  <si>
    <t>ROSEMARY, OIL (ROSEMARINUS OFFICINALIS L.)</t>
  </si>
  <si>
    <t>8000-25-7</t>
  </si>
  <si>
    <t>ROSEMARY, OLEORESIN</t>
  </si>
  <si>
    <t>977029-68-7</t>
  </si>
  <si>
    <t>ROSEMARY (ROSEMARINUS OFFICINALIS L.)</t>
  </si>
  <si>
    <t>977002-36-0</t>
  </si>
  <si>
    <t>ROSE, OIL (ROSA SPP.)</t>
  </si>
  <si>
    <t>8007-01-0</t>
  </si>
  <si>
    <t>ROSE WATER, STRONGER (ROSA CENTIFOLIA L.)</t>
  </si>
  <si>
    <t>8030-26-0</t>
  </si>
  <si>
    <t>ROSIDINHA (MICROPHOLIS (ALSO KNOWN AS SIDEROXYLON) SPP.)</t>
  </si>
  <si>
    <t>977011-51-0</t>
  </si>
  <si>
    <t>ROSIN, ADDUCT WITH FUMARIC ACID, PENTAERYTHRITOL ESTER</t>
  </si>
  <si>
    <t>65997-11-7</t>
  </si>
  <si>
    <t>ROSIN, GLYCEROL ESTER</t>
  </si>
  <si>
    <t>8050-31-5</t>
  </si>
  <si>
    <t>ROSIN, GUM, GLYCEROL ESTER</t>
  </si>
  <si>
    <t>977035-48-5</t>
  </si>
  <si>
    <t>ROSIN, GUM OR WOOD, PARTIALLY HYDROGENATED, GLYCEROL ESTER</t>
  </si>
  <si>
    <t>977074-36-4</t>
  </si>
  <si>
    <t>ROSIN, GUM OR WOOD, PARTIALLY HYDROGENATED, PENTAERYTHRITOL ESTER</t>
  </si>
  <si>
    <t>977045-82-1</t>
  </si>
  <si>
    <t>ROSIN, GUM OR WOOD, PENTAERYTHRITOL ESTER</t>
  </si>
  <si>
    <t>977045-81-0</t>
  </si>
  <si>
    <t>ROSIN, LIMED</t>
  </si>
  <si>
    <t>9007-13-0</t>
  </si>
  <si>
    <t>ROSIN, METHYL ESTER, PARTIALLY HYDROGENATED</t>
  </si>
  <si>
    <t>977035-88-3</t>
  </si>
  <si>
    <t>ROSIN, PARTIALLY DIMERIZED, CALCIUM SALT</t>
  </si>
  <si>
    <t>977051-86-7</t>
  </si>
  <si>
    <t>ROSIN, PARTIALLY DIMERIZED, GLYCEROL ESTER</t>
  </si>
  <si>
    <t>977013-72-1</t>
  </si>
  <si>
    <t>ROSIN, PARTIALLY HYDROGENATED</t>
  </si>
  <si>
    <t>977051-87-8</t>
  </si>
  <si>
    <t>ROSIN (PINUS SPP.) AND ROSIN DERIVATIVES</t>
  </si>
  <si>
    <t>ROSIN, POLYMERIZED, GLYCEROL ESTER</t>
  </si>
  <si>
    <t>68475-37-6</t>
  </si>
  <si>
    <t>ROSIN, TALL OIL, GLYCEROL ESTER</t>
  </si>
  <si>
    <t>977019-97-8</t>
  </si>
  <si>
    <t>ROSIN, WOOD</t>
  </si>
  <si>
    <t>9014-63-5</t>
  </si>
  <si>
    <t>ROSIN, WOOD, GLYCEROL ESTER</t>
  </si>
  <si>
    <t>8050-30-4</t>
  </si>
  <si>
    <t>ROSIN, WOOD, MALEIC ANHYD. MOD., PENTAERYTHRITOL ESTER, ACID #176-186</t>
  </si>
  <si>
    <t>977045-98-9</t>
  </si>
  <si>
    <t>ROSIN, WOOD, MALEIC ANHYD. MOD., PENTAERYTHRITOL ESTER, ACID #134-145</t>
  </si>
  <si>
    <t>977045-97-8</t>
  </si>
  <si>
    <t>(1R,2S,5R)-N-(4-METHOXYPHENYL)-5-METHYL-2-(1-METHYLETHYL)CYCLOHEXANECARBOXAMIDE</t>
  </si>
  <si>
    <t>68489-09-8</t>
  </si>
  <si>
    <t>RUBBER, NATURAL-SMOKED SHEET AND LATEX SOLIDS (HEVEA BRASILIENSIS)</t>
  </si>
  <si>
    <t>RUE, OIL (RUTA GRAVEOLENS L.)</t>
  </si>
  <si>
    <t>8014-29-7</t>
  </si>
  <si>
    <t>RUE (RUTA GRAVEOLENS L.)</t>
  </si>
  <si>
    <t>977051-88-9</t>
  </si>
  <si>
    <t>RUM</t>
  </si>
  <si>
    <t>977089-45-4</t>
  </si>
  <si>
    <t>RUM ETHER</t>
  </si>
  <si>
    <t>8030-89-5</t>
  </si>
  <si>
    <t>RUTIN</t>
  </si>
  <si>
    <t>153-18-4</t>
  </si>
  <si>
    <t>SACCHARIN</t>
  </si>
  <si>
    <t>81-07-2</t>
  </si>
  <si>
    <t>SACCHARIN, AMMONIUM SALT</t>
  </si>
  <si>
    <t>6381-61-9</t>
  </si>
  <si>
    <t>SACCHARIN, CALCIUM SALT</t>
  </si>
  <si>
    <t>6381-91-5</t>
  </si>
  <si>
    <t>SACCHARIN, SODIUM SALT</t>
  </si>
  <si>
    <t>SAFFRON (CROCUS SATIVUS L.)</t>
  </si>
  <si>
    <t>977051-90-3</t>
  </si>
  <si>
    <t>SAFFRON, EXTRACT (CROCUS SATIVUS L.)</t>
  </si>
  <si>
    <t>84604-17-1</t>
  </si>
  <si>
    <t>SAFROLE-FREE EXTRACT OF SASSAFRAS</t>
  </si>
  <si>
    <t>977051-97-0</t>
  </si>
  <si>
    <t>SAFROLE--PROHIBITED</t>
  </si>
  <si>
    <t>94-59-7</t>
  </si>
  <si>
    <t>SAGE, GREEK (SALVIA TRILOBA L.)</t>
  </si>
  <si>
    <t>977051-95-8</t>
  </si>
  <si>
    <t>SAGE, OIL (SALVIA OFFICINALIS L.)</t>
  </si>
  <si>
    <t>8022-56-8</t>
  </si>
  <si>
    <t>SAGE, OLEORESIN (SALVIA OFFICINALIS L.)</t>
  </si>
  <si>
    <t>977029-66-5</t>
  </si>
  <si>
    <t>SAGE (SALVIA OFFICINALIS L.)</t>
  </si>
  <si>
    <t>977002-44-0</t>
  </si>
  <si>
    <t>SAGE, SPANISH, OIL (SALVIA LAVANDULAEFOLIA VAHL.)</t>
  </si>
  <si>
    <t>977125-77-1</t>
  </si>
  <si>
    <t>SALICYLALDEHYDE</t>
  </si>
  <si>
    <t>90-02-8</t>
  </si>
  <si>
    <t>SALICYLIC ACID</t>
  </si>
  <si>
    <t>69-72-7</t>
  </si>
  <si>
    <t>SALTS OF FATTY ACIDS</t>
  </si>
  <si>
    <t>8046-71-7</t>
  </si>
  <si>
    <t>SANDALWOOD, RED (PTEROCARPUS SANTALINUS L.F.)</t>
  </si>
  <si>
    <t>98225-55-9</t>
  </si>
  <si>
    <t>SANDALWOOD, WHITE (SANTALUM ALBUM L.)</t>
  </si>
  <si>
    <t>977020-85-1</t>
  </si>
  <si>
    <t>SANDALWOOD, YELLOW, OIL (SANTALUM ALBUM L.)</t>
  </si>
  <si>
    <t>8006-87-9</t>
  </si>
  <si>
    <t>SANDARAC (TETRACLINIS ARTICULATA (VAHL.) MAST.)</t>
  </si>
  <si>
    <t>9000-57-1</t>
  </si>
  <si>
    <t>SANTALOL, BETA</t>
  </si>
  <si>
    <t>77-42-9</t>
  </si>
  <si>
    <t>SANTALOL, ALPHA</t>
  </si>
  <si>
    <t>115-71-9</t>
  </si>
  <si>
    <t>SANTALOL (ALPHA AND BETA)</t>
  </si>
  <si>
    <t>11031-45-1</t>
  </si>
  <si>
    <t>SANTALYL ACETATE</t>
  </si>
  <si>
    <t>1323-00-8</t>
  </si>
  <si>
    <t>SANTALYL PHENYLACETATE</t>
  </si>
  <si>
    <t>1323-75-7</t>
  </si>
  <si>
    <t>SARCODACTYLIS OIL</t>
  </si>
  <si>
    <t>977185-29-7</t>
  </si>
  <si>
    <t>SARSAPARILLA, EXTRACT (SMILAX SPP.)</t>
  </si>
  <si>
    <t>977022-67-5</t>
  </si>
  <si>
    <t>SASSAFRAS BARK, EXTRACT (SAFROLE-FREE) (SASSAFRAS ALBIDUM (NUTT.) NEES)</t>
  </si>
  <si>
    <t>977075-23-2</t>
  </si>
  <si>
    <t>SASSAFRAS LEAVES (SAFROLE-FREE) (SASSAFRAS ALBIDUM (NUTT.) NEES)</t>
  </si>
  <si>
    <t>977088-38-2</t>
  </si>
  <si>
    <t>SAUSAGE CASING (HCL AND CELLULOSE FIBERS)</t>
  </si>
  <si>
    <t>977187-34-0</t>
  </si>
  <si>
    <t>SAVORY, SUMMER, OIL (SATUREJA HORTENSIS L.)</t>
  </si>
  <si>
    <t>8016-68-0</t>
  </si>
  <si>
    <t>SAVORY, SUMMER, OLEORESIN (SATUREJA HORTENSIS L.)</t>
  </si>
  <si>
    <t>977029-75-6</t>
  </si>
  <si>
    <t>SAVORY, SUMMER (SATUREJA HORTENSIS L.)</t>
  </si>
  <si>
    <t>977051-98-1</t>
  </si>
  <si>
    <t>SAVORY, WINTER, OIL (SATUREJA MONTANA L.)</t>
  </si>
  <si>
    <t>977029-74-5</t>
  </si>
  <si>
    <t>SAVORY, WINTER, OLEORESIN (SATUREJA MONTANA L.)</t>
  </si>
  <si>
    <t>977029-76-7</t>
  </si>
  <si>
    <t>SAVORY, WINTER (SATUREJA MONTANA L.)</t>
  </si>
  <si>
    <t>977051-99-2</t>
  </si>
  <si>
    <t>SCHINUS MOLLE, OIL (SCHINUS MOLLE L.)</t>
  </si>
  <si>
    <t>68917-52-2</t>
  </si>
  <si>
    <t>(-)-SCLAREOL</t>
  </si>
  <si>
    <t>515-03-7</t>
  </si>
  <si>
    <t>SCLAREOLIDE</t>
  </si>
  <si>
    <t>564-20-5</t>
  </si>
  <si>
    <t>SCOTCH SPEARMINT OIL, MENTHA CARDIACA L.</t>
  </si>
  <si>
    <t>91770-24-0</t>
  </si>
  <si>
    <t>2-SEC-BUTYLCYCLOHEXANONE</t>
  </si>
  <si>
    <t>14765-30-1</t>
  </si>
  <si>
    <t>SEC-BUTYL ETHYL ETHER</t>
  </si>
  <si>
    <t>2679-87-0</t>
  </si>
  <si>
    <t>SENNA, ALEXANDRIA (CASSIA ACUTIFOLIA DELILE)</t>
  </si>
  <si>
    <t>977083-19-4</t>
  </si>
  <si>
    <t>L-SERINE</t>
  </si>
  <si>
    <t>56-45-1</t>
  </si>
  <si>
    <t>SERPENTARIA (ARISTOLOCHIA SERPENTARIA L.)</t>
  </si>
  <si>
    <t>977002-55-3</t>
  </si>
  <si>
    <t>SESAME (SESAMUM INDICUM L.)</t>
  </si>
  <si>
    <t>977052-01-9</t>
  </si>
  <si>
    <t>SHEANUT OIL</t>
  </si>
  <si>
    <t>977159-94-6</t>
  </si>
  <si>
    <t>SHELLAC, PURIFIED</t>
  </si>
  <si>
    <t>9000-59-3</t>
  </si>
  <si>
    <t>SHELLAC WAX</t>
  </si>
  <si>
    <t>97766-50-2</t>
  </si>
  <si>
    <t>SILICA AEROGEL</t>
  </si>
  <si>
    <t>977052-02-0</t>
  </si>
  <si>
    <t>SILICON DIOXIDE</t>
  </si>
  <si>
    <t>SILVER FIR, NEEDLES AND TWIGS, OIL (ABIES ALBA MILL.)</t>
  </si>
  <si>
    <t>8021-27-0</t>
  </si>
  <si>
    <t>SILVER-SILVER DRAGEES</t>
  </si>
  <si>
    <t>977187-35-1</t>
  </si>
  <si>
    <t>SIMARUBA BARK (SIMARUBA AMARA AUBL.)</t>
  </si>
  <si>
    <t>977029-60-9</t>
  </si>
  <si>
    <t>SKATOLE</t>
  </si>
  <si>
    <t>83-34-1</t>
  </si>
  <si>
    <t>SLOE BERRIES, EXTRACT (PRUNUS SPINOSA L.)</t>
  </si>
  <si>
    <t>90105-94-5</t>
  </si>
  <si>
    <t>SLOE BERRIES, EXTRACT SOLID (PRUNUS SPINOSA L.)</t>
  </si>
  <si>
    <t>977029-61-0</t>
  </si>
  <si>
    <t>SLOE BERRIES (PRUNUS SPINOSA L.)</t>
  </si>
  <si>
    <t>977052-03-1</t>
  </si>
  <si>
    <t>SNAKEROOT, CANADIAN, OIL (ASARUM CANADENSE L.)</t>
  </si>
  <si>
    <t>8016-69-1</t>
  </si>
  <si>
    <t>SODIUM ACETATE</t>
  </si>
  <si>
    <t>977127-84-6</t>
  </si>
  <si>
    <t>SODIUM ACID PYROPHOSPHATE</t>
  </si>
  <si>
    <t>7758-16-9</t>
  </si>
  <si>
    <t>SODIUM N-ALKYLBENZENESULFONATE</t>
  </si>
  <si>
    <t>8046-53-5</t>
  </si>
  <si>
    <t>SODIUM ALUMINATE</t>
  </si>
  <si>
    <t>1302-42-7</t>
  </si>
  <si>
    <t>SODIUM ALUMINUM PHOSPHATE, ACIDIC OR BASIC</t>
  </si>
  <si>
    <t>7785-88-8</t>
  </si>
  <si>
    <t>SODIUM ALUMINUM SILICATE</t>
  </si>
  <si>
    <t>1344-00-9</t>
  </si>
  <si>
    <t>SODIUM ASCORBATE</t>
  </si>
  <si>
    <t>134-03-2</t>
  </si>
  <si>
    <t>SODIUM BENZOATE</t>
  </si>
  <si>
    <t>532-32-1</t>
  </si>
  <si>
    <t>SODIUM BICARBONATE</t>
  </si>
  <si>
    <t>144-55-8</t>
  </si>
  <si>
    <t>SODIUM BISULFITE</t>
  </si>
  <si>
    <t>7631-90-5</t>
  </si>
  <si>
    <t>SODIUM BORATE</t>
  </si>
  <si>
    <t>1330-43-4</t>
  </si>
  <si>
    <t>SODIUM BOROHYDRIDE</t>
  </si>
  <si>
    <t>16940-66-2</t>
  </si>
  <si>
    <t>SODIUM CALCIUM ALUMINOSILICATE, HYDRATED</t>
  </si>
  <si>
    <t>1344-01-0</t>
  </si>
  <si>
    <t>SODIUM CAPRATE</t>
  </si>
  <si>
    <t>1002-62-6</t>
  </si>
  <si>
    <t>SODIUM CAPRYLATE</t>
  </si>
  <si>
    <t>SODIUM CARBONATE</t>
  </si>
  <si>
    <t>497-19-8</t>
  </si>
  <si>
    <t>SODIUM CASEINATE</t>
  </si>
  <si>
    <t>9005-46-3</t>
  </si>
  <si>
    <t>SODIUM CHLORIDE</t>
  </si>
  <si>
    <t>SODIUM CHLORITE</t>
  </si>
  <si>
    <t>SODIUM COPPER CHLOROPHYLLIN</t>
  </si>
  <si>
    <t>28302-36-5</t>
  </si>
  <si>
    <t>SODIUM CYCLAMATE--PROHIBITED</t>
  </si>
  <si>
    <t>139-05-9</t>
  </si>
  <si>
    <t>SODIUM DECYLBENZENESULFONATE</t>
  </si>
  <si>
    <t>1322-98-1</t>
  </si>
  <si>
    <t>SODIUM DEHYDROACETATE</t>
  </si>
  <si>
    <t>4418-26-2</t>
  </si>
  <si>
    <t>SODIUM DIACETATE</t>
  </si>
  <si>
    <t>126-96-5</t>
  </si>
  <si>
    <t>SODIUM DIMETHYLDITHIOCARBAMATE</t>
  </si>
  <si>
    <t>128-04-1</t>
  </si>
  <si>
    <t>SODIUM DODECYLBENZENESULFONATE</t>
  </si>
  <si>
    <t>25155-30-0</t>
  </si>
  <si>
    <t>SODIUM ERYTHORBATE</t>
  </si>
  <si>
    <t>6381-77-7</t>
  </si>
  <si>
    <t>SODIUM 2-ETHYLHEXYL SULFATE</t>
  </si>
  <si>
    <t>126-92-1</t>
  </si>
  <si>
    <t>SODIUM FERRICITROPYROPHOSPHATE</t>
  </si>
  <si>
    <t>1332-96-3</t>
  </si>
  <si>
    <t>SODIUM FERRITRIPOLYPHOSPHATE</t>
  </si>
  <si>
    <t>977127-94-8</t>
  </si>
  <si>
    <t>SODIUM FLUORIDE</t>
  </si>
  <si>
    <t>7681-49-4</t>
  </si>
  <si>
    <t>SODIUM FORMATE</t>
  </si>
  <si>
    <t>141-53-7</t>
  </si>
  <si>
    <t>SODIUM FUMARATE</t>
  </si>
  <si>
    <t>7704-73-6</t>
  </si>
  <si>
    <t>SODIUM GLUCOHEPTONATE</t>
  </si>
  <si>
    <t>31138-65-5</t>
  </si>
  <si>
    <t>SODIUM GLUCONATE</t>
  </si>
  <si>
    <t>527-07-1</t>
  </si>
  <si>
    <t>SODIUM HEXAMETAPHOSPHATE</t>
  </si>
  <si>
    <t>10124-56-8</t>
  </si>
  <si>
    <t>SODIUM HUMATE</t>
  </si>
  <si>
    <t>68131-04-4</t>
  </si>
  <si>
    <t>SODIUM HYDROSULFITE</t>
  </si>
  <si>
    <t>7775-14-6</t>
  </si>
  <si>
    <t>SODIUM HYDROXIDE</t>
  </si>
  <si>
    <t>1310-73-2</t>
  </si>
  <si>
    <t>SODIUM HYPOCHLORITE</t>
  </si>
  <si>
    <t>7681-52-9</t>
  </si>
  <si>
    <t>SODIUM HYPOPHOSPHITE</t>
  </si>
  <si>
    <t>7681-53-0</t>
  </si>
  <si>
    <t>SODIUM LACTATE</t>
  </si>
  <si>
    <t>72-17-3</t>
  </si>
  <si>
    <t>SODIUM LAURATE</t>
  </si>
  <si>
    <t>629-25-4</t>
  </si>
  <si>
    <t>SODIUM LAURYL SULFATE</t>
  </si>
  <si>
    <t>151-21-3</t>
  </si>
  <si>
    <t>SODIUM 3-MERCAPTOOXOPROPIONATE</t>
  </si>
  <si>
    <t>10255-67-1</t>
  </si>
  <si>
    <t>SODIUM METABISULFITE</t>
  </si>
  <si>
    <t>7681-57-4</t>
  </si>
  <si>
    <t>SODIUM METAPHOSPHATE</t>
  </si>
  <si>
    <t>50813-16-6</t>
  </si>
  <si>
    <t>SODIUM METASILICATE</t>
  </si>
  <si>
    <t>6834-92-0</t>
  </si>
  <si>
    <t>SODIUM (4-METHOXYBENZOYLOXY)ACETATE</t>
  </si>
  <si>
    <t>17114-82-8</t>
  </si>
  <si>
    <t>SODIUM 3-METHOXY-4-HYDROXYCINNAMATE</t>
  </si>
  <si>
    <t>24276-84-4</t>
  </si>
  <si>
    <t>SODIUM 2-(4-METHOXYPHENOXY)PROPANOATE</t>
  </si>
  <si>
    <t>150436-68-3</t>
  </si>
  <si>
    <t>SODIUM METHYL SULFATE</t>
  </si>
  <si>
    <t>512-42-5</t>
  </si>
  <si>
    <t>SODIUM MONO- AND DIMETHYL NAPHTHALENE SULFONATES</t>
  </si>
  <si>
    <t>977052-10-0</t>
  </si>
  <si>
    <t>SODIUM MYRISTATE</t>
  </si>
  <si>
    <t>822-12-8</t>
  </si>
  <si>
    <t>SODIUM NITRATE</t>
  </si>
  <si>
    <t>7631-99-4</t>
  </si>
  <si>
    <t>SODIUM NITRITE</t>
  </si>
  <si>
    <t>SODIUM OLEATE</t>
  </si>
  <si>
    <t>143-19-1</t>
  </si>
  <si>
    <t>SODIUM PALMITATE</t>
  </si>
  <si>
    <t>408-35-5</t>
  </si>
  <si>
    <t>SODIUM PANTOTHENATE</t>
  </si>
  <si>
    <t>867-81-2</t>
  </si>
  <si>
    <t>SODIUM PECTINATE</t>
  </si>
  <si>
    <t>9005-59-8</t>
  </si>
  <si>
    <t>SODIUM PHOSPHATE, DIBASIC</t>
  </si>
  <si>
    <t>7558-79-4</t>
  </si>
  <si>
    <t>SODIUM PHOSPHATE, MONOBASIC</t>
  </si>
  <si>
    <t>7558-80-7</t>
  </si>
  <si>
    <t>SODIUM PHOSPHATE, TRIBASIC</t>
  </si>
  <si>
    <t>7601-54-9</t>
  </si>
  <si>
    <t>SODIUM POLYMETHACRYLATE</t>
  </si>
  <si>
    <t>54193-36-1</t>
  </si>
  <si>
    <t>SODIUM POTASSIUM TARTRATE</t>
  </si>
  <si>
    <t>304-59-6</t>
  </si>
  <si>
    <t>SODIUM PROPIONATE</t>
  </si>
  <si>
    <t>137-40-6</t>
  </si>
  <si>
    <t>SODIUM PYROPHOSPHATE</t>
  </si>
  <si>
    <t>7722-88-5</t>
  </si>
  <si>
    <t>SODIUM SALTS OF FATTY ACIDS</t>
  </si>
  <si>
    <t>977038-15-5</t>
  </si>
  <si>
    <t>SODIUM SESQUICARBONATE</t>
  </si>
  <si>
    <t>533-96-0</t>
  </si>
  <si>
    <t>SODIUM SILICATE</t>
  </si>
  <si>
    <t>1344-09-8</t>
  </si>
  <si>
    <t>SODIUM SORBATE</t>
  </si>
  <si>
    <t>7757-81-5</t>
  </si>
  <si>
    <t>SODIUM STEARATE</t>
  </si>
  <si>
    <t>822-16-2</t>
  </si>
  <si>
    <t>SODIUM STEAROYL-2-LACTYLATE</t>
  </si>
  <si>
    <t>25383-99-7</t>
  </si>
  <si>
    <t>SODIUM STEARYL FUMARATE</t>
  </si>
  <si>
    <t>4070-80-8</t>
  </si>
  <si>
    <t>SODIUM SULFATE</t>
  </si>
  <si>
    <t>7727-73-3</t>
  </si>
  <si>
    <t>SODIUM SULFIDE</t>
  </si>
  <si>
    <t>1313-82-2</t>
  </si>
  <si>
    <t>SODIUM SULFITE</t>
  </si>
  <si>
    <t>7757-83-7</t>
  </si>
  <si>
    <t>SODIUM TARTRATE</t>
  </si>
  <si>
    <t>868-18-8</t>
  </si>
  <si>
    <t>SODIUM TAUROCHOLATE</t>
  </si>
  <si>
    <t>145-42-6</t>
  </si>
  <si>
    <t>SODIUM THIOSULFATE</t>
  </si>
  <si>
    <t>10102-17-7</t>
  </si>
  <si>
    <t>SODIUM TRIPOLYPHOSPHATE</t>
  </si>
  <si>
    <t>7758-29-4</t>
  </si>
  <si>
    <t>SODIUM ZINC METASILICATE</t>
  </si>
  <si>
    <t>90268-03-4</t>
  </si>
  <si>
    <t>SORBIC ACID</t>
  </si>
  <si>
    <t>SORBITAN MONOOLEATE</t>
  </si>
  <si>
    <t>1338-43-8</t>
  </si>
  <si>
    <t>SORBITAN MONOSTEARATE</t>
  </si>
  <si>
    <t>1338-41-6</t>
  </si>
  <si>
    <t>D-SORBITOL</t>
  </si>
  <si>
    <t>50-70-4</t>
  </si>
  <si>
    <t>SORBOSE</t>
  </si>
  <si>
    <t>87-79-6</t>
  </si>
  <si>
    <t>SOYA BEAN OIL FATTY ACIDS, HYDROXYLATED</t>
  </si>
  <si>
    <t>977038-88-2</t>
  </si>
  <si>
    <t>SOYA FATTY ACID AMINE, ETHOXYLATED</t>
  </si>
  <si>
    <t>61791-24-0</t>
  </si>
  <si>
    <t>SOYBEAN OIL, EPOXIDIZED</t>
  </si>
  <si>
    <t>SOYBEAN OIL, HYDROGENATED</t>
  </si>
  <si>
    <t>8016-70-4</t>
  </si>
  <si>
    <t>SOY PROTEIN CONCENTRATE, ENZYME ACTIVATED</t>
  </si>
  <si>
    <t>977187-36-2</t>
  </si>
  <si>
    <t>SOY PROTEIN, ISOLATE</t>
  </si>
  <si>
    <t>977076-84-8</t>
  </si>
  <si>
    <t>SPEARMINT, EXTRACT (MENTHA SPICATA L.)</t>
  </si>
  <si>
    <t>84696-51-5</t>
  </si>
  <si>
    <t>SPEARMINT (MENTHA SPICATA L.)</t>
  </si>
  <si>
    <t>977002-61-1</t>
  </si>
  <si>
    <t>SPEARMINT, OIL (MENTHA SPICATA L.)</t>
  </si>
  <si>
    <t>8008-79-5</t>
  </si>
  <si>
    <t>SPERM OIL</t>
  </si>
  <si>
    <t>8002-24-2</t>
  </si>
  <si>
    <t>SPERM OIL, HYDROGENATED</t>
  </si>
  <si>
    <t>8016-73-7</t>
  </si>
  <si>
    <t>SPIKENARD EXTRACT</t>
  </si>
  <si>
    <t>977071-52-5</t>
  </si>
  <si>
    <t>SPIRO(2,4-DITHIA-1-METHYL-8-OXABICYCLO(3.3.0)OCTANE-3,3'-(1'-OXA-2'-METHYL)CYCLOPENTANE)</t>
  </si>
  <si>
    <t>38325-25-6</t>
  </si>
  <si>
    <t>SPRUCE NEEDLES AND TWIGS, EXTRACT (PICEA SPP.)</t>
  </si>
  <si>
    <t>977062-73-9</t>
  </si>
  <si>
    <t>SPRUCE NEEDLES AND TWIGS, OIL (PICEA SPP.)</t>
  </si>
  <si>
    <t>8008-80-8</t>
  </si>
  <si>
    <t>(2S,5R)-N-[4-(2-AMINO-2-OXOETHYL)PHENYL]-5-METHYL-2-(PROPAN-2-YL)CYCLOHEXANECARBOXAMIDE</t>
  </si>
  <si>
    <t>1119711-29-3</t>
  </si>
  <si>
    <t>STANNIC CHLORIDE</t>
  </si>
  <si>
    <t>7646-78-8</t>
  </si>
  <si>
    <t>STANNOUS CHLORIDE</t>
  </si>
  <si>
    <t>7772-99-8</t>
  </si>
  <si>
    <t>STARCH, ACID MODIFIED</t>
  </si>
  <si>
    <t>65996-63-6</t>
  </si>
  <si>
    <t>STARCH, ALPHA-AMYLASE MODIFIED</t>
  </si>
  <si>
    <t>977162-55-2</t>
  </si>
  <si>
    <t>STARCH, BLEACHED</t>
  </si>
  <si>
    <t>977075-42-5</t>
  </si>
  <si>
    <t>STARCH, FOOD, MODIFIED</t>
  </si>
  <si>
    <t>977052-18-8</t>
  </si>
  <si>
    <t>STARCH, FOOD, MODIFIED: ACETYLATED DISTARCH ADIPATE</t>
  </si>
  <si>
    <t>63798-35-6</t>
  </si>
  <si>
    <t>STARCH, FOOD, MODIFIED: ACETYLATED DISTARCH GLYCEROL</t>
  </si>
  <si>
    <t>53123-84-5</t>
  </si>
  <si>
    <t>STARCH, FOOD, MODIFIED: ACETYLATED DISTARCH OXYPROPANOL</t>
  </si>
  <si>
    <t>977120-10-7</t>
  </si>
  <si>
    <t>STARCH, FOOD, MODIFIED: ACETYLATED DISTARCH PHOSPHATE</t>
  </si>
  <si>
    <t>68130-14-3</t>
  </si>
  <si>
    <t>STARCH, FOOD, MODIFIED: BETA-AMYLASE MODIFIED STARCH</t>
  </si>
  <si>
    <t>977186-01-8</t>
  </si>
  <si>
    <t>STARCH, FOOD, MODIFIED: BETA-AMYLASE SODIUM STARCH OCTENYLSUCCINATE</t>
  </si>
  <si>
    <t>977164-78-5</t>
  </si>
  <si>
    <t>STARCH, FOOD, MODIFIED: DISTARCH GLYCEROL</t>
  </si>
  <si>
    <t>58944-89-1</t>
  </si>
  <si>
    <t>STARCH, FOOD, MODIFIED: DISTARCH OXYPROPANOL</t>
  </si>
  <si>
    <t>977043-57-4</t>
  </si>
  <si>
    <t>STARCH, FOOD, MODIFIED: DISTARCH PHOSPHATE (FROM PHOSPHORUS OXYCHLORIDE)</t>
  </si>
  <si>
    <t>977088-75-7</t>
  </si>
  <si>
    <t>STARCH, FOOD, MODIFIED: DISTARCH PHOSPHATE (FROM SODIUM TRIMETAPHOSPHATE)</t>
  </si>
  <si>
    <t>977088-74-6</t>
  </si>
  <si>
    <t>STARCH, FOOD, MODIFIED:GLUCOAMYLASE MODIFIED STARCH</t>
  </si>
  <si>
    <t>977186-02-9</t>
  </si>
  <si>
    <t>STARCH, FOOD, MODIFIED: HYDROXYPROPYL DISTARCH GLYCEROL</t>
  </si>
  <si>
    <t>59419-60-2</t>
  </si>
  <si>
    <t>STARCH, FOOD, MODIFIED: HYDROXYPROPYL DISTARCH PHOSPHATE</t>
  </si>
  <si>
    <t>53124-00-8</t>
  </si>
  <si>
    <t>STARCH, FOOD, MODIFIED: HYDROXYPROPYL STARCH</t>
  </si>
  <si>
    <t>9049-76-7</t>
  </si>
  <si>
    <t>STARCH, FOOD, MODIFIED: ISOAMYLASE MODIFIED STARCH</t>
  </si>
  <si>
    <t>977186-03-0</t>
  </si>
  <si>
    <t>STARCH, FOOD, MODIFIED: OXIDIZED HYDROXYPROPYL STARCH</t>
  </si>
  <si>
    <t>68412-86-2</t>
  </si>
  <si>
    <t>STARCH, FOOD, MODIFIED: OXIDIZED STARCHES</t>
  </si>
  <si>
    <t>65996-62-5</t>
  </si>
  <si>
    <t>STARCH, FOOD, MODIFIED: PHOSPHATED DISTARCH PHOSPHATE</t>
  </si>
  <si>
    <t>977043-58-5</t>
  </si>
  <si>
    <t>STARCH, FOOD, MODIFIED: PULLULANASE MODIFIED STARCH</t>
  </si>
  <si>
    <t>977186-04-1</t>
  </si>
  <si>
    <t>STARCH, FOOD, MODIFIED: STARCH ACETATE</t>
  </si>
  <si>
    <t>9045-28-7</t>
  </si>
  <si>
    <t>STARCH, FOOD, MODIFIED: STARCH ALUMINUM OCTENYL SUCCINATE</t>
  </si>
  <si>
    <t>9087-61-0</t>
  </si>
  <si>
    <t>STARCH, FOOD, MODIFIED: STARCH PHOSPHATE</t>
  </si>
  <si>
    <t>11120-02-8</t>
  </si>
  <si>
    <t>STARCH, FOOD, MODIFIED: STARCH SODIUM OCTENYL SUCCINATE</t>
  </si>
  <si>
    <t>66829-29-6</t>
  </si>
  <si>
    <t>STARCH, FOOD, MODIFIED: STARCH SODIUM SUCCINATE</t>
  </si>
  <si>
    <t>37231-92-8</t>
  </si>
  <si>
    <t>STARCH, FOOD, MODIFIED: SUCCINYL DISTARCH GLYCEROL</t>
  </si>
  <si>
    <t>977043-59-6</t>
  </si>
  <si>
    <t>STARCH, PREGELATINIZED</t>
  </si>
  <si>
    <t>977050-93-3</t>
  </si>
  <si>
    <t>STARCH, UNMODIFIED</t>
  </si>
  <si>
    <t>9005-25-8</t>
  </si>
  <si>
    <t>STEARIC ACID</t>
  </si>
  <si>
    <t>57-11-4</t>
  </si>
  <si>
    <t>STEARYL ALCOHOL</t>
  </si>
  <si>
    <t>112-92-5</t>
  </si>
  <si>
    <t>STEARYL ALCOHOL, PLUS BEESWAX</t>
  </si>
  <si>
    <t>977187-37-3</t>
  </si>
  <si>
    <t>STEARYL CITRATE</t>
  </si>
  <si>
    <t>1337-33-3</t>
  </si>
  <si>
    <t>STEARYL MONOGLYCERIDYL CITRATE</t>
  </si>
  <si>
    <t>55840-13-6</t>
  </si>
  <si>
    <t>S-(TETRAHYDRO-2,5-DIMETHYL-3-FURANYL) ETHANETHIOATE</t>
  </si>
  <si>
    <t>252736-39-3</t>
  </si>
  <si>
    <t>ST. JOHNSWORT LEAVES, FLOWERS AND CAULIS (HYPERICUM PERFORATUML.)</t>
  </si>
  <si>
    <t>977092-96-8</t>
  </si>
  <si>
    <t>STORAX EXTRACT (LIQUIDAMBAR SPP.)</t>
  </si>
  <si>
    <t>977029-80-3</t>
  </si>
  <si>
    <t>STORAX (LIQUIDAMBAR SPP.)</t>
  </si>
  <si>
    <t>8046-19-3</t>
  </si>
  <si>
    <t>STORAX OIL</t>
  </si>
  <si>
    <t>STYRENE</t>
  </si>
  <si>
    <t>100-42-5</t>
  </si>
  <si>
    <t>STYRENE-DIVINYLBENZENE-ACRYLONITRILE, SULFONATED TERPOLYMER</t>
  </si>
  <si>
    <t>68442-37-5</t>
  </si>
  <si>
    <t>STYRENE-DIVINYLBENZENE COPOLYMER, CHLOROMETHYLATED, AMINATED, OXIDIZED</t>
  </si>
  <si>
    <t>977089-33-0</t>
  </si>
  <si>
    <t>STYRENE-DIVINYLBENZENE-METHYL ACRYLATE, SULFONATED TERPOLYMER</t>
  </si>
  <si>
    <t>977089-35-2</t>
  </si>
  <si>
    <t>STYRENE, DIVINYLBENZENE, SULFONATED COPOLYMER</t>
  </si>
  <si>
    <t>68037-26-3</t>
  </si>
  <si>
    <t>STYRENE-DVB-ACRYLONITRILE-METHYL ACRYLATE, SULFONATED TETRAPOLYMER</t>
  </si>
  <si>
    <t>977086-88-6</t>
  </si>
  <si>
    <t>SUCCINIC ACID</t>
  </si>
  <si>
    <t>110-15-6</t>
  </si>
  <si>
    <t>SUCCINIC ANHYDRIDE</t>
  </si>
  <si>
    <t>108-30-5</t>
  </si>
  <si>
    <t>SUCCINYLATED GELATIN</t>
  </si>
  <si>
    <t>68915-24-2</t>
  </si>
  <si>
    <t>SUCCINYLATED MONOGLYCERIDES</t>
  </si>
  <si>
    <t>977009-45-2</t>
  </si>
  <si>
    <t>SUCCISTEARIN</t>
  </si>
  <si>
    <t>27216-62-2</t>
  </si>
  <si>
    <t>SUCRALOSE</t>
  </si>
  <si>
    <t>56038-13-2</t>
  </si>
  <si>
    <t>SUCROSE</t>
  </si>
  <si>
    <t>57-50-1</t>
  </si>
  <si>
    <t>SUCROSE ACETATE ISOBUTYRATE</t>
  </si>
  <si>
    <t>126-13-6</t>
  </si>
  <si>
    <t>SUCROSE FATTY ACID ESTERS</t>
  </si>
  <si>
    <t>977019-37-6</t>
  </si>
  <si>
    <t>SUCROSE LIQUID</t>
  </si>
  <si>
    <t>977143-79-5</t>
  </si>
  <si>
    <t>SUCROSE MONOPALMITATE</t>
  </si>
  <si>
    <t>26446-38-8</t>
  </si>
  <si>
    <t>SUCROSE OCTAACETATE</t>
  </si>
  <si>
    <t>126-14-7</t>
  </si>
  <si>
    <t>SUCROSE OLIGOESTERS</t>
  </si>
  <si>
    <t>977186-60-9</t>
  </si>
  <si>
    <t>SUGAR BEET JUICE EXTRACT</t>
  </si>
  <si>
    <t>977187-63-5</t>
  </si>
  <si>
    <t>SUGAR BEET EXTRACT FLAVOR BASE</t>
  </si>
  <si>
    <t>8016-79-3</t>
  </si>
  <si>
    <t>SULFAMIC ACID</t>
  </si>
  <si>
    <t>5329-14-6</t>
  </si>
  <si>
    <t>SULFITES, STRONG ALKALI</t>
  </si>
  <si>
    <t>977187-38-4</t>
  </si>
  <si>
    <t>SULFITING AGENTS</t>
  </si>
  <si>
    <t>977116-60-1</t>
  </si>
  <si>
    <t>SULFOPROPYL CELLULOSE</t>
  </si>
  <si>
    <t>37325-18-1</t>
  </si>
  <si>
    <t>SULFUR DIOXIDE</t>
  </si>
  <si>
    <t>SULFURIC ACID</t>
  </si>
  <si>
    <t>7664-93-9</t>
  </si>
  <si>
    <t>SULFUROUS ACID</t>
  </si>
  <si>
    <t>7782-99-2</t>
  </si>
  <si>
    <t>SWEET BLACKBERRY LEAVES EXTRACT</t>
  </si>
  <si>
    <t>977188-78-5</t>
  </si>
  <si>
    <t>TAGETES MEAL &amp; EXTRACT</t>
  </si>
  <si>
    <t>977010-56-2</t>
  </si>
  <si>
    <t>TAGETES, OIL (TAGETES SPP.)</t>
  </si>
  <si>
    <t>8016-84-0</t>
  </si>
  <si>
    <t>TALC</t>
  </si>
  <si>
    <t>14807-96-6</t>
  </si>
  <si>
    <t>TALLOW ALCOHOL, HYDROGENATED</t>
  </si>
  <si>
    <t>TALLOW, BEEF</t>
  </si>
  <si>
    <t>61789-97-7</t>
  </si>
  <si>
    <t>TALLOW FLAKES</t>
  </si>
  <si>
    <t>977163-79-3</t>
  </si>
  <si>
    <t>TALLOW, HYDROGENATED</t>
  </si>
  <si>
    <t>TALLOW, HYDROGENATED, OXIDIZED OR SULFATED</t>
  </si>
  <si>
    <t>977043-64-3</t>
  </si>
  <si>
    <t>TAMARIND EXTRACT (TAMARINDUS INDICA L.)</t>
  </si>
  <si>
    <t>84961-62-6</t>
  </si>
  <si>
    <t>TAMARINDS</t>
  </si>
  <si>
    <t>977052-30-4</t>
  </si>
  <si>
    <t>TANGERINE, ESSENCE</t>
  </si>
  <si>
    <t>977029-78-9</t>
  </si>
  <si>
    <t>TANGERINE, EXTRACT (CITRUS RETICULATA BLANCO)</t>
  </si>
  <si>
    <t>90063-83-5</t>
  </si>
  <si>
    <t>TANGERINE, OIL (CITRUS RETICULATA BLANCO)</t>
  </si>
  <si>
    <t>8016-85-1</t>
  </si>
  <si>
    <t>TANNIC ACID</t>
  </si>
  <si>
    <t>1401-55-4</t>
  </si>
  <si>
    <t>TANSY, OIL (TANACETUM VULGARA L.)</t>
  </si>
  <si>
    <t>8016-87-3</t>
  </si>
  <si>
    <t>TANSY (TANACETUM VULGARA L.)</t>
  </si>
  <si>
    <t>977032-44-2</t>
  </si>
  <si>
    <t>TAPIOCA STARCH</t>
  </si>
  <si>
    <t>977002-81-5</t>
  </si>
  <si>
    <t>TARRAGON (ARTEMISIA DRACUNCULUS L.)</t>
  </si>
  <si>
    <t>977052-32-6</t>
  </si>
  <si>
    <t>TARRAGON EXTRACT (ARTEMISIA DRACUNCULUS L.)</t>
  </si>
  <si>
    <t>977029-81-4</t>
  </si>
  <si>
    <t>TARRAGON OIL (ARTEMISIA DRACUNCULUS L.)</t>
  </si>
  <si>
    <t>8016-88-4</t>
  </si>
  <si>
    <t>TARTARIC ACID, L</t>
  </si>
  <si>
    <t>87-69-4</t>
  </si>
  <si>
    <t>TAURINE</t>
  </si>
  <si>
    <t>107-35-7</t>
  </si>
  <si>
    <t>TAUROCHOLIC ACID</t>
  </si>
  <si>
    <t>81-24-3</t>
  </si>
  <si>
    <t>TEA EXTRACT (THEA SINENSIS L.)</t>
  </si>
  <si>
    <t>84650-60-2</t>
  </si>
  <si>
    <t>TEA TREE OIL (MELALEUCA ALTERNIFOLIA)</t>
  </si>
  <si>
    <t>68647-73-4</t>
  </si>
  <si>
    <t>TERPENE RESIN</t>
  </si>
  <si>
    <t>9003-74-1</t>
  </si>
  <si>
    <t>TERPENE RESINS, NATURAL</t>
  </si>
  <si>
    <t>977092-25-3</t>
  </si>
  <si>
    <t>TERPENE RESINS, SYNTHETIC</t>
  </si>
  <si>
    <t>977092-26-4</t>
  </si>
  <si>
    <t>ALPHA-TERPINENE</t>
  </si>
  <si>
    <t>99-86-5</t>
  </si>
  <si>
    <t>GAMMA-TERPINENE</t>
  </si>
  <si>
    <t>99-85-4</t>
  </si>
  <si>
    <t>ALPHA-TERPINEOL</t>
  </si>
  <si>
    <t>98-55-5</t>
  </si>
  <si>
    <t>BETA-TERPINEOL</t>
  </si>
  <si>
    <t>138-87-4</t>
  </si>
  <si>
    <t>TERPINOLENE</t>
  </si>
  <si>
    <t>586-62-9</t>
  </si>
  <si>
    <t>TERPINYL ACETATE</t>
  </si>
  <si>
    <t>80-26-2</t>
  </si>
  <si>
    <t>ALPHA-TERPINYL ANTHRANILATE</t>
  </si>
  <si>
    <t>14481-52-8</t>
  </si>
  <si>
    <t>TERPINYL BUTYRATE</t>
  </si>
  <si>
    <t>2153-28-8</t>
  </si>
  <si>
    <t>TERPINYL CINNAMATE</t>
  </si>
  <si>
    <t>10024-56-3</t>
  </si>
  <si>
    <t>TERPINYL FORMATE</t>
  </si>
  <si>
    <t>2153-26-6</t>
  </si>
  <si>
    <t>TERPINYL ISOBUTYRATE</t>
  </si>
  <si>
    <t>7774-65-4</t>
  </si>
  <si>
    <t>TERPINYL ISOVALERATE</t>
  </si>
  <si>
    <t>1142-85-4</t>
  </si>
  <si>
    <t>TERPINYL PROPIONATE</t>
  </si>
  <si>
    <t>80-27-3</t>
  </si>
  <si>
    <t>TERT-BUTYLHYDROQUINONE</t>
  </si>
  <si>
    <t>1948-33-0</t>
  </si>
  <si>
    <t>2-TERT-PENTYLCYCLOHEXYL ACETATE</t>
  </si>
  <si>
    <t>67874-72-0</t>
  </si>
  <si>
    <t>DELTA-TETRADECALACTONE</t>
  </si>
  <si>
    <t>2721-22-4</t>
  </si>
  <si>
    <t>(Z)-8-TETRADECENAL</t>
  </si>
  <si>
    <t>169054-69-7</t>
  </si>
  <si>
    <t>TETRADEC-2-ENAL</t>
  </si>
  <si>
    <t>64461-99-0</t>
  </si>
  <si>
    <t>9-TETRADECEN-5-OLIDE</t>
  </si>
  <si>
    <t>15456-70-9</t>
  </si>
  <si>
    <t>TETRAETHYLENEPENTAMINE CROSSLINKED WITH EPICHLOROHYDRIN</t>
  </si>
  <si>
    <t>26658-42-4</t>
  </si>
  <si>
    <t>1,1'-(TETRAHYDRO-6A-HYDROXY-2,3A,5-TRIMETHYLFURO[2,3-D]-1,3-DIOXOLE-2,5-DIYL)BIS-ETHANONE</t>
  </si>
  <si>
    <t>18114-49-3</t>
  </si>
  <si>
    <t>1,2,5,6-TETRAHYDROCUMINIC ACID</t>
  </si>
  <si>
    <t>56424-87-4</t>
  </si>
  <si>
    <t>4,5,6,7-TETRAHYDRO-3,6-DIMETHYLBENZOFURAN</t>
  </si>
  <si>
    <t>494-90-6</t>
  </si>
  <si>
    <t>TETRAHYDROFURFURYL ACETATE</t>
  </si>
  <si>
    <t>637-64-9</t>
  </si>
  <si>
    <t>TETRAHYDROFURFURYL ALCOHOL</t>
  </si>
  <si>
    <t>97-99-4</t>
  </si>
  <si>
    <t>TETRAHYDROFURFURYL BUTYRATE</t>
  </si>
  <si>
    <t>2217-33-6</t>
  </si>
  <si>
    <t>TETRAHYDROFURFURYL CINNAMATE</t>
  </si>
  <si>
    <t>65505-25-1</t>
  </si>
  <si>
    <t>2-TETRAHYDROFURFURYL 2-MERCAPTOPROPIONATE</t>
  </si>
  <si>
    <t>99253-91-5</t>
  </si>
  <si>
    <t>TETRAHYDROFURFURYL PROPIONATE</t>
  </si>
  <si>
    <t>637-65-0</t>
  </si>
  <si>
    <t>TETRAHYDROLINALOOL</t>
  </si>
  <si>
    <t>78-69-3</t>
  </si>
  <si>
    <t>TETRAHYDRO-4-METHYL-2-(2-METHYLPROPEN-1-YL)PYRAN</t>
  </si>
  <si>
    <t>16409-43-1</t>
  </si>
  <si>
    <t>TETRAHYDRO-PSEUDO-IONONE</t>
  </si>
  <si>
    <t>4433-36-7</t>
  </si>
  <si>
    <t>5,6,7,8-TETRAHYDROQUINOXALINE</t>
  </si>
  <si>
    <t>34413-35-9</t>
  </si>
  <si>
    <t>2,2,6,7-TETRAMETHYLBICYCLO[4.3.0]NONA-4,9(1)-DIEN-8-OL</t>
  </si>
  <si>
    <t>97866-86-9</t>
  </si>
  <si>
    <t>2,2,6,7-TETRAMETHYLBICYCLO[4.3.0]NONA-4,9(1)-DIEN-8-ONE</t>
  </si>
  <si>
    <t>97844-16-1</t>
  </si>
  <si>
    <t>ALPHA-(P-(1,1,3,3-TETRAMETHYLBUTYL)PHENYL)-OMEGA-HYDROXYPOLY(OXYETHYLENE)(1 MOL)</t>
  </si>
  <si>
    <t>2315-67-5</t>
  </si>
  <si>
    <t>ALPHA-{P-(1,1,3,3-TETRAMETHYLBUTYL)PHENYL}-OMEGA-HYDROXYPOLY(OXYETHYLENE)</t>
  </si>
  <si>
    <t>140-66-9</t>
  </si>
  <si>
    <t>ALPHA-(P-(1,1,3,3-TETRAMETHYLBUTYL)PHENYL)-OMEGA-HYDROXYPOLY(OXYETHYLENE)(GREATER THAN 1 MOL)</t>
  </si>
  <si>
    <t>9002-93-1</t>
  </si>
  <si>
    <t>TETRAMETHYL ETHYLCYCLOHEXENONE (MIXTURE OF ISOMERS)</t>
  </si>
  <si>
    <t>977045-69-4</t>
  </si>
  <si>
    <t>(+/-)-2,6,10,10-TETRAMETHYL-1-OXASPIRO[4,5]DECA-2,6-DIEN-8-ONE</t>
  </si>
  <si>
    <t>80722-28-7</t>
  </si>
  <si>
    <t>1,5,5,9-TETRAMETHYL-13-OXATRICYCLO(8.3.0.0(4,9))TRIDECANE</t>
  </si>
  <si>
    <t>6790-58-5</t>
  </si>
  <si>
    <t>2,3,5,6-TETRAMETHYLPYRAZINE</t>
  </si>
  <si>
    <t>1124-11-4</t>
  </si>
  <si>
    <t>THAUMATIN</t>
  </si>
  <si>
    <t>53850-34-3</t>
  </si>
  <si>
    <t>THAUMATIN B, RECOMBINANT</t>
  </si>
  <si>
    <t>977178-03-2</t>
  </si>
  <si>
    <t>THEASPIRANE</t>
  </si>
  <si>
    <t>36431-72-8</t>
  </si>
  <si>
    <t>THEOBROMINE</t>
  </si>
  <si>
    <t>83-67-0</t>
  </si>
  <si>
    <t>THIAMINE</t>
  </si>
  <si>
    <t>59-43-8</t>
  </si>
  <si>
    <t>THIAMINE HYDROCHLORIDE</t>
  </si>
  <si>
    <t>67-03-8</t>
  </si>
  <si>
    <t>THIAMINE MONONITRATE</t>
  </si>
  <si>
    <t>532-43-4</t>
  </si>
  <si>
    <t>THIAZOLE</t>
  </si>
  <si>
    <t>288-47-1</t>
  </si>
  <si>
    <t>2-THIENYL DISULFIDE</t>
  </si>
  <si>
    <t>6911-51-9</t>
  </si>
  <si>
    <t>1-(2-THIENYL)ETHANETHIOL</t>
  </si>
  <si>
    <t>94089-02-8</t>
  </si>
  <si>
    <t>2-THIENYL MERCAPTAN</t>
  </si>
  <si>
    <t>7774-74-5</t>
  </si>
  <si>
    <t>2-THIENYLMETHANOL</t>
  </si>
  <si>
    <t>636-72-6</t>
  </si>
  <si>
    <t>THIOACETIC ACID</t>
  </si>
  <si>
    <t>507-09-5</t>
  </si>
  <si>
    <t>2,2'-(THIODIMETHYLENE)-DIFURAN</t>
  </si>
  <si>
    <t>13678-67-6</t>
  </si>
  <si>
    <t>THIODIPROPIONIC ACID</t>
  </si>
  <si>
    <t>111-17-1</t>
  </si>
  <si>
    <t>THIOGERANIOL</t>
  </si>
  <si>
    <t>39067-80-6</t>
  </si>
  <si>
    <t>THIOUREA--PROHIBITED</t>
  </si>
  <si>
    <t>62-56-6</t>
  </si>
  <si>
    <t>THISTLE, BLESSED (CNICUS BENEDICTUS L.)</t>
  </si>
  <si>
    <t>977023-13-4</t>
  </si>
  <si>
    <t>THISTLE, BLESSED, EXTRACT (CNICUS BENEDICTUS L.)</t>
  </si>
  <si>
    <t>977048-22-8</t>
  </si>
  <si>
    <t>THISTLE, BLESSED, EXTRACT SOLID (CNICUS BENEDICTUS L.)</t>
  </si>
  <si>
    <t>977048-24-0</t>
  </si>
  <si>
    <t>THISTLE, BLESSED, OIL (CNICUS BENEDICTUS L.)</t>
  </si>
  <si>
    <t>977048-23-9</t>
  </si>
  <si>
    <t>L-THREONINE</t>
  </si>
  <si>
    <t>72-19-5</t>
  </si>
  <si>
    <t>4-THUJANOL</t>
  </si>
  <si>
    <t>546-79-2</t>
  </si>
  <si>
    <t>THUJYL ALCOHOL</t>
  </si>
  <si>
    <t>21653-20-3</t>
  </si>
  <si>
    <t>THYME, EXTRACT</t>
  </si>
  <si>
    <t>84929-51-1</t>
  </si>
  <si>
    <t>THYME OIL (THYMUS VULGARIS L. AND T. ZYGIS VAR. GRACILIS BOISS.)</t>
  </si>
  <si>
    <t>8007-46-3</t>
  </si>
  <si>
    <t>THYME OLEORESIN</t>
  </si>
  <si>
    <t>977029-72-3</t>
  </si>
  <si>
    <t>THYME (THYMUS SERPYLLUM L.)</t>
  </si>
  <si>
    <t>977052-37-1</t>
  </si>
  <si>
    <t>THYME (THYMUS VULGARIS L.)</t>
  </si>
  <si>
    <t>977052-36-0</t>
  </si>
  <si>
    <t>THYME, WILD OR CREEPING, EXTRACT (THYMUS SERPYLLUM L.)</t>
  </si>
  <si>
    <t>84776-98-7</t>
  </si>
  <si>
    <t>THYMOL</t>
  </si>
  <si>
    <t>89-83-8</t>
  </si>
  <si>
    <t>TITANIUM DIOXIDE</t>
  </si>
  <si>
    <t>13463-67-7</t>
  </si>
  <si>
    <t>ALPHA-TOCOPHEROL ACETATE</t>
  </si>
  <si>
    <t>58-95-7</t>
  </si>
  <si>
    <t>TOCOPHEROLS</t>
  </si>
  <si>
    <t>1406-66-2</t>
  </si>
  <si>
    <t>TOLUALDEHYDE GLYCERYL ACETAL (MIXED O-, M-, P-)</t>
  </si>
  <si>
    <t>977041-69-2</t>
  </si>
  <si>
    <t>TOLUALDEHYDES (MIXED O-, M-, P-)</t>
  </si>
  <si>
    <t>1334-78-7</t>
  </si>
  <si>
    <t>TOLU, BALSAM, EXTRACT (MYROXYLON SPP.)</t>
  </si>
  <si>
    <t>977075-28-7</t>
  </si>
  <si>
    <t>TOLU, BALSAM, GUM (MYROXYLON SPP.)</t>
  </si>
  <si>
    <t>9000-64-0</t>
  </si>
  <si>
    <t>O-TOLUENETHIOL</t>
  </si>
  <si>
    <t>137-06-4</t>
  </si>
  <si>
    <t>P-TOLYLACETALDEHYDE</t>
  </si>
  <si>
    <t>104-09-6</t>
  </si>
  <si>
    <t>O-TOLYL ACETATE</t>
  </si>
  <si>
    <t>533-18-6</t>
  </si>
  <si>
    <t>P-TOLYL ACETATE</t>
  </si>
  <si>
    <t>140-39-6</t>
  </si>
  <si>
    <t>4-(P-TOLYL)-2-BUTANONE</t>
  </si>
  <si>
    <t>7774-79-0</t>
  </si>
  <si>
    <t>O-TOLYL ISOBUTYRATE</t>
  </si>
  <si>
    <t>36438-54-7</t>
  </si>
  <si>
    <t>P-TOLYL ISOBUTYRATE</t>
  </si>
  <si>
    <t>103-93-5</t>
  </si>
  <si>
    <t>P-TOLYL LAURATE</t>
  </si>
  <si>
    <t>10024-57-4</t>
  </si>
  <si>
    <t>P-TOLYL 3-METHYLBUTYRATE</t>
  </si>
  <si>
    <t>55066-56-3</t>
  </si>
  <si>
    <t>P-TOLYL OCTANOATE</t>
  </si>
  <si>
    <t>59558-23-5</t>
  </si>
  <si>
    <t>P-TOLYL PHENYLACETATE</t>
  </si>
  <si>
    <t>101-94-0</t>
  </si>
  <si>
    <t>2-(P-TOLYL)-PROPIONALDEHYDE</t>
  </si>
  <si>
    <t>99-72-9</t>
  </si>
  <si>
    <t>O-TOLYL SALICYLATE</t>
  </si>
  <si>
    <t>617-01-6</t>
  </si>
  <si>
    <t>TOMATO LYCOPENE</t>
  </si>
  <si>
    <t>502-65-8</t>
  </si>
  <si>
    <t>TRAGACANTH, GUM (ASTRAGALUS SPP.)</t>
  </si>
  <si>
    <t>9000-65-1</t>
  </si>
  <si>
    <t>(+/-)-TRANS- AND CIS-2-HEXENAL PROPYLENE GLYCOL ACETAL</t>
  </si>
  <si>
    <t>648434-55-3</t>
  </si>
  <si>
    <t>2-TRANS-6-CIS-DODECADIENAL</t>
  </si>
  <si>
    <t>21662-13-5</t>
  </si>
  <si>
    <t>2-TRANS-6-CIS-NONADIENAL</t>
  </si>
  <si>
    <t>557-48-2</t>
  </si>
  <si>
    <t>O-TRANS-COUMARIC ACID</t>
  </si>
  <si>
    <t>614-60-8</t>
  </si>
  <si>
    <t>TRANS-2-DECENOL</t>
  </si>
  <si>
    <t>22104-80-9</t>
  </si>
  <si>
    <t>TRANS-3-HEPTENYL ACETATE</t>
  </si>
  <si>
    <t>1576-77-8</t>
  </si>
  <si>
    <t>TRANS-3-HEXENOL</t>
  </si>
  <si>
    <t>928-97-2</t>
  </si>
  <si>
    <t>TRANS-3-HEXENYL ACETATE</t>
  </si>
  <si>
    <t>3681-82-1</t>
  </si>
  <si>
    <t>TRANS-2-HEXEN-1-YL ACETATE</t>
  </si>
  <si>
    <t>2497-18-9</t>
  </si>
  <si>
    <t>TRANS-2-HEXENYL 2-METHYLBUTYRATE</t>
  </si>
  <si>
    <t>94089-01-7</t>
  </si>
  <si>
    <t>TRANS-4-NONENAL</t>
  </si>
  <si>
    <t>2277-16-9</t>
  </si>
  <si>
    <t>TRANS-3-NONEN-1-OL</t>
  </si>
  <si>
    <t>10339-61-4</t>
  </si>
  <si>
    <t>TRANS-2-NONEN-4-ONE</t>
  </si>
  <si>
    <t>27743-70-0</t>
  </si>
  <si>
    <t>TRANS-2-NONENYL ACETATE</t>
  </si>
  <si>
    <t>30418-89-4</t>
  </si>
  <si>
    <t>TRANS-4-OCTENOIC ACID</t>
  </si>
  <si>
    <t>18776-92-6</t>
  </si>
  <si>
    <t>2-(TRANS-2-PENTENYL)CYCLOPENTANONE</t>
  </si>
  <si>
    <t>51608-18-5</t>
  </si>
  <si>
    <t>TRANS-4-TERT-BUTYLCYCLOHEXANOL</t>
  </si>
  <si>
    <t>21862-63-5</t>
  </si>
  <si>
    <t>TRANS,TRANS-2,4-DODECADIENAL</t>
  </si>
  <si>
    <t>21662-16-8</t>
  </si>
  <si>
    <t>TRANS-2-TRANS-4-NONADIENE</t>
  </si>
  <si>
    <t>56700-78-8</t>
  </si>
  <si>
    <t>TRANS-2-TRIDECENOL</t>
  </si>
  <si>
    <t>74962-98-4</t>
  </si>
  <si>
    <t>TREFOIL, SWEET (MELILOTUS COERULEA)</t>
  </si>
  <si>
    <t>977179-65-9</t>
  </si>
  <si>
    <t>TREHALOSE, DIHYDRATE</t>
  </si>
  <si>
    <t>6138-23-4</t>
  </si>
  <si>
    <t>TRIACETIN (GLYCEROL TRIACETATE)</t>
  </si>
  <si>
    <t>102-76-1</t>
  </si>
  <si>
    <t>TRIBUTYL ACETYLCITRATE</t>
  </si>
  <si>
    <t>77-90-7</t>
  </si>
  <si>
    <t>TRICHLOROETHYLENE</t>
  </si>
  <si>
    <t>79-01-6</t>
  </si>
  <si>
    <t>TRIDECANAL</t>
  </si>
  <si>
    <t>10486-19-8</t>
  </si>
  <si>
    <t>TRIDECANOIC ACID</t>
  </si>
  <si>
    <t>638-53-9</t>
  </si>
  <si>
    <t>2-TRIDECANONE</t>
  </si>
  <si>
    <t>593-08-8</t>
  </si>
  <si>
    <t>2-TRANS,4-CIS,7-CIS-TRIDECATRIENAL</t>
  </si>
  <si>
    <t>13552-96-0</t>
  </si>
  <si>
    <t>2-TRIDECENAL</t>
  </si>
  <si>
    <t>7774-82-5</t>
  </si>
  <si>
    <t>TRIDODECYL AMINE</t>
  </si>
  <si>
    <t>102-87-4</t>
  </si>
  <si>
    <t>TRIETHANOLAMINE</t>
  </si>
  <si>
    <t>102-71-6</t>
  </si>
  <si>
    <t>TRIETHYLAMINE</t>
  </si>
  <si>
    <t>121-44-8</t>
  </si>
  <si>
    <t>TRIETHYL CITRATE</t>
  </si>
  <si>
    <t>77-93-0</t>
  </si>
  <si>
    <t>TRIETHYLENETETRAMINE CROSS-LINKED WITH EPICHLOROHYDRIN</t>
  </si>
  <si>
    <t>27754-94-5</t>
  </si>
  <si>
    <t>TRIFLUOROMETHANE SULFONIC ACID</t>
  </si>
  <si>
    <t>1493-13-6</t>
  </si>
  <si>
    <t>2,4,5-TRIHYDROXYBUTYROPHENONE</t>
  </si>
  <si>
    <t>1421-63-2</t>
  </si>
  <si>
    <t>(TRIHYDROXY-PHENYL)-PROPAN-1-ONE</t>
  </si>
  <si>
    <t>60-82-2</t>
  </si>
  <si>
    <t>TRILOBATIN</t>
  </si>
  <si>
    <t>4192-90-9</t>
  </si>
  <si>
    <t>TRIMETHYLAMINE</t>
  </si>
  <si>
    <t>75-50-3</t>
  </si>
  <si>
    <t>TRIMETHYLAMINE OXIDE</t>
  </si>
  <si>
    <t>1184-78-7</t>
  </si>
  <si>
    <t>2,6,6-TRIMETHYL-1 AND 2-CYCLOHEXEN-1-CARBOXALDEHYDE</t>
  </si>
  <si>
    <t>977045-71-8</t>
  </si>
  <si>
    <t>P,ALPHA,ALPHA-TRIMETHYLBENZYL ALCOHOL</t>
  </si>
  <si>
    <t>1197-01-9</t>
  </si>
  <si>
    <t>4-(2,6,6-TRIMETHYLCYCLOHEXA-1,3-DIENYL)BUT-2-EN-4-ONE</t>
  </si>
  <si>
    <t>23696-85-7</t>
  </si>
  <si>
    <t>2,6,6-TRIMETHYLCYCLOHEXA-1,3-DIENYL METHANAL</t>
  </si>
  <si>
    <t>116-26-7</t>
  </si>
  <si>
    <t>3,3,5-TRIMETHYLCYCLOHEXANOL</t>
  </si>
  <si>
    <t>116-02-9</t>
  </si>
  <si>
    <t>2,2,6-TRIMETHYLCYCLOHEXANONE</t>
  </si>
  <si>
    <t>2408-37-9</t>
  </si>
  <si>
    <t>2,6,6-TRIMETHYL-1-CYCLOHEXEN-1-ACETALDEHYDE</t>
  </si>
  <si>
    <t>472-66-2</t>
  </si>
  <si>
    <t>2,6,6-TRIMETHYLCYCLOHEX-2-ENE-1,4-DIONE</t>
  </si>
  <si>
    <t>1125-21-9</t>
  </si>
  <si>
    <t>4-(2,6,6-TRIMETHYLCYCLOHEX-1-ENYL)BUT-2-EN-4-ONE</t>
  </si>
  <si>
    <t>35044-68-9</t>
  </si>
  <si>
    <t>3,3,5-TRIMETHYLCYCLOHEXYL ACETATE</t>
  </si>
  <si>
    <t>67859-96-5</t>
  </si>
  <si>
    <t>2,2,3-TRIMETHYLCYCLOPENT-3-EN-1-YL ACETALDEHYDE</t>
  </si>
  <si>
    <t>4501-58-0</t>
  </si>
  <si>
    <t>4-(2,2,3-TRIMETHYLCYCLOPENTYL)BUTANOIC ACID</t>
  </si>
  <si>
    <t>957136-80-0</t>
  </si>
  <si>
    <t>3,7,11-TRIMETHYLDODECA-2,6,10-TRIENYL ACETATE</t>
  </si>
  <si>
    <t>29548-30-9</t>
  </si>
  <si>
    <t>3,5,5-TRIMETHYLHEXANAL</t>
  </si>
  <si>
    <t>5435-64-3</t>
  </si>
  <si>
    <t>3,5,5-TRIMETHYL-1-HEXANOL</t>
  </si>
  <si>
    <t>3452-97-9</t>
  </si>
  <si>
    <t>2,6,6-TRIMETHYL-2-HYDROXYCYCLOHEXANONE</t>
  </si>
  <si>
    <t>7500-42-7</t>
  </si>
  <si>
    <t>(2,6,6-TRIMETHYL-2-HYDROXYCYCLOHEXYLIDENE)ACETIC ACID GAMMA-LACTONE</t>
  </si>
  <si>
    <t>15356-74-8</t>
  </si>
  <si>
    <t>2,3,3-TRIMETHYLINDANONE</t>
  </si>
  <si>
    <t>54440-17-4</t>
  </si>
  <si>
    <t>TRANS- AND CIS-2,4,8-TRIMETHYL-3,7-NONA-DIEN-2-OL</t>
  </si>
  <si>
    <t>479547-57-4</t>
  </si>
  <si>
    <t>(+/-)-2,4,8-TRIMETHYL-7-NONEN-2-OL</t>
  </si>
  <si>
    <t>437770-28-0</t>
  </si>
  <si>
    <t>1,3,3-TRIMETHYL-2-NORBORNANYL ACETATE</t>
  </si>
  <si>
    <t>13851-11-1</t>
  </si>
  <si>
    <t>2,2,4-TRIMETHYL-1,3-OXACYCLOPENTANE</t>
  </si>
  <si>
    <t>1193-11-9</t>
  </si>
  <si>
    <t>TRIMETHYLOXAZOLE</t>
  </si>
  <si>
    <t>20662-84-4</t>
  </si>
  <si>
    <t>2,4,5-TRIMETHYL-DELTA-3-OXAZOLINE</t>
  </si>
  <si>
    <t>22694-96-8</t>
  </si>
  <si>
    <t>2,6,10-TRIMETHYL-2,6,10-PENTADECATRIEN-14-ONE</t>
  </si>
  <si>
    <t>762-29-8</t>
  </si>
  <si>
    <t>2,3,4-TRIMETHYL-3-PENTANOL</t>
  </si>
  <si>
    <t>3054-92-0</t>
  </si>
  <si>
    <t>2,4,6-TRIMETHYLPHENOL</t>
  </si>
  <si>
    <t>527-60-6</t>
  </si>
  <si>
    <t>2,3,6-TRIMETHYLPHENOL</t>
  </si>
  <si>
    <t>2416-94-6</t>
  </si>
  <si>
    <t>2,3,5-TRIMETHYLPYRAZINE</t>
  </si>
  <si>
    <t>14667-55-1</t>
  </si>
  <si>
    <t>2,4,5-TRIMETHYLTHIAZOLE</t>
  </si>
  <si>
    <t>13623-11-5</t>
  </si>
  <si>
    <t>2,2,6-TRIMETHYL-6-VINYLTETRAHYDROPYRAN</t>
  </si>
  <si>
    <t>7392-19-0</t>
  </si>
  <si>
    <t>TRIPROPYLAMINE</t>
  </si>
  <si>
    <t>102-69-2</t>
  </si>
  <si>
    <t>1,2,3-TRIS((1'-ETHOXY)ETHOXY)-PROPANE</t>
  </si>
  <si>
    <t>67715-82-6</t>
  </si>
  <si>
    <t>TRISODIUM CITRATE</t>
  </si>
  <si>
    <t>68-04-2</t>
  </si>
  <si>
    <t>TRISODIUM NITRILOTRIACETATE</t>
  </si>
  <si>
    <t>5064-31-3</t>
  </si>
  <si>
    <t>2,4,6-TRITHIAHEPTANE</t>
  </si>
  <si>
    <t>6540-86-9</t>
  </si>
  <si>
    <t>TRITHIOACETONE</t>
  </si>
  <si>
    <t>828-26-2</t>
  </si>
  <si>
    <t>TRYPSIN FROM ANIMAL TISSUE</t>
  </si>
  <si>
    <t>L-TRYPTOPHAN</t>
  </si>
  <si>
    <t>73-22-3</t>
  </si>
  <si>
    <t>TUBEROSE LACTONE</t>
  </si>
  <si>
    <t>153175-57-6</t>
  </si>
  <si>
    <t>TUBEROSE, OIL (POLIANTHES TUBEROSA L.)</t>
  </si>
  <si>
    <t>TUNU (CASTILLA FALLAX COOK)</t>
  </si>
  <si>
    <t>977011-54-3</t>
  </si>
  <si>
    <t>TURMERIC (CURCUMA LONGA L.)</t>
  </si>
  <si>
    <t>977052-44-0</t>
  </si>
  <si>
    <t>TURMERIC, EXTRACT (CURCUMA LONGA L.)</t>
  </si>
  <si>
    <t>84775-52-0</t>
  </si>
  <si>
    <t>TURMERIC, OLEORESIN (CURCUMA LONGA L.)</t>
  </si>
  <si>
    <t>129828-29-1</t>
  </si>
  <si>
    <t>TURPENTINE</t>
  </si>
  <si>
    <t>8052-14-0</t>
  </si>
  <si>
    <t>TURPENTINE, GUM (PINUS SPP.)</t>
  </si>
  <si>
    <t>9005-90-7</t>
  </si>
  <si>
    <t>TURPENTINE, RECTIFIED</t>
  </si>
  <si>
    <t>977022-00-6</t>
  </si>
  <si>
    <t>TURPENTINE, STEAM DISTILLED (PINUS SPP.)</t>
  </si>
  <si>
    <t>8006-64-2</t>
  </si>
  <si>
    <t>TYRAMINE</t>
  </si>
  <si>
    <t>51-67-2</t>
  </si>
  <si>
    <t>L-TYROSINE</t>
  </si>
  <si>
    <t>60-18-4</t>
  </si>
  <si>
    <t>L-TYROSINE ETHYL ESTER HYDROCHLORIDE</t>
  </si>
  <si>
    <t>4089-07-0</t>
  </si>
  <si>
    <t>ULTRAMARINE BLUE</t>
  </si>
  <si>
    <t>57455-37-5</t>
  </si>
  <si>
    <t>2,4-UNDECADIENAL</t>
  </si>
  <si>
    <t>13162-46-4</t>
  </si>
  <si>
    <t>2,5-UNDECADIENAL</t>
  </si>
  <si>
    <t>91254-00-1</t>
  </si>
  <si>
    <t>2,3-UNDECADIONE</t>
  </si>
  <si>
    <t>7493-59-6</t>
  </si>
  <si>
    <t>GAMMA-UNDECALACTONE</t>
  </si>
  <si>
    <t>104-67-6</t>
  </si>
  <si>
    <t>UNDECANAL</t>
  </si>
  <si>
    <t>112-44-7</t>
  </si>
  <si>
    <t>UNDECANAL PROPYLENEGLYCOL ACETAL</t>
  </si>
  <si>
    <t>74094-62-5</t>
  </si>
  <si>
    <t>UNDECANOIC ACID</t>
  </si>
  <si>
    <t>112-37-8</t>
  </si>
  <si>
    <t>2-UNDECANOL</t>
  </si>
  <si>
    <t>1653-30-1</t>
  </si>
  <si>
    <t>2-UNDECANONE</t>
  </si>
  <si>
    <t>112-12-9</t>
  </si>
  <si>
    <t>1,3,5,7-UNDECATETRAENE</t>
  </si>
  <si>
    <t>116963-97-4</t>
  </si>
  <si>
    <t>1,3,5-UNDECATRIENE</t>
  </si>
  <si>
    <t>16356-11-9</t>
  </si>
  <si>
    <t>9-UNDECENAL</t>
  </si>
  <si>
    <t>143-14-6</t>
  </si>
  <si>
    <t>10-UNDECENAL</t>
  </si>
  <si>
    <t>112-45-8</t>
  </si>
  <si>
    <t>2-UNDECENAL</t>
  </si>
  <si>
    <t>2463-77-6</t>
  </si>
  <si>
    <t>(E)-4-UNDECENAL</t>
  </si>
  <si>
    <t>68820-35-9</t>
  </si>
  <si>
    <t>10-UNDECENOIC ACID</t>
  </si>
  <si>
    <t>112-38-9</t>
  </si>
  <si>
    <t>2-UNDECEN-1-OL</t>
  </si>
  <si>
    <t>37617-03-1</t>
  </si>
  <si>
    <t>UNDECEN-1-OL</t>
  </si>
  <si>
    <t>112-43-6</t>
  </si>
  <si>
    <t>75039-84-8</t>
  </si>
  <si>
    <t>10-UNDECEN-2-ONE</t>
  </si>
  <si>
    <t>36219-73-5</t>
  </si>
  <si>
    <t>10-UNDECEN-1-YL ACETATE</t>
  </si>
  <si>
    <t>112-19-6</t>
  </si>
  <si>
    <t>UNDECYL ALCOHOL</t>
  </si>
  <si>
    <t>112-42-5</t>
  </si>
  <si>
    <t>N-UNDECYLBENZENESULFONIC ACID</t>
  </si>
  <si>
    <t>50854-94-9</t>
  </si>
  <si>
    <t>UREA</t>
  </si>
  <si>
    <t>57-13-6</t>
  </si>
  <si>
    <t>UREASE ENZYME PREPARATION (LACTOBACILLUS FERMENTUM)</t>
  </si>
  <si>
    <t>977161-74-2</t>
  </si>
  <si>
    <t>VALENCENE</t>
  </si>
  <si>
    <t>VALERALDEHYDE</t>
  </si>
  <si>
    <t>110-62-3</t>
  </si>
  <si>
    <t>VALERALDEHYDE DIBUTYL ACETAL</t>
  </si>
  <si>
    <t>13112-65-7</t>
  </si>
  <si>
    <t>VALERALDEHYDE PROPYLENEGLYCOL ACETAL</t>
  </si>
  <si>
    <t>74094-60-3</t>
  </si>
  <si>
    <t>VALERIAN ROOT, EXTRACT (VALERIANA OFFICINALIS L.)</t>
  </si>
  <si>
    <t>8057-49-6</t>
  </si>
  <si>
    <t>VALERIAN ROOT, OIL (VALERIANA OFFICINALIS L.)</t>
  </si>
  <si>
    <t>8008-88-6</t>
  </si>
  <si>
    <t>VALERIC ACID</t>
  </si>
  <si>
    <t>109-52-4</t>
  </si>
  <si>
    <t>GAMMA-VALEROLACTONE</t>
  </si>
  <si>
    <t>108-29-2</t>
  </si>
  <si>
    <t>L-VALINE</t>
  </si>
  <si>
    <t>72-18-4</t>
  </si>
  <si>
    <t>VANILLA, ABSOLUTE (VANILLA SPP.)</t>
  </si>
  <si>
    <t>977189-04-5</t>
  </si>
  <si>
    <t>VANILLA, EXTRACT (VANILLA SPP.)</t>
  </si>
  <si>
    <t>VANILLA, OLEORESIN (VANILLA SPP.)</t>
  </si>
  <si>
    <t>8023-78-7</t>
  </si>
  <si>
    <t>VANILLA (VANILLA SPP.)</t>
  </si>
  <si>
    <t>977004-06-0</t>
  </si>
  <si>
    <t>VANILLIC ACID</t>
  </si>
  <si>
    <t>121-34-6</t>
  </si>
  <si>
    <t>VANILLIN</t>
  </si>
  <si>
    <t>121-33-5</t>
  </si>
  <si>
    <t>VANILLIN ACETATE</t>
  </si>
  <si>
    <t>881-68-5</t>
  </si>
  <si>
    <t>VANILLIN 1,2-BUTYLENE GLYCOL ACETAL</t>
  </si>
  <si>
    <t>63253-24-7</t>
  </si>
  <si>
    <t>VANILLIN ISOBUTYRATE</t>
  </si>
  <si>
    <t>20665-85-4</t>
  </si>
  <si>
    <t>VANILLIN 3-(L-MENTHOXY)PROPANE-1,2-DIOL ACETAL</t>
  </si>
  <si>
    <t>180964-47-0</t>
  </si>
  <si>
    <t>VANILLIN PROPYLENE GLYCOL ACETAL</t>
  </si>
  <si>
    <t>68527-74-2</t>
  </si>
  <si>
    <t>VANILLYL ALCOHOL</t>
  </si>
  <si>
    <t>498-00-0</t>
  </si>
  <si>
    <t>VANILLYL BUTYL ETHER</t>
  </si>
  <si>
    <t>82654-98-6</t>
  </si>
  <si>
    <t>VANILLYL ETHYL ETHER</t>
  </si>
  <si>
    <t>13184-86-6</t>
  </si>
  <si>
    <t>VANILLYLIDENE ACETONE</t>
  </si>
  <si>
    <t>1080-12-2</t>
  </si>
  <si>
    <t>VEGETABLE GUM, OTHER THAN THOSE CFR LISTED</t>
  </si>
  <si>
    <t>977187-39-5</t>
  </si>
  <si>
    <t>VEGETABLE JUICE</t>
  </si>
  <si>
    <t>977010-58-4</t>
  </si>
  <si>
    <t>VERATRALDEHYDE</t>
  </si>
  <si>
    <t>120-14-9</t>
  </si>
  <si>
    <t>VERBENOL</t>
  </si>
  <si>
    <t>473-67-6</t>
  </si>
  <si>
    <t>VERBENONE</t>
  </si>
  <si>
    <t>80-57-9</t>
  </si>
  <si>
    <t>VERONICA (VERONICA OFFICINALIS L.)</t>
  </si>
  <si>
    <t>977000-83-1</t>
  </si>
  <si>
    <t>VERVAIN, EUROPEAN (VERBENA OFFICINALIS L.)</t>
  </si>
  <si>
    <t>977000-41-1</t>
  </si>
  <si>
    <t>VETIVER, OIL (VETIVERIA ZIZANIOIDES STAPF)</t>
  </si>
  <si>
    <t>8016-96-4</t>
  </si>
  <si>
    <t>VETIVEROL</t>
  </si>
  <si>
    <t>68129-81-7</t>
  </si>
  <si>
    <t>VETIVER (VETIVERIA ZIZANIODES STAPF)</t>
  </si>
  <si>
    <t>977059-70-3</t>
  </si>
  <si>
    <t>VETIVERYL ACETATE</t>
  </si>
  <si>
    <t>62563-80-8</t>
  </si>
  <si>
    <t>VINYL ACETATE</t>
  </si>
  <si>
    <t>108-05-4</t>
  </si>
  <si>
    <t>O-VINYLANISOLE</t>
  </si>
  <si>
    <t>612-15-7</t>
  </si>
  <si>
    <t>VINYL CHLORIDE-VINYLIDENE CHLORIDE COPOLYMER</t>
  </si>
  <si>
    <t>P-VINYLPHENOL</t>
  </si>
  <si>
    <t>2628-17-3</t>
  </si>
  <si>
    <t>VIOLET LEAVES ABSOLUTE (VIOLA ODORATA L.)</t>
  </si>
  <si>
    <t>VIOLET, SWISS (VIOLA CALCARATA L.)</t>
  </si>
  <si>
    <t>977089-10-3</t>
  </si>
  <si>
    <t>VITAMIN D-2</t>
  </si>
  <si>
    <t>50-14-6</t>
  </si>
  <si>
    <t>VITAMIN D-3</t>
  </si>
  <si>
    <t>67-97-0</t>
  </si>
  <si>
    <t>VITAMIN B-12</t>
  </si>
  <si>
    <t>68-19-9</t>
  </si>
  <si>
    <t>VITAMIN A</t>
  </si>
  <si>
    <t>68-26-8</t>
  </si>
  <si>
    <t>VITAMIN A ACETATE</t>
  </si>
  <si>
    <t>127-47-9</t>
  </si>
  <si>
    <t>VITAMIN B COMPLEX AND SYRUP</t>
  </si>
  <si>
    <t>977154-08-7</t>
  </si>
  <si>
    <t>VITAMIN D</t>
  </si>
  <si>
    <t>1406-16-2</t>
  </si>
  <si>
    <t>VITAMIN K</t>
  </si>
  <si>
    <t>12001-79-5</t>
  </si>
  <si>
    <t>VITAMIN A PALMITATE</t>
  </si>
  <si>
    <t>79-81-2</t>
  </si>
  <si>
    <t>WALNUT HULL, EXTRACT (JUGLANS SPP.)</t>
  </si>
  <si>
    <t>977014-38-2</t>
  </si>
  <si>
    <t>WALNUT LEAVES, EXTRACT (JUGLANS SPP.)</t>
  </si>
  <si>
    <t>977091-98-7</t>
  </si>
  <si>
    <t>WHEAT GLUTEN</t>
  </si>
  <si>
    <t>8002-80-0</t>
  </si>
  <si>
    <t>WHEAT STARCH</t>
  </si>
  <si>
    <t>977052-26-8</t>
  </si>
  <si>
    <t>WHEY</t>
  </si>
  <si>
    <t>92129-90-3</t>
  </si>
  <si>
    <t>WHEY, DELACTOSED</t>
  </si>
  <si>
    <t>92129-93-6</t>
  </si>
  <si>
    <t>WHEY, DEMINERALIZED</t>
  </si>
  <si>
    <t>977085-88-3</t>
  </si>
  <si>
    <t>WHEY, PARTIALLY DIMINERALIZED AND PARTIALLY DELACTOSED</t>
  </si>
  <si>
    <t>977086-36-4</t>
  </si>
  <si>
    <t>WHEY PROTEIN CONCENTRATE</t>
  </si>
  <si>
    <t>977102-05-8</t>
  </si>
  <si>
    <t>WINTERGREEN, EXTRACT (GAULTHERIA PROCUMBENS L.)</t>
  </si>
  <si>
    <t>90045-28-6</t>
  </si>
  <si>
    <t>WINTERGREEN, OIL (GAULTHERIA PROCUMBENS L.)</t>
  </si>
  <si>
    <t>68917-75-9</t>
  </si>
  <si>
    <t>WOODRUFF, SWEET (ASPERULA ODORATA L.)</t>
  </si>
  <si>
    <t>977070-09-9</t>
  </si>
  <si>
    <t>WORT</t>
  </si>
  <si>
    <t>977042-62-8</t>
  </si>
  <si>
    <t>XANTHAN GUM</t>
  </si>
  <si>
    <t>XANTHOPHYLL</t>
  </si>
  <si>
    <t>127-40-2</t>
  </si>
  <si>
    <t>2,6-XYLENOL</t>
  </si>
  <si>
    <t>576-26-1</t>
  </si>
  <si>
    <t>2,5-XYLENOL</t>
  </si>
  <si>
    <t>95-87-4</t>
  </si>
  <si>
    <t>3,4-XYLENOL</t>
  </si>
  <si>
    <t>95-65-8</t>
  </si>
  <si>
    <t>XYLITOL</t>
  </si>
  <si>
    <t>87-99-0</t>
  </si>
  <si>
    <t>D-XYLOSE</t>
  </si>
  <si>
    <t>58-86-6</t>
  </si>
  <si>
    <t>YARROW, HERB (ACHILLEA MILLEFOLIUM L.)</t>
  </si>
  <si>
    <t>977000-16-0</t>
  </si>
  <si>
    <t>YARROW, OIL (ACHILLEA MILLEFOLIUM L.)</t>
  </si>
  <si>
    <t>YEAST AUTOLYSATE</t>
  </si>
  <si>
    <t>977046-75-5</t>
  </si>
  <si>
    <t>YEAST, DRIED IRRADIATED</t>
  </si>
  <si>
    <t>977052-70-2</t>
  </si>
  <si>
    <t>YEAST EXTRACT AUTOLYZED</t>
  </si>
  <si>
    <t>977082-78-2</t>
  </si>
  <si>
    <t>YEAST-MALT SPROUT EXTRACT</t>
  </si>
  <si>
    <t>977011-55-4</t>
  </si>
  <si>
    <t>YEASTS</t>
  </si>
  <si>
    <t>977030-39-9</t>
  </si>
  <si>
    <t>YEASTS, DRIED</t>
  </si>
  <si>
    <t>977009-36-1</t>
  </si>
  <si>
    <t>YELLOW PRUSSIATE OF SODA</t>
  </si>
  <si>
    <t>14434-22-1</t>
  </si>
  <si>
    <t>YERBA SANTA, FLUID EXTRACT (ERIODICTYON CALIFORNICUM (HOOK AND ARN) TORR)</t>
  </si>
  <si>
    <t>977092-73-1</t>
  </si>
  <si>
    <t>YLANG-YLANG, OIL (CANANGA ODORATA HOOK. F. AND THOMAS)</t>
  </si>
  <si>
    <t>8006-81-3</t>
  </si>
  <si>
    <t>YUCCA, JOSHUA-TREE (YUCCA BREVIFOLIA ENGELM.)</t>
  </si>
  <si>
    <t>977083-21-8</t>
  </si>
  <si>
    <t>YUCCA, MOHAVE, EXTRACT (YUCCA SPP.)</t>
  </si>
  <si>
    <t>977083-20-7</t>
  </si>
  <si>
    <t>YUZUNONE</t>
  </si>
  <si>
    <t>1123751-39-2</t>
  </si>
  <si>
    <t>ZEDOARY BARK, EXTRACT (CURCUMA ZEDOARIA (BERG.) ROSC.)</t>
  </si>
  <si>
    <t>84961-49-9</t>
  </si>
  <si>
    <t>ZEDOARY (CURCUMA ZEDOARIA (BERG.) ROSC.)</t>
  </si>
  <si>
    <t>977052-57-5</t>
  </si>
  <si>
    <t>ZEIN POWDER</t>
  </si>
  <si>
    <t>9010-66-6</t>
  </si>
  <si>
    <t>ZINC ACETATE</t>
  </si>
  <si>
    <t>557-34-6</t>
  </si>
  <si>
    <t>ZINC CARBONATE</t>
  </si>
  <si>
    <t>3486-35-9</t>
  </si>
  <si>
    <t>ZINC CHLORIDE</t>
  </si>
  <si>
    <t>7646-85-7</t>
  </si>
  <si>
    <t>ZINC DITHIONITE</t>
  </si>
  <si>
    <t>7779-86-4</t>
  </si>
  <si>
    <t>ZINC GLUCONATE</t>
  </si>
  <si>
    <t>ZINC METHIONINE SULFATE</t>
  </si>
  <si>
    <t>56329-42-1</t>
  </si>
  <si>
    <t>ZINC OXIDE</t>
  </si>
  <si>
    <t>1314-13-2</t>
  </si>
  <si>
    <t>ZINC STEARATE</t>
  </si>
  <si>
    <t>557-05-1</t>
  </si>
  <si>
    <t>ZINC SULFATE</t>
  </si>
  <si>
    <t>7446-20-0</t>
  </si>
  <si>
    <t>ZINGERONE</t>
  </si>
  <si>
    <t>122-48-5</t>
  </si>
  <si>
    <t>CASRN</t>
  </si>
  <si>
    <t>FEMA GRAS</t>
  </si>
  <si>
    <t>Acetic acid</t>
  </si>
  <si>
    <t>Triacetin</t>
  </si>
  <si>
    <t>Acetophenone</t>
  </si>
  <si>
    <t>Hexanedioic acid</t>
  </si>
  <si>
    <t>Allyl isothiocyanate</t>
  </si>
  <si>
    <t>3-Methylbutyl acetate</t>
  </si>
  <si>
    <t>Isopentyl alcohol</t>
  </si>
  <si>
    <t>Isopentyl benzoate</t>
  </si>
  <si>
    <t>Pentyl butyrate</t>
  </si>
  <si>
    <t>Isopentyl butyrate</t>
  </si>
  <si>
    <t>(E)-Anethole</t>
  </si>
  <si>
    <t>Anise oil</t>
  </si>
  <si>
    <t>L-Ascorbic acid</t>
  </si>
  <si>
    <t>Benzoic acid</t>
  </si>
  <si>
    <t>Benzoin</t>
  </si>
  <si>
    <t>Benzophenone</t>
  </si>
  <si>
    <t>Benzyl acetate</t>
  </si>
  <si>
    <t>Benzyl alcohol</t>
  </si>
  <si>
    <t>Benzyl benzoate</t>
  </si>
  <si>
    <t>Benzyl cinnamate</t>
  </si>
  <si>
    <t>Benzyl salicylate</t>
  </si>
  <si>
    <t>Isoborneol</t>
  </si>
  <si>
    <t>Bornyl acetate</t>
  </si>
  <si>
    <t>Isobornyl acetate</t>
  </si>
  <si>
    <t>Isobornyl propanoate</t>
  </si>
  <si>
    <t>Butylated hydroxytoluene</t>
  </si>
  <si>
    <t>Butylparaben</t>
  </si>
  <si>
    <t>Butyl lactate</t>
  </si>
  <si>
    <t>Butanoic acid</t>
  </si>
  <si>
    <t>Caffeine</t>
  </si>
  <si>
    <t>D-Camphor</t>
  </si>
  <si>
    <t>Isopropyl-o-cresol</t>
  </si>
  <si>
    <t>6485-40-1</t>
  </si>
  <si>
    <t>(2E)-3-Phenylprop-2-enal</t>
  </si>
  <si>
    <t>14371-10-9</t>
  </si>
  <si>
    <t>140-10-3</t>
  </si>
  <si>
    <t>3-Phenyl-2-propen-1-ol</t>
  </si>
  <si>
    <t>3,7-Dimethyl-2,6-octadienal</t>
  </si>
  <si>
    <t>Citric acid</t>
  </si>
  <si>
    <t>Citronellal</t>
  </si>
  <si>
    <t>Citronellol</t>
  </si>
  <si>
    <t>Clove leaf oil</t>
  </si>
  <si>
    <t>p-Cymene</t>
  </si>
  <si>
    <t>Decanal</t>
  </si>
  <si>
    <t>Decanoic acid</t>
  </si>
  <si>
    <t>1-Decanol</t>
  </si>
  <si>
    <t>Dibutyl decanedioate</t>
  </si>
  <si>
    <t>Diethyl propanedioate</t>
  </si>
  <si>
    <t>Diethyl butanedioate</t>
  </si>
  <si>
    <t>Hydroquinone dimethyl ether</t>
  </si>
  <si>
    <t>Dimethylbenzylcarbinyl acetate</t>
  </si>
  <si>
    <t>1,1-Dimethyl-2-phenylethyl butanoate</t>
  </si>
  <si>
    <t>Dimethyl succinate</t>
  </si>
  <si>
    <t>Estragole</t>
  </si>
  <si>
    <t>Ethyl anthranilate</t>
  </si>
  <si>
    <t>Ethyl benzoate</t>
  </si>
  <si>
    <t>Ethyl butyrate</t>
  </si>
  <si>
    <t>Ethyl heptanoate</t>
  </si>
  <si>
    <t>Ethyl hexanoate</t>
  </si>
  <si>
    <t>Ethyl methylphenylglycidate</t>
  </si>
  <si>
    <t>Ethyl oleate</t>
  </si>
  <si>
    <t>Ethyl 3-phenylglycidate</t>
  </si>
  <si>
    <t>Ethyl propionate</t>
  </si>
  <si>
    <t>Ethyl undec-10-enoate</t>
  </si>
  <si>
    <t>3-Ethoxy-4-hydroxybenzaldehyde</t>
  </si>
  <si>
    <t>1,8-Cineol</t>
  </si>
  <si>
    <t>Eugenol</t>
  </si>
  <si>
    <t>Methyleugenol</t>
  </si>
  <si>
    <t>Farnesol</t>
  </si>
  <si>
    <t>Fenchol</t>
  </si>
  <si>
    <t>Fumaric acid</t>
  </si>
  <si>
    <t>Furfural</t>
  </si>
  <si>
    <t>Furfuryl alcohol</t>
  </si>
  <si>
    <t>Geraniol</t>
  </si>
  <si>
    <t>Geranyl acetate</t>
  </si>
  <si>
    <t>Glycerol</t>
  </si>
  <si>
    <t>2-Methoxyphenol</t>
  </si>
  <si>
    <t>1,4-Heptanolide</t>
  </si>
  <si>
    <t>Heptanal</t>
  </si>
  <si>
    <t>2-Heptanone</t>
  </si>
  <si>
    <t>1-Heptanol</t>
  </si>
  <si>
    <t>Heptyl butanoate</t>
  </si>
  <si>
    <t>1-Hexadecanol</t>
  </si>
  <si>
    <t>Hexanoic acid</t>
  </si>
  <si>
    <t>(Z)-3-Hexen-1-ol</t>
  </si>
  <si>
    <t>1-Hexanol</t>
  </si>
  <si>
    <t>2-Benzylideneoctanal</t>
  </si>
  <si>
    <t>7-Hydroxy-3,7-dimethyloctanal</t>
  </si>
  <si>
    <t>Indole</t>
  </si>
  <si>
    <t>4-(2,6,6-Trimethyl-cyclohex-1-enyl)-but-3-en-2-one</t>
  </si>
  <si>
    <t>Dodecanoic acid</t>
  </si>
  <si>
    <t>1-Dodecanol</t>
  </si>
  <si>
    <t>Linalool</t>
  </si>
  <si>
    <t>Linalyl acetate</t>
  </si>
  <si>
    <t>Maltol</t>
  </si>
  <si>
    <t>dl-Menthol</t>
  </si>
  <si>
    <t>4-Methoxybenzaldehyde</t>
  </si>
  <si>
    <t>Methyl 2-aminobenzoate</t>
  </si>
  <si>
    <t>Methylparaben</t>
  </si>
  <si>
    <t>Methyl dodecanoate</t>
  </si>
  <si>
    <t>2'-Acetonaphthone</t>
  </si>
  <si>
    <t>Methyl octanoate</t>
  </si>
  <si>
    <t>6-Methylquinoline</t>
  </si>
  <si>
    <t>Methyl salicylate</t>
  </si>
  <si>
    <t>3-(Methylthio)propanal</t>
  </si>
  <si>
    <t>Myrcene</t>
  </si>
  <si>
    <t>Tetradecanoic acid</t>
  </si>
  <si>
    <t>Nerolidol</t>
  </si>
  <si>
    <t>Nonanal</t>
  </si>
  <si>
    <t>Nonanoic acid</t>
  </si>
  <si>
    <t>1-Nonanol</t>
  </si>
  <si>
    <t>Octanal</t>
  </si>
  <si>
    <t>Octanoic acid</t>
  </si>
  <si>
    <t>1-Octanol</t>
  </si>
  <si>
    <t>2-Octanol</t>
  </si>
  <si>
    <t>1-Octen-3-ol</t>
  </si>
  <si>
    <t>Octyl acetate</t>
  </si>
  <si>
    <t>Oleic acid</t>
  </si>
  <si>
    <t>Hexadecanoic acid</t>
  </si>
  <si>
    <t>2-Pentanone</t>
  </si>
  <si>
    <t>Peppermint oil</t>
  </si>
  <si>
    <t>2-Phenylethanol</t>
  </si>
  <si>
    <t>2-Phenylethyl benzoate</t>
  </si>
  <si>
    <t>Phenylacetaldehyde</t>
  </si>
  <si>
    <t>Methyl styryl ketone</t>
  </si>
  <si>
    <t>Phosphoric acid</t>
  </si>
  <si>
    <t>Polysorbate 80</t>
  </si>
  <si>
    <t>Isopropyl acetate</t>
  </si>
  <si>
    <t>1-Propanol</t>
  </si>
  <si>
    <t>4-Propylanisole</t>
  </si>
  <si>
    <t>1,2-Propylene glycol</t>
  </si>
  <si>
    <t>Isopropyl formate</t>
  </si>
  <si>
    <t>Propyl gallate</t>
  </si>
  <si>
    <t>Propylparaben</t>
  </si>
  <si>
    <t>Salicylaldehyde</t>
  </si>
  <si>
    <t>Sodium benzoate</t>
  </si>
  <si>
    <t>D-Glucitol</t>
  </si>
  <si>
    <t>Octadecanoic acid</t>
  </si>
  <si>
    <t>Sucrose octaacetate</t>
  </si>
  <si>
    <t>Tannic acid</t>
  </si>
  <si>
    <t>L-Tartaric acid</t>
  </si>
  <si>
    <t>Terpinolene</t>
  </si>
  <si>
    <t>alpha-Terpinyl acetate</t>
  </si>
  <si>
    <t>Tetrahydrofurfuryl alcohol</t>
  </si>
  <si>
    <t>3,7-Dimethyl-3-octanol</t>
  </si>
  <si>
    <t>Thymol</t>
  </si>
  <si>
    <t>Acetyl tributyl citrate</t>
  </si>
  <si>
    <t>Triethyl citrate</t>
  </si>
  <si>
    <t>5-Heptyldihydro-2(3H)-furanone</t>
  </si>
  <si>
    <t>2-Undecanone</t>
  </si>
  <si>
    <t>1-Undecanol</t>
  </si>
  <si>
    <t>Pentanal</t>
  </si>
  <si>
    <t>Pentanoic acid</t>
  </si>
  <si>
    <t>4-Hydroxy-3-methoxybenzaldehyde</t>
  </si>
  <si>
    <t>Veratraldehyde</t>
  </si>
  <si>
    <t>Biphenyl</t>
  </si>
  <si>
    <t>Ethyl (2E,4Z)-deca-2,4-dienoate</t>
  </si>
  <si>
    <t>2-Ethyl-1-hexanol</t>
  </si>
  <si>
    <t>4-Ethylphenol</t>
  </si>
  <si>
    <t>(3Z)-3-Hexenyl acetate</t>
  </si>
  <si>
    <t>1-Methylnaphthalene</t>
  </si>
  <si>
    <t>Phenol</t>
  </si>
  <si>
    <t>Trimethylamine</t>
  </si>
  <si>
    <t>10-Undecenoic acid</t>
  </si>
  <si>
    <t>2,6-Dimethylphenol</t>
  </si>
  <si>
    <t>Benzothiazole</t>
  </si>
  <si>
    <t>4-Butyrolactone</t>
  </si>
  <si>
    <t>3,5,5-Trimethyl-1-hexanol</t>
  </si>
  <si>
    <t>Heptanoic acid</t>
  </si>
  <si>
    <t>4-Methylpent-3-en-2-one</t>
  </si>
  <si>
    <t>Linoleic acid</t>
  </si>
  <si>
    <t>Methyl linoleate</t>
  </si>
  <si>
    <t>112-63-0</t>
  </si>
  <si>
    <t>Dicyclohexyl disulfide</t>
  </si>
  <si>
    <t>2-Isopropylphenol</t>
  </si>
  <si>
    <t>Quinoline</t>
  </si>
  <si>
    <t>2-Ethyl-3-hydroxy-4H-pyran-4-one</t>
  </si>
  <si>
    <t>2-Methylbutyl isovalerate</t>
  </si>
  <si>
    <t>Diisobutyl ketone</t>
  </si>
  <si>
    <t>2-Hydroxyacetophenone</t>
  </si>
  <si>
    <t>Isophorone</t>
  </si>
  <si>
    <t>gamma-Terpinene</t>
  </si>
  <si>
    <t>Resorcinol</t>
  </si>
  <si>
    <t>Theobromine</t>
  </si>
  <si>
    <t>2,5-Dimethylphenol</t>
  </si>
  <si>
    <t>3,4-Dimethylphenol</t>
  </si>
  <si>
    <t>D-Xylose</t>
  </si>
  <si>
    <t>Benzenethiol</t>
  </si>
  <si>
    <t>4-Propylphenol</t>
  </si>
  <si>
    <t>1-(6-tert-Butyl-1,1-dimethyl-2,3-dihydro-1H-inden-4-yl)ethanone</t>
  </si>
  <si>
    <t>Diphenyl oxide</t>
  </si>
  <si>
    <t>Hexyl benzoate</t>
  </si>
  <si>
    <t>2-(3-Phenylpropyl)pyridine</t>
  </si>
  <si>
    <t>Dimethyl sulfoxide</t>
  </si>
  <si>
    <t>Cyclohexanone</t>
  </si>
  <si>
    <t>Cyclopentanone</t>
  </si>
  <si>
    <t>4-tert-Butylphenol</t>
  </si>
  <si>
    <t>Sorbic acid</t>
  </si>
  <si>
    <t>2-Phenylphenol</t>
  </si>
  <si>
    <t>Phenyl salicylate</t>
  </si>
  <si>
    <t>3,3,5-Trimethylcyclohexanol</t>
  </si>
  <si>
    <t>2,3,6-Trimethylphenol</t>
  </si>
  <si>
    <t>1-Amino-2-propanol</t>
  </si>
  <si>
    <t>Salicylic acid</t>
  </si>
  <si>
    <t>4-Hydroxybenzoic acid</t>
  </si>
  <si>
    <t>Cornmint oil</t>
  </si>
  <si>
    <t>Caprolactam</t>
  </si>
  <si>
    <t>Piperazine</t>
  </si>
  <si>
    <t>2,4,6-Trimethylphenol</t>
  </si>
  <si>
    <t>4-Hydroxyacetophenone</t>
  </si>
  <si>
    <t>Methyl isothiocyanate</t>
  </si>
  <si>
    <t>Sodium dodecyl sulfate</t>
  </si>
  <si>
    <t>Dimethyl adipate</t>
  </si>
  <si>
    <t>Diisobutyl adipate</t>
  </si>
  <si>
    <t>1-Dodecanethiol</t>
  </si>
  <si>
    <t>2-Ethyl-2-hexenal</t>
  </si>
  <si>
    <t>2-Phenoxyethanol</t>
  </si>
  <si>
    <t>Levomenol</t>
  </si>
  <si>
    <t>23089-26-1</t>
  </si>
  <si>
    <t>Butanedioic acid</t>
  </si>
  <si>
    <t>Tefluthrin</t>
  </si>
  <si>
    <t>Imazalil</t>
  </si>
  <si>
    <t>Tebufenozide</t>
  </si>
  <si>
    <t>Flusilazole</t>
  </si>
  <si>
    <t>Thiacloprid</t>
  </si>
  <si>
    <t>Fluoxastrobin</t>
  </si>
  <si>
    <t>Isoxaflutole</t>
  </si>
  <si>
    <t>Dimethomorph</t>
  </si>
  <si>
    <t>Aldicarb</t>
  </si>
  <si>
    <t>Acetochlor</t>
  </si>
  <si>
    <t>Diclofop-methyl</t>
  </si>
  <si>
    <t>Fenpropathrin</t>
  </si>
  <si>
    <t>Imazaquin</t>
  </si>
  <si>
    <t>Esfenvalerate</t>
  </si>
  <si>
    <t>Cycloate</t>
  </si>
  <si>
    <t>Thidiazuron</t>
  </si>
  <si>
    <t>Norflurazon</t>
  </si>
  <si>
    <t>Bensulide</t>
  </si>
  <si>
    <t>Abamectin</t>
  </si>
  <si>
    <t>Acephate</t>
  </si>
  <si>
    <t>Chlorpyrifos-methyl</t>
  </si>
  <si>
    <t>Naled</t>
  </si>
  <si>
    <t>Pyrimethanil</t>
  </si>
  <si>
    <t>Imazapyr</t>
  </si>
  <si>
    <t>Thiamethoxam</t>
  </si>
  <si>
    <t>Spiroxamine</t>
  </si>
  <si>
    <t>Hexythiazox</t>
  </si>
  <si>
    <t>Imidacloprid</t>
  </si>
  <si>
    <t>Tepraloxydim</t>
  </si>
  <si>
    <t>Fluroxypyr</t>
  </si>
  <si>
    <t>Azamethiphos</t>
  </si>
  <si>
    <t>Oxyfluorfen</t>
  </si>
  <si>
    <t>Clomazone</t>
  </si>
  <si>
    <t>Fenhexamid</t>
  </si>
  <si>
    <t>Oxamyl</t>
  </si>
  <si>
    <t>Trifloxystrobin</t>
  </si>
  <si>
    <t>Flufenacet</t>
  </si>
  <si>
    <t>Propoxycarbazone-sodium</t>
  </si>
  <si>
    <t>Myclobutanil</t>
  </si>
  <si>
    <t>Buprofezin</t>
  </si>
  <si>
    <t>Cyprodinil</t>
  </si>
  <si>
    <t>Fenoxaprop-ethyl</t>
  </si>
  <si>
    <t>Thiobencarb</t>
  </si>
  <si>
    <t>Difenoconazole</t>
  </si>
  <si>
    <t>Tetramethrin</t>
  </si>
  <si>
    <t>Metolachlor</t>
  </si>
  <si>
    <t>Propyzamide</t>
  </si>
  <si>
    <t>Acetamiprid</t>
  </si>
  <si>
    <t>Fenamidone</t>
  </si>
  <si>
    <t>Clothianidin</t>
  </si>
  <si>
    <t>Imazamox</t>
  </si>
  <si>
    <t>Daminozide</t>
  </si>
  <si>
    <t>Amitraz</t>
  </si>
  <si>
    <t>Prochloraz</t>
  </si>
  <si>
    <t>Imazethapyr</t>
  </si>
  <si>
    <t xml:space="preserve"> 533-74-4</t>
  </si>
  <si>
    <t>Pyraclostrobin</t>
  </si>
  <si>
    <t>Ethofumesate</t>
  </si>
  <si>
    <t>Ethalfluralin</t>
  </si>
  <si>
    <t>Etridiazole</t>
  </si>
  <si>
    <t>Dicamba</t>
  </si>
  <si>
    <t>Carbaryl</t>
  </si>
  <si>
    <t>Cyromazine</t>
  </si>
  <si>
    <t>Iprodione</t>
  </si>
  <si>
    <t>Napropamide</t>
  </si>
  <si>
    <t xml:space="preserve"> 55406-53-6</t>
  </si>
  <si>
    <t xml:space="preserve"> 87-90-1</t>
  </si>
  <si>
    <t>Terbacil</t>
  </si>
  <si>
    <t>Methomyl</t>
  </si>
  <si>
    <t>Pymetrozine</t>
  </si>
  <si>
    <t>Methamidophos</t>
  </si>
  <si>
    <t>Lactofen</t>
  </si>
  <si>
    <t>Pendimethalin</t>
  </si>
  <si>
    <t>Triadimefon</t>
  </si>
  <si>
    <t>Benfluralin</t>
  </si>
  <si>
    <t>Prometryn</t>
  </si>
  <si>
    <t>Fenitrothion</t>
  </si>
  <si>
    <t>Maneb</t>
  </si>
  <si>
    <t>Propiconazole</t>
  </si>
  <si>
    <t>Tebuthiuron</t>
  </si>
  <si>
    <t>Tralkoxydim</t>
  </si>
  <si>
    <t>Fenthion</t>
  </si>
  <si>
    <t>Clopyralid</t>
  </si>
  <si>
    <t>Ametryn</t>
  </si>
  <si>
    <t>Permethrin</t>
  </si>
  <si>
    <t>Endosulfan</t>
  </si>
  <si>
    <t>Phosalone</t>
  </si>
  <si>
    <t>Hexazinone</t>
  </si>
  <si>
    <t>Carboxin</t>
  </si>
  <si>
    <t>Bifenthrin</t>
  </si>
  <si>
    <t>Linuron</t>
  </si>
  <si>
    <t>Fenbuconazole</t>
  </si>
  <si>
    <t>Pyriproxyfen</t>
  </si>
  <si>
    <t>Pyraflufen-ethyl</t>
  </si>
  <si>
    <t>Asulam</t>
  </si>
  <si>
    <t xml:space="preserve"> 122-99-6</t>
  </si>
  <si>
    <t>Fluometuron</t>
  </si>
  <si>
    <t>Propetamphos</t>
  </si>
  <si>
    <t xml:space="preserve"> 79-39-0</t>
  </si>
  <si>
    <t xml:space="preserve"> 77-93-0</t>
  </si>
  <si>
    <t>Flufenoxuron</t>
  </si>
  <si>
    <t>Spiromesifen</t>
  </si>
  <si>
    <t xml:space="preserve"> 1541-81-7</t>
  </si>
  <si>
    <t>Pyridate</t>
  </si>
  <si>
    <t xml:space="preserve"> 57-55-6</t>
  </si>
  <si>
    <t>Naphthalene</t>
  </si>
  <si>
    <t xml:space="preserve"> 99-76-3</t>
  </si>
  <si>
    <t xml:space="preserve"> 58-08-2</t>
  </si>
  <si>
    <t xml:space="preserve"> 123-31-9</t>
  </si>
  <si>
    <t>Methoxyfenozide</t>
  </si>
  <si>
    <t>Famoxadone</t>
  </si>
  <si>
    <t>Novaluron</t>
  </si>
  <si>
    <t>Flumioxazin</t>
  </si>
  <si>
    <t>Cyclanilide</t>
  </si>
  <si>
    <t>Carfentrazone-ethyl</t>
  </si>
  <si>
    <t>Forchlorfenuron</t>
  </si>
  <si>
    <t>Fipronil</t>
  </si>
  <si>
    <t>Fludioxonil</t>
  </si>
  <si>
    <t>Dicrotophos</t>
  </si>
  <si>
    <t>Butafenacil</t>
  </si>
  <si>
    <t>Dicofol</t>
  </si>
  <si>
    <t>Methyl parathion</t>
  </si>
  <si>
    <t>Dimethoate</t>
  </si>
  <si>
    <t>Metalaxyl</t>
  </si>
  <si>
    <t>Cymoxanil</t>
  </si>
  <si>
    <t>Prallethrin</t>
  </si>
  <si>
    <t>Zoxamide</t>
  </si>
  <si>
    <t>Tetraconazole</t>
  </si>
  <si>
    <t>Cyhalofop-butyl</t>
  </si>
  <si>
    <t>Thiazopyr</t>
  </si>
  <si>
    <t>Pyrithiobac-sodium</t>
  </si>
  <si>
    <t xml:space="preserve"> 133-06-2</t>
  </si>
  <si>
    <t>Propamocarb hydrochloride</t>
  </si>
  <si>
    <t>Fluazifop-P-butyl</t>
  </si>
  <si>
    <t>Indoxacarb</t>
  </si>
  <si>
    <t>Sulfentrazone</t>
  </si>
  <si>
    <t xml:space="preserve"> 137-26-8</t>
  </si>
  <si>
    <t xml:space="preserve"> 96-45-7</t>
  </si>
  <si>
    <t>Ethephon</t>
  </si>
  <si>
    <t>Simazine</t>
  </si>
  <si>
    <t>Propanil</t>
  </si>
  <si>
    <t>Bifenazate</t>
  </si>
  <si>
    <t>Thiodicarb</t>
  </si>
  <si>
    <t>Pentachloronitrobenzene</t>
  </si>
  <si>
    <t xml:space="preserve"> 84-74-2</t>
  </si>
  <si>
    <t>Propazine</t>
  </si>
  <si>
    <t>Bromoxynil</t>
  </si>
  <si>
    <t>Chlorpropham</t>
  </si>
  <si>
    <t xml:space="preserve"> 131-11-3</t>
  </si>
  <si>
    <t>Fluazifop-butyl</t>
  </si>
  <si>
    <t>Flumiclorac-pentyl</t>
  </si>
  <si>
    <t>Propargite</t>
  </si>
  <si>
    <t>Flumetsulam</t>
  </si>
  <si>
    <t>Mevinphos</t>
  </si>
  <si>
    <t>Chlorethoxyfos</t>
  </si>
  <si>
    <t>Pyridaben</t>
  </si>
  <si>
    <t>Benomyl</t>
  </si>
  <si>
    <t>Formetanate hydrochloride</t>
  </si>
  <si>
    <t>Parathion</t>
  </si>
  <si>
    <t>Profenofos</t>
  </si>
  <si>
    <t>Coumaphos</t>
  </si>
  <si>
    <t>Disulfoton</t>
  </si>
  <si>
    <t>Fenarimol</t>
  </si>
  <si>
    <t xml:space="preserve"> 6317-18-6</t>
  </si>
  <si>
    <t xml:space="preserve"> 98-92-0</t>
  </si>
  <si>
    <t xml:space="preserve"> 101-83-7</t>
  </si>
  <si>
    <t xml:space="preserve"> 106-46-7</t>
  </si>
  <si>
    <t xml:space="preserve"> 124-09-4</t>
  </si>
  <si>
    <t xml:space="preserve"> 120-47-8</t>
  </si>
  <si>
    <t xml:space="preserve"> 87-86-5</t>
  </si>
  <si>
    <t xml:space="preserve"> 620-17-7</t>
  </si>
  <si>
    <t xml:space="preserve"> 111-42-2</t>
  </si>
  <si>
    <t xml:space="preserve"> 57-13-6</t>
  </si>
  <si>
    <t>Urea</t>
  </si>
  <si>
    <t xml:space="preserve"> 121-69-7</t>
  </si>
  <si>
    <t xml:space="preserve"> 106-50-3</t>
  </si>
  <si>
    <t xml:space="preserve"> 79-14-1</t>
  </si>
  <si>
    <t xml:space="preserve"> 68-12-2</t>
  </si>
  <si>
    <t xml:space="preserve"> 124-04-9</t>
  </si>
  <si>
    <t xml:space="preserve"> 124-07-2</t>
  </si>
  <si>
    <t xml:space="preserve"> 59-50-7</t>
  </si>
  <si>
    <t xml:space="preserve"> 126-98-7</t>
  </si>
  <si>
    <t xml:space="preserve"> 599-64-4</t>
  </si>
  <si>
    <t>1-Naphthaleneacetic acid</t>
  </si>
  <si>
    <t xml:space="preserve"> 121-79-9</t>
  </si>
  <si>
    <t xml:space="preserve"> 95-14-7</t>
  </si>
  <si>
    <t xml:space="preserve"> 7378-99-6</t>
  </si>
  <si>
    <t xml:space="preserve"> 80-07-9</t>
  </si>
  <si>
    <t xml:space="preserve"> 111-46-6</t>
  </si>
  <si>
    <t xml:space="preserve"> 100-21-0</t>
  </si>
  <si>
    <t xml:space="preserve"> 141-04-8</t>
  </si>
  <si>
    <t xml:space="preserve"> 80-43-3</t>
  </si>
  <si>
    <t xml:space="preserve"> 614-45-9</t>
  </si>
  <si>
    <t xml:space="preserve"> 1300-72-7</t>
  </si>
  <si>
    <t xml:space="preserve"> 88-12-0</t>
  </si>
  <si>
    <t xml:space="preserve"> 1076-97-7</t>
  </si>
  <si>
    <t xml:space="preserve"> 92-69-3</t>
  </si>
  <si>
    <t xml:space="preserve"> 90-00-6</t>
  </si>
  <si>
    <t xml:space="preserve"> 122-20-3</t>
  </si>
  <si>
    <t xml:space="preserve"> 461-58-5</t>
  </si>
  <si>
    <t xml:space="preserve"> 1401-55-4</t>
  </si>
  <si>
    <t xml:space="preserve"> 111-90-0</t>
  </si>
  <si>
    <t xml:space="preserve"> 111-77-3</t>
  </si>
  <si>
    <t xml:space="preserve"> 112-34-5</t>
  </si>
  <si>
    <t xml:space="preserve"> 92-84-2</t>
  </si>
  <si>
    <t xml:space="preserve"> 80-46-6</t>
  </si>
  <si>
    <t xml:space="preserve"> 99-89-8</t>
  </si>
  <si>
    <t xml:space="preserve"> 110-97-4</t>
  </si>
  <si>
    <t xml:space="preserve"> 59-67-6</t>
  </si>
  <si>
    <t xml:space="preserve"> 109-55-7</t>
  </si>
  <si>
    <t xml:space="preserve"> 131-57-7</t>
  </si>
  <si>
    <t xml:space="preserve"> 622-97-9</t>
  </si>
  <si>
    <t>Aldoxycarb</t>
  </si>
  <si>
    <t>Procymidone</t>
  </si>
  <si>
    <t>Phosmet</t>
  </si>
  <si>
    <t xml:space="preserve"> 141-22-0</t>
  </si>
  <si>
    <t xml:space="preserve"> 70-55-3</t>
  </si>
  <si>
    <t xml:space="preserve"> 872-50-4</t>
  </si>
  <si>
    <t>Dehydroacetic acid</t>
  </si>
  <si>
    <t>Picloram</t>
  </si>
  <si>
    <t xml:space="preserve"> 110-05-4</t>
  </si>
  <si>
    <t>Dimethenamid</t>
  </si>
  <si>
    <t>Molinate</t>
  </si>
  <si>
    <t>Cyazofamid</t>
  </si>
  <si>
    <t>Clofentezine</t>
  </si>
  <si>
    <t>Imazapic</t>
  </si>
  <si>
    <t xml:space="preserve"> 97-78-9</t>
  </si>
  <si>
    <t xml:space="preserve"> 628-63-7</t>
  </si>
  <si>
    <t xml:space="preserve"> 121-91-5</t>
  </si>
  <si>
    <t xml:space="preserve"> 126-73-8</t>
  </si>
  <si>
    <t xml:space="preserve"> 123-99-9</t>
  </si>
  <si>
    <t xml:space="preserve"> 94-13-3</t>
  </si>
  <si>
    <t xml:space="preserve"> 78-51-3</t>
  </si>
  <si>
    <t xml:space="preserve"> 65-23-6</t>
  </si>
  <si>
    <t>Pyridoxine</t>
  </si>
  <si>
    <t xml:space="preserve"> 96-09-3</t>
  </si>
  <si>
    <t xml:space="preserve"> 90-30-2</t>
  </si>
  <si>
    <t xml:space="preserve"> 1119-40-0</t>
  </si>
  <si>
    <t>Propham</t>
  </si>
  <si>
    <t xml:space="preserve"> 7681-82-5</t>
  </si>
  <si>
    <t xml:space="preserve"> 2451-62-9</t>
  </si>
  <si>
    <t xml:space="preserve"> 141-32-2</t>
  </si>
  <si>
    <t xml:space="preserve"> 77-92-9</t>
  </si>
  <si>
    <t xml:space="preserve"> 108-93-0</t>
  </si>
  <si>
    <t xml:space="preserve"> 107-41-5</t>
  </si>
  <si>
    <t xml:space="preserve"> 25498-49-1</t>
  </si>
  <si>
    <t xml:space="preserve"> 2176-62-7</t>
  </si>
  <si>
    <t xml:space="preserve"> 532-32-1</t>
  </si>
  <si>
    <t xml:space="preserve"> 52-51-7</t>
  </si>
  <si>
    <t xml:space="preserve"> 150-76-5</t>
  </si>
  <si>
    <t xml:space="preserve"> 80-09-1</t>
  </si>
  <si>
    <t xml:space="preserve"> 144-62-7</t>
  </si>
  <si>
    <t>Azinphos-methyl</t>
  </si>
  <si>
    <t xml:space="preserve"> 78-40-0</t>
  </si>
  <si>
    <t xml:space="preserve"> 2893-78-9</t>
  </si>
  <si>
    <t xml:space="preserve"> 499-83-2</t>
  </si>
  <si>
    <t xml:space="preserve"> 131-17-9</t>
  </si>
  <si>
    <t xml:space="preserve"> 24800-44-0</t>
  </si>
  <si>
    <t xml:space="preserve"> 112-70-9</t>
  </si>
  <si>
    <t xml:space="preserve"> 120-61-6</t>
  </si>
  <si>
    <t xml:space="preserve"> 110-15-6</t>
  </si>
  <si>
    <t xml:space="preserve"> 1806-26-4</t>
  </si>
  <si>
    <t xml:space="preserve"> 1191-50-0</t>
  </si>
  <si>
    <t xml:space="preserve"> 101-77-9</t>
  </si>
  <si>
    <t xml:space="preserve"> 95-80-7</t>
  </si>
  <si>
    <t xml:space="preserve"> 56-81-5</t>
  </si>
  <si>
    <t xml:space="preserve"> 110-63-4</t>
  </si>
  <si>
    <t xml:space="preserve"> 79-06-1</t>
  </si>
  <si>
    <t xml:space="preserve"> 27138-31-4</t>
  </si>
  <si>
    <t>Epoxiconazole</t>
  </si>
  <si>
    <t>Thiabendazole</t>
  </si>
  <si>
    <t xml:space="preserve"> 122-39-4</t>
  </si>
  <si>
    <t>Dicloran</t>
  </si>
  <si>
    <t>Metribuzin</t>
  </si>
  <si>
    <t>Dichlobenil</t>
  </si>
  <si>
    <t xml:space="preserve"> 1120-01-0</t>
  </si>
  <si>
    <t xml:space="preserve"> 149-30-4</t>
  </si>
  <si>
    <t xml:space="preserve"> 77-73-6</t>
  </si>
  <si>
    <t>Fenvalerate</t>
  </si>
  <si>
    <t xml:space="preserve"> 135-19-3</t>
  </si>
  <si>
    <t xml:space="preserve"> 83-88-5</t>
  </si>
  <si>
    <t>Riboflavin</t>
  </si>
  <si>
    <t xml:space="preserve"> 50-70-4</t>
  </si>
  <si>
    <t xml:space="preserve"> 87-69-4</t>
  </si>
  <si>
    <t xml:space="preserve"> 84-61-7</t>
  </si>
  <si>
    <t xml:space="preserve"> 88-58-4</t>
  </si>
  <si>
    <t xml:space="preserve"> 64-19-7</t>
  </si>
  <si>
    <t xml:space="preserve"> 6381-77-7</t>
  </si>
  <si>
    <t xml:space="preserve"> 584-84-9</t>
  </si>
  <si>
    <t xml:space="preserve"> 822-06-0</t>
  </si>
  <si>
    <t xml:space="preserve"> 77-89-4</t>
  </si>
  <si>
    <t xml:space="preserve"> 818-61-1</t>
  </si>
  <si>
    <t xml:space="preserve"> 138-86-3</t>
  </si>
  <si>
    <t xml:space="preserve"> 4130-42-1</t>
  </si>
  <si>
    <t xml:space="preserve"> 2492-26-4</t>
  </si>
  <si>
    <t xml:space="preserve"> 130-14-3</t>
  </si>
  <si>
    <t xml:space="preserve"> 84-75-3</t>
  </si>
  <si>
    <t xml:space="preserve"> 2554-06-5</t>
  </si>
  <si>
    <t xml:space="preserve"> 103-34-4</t>
  </si>
  <si>
    <t xml:space="preserve"> 139-88-8</t>
  </si>
  <si>
    <t xml:space="preserve"> 618-45-1</t>
  </si>
  <si>
    <t>S-Metolachlor</t>
  </si>
  <si>
    <t>Deltamethrin</t>
  </si>
  <si>
    <t>Ethion</t>
  </si>
  <si>
    <t>Chlorfenapyr</t>
  </si>
  <si>
    <t xml:space="preserve"> 3033-77-0</t>
  </si>
  <si>
    <t xml:space="preserve"> 57-06-7</t>
  </si>
  <si>
    <t xml:space="preserve"> 1189-08-8</t>
  </si>
  <si>
    <t xml:space="preserve"> 101-37-1</t>
  </si>
  <si>
    <t>Phorate</t>
  </si>
  <si>
    <t xml:space="preserve"> 7779-27-3</t>
  </si>
  <si>
    <t xml:space="preserve"> 78-63-7</t>
  </si>
  <si>
    <t xml:space="preserve"> 119-47-1</t>
  </si>
  <si>
    <t xml:space="preserve"> 97-77-8</t>
  </si>
  <si>
    <t xml:space="preserve"> 65-85-0</t>
  </si>
  <si>
    <t xml:space="preserve"> 110-44-1</t>
  </si>
  <si>
    <t xml:space="preserve"> 84-66-2</t>
  </si>
  <si>
    <t xml:space="preserve"> 107-54-0</t>
  </si>
  <si>
    <t xml:space="preserve"> 57-50-1</t>
  </si>
  <si>
    <t>Sucrose</t>
  </si>
  <si>
    <t xml:space="preserve"> 27253-33-4</t>
  </si>
  <si>
    <t xml:space="preserve"> 110-25-8</t>
  </si>
  <si>
    <t xml:space="preserve"> 127-47-9</t>
  </si>
  <si>
    <t xml:space="preserve"> 60-33-3</t>
  </si>
  <si>
    <t xml:space="preserve"> 117-08-8</t>
  </si>
  <si>
    <t xml:space="preserve"> 552-30-7</t>
  </si>
  <si>
    <t>Nicosulfuron</t>
  </si>
  <si>
    <t xml:space="preserve"> 77-40-7</t>
  </si>
  <si>
    <t xml:space="preserve"> 26172-55-4</t>
  </si>
  <si>
    <t>Desmedipham</t>
  </si>
  <si>
    <t>Fluridone</t>
  </si>
  <si>
    <t xml:space="preserve"> 14351-66-7</t>
  </si>
  <si>
    <t xml:space="preserve"> 120-56-9</t>
  </si>
  <si>
    <t>Trinexapac-ethyl</t>
  </si>
  <si>
    <t>Pebulate</t>
  </si>
  <si>
    <t xml:space="preserve"> 137-66-6</t>
  </si>
  <si>
    <t xml:space="preserve"> 2491-38-5</t>
  </si>
  <si>
    <t xml:space="preserve"> 35691-65-7</t>
  </si>
  <si>
    <t xml:space="preserve"> 1323-38-2</t>
  </si>
  <si>
    <t xml:space="preserve"> 7773-06-0</t>
  </si>
  <si>
    <t xml:space="preserve"> 1762-95-4</t>
  </si>
  <si>
    <t xml:space="preserve"> 6683-19-8</t>
  </si>
  <si>
    <t xml:space="preserve"> 69-65-8</t>
  </si>
  <si>
    <t xml:space="preserve"> 1843-05-6</t>
  </si>
  <si>
    <t xml:space="preserve"> 15708-41-5</t>
  </si>
  <si>
    <t xml:space="preserve"> 80-15-9</t>
  </si>
  <si>
    <t>Tebuconazole</t>
  </si>
  <si>
    <t xml:space="preserve"> 2634-33-5</t>
  </si>
  <si>
    <t xml:space="preserve"> 108-45-2</t>
  </si>
  <si>
    <t>Diflubenzuron</t>
  </si>
  <si>
    <t xml:space="preserve"> 111-15-9</t>
  </si>
  <si>
    <t>Lufenuron</t>
  </si>
  <si>
    <t xml:space="preserve"> 7775-27-1</t>
  </si>
  <si>
    <t xml:space="preserve"> 5329-14-6</t>
  </si>
  <si>
    <t>Sulfamic acid</t>
  </si>
  <si>
    <t xml:space="preserve"> 97-23-4</t>
  </si>
  <si>
    <t xml:space="preserve"> 3147-75-9</t>
  </si>
  <si>
    <t xml:space="preserve"> 100-97-0</t>
  </si>
  <si>
    <t xml:space="preserve"> 683-18-1</t>
  </si>
  <si>
    <t xml:space="preserve"> 137-30-4</t>
  </si>
  <si>
    <t xml:space="preserve"> 115-86-6</t>
  </si>
  <si>
    <t xml:space="preserve"> 88-04-0</t>
  </si>
  <si>
    <t xml:space="preserve"> 142-87-0</t>
  </si>
  <si>
    <t xml:space="preserve"> 61-73-4</t>
  </si>
  <si>
    <t xml:space="preserve"> 5437-45-6</t>
  </si>
  <si>
    <t xml:space="preserve"> 3026-63-9</t>
  </si>
  <si>
    <t xml:space="preserve"> 136-60-7</t>
  </si>
  <si>
    <t xml:space="preserve"> 26027-38-3</t>
  </si>
  <si>
    <t xml:space="preserve"> 542-92-7</t>
  </si>
  <si>
    <t>Terbufos</t>
  </si>
  <si>
    <t xml:space="preserve"> 111-44-4</t>
  </si>
  <si>
    <t xml:space="preserve"> 58-85-5</t>
  </si>
  <si>
    <t>Biotin</t>
  </si>
  <si>
    <t>Dinocap</t>
  </si>
  <si>
    <t xml:space="preserve"> 26896-20-8</t>
  </si>
  <si>
    <t xml:space="preserve"> 27193-86-8</t>
  </si>
  <si>
    <t>Kresoxim-methyl</t>
  </si>
  <si>
    <t xml:space="preserve"> 120-55-8</t>
  </si>
  <si>
    <t xml:space="preserve"> 2432-87-3</t>
  </si>
  <si>
    <t xml:space="preserve"> 104-40-5</t>
  </si>
  <si>
    <t xml:space="preserve"> 68-26-8</t>
  </si>
  <si>
    <t>Cybutryne</t>
  </si>
  <si>
    <t xml:space="preserve"> 1323-19-9</t>
  </si>
  <si>
    <t>Metconazole</t>
  </si>
  <si>
    <t xml:space="preserve"> 33703-08-1</t>
  </si>
  <si>
    <t>Propachlor</t>
  </si>
  <si>
    <t xml:space="preserve"> 110-26-9</t>
  </si>
  <si>
    <t xml:space="preserve"> 4098-71-9</t>
  </si>
  <si>
    <t xml:space="preserve"> 8000-41-7</t>
  </si>
  <si>
    <t xml:space="preserve"> 1760-24-3</t>
  </si>
  <si>
    <t xml:space="preserve"> 112-80-1</t>
  </si>
  <si>
    <t xml:space="preserve"> 112-27-6</t>
  </si>
  <si>
    <t xml:space="preserve"> 112-07-2</t>
  </si>
  <si>
    <t xml:space="preserve"> 50-81-7</t>
  </si>
  <si>
    <t xml:space="preserve"> 7398-69-8</t>
  </si>
  <si>
    <t xml:space="preserve"> 94-28-0</t>
  </si>
  <si>
    <t xml:space="preserve"> 27178-16-1</t>
  </si>
  <si>
    <t xml:space="preserve"> 142-16-5</t>
  </si>
  <si>
    <t xml:space="preserve"> 103-11-7</t>
  </si>
  <si>
    <t xml:space="preserve"> 102-06-7</t>
  </si>
  <si>
    <t xml:space="preserve"> 117-84-0</t>
  </si>
  <si>
    <t xml:space="preserve"> 1459-93-4</t>
  </si>
  <si>
    <t>Boscalid</t>
  </si>
  <si>
    <t xml:space="preserve"> 120-32-1</t>
  </si>
  <si>
    <t>Mancozeb</t>
  </si>
  <si>
    <t>Triticonazole</t>
  </si>
  <si>
    <t>Methidathion</t>
  </si>
  <si>
    <t>Mesotrione</t>
  </si>
  <si>
    <t>Etoxazole</t>
  </si>
  <si>
    <t xml:space="preserve"> 80-05-7</t>
  </si>
  <si>
    <t xml:space="preserve"> 102-60-3</t>
  </si>
  <si>
    <t xml:space="preserve"> 6846-50-0</t>
  </si>
  <si>
    <t xml:space="preserve"> 23386-52-9</t>
  </si>
  <si>
    <t xml:space="preserve"> 111-20-6</t>
  </si>
  <si>
    <t xml:space="preserve"> 919-30-2</t>
  </si>
  <si>
    <t xml:space="preserve"> 134-03-2</t>
  </si>
  <si>
    <t xml:space="preserve"> 78-42-2</t>
  </si>
  <si>
    <t xml:space="preserve"> 126-86-3</t>
  </si>
  <si>
    <t xml:space="preserve"> 112-55-0</t>
  </si>
  <si>
    <t xml:space="preserve"> 57-11-4</t>
  </si>
  <si>
    <t xml:space="preserve"> 112-60-7</t>
  </si>
  <si>
    <t xml:space="preserve"> 94-60-0</t>
  </si>
  <si>
    <t xml:space="preserve"> 103-23-1</t>
  </si>
  <si>
    <t xml:space="preserve"> 112-18-5</t>
  </si>
  <si>
    <t xml:space="preserve"> 16219-75-3</t>
  </si>
  <si>
    <t xml:space="preserve"> 90-72-2</t>
  </si>
  <si>
    <t xml:space="preserve"> 96-18-4</t>
  </si>
  <si>
    <t xml:space="preserve"> 25265-71-8</t>
  </si>
  <si>
    <t xml:space="preserve"> 91-66-7</t>
  </si>
  <si>
    <t xml:space="preserve"> 85-68-7</t>
  </si>
  <si>
    <t xml:space="preserve"> 34590-94-8</t>
  </si>
  <si>
    <t xml:space="preserve"> 107-13-1</t>
  </si>
  <si>
    <t xml:space="preserve"> 99-63-8</t>
  </si>
  <si>
    <t xml:space="preserve"> 50-14-6</t>
  </si>
  <si>
    <t>Ergocalciferol</t>
  </si>
  <si>
    <t>Hydramethylnon</t>
  </si>
  <si>
    <t xml:space="preserve"> 119-07-3</t>
  </si>
  <si>
    <t xml:space="preserve"> 127-39-9</t>
  </si>
  <si>
    <t xml:space="preserve"> 6422-86-2</t>
  </si>
  <si>
    <t xml:space="preserve"> 2782-57-2</t>
  </si>
  <si>
    <t xml:space="preserve"> 1241-94-7</t>
  </si>
  <si>
    <t xml:space="preserve"> 111-21-7</t>
  </si>
  <si>
    <t xml:space="preserve"> 7173-51-5</t>
  </si>
  <si>
    <t xml:space="preserve"> 1330-86-5</t>
  </si>
  <si>
    <t>Phenmedipham</t>
  </si>
  <si>
    <t xml:space="preserve"> 2244-21-5</t>
  </si>
  <si>
    <t xml:space="preserve"> 103-24-2</t>
  </si>
  <si>
    <t xml:space="preserve"> 10081-67-1</t>
  </si>
  <si>
    <t xml:space="preserve"> 126-00-1</t>
  </si>
  <si>
    <t xml:space="preserve"> 84-69-5</t>
  </si>
  <si>
    <t xml:space="preserve"> 27176-87-0</t>
  </si>
  <si>
    <t xml:space="preserve"> 75-12-7</t>
  </si>
  <si>
    <t xml:space="preserve"> 122-62-3</t>
  </si>
  <si>
    <t xml:space="preserve"> 110-16-7</t>
  </si>
  <si>
    <t xml:space="preserve"> 58-56-0</t>
  </si>
  <si>
    <t xml:space="preserve"> 126-30-7</t>
  </si>
  <si>
    <t xml:space="preserve"> 61791-12-6</t>
  </si>
  <si>
    <t xml:space="preserve"> 8000-34-8</t>
  </si>
  <si>
    <t xml:space="preserve"> 118-82-1</t>
  </si>
  <si>
    <t xml:space="preserve"> 111-55-7</t>
  </si>
  <si>
    <t xml:space="preserve"> 123-42-2</t>
  </si>
  <si>
    <t xml:space="preserve"> 108-32-7</t>
  </si>
  <si>
    <t xml:space="preserve"> 115-77-5</t>
  </si>
  <si>
    <t xml:space="preserve"> 124-68-5</t>
  </si>
  <si>
    <t xml:space="preserve"> 9004-96-0</t>
  </si>
  <si>
    <t xml:space="preserve"> 1321-74-0</t>
  </si>
  <si>
    <t>Cyproconazole</t>
  </si>
  <si>
    <t>Triclopyr</t>
  </si>
  <si>
    <t>Triadimenol</t>
  </si>
  <si>
    <t>Oryzalin</t>
  </si>
  <si>
    <t>Fenamiphos</t>
  </si>
  <si>
    <t>Ethoprop</t>
  </si>
  <si>
    <t xml:space="preserve"> 117-81-7</t>
  </si>
  <si>
    <t>Flutolanil</t>
  </si>
  <si>
    <t xml:space="preserve"> 51-03-6</t>
  </si>
  <si>
    <t>Azoxystrobin</t>
  </si>
  <si>
    <t>Flufenpyr-ethyl</t>
  </si>
  <si>
    <t>Carbofuran</t>
  </si>
  <si>
    <t>Bispyribac-sodium</t>
  </si>
  <si>
    <t>lambda-Cyhalothrin</t>
  </si>
  <si>
    <t>Flucarbazone-sodium</t>
  </si>
  <si>
    <t>Mepanipyrim</t>
  </si>
  <si>
    <t>Formaldehyde</t>
  </si>
  <si>
    <t xml:space="preserve"> 7664-38-2</t>
  </si>
  <si>
    <t xml:space="preserve"> 77-78-1</t>
  </si>
  <si>
    <t xml:space="preserve"> 107-21-1</t>
  </si>
  <si>
    <t>Dinotefuran</t>
  </si>
  <si>
    <t xml:space="preserve"> 87-18-3</t>
  </si>
  <si>
    <t xml:space="preserve"> 2440-22-4</t>
  </si>
  <si>
    <t xml:space="preserve"> 1477-55-0</t>
  </si>
  <si>
    <t xml:space="preserve"> 88-24-4</t>
  </si>
  <si>
    <t xml:space="preserve"> 128-37-0</t>
  </si>
  <si>
    <t xml:space="preserve"> 1192-52-5</t>
  </si>
  <si>
    <t xml:space="preserve"> 95-38-5</t>
  </si>
  <si>
    <t>Preferred Name</t>
  </si>
  <si>
    <t>Formic acid, ethyl ester</t>
  </si>
  <si>
    <t>Calcium hydroxide (Ca(OH)2)</t>
  </si>
  <si>
    <t>Kieselguhr</t>
  </si>
  <si>
    <t>7720-78-7</t>
  </si>
  <si>
    <t>Sulfuric acid, iron(2++) salt (1:1)</t>
  </si>
  <si>
    <t>7723-14-0</t>
  </si>
  <si>
    <t>Sulfuric acid copper(2++) salt (1:1)</t>
  </si>
  <si>
    <t>15214-89-8</t>
  </si>
  <si>
    <t>FDA List of Indirect Additives Used in Food Contact Substances</t>
  </si>
  <si>
    <t xml:space="preserve">FDA Inventory of Effective Food Contact Substance </t>
  </si>
  <si>
    <t>Pesticides</t>
  </si>
  <si>
    <t>9,10-Secoergosta-5,7,10(19),22-tetraen-3-ol, (3,5Z,7E,22E)-</t>
  </si>
  <si>
    <t>50-29-3</t>
  </si>
  <si>
    <t>DDT</t>
  </si>
  <si>
    <t>50-31-7</t>
  </si>
  <si>
    <t>2,3,6-TBA</t>
  </si>
  <si>
    <t>50-65-7</t>
  </si>
  <si>
    <t>Bayluscid</t>
  </si>
  <si>
    <t>1,3-Benzodioxole, 5-[[2-(2-butoxyethoxy)ethoxy]methyl]-6-propyl-</t>
  </si>
  <si>
    <t>51-14-9</t>
  </si>
  <si>
    <t>sesamex</t>
  </si>
  <si>
    <t>51-18-3</t>
  </si>
  <si>
    <t>Triethylenemelamine</t>
  </si>
  <si>
    <t>52-24-4</t>
  </si>
  <si>
    <t>Thiotepa</t>
  </si>
  <si>
    <t>52-46-0</t>
  </si>
  <si>
    <t>apholate</t>
  </si>
  <si>
    <t>1,3-Propanediol, 2-bromo-2-nitro-</t>
  </si>
  <si>
    <t>52-68-6</t>
  </si>
  <si>
    <t>Phosphonic acid, (2,2,2-trichloro-1-hydroxyethyl)-, dimethyl ester</t>
  </si>
  <si>
    <t>52-85-7</t>
  </si>
  <si>
    <t>Famphur</t>
  </si>
  <si>
    <t>54-11-5</t>
  </si>
  <si>
    <t>Pyridine, 3-(1-methyl-2-pyrrolidinyl)-, (S)-</t>
  </si>
  <si>
    <t>54-64-8</t>
  </si>
  <si>
    <t>Mercurate(1-), ethyl[2-mercaptobenzoato(2-)-O,S]-, sodium</t>
  </si>
  <si>
    <t>55-38-9</t>
  </si>
  <si>
    <t>55-68-5</t>
  </si>
  <si>
    <t>PHENYLMERCURIC NITRATE</t>
  </si>
  <si>
    <t>55-98-1</t>
  </si>
  <si>
    <t>1,4-Butanediol, dimethanesulfonate</t>
  </si>
  <si>
    <t>Methane, tetrachloro-</t>
  </si>
  <si>
    <t>Distannoxane, hexabutyl-</t>
  </si>
  <si>
    <t>56-38-2</t>
  </si>
  <si>
    <t>56-72-4</t>
  </si>
  <si>
    <t>57-24-9</t>
  </si>
  <si>
    <t>Strychnidin-10-one</t>
  </si>
  <si>
    <t>57-39-6</t>
  </si>
  <si>
    <t>Aziridine, 1,1',1''-phosphinylidynetris[2-methyl-</t>
  </si>
  <si>
    <t>57-74-9</t>
  </si>
  <si>
    <t>Chlordane</t>
  </si>
  <si>
    <t>57-92-1</t>
  </si>
  <si>
    <t>D-Streptamine, O-2-deoxy-2-(methylamino) -?-L-glucopyranosyl-(1.fwdarw.2)-O-5-deoxy-3 -C-formyl-?-L-lyxofuranosyl-(1.fwdarw.4)-N,N '-bis(aminoiminomethyl)-</t>
  </si>
  <si>
    <t>58-89-9</t>
  </si>
  <si>
    <t>Cyclohexane, 1,2,3,4,5,6-hexachloro-, (1?,2?,3 ,4?,5?,6)-</t>
  </si>
  <si>
    <t>60-51-5</t>
  </si>
  <si>
    <t>60-57-1</t>
  </si>
  <si>
    <t>Dieldrin</t>
  </si>
  <si>
    <t>61-82-5</t>
  </si>
  <si>
    <t>1H_x005F_x0010_-1,2,4-Triazol-3-amine</t>
  </si>
  <si>
    <t>62-38-4</t>
  </si>
  <si>
    <t>Mercury, (acetato-O)phenyl-</t>
  </si>
  <si>
    <t>62-73-7</t>
  </si>
  <si>
    <t>Phosphoric acid, 2,2-dichloroethenyl dimethyl ester</t>
  </si>
  <si>
    <t>62-74-8</t>
  </si>
  <si>
    <t>Sodium fluroacetate</t>
  </si>
  <si>
    <t>63-25-2</t>
  </si>
  <si>
    <t>65-30-5</t>
  </si>
  <si>
    <t>Nicotine sulfate</t>
  </si>
  <si>
    <t>66-81-9</t>
  </si>
  <si>
    <t>Cycloheximide</t>
  </si>
  <si>
    <t>Methane, trichloro-</t>
  </si>
  <si>
    <t>70-38-2</t>
  </si>
  <si>
    <t>Dimethrin</t>
  </si>
  <si>
    <t>70-43-9</t>
  </si>
  <si>
    <t>Ethane, 1,1,1-trichloro-</t>
  </si>
  <si>
    <t>72-20-8</t>
  </si>
  <si>
    <t>Endrin</t>
  </si>
  <si>
    <t>72-43-5</t>
  </si>
  <si>
    <t>Benzene, 1,1'-(2,2,2-trichloroethylidene)bis[4-methoxy-</t>
  </si>
  <si>
    <t>72-54-8</t>
  </si>
  <si>
    <t>TDE</t>
  </si>
  <si>
    <t>72-56-0</t>
  </si>
  <si>
    <t>Ethylan</t>
  </si>
  <si>
    <t>74-83-9</t>
  </si>
  <si>
    <t>Methane, bromo-</t>
  </si>
  <si>
    <t>Ethene</t>
  </si>
  <si>
    <t>74-88-4</t>
  </si>
  <si>
    <t>Methane, iodo-</t>
  </si>
  <si>
    <t>74-90-8</t>
  </si>
  <si>
    <t>Hydrocyanic acid</t>
  </si>
  <si>
    <t>Methane, dichloro-</t>
  </si>
  <si>
    <t>Carbon disulfide</t>
  </si>
  <si>
    <t>Oxirane</t>
  </si>
  <si>
    <t>75-60-5</t>
  </si>
  <si>
    <t>Cacodylic acid</t>
  </si>
  <si>
    <t>75-99-0</t>
  </si>
  <si>
    <t>Dalapon</t>
  </si>
  <si>
    <t>76-03-9</t>
  </si>
  <si>
    <t>Acetic acid, trichloro-</t>
  </si>
  <si>
    <t>76-06-2</t>
  </si>
  <si>
    <t>Methane, trichloronitro-</t>
  </si>
  <si>
    <t>76-44-8</t>
  </si>
  <si>
    <t>Heptachlor</t>
  </si>
  <si>
    <t>76-87-9</t>
  </si>
  <si>
    <t>Fentin hydroxide</t>
  </si>
  <si>
    <t>76-96-0</t>
  </si>
  <si>
    <t>77-06-5</t>
  </si>
  <si>
    <t>Gibb-3-ene-1,10-dicarboxylic acid, 2,4a,7-trihydroxy-1-methyl-8-methylene-, 1,4a-lactone, (1?,2,4a?,4b,10)-</t>
  </si>
  <si>
    <t>78-34-2</t>
  </si>
  <si>
    <t>Dioxathion</t>
  </si>
  <si>
    <t>78-48-8</t>
  </si>
  <si>
    <t>Tribuphos</t>
  </si>
  <si>
    <t>78-53-5</t>
  </si>
  <si>
    <t>amiton</t>
  </si>
  <si>
    <t>Azidithion</t>
  </si>
  <si>
    <t>78-87-5</t>
  </si>
  <si>
    <t>Propane, 1,2-dichloro-</t>
  </si>
  <si>
    <t>Acetic acid, chloro-</t>
  </si>
  <si>
    <t>79-15-2</t>
  </si>
  <si>
    <t>N-bromoacetamide</t>
  </si>
  <si>
    <t>79-34-5</t>
  </si>
  <si>
    <t>Ethane, 1,1,2,2-tetrachloro-</t>
  </si>
  <si>
    <t>79-57-2</t>
  </si>
  <si>
    <t>2-Naphthacenecarboxamide, 4-(dimethylamino)-1,4,4a, 5,5a,6,11,12a-octahydro-3,5,6,10,12,12a-hexahydroxy -6-methyl-1,11-dioxo-, [4S-(4?,4a?,5? ,5a?,6,12a?)]-</t>
  </si>
  <si>
    <t>80-06-8</t>
  </si>
  <si>
    <t>Chlorfenethol</t>
  </si>
  <si>
    <t>80-33-1</t>
  </si>
  <si>
    <t>Ovex</t>
  </si>
  <si>
    <t>80-38-6</t>
  </si>
  <si>
    <t>fenson</t>
  </si>
  <si>
    <t>81-81-2</t>
  </si>
  <si>
    <t>2H-1-Benzopyran-2-one, 4-hydroxy-3-(3-oxo-1-phenylbutyl)-</t>
  </si>
  <si>
    <t>81-82-3</t>
  </si>
  <si>
    <t>Coumachlor</t>
  </si>
  <si>
    <t>81-84-5</t>
  </si>
  <si>
    <t>1H,3H-Naphtho[1,8-cd]pyran-1,3-dione</t>
  </si>
  <si>
    <t>82-68-8</t>
  </si>
  <si>
    <t>83-26-1</t>
  </si>
  <si>
    <t>Pindone</t>
  </si>
  <si>
    <t>83-59-0</t>
  </si>
  <si>
    <t>propyl isome</t>
  </si>
  <si>
    <t>83-79-4</t>
  </si>
  <si>
    <t>[1]Benzopyrano[3,4-b]furo[ 2,3-h][1]benzopyran-6(6aH)-one, 1,2,12,12a-tetrahydro-8,9- dimethoxy-2-(1-methylethenyl)-, [2R-(2?,6a?,12a?)]-</t>
  </si>
  <si>
    <t>9,10-Anthracenedione</t>
  </si>
  <si>
    <t>1,2-Benzenedicarboxylic acid, dibutyl ester</t>
  </si>
  <si>
    <t>85-00-7</t>
  </si>
  <si>
    <t>Dipyrido[1,2-a:2',1'-c]pyrazinediium, 6,7-dihydro-, dibromide</t>
  </si>
  <si>
    <t>85-34-7</t>
  </si>
  <si>
    <t>Chlorfenac</t>
  </si>
  <si>
    <t>86-50-0</t>
  </si>
  <si>
    <t>86-86-2</t>
  </si>
  <si>
    <t>NAD</t>
  </si>
  <si>
    <t>86-87-3</t>
  </si>
  <si>
    <t>86-88-4</t>
  </si>
  <si>
    <t>alpha-naphthyl thiourea</t>
  </si>
  <si>
    <t>87-17-2</t>
  </si>
  <si>
    <t>Benzamide, 2-hydroxy-N_x005F_x0010_-phenyl-</t>
  </si>
  <si>
    <t>87-51-4</t>
  </si>
  <si>
    <t>1H-Indole-3-acetic acid</t>
  </si>
  <si>
    <t>87-68-3</t>
  </si>
  <si>
    <t>1,3-Butadiene, 1,1,2,3,4,4-hexachloro-</t>
  </si>
  <si>
    <t>Phenol, pentachloro-</t>
  </si>
  <si>
    <t>88-82-4</t>
  </si>
  <si>
    <t>2,3,5-Triiodobenzoic acid</t>
  </si>
  <si>
    <t>88-85-7</t>
  </si>
  <si>
    <t>Phenol, 2-(1-methylpropyl)-4,6-dinitro-</t>
  </si>
  <si>
    <t>90-15-3</t>
  </si>
  <si>
    <t>1-Naphthalenol</t>
  </si>
  <si>
    <t>[1,1'-Biphenyl]-2-ol</t>
  </si>
  <si>
    <t>91-20-3</t>
  </si>
  <si>
    <t>Quinoline, 6-ethoxy-1,2-dihydro-2,2,4-trimethyl-</t>
  </si>
  <si>
    <t>1,1'-Biphenyl</t>
  </si>
  <si>
    <t>Benzene, 1,2-dimethoxy-4-(2-propenyl)-</t>
  </si>
  <si>
    <t>93-71-0</t>
  </si>
  <si>
    <t>Allidochlor</t>
  </si>
  <si>
    <t>93-72-1</t>
  </si>
  <si>
    <t>Silvex</t>
  </si>
  <si>
    <t>93-75-4</t>
  </si>
  <si>
    <t>Thioquinox</t>
  </si>
  <si>
    <t>93-76-5</t>
  </si>
  <si>
    <t>2,4,5-T</t>
  </si>
  <si>
    <t>93-78-7</t>
  </si>
  <si>
    <t>93-79-8</t>
  </si>
  <si>
    <t>2,4,5-trichlorophenoxyacetic acid butyl ester</t>
  </si>
  <si>
    <t>93-80-1</t>
  </si>
  <si>
    <t>4-(2,4,5-trichlorophenoxy)butyric acid</t>
  </si>
  <si>
    <t>94-11-1</t>
  </si>
  <si>
    <t>2,4-D, isopropyl ester</t>
  </si>
  <si>
    <t>94-74-6</t>
  </si>
  <si>
    <t>MCPA</t>
  </si>
  <si>
    <t>94-75-7</t>
  </si>
  <si>
    <t>Acetic acid, (2,4-dichlorophenoxy)-</t>
  </si>
  <si>
    <t>94-80-4</t>
  </si>
  <si>
    <t>2,4-D, butyl ester</t>
  </si>
  <si>
    <t>94-81-5</t>
  </si>
  <si>
    <t>MCPB</t>
  </si>
  <si>
    <t>94-82-6</t>
  </si>
  <si>
    <t>2,4-DB</t>
  </si>
  <si>
    <t>94-83-7</t>
  </si>
  <si>
    <t>94-84-8</t>
  </si>
  <si>
    <t>94-96-2</t>
  </si>
  <si>
    <t>1,3-Hexanediol, 2-ethyl-</t>
  </si>
  <si>
    <t>95-05-6</t>
  </si>
  <si>
    <t>monosulfiram</t>
  </si>
  <si>
    <t>95-06-7</t>
  </si>
  <si>
    <t>Sulfallate</t>
  </si>
  <si>
    <t>95-50-1</t>
  </si>
  <si>
    <t>Benzene, 1,2-dichloro-</t>
  </si>
  <si>
    <t>96-12-8</t>
  </si>
  <si>
    <t>DBCP</t>
  </si>
  <si>
    <t>96-24-2</t>
  </si>
  <si>
    <t>alpha-Chlorohydrin</t>
  </si>
  <si>
    <t>97-11-0</t>
  </si>
  <si>
    <t>97-17-6</t>
  </si>
  <si>
    <t>Dichlofenthion</t>
  </si>
  <si>
    <t>97-18-7</t>
  </si>
  <si>
    <t>Bithionol</t>
  </si>
  <si>
    <t>Phenol, 2,2'-methylenebis[4-chloro-</t>
  </si>
  <si>
    <t>Phenol, 2-methoxy-4-(2-propenyl)-</t>
  </si>
  <si>
    <t>Thioperoxydicarbonic diamide ([(H2N)C(S)]2S2), tetraethyl-</t>
  </si>
  <si>
    <t>2-Furancarboxaldehyde</t>
  </si>
  <si>
    <t>99-30-9</t>
  </si>
  <si>
    <t>2-Cyclohexen-1-one, 2-methyl-5-(1-methylethenyl)-</t>
  </si>
  <si>
    <t>100-56-1</t>
  </si>
  <si>
    <t>PMC</t>
  </si>
  <si>
    <t>101-05-3</t>
  </si>
  <si>
    <t>Anilazine</t>
  </si>
  <si>
    <t>101-10-0</t>
  </si>
  <si>
    <t>Metachlorphenprop</t>
  </si>
  <si>
    <t>101-21-3</t>
  </si>
  <si>
    <t>101-27-9</t>
  </si>
  <si>
    <t>Barban</t>
  </si>
  <si>
    <t>101-42-8</t>
  </si>
  <si>
    <t>Urea, N,N-dimethyl-N'-phenyl-</t>
  </si>
  <si>
    <t>103-17-3</t>
  </si>
  <si>
    <t>Chlorbenside</t>
  </si>
  <si>
    <t>103-33-3</t>
  </si>
  <si>
    <t>Diazene, diphenyl-</t>
  </si>
  <si>
    <t>Benzene, 1,4-dichloro-</t>
  </si>
  <si>
    <t>106-93-4</t>
  </si>
  <si>
    <t>Ethane, 1,2-dibromo-</t>
  </si>
  <si>
    <t>2-Propenal</t>
  </si>
  <si>
    <t>Ethane, 1,2-dichloro-</t>
  </si>
  <si>
    <t>2-Propenenitrile</t>
  </si>
  <si>
    <t>107-18-6</t>
  </si>
  <si>
    <t>2-Propen-1-ol</t>
  </si>
  <si>
    <t>107-26-6</t>
  </si>
  <si>
    <t>107-27-7</t>
  </si>
  <si>
    <t>Ethylmercury chloride</t>
  </si>
  <si>
    <t>107-49-3</t>
  </si>
  <si>
    <t>TEPP</t>
  </si>
  <si>
    <t>108-25-8</t>
  </si>
  <si>
    <t>Proxan</t>
  </si>
  <si>
    <t>108-60-1</t>
  </si>
  <si>
    <t>bis(2-chloro-1-methylethyl) ether</t>
  </si>
  <si>
    <t>108-62-3</t>
  </si>
  <si>
    <t>Metaldehyde</t>
  </si>
  <si>
    <t>108-80-5</t>
  </si>
  <si>
    <t>1,3,5-Triazine-2,4,6(1H,3H,5H)-trione</t>
  </si>
  <si>
    <t>109-62-6</t>
  </si>
  <si>
    <t>114-26-1</t>
  </si>
  <si>
    <t>Phenol, 2-(1-methylethoxy)-, methylcarbamate</t>
  </si>
  <si>
    <t>115-26-4</t>
  </si>
  <si>
    <t>Dimefox</t>
  </si>
  <si>
    <t>115-29-7</t>
  </si>
  <si>
    <t>115-32-2</t>
  </si>
  <si>
    <t>115-78-6</t>
  </si>
  <si>
    <t>Chlorphonium chloride</t>
  </si>
  <si>
    <t>115-90-2</t>
  </si>
  <si>
    <t>Fensulfothion</t>
  </si>
  <si>
    <t>115-93-5</t>
  </si>
  <si>
    <t>Cythioate</t>
  </si>
  <si>
    <t>116-01-8</t>
  </si>
  <si>
    <t>Ethoate-methyl</t>
  </si>
  <si>
    <t>116-06-3</t>
  </si>
  <si>
    <t>116-16-5</t>
  </si>
  <si>
    <t>2-Propanone, 1,1,1,3,3,3-hexachloro-</t>
  </si>
  <si>
    <t>116-29-0</t>
  </si>
  <si>
    <t>Tetradifon</t>
  </si>
  <si>
    <t>116-52-9</t>
  </si>
  <si>
    <t>Dichloral urea</t>
  </si>
  <si>
    <t>117-18-0</t>
  </si>
  <si>
    <t>Tecnazene</t>
  </si>
  <si>
    <t>117-52-2</t>
  </si>
  <si>
    <t>fumarin</t>
  </si>
  <si>
    <t>117-80-6</t>
  </si>
  <si>
    <t>1,4-Naphthalenedione, 2,3-dichloro-</t>
  </si>
  <si>
    <t>118-74-1</t>
  </si>
  <si>
    <t>Benzene, hexachloro-</t>
  </si>
  <si>
    <t>2,5-Cyclohexadiene-1,4-dione, 2,3,5,6-tetrachloro-</t>
  </si>
  <si>
    <t>119-12-0</t>
  </si>
  <si>
    <t>Pyridiphenthion</t>
  </si>
  <si>
    <t>120-23-0</t>
  </si>
  <si>
    <t>BNOA</t>
  </si>
  <si>
    <t>120-36-5</t>
  </si>
  <si>
    <t>2,4-DP</t>
  </si>
  <si>
    <t>120-39-8</t>
  </si>
  <si>
    <t>2,4,5-T, amyl ester</t>
  </si>
  <si>
    <t>Benzoic acid, phenylmethyl ester</t>
  </si>
  <si>
    <t>120-62-7</t>
  </si>
  <si>
    <t>Sulfoxide</t>
  </si>
  <si>
    <t>121-20-0</t>
  </si>
  <si>
    <t>Cinerin II</t>
  </si>
  <si>
    <t>121-21-1</t>
  </si>
  <si>
    <t>Cyclopropanecarboxylic acid, 2,2-dimethyl-3-(2-methyl-1-propenyl)-, 2-methyl-4-oxo-3-(2,4-pentadienyl) -2-cyclopenten-1-yl ester, [1R-[1?[S(Z)],3]]-</t>
  </si>
  <si>
    <t>121-29-9</t>
  </si>
  <si>
    <t>Cyclopropanecarboxylic acid, 3-(3-methoxy-2-methyl-3-oxo- 1-propenyl)-2,2-dimethyl-, 2-methyl-4-oxo-3-(2,4-pentadienyl) -2-cyclopenten-1-yl ester, [1R-[1?[S(Z)],3(E)]]-</t>
  </si>
  <si>
    <t>121-75-5</t>
  </si>
  <si>
    <t>Butanedioic acid, [(dimethoxyphosphinothioyl)thio]-, diethyl ester</t>
  </si>
  <si>
    <t>122-14-5</t>
  </si>
  <si>
    <t>122-15-6</t>
  </si>
  <si>
    <t>122-34-9</t>
  </si>
  <si>
    <t>Benzenamine, N-phenyl-</t>
  </si>
  <si>
    <t>122-42-9</t>
  </si>
  <si>
    <t>122-88-3</t>
  </si>
  <si>
    <t>4-CPA</t>
  </si>
  <si>
    <t>123-33-1</t>
  </si>
  <si>
    <t>3,6-Pyridazinedione, 1,2-dihydro-</t>
  </si>
  <si>
    <t>123-88-6</t>
  </si>
  <si>
    <t>neanthine</t>
  </si>
  <si>
    <t>124-58-3</t>
  </si>
  <si>
    <t>monomethylarsonic acid</t>
  </si>
  <si>
    <t>126-07-8</t>
  </si>
  <si>
    <t>Spiro[benzofuran-2(3H),1'- [2]cyclohexene]-3,4'-dione, 7-chloro-2',4,6-trimethoxy-6'-methyl-, (1'S-trans)-</t>
  </si>
  <si>
    <t>126-22-7</t>
  </si>
  <si>
    <t>Butonate</t>
  </si>
  <si>
    <t>126-75-0</t>
  </si>
  <si>
    <t>Demeton-S</t>
  </si>
  <si>
    <t>127-20-8</t>
  </si>
  <si>
    <t>Propanoic acid, 2,2-dichloro-, sodium salt</t>
  </si>
  <si>
    <t>127-63-9</t>
  </si>
  <si>
    <t>Benzene, 1,1'-sulfonylbis-</t>
  </si>
  <si>
    <t>129-06-6</t>
  </si>
  <si>
    <t>Warfarin, sodium salt</t>
  </si>
  <si>
    <t>129-67-9</t>
  </si>
  <si>
    <t>Endothall, disodium salt</t>
  </si>
  <si>
    <t>1,2-Benzenedicarboxylic acid, dimethyl ester</t>
  </si>
  <si>
    <t>Phenol, pentachloro-, sodium salt</t>
  </si>
  <si>
    <t>131-72-6</t>
  </si>
  <si>
    <t>(E)-2-(1-Methylheptyl)-4,6-dinitrophenyl 2-butenoate</t>
  </si>
  <si>
    <t>131-89-5</t>
  </si>
  <si>
    <t>Dinex</t>
  </si>
  <si>
    <t>[1,1'-Biphenyl]-2-ol, sodium salt</t>
  </si>
  <si>
    <t>132-66-1</t>
  </si>
  <si>
    <t>Naptalam</t>
  </si>
  <si>
    <t>132-67-2</t>
  </si>
  <si>
    <t>Naptalam, sodium salt</t>
  </si>
  <si>
    <t>1H-Isoindole-1,3(2H)-dione, 3a,4,7,7a-tetrahydro-2-[(trichloromethyl)thio]-</t>
  </si>
  <si>
    <t>133-07-3</t>
  </si>
  <si>
    <t>1H-Isoindole-1,3(2H)-dione, 2-[(trichloromethyl)thio]-</t>
  </si>
  <si>
    <t>133-32-4</t>
  </si>
  <si>
    <t>1H-Indole-3-butanoic acid</t>
  </si>
  <si>
    <t>133-90-4</t>
  </si>
  <si>
    <t>Chloramben</t>
  </si>
  <si>
    <t>134-31-6</t>
  </si>
  <si>
    <t>8-Quinolinol, sulfate (2:1) (salt)</t>
  </si>
  <si>
    <t>134-62-3</t>
  </si>
  <si>
    <t>Benzamide, N,N-diethyl-3-methyl-</t>
  </si>
  <si>
    <t>135-58-0</t>
  </si>
  <si>
    <t>mesulfen</t>
  </si>
  <si>
    <t>136-25-4</t>
  </si>
  <si>
    <t>Erbon</t>
  </si>
  <si>
    <t>136-78-7</t>
  </si>
  <si>
    <t>Disul-Na</t>
  </si>
  <si>
    <t>Thioperoxydicarbonic diamide ([(H2N)C(S)]2S2), tetramethyl-</t>
  </si>
  <si>
    <t>Zinc, bis(dimethylcarbamodithioato-S,S')-, (T-4)-</t>
  </si>
  <si>
    <t>Potassium N-methyldithiocarbamate</t>
  </si>
  <si>
    <t>137-42-8</t>
  </si>
  <si>
    <t>Carbamodithioic acid, methyl-, monosodium salt</t>
  </si>
  <si>
    <t>139-40-2</t>
  </si>
  <si>
    <t>140-41-0</t>
  </si>
  <si>
    <t>Acetic acid, trichloro-, compd. with N'-(4-chlorophenyl)-N,N-dimethylurea (1:1)</t>
  </si>
  <si>
    <t>140-56-7</t>
  </si>
  <si>
    <t>Fenaminosulf</t>
  </si>
  <si>
    <t>140-89-6</t>
  </si>
  <si>
    <t>Carbonodithioic acid, O-ethyl ester, potassium salt</t>
  </si>
  <si>
    <t>140-93-2</t>
  </si>
  <si>
    <t>Carbonodithioic acid, O-(1-methylethyl) ester, sodium salt</t>
  </si>
  <si>
    <t>141-66-2</t>
  </si>
  <si>
    <t>Carbamodithioic acid, 1,2-ethanediylbis-, disodium salt</t>
  </si>
  <si>
    <t>Acetic acid, copper(2++) salt</t>
  </si>
  <si>
    <t>143-33-9</t>
  </si>
  <si>
    <t>Sodium cyanide (Na(CN))</t>
  </si>
  <si>
    <t>143-50-0</t>
  </si>
  <si>
    <t>Chlordecone</t>
  </si>
  <si>
    <t>144-21-8</t>
  </si>
  <si>
    <t>DSMA</t>
  </si>
  <si>
    <t>144-41-2</t>
  </si>
  <si>
    <t>Morphothion</t>
  </si>
  <si>
    <t>144-54-7</t>
  </si>
  <si>
    <t>methyldithiocarbamate</t>
  </si>
  <si>
    <t>145-73-3</t>
  </si>
  <si>
    <t>Endothall</t>
  </si>
  <si>
    <t>148-79-8</t>
  </si>
  <si>
    <t>149-26-8</t>
  </si>
  <si>
    <t>2,4-DES</t>
  </si>
  <si>
    <t>150-50-5</t>
  </si>
  <si>
    <t>Merphos</t>
  </si>
  <si>
    <t>150-68-5</t>
  </si>
  <si>
    <t>Urea, N'-(4-chlorophenyl)-N,N-dimethyl-</t>
  </si>
  <si>
    <t>152-16-9</t>
  </si>
  <si>
    <t>Schradan</t>
  </si>
  <si>
    <t>156-62-7</t>
  </si>
  <si>
    <t>Cyanamide, calcium salt (1:1)</t>
  </si>
  <si>
    <t>297-78-9</t>
  </si>
  <si>
    <t>Isobenzan</t>
  </si>
  <si>
    <t>297-97-2</t>
  </si>
  <si>
    <t>Thionazin</t>
  </si>
  <si>
    <t>298-00-0</t>
  </si>
  <si>
    <t>298-02-2</t>
  </si>
  <si>
    <t>298-03-3</t>
  </si>
  <si>
    <t>Demeton-O</t>
  </si>
  <si>
    <t>298-04-4</t>
  </si>
  <si>
    <t>299-84-3</t>
  </si>
  <si>
    <t>Ronnel</t>
  </si>
  <si>
    <t>299-85-4</t>
  </si>
  <si>
    <t>Dichlorophenyl) O-methyl isopropylphosphoramidothioate</t>
  </si>
  <si>
    <t>299-86-5</t>
  </si>
  <si>
    <t>Crufomate</t>
  </si>
  <si>
    <t>300-76-5</t>
  </si>
  <si>
    <t>301-12-2</t>
  </si>
  <si>
    <t>Oxydemeton-methyl</t>
  </si>
  <si>
    <t>302-49-8</t>
  </si>
  <si>
    <t>309-00-2</t>
  </si>
  <si>
    <t>Aldrin</t>
  </si>
  <si>
    <t>314-40-9</t>
  </si>
  <si>
    <t>2,4(1H,3H)-Pyrimidinedione, 5-bromo-6-methyl-3-(1-methylpropyl)-</t>
  </si>
  <si>
    <t>314-42-1</t>
  </si>
  <si>
    <t>Isocil</t>
  </si>
  <si>
    <t>315-18-4</t>
  </si>
  <si>
    <t>Mexacarbate</t>
  </si>
  <si>
    <t>317-83-9</t>
  </si>
  <si>
    <t>327-98-0</t>
  </si>
  <si>
    <t>Trichloronat</t>
  </si>
  <si>
    <t>330-54-1</t>
  </si>
  <si>
    <t>Urea, N'-(3,4-dichlorophenyl)-N,N-dimethyl-</t>
  </si>
  <si>
    <t>330-55-2</t>
  </si>
  <si>
    <t>333-20-0</t>
  </si>
  <si>
    <t>Thiocyanic acid, potassium salt</t>
  </si>
  <si>
    <t>333-41-5</t>
  </si>
  <si>
    <t>Phosphorothioic acid, O,O-diethyl O-[6-methyl-2-(1-methylethyl)-4-pyrimidinyl] ester</t>
  </si>
  <si>
    <t>370-50-3</t>
  </si>
  <si>
    <t>371-86-8</t>
  </si>
  <si>
    <t>Mipafox</t>
  </si>
  <si>
    <t>405-30-1</t>
  </si>
  <si>
    <t>Fluorbenside</t>
  </si>
  <si>
    <t>465-73-6</t>
  </si>
  <si>
    <t>ISODRIN</t>
  </si>
  <si>
    <t>467-69-6</t>
  </si>
  <si>
    <t>470-90-6</t>
  </si>
  <si>
    <t>Chlorfenvinphos</t>
  </si>
  <si>
    <t>483-63-6</t>
  </si>
  <si>
    <t>2-Butenamide, N-ethyl-N-(2-methylphenyl)-</t>
  </si>
  <si>
    <t>485-31-4</t>
  </si>
  <si>
    <t>Binapacryl</t>
  </si>
  <si>
    <t>494-52-0</t>
  </si>
  <si>
    <t>Neonicotine</t>
  </si>
  <si>
    <t>495-18-1</t>
  </si>
  <si>
    <t>Benzamide, N-hydroxy-</t>
  </si>
  <si>
    <t>495-73-8</t>
  </si>
  <si>
    <t>Benquinox</t>
  </si>
  <si>
    <t>502-39-6</t>
  </si>
  <si>
    <t>Cyano(methylmercuri)guanidine</t>
  </si>
  <si>
    <t>EXD</t>
  </si>
  <si>
    <t>504-24-5</t>
  </si>
  <si>
    <t>4-Pyridinamine</t>
  </si>
  <si>
    <t>507-60-8</t>
  </si>
  <si>
    <t>Red squill glycoside</t>
  </si>
  <si>
    <t>510-15-6</t>
  </si>
  <si>
    <t>Chlorobenzilate</t>
  </si>
  <si>
    <t>517-16-8</t>
  </si>
  <si>
    <t>granosan MDB</t>
  </si>
  <si>
    <t>2H-Pyran-2,4(3H)-dione, 3-acetyl-6-methyl-</t>
  </si>
  <si>
    <t>525-79-1</t>
  </si>
  <si>
    <t>1H-Purin-6-amine, N-(2-furanylmethyl)-</t>
  </si>
  <si>
    <t>526-07-8</t>
  </si>
  <si>
    <t>sesamolin</t>
  </si>
  <si>
    <t>532-34-3</t>
  </si>
  <si>
    <t>butopyronoxyl</t>
  </si>
  <si>
    <t>533-23-3</t>
  </si>
  <si>
    <t>2H-1,3,5-Thiadiazine-2-thione, tetrahydro-3,5-dimethyl-</t>
  </si>
  <si>
    <t>534-52-1</t>
  </si>
  <si>
    <t>Phenol, 2-methyl-4,6-dinitro-</t>
  </si>
  <si>
    <t>535-89-7</t>
  </si>
  <si>
    <t>Crimidine</t>
  </si>
  <si>
    <t>Thiocyanic acid, sodium salt</t>
  </si>
  <si>
    <t>542-75-6</t>
  </si>
  <si>
    <t>1,3-Dichloropropene</t>
  </si>
  <si>
    <t>545-55-1</t>
  </si>
  <si>
    <t>Triethylenephosphoramide</t>
  </si>
  <si>
    <t>555-37-3</t>
  </si>
  <si>
    <t>Neburon</t>
  </si>
  <si>
    <t>556-22-9</t>
  </si>
  <si>
    <t>Glyodin</t>
  </si>
  <si>
    <t>Methane, isothiocyanato-</t>
  </si>
  <si>
    <t>557-30-2</t>
  </si>
  <si>
    <t>Ethanedial, dioxime</t>
  </si>
  <si>
    <t>563-12-2</t>
  </si>
  <si>
    <t>572-48-5</t>
  </si>
  <si>
    <t>Coumithioate</t>
  </si>
  <si>
    <t>580-48-3</t>
  </si>
  <si>
    <t>Chlorazine</t>
  </si>
  <si>
    <t>584-79-2</t>
  </si>
  <si>
    <t>Cyclopropanecarboxylic acid, 2,2-dimethyl-3-(2-methyl-1-propenyl)-, 2-methyl-4-oxo-3-(2-propenyl)-2-cyclopenten-1-yl ester</t>
  </si>
  <si>
    <t>587-56-4</t>
  </si>
  <si>
    <t>588-22-7</t>
  </si>
  <si>
    <t>3,4-dichlorophenoxyacetic acid</t>
  </si>
  <si>
    <t>590-28-3</t>
  </si>
  <si>
    <t>Cyanic acid, potassium salt</t>
  </si>
  <si>
    <t>592-01-8</t>
  </si>
  <si>
    <t>Calcium cyanide (Ca(CN)2)</t>
  </si>
  <si>
    <t>608-73-1</t>
  </si>
  <si>
    <t>Benzene hexachloride gamma isomer</t>
  </si>
  <si>
    <t>639-58-7</t>
  </si>
  <si>
    <t>Fentin chloride</t>
  </si>
  <si>
    <t>640-15-3</t>
  </si>
  <si>
    <t>Thiometon</t>
  </si>
  <si>
    <t>640-19-7</t>
  </si>
  <si>
    <t>fluoroacetamide</t>
  </si>
  <si>
    <t>644-06-4</t>
  </si>
  <si>
    <t>precocene II</t>
  </si>
  <si>
    <t>644-64-4</t>
  </si>
  <si>
    <t>Dimetilan</t>
  </si>
  <si>
    <t>645-05-6</t>
  </si>
  <si>
    <t>Altretamine</t>
  </si>
  <si>
    <t>650-51-1</t>
  </si>
  <si>
    <t>Acetic acid, trichloro-, sodium salt</t>
  </si>
  <si>
    <t>668-34-8</t>
  </si>
  <si>
    <t>671-04-5</t>
  </si>
  <si>
    <t>carbanolate</t>
  </si>
  <si>
    <t>673-04-1</t>
  </si>
  <si>
    <t>Simetone</t>
  </si>
  <si>
    <t>680-31-9</t>
  </si>
  <si>
    <t>Hempa</t>
  </si>
  <si>
    <t>682-80-4</t>
  </si>
  <si>
    <t>Demephion-O</t>
  </si>
  <si>
    <t>709-98-8</t>
  </si>
  <si>
    <t>731-27-1</t>
  </si>
  <si>
    <t>Methanesulfenamide, 1,1-dichloro-N-[(dimethylamino) sulfonyl]-1-fluoro-N-(4-methylphenyl)-</t>
  </si>
  <si>
    <t>732-11-6</t>
  </si>
  <si>
    <t>741-58-2</t>
  </si>
  <si>
    <t>756-09-2</t>
  </si>
  <si>
    <t>759-94-4</t>
  </si>
  <si>
    <t>EPTC</t>
  </si>
  <si>
    <t>771-03-9</t>
  </si>
  <si>
    <t>786-19-6</t>
  </si>
  <si>
    <t>Carbophenothion</t>
  </si>
  <si>
    <t>834-12-8</t>
  </si>
  <si>
    <t>841-06-5</t>
  </si>
  <si>
    <t>Methoprotryne</t>
  </si>
  <si>
    <t>867-27-6</t>
  </si>
  <si>
    <t>Demeton-O-methyl</t>
  </si>
  <si>
    <t>882-09-7</t>
  </si>
  <si>
    <t>Clofibric Acid</t>
  </si>
  <si>
    <t>886-50-0</t>
  </si>
  <si>
    <t>Terbutryn</t>
  </si>
  <si>
    <t>887-54-7</t>
  </si>
  <si>
    <t>900-95-8</t>
  </si>
  <si>
    <t>Fentin acetate</t>
  </si>
  <si>
    <t>919-54-0</t>
  </si>
  <si>
    <t>Acethion</t>
  </si>
  <si>
    <t>919-76-6</t>
  </si>
  <si>
    <t>Amidithion</t>
  </si>
  <si>
    <t>919-86-8</t>
  </si>
  <si>
    <t>demeton-S-methyl</t>
  </si>
  <si>
    <t>944-22-9</t>
  </si>
  <si>
    <t>Fonofos</t>
  </si>
  <si>
    <t>947-02-4</t>
  </si>
  <si>
    <t>Phosfolan</t>
  </si>
  <si>
    <t>950-00-5</t>
  </si>
  <si>
    <t>950-10-7</t>
  </si>
  <si>
    <t>Mephosfolan</t>
  </si>
  <si>
    <t>950-37-8</t>
  </si>
  <si>
    <t>957-51-7</t>
  </si>
  <si>
    <t>Diphenamid</t>
  </si>
  <si>
    <t>963-22-4</t>
  </si>
  <si>
    <t>Sultropen</t>
  </si>
  <si>
    <t>973-21-7</t>
  </si>
  <si>
    <t>Dinobuton</t>
  </si>
  <si>
    <t>991-42-4</t>
  </si>
  <si>
    <t>Norbormide</t>
  </si>
  <si>
    <t>999-81-5</t>
  </si>
  <si>
    <t>Ethanaminium, 2-chloro-N,N,N-trimethyl-, chloride</t>
  </si>
  <si>
    <t>1014-69-3</t>
  </si>
  <si>
    <t>Desmetryne</t>
  </si>
  <si>
    <t>1014-70-6</t>
  </si>
  <si>
    <t>Simetryn</t>
  </si>
  <si>
    <t>1031-47-6</t>
  </si>
  <si>
    <t>Triamiphos</t>
  </si>
  <si>
    <t>1071-83-6</t>
  </si>
  <si>
    <t>Glycine, N-(phosphonomethyl)-</t>
  </si>
  <si>
    <t>1076-46-6</t>
  </si>
  <si>
    <t>Ammonium chloramben</t>
  </si>
  <si>
    <t>1085-98-9</t>
  </si>
  <si>
    <t>Methanesulfenamide, 1,1-dichloro-N-[(dimethylamino) sulfonyl]-1-fluoro-N-phenyl-</t>
  </si>
  <si>
    <t>1086-02-8</t>
  </si>
  <si>
    <t>Pyridinitril</t>
  </si>
  <si>
    <t>1113-02-6</t>
  </si>
  <si>
    <t>Omethoate</t>
  </si>
  <si>
    <t>1114-71-2</t>
  </si>
  <si>
    <t>1120-44-1</t>
  </si>
  <si>
    <t>9-Octadecenoic acid (Z)-, copper(2++) salt</t>
  </si>
  <si>
    <t>1129-41-5</t>
  </si>
  <si>
    <t>metacrate</t>
  </si>
  <si>
    <t>1134-23-2</t>
  </si>
  <si>
    <t>1172-63-0</t>
  </si>
  <si>
    <t>Jasmolin II</t>
  </si>
  <si>
    <t>1194-65-6</t>
  </si>
  <si>
    <t>1214-39-7</t>
  </si>
  <si>
    <t>1H-Purin-6-amine, N-(phenylmethyl)-</t>
  </si>
  <si>
    <t>1216-44-0</t>
  </si>
  <si>
    <t>Phenol, dimethyl-</t>
  </si>
  <si>
    <t>1300-78-3</t>
  </si>
  <si>
    <t>Borax (B4Na2O7.10H2O)</t>
  </si>
  <si>
    <t>1314-84-7</t>
  </si>
  <si>
    <t>Zinc phosphide</t>
  </si>
  <si>
    <t>1317-39-1</t>
  </si>
  <si>
    <t>Copper oxide (Cu2O)</t>
  </si>
  <si>
    <t>1319-77-3</t>
  </si>
  <si>
    <t>Phenol, methyl-</t>
  </si>
  <si>
    <t>1320-15-6</t>
  </si>
  <si>
    <t>2,4-DB, isooctyl ester</t>
  </si>
  <si>
    <t>1320-18-9</t>
  </si>
  <si>
    <t>2,4-D, propylene glycol butyl ether ester</t>
  </si>
  <si>
    <t>1327-53-3</t>
  </si>
  <si>
    <t>Arsenic oxide (As2O3)</t>
  </si>
  <si>
    <t>1332-40-7</t>
  </si>
  <si>
    <t>Copper oxychloride</t>
  </si>
  <si>
    <t>1336-14-7</t>
  </si>
  <si>
    <t>Naphthenic acids, copper salts</t>
  </si>
  <si>
    <t>Sodium sulfide (Na2(S$x))</t>
  </si>
  <si>
    <t>1344-72-5</t>
  </si>
  <si>
    <t>copper silicate</t>
  </si>
  <si>
    <t>1344-73-6</t>
  </si>
  <si>
    <t>Sulfuric acid, copper salt, basic</t>
  </si>
  <si>
    <t>1344-81-6</t>
  </si>
  <si>
    <t>Calcium polysulfide</t>
  </si>
  <si>
    <t>1420-04-8</t>
  </si>
  <si>
    <t>Niclosamide</t>
  </si>
  <si>
    <t>1420-06-0</t>
  </si>
  <si>
    <t>trifenmorph</t>
  </si>
  <si>
    <t>1420-07-1</t>
  </si>
  <si>
    <t>dinoterb</t>
  </si>
  <si>
    <t>1432-14-0</t>
  </si>
  <si>
    <t>MCPP, diethanoline salt</t>
  </si>
  <si>
    <t>1491-41-4</t>
  </si>
  <si>
    <t>naftalofos</t>
  </si>
  <si>
    <t>1532-24-7</t>
  </si>
  <si>
    <t>1563-66-2</t>
  </si>
  <si>
    <t>1563-67-3</t>
  </si>
  <si>
    <t>decarbofuran</t>
  </si>
  <si>
    <t>1582-09-8</t>
  </si>
  <si>
    <t>Benzenamine, 2,6-dinitro-N,N-dipropyl-4-(trifluoromethyl)-</t>
  </si>
  <si>
    <t>1593-77-7</t>
  </si>
  <si>
    <t>Dodemorph</t>
  </si>
  <si>
    <t>1596-84-5</t>
  </si>
  <si>
    <t>Dicarbonic acid, diethyl ester</t>
  </si>
  <si>
    <t>1610-17-9</t>
  </si>
  <si>
    <t>Atraton</t>
  </si>
  <si>
    <t>1610-18-0</t>
  </si>
  <si>
    <t>Prometon</t>
  </si>
  <si>
    <t>1637-39-4</t>
  </si>
  <si>
    <t>Zeatin</t>
  </si>
  <si>
    <t>1646-88-4</t>
  </si>
  <si>
    <t>1689-83-4</t>
  </si>
  <si>
    <t>Ioxynil</t>
  </si>
  <si>
    <t>1689-84-5</t>
  </si>
  <si>
    <t>1689-99-2</t>
  </si>
  <si>
    <t>Bromoxynil octanoate</t>
  </si>
  <si>
    <t>1696-17-9</t>
  </si>
  <si>
    <t>Benzamide, N,N-diethyl-</t>
  </si>
  <si>
    <t>1698-60-8</t>
  </si>
  <si>
    <t>Pyrazon</t>
  </si>
  <si>
    <t>1702-17-6</t>
  </si>
  <si>
    <t>1713-11-7</t>
  </si>
  <si>
    <t>MCPA, isobutyl ester</t>
  </si>
  <si>
    <t>1713-12-8</t>
  </si>
  <si>
    <t>MCPA, butyl ester</t>
  </si>
  <si>
    <t>1713-15-1</t>
  </si>
  <si>
    <t>2,4-D, isobutyl ester</t>
  </si>
  <si>
    <t>1715-40-8</t>
  </si>
  <si>
    <t>Bromocyclen</t>
  </si>
  <si>
    <t>1716-09-2</t>
  </si>
  <si>
    <t>fenthion-ethyl</t>
  </si>
  <si>
    <t>1746-81-2</t>
  </si>
  <si>
    <t>Monolinuron</t>
  </si>
  <si>
    <t>1754-58-1</t>
  </si>
  <si>
    <t>Diamidafos</t>
  </si>
  <si>
    <t>1771-07-9</t>
  </si>
  <si>
    <t>Methometon</t>
  </si>
  <si>
    <t>1773-37-1</t>
  </si>
  <si>
    <t>acetylasulam</t>
  </si>
  <si>
    <t>1776-83-6</t>
  </si>
  <si>
    <t>Qunitofos</t>
  </si>
  <si>
    <t>1824-09-5</t>
  </si>
  <si>
    <t>1836-75-5</t>
  </si>
  <si>
    <t>Nitrofen</t>
  </si>
  <si>
    <t>1836-77-7</t>
  </si>
  <si>
    <t>Chlornitrofen</t>
  </si>
  <si>
    <t>1861-32-1</t>
  </si>
  <si>
    <t>Chlorthal dimethyl</t>
  </si>
  <si>
    <t>1861-40-1</t>
  </si>
  <si>
    <t>1861-44-5</t>
  </si>
  <si>
    <t>1891-95-8</t>
  </si>
  <si>
    <t>Chloroxynil</t>
  </si>
  <si>
    <t>1897-45-6</t>
  </si>
  <si>
    <t>1,3-Benzenedicarbonitrile, 2,4,5,6-tetrachloro-</t>
  </si>
  <si>
    <t>1910-42-5</t>
  </si>
  <si>
    <t>Paraquat dichloride</t>
  </si>
  <si>
    <t>1912-24-9</t>
  </si>
  <si>
    <t>1,3,5-Triazine-2,4-diamine, 6-chloro-N-ethyl-N'-(1-methylethyl)-</t>
  </si>
  <si>
    <t>1912-25-0</t>
  </si>
  <si>
    <t>Ipazin</t>
  </si>
  <si>
    <t>1912-26-1</t>
  </si>
  <si>
    <t>Trietazine</t>
  </si>
  <si>
    <t>1917-92-6</t>
  </si>
  <si>
    <t>1917-97-1</t>
  </si>
  <si>
    <t>2,4-D, 2-octyl ester</t>
  </si>
  <si>
    <t>1918-00-9</t>
  </si>
  <si>
    <t>Terbucarb</t>
  </si>
  <si>
    <t>1918-13-4</t>
  </si>
  <si>
    <t>Chlorthiamid</t>
  </si>
  <si>
    <t>1918-16-7</t>
  </si>
  <si>
    <t>1918-18-9</t>
  </si>
  <si>
    <t>Swep</t>
  </si>
  <si>
    <t>1928-37-6</t>
  </si>
  <si>
    <t>1928-38-7</t>
  </si>
  <si>
    <t>2,4-dichlorophenoxyacetic acid methyl ester</t>
  </si>
  <si>
    <t>1928-43-4</t>
  </si>
  <si>
    <t>2,4-D, 2-ethylhexyl ester</t>
  </si>
  <si>
    <t>1928-44-5</t>
  </si>
  <si>
    <t>1928-45-6</t>
  </si>
  <si>
    <t>2,4-D, BUTOXYPROPYL ESTER</t>
  </si>
  <si>
    <t>1928-47-8</t>
  </si>
  <si>
    <t>1928-48-9</t>
  </si>
  <si>
    <t>2,4,5-Trichlorophenoxyacetic acid, 3-butoxypropyl ester</t>
  </si>
  <si>
    <t>1928-61-6</t>
  </si>
  <si>
    <t>1929-73-3</t>
  </si>
  <si>
    <t>2,4-D, butoxyethanol ester</t>
  </si>
  <si>
    <t>1929-77-7</t>
  </si>
  <si>
    <t>Vernolate</t>
  </si>
  <si>
    <t>1929-82-4</t>
  </si>
  <si>
    <t>Pyridine, 2-chloro-6-(trichloromethyl)-</t>
  </si>
  <si>
    <t>1929-86-8</t>
  </si>
  <si>
    <t>1929-88-0</t>
  </si>
  <si>
    <t>Benzthiazuron</t>
  </si>
  <si>
    <t>1954-81-0</t>
  </si>
  <si>
    <t>Chloramben, sodium salt</t>
  </si>
  <si>
    <t>1966-58-1</t>
  </si>
  <si>
    <t>Dichlormate</t>
  </si>
  <si>
    <t>1967-16-4</t>
  </si>
  <si>
    <t>Chlorbufam</t>
  </si>
  <si>
    <t>1970-40-7</t>
  </si>
  <si>
    <t>Pyriclor</t>
  </si>
  <si>
    <t>1982-47-4</t>
  </si>
  <si>
    <t>Chloroxuron</t>
  </si>
  <si>
    <t>1982-49-6</t>
  </si>
  <si>
    <t>Siduron</t>
  </si>
  <si>
    <t>1982-69-0</t>
  </si>
  <si>
    <t>Dicamba, sodium salt</t>
  </si>
  <si>
    <t>2008-39-1</t>
  </si>
  <si>
    <t>2,4-D, dimethylamine salt</t>
  </si>
  <si>
    <t>2008-41-5</t>
  </si>
  <si>
    <t>Butylate</t>
  </si>
  <si>
    <t>2008-46-0</t>
  </si>
  <si>
    <t>2032-59-9</t>
  </si>
  <si>
    <t>Aminocarb</t>
  </si>
  <si>
    <t>2032-65-7</t>
  </si>
  <si>
    <t>Methiocarb</t>
  </si>
  <si>
    <t>2039-46-5</t>
  </si>
  <si>
    <t>MCPA, dimethylamine salt</t>
  </si>
  <si>
    <t>2058-46-0</t>
  </si>
  <si>
    <t>2-Naphthacenecarboxamide, 4-(dimethylamino)-1,4,4a, 5,5a,6,11,12a-octahydro-3,5,6,10,12,12a-hexahydroxy -6-methyl-1,11-dioxo-, monohydrochloride, [4S-(4?,4a?,5? ,5a?,6,12a?)]-</t>
  </si>
  <si>
    <t>2074-50-2</t>
  </si>
  <si>
    <t>Paraquat bis(methyl sulfate)</t>
  </si>
  <si>
    <t>2078-42-4</t>
  </si>
  <si>
    <t>2079-00-7</t>
  </si>
  <si>
    <t>blasticidin S</t>
  </si>
  <si>
    <t>2104-64-5</t>
  </si>
  <si>
    <t>EPN</t>
  </si>
  <si>
    <t>2104-96-3</t>
  </si>
  <si>
    <t>bromophos</t>
  </si>
  <si>
    <t>2122-77-2</t>
  </si>
  <si>
    <t>2,4,5-trichlorophenoxyethanol</t>
  </si>
  <si>
    <t>2136-79-0</t>
  </si>
  <si>
    <t>Chlorthal</t>
  </si>
  <si>
    <t>2150-32-5</t>
  </si>
  <si>
    <t>2163-69-1</t>
  </si>
  <si>
    <t>Cycluron</t>
  </si>
  <si>
    <t>2163-80-6</t>
  </si>
  <si>
    <t>MSMA</t>
  </si>
  <si>
    <t>2164-07-0</t>
  </si>
  <si>
    <t>Endothall, dipotassium salt</t>
  </si>
  <si>
    <t>Lenacil</t>
  </si>
  <si>
    <t>Dicryl</t>
  </si>
  <si>
    <t>2164-13-8</t>
  </si>
  <si>
    <t>2164-17-2</t>
  </si>
  <si>
    <t>2168-68-5</t>
  </si>
  <si>
    <t>morzid</t>
  </si>
  <si>
    <t>2212-54-6</t>
  </si>
  <si>
    <t>2,4-D, dodecyclamine salt</t>
  </si>
  <si>
    <t>2212-67-1</t>
  </si>
  <si>
    <t>2227-13-6</t>
  </si>
  <si>
    <t>Tetrasul</t>
  </si>
  <si>
    <t>2227-17-0</t>
  </si>
  <si>
    <t>Dienochlor</t>
  </si>
  <si>
    <t>2235-25-8</t>
  </si>
  <si>
    <t>ethylmercury phosphate</t>
  </si>
  <si>
    <t>2274-67-1</t>
  </si>
  <si>
    <t>dimethylvinphos</t>
  </si>
  <si>
    <t>2274-74-0</t>
  </si>
  <si>
    <t>Chlorfensulphide</t>
  </si>
  <si>
    <t>2275-14-1</t>
  </si>
  <si>
    <t>Phenkapton</t>
  </si>
  <si>
    <t>2275-18-5</t>
  </si>
  <si>
    <t>Prothoate</t>
  </si>
  <si>
    <t>2275-23-2</t>
  </si>
  <si>
    <t>Vamidothion</t>
  </si>
  <si>
    <t>2279-64-3</t>
  </si>
  <si>
    <t>2300-66-5</t>
  </si>
  <si>
    <t>Dicamba, dimethylamine salt</t>
  </si>
  <si>
    <t>2302-17-2</t>
  </si>
  <si>
    <t>Asulam, sodium salt</t>
  </si>
  <si>
    <t>2303-16-4</t>
  </si>
  <si>
    <t>Diallate</t>
  </si>
  <si>
    <t>2303-17-5</t>
  </si>
  <si>
    <t>Triallate</t>
  </si>
  <si>
    <t>2307-49-5</t>
  </si>
  <si>
    <t>Tricamba</t>
  </si>
  <si>
    <t>2307-55-3</t>
  </si>
  <si>
    <t>2,4-D, ammonium salt</t>
  </si>
  <si>
    <t>2307-68-8</t>
  </si>
  <si>
    <t>Solan</t>
  </si>
  <si>
    <t>2310-17-0</t>
  </si>
  <si>
    <t>2312-35-8</t>
  </si>
  <si>
    <t>2312-76-7</t>
  </si>
  <si>
    <t>4,6-Dinitro-o-cresol, sodium salt</t>
  </si>
  <si>
    <t>Flurecol-n-butyl ester</t>
  </si>
  <si>
    <t>2315-36-8</t>
  </si>
  <si>
    <t>N,N-diethyl-2-chloroacetamide</t>
  </si>
  <si>
    <t>2321-53-1</t>
  </si>
  <si>
    <t>MAMA</t>
  </si>
  <si>
    <t>2365-40-4</t>
  </si>
  <si>
    <t>N(6)-(delta(2)-isopentenyl)adenine</t>
  </si>
  <si>
    <t>2385-85-5</t>
  </si>
  <si>
    <t>Mirex</t>
  </si>
  <si>
    <t>2401-85-6</t>
  </si>
  <si>
    <t>1-CHLORO-2,4-DINITRONAPHTHALENE</t>
  </si>
  <si>
    <t>Captafol (isomer unspec.)</t>
  </si>
  <si>
    <t>meobal</t>
  </si>
  <si>
    <t>2425-20-9</t>
  </si>
  <si>
    <t>siglure</t>
  </si>
  <si>
    <t>2436-73-9</t>
  </si>
  <si>
    <t>2439-00-1</t>
  </si>
  <si>
    <t>Chinomethionate</t>
  </si>
  <si>
    <t>Guanidine, dodecyl-, monoacetate</t>
  </si>
  <si>
    <t>2439-99-8</t>
  </si>
  <si>
    <t>Glycine, N,N-bis(phosphonomethyl)-</t>
  </si>
  <si>
    <t>2463-84-5</t>
  </si>
  <si>
    <t>Dicapthon</t>
  </si>
  <si>
    <t>2464-37-1</t>
  </si>
  <si>
    <t>Chlorflurenol</t>
  </si>
  <si>
    <t>Oxydisulfoton</t>
  </si>
  <si>
    <t>2514-53-6</t>
  </si>
  <si>
    <t>Ethylene glycol bis(trichloroacetate)</t>
  </si>
  <si>
    <t>2536-31-4</t>
  </si>
  <si>
    <t>Chlorflurenol, methyl ester</t>
  </si>
  <si>
    <t>2540-82-1</t>
  </si>
  <si>
    <t>Formothion</t>
  </si>
  <si>
    <t>2544-94-7</t>
  </si>
  <si>
    <t>Etinofen</t>
  </si>
  <si>
    <t>2545-59-7</t>
  </si>
  <si>
    <t>2,4,5-T BUTOXYETHANOL ESTER</t>
  </si>
  <si>
    <t>2545-60-0</t>
  </si>
  <si>
    <t>Picloram, potassium salt</t>
  </si>
  <si>
    <t>2550-75-6</t>
  </si>
  <si>
    <t>ALODAN</t>
  </si>
  <si>
    <t>2,4-D, triethanolamine salt</t>
  </si>
  <si>
    <t>2758-42-1</t>
  </si>
  <si>
    <t>2,4-DB, dimethylamine</t>
  </si>
  <si>
    <t>2587-90-8</t>
  </si>
  <si>
    <t>Demephion-S</t>
  </si>
  <si>
    <t>2593-15-9</t>
  </si>
  <si>
    <t>2595-54-2</t>
  </si>
  <si>
    <t>Mecarbam</t>
  </si>
  <si>
    <t>Phenthoate</t>
  </si>
  <si>
    <t>2597-92-4</t>
  </si>
  <si>
    <t>2598-31-4</t>
  </si>
  <si>
    <t>2610-86-8</t>
  </si>
  <si>
    <t>2620-53-3</t>
  </si>
  <si>
    <t>4-chlorophenyl-N-methylcarbamate</t>
  </si>
  <si>
    <t>2631-37-0</t>
  </si>
  <si>
    <t>Promecarb</t>
  </si>
  <si>
    <t>2631-40-5</t>
  </si>
  <si>
    <t>Isoprocarb</t>
  </si>
  <si>
    <t>2633-54-7</t>
  </si>
  <si>
    <t>trichlorometaphos-3</t>
  </si>
  <si>
    <t>2636-26-2</t>
  </si>
  <si>
    <t>Cyanophos</t>
  </si>
  <si>
    <t>2642-71-9</t>
  </si>
  <si>
    <t>Azinphos-ethyl</t>
  </si>
  <si>
    <t>2646-78-8</t>
  </si>
  <si>
    <t>2,4-D, triethylamine salt</t>
  </si>
  <si>
    <t>2655-14-3</t>
  </si>
  <si>
    <t>3,5-xylyl methylcarbamate</t>
  </si>
  <si>
    <t>2655-19-8</t>
  </si>
  <si>
    <t>Butacarb</t>
  </si>
  <si>
    <t>2669-32-1</t>
  </si>
  <si>
    <t>Lythidathion</t>
  </si>
  <si>
    <t>2674-91-1</t>
  </si>
  <si>
    <t>2675-77-6</t>
  </si>
  <si>
    <t>Benzene, 1,4-dichloro-2,5-dimethoxy-</t>
  </si>
  <si>
    <t>2689-43-2</t>
  </si>
  <si>
    <t>Anisuron</t>
  </si>
  <si>
    <t>2693-61-0</t>
  </si>
  <si>
    <t>2698-38-6</t>
  </si>
  <si>
    <t>4-chloro-2-methylphenoxyacetic acid ethyl ester</t>
  </si>
  <si>
    <t>2698-40-0</t>
  </si>
  <si>
    <t>MCPA, isopropyl ester</t>
  </si>
  <si>
    <t>2699-79-8</t>
  </si>
  <si>
    <t>Sulfuryl fluoride</t>
  </si>
  <si>
    <t>2702-72-9</t>
  </si>
  <si>
    <t>2,4-D, sodium salt</t>
  </si>
  <si>
    <t>2759-71-9</t>
  </si>
  <si>
    <t>Cypromid</t>
  </si>
  <si>
    <t>2764-72-9</t>
  </si>
  <si>
    <t>Diquat</t>
  </si>
  <si>
    <t>ENDOTHION</t>
  </si>
  <si>
    <t>2786-19-8</t>
  </si>
  <si>
    <t>2797-51-5</t>
  </si>
  <si>
    <t>2-chloro-3-amino-1,4-naphthoquinone</t>
  </si>
  <si>
    <t>2813-95-8</t>
  </si>
  <si>
    <t>aretit</t>
  </si>
  <si>
    <t>2818-16-8</t>
  </si>
  <si>
    <t>Silvex, potassium salt</t>
  </si>
  <si>
    <t>2921-88-2</t>
  </si>
  <si>
    <t>Phosphorothioic acid, O,O-diethyl O-(3,5,6-trichloro-2-pyridinyl) ester</t>
  </si>
  <si>
    <t>2941-55-1</t>
  </si>
  <si>
    <t>Ethiolate</t>
  </si>
  <si>
    <t>2961-61-7</t>
  </si>
  <si>
    <t>Ioxynil lithium</t>
  </si>
  <si>
    <t>2961-62-8</t>
  </si>
  <si>
    <t>Ioxynil sodium</t>
  </si>
  <si>
    <t>2961-68-4</t>
  </si>
  <si>
    <t>2980-64-5</t>
  </si>
  <si>
    <t>3042-84-0</t>
  </si>
  <si>
    <t>Brompyrazon</t>
  </si>
  <si>
    <t>3050-27-9</t>
  </si>
  <si>
    <t>Trimeturon</t>
  </si>
  <si>
    <t>3060-89-7</t>
  </si>
  <si>
    <t>Metobromuron</t>
  </si>
  <si>
    <t>3084-62-6</t>
  </si>
  <si>
    <t>1-methylcyclopropene</t>
  </si>
  <si>
    <t>Phenobenzuron</t>
  </si>
  <si>
    <t>3134-70-1</t>
  </si>
  <si>
    <t>3204-27-1</t>
  </si>
  <si>
    <t>3278-46-4</t>
  </si>
  <si>
    <t>Chloropon</t>
  </si>
  <si>
    <t>3295-78-1</t>
  </si>
  <si>
    <t>3307-39-9</t>
  </si>
  <si>
    <t>2-(4-chlorophenoxy)propionic acid</t>
  </si>
  <si>
    <t>3307-41-3</t>
  </si>
  <si>
    <t>3337-71-1</t>
  </si>
  <si>
    <t>3347-22-6</t>
  </si>
  <si>
    <t>dithianone</t>
  </si>
  <si>
    <t>3383-96-8</t>
  </si>
  <si>
    <t>Temephos</t>
  </si>
  <si>
    <t>3426-62-8</t>
  </si>
  <si>
    <t>1-Hexanol, 3,5,5-trimethyl-</t>
  </si>
  <si>
    <t>3478-94-2</t>
  </si>
  <si>
    <t>Piperalin</t>
  </si>
  <si>
    <t>3495-42-9</t>
  </si>
  <si>
    <t>Chloroquinox</t>
  </si>
  <si>
    <t>3527-55-7</t>
  </si>
  <si>
    <t>3567-25-7</t>
  </si>
  <si>
    <t>Benzenesulfonic acid, 5-chloro-2-[4-chloro-2-[[ [(3,4-dichlorophenyl)amino]carbonyl]amino]phenoxy ]-, monosodium salt</t>
  </si>
  <si>
    <t>3574-96-7</t>
  </si>
  <si>
    <t>3604-87-3</t>
  </si>
  <si>
    <t>Ecdysone</t>
  </si>
  <si>
    <t>3615-21-2</t>
  </si>
  <si>
    <t>Chlorflurazole</t>
  </si>
  <si>
    <t>3626-13-9</t>
  </si>
  <si>
    <t>3653-39-2</t>
  </si>
  <si>
    <t>3653-48-3</t>
  </si>
  <si>
    <t>MCPA, sodium salt</t>
  </si>
  <si>
    <t>3689-24-5</t>
  </si>
  <si>
    <t>Sulfotepp</t>
  </si>
  <si>
    <t>3691-35-8</t>
  </si>
  <si>
    <t>1H-Indene-1,3(2H)-dione, 2-[(4-chlorophenyl)phenylacetyl]-</t>
  </si>
  <si>
    <t>3696-28-4</t>
  </si>
  <si>
    <t>dipyrithione</t>
  </si>
  <si>
    <t>3732-82-9</t>
  </si>
  <si>
    <t>thiohempa</t>
  </si>
  <si>
    <t>3734-95-0</t>
  </si>
  <si>
    <t>Cyanthoate</t>
  </si>
  <si>
    <t>3734-97-2</t>
  </si>
  <si>
    <t>3740-92-9</t>
  </si>
  <si>
    <t>3761-41-9</t>
  </si>
  <si>
    <t>3766-27-6</t>
  </si>
  <si>
    <t>2,4-D, lithium salt</t>
  </si>
  <si>
    <t>3766-60-7</t>
  </si>
  <si>
    <t>Buturon</t>
  </si>
  <si>
    <t>3766-81-2</t>
  </si>
  <si>
    <t>BPMC</t>
  </si>
  <si>
    <t>3773-49-7</t>
  </si>
  <si>
    <t>Milneb (ANSI)</t>
  </si>
  <si>
    <t>3810-74-0</t>
  </si>
  <si>
    <t>D-Streptamine, O-2-deoxy-2-(methylamino) -?-L-glucopyranosyl-(1&amp;lt;&amp;lt;FAR)-O-5-deoxy-3-C-formyl- ?-L-lyxofuranosyl-(1&amp;lt;&amp;lt;FAR)-N,N'-bis(aminoiminomethyl)-, sulfate (2:3) (salt)</t>
  </si>
  <si>
    <t>3811-49-2</t>
  </si>
  <si>
    <t>Dioxabenzofos</t>
  </si>
  <si>
    <t>Benazolin</t>
  </si>
  <si>
    <t>3813-14-7</t>
  </si>
  <si>
    <t>3861-41-4</t>
  </si>
  <si>
    <t>Bromoxynil butyrate</t>
  </si>
  <si>
    <t>3861-47-0</t>
  </si>
  <si>
    <t>Ioxynil octanoate</t>
  </si>
  <si>
    <t>3878-19-1</t>
  </si>
  <si>
    <t>Fuberidazole</t>
  </si>
  <si>
    <t>3926-62-3</t>
  </si>
  <si>
    <t>Acetic acid, chloro-, sodium salt</t>
  </si>
  <si>
    <t>3996-59-6</t>
  </si>
  <si>
    <t>Medinoterb</t>
  </si>
  <si>
    <t>4024-81-1</t>
  </si>
  <si>
    <t>4097-36-3</t>
  </si>
  <si>
    <t>Dinosam</t>
  </si>
  <si>
    <t>4104-14-7</t>
  </si>
  <si>
    <t>Phosacetim</t>
  </si>
  <si>
    <t>4147-51-7</t>
  </si>
  <si>
    <t>Dipropetryn</t>
  </si>
  <si>
    <t>4151-50-2</t>
  </si>
  <si>
    <t>1-Octanesulfonamide, N-ethyl-1,1,2,2,3,3,4,4,5, 5,6,6,7,7,8,8,8-heptadecafluoro-</t>
  </si>
  <si>
    <t>4212-93-5</t>
  </si>
  <si>
    <t>Terbuchlor</t>
  </si>
  <si>
    <t>4234-79-1</t>
  </si>
  <si>
    <t>kelevan</t>
  </si>
  <si>
    <t>4301-50-2</t>
  </si>
  <si>
    <t>Fluenethyl</t>
  </si>
  <si>
    <t>4466-14-2</t>
  </si>
  <si>
    <t>Jasmolin I</t>
  </si>
  <si>
    <t>4482-55-7</t>
  </si>
  <si>
    <t>Fenuron trichloroacetate</t>
  </si>
  <si>
    <t>4489-31-0</t>
  </si>
  <si>
    <t>4636-83-3</t>
  </si>
  <si>
    <t>morfamquat</t>
  </si>
  <si>
    <t>4658-28-0</t>
  </si>
  <si>
    <t>mesoranil</t>
  </si>
  <si>
    <t>4685-14-7</t>
  </si>
  <si>
    <t>Paraquat</t>
  </si>
  <si>
    <t>4726-14-1</t>
  </si>
  <si>
    <t>Nitralin</t>
  </si>
  <si>
    <t>4824-78-6</t>
  </si>
  <si>
    <t>Bromophos-ethyl</t>
  </si>
  <si>
    <t>4841-20-7</t>
  </si>
  <si>
    <t>4849-32-5</t>
  </si>
  <si>
    <t>Karbutilate</t>
  </si>
  <si>
    <t>4938-72-1</t>
  </si>
  <si>
    <t>2,4,5-T, ISOBUTYL ESTER</t>
  </si>
  <si>
    <t>5131-24-8</t>
  </si>
  <si>
    <t>Ditalimfos</t>
  </si>
  <si>
    <t>5221-16-9</t>
  </si>
  <si>
    <t>MCPA, potassium salt</t>
  </si>
  <si>
    <t>5221-49-8</t>
  </si>
  <si>
    <t>5221-53-4</t>
  </si>
  <si>
    <t>Dimethirimol</t>
  </si>
  <si>
    <t>5234-68-4</t>
  </si>
  <si>
    <t>5251-79-6</t>
  </si>
  <si>
    <t>Ammonium benzadox</t>
  </si>
  <si>
    <t>5251-93-4</t>
  </si>
  <si>
    <t>Benzadox</t>
  </si>
  <si>
    <t>5259-88-1</t>
  </si>
  <si>
    <t>Oxycarboxin</t>
  </si>
  <si>
    <t>5281-13-0</t>
  </si>
  <si>
    <t>PIPROTAL</t>
  </si>
  <si>
    <t>5289-74-7</t>
  </si>
  <si>
    <t>Ecdysterone</t>
  </si>
  <si>
    <t>5386-57-2</t>
  </si>
  <si>
    <t>Dinopenton</t>
  </si>
  <si>
    <t>5386-77-6</t>
  </si>
  <si>
    <t>Dinosulfon</t>
  </si>
  <si>
    <t>5598-13-0</t>
  </si>
  <si>
    <t>5598-52-7</t>
  </si>
  <si>
    <t>Fospirate</t>
  </si>
  <si>
    <t>5707-69-7</t>
  </si>
  <si>
    <t>5707-73-3</t>
  </si>
  <si>
    <t>5742-17-6</t>
  </si>
  <si>
    <t>2,4-D, isopropylamine salt</t>
  </si>
  <si>
    <t>5742-19-8</t>
  </si>
  <si>
    <t>2,4-D, diethanolamine salt</t>
  </si>
  <si>
    <t>5746-17-8</t>
  </si>
  <si>
    <t>5787-96-2</t>
  </si>
  <si>
    <t>5826-76-6</t>
  </si>
  <si>
    <t>Phosnichlor</t>
  </si>
  <si>
    <t>5834-94-6</t>
  </si>
  <si>
    <t>5834-96-8</t>
  </si>
  <si>
    <t>Chloropropylate</t>
  </si>
  <si>
    <t>5836-23-7</t>
  </si>
  <si>
    <t>Tecoram</t>
  </si>
  <si>
    <t>5836-29-3</t>
  </si>
  <si>
    <t>Coumatetralyl</t>
  </si>
  <si>
    <t>5902-51-2</t>
  </si>
  <si>
    <t>5902-95-4</t>
  </si>
  <si>
    <t>CAMA</t>
  </si>
  <si>
    <t>5903-13-9</t>
  </si>
  <si>
    <t>N-methyl-N-1-naphthyl-2-fluoroacetamide</t>
  </si>
  <si>
    <t>5915-41-3</t>
  </si>
  <si>
    <t>Terbuthylazine</t>
  </si>
  <si>
    <t>Cyclohexene, 1-methyl-4-(1-methylethenyl)-, (R)-</t>
  </si>
  <si>
    <t>6012-84-6</t>
  </si>
  <si>
    <t>6047-17-2</t>
  </si>
  <si>
    <t>6062-26-6</t>
  </si>
  <si>
    <t>MCPB, sodium salt</t>
  </si>
  <si>
    <t>6073-72-9</t>
  </si>
  <si>
    <t>Dinoterbon</t>
  </si>
  <si>
    <t>6120-20-3</t>
  </si>
  <si>
    <t>Pindone sodium salt</t>
  </si>
  <si>
    <t>6164-98-3</t>
  </si>
  <si>
    <t>Chlordimeform</t>
  </si>
  <si>
    <t>6365-62-4</t>
  </si>
  <si>
    <t>MCPA, ethanolamine salt</t>
  </si>
  <si>
    <t>6365-83-9</t>
  </si>
  <si>
    <t>Dinoseb, ammonium salt</t>
  </si>
  <si>
    <t>6386-63-6</t>
  </si>
  <si>
    <t>6392-46-7</t>
  </si>
  <si>
    <t>Allyxycarb</t>
  </si>
  <si>
    <t>6420-47-9</t>
  </si>
  <si>
    <t>6597-78-0</t>
  </si>
  <si>
    <t>Disugran</t>
  </si>
  <si>
    <t>6616-80-4</t>
  </si>
  <si>
    <t>6682-77-5</t>
  </si>
  <si>
    <t>6753-47-5</t>
  </si>
  <si>
    <t>Picloram, triisopropanolamine salt</t>
  </si>
  <si>
    <t>6843-97-6</t>
  </si>
  <si>
    <t>Glycine, N-[2-[[2-(dodecylamino)ethyl]amino]ethyl]-</t>
  </si>
  <si>
    <t>6894-38-8</t>
  </si>
  <si>
    <t>jasmonic acid</t>
  </si>
  <si>
    <t>6923-22-4</t>
  </si>
  <si>
    <t>Monocrotophos</t>
  </si>
  <si>
    <t>6980-18-3</t>
  </si>
  <si>
    <t>Kasugamycin</t>
  </si>
  <si>
    <t>6988-21-2</t>
  </si>
  <si>
    <t>Dioxacarb</t>
  </si>
  <si>
    <t>7003-89-6</t>
  </si>
  <si>
    <t>7055-03-0</t>
  </si>
  <si>
    <t>Mebenil</t>
  </si>
  <si>
    <t>7076-63-3</t>
  </si>
  <si>
    <t>7085-19-0</t>
  </si>
  <si>
    <t>Mecoprop</t>
  </si>
  <si>
    <t>7159-34-4</t>
  </si>
  <si>
    <t>Pyroxychlor</t>
  </si>
  <si>
    <t>7159-99-1</t>
  </si>
  <si>
    <t>Parafluron</t>
  </si>
  <si>
    <t>7173-98-0</t>
  </si>
  <si>
    <t>7219-78-5</t>
  </si>
  <si>
    <t>7257-41-2</t>
  </si>
  <si>
    <t>Dinoprop</t>
  </si>
  <si>
    <t>7286-69-3</t>
  </si>
  <si>
    <t>Sebuthylazine</t>
  </si>
  <si>
    <t>7286-84-2</t>
  </si>
  <si>
    <t>Methyl chloramben</t>
  </si>
  <si>
    <t>7287-19-6</t>
  </si>
  <si>
    <t>7287-36-7</t>
  </si>
  <si>
    <t>Monalide</t>
  </si>
  <si>
    <t>7292-16-2</t>
  </si>
  <si>
    <t>propaphos</t>
  </si>
  <si>
    <t>7411-47-4</t>
  </si>
  <si>
    <t>Morfamquat</t>
  </si>
  <si>
    <t>7446-18-6</t>
  </si>
  <si>
    <t>Sulfuric acid, dithallium(1++) salt</t>
  </si>
  <si>
    <t>7487-94-7</t>
  </si>
  <si>
    <t>Mercury chloride (HgCl2)</t>
  </si>
  <si>
    <t>7546-30-7</t>
  </si>
  <si>
    <t>Mercury chloride (HgCl)</t>
  </si>
  <si>
    <t>7646-88-0</t>
  </si>
  <si>
    <t>Sulfuric acid</t>
  </si>
  <si>
    <t>Sodium fluoride (NaF)</t>
  </si>
  <si>
    <t>Natamycin</t>
  </si>
  <si>
    <t>7696-12-0</t>
  </si>
  <si>
    <t>7700-17-6</t>
  </si>
  <si>
    <t>Crotoxyphos</t>
  </si>
  <si>
    <t>Sulfur</t>
  </si>
  <si>
    <t>Phosphorus</t>
  </si>
  <si>
    <t>Sulfamic acid, monoammonium salt</t>
  </si>
  <si>
    <t>Chloric acid, sodium salt</t>
  </si>
  <si>
    <t>7778-41-8</t>
  </si>
  <si>
    <t>Arsenic acid (H3AsO4), copper(2+) salt (2:3)</t>
  </si>
  <si>
    <t>7778-44-1</t>
  </si>
  <si>
    <t>Arsenic acid (H3AsO4), calcium salt (2:3)</t>
  </si>
  <si>
    <t>7784-40-9</t>
  </si>
  <si>
    <t>LEAD ARSENATE</t>
  </si>
  <si>
    <t>7784-46-5</t>
  </si>
  <si>
    <t>Arsenenous acid, sodium salt</t>
  </si>
  <si>
    <t>7786-34-7</t>
  </si>
  <si>
    <t>7803-51-2</t>
  </si>
  <si>
    <t>Phosphine</t>
  </si>
  <si>
    <t>8001-35-2</t>
  </si>
  <si>
    <t>Toxaphene</t>
  </si>
  <si>
    <t>8001-54-5</t>
  </si>
  <si>
    <t>Quaternary ammonium compounds, alkylbenzyldimethyl, chlorides</t>
  </si>
  <si>
    <t>8003-34-7</t>
  </si>
  <si>
    <t>Pyrethrins and Pyrethroids</t>
  </si>
  <si>
    <t>8011-63-0</t>
  </si>
  <si>
    <t>Bordeaux mixture</t>
  </si>
  <si>
    <t>8022-00-2</t>
  </si>
  <si>
    <t>Demeton methyl</t>
  </si>
  <si>
    <t>8047-13-0</t>
  </si>
  <si>
    <t>Sabadilla alkaloids</t>
  </si>
  <si>
    <t>8065-36-9</t>
  </si>
  <si>
    <t>Bufencarb</t>
  </si>
  <si>
    <t>8065-41-6</t>
  </si>
  <si>
    <t>aureofungin</t>
  </si>
  <si>
    <t>8065-48-3</t>
  </si>
  <si>
    <t>Demeton</t>
  </si>
  <si>
    <t>8065-62-1</t>
  </si>
  <si>
    <t>Butene, homopolymer</t>
  </si>
  <si>
    <t>9006-42-2</t>
  </si>
  <si>
    <t>Metiram</t>
  </si>
  <si>
    <t>10004-44-1</t>
  </si>
  <si>
    <t>Hymexazol</t>
  </si>
  <si>
    <t>10007-85-9</t>
  </si>
  <si>
    <t>Dicamba, potassium salt</t>
  </si>
  <si>
    <t>Boric acid (H3BO3)</t>
  </si>
  <si>
    <t>10124-50-2</t>
  </si>
  <si>
    <t>POTASSIUM ARSENITE</t>
  </si>
  <si>
    <t>10137-74-3</t>
  </si>
  <si>
    <t>calcium chlorate</t>
  </si>
  <si>
    <t>10265-92-6</t>
  </si>
  <si>
    <t>10311-84-9</t>
  </si>
  <si>
    <t>Dialifor</t>
  </si>
  <si>
    <t>Oxine-copper</t>
  </si>
  <si>
    <t>10433-59-7</t>
  </si>
  <si>
    <t>2,4-DB, sodium salt</t>
  </si>
  <si>
    <t>10443-70-6</t>
  </si>
  <si>
    <t>10453-86-8</t>
  </si>
  <si>
    <t>Cyclopropanecarboxylic acid, 2,2-dimethyl-3-(2-methyl-1-propenyl)-, [5-(phenylmethyl)-3-furanyl]methyl ester</t>
  </si>
  <si>
    <t>10537-47-0</t>
  </si>
  <si>
    <t>Malonoben</t>
  </si>
  <si>
    <t>10552-74-6</t>
  </si>
  <si>
    <t>10605-21-7</t>
  </si>
  <si>
    <t>Carbamic acid, 1H-benzimidazol-2-yl-, methyl ester</t>
  </si>
  <si>
    <t>11096-18-7</t>
  </si>
  <si>
    <t>11104-05-5</t>
  </si>
  <si>
    <t>grandlure</t>
  </si>
  <si>
    <t>11113-80-7</t>
  </si>
  <si>
    <t>polyoxin</t>
  </si>
  <si>
    <t>11125-96-5</t>
  </si>
  <si>
    <t>11141-17-6</t>
  </si>
  <si>
    <t>Azadirachtin</t>
  </si>
  <si>
    <t>Naphthenic acids, zinc salts</t>
  </si>
  <si>
    <t>12002-03-8</t>
  </si>
  <si>
    <t>Copper acetoarsenite</t>
  </si>
  <si>
    <t>12002-53-8</t>
  </si>
  <si>
    <t>trimedlure</t>
  </si>
  <si>
    <t>12057-74-8</t>
  </si>
  <si>
    <t>Magnesium phosphide</t>
  </si>
  <si>
    <t>12068-08-5</t>
  </si>
  <si>
    <t>Benzenesulfonic acid, dodecyl-, compd. with morpholine (1:1)</t>
  </si>
  <si>
    <t>12069-69-1</t>
  </si>
  <si>
    <t>Copper, [?-[carbonato(2-)-O:O']]dihydroxydi-</t>
  </si>
  <si>
    <t>12071-83-9</t>
  </si>
  <si>
    <t>Propineb</t>
  </si>
  <si>
    <t>Zineb</t>
  </si>
  <si>
    <t>12407-86-2</t>
  </si>
  <si>
    <t>Trimethacarb</t>
  </si>
  <si>
    <t>12427-38-2</t>
  </si>
  <si>
    <t>12771-68-5</t>
  </si>
  <si>
    <t>Ancymidol</t>
  </si>
  <si>
    <t>13067-93-1</t>
  </si>
  <si>
    <t>Cyanofenphos</t>
  </si>
  <si>
    <t>13071-79-9</t>
  </si>
  <si>
    <t>13121-70-5</t>
  </si>
  <si>
    <t>Cyhexatin</t>
  </si>
  <si>
    <t>13171-21-6</t>
  </si>
  <si>
    <t>Phosphamidon</t>
  </si>
  <si>
    <t>13181-17-4</t>
  </si>
  <si>
    <t>Bromofenoxim</t>
  </si>
  <si>
    <t>13194-48-4</t>
  </si>
  <si>
    <t>13356-08-6</t>
  </si>
  <si>
    <t>Distannoxane, hexakis(2-methyl-2-phenylpropyl)-</t>
  </si>
  <si>
    <t>13360-45-7</t>
  </si>
  <si>
    <t>Chlorbromuron</t>
  </si>
  <si>
    <t>13457-18-6</t>
  </si>
  <si>
    <t>Pyrazophos</t>
  </si>
  <si>
    <t>13516-27-3</t>
  </si>
  <si>
    <t>guazatine</t>
  </si>
  <si>
    <t>13557-98-7</t>
  </si>
  <si>
    <t>13560-99-1</t>
  </si>
  <si>
    <t>13577-71-4</t>
  </si>
  <si>
    <t>Fluoromidine</t>
  </si>
  <si>
    <t>13593-03-8</t>
  </si>
  <si>
    <t>Quinalphos</t>
  </si>
  <si>
    <t>13593-08-3</t>
  </si>
  <si>
    <t>Quinalphos-methyl</t>
  </si>
  <si>
    <t>13684-44-1</t>
  </si>
  <si>
    <t>13684-56-5</t>
  </si>
  <si>
    <t>13684-63-4</t>
  </si>
  <si>
    <t>13687-09-7</t>
  </si>
  <si>
    <t>Bisazir</t>
  </si>
  <si>
    <t>13738-63-1</t>
  </si>
  <si>
    <t>Fluoronitrofen</t>
  </si>
  <si>
    <t>13804-51-8</t>
  </si>
  <si>
    <t>13929-18-5</t>
  </si>
  <si>
    <t>2-Butanamine</t>
  </si>
  <si>
    <t>14088-71-2</t>
  </si>
  <si>
    <t>proclonol</t>
  </si>
  <si>
    <t>14089-43-1</t>
  </si>
  <si>
    <t>Potassium asulam</t>
  </si>
  <si>
    <t>14143-55-6</t>
  </si>
  <si>
    <t>14168-01-5</t>
  </si>
  <si>
    <t>14214-32-5</t>
  </si>
  <si>
    <t>Difenoxuron</t>
  </si>
  <si>
    <t>14235-86-0</t>
  </si>
  <si>
    <t>Hydrargaphen</t>
  </si>
  <si>
    <t>14255-88-0</t>
  </si>
  <si>
    <t>fenazaflor</t>
  </si>
  <si>
    <t>14354-56-4</t>
  </si>
  <si>
    <t>14437-17-3</t>
  </si>
  <si>
    <t>Chlorfenprop-methyl</t>
  </si>
  <si>
    <t>14465-96-4</t>
  </si>
  <si>
    <t>dimatiph</t>
  </si>
  <si>
    <t>14484-64-1</t>
  </si>
  <si>
    <t>Iron, tris(dimethylcarbamodithioato-S,S')-, (OC-6-11)-</t>
  </si>
  <si>
    <t>14491-59-9</t>
  </si>
  <si>
    <t>14698-29-4</t>
  </si>
  <si>
    <t>1,3-Dioxolo[4,5-g]quinoline-7-carboxylic acid, 5-ethyl-5,8-dihydro-8-oxo-</t>
  </si>
  <si>
    <t>14816-16-1</t>
  </si>
  <si>
    <t>Phoxim-methyl</t>
  </si>
  <si>
    <t>14816-18-3</t>
  </si>
  <si>
    <t>3,5-Dioxa-6-aza-4-phosphaoct-6-ene-8-nitrile, 4-ethoxy-7-phenyl-, 4-sulfide</t>
  </si>
  <si>
    <t>14816-20-7</t>
  </si>
  <si>
    <t>chlorphoxim</t>
  </si>
  <si>
    <t>14959-86-5</t>
  </si>
  <si>
    <t>7-dodecen-1-yl acetate</t>
  </si>
  <si>
    <t>15096-52-3</t>
  </si>
  <si>
    <t>Cryolite (Na3(AlF6))</t>
  </si>
  <si>
    <t>15146-99-3</t>
  </si>
  <si>
    <t>15165-67-0</t>
  </si>
  <si>
    <t>Dichlorprop-P</t>
  </si>
  <si>
    <t>15263-52-2</t>
  </si>
  <si>
    <t>15263-53-3</t>
  </si>
  <si>
    <t>carbamothioic acid, S,S'-(2-(dimethylamino)-1,3-propanediyl) ester</t>
  </si>
  <si>
    <t>15299-99-7</t>
  </si>
  <si>
    <t>15302-91-7</t>
  </si>
  <si>
    <t>Mepiquat</t>
  </si>
  <si>
    <t>15310-01-7</t>
  </si>
  <si>
    <t>benodanil</t>
  </si>
  <si>
    <t>15457-05-3</t>
  </si>
  <si>
    <t>Fluorodifen</t>
  </si>
  <si>
    <t>15545-48-9</t>
  </si>
  <si>
    <t>Urea, N'-(3-chloro-4-methylphenyl)-N,N-dimethyl-</t>
  </si>
  <si>
    <t>15589-31-8</t>
  </si>
  <si>
    <t>terallethrin</t>
  </si>
  <si>
    <t>15652-38-7</t>
  </si>
  <si>
    <t>Decafentin</t>
  </si>
  <si>
    <t>15845-66-6</t>
  </si>
  <si>
    <t>15879-93-3</t>
  </si>
  <si>
    <t>?-D-Glucofuranose, 1,2-O-(2,2,2-trichloroethylidene)-, (R)-</t>
  </si>
  <si>
    <t>15972-60-8</t>
  </si>
  <si>
    <t>Isazafos</t>
  </si>
  <si>
    <t>16118-49-3</t>
  </si>
  <si>
    <t>Carbetamide</t>
  </si>
  <si>
    <t>16094-02-3</t>
  </si>
  <si>
    <t>16484-77-8</t>
  </si>
  <si>
    <t>Mecoprop-P</t>
  </si>
  <si>
    <t>16606-64-7</t>
  </si>
  <si>
    <t>16672-87-0</t>
  </si>
  <si>
    <t>16752-77-5</t>
  </si>
  <si>
    <t>16759-59-4</t>
  </si>
  <si>
    <t>benoxafos</t>
  </si>
  <si>
    <t>16807-48-0</t>
  </si>
  <si>
    <t>16893-85-9</t>
  </si>
  <si>
    <t>Silicate(2-), hexafluoro-, disodium</t>
  </si>
  <si>
    <t>17029-22-0</t>
  </si>
  <si>
    <t>Arsenate(1-), hexafluoro-, potassium</t>
  </si>
  <si>
    <t>17040-19-6</t>
  </si>
  <si>
    <t>17080-02-3</t>
  </si>
  <si>
    <t>Furethrin</t>
  </si>
  <si>
    <t>17109-49-8</t>
  </si>
  <si>
    <t>Edifenphos</t>
  </si>
  <si>
    <t>17125-80-3</t>
  </si>
  <si>
    <t>17439-94-0</t>
  </si>
  <si>
    <t>Endothall, diammonium salt</t>
  </si>
  <si>
    <t>17598-02-6</t>
  </si>
  <si>
    <t>precocene I</t>
  </si>
  <si>
    <t>17606-31-4</t>
  </si>
  <si>
    <t>bensultap</t>
  </si>
  <si>
    <t>17702-57-7</t>
  </si>
  <si>
    <t>UC-34096</t>
  </si>
  <si>
    <t>17804-35-2</t>
  </si>
  <si>
    <t>18181-70-9</t>
  </si>
  <si>
    <t>Jodfenphos</t>
  </si>
  <si>
    <t>18181-80-1</t>
  </si>
  <si>
    <t>Bromopropylate</t>
  </si>
  <si>
    <t>19044-88-3</t>
  </si>
  <si>
    <t>19666-30-9</t>
  </si>
  <si>
    <t>Oxadiazon</t>
  </si>
  <si>
    <t>20354-26-1</t>
  </si>
  <si>
    <t>Methazole</t>
  </si>
  <si>
    <t>21725-46-2</t>
  </si>
  <si>
    <t>23103-98-2</t>
  </si>
  <si>
    <t>Pirimicarb</t>
  </si>
  <si>
    <t>23564-05-8</t>
  </si>
  <si>
    <t>23950-58-5</t>
  </si>
  <si>
    <t>26644-46-2</t>
  </si>
  <si>
    <t>Triforine</t>
  </si>
  <si>
    <t>34256-82-1</t>
  </si>
  <si>
    <t>62476-59-9</t>
  </si>
  <si>
    <t>33089-61-1</t>
  </si>
  <si>
    <t>71751-41-2</t>
  </si>
  <si>
    <t>177406-68-7</t>
  </si>
  <si>
    <t>53404-19-6</t>
  </si>
  <si>
    <t>2425-06-1</t>
  </si>
  <si>
    <t>64902-72-3</t>
  </si>
  <si>
    <t>51338-27-3</t>
  </si>
  <si>
    <t>39300-45-3</t>
  </si>
  <si>
    <t>69806-50-4</t>
  </si>
  <si>
    <t>Fluvalinate</t>
  </si>
  <si>
    <t>69409-94-5</t>
  </si>
  <si>
    <t>Furmecyclox</t>
  </si>
  <si>
    <t>60568-05-0</t>
  </si>
  <si>
    <t>67485-29-4</t>
  </si>
  <si>
    <t>35554-44-0</t>
  </si>
  <si>
    <t>36734-19-7</t>
  </si>
  <si>
    <t>Iprovalicarb</t>
  </si>
  <si>
    <t>141112-29-0</t>
  </si>
  <si>
    <t>143390-89-0</t>
  </si>
  <si>
    <t>77501-63-4</t>
  </si>
  <si>
    <t>8018-01-7</t>
  </si>
  <si>
    <t>110235-47-7</t>
  </si>
  <si>
    <t>121776-33-8</t>
  </si>
  <si>
    <t>88671-89-0</t>
  </si>
  <si>
    <t>2439-01-2</t>
  </si>
  <si>
    <t>32809-16-8</t>
  </si>
  <si>
    <t>123312-89-0</t>
  </si>
  <si>
    <t>Quizalofop-ethyl</t>
  </si>
  <si>
    <t>76578-14-8</t>
  </si>
  <si>
    <t>Ribavirin</t>
  </si>
  <si>
    <t>36791-04-5</t>
  </si>
  <si>
    <t>Spirodiclofen</t>
  </si>
  <si>
    <t>148477-71-8</t>
  </si>
  <si>
    <t>59669-26-0</t>
  </si>
  <si>
    <t>43121-43-3</t>
  </si>
  <si>
    <t>50471-44-8</t>
  </si>
  <si>
    <t>18205-85-1</t>
  </si>
  <si>
    <t>18357-78-3</t>
  </si>
  <si>
    <t>18467-77-1</t>
  </si>
  <si>
    <t>18530-56-8</t>
  </si>
  <si>
    <t>Norea</t>
  </si>
  <si>
    <t>18691-97-9</t>
  </si>
  <si>
    <t>Methabenzthiazuron</t>
  </si>
  <si>
    <t>18809-57-9</t>
  </si>
  <si>
    <t>18854-01-8</t>
  </si>
  <si>
    <t>Isoxathion</t>
  </si>
  <si>
    <t>19095-88-6</t>
  </si>
  <si>
    <t>19360-02-2</t>
  </si>
  <si>
    <t>Alorac</t>
  </si>
  <si>
    <t>19398-13-1</t>
  </si>
  <si>
    <t>Silvex, butoxyethyl ester</t>
  </si>
  <si>
    <t>19480-40-1</t>
  </si>
  <si>
    <t>19480-43-4</t>
  </si>
  <si>
    <t>MCPA, butoxyethyl ester</t>
  </si>
  <si>
    <t>19622-08-3</t>
  </si>
  <si>
    <t>prothiocarb</t>
  </si>
  <si>
    <t>19622-19-6</t>
  </si>
  <si>
    <t>19691-80-6</t>
  </si>
  <si>
    <t>Athidathion</t>
  </si>
  <si>
    <t>19750-95-9</t>
  </si>
  <si>
    <t>Chlordimeform hydrochloride</t>
  </si>
  <si>
    <t>19764-43-3</t>
  </si>
  <si>
    <t>19937-59-8</t>
  </si>
  <si>
    <t>Metoxuron</t>
  </si>
  <si>
    <t>20276-83-9</t>
  </si>
  <si>
    <t>Prothidathion</t>
  </si>
  <si>
    <t>20290-99-7</t>
  </si>
  <si>
    <t>exo-Brevicomin</t>
  </si>
  <si>
    <t>20405-19-0</t>
  </si>
  <si>
    <t>MCPA, diethanolamine salt</t>
  </si>
  <si>
    <t>20427-59-2</t>
  </si>
  <si>
    <t>Copper hydroxide (Cu(OH)2)</t>
  </si>
  <si>
    <t>20762-60-1</t>
  </si>
  <si>
    <t>Potassium azide</t>
  </si>
  <si>
    <t>20782-58-5</t>
  </si>
  <si>
    <t>20856-57-9</t>
  </si>
  <si>
    <t>Chloraniformethane</t>
  </si>
  <si>
    <t>20859-73-8</t>
  </si>
  <si>
    <t>ADBAC</t>
  </si>
  <si>
    <t>20940-37-8</t>
  </si>
  <si>
    <t>21087-64-9</t>
  </si>
  <si>
    <t>21267-72-1</t>
  </si>
  <si>
    <t>Prynachlor</t>
  </si>
  <si>
    <t>21293-29-8</t>
  </si>
  <si>
    <t>Abscisic Acid</t>
  </si>
  <si>
    <t>21348-16-3</t>
  </si>
  <si>
    <t>21452-18-6</t>
  </si>
  <si>
    <t>21540-35-2</t>
  </si>
  <si>
    <t>Methiuron</t>
  </si>
  <si>
    <t>21548-32-3</t>
  </si>
  <si>
    <t>Fosthietan</t>
  </si>
  <si>
    <t>Thiocyanic acid, (2-benzothiazolylthio)methyl ester</t>
  </si>
  <si>
    <t>21609-90-5</t>
  </si>
  <si>
    <t>Leptophos</t>
  </si>
  <si>
    <t>21634-96-8</t>
  </si>
  <si>
    <t>21689-84-9</t>
  </si>
  <si>
    <t>cyanatryn</t>
  </si>
  <si>
    <t>Propanenitrile, 2-[[4-chloro-6-(ethylamino) -1,3,5-triazin-2-yl]amino]-2-methyl-</t>
  </si>
  <si>
    <t>21780-04-1</t>
  </si>
  <si>
    <t>21908-53-2</t>
  </si>
  <si>
    <t>Mercury oxide (HgO)</t>
  </si>
  <si>
    <t>21923-23-9</t>
  </si>
  <si>
    <t>CHLORTHIOPHOS</t>
  </si>
  <si>
    <t>22059-21-8</t>
  </si>
  <si>
    <t>1-aminocyclopropane-1-carboxylic acid</t>
  </si>
  <si>
    <t>22212-55-1</t>
  </si>
  <si>
    <t>Benzoylprop ethyl</t>
  </si>
  <si>
    <t>22212-56-2</t>
  </si>
  <si>
    <t>22224-92-6</t>
  </si>
  <si>
    <t>22248-79-9</t>
  </si>
  <si>
    <t>Tetrachlorvinphos ( (Z)-isomer )</t>
  </si>
  <si>
    <t>22259-30-9</t>
  </si>
  <si>
    <t>Formetanate</t>
  </si>
  <si>
    <t>22431-62-5</t>
  </si>
  <si>
    <t>22439-40-3</t>
  </si>
  <si>
    <t>Quinothion</t>
  </si>
  <si>
    <t>22571-07-9</t>
  </si>
  <si>
    <t>22662-39-1</t>
  </si>
  <si>
    <t>Rafoxanide</t>
  </si>
  <si>
    <t>22781-23-3</t>
  </si>
  <si>
    <t>1,3-Benzodioxol-4-ol, 2,2-dimethyl-, methylcarbamate</t>
  </si>
  <si>
    <t>22898-01-7</t>
  </si>
  <si>
    <t>22909-50-8</t>
  </si>
  <si>
    <t>22936-75-0</t>
  </si>
  <si>
    <t>Dimethametryn</t>
  </si>
  <si>
    <t>22936-86-3</t>
  </si>
  <si>
    <t>Cyprazine</t>
  </si>
  <si>
    <t>22963-93-5</t>
  </si>
  <si>
    <t>22976-86-9</t>
  </si>
  <si>
    <t>polyoxin D</t>
  </si>
  <si>
    <t>23031-36-9</t>
  </si>
  <si>
    <t>23121-99-5</t>
  </si>
  <si>
    <t>23135-22-0</t>
  </si>
  <si>
    <t>23184-66-9</t>
  </si>
  <si>
    <t>Butachlor</t>
  </si>
  <si>
    <t>23192-42-9</t>
  </si>
  <si>
    <t>hexalure</t>
  </si>
  <si>
    <t>23400-52-4</t>
  </si>
  <si>
    <t>23422-53-9</t>
  </si>
  <si>
    <t>23505-41-1</t>
  </si>
  <si>
    <t>Pirimiphos-ethyl</t>
  </si>
  <si>
    <t>23526-02-5</t>
  </si>
  <si>
    <t>Beta-Exotoxin of Bacillus thuringiensis</t>
  </si>
  <si>
    <t>23560-59-0</t>
  </si>
  <si>
    <t>Heptenophos</t>
  </si>
  <si>
    <t>Carbamic acid, [1,2-phenylenebis(iminocarbonothioyl)]bis-, dimethyl ester</t>
  </si>
  <si>
    <t>23564-06-9</t>
  </si>
  <si>
    <t>Thiophanate</t>
  </si>
  <si>
    <t>23576-23-0</t>
  </si>
  <si>
    <t>Metflurazone</t>
  </si>
  <si>
    <t>23593-75-1</t>
  </si>
  <si>
    <t>1H-Imidazole, 1-[(2-chlorophenyl)diphenylmethyl]-</t>
  </si>
  <si>
    <t>23947-60-6</t>
  </si>
  <si>
    <t>Ethirimol</t>
  </si>
  <si>
    <t>24017-47-8</t>
  </si>
  <si>
    <t>Triazophos</t>
  </si>
  <si>
    <t>24019-05-4</t>
  </si>
  <si>
    <t>24151-93-7</t>
  </si>
  <si>
    <t>piperophos</t>
  </si>
  <si>
    <t>24201-58-9</t>
  </si>
  <si>
    <t>Dichlozoline</t>
  </si>
  <si>
    <t>24307-26-4</t>
  </si>
  <si>
    <t>Piperidinium, 1,1-dimethyl-, chloride</t>
  </si>
  <si>
    <t>24353-58-0</t>
  </si>
  <si>
    <t>Delachlor</t>
  </si>
  <si>
    <t>24353-61-5</t>
  </si>
  <si>
    <t>Isocarbophos</t>
  </si>
  <si>
    <t>24539-66-0</t>
  </si>
  <si>
    <t>Chlorfluren</t>
  </si>
  <si>
    <t>24579-73-5</t>
  </si>
  <si>
    <t>Propamocarb</t>
  </si>
  <si>
    <t>24602-86-6</t>
  </si>
  <si>
    <t>Morpholine, 2,6-dimethyl-4-tridecyl-</t>
  </si>
  <si>
    <t>24624-58-6</t>
  </si>
  <si>
    <t>24691-76-7</t>
  </si>
  <si>
    <t>pyracarbolid</t>
  </si>
  <si>
    <t>24691-80-3</t>
  </si>
  <si>
    <t>24934-91-6</t>
  </si>
  <si>
    <t>Chlormephos</t>
  </si>
  <si>
    <t>25057-89-0</t>
  </si>
  <si>
    <t>1H-2,1,3-Benzothiadiazin-4(3H)-one, 3-(1-methylethyl)-, 2,2-dioxide</t>
  </si>
  <si>
    <t>25059-78-3</t>
  </si>
  <si>
    <t>Dicamba, diethanolamine salt</t>
  </si>
  <si>
    <t>25059-80-7</t>
  </si>
  <si>
    <t>Benazolin ethyl</t>
  </si>
  <si>
    <t>25168-15-4</t>
  </si>
  <si>
    <t>2,4,5-T isooctyl ester</t>
  </si>
  <si>
    <t>25168-26-7</t>
  </si>
  <si>
    <t>2,4-D, isooctyl ester</t>
  </si>
  <si>
    <t>25171-63-5</t>
  </si>
  <si>
    <t>Thiocarboxime</t>
  </si>
  <si>
    <t>25182-03-0</t>
  </si>
  <si>
    <t>25311-71-1</t>
  </si>
  <si>
    <t>Isofenphos</t>
  </si>
  <si>
    <t>25316-56-7</t>
  </si>
  <si>
    <t>25316-57-8</t>
  </si>
  <si>
    <t>25319-90-8</t>
  </si>
  <si>
    <t>Phenothiol</t>
  </si>
  <si>
    <t>25366-23-8</t>
  </si>
  <si>
    <t>thiazafluron</t>
  </si>
  <si>
    <t>25402-06-6</t>
  </si>
  <si>
    <t>Cinerin I</t>
  </si>
  <si>
    <t>25475-73-4</t>
  </si>
  <si>
    <t>25550-58-7</t>
  </si>
  <si>
    <t>dinitroaminophenol</t>
  </si>
  <si>
    <t>25601-84-7</t>
  </si>
  <si>
    <t>25606-41-1</t>
  </si>
  <si>
    <t>25671-45-8</t>
  </si>
  <si>
    <t>25671-46-9</t>
  </si>
  <si>
    <t>Bromobonil</t>
  </si>
  <si>
    <t>25954-13-6</t>
  </si>
  <si>
    <t>Fosamine ammonium</t>
  </si>
  <si>
    <t>25991-86-0</t>
  </si>
  <si>
    <t>cyclohexamethylene carbamide</t>
  </si>
  <si>
    <t>26002-80-2</t>
  </si>
  <si>
    <t>D-Phenothrin</t>
  </si>
  <si>
    <t>26087-47-8</t>
  </si>
  <si>
    <t>O,O-diisopropyl-S-benzylthiophosphate</t>
  </si>
  <si>
    <t>26129-32-8</t>
  </si>
  <si>
    <t>fenofibric acid</t>
  </si>
  <si>
    <t>26225-79-6</t>
  </si>
  <si>
    <t>26259-45-0</t>
  </si>
  <si>
    <t>Secbumeton</t>
  </si>
  <si>
    <t>26399-36-0</t>
  </si>
  <si>
    <t>Profluralin</t>
  </si>
  <si>
    <t>3(2H)-Isothiazolone, 2-octyl-</t>
  </si>
  <si>
    <t>26544-20-7</t>
  </si>
  <si>
    <t>MCPA, isooctyl ester</t>
  </si>
  <si>
    <t>26628-22-8</t>
  </si>
  <si>
    <t>Sodium azide (Na(N3))</t>
  </si>
  <si>
    <t>26761-52-4</t>
  </si>
  <si>
    <t>26766-27-8</t>
  </si>
  <si>
    <t>Triarimol</t>
  </si>
  <si>
    <t>26952-20-5</t>
  </si>
  <si>
    <t>Picloram, isooctyl ester</t>
  </si>
  <si>
    <t>27314-13-2</t>
  </si>
  <si>
    <t>27355-22-2</t>
  </si>
  <si>
    <t>27386-64-7</t>
  </si>
  <si>
    <t>Mecarbinizid</t>
  </si>
  <si>
    <t>27512-72-7</t>
  </si>
  <si>
    <t>ethychlozate</t>
  </si>
  <si>
    <t>27519-02-4</t>
  </si>
  <si>
    <t>(Z)-9-tricosene</t>
  </si>
  <si>
    <t>27541-88-4</t>
  </si>
  <si>
    <t>27605-76-1</t>
  </si>
  <si>
    <t>oryzemate</t>
  </si>
  <si>
    <t>27954-37-6</t>
  </si>
  <si>
    <t>Tetrafluoron</t>
  </si>
  <si>
    <t>28079-04-1</t>
  </si>
  <si>
    <t>(Z)-8-Dodecen-1-yl acetate</t>
  </si>
  <si>
    <t>28086-13-7</t>
  </si>
  <si>
    <t>28159-98-0</t>
  </si>
  <si>
    <t>28217-97-2</t>
  </si>
  <si>
    <t>chlormethiuron</t>
  </si>
  <si>
    <t>28249-77-6</t>
  </si>
  <si>
    <t>28260-63-1</t>
  </si>
  <si>
    <t>28401-39-0</t>
  </si>
  <si>
    <t>Frontalin</t>
  </si>
  <si>
    <t>28434-01-7</t>
  </si>
  <si>
    <t>Bioresmethrin</t>
  </si>
  <si>
    <t>28473-03-2</t>
  </si>
  <si>
    <t>MCPP, isooctyl ester</t>
  </si>
  <si>
    <t>28559-00-4</t>
  </si>
  <si>
    <t>Cypendazole</t>
  </si>
  <si>
    <t>28562-70-1</t>
  </si>
  <si>
    <t>2,5-dimethyl-3-furancarboxanilide</t>
  </si>
  <si>
    <t>28631-35-8</t>
  </si>
  <si>
    <t>2,4-DP, isooctyl ester</t>
  </si>
  <si>
    <t>28685-18-9</t>
  </si>
  <si>
    <t>2,4-D, alkylamine (C14) salt</t>
  </si>
  <si>
    <t>28730-17-8</t>
  </si>
  <si>
    <t>Methfuroxam</t>
  </si>
  <si>
    <t>28772-56-7</t>
  </si>
  <si>
    <t>Bromadiolone</t>
  </si>
  <si>
    <t>28805-78-9</t>
  </si>
  <si>
    <t>Isononuron</t>
  </si>
  <si>
    <t>28956-64-1</t>
  </si>
  <si>
    <t>29091-05-2</t>
  </si>
  <si>
    <t>Dinitramine</t>
  </si>
  <si>
    <t>29091-21-2</t>
  </si>
  <si>
    <t>Prodiamine</t>
  </si>
  <si>
    <t>29104-30-1</t>
  </si>
  <si>
    <t>Benzomate</t>
  </si>
  <si>
    <t>29110-22-3</t>
  </si>
  <si>
    <t>29173-31-7</t>
  </si>
  <si>
    <t>29232-93-7</t>
  </si>
  <si>
    <t>Perfluidone, diethanolamine salt</t>
  </si>
  <si>
    <t>29450-45-1</t>
  </si>
  <si>
    <t>MCPA, 2-ethylhexyl ester</t>
  </si>
  <si>
    <t>29547-00-0</t>
  </si>
  <si>
    <t>29672-19-3</t>
  </si>
  <si>
    <t>Nitrilacarb</t>
  </si>
  <si>
    <t>29804-22-6</t>
  </si>
  <si>
    <t>Oxirane, 2-decyl-3-(5-methylhexyl)-, cis-</t>
  </si>
  <si>
    <t>29973-13-5</t>
  </si>
  <si>
    <t>Ethiofencarb</t>
  </si>
  <si>
    <t>30043-49-3</t>
  </si>
  <si>
    <t>Ethidimuron</t>
  </si>
  <si>
    <t>30043-55-1</t>
  </si>
  <si>
    <t>30087-47-9</t>
  </si>
  <si>
    <t>Fenethacarb</t>
  </si>
  <si>
    <t>30143-22-7</t>
  </si>
  <si>
    <t>30182-24-2</t>
  </si>
  <si>
    <t>30560-19-1</t>
  </si>
  <si>
    <t>30979-48-7</t>
  </si>
  <si>
    <t>31218-83-4</t>
  </si>
  <si>
    <t>31251-03-3</t>
  </si>
  <si>
    <t>31377-69-2</t>
  </si>
  <si>
    <t>31717-87-0</t>
  </si>
  <si>
    <t>Dodemorph acetate</t>
  </si>
  <si>
    <t>31848-11-0</t>
  </si>
  <si>
    <t>31895-21-3</t>
  </si>
  <si>
    <t>Evisect</t>
  </si>
  <si>
    <t>31895-22-4</t>
  </si>
  <si>
    <t>Thiocyclam hydrogen oxalate</t>
  </si>
  <si>
    <t>32341-80-3</t>
  </si>
  <si>
    <t>2,4-D, triisopropylamine</t>
  </si>
  <si>
    <t>32345-29-2</t>
  </si>
  <si>
    <t>O,O-diethyl,O-phenylphosphorothionate</t>
  </si>
  <si>
    <t>32351-70-5</t>
  </si>
  <si>
    <t>Mecoprop, dimethylamine</t>
  </si>
  <si>
    <t>32534-95-5</t>
  </si>
  <si>
    <t>Silvex, isooctyl ester</t>
  </si>
  <si>
    <t>32791-87-0</t>
  </si>
  <si>
    <t>32861-85-1</t>
  </si>
  <si>
    <t>chlormethoxynil</t>
  </si>
  <si>
    <t>32889-48-8</t>
  </si>
  <si>
    <t>Propanenitrile, 2-[[4-chloro-6-(cyclopropylamino)-1,3,5-triazin-2-yl]amino]-2-methyl-</t>
  </si>
  <si>
    <t>33245-39-5</t>
  </si>
  <si>
    <t>Fluchloralin</t>
  </si>
  <si>
    <t>33399-00-7</t>
  </si>
  <si>
    <t>bromfenvinphos</t>
  </si>
  <si>
    <t>33439-45-1</t>
  </si>
  <si>
    <t>33586-66-2</t>
  </si>
  <si>
    <t>33629-47-9</t>
  </si>
  <si>
    <t>Butralin</t>
  </si>
  <si>
    <t>33693-04-8</t>
  </si>
  <si>
    <t>1,3,5-Triazine-2,4-diamine, N-(1,1-dimethylethyl)-N'-ethyl-6-methoxy-</t>
  </si>
  <si>
    <t>33813-20-6</t>
  </si>
  <si>
    <t>ethylene thiuram monosulfide</t>
  </si>
  <si>
    <t>33820-53-0</t>
  </si>
  <si>
    <t>Isopropalin</t>
  </si>
  <si>
    <t>33956-49-9</t>
  </si>
  <si>
    <t>(E,E)-8,10-Dodecadien-1-ol</t>
  </si>
  <si>
    <t>33956-61-5</t>
  </si>
  <si>
    <t>tetranactin</t>
  </si>
  <si>
    <t>34014-18-1</t>
  </si>
  <si>
    <t>34123-59-6</t>
  </si>
  <si>
    <t>Isoproturon</t>
  </si>
  <si>
    <t>34205-21-5</t>
  </si>
  <si>
    <t>Urea, N''-[3-chloro-4-[5-(1,1-dimethylethyl)-2-oxo-1,3,4-oxadiazol-3(2H)-yl]phenyl]-N,N-dimethyl-</t>
  </si>
  <si>
    <t>34218-61-6</t>
  </si>
  <si>
    <t>34264-24-9</t>
  </si>
  <si>
    <t>34462-96-9</t>
  </si>
  <si>
    <t>34484-77-0</t>
  </si>
  <si>
    <t>Cisanilide</t>
  </si>
  <si>
    <t>34622-58-7</t>
  </si>
  <si>
    <t>34643-46-4</t>
  </si>
  <si>
    <t>Prothiophos</t>
  </si>
  <si>
    <t>34681-10-2</t>
  </si>
  <si>
    <t>butocarboxime</t>
  </si>
  <si>
    <t>34681-23-7</t>
  </si>
  <si>
    <t>BUTOXYCARBOXIM</t>
  </si>
  <si>
    <t>34849-42-8</t>
  </si>
  <si>
    <t>Cyclafuramide</t>
  </si>
  <si>
    <t>35040-03-0</t>
  </si>
  <si>
    <t>Dinoseb, sodium salt</t>
  </si>
  <si>
    <t>35256-85-0</t>
  </si>
  <si>
    <t>Butam</t>
  </si>
  <si>
    <t>35256-86-1</t>
  </si>
  <si>
    <t>Benzipram</t>
  </si>
  <si>
    <t>35367-31-8</t>
  </si>
  <si>
    <t>Penfluron</t>
  </si>
  <si>
    <t>35367-38-5</t>
  </si>
  <si>
    <t>35400-43-2</t>
  </si>
  <si>
    <t>35452-92-7</t>
  </si>
  <si>
    <t>35575-96-3</t>
  </si>
  <si>
    <t>35597-43-4</t>
  </si>
  <si>
    <t>bialaphos</t>
  </si>
  <si>
    <t>35628-00-3</t>
  </si>
  <si>
    <t>35628-05-8</t>
  </si>
  <si>
    <t>35764-59-1</t>
  </si>
  <si>
    <t>Thifensulfuron</t>
  </si>
  <si>
    <t>35832-11-2</t>
  </si>
  <si>
    <t>Picloram, triethylamine salt</t>
  </si>
  <si>
    <t>36001-88-4</t>
  </si>
  <si>
    <t>amiprophos methyl</t>
  </si>
  <si>
    <t>36145-08-1</t>
  </si>
  <si>
    <t>36335-67-8</t>
  </si>
  <si>
    <t>36374-99-9</t>
  </si>
  <si>
    <t>36519-00-3</t>
  </si>
  <si>
    <t>36614-38-7</t>
  </si>
  <si>
    <t>36756-79-3</t>
  </si>
  <si>
    <t>Tiocarbazil</t>
  </si>
  <si>
    <t>37032-15-8</t>
  </si>
  <si>
    <t>Sophamide</t>
  </si>
  <si>
    <t>37102-63-9</t>
  </si>
  <si>
    <t>2,4-D, heptylamine salt</t>
  </si>
  <si>
    <t>37199-66-9</t>
  </si>
  <si>
    <t>Potassium sulfide (K2(S$x))</t>
  </si>
  <si>
    <t>37248-47-8</t>
  </si>
  <si>
    <t>validamycin A</t>
  </si>
  <si>
    <t>37407-77-5</t>
  </si>
  <si>
    <t>Chloromebuform</t>
  </si>
  <si>
    <t>37764-25-3</t>
  </si>
  <si>
    <t>Acetamide, 2,2-dichloro-N,N-di-2-propenyl-</t>
  </si>
  <si>
    <t>37893-02-0</t>
  </si>
  <si>
    <t>cropotex</t>
  </si>
  <si>
    <t>37894-46-5</t>
  </si>
  <si>
    <t>2,5,7,10-Tetraoxa-6-silaundecane, 6-(2-chloroethyl)-6-(2-methoxyethoxy)-</t>
  </si>
  <si>
    <t>37924-13-3</t>
  </si>
  <si>
    <t>Perfluidone</t>
  </si>
  <si>
    <t>38083-17-9</t>
  </si>
  <si>
    <t>climbazole</t>
  </si>
  <si>
    <t>38260-54-7</t>
  </si>
  <si>
    <t>Etrimfos</t>
  </si>
  <si>
    <t>38260-63-8</t>
  </si>
  <si>
    <t>38524-82-2</t>
  </si>
  <si>
    <t>RH 218</t>
  </si>
  <si>
    <t>38527-91-2</t>
  </si>
  <si>
    <t>etafos</t>
  </si>
  <si>
    <t>38561-76-1</t>
  </si>
  <si>
    <t>38641-94-0</t>
  </si>
  <si>
    <t>Glycine, N-(phosphonomethyl)-, compd. with 2-propanamine (1:1)</t>
  </si>
  <si>
    <t>38725-95-0</t>
  </si>
  <si>
    <t>38727-55-8</t>
  </si>
  <si>
    <t>Diethatyl ethyl</t>
  </si>
  <si>
    <t>39104-30-8</t>
  </si>
  <si>
    <t>39148-24-8</t>
  </si>
  <si>
    <t>Fosetyl-Al</t>
  </si>
  <si>
    <t>39196-18-4</t>
  </si>
  <si>
    <t>thiofanox</t>
  </si>
  <si>
    <t>39247-96-6</t>
  </si>
  <si>
    <t>39515-40-7</t>
  </si>
  <si>
    <t>Cyphenothrin</t>
  </si>
  <si>
    <t>39515-41-8</t>
  </si>
  <si>
    <t>39589-98-5</t>
  </si>
  <si>
    <t>39680-90-5</t>
  </si>
  <si>
    <t>39794-99-5</t>
  </si>
  <si>
    <t>Cyperquat</t>
  </si>
  <si>
    <t>39807-15-3</t>
  </si>
  <si>
    <t>Oxadiargyl</t>
  </si>
  <si>
    <t>40020-01-7</t>
  </si>
  <si>
    <t>CL 9673</t>
  </si>
  <si>
    <t>40085-57-2</t>
  </si>
  <si>
    <t>40341-04-6</t>
  </si>
  <si>
    <t>40465-66-5</t>
  </si>
  <si>
    <t>40487-42-1</t>
  </si>
  <si>
    <t>40596-69-8</t>
  </si>
  <si>
    <t>Methoprene</t>
  </si>
  <si>
    <t>40596-80-3</t>
  </si>
  <si>
    <t>Triprene</t>
  </si>
  <si>
    <t>40626-35-5</t>
  </si>
  <si>
    <t>heterofos</t>
  </si>
  <si>
    <t>40843-25-2</t>
  </si>
  <si>
    <t>Diclofop</t>
  </si>
  <si>
    <t>41083-11-8</t>
  </si>
  <si>
    <t>Azocyclotin</t>
  </si>
  <si>
    <t>41096-46-2</t>
  </si>
  <si>
    <t>Hydroprene</t>
  </si>
  <si>
    <t>41198-08-7</t>
  </si>
  <si>
    <t>41205-21-4</t>
  </si>
  <si>
    <t>41219-31-2</t>
  </si>
  <si>
    <t>41219-32-3</t>
  </si>
  <si>
    <t>41394-05-2</t>
  </si>
  <si>
    <t>metamitron</t>
  </si>
  <si>
    <t>41483-43-6</t>
  </si>
  <si>
    <t>Bupirimate</t>
  </si>
  <si>
    <t>41495-67-4</t>
  </si>
  <si>
    <t>Hexylthiofos</t>
  </si>
  <si>
    <t>41814-78-2</t>
  </si>
  <si>
    <t>Tricyclazole</t>
  </si>
  <si>
    <t>42089-03-2</t>
  </si>
  <si>
    <t>Cyprazole</t>
  </si>
  <si>
    <t>42459-68-7</t>
  </si>
  <si>
    <t>MCPA, triethanolamine salt</t>
  </si>
  <si>
    <t>42509-80-8</t>
  </si>
  <si>
    <t>Isazofos</t>
  </si>
  <si>
    <t>42576-02-3</t>
  </si>
  <si>
    <t>Bifenox</t>
  </si>
  <si>
    <t>42588-37-4</t>
  </si>
  <si>
    <t>Kinoprene</t>
  </si>
  <si>
    <t>42609-52-9</t>
  </si>
  <si>
    <t>42609-73-4</t>
  </si>
  <si>
    <t>42721-99-3</t>
  </si>
  <si>
    <t>Diphacinone, sodium salt</t>
  </si>
  <si>
    <t>42873-80-3</t>
  </si>
  <si>
    <t>Benzene, 1-(4-pentynyloxy)-4-phenoxy-</t>
  </si>
  <si>
    <t>42874-01-1</t>
  </si>
  <si>
    <t>RH 2512</t>
  </si>
  <si>
    <t>42874-03-3</t>
  </si>
  <si>
    <t>43222-48-6</t>
  </si>
  <si>
    <t>Difenzoquat methyl sulfate</t>
  </si>
  <si>
    <t>47000-92-0</t>
  </si>
  <si>
    <t>Fluoridamid</t>
  </si>
  <si>
    <t>48134-75-4</t>
  </si>
  <si>
    <t>1-Methyl-4-phenylpyridinium</t>
  </si>
  <si>
    <t>49669-74-1</t>
  </si>
  <si>
    <t>aminoethoxyvinylglycine</t>
  </si>
  <si>
    <t>49866-87-7</t>
  </si>
  <si>
    <t>Difenzoquat</t>
  </si>
  <si>
    <t>2,4-Oxazolidinedione, 3-(3,5-dichlorophenyl)-5-ethenyl-5-methyl-</t>
  </si>
  <si>
    <t>50512-35-1</t>
  </si>
  <si>
    <t>isoprothiolane</t>
  </si>
  <si>
    <t>50563-36-5</t>
  </si>
  <si>
    <t>50594-66-6</t>
  </si>
  <si>
    <t>Benzoic acid, 5-[2-chloro-4-(trifluoromethyl)phenoxy]-2-nitro-</t>
  </si>
  <si>
    <t>50594-67-7</t>
  </si>
  <si>
    <t>Acifluorfen, methyl ester</t>
  </si>
  <si>
    <t>50723-80-3</t>
  </si>
  <si>
    <t>Bentazon, sodium salt</t>
  </si>
  <si>
    <t>50933-33-0</t>
  </si>
  <si>
    <t>Hexadecadienol</t>
  </si>
  <si>
    <t>51068-60-1</t>
  </si>
  <si>
    <t>51218-45-2</t>
  </si>
  <si>
    <t>51218-49-6</t>
  </si>
  <si>
    <t>pretilachlor</t>
  </si>
  <si>
    <t>51235-04-2</t>
  </si>
  <si>
    <t>51249-05-9</t>
  </si>
  <si>
    <t>buminafos</t>
  </si>
  <si>
    <t>51276-47-2</t>
  </si>
  <si>
    <t>Glufosinate</t>
  </si>
  <si>
    <t>51308-54-4</t>
  </si>
  <si>
    <t>buthiobate</t>
  </si>
  <si>
    <t>51337-71-4</t>
  </si>
  <si>
    <t>Clofop-isobutyl</t>
  </si>
  <si>
    <t>51487-69-5</t>
  </si>
  <si>
    <t>Phenol, 2-(2-chloro-1-methoxyethoxy)-, methylcarbamate</t>
  </si>
  <si>
    <t>51528-03-1</t>
  </si>
  <si>
    <t>51596-10-2</t>
  </si>
  <si>
    <t>Milbemectin</t>
  </si>
  <si>
    <t>51596-11-3</t>
  </si>
  <si>
    <t>51630-58-1</t>
  </si>
  <si>
    <t>51707-55-2</t>
  </si>
  <si>
    <t>51877-74-8</t>
  </si>
  <si>
    <t>52207-48-4</t>
  </si>
  <si>
    <t>52315-07-8</t>
  </si>
  <si>
    <t>Zeta-Cypermethrin</t>
  </si>
  <si>
    <t>52341-32-9</t>
  </si>
  <si>
    <t>52508-35-7</t>
  </si>
  <si>
    <t>Dikegulac sodium</t>
  </si>
  <si>
    <t>52570-16-8</t>
  </si>
  <si>
    <t>52645-53-1</t>
  </si>
  <si>
    <t>52756-22-6</t>
  </si>
  <si>
    <t>Flamprop-isopropyl</t>
  </si>
  <si>
    <t>52756-25-9</t>
  </si>
  <si>
    <t>Flamprop-methyl</t>
  </si>
  <si>
    <t>52888-80-9</t>
  </si>
  <si>
    <t>prosulfocarb</t>
  </si>
  <si>
    <t>52918-63-5</t>
  </si>
  <si>
    <t>53112-28-0</t>
  </si>
  <si>
    <t>53404-16-3</t>
  </si>
  <si>
    <t>Diethanolamine chloramben</t>
  </si>
  <si>
    <t>Bromacil, lithium salt</t>
  </si>
  <si>
    <t>53404-28-7</t>
  </si>
  <si>
    <t>Dicamba, monoethanolamine salt</t>
  </si>
  <si>
    <t>53404-29-8</t>
  </si>
  <si>
    <t>Dicamba, triethanolamine salt</t>
  </si>
  <si>
    <t>53404-31-2</t>
  </si>
  <si>
    <t>2,4-DP, 2-butoxyethyl ester</t>
  </si>
  <si>
    <t>53404-32-3</t>
  </si>
  <si>
    <t>2,4-DP, dimethylamine salt</t>
  </si>
  <si>
    <t>53404-43-6</t>
  </si>
  <si>
    <t>Dinoseb, diethanolamine salt</t>
  </si>
  <si>
    <t>53404-60-7</t>
  </si>
  <si>
    <t>Dazomet, sodium salt</t>
  </si>
  <si>
    <t>53404-61-8</t>
  </si>
  <si>
    <t>53558-25-1</t>
  </si>
  <si>
    <t>Pyrinuron</t>
  </si>
  <si>
    <t>53606-78-3</t>
  </si>
  <si>
    <t>53780-34-0</t>
  </si>
  <si>
    <t>Mefluidide</t>
  </si>
  <si>
    <t>53780-36-2</t>
  </si>
  <si>
    <t>Mefluidide, diethanolamine salt</t>
  </si>
  <si>
    <t>53878-17-4</t>
  </si>
  <si>
    <t>Carbamic acid, [[[2-[(2-furanylmethylene)amino]phenyl]amino]thioxomethyl]-, methyl ester</t>
  </si>
  <si>
    <t>53988-93-5</t>
  </si>
  <si>
    <t>54406-48-3</t>
  </si>
  <si>
    <t>EMPENTHRIN</t>
  </si>
  <si>
    <t>54593-83-8</t>
  </si>
  <si>
    <t>54864-61-8</t>
  </si>
  <si>
    <t>55179-31-2</t>
  </si>
  <si>
    <t>Bitertanol</t>
  </si>
  <si>
    <t>55219-65-3</t>
  </si>
  <si>
    <t>55283-68-6</t>
  </si>
  <si>
    <t>55283-69-7</t>
  </si>
  <si>
    <t>Isopyrimol</t>
  </si>
  <si>
    <t>55285-14-8</t>
  </si>
  <si>
    <t>Carbosulfan</t>
  </si>
  <si>
    <t>55290-64-7</t>
  </si>
  <si>
    <t>1,4-Dithiin, 2,3-dihydro-5,6-dimethyl-, 1,1,4,4-tetraoxide</t>
  </si>
  <si>
    <t>55335-06-3</t>
  </si>
  <si>
    <t>55511-98-3</t>
  </si>
  <si>
    <t>Buthidazole</t>
  </si>
  <si>
    <t>55512-33-9</t>
  </si>
  <si>
    <t>55632-67-2</t>
  </si>
  <si>
    <t>55634-91-8</t>
  </si>
  <si>
    <t>55635-13-7</t>
  </si>
  <si>
    <t>Alloxydim sodium</t>
  </si>
  <si>
    <t>55720-26-8</t>
  </si>
  <si>
    <t>Aminoethoxyvinylglycine hydrochloride</t>
  </si>
  <si>
    <t>55807-46-0</t>
  </si>
  <si>
    <t>55808-13-4</t>
  </si>
  <si>
    <t>55814-41-0</t>
  </si>
  <si>
    <t>Benzamide, 2-methyl-N-[3-(1-methylethoxy)phenyl]-</t>
  </si>
  <si>
    <t>55861-78-4</t>
  </si>
  <si>
    <t>Isouron</t>
  </si>
  <si>
    <t>55871-02-8</t>
  </si>
  <si>
    <t>Dicamba, isopropylamine salt</t>
  </si>
  <si>
    <t>56073-07-5</t>
  </si>
  <si>
    <t>Difenacoum</t>
  </si>
  <si>
    <t>56073-10-0</t>
  </si>
  <si>
    <t>Brodifacoum</t>
  </si>
  <si>
    <t>56141-00-5</t>
  </si>
  <si>
    <t>56196-53-3</t>
  </si>
  <si>
    <t>ethyl 4-methyloctanoate</t>
  </si>
  <si>
    <t>56425-91-3</t>
  </si>
  <si>
    <t>Flurprimidol</t>
  </si>
  <si>
    <t>56634-95-8</t>
  </si>
  <si>
    <t>Bromoxynil heptanoate</t>
  </si>
  <si>
    <t>56716-21-3</t>
  </si>
  <si>
    <t>56717-11-4</t>
  </si>
  <si>
    <t>57018-04-9</t>
  </si>
  <si>
    <t>Tolclofos-methyl</t>
  </si>
  <si>
    <t>57052-04-7</t>
  </si>
  <si>
    <t>Isomethiozin</t>
  </si>
  <si>
    <t>57130-91-3</t>
  </si>
  <si>
    <t>57153-17-0</t>
  </si>
  <si>
    <t>dichlorprop methyl ester</t>
  </si>
  <si>
    <t>57153-18-1</t>
  </si>
  <si>
    <t>57213-69-1</t>
  </si>
  <si>
    <t>Triethylamine triclopyr</t>
  </si>
  <si>
    <t>57342-02-6</t>
  </si>
  <si>
    <t>epofenonane</t>
  </si>
  <si>
    <t>57369-32-1</t>
  </si>
  <si>
    <t>57375-63-0</t>
  </si>
  <si>
    <t>SN 58132</t>
  </si>
  <si>
    <t>57520-17-9</t>
  </si>
  <si>
    <t>57646-30-7</t>
  </si>
  <si>
    <t>57754-85-5</t>
  </si>
  <si>
    <t>Clopyralid, monoethanolamine salt</t>
  </si>
  <si>
    <t>57801-46-4</t>
  </si>
  <si>
    <t>57808-65-8</t>
  </si>
  <si>
    <t>closantel</t>
  </si>
  <si>
    <t>57837-19-1</t>
  </si>
  <si>
    <t>57960-19-7</t>
  </si>
  <si>
    <t>Acequinocyl</t>
  </si>
  <si>
    <t>57966-95-7</t>
  </si>
  <si>
    <t>58011-68-0</t>
  </si>
  <si>
    <t>58138-08-2</t>
  </si>
  <si>
    <t>Tridiphane</t>
  </si>
  <si>
    <t>58481-70-2</t>
  </si>
  <si>
    <t>dicresyl</t>
  </si>
  <si>
    <t>58509-83-4</t>
  </si>
  <si>
    <t>Clopyralid potassium</t>
  </si>
  <si>
    <t>58594-72-2</t>
  </si>
  <si>
    <t>Imazalil sulphate</t>
  </si>
  <si>
    <t>58594-74-4</t>
  </si>
  <si>
    <t>58594-77-7</t>
  </si>
  <si>
    <t>58667-63-3</t>
  </si>
  <si>
    <t>58810-48-3</t>
  </si>
  <si>
    <t>ofurace</t>
  </si>
  <si>
    <t>58842-20-9</t>
  </si>
  <si>
    <t>SD 35651</t>
  </si>
  <si>
    <t>59014-03-8</t>
  </si>
  <si>
    <t>59026-08-3</t>
  </si>
  <si>
    <t>59079-49-1</t>
  </si>
  <si>
    <t>59145-63-0</t>
  </si>
  <si>
    <t>Dodemorph benzoate</t>
  </si>
  <si>
    <t>59604-11-4</t>
  </si>
  <si>
    <t>59682-52-9</t>
  </si>
  <si>
    <t>fosamine</t>
  </si>
  <si>
    <t>59756-60-4</t>
  </si>
  <si>
    <t>60074-25-1</t>
  </si>
  <si>
    <t>Propanoic acid, 2-[4-[(3,5-dichloro-2-pyridinyl)oxy]phenoxy]-</t>
  </si>
  <si>
    <t>60168-88-9</t>
  </si>
  <si>
    <t>60207-31-0</t>
  </si>
  <si>
    <t>Azaconazole</t>
  </si>
  <si>
    <t>60207-90-1</t>
  </si>
  <si>
    <t>60207-93-4</t>
  </si>
  <si>
    <t>Etaconazole</t>
  </si>
  <si>
    <t>60238-56-4</t>
  </si>
  <si>
    <t>Chlorthiophos</t>
  </si>
  <si>
    <t>60254-65-1</t>
  </si>
  <si>
    <t>60589-06-2</t>
  </si>
  <si>
    <t>3-(2-methoxyphenyl)-5-methoxy-1,3,4-oxadiazol-2(3H)-one</t>
  </si>
  <si>
    <t>60799-74-8</t>
  </si>
  <si>
    <t>60825-27-6</t>
  </si>
  <si>
    <t>Acetic acid, [(3,5,6-trichloro-2-pyridinyl)oxy]-, ethyl ester</t>
  </si>
  <si>
    <t>61019-78-1</t>
  </si>
  <si>
    <t>Fenapanil</t>
  </si>
  <si>
    <t>61213-25-0</t>
  </si>
  <si>
    <t>Fluorochloridone</t>
  </si>
  <si>
    <t>61432-55-1</t>
  </si>
  <si>
    <t>61444-62-0</t>
  </si>
  <si>
    <t>Nifluridide</t>
  </si>
  <si>
    <t>61566-21-0</t>
  </si>
  <si>
    <t>Quinazamid</t>
  </si>
  <si>
    <t>61614-62-8</t>
  </si>
  <si>
    <t>62441-54-7</t>
  </si>
  <si>
    <t>Fentrifanil</t>
  </si>
  <si>
    <t>Acifluorfen, sodium salt</t>
  </si>
  <si>
    <t>62610-77-9</t>
  </si>
  <si>
    <t>62732-91-6</t>
  </si>
  <si>
    <t>2-EEEBC</t>
  </si>
  <si>
    <t>62850-32-2</t>
  </si>
  <si>
    <t>62865-36-5</t>
  </si>
  <si>
    <t>62924-70-3</t>
  </si>
  <si>
    <t>Flumetralin</t>
  </si>
  <si>
    <t>63114-77-2</t>
  </si>
  <si>
    <t>xylachlor</t>
  </si>
  <si>
    <t>63278-44-4</t>
  </si>
  <si>
    <t>aureofungin B</t>
  </si>
  <si>
    <t>63278-45-5</t>
  </si>
  <si>
    <t>aureofungin A</t>
  </si>
  <si>
    <t>63284-71-9</t>
  </si>
  <si>
    <t>Nuarimol</t>
  </si>
  <si>
    <t>63333-35-7</t>
  </si>
  <si>
    <t>Bromethalin</t>
  </si>
  <si>
    <t>63729-98-6</t>
  </si>
  <si>
    <t>63755-05-5</t>
  </si>
  <si>
    <t>63771-69-7</t>
  </si>
  <si>
    <t>63782-90-1</t>
  </si>
  <si>
    <t>63837-33-2</t>
  </si>
  <si>
    <t>63935-38-6</t>
  </si>
  <si>
    <t>64249-01-0</t>
  </si>
  <si>
    <t>64440-88-6</t>
  </si>
  <si>
    <t>64628-44-0</t>
  </si>
  <si>
    <t>Triflumuron</t>
  </si>
  <si>
    <t>64700-56-7</t>
  </si>
  <si>
    <t>Triclopyr BEE</t>
  </si>
  <si>
    <t>64726-91-6</t>
  </si>
  <si>
    <t>japonilure</t>
  </si>
  <si>
    <t>Chlorsulfuron</t>
  </si>
  <si>
    <t>65035-34-9</t>
  </si>
  <si>
    <t>lineatin</t>
  </si>
  <si>
    <t>65383-73-5</t>
  </si>
  <si>
    <t>ethoxyprecocene</t>
  </si>
  <si>
    <t>65400-98-8</t>
  </si>
  <si>
    <t>65691-00-1</t>
  </si>
  <si>
    <t>65731-84-2</t>
  </si>
  <si>
    <t>65907-30-4</t>
  </si>
  <si>
    <t>deltanit</t>
  </si>
  <si>
    <t>65934-95-4</t>
  </si>
  <si>
    <t>66215-27-8</t>
  </si>
  <si>
    <t>66230-04-4</t>
  </si>
  <si>
    <t>66246-88-6</t>
  </si>
  <si>
    <t>Penconazole</t>
  </si>
  <si>
    <t>66332-96-5</t>
  </si>
  <si>
    <t>66423-05-0</t>
  </si>
  <si>
    <t>66423-09-4</t>
  </si>
  <si>
    <t>MCPP-p, DMA salt</t>
  </si>
  <si>
    <t>66441-11-0</t>
  </si>
  <si>
    <t>66441-23-4</t>
  </si>
  <si>
    <t>66602-87-7</t>
  </si>
  <si>
    <t>66841-25-6</t>
  </si>
  <si>
    <t>Tralomethrin</t>
  </si>
  <si>
    <t>66952-49-6</t>
  </si>
  <si>
    <t>67129-08-2</t>
  </si>
  <si>
    <t>67306-00-7</t>
  </si>
  <si>
    <t>fenpropidine</t>
  </si>
  <si>
    <t>67338-65-2</t>
  </si>
  <si>
    <t>67375-30-8</t>
  </si>
  <si>
    <t>Alpha-cypermethrin</t>
  </si>
  <si>
    <t>67564-91-4</t>
  </si>
  <si>
    <t>67747-09-5</t>
  </si>
  <si>
    <t>68049-83-2</t>
  </si>
  <si>
    <t>Azafenidin</t>
  </si>
  <si>
    <t>68085-85-8</t>
  </si>
  <si>
    <t>Cyhalothrin</t>
  </si>
  <si>
    <t>68157-60-8</t>
  </si>
  <si>
    <t>68228-19-3</t>
  </si>
  <si>
    <t>68228-18-2</t>
  </si>
  <si>
    <t>68228-20-6</t>
  </si>
  <si>
    <t>PROGLINAZINE</t>
  </si>
  <si>
    <t>68254-10-4</t>
  </si>
  <si>
    <t>68359-37-5</t>
  </si>
  <si>
    <t>Cyfluthrin</t>
  </si>
  <si>
    <t>68505-69-1</t>
  </si>
  <si>
    <t>benfuresate</t>
  </si>
  <si>
    <t>68523-18-2</t>
  </si>
  <si>
    <t>68672-17-3</t>
  </si>
  <si>
    <t>68925-41-7</t>
  </si>
  <si>
    <t>69148-12-5</t>
  </si>
  <si>
    <t>69254-40-6</t>
  </si>
  <si>
    <t>69309-47-3</t>
  </si>
  <si>
    <t>69327-76-0</t>
  </si>
  <si>
    <t>69335-90-6</t>
  </si>
  <si>
    <t>69335-91-7</t>
  </si>
  <si>
    <t>fluazifop</t>
  </si>
  <si>
    <t>69377-81-7</t>
  </si>
  <si>
    <t>69484-12-4</t>
  </si>
  <si>
    <t>Bromacil, sodium salt</t>
  </si>
  <si>
    <t>69581-33-5</t>
  </si>
  <si>
    <t>69622-79-3</t>
  </si>
  <si>
    <t>Dichlorflurenol</t>
  </si>
  <si>
    <t>69770-45-2</t>
  </si>
  <si>
    <t>flumethrin</t>
  </si>
  <si>
    <t>69806-34-4</t>
  </si>
  <si>
    <t>Haloxyfop</t>
  </si>
  <si>
    <t>69806-40-2</t>
  </si>
  <si>
    <t>69806-86-6</t>
  </si>
  <si>
    <t>70017-93-5</t>
  </si>
  <si>
    <t>70124-77-5</t>
  </si>
  <si>
    <t>Flucythrinate</t>
  </si>
  <si>
    <t>70161-11-4</t>
  </si>
  <si>
    <t>70166-48-2</t>
  </si>
  <si>
    <t>Pyroxyfur</t>
  </si>
  <si>
    <t>70193-21-4</t>
  </si>
  <si>
    <t>70209-81-3</t>
  </si>
  <si>
    <t>avermectin H2B1b</t>
  </si>
  <si>
    <t>70288-86-7</t>
  </si>
  <si>
    <t>Ivermectin</t>
  </si>
  <si>
    <t>70393-85-0</t>
  </si>
  <si>
    <t>Glyphosate, sesquisodium salt</t>
  </si>
  <si>
    <t>70630-17-0</t>
  </si>
  <si>
    <t>Metalaxyl-M (Mefenoxam)</t>
  </si>
  <si>
    <t>70751-94-9</t>
  </si>
  <si>
    <t>70901-20-1</t>
  </si>
  <si>
    <t>71048-99-2</t>
  </si>
  <si>
    <t>71101-05-8</t>
  </si>
  <si>
    <t>71283-80-2</t>
  </si>
  <si>
    <t>Fenoxaprop-p-Ethyl</t>
  </si>
  <si>
    <t>71422-67-8</t>
  </si>
  <si>
    <t>chlorfluazuron</t>
  </si>
  <si>
    <t>71561-11-0</t>
  </si>
  <si>
    <t>71626-11-4</t>
  </si>
  <si>
    <t>Benalaxyl</t>
  </si>
  <si>
    <t>71697-59-1</t>
  </si>
  <si>
    <t>72131-76-1</t>
  </si>
  <si>
    <t>72178-02-0</t>
  </si>
  <si>
    <t>fomesafen</t>
  </si>
  <si>
    <t>72459-58-6</t>
  </si>
  <si>
    <t>1,2,4-Benzotriazine, 7-chloro-3-(1H-imidazol-1-yl)-, 1-oxide</t>
  </si>
  <si>
    <t>72619-32-0</t>
  </si>
  <si>
    <t>72850-64-7</t>
  </si>
  <si>
    <t>5-Thiazolecarboxylic acid, 2-chloro-4-(trifluoromethyl)-, phenylmethyl ester</t>
  </si>
  <si>
    <t>72880-52-5</t>
  </si>
  <si>
    <t>72962-43-7</t>
  </si>
  <si>
    <t>brassinolide</t>
  </si>
  <si>
    <t>72963-72-5</t>
  </si>
  <si>
    <t>Imiprothrin</t>
  </si>
  <si>
    <t>73250-68-7</t>
  </si>
  <si>
    <t>73519-50-3</t>
  </si>
  <si>
    <t>73886-28-9</t>
  </si>
  <si>
    <t>74051-80-2</t>
  </si>
  <si>
    <t>2-Cyclohexen-1-one, 2-[1-(ethoxyimino)butyl]- 5-[2-(ethylthio)propyl]-3-hydroxy-</t>
  </si>
  <si>
    <t>74070-46-5</t>
  </si>
  <si>
    <t>aclonifen</t>
  </si>
  <si>
    <t>74115-24-5</t>
  </si>
  <si>
    <t>74222-97-2</t>
  </si>
  <si>
    <t>Sulfometuron</t>
  </si>
  <si>
    <t>74223-56-6</t>
  </si>
  <si>
    <t>74223-64-6</t>
  </si>
  <si>
    <t>Metsulfuron-methyl</t>
  </si>
  <si>
    <t>74712-19-9</t>
  </si>
  <si>
    <t>2-bromo-3,3-dimethyl-N-N-(alpha-alpha-dimethylbenzyl) butyramide</t>
  </si>
  <si>
    <t>74738-17-3</t>
  </si>
  <si>
    <t>1H-Pyrrole-3-carbonitrile, 4-(2,3-dichlorophenyl)-</t>
  </si>
  <si>
    <t>74782-23-3</t>
  </si>
  <si>
    <t>Benzeneacetonitrile, .alpha.-[(1,3-dioxolan-2-ylmethoxy)imino]-</t>
  </si>
  <si>
    <t>75736-33-3</t>
  </si>
  <si>
    <t>1H-1,2,4-Triazole-1-ethanol, .beta.-[(2,4-dichlorophenyl)methyl]-.alpha.-(1,1-dimethylethyl)-, (.alpha.R,.beta.R)-rel-</t>
  </si>
  <si>
    <t>75867-00-4</t>
  </si>
  <si>
    <t>Fenfluthrin</t>
  </si>
  <si>
    <t>76120-02-0</t>
  </si>
  <si>
    <t>76280-91-6</t>
  </si>
  <si>
    <t>techlofthalam</t>
  </si>
  <si>
    <t>76578-12-6</t>
  </si>
  <si>
    <t>QUIZALOFOP</t>
  </si>
  <si>
    <t>76608-88-3</t>
  </si>
  <si>
    <t>1H-1,2,4-Triazole-1-ethanol, .beta.-(cyclohexylmethylene)-.alpha.-(1,1-dimethylethyl)-, (E)-</t>
  </si>
  <si>
    <t>76636-10-7</t>
  </si>
  <si>
    <t>76674-21-0</t>
  </si>
  <si>
    <t>Flutriafol</t>
  </si>
  <si>
    <t>76738-62-0</t>
  </si>
  <si>
    <t>Paclobutrazol</t>
  </si>
  <si>
    <t>77182-82-2</t>
  </si>
  <si>
    <t>Glufosinate-ammonium</t>
  </si>
  <si>
    <t>77227-69-1</t>
  </si>
  <si>
    <t>Benzamide, 5-[2-chloro-6-fluoro-4-(trifluoromethyl)phenoxy]-N-(ethylsulfonyl)-2-nitro-</t>
  </si>
  <si>
    <t>77458-01-6</t>
  </si>
  <si>
    <t>77501-60-1</t>
  </si>
  <si>
    <t>77501-90-7</t>
  </si>
  <si>
    <t>Fluoroglycofen-ethyl</t>
  </si>
  <si>
    <t>77732-09-3</t>
  </si>
  <si>
    <t>Oxadixyl</t>
  </si>
  <si>
    <t>77788-21-7</t>
  </si>
  <si>
    <t>78168-93-1</t>
  </si>
  <si>
    <t>1,3,5-Triazine-2,4(1H,3H)-dione, 1-amino-3-(2,2-dimethylpropyl)-6-(ethylthio)-</t>
  </si>
  <si>
    <t>78357-48-9</t>
  </si>
  <si>
    <t>78370-21-5</t>
  </si>
  <si>
    <t>78587-05-0</t>
  </si>
  <si>
    <t>78863-62-4</t>
  </si>
  <si>
    <t>79127-80-3</t>
  </si>
  <si>
    <t>79241-46-6</t>
  </si>
  <si>
    <t>79260-71-2</t>
  </si>
  <si>
    <t>79270-78-3</t>
  </si>
  <si>
    <t>2,4-DP, 2-ethylhexyl ester</t>
  </si>
  <si>
    <t>79277-27-3</t>
  </si>
  <si>
    <t>Thifensulfuron methyl</t>
  </si>
  <si>
    <t>79277-67-1</t>
  </si>
  <si>
    <t>79510-48-8</t>
  </si>
  <si>
    <t>79538-32-2</t>
  </si>
  <si>
    <t>79540-50-4</t>
  </si>
  <si>
    <t>79622-59-6</t>
  </si>
  <si>
    <t>Fluazinam</t>
  </si>
  <si>
    <t>79983-71-4</t>
  </si>
  <si>
    <t>Hexaconazole</t>
  </si>
  <si>
    <t>80020-41-3</t>
  </si>
  <si>
    <t>80060-09-9</t>
  </si>
  <si>
    <t>diafenthiuron</t>
  </si>
  <si>
    <t>80510-15-2</t>
  </si>
  <si>
    <t>80510-16-3</t>
  </si>
  <si>
    <t>80544-75-8</t>
  </si>
  <si>
    <t>80844-07-1</t>
  </si>
  <si>
    <t>Ethofenprox</t>
  </si>
  <si>
    <t>81051-65-2</t>
  </si>
  <si>
    <t>81052-29-1</t>
  </si>
  <si>
    <t>Potassium 2-(4-chlorophenyl)-1-ethyl-1,4-dihydro-6-methyl-4-oxo-3</t>
  </si>
  <si>
    <t>81334-34-1</t>
  </si>
  <si>
    <t>81335-37-7</t>
  </si>
  <si>
    <t>81335-43-5</t>
  </si>
  <si>
    <t>81335-46-8</t>
  </si>
  <si>
    <t>Imazaquin, sodium salt</t>
  </si>
  <si>
    <t>81335-47-9</t>
  </si>
  <si>
    <t>Imazaquin, monoammonium salt</t>
  </si>
  <si>
    <t>81335-77-5</t>
  </si>
  <si>
    <t>81405-85-8</t>
  </si>
  <si>
    <t>Imazamethabenz-methyl</t>
  </si>
  <si>
    <t>81406-37-3</t>
  </si>
  <si>
    <t>Fluroxypyr 1-methylheptyl ester</t>
  </si>
  <si>
    <t>81412-43-3</t>
  </si>
  <si>
    <t>81416-44-6</t>
  </si>
  <si>
    <t>81510-83-0</t>
  </si>
  <si>
    <t>Imazapyr, isopropylamine salt</t>
  </si>
  <si>
    <t>81591-81-3</t>
  </si>
  <si>
    <t>Glyphosate-trimesium</t>
  </si>
  <si>
    <t>81613-59-4</t>
  </si>
  <si>
    <t>flupropadine</t>
  </si>
  <si>
    <t>81777-89-1</t>
  </si>
  <si>
    <t>82097-50-5</t>
  </si>
  <si>
    <t>Triasulfuron</t>
  </si>
  <si>
    <t>82211-24-3</t>
  </si>
  <si>
    <t>inabenfide</t>
  </si>
  <si>
    <t>82558-50-7</t>
  </si>
  <si>
    <t>Isoxaben</t>
  </si>
  <si>
    <t>82560-54-1</t>
  </si>
  <si>
    <t>Benfuracarb</t>
  </si>
  <si>
    <t>82657-04-3</t>
  </si>
  <si>
    <t>82692-44-2</t>
  </si>
  <si>
    <t>82697-71-0</t>
  </si>
  <si>
    <t>Clofencet potassium salt</t>
  </si>
  <si>
    <t>83055-99-6</t>
  </si>
  <si>
    <t>Bensulfuron-methyl</t>
  </si>
  <si>
    <t>83066-88-0</t>
  </si>
  <si>
    <t>83121-18-0</t>
  </si>
  <si>
    <t>Teflubenzuron</t>
  </si>
  <si>
    <t>83130-01-2</t>
  </si>
  <si>
    <t>83164-33-4</t>
  </si>
  <si>
    <t>diflufenican</t>
  </si>
  <si>
    <t>83588-43-6</t>
  </si>
  <si>
    <t>Fenridazon</t>
  </si>
  <si>
    <t>83601-83-6</t>
  </si>
  <si>
    <t>Mefluidide, potasium salt</t>
  </si>
  <si>
    <t>83657-17-4</t>
  </si>
  <si>
    <t>Uniconazole</t>
  </si>
  <si>
    <t>83657-18-5</t>
  </si>
  <si>
    <t>Diniconazole</t>
  </si>
  <si>
    <t>83657-22-1</t>
  </si>
  <si>
    <t>uniconazole</t>
  </si>
  <si>
    <t>83657-24-3</t>
  </si>
  <si>
    <t>83733-82-8</t>
  </si>
  <si>
    <t>phosmethylan</t>
  </si>
  <si>
    <t>84087-01-4</t>
  </si>
  <si>
    <t>8-Quinolinecarboxylic acid, 3,7-dichloro-</t>
  </si>
  <si>
    <t>84332-86-5</t>
  </si>
  <si>
    <t>84466-05-7</t>
  </si>
  <si>
    <t>84478-52-4</t>
  </si>
  <si>
    <t>S 23121</t>
  </si>
  <si>
    <t>84496-56-0</t>
  </si>
  <si>
    <t>84527-51-5</t>
  </si>
  <si>
    <t>BENZAMIDE, 4-CHLORO-N-(CYANO(ETHOXY)METHYL)</t>
  </si>
  <si>
    <t>85509-19-9</t>
  </si>
  <si>
    <t>85785-20-2</t>
  </si>
  <si>
    <t>Carbamothioic acid, (1,2-dimethylpropyl)ethyl-, S-(phenylmethyl) ester</t>
  </si>
  <si>
    <t>86209-51-0</t>
  </si>
  <si>
    <t>Primisulfuron-methyl</t>
  </si>
  <si>
    <t>86479-06-3</t>
  </si>
  <si>
    <t>Hexaflumuron</t>
  </si>
  <si>
    <t>86598-92-7</t>
  </si>
  <si>
    <t>86763-47-5</t>
  </si>
  <si>
    <t>propisochlor</t>
  </si>
  <si>
    <t>86811-58-7</t>
  </si>
  <si>
    <t>fluazuron</t>
  </si>
  <si>
    <t>87130-20-9</t>
  </si>
  <si>
    <t>diethofencarb</t>
  </si>
  <si>
    <t>87237-48-7</t>
  </si>
  <si>
    <t>87310-56-3</t>
  </si>
  <si>
    <t>87392-12-9</t>
  </si>
  <si>
    <t>87546-18-7</t>
  </si>
  <si>
    <t>87547-04-4</t>
  </si>
  <si>
    <t>87674-68-8</t>
  </si>
  <si>
    <t>87757-18-4</t>
  </si>
  <si>
    <t>87818-31-3</t>
  </si>
  <si>
    <t>Cinmethylin</t>
  </si>
  <si>
    <t>87820-88-0</t>
  </si>
  <si>
    <t>88107-27-1</t>
  </si>
  <si>
    <t>88283-41-4</t>
  </si>
  <si>
    <t>Pyrifenox</t>
  </si>
  <si>
    <t>88349-88-6</t>
  </si>
  <si>
    <t>88485-37-4</t>
  </si>
  <si>
    <t>Ethanone, 1-(4-chlorophenyl)-2,2,2-trifluoro-, O-(1,3-dioxolan-2-ylmethyl)oxime</t>
  </si>
  <si>
    <t>88678-67-5</t>
  </si>
  <si>
    <t>88805-35-0</t>
  </si>
  <si>
    <t>89269-64-7</t>
  </si>
  <si>
    <t>89583-90-4</t>
  </si>
  <si>
    <t>90035-08-8</t>
  </si>
  <si>
    <t>flocoumafen</t>
  </si>
  <si>
    <t>90134-59-1</t>
  </si>
  <si>
    <t>90338-20-8</t>
  </si>
  <si>
    <t>90717-03-6</t>
  </si>
  <si>
    <t>Quinmerac</t>
  </si>
  <si>
    <t>90982-32-4</t>
  </si>
  <si>
    <t>Chlorimuron-ethyl</t>
  </si>
  <si>
    <t>91315-15-0</t>
  </si>
  <si>
    <t>91465-08-6</t>
  </si>
  <si>
    <t>93697-74-6</t>
  </si>
  <si>
    <t>94051-08-8</t>
  </si>
  <si>
    <t>94125-34-5</t>
  </si>
  <si>
    <t>Prosulfuron</t>
  </si>
  <si>
    <t>94361-06-5</t>
  </si>
  <si>
    <t>94593-79-0</t>
  </si>
  <si>
    <t>94593-91-6</t>
  </si>
  <si>
    <t>cinosulfuron</t>
  </si>
  <si>
    <t>95266-40-3</t>
  </si>
  <si>
    <t>95465-99-9</t>
  </si>
  <si>
    <t>Cadusafos</t>
  </si>
  <si>
    <t>95480-33-4</t>
  </si>
  <si>
    <t>95617-09-7</t>
  </si>
  <si>
    <t>95737-68-1</t>
  </si>
  <si>
    <t>95977-29-0</t>
  </si>
  <si>
    <t>96182-53-5</t>
  </si>
  <si>
    <t>Phostebupirim</t>
  </si>
  <si>
    <t>96489-71-3</t>
  </si>
  <si>
    <t>96491-05-3</t>
  </si>
  <si>
    <t>96525-23-4</t>
  </si>
  <si>
    <t>3(2H)-Furanone, 5-(methylamino)-2-phenyl-4-[3-(trifluoromethyl)phenyl]-</t>
  </si>
  <si>
    <t>97780-06-8</t>
  </si>
  <si>
    <t>Ethametsulfuron</t>
  </si>
  <si>
    <t>97886-45-8</t>
  </si>
  <si>
    <t>Dithiopyr</t>
  </si>
  <si>
    <t>98243-83-5</t>
  </si>
  <si>
    <t>98389-04-9</t>
  </si>
  <si>
    <t>98730-04-2</t>
  </si>
  <si>
    <t>benoxacor</t>
  </si>
  <si>
    <t>98886-44-3</t>
  </si>
  <si>
    <t>Fosthiazate</t>
  </si>
  <si>
    <t>98967-40-9</t>
  </si>
  <si>
    <t>99105-77-8</t>
  </si>
  <si>
    <t>sulcotrione</t>
  </si>
  <si>
    <t>99129-21-2</t>
  </si>
  <si>
    <t>Clethodim</t>
  </si>
  <si>
    <t>99283-00-8</t>
  </si>
  <si>
    <t>99283-01-9</t>
  </si>
  <si>
    <t>99387-89-0</t>
  </si>
  <si>
    <t>99485-76-4</t>
  </si>
  <si>
    <t>99607-70-2</t>
  </si>
  <si>
    <t>Cloquintocet-methyl</t>
  </si>
  <si>
    <t>99662-11-0</t>
  </si>
  <si>
    <t>1H-Pyrazol-5-amine, 1-[2,6-dichloro-4-(trifluoromethyl)phenyl]-4-nitro-</t>
  </si>
  <si>
    <t>100646-51-3</t>
  </si>
  <si>
    <t>100728-84-5</t>
  </si>
  <si>
    <t>100784-20-1</t>
  </si>
  <si>
    <t>Halosulfuron-methyl</t>
  </si>
  <si>
    <t>101007-06-1</t>
  </si>
  <si>
    <t>Acrinathrin</t>
  </si>
  <si>
    <t>101012-85-5</t>
  </si>
  <si>
    <t>101200-48-0</t>
  </si>
  <si>
    <t>Tribenuron-methyl</t>
  </si>
  <si>
    <t>101205-02-1</t>
  </si>
  <si>
    <t>2-Cyclohexen-1-one, 2-[1-(ethoxyimino)butyl]- 3-hydroxy-5-(tetrahydro-2H-thiopyran-3-yl)-</t>
  </si>
  <si>
    <t>101463-69-8</t>
  </si>
  <si>
    <t>101903-30-4</t>
  </si>
  <si>
    <t>101917-66-2</t>
  </si>
  <si>
    <t>102851-06-9</t>
  </si>
  <si>
    <t>103055-07-8</t>
  </si>
  <si>
    <t>103112-35-2</t>
  </si>
  <si>
    <t>1H-1,2,4-Triazole-3-carboxylic acid, 1-(2,4-dichlorophenyl)-5-(trichloromethyl)-, ethyl ester</t>
  </si>
  <si>
    <t>103112-36-3</t>
  </si>
  <si>
    <t>103361-09-7</t>
  </si>
  <si>
    <t>103782-08-7</t>
  </si>
  <si>
    <t>allosamidin</t>
  </si>
  <si>
    <t>103970-75-8</t>
  </si>
  <si>
    <t>104030-54-8</t>
  </si>
  <si>
    <t>104040-78-0</t>
  </si>
  <si>
    <t>Flazasulfuron</t>
  </si>
  <si>
    <t>104078-12-8</t>
  </si>
  <si>
    <t>104098-48-8</t>
  </si>
  <si>
    <t>104098-49-9</t>
  </si>
  <si>
    <t>Imazapic-ammonium</t>
  </si>
  <si>
    <t>104206-82-8</t>
  </si>
  <si>
    <t>104273-73-6</t>
  </si>
  <si>
    <t>104653-34-1</t>
  </si>
  <si>
    <t>Difethialone</t>
  </si>
  <si>
    <t>104786-87-0</t>
  </si>
  <si>
    <t>2,4-DP-p, DMA salt</t>
  </si>
  <si>
    <t>105024-66-6</t>
  </si>
  <si>
    <t>silafluofen</t>
  </si>
  <si>
    <t>105512-06-9</t>
  </si>
  <si>
    <t>Clodinafop-propargyl</t>
  </si>
  <si>
    <t>105726-67-8</t>
  </si>
  <si>
    <t>N-methylneodecanamide</t>
  </si>
  <si>
    <t>105779-78-0</t>
  </si>
  <si>
    <t>106040-48-6</t>
  </si>
  <si>
    <t>106325-08-0</t>
  </si>
  <si>
    <t>106700-29-2</t>
  </si>
  <si>
    <t>106917-52-6</t>
  </si>
  <si>
    <t>107534-96-3</t>
  </si>
  <si>
    <t>107713-58-6</t>
  </si>
  <si>
    <t>108173-90-6</t>
  </si>
  <si>
    <t>108731-70-0</t>
  </si>
  <si>
    <t>Fomesafen Sodium</t>
  </si>
  <si>
    <t>109293-97-2</t>
  </si>
  <si>
    <t>Diflufenzopyr</t>
  </si>
  <si>
    <t>109293-98-3</t>
  </si>
  <si>
    <t>Diflufenzopyr-sodium</t>
  </si>
  <si>
    <t>110488-70-5</t>
  </si>
  <si>
    <t>110956-75-7</t>
  </si>
  <si>
    <t>111353-84-5</t>
  </si>
  <si>
    <t>111479-05-1</t>
  </si>
  <si>
    <t>Propanoic acid, 2-[4-[(6-chloro-2-quinoxalinyl)oxy]phenoxy]-, 2-[[(1-methylethylidene)amino]oxy]ethyl ester, (2R)-</t>
  </si>
  <si>
    <t>111578-32-6</t>
  </si>
  <si>
    <t>Metobenzuron</t>
  </si>
  <si>
    <t>111872-58-3</t>
  </si>
  <si>
    <t>111988-49-9</t>
  </si>
  <si>
    <t>111991-09-4</t>
  </si>
  <si>
    <t>112143-82-5</t>
  </si>
  <si>
    <t>Triazamate</t>
  </si>
  <si>
    <t>112226-61-6</t>
  </si>
  <si>
    <t>Halofenoxide</t>
  </si>
  <si>
    <t>112281-77-3</t>
  </si>
  <si>
    <t>112410-23-8</t>
  </si>
  <si>
    <t>112636-83-6</t>
  </si>
  <si>
    <t>112839-32-4</t>
  </si>
  <si>
    <t>1H-1,2,4-Triazole, 1-[[(2R,5R)-2-(2,4-dichlorophenyl)tetrahydro-5-(2,2,2-trifluoroethoxy)-2-furanyl]methyl]-, rel-</t>
  </si>
  <si>
    <t>112839-33-5</t>
  </si>
  <si>
    <t>1H-1,2,4-Triazole, 1-[[2-(2,4-dichlorophenyl)tetrahydro-5-(2,2,2-trifluoroethoxy)-2-furanyl]methyl]-</t>
  </si>
  <si>
    <t>113036-87-6</t>
  </si>
  <si>
    <t>113036-88-7</t>
  </si>
  <si>
    <t>Flucycloxuron</t>
  </si>
  <si>
    <t>113136-77-9</t>
  </si>
  <si>
    <t>113158-40-0</t>
  </si>
  <si>
    <t>113507-06-5</t>
  </si>
  <si>
    <t>113614-08-7</t>
  </si>
  <si>
    <t>114311-32-9</t>
  </si>
  <si>
    <t>114369-43-6</t>
  </si>
  <si>
    <t>114420-56-3</t>
  </si>
  <si>
    <t>115044-19-4</t>
  </si>
  <si>
    <t>Guazatine acetate</t>
  </si>
  <si>
    <t>115852-48-7</t>
  </si>
  <si>
    <t>116170-30-0</t>
  </si>
  <si>
    <t>116255-48-2</t>
  </si>
  <si>
    <t>Bromuconazole</t>
  </si>
  <si>
    <t>116714-46-6</t>
  </si>
  <si>
    <t>117337-19-6</t>
  </si>
  <si>
    <t>Fluthiacet methyl</t>
  </si>
  <si>
    <t>117428-22-5</t>
  </si>
  <si>
    <t>117704-25-3</t>
  </si>
  <si>
    <t>doramectin</t>
  </si>
  <si>
    <t>117718-60-2</t>
  </si>
  <si>
    <t>118134-30-8</t>
  </si>
  <si>
    <t>118712-89-3</t>
  </si>
  <si>
    <t>BENFLUTHRINE</t>
  </si>
  <si>
    <t>119126-15-7</t>
  </si>
  <si>
    <t>119168-77-3</t>
  </si>
  <si>
    <t>Tebufenpyrad</t>
  </si>
  <si>
    <t>119446-68-3</t>
  </si>
  <si>
    <t>119515-38-7</t>
  </si>
  <si>
    <t>Picaridin</t>
  </si>
  <si>
    <t>119544-94-4</t>
  </si>
  <si>
    <t>119738-06-6</t>
  </si>
  <si>
    <t>Propanoic acid, 2-[4-[(6-chloro-2-quinoxalinyl)oxy]phenoxy]-, (tetrahydro-2-furanyl)methyl ester</t>
  </si>
  <si>
    <t>119791-41-2</t>
  </si>
  <si>
    <t>4''-epi-methylamino-4''-deoxyavermectin B1</t>
  </si>
  <si>
    <t>120068-37-3</t>
  </si>
  <si>
    <t>120116-88-3</t>
  </si>
  <si>
    <t>120162-55-2</t>
  </si>
  <si>
    <t>A 8947</t>
  </si>
  <si>
    <t>120890-70-2</t>
  </si>
  <si>
    <t>120923-37-7</t>
  </si>
  <si>
    <t>120928-09-8</t>
  </si>
  <si>
    <t>Fenazaquin</t>
  </si>
  <si>
    <t>121451-02-3</t>
  </si>
  <si>
    <t>Noviflumuron</t>
  </si>
  <si>
    <t>121552-61-2</t>
  </si>
  <si>
    <t>Oxazolidine, 3-(dichloroacetyl)-5-(2-furanyl)-2,2-dimethyl-</t>
  </si>
  <si>
    <t>122008-78-0</t>
  </si>
  <si>
    <t>122008-85-9</t>
  </si>
  <si>
    <t>122453-73-0</t>
  </si>
  <si>
    <t>122454-29-9</t>
  </si>
  <si>
    <t>122548-33-8</t>
  </si>
  <si>
    <t>IMAZOSULFURON</t>
  </si>
  <si>
    <t>122836-35-5</t>
  </si>
  <si>
    <t>122931-48-0</t>
  </si>
  <si>
    <t>Rimsulfuron</t>
  </si>
  <si>
    <t>123249-43-4</t>
  </si>
  <si>
    <t>123342-93-8</t>
  </si>
  <si>
    <t>123343-16-8</t>
  </si>
  <si>
    <t>123572-88-3</t>
  </si>
  <si>
    <t>123997-26-2</t>
  </si>
  <si>
    <t>124495-18-7</t>
  </si>
  <si>
    <t>Quinoxyfen</t>
  </si>
  <si>
    <t>125116-23-6</t>
  </si>
  <si>
    <t>125225-28-7</t>
  </si>
  <si>
    <t>Ipconazole</t>
  </si>
  <si>
    <t>125306-83-4</t>
  </si>
  <si>
    <t>cafenstrole</t>
  </si>
  <si>
    <t>125401-75-4</t>
  </si>
  <si>
    <t>Bispyribac</t>
  </si>
  <si>
    <t>125401-92-5</t>
  </si>
  <si>
    <t>126069-54-3</t>
  </si>
  <si>
    <t>126448-41-7</t>
  </si>
  <si>
    <t>126535-15-7</t>
  </si>
  <si>
    <t>Triflusulfuron-methyl</t>
  </si>
  <si>
    <t>126801-58-9</t>
  </si>
  <si>
    <t>126833-17-8</t>
  </si>
  <si>
    <t>127087-86-9</t>
  </si>
  <si>
    <t>127277-53-6</t>
  </si>
  <si>
    <t>Prohexadione calcium</t>
  </si>
  <si>
    <t>128621-72-7</t>
  </si>
  <si>
    <t>128639-02-1</t>
  </si>
  <si>
    <t>129025-54-3</t>
  </si>
  <si>
    <t>CLOFENCET</t>
  </si>
  <si>
    <t>129558-76-5</t>
  </si>
  <si>
    <t>129630-17-7</t>
  </si>
  <si>
    <t>Pyraflufen (a metabolite of pyraflufen-ethyl) (ISO approved</t>
  </si>
  <si>
    <t>129630-19-9</t>
  </si>
  <si>
    <t>129909-90-6</t>
  </si>
  <si>
    <t>AMICARBAZONE</t>
  </si>
  <si>
    <t>130000-40-7</t>
  </si>
  <si>
    <t>N-(2,6-dibromo-4-(trifluoromethoxy)phenyl)-2-methyl-4-trifluoromethyl-5-thiazole carboxamide</t>
  </si>
  <si>
    <t>130339-07-0</t>
  </si>
  <si>
    <t>130561-48-7</t>
  </si>
  <si>
    <t>131086-42-5</t>
  </si>
  <si>
    <t>131341-86-1</t>
  </si>
  <si>
    <t>131475-57-5</t>
  </si>
  <si>
    <t>131807-57-3</t>
  </si>
  <si>
    <t>131860-33-8</t>
  </si>
  <si>
    <t>131929-60-7</t>
  </si>
  <si>
    <t>Spinosad</t>
  </si>
  <si>
    <t>131929-63-0</t>
  </si>
  <si>
    <t>Spinosad B</t>
  </si>
  <si>
    <t>131983-72-7</t>
  </si>
  <si>
    <t>132057-06-8</t>
  </si>
  <si>
    <t>133220-30-1</t>
  </si>
  <si>
    <t>133305-88-1</t>
  </si>
  <si>
    <t>133305-89-2</t>
  </si>
  <si>
    <t>133408-50-1</t>
  </si>
  <si>
    <t>133855-98-8</t>
  </si>
  <si>
    <t>134074-64-9</t>
  </si>
  <si>
    <t>134098-61-6</t>
  </si>
  <si>
    <t>Benzoic acid, 4-[[[(E)-[(1,3-dimethyl-5- phenoxy-1H-pyrazol-4-yl)methylene]amino]oxy]methyl ]-, 1,1-dimethylethyl ester</t>
  </si>
  <si>
    <t>134605-64-4</t>
  </si>
  <si>
    <t>135158-54-2</t>
  </si>
  <si>
    <t>Acibenzolar-s-methyl</t>
  </si>
  <si>
    <t>135186-78-6</t>
  </si>
  <si>
    <t>135397-30-7</t>
  </si>
  <si>
    <t>135410-20-7</t>
  </si>
  <si>
    <t>135590-91-9</t>
  </si>
  <si>
    <t>Mefenpyr-diethyl</t>
  </si>
  <si>
    <t>135591-00-3</t>
  </si>
  <si>
    <t>135990-29-3</t>
  </si>
  <si>
    <t>136191-56-5</t>
  </si>
  <si>
    <t>136191-64-5</t>
  </si>
  <si>
    <t>136426-54-5</t>
  </si>
  <si>
    <t>136849-15-5</t>
  </si>
  <si>
    <t>137335-79-6</t>
  </si>
  <si>
    <t>137512-74-4</t>
  </si>
  <si>
    <t>Emamectin benzoate</t>
  </si>
  <si>
    <t>137641-05-5</t>
  </si>
  <si>
    <t>138164-12-2</t>
  </si>
  <si>
    <t>138261-41-3</t>
  </si>
  <si>
    <t>139001-49-3</t>
  </si>
  <si>
    <t>Profoxydim</t>
  </si>
  <si>
    <t>139528-85-1</t>
  </si>
  <si>
    <t>metosulam</t>
  </si>
  <si>
    <t>139920-32-4</t>
  </si>
  <si>
    <t>139968-49-3</t>
  </si>
  <si>
    <t>METAFLUMIZONE</t>
  </si>
  <si>
    <t>140163-89-9</t>
  </si>
  <si>
    <t>140923-17-7</t>
  </si>
  <si>
    <t>141112-06-3</t>
  </si>
  <si>
    <t>141517-21-7</t>
  </si>
  <si>
    <t>141776-32-1</t>
  </si>
  <si>
    <t>Sulfosulfuron</t>
  </si>
  <si>
    <t>142459-58-3</t>
  </si>
  <si>
    <t>142469-14-5</t>
  </si>
  <si>
    <t>142891-20-1</t>
  </si>
  <si>
    <t>143807-66-3</t>
  </si>
  <si>
    <t>144550-36-7</t>
  </si>
  <si>
    <t>Iodosulfuron-methyl sodium</t>
  </si>
  <si>
    <t>144651-06-9</t>
  </si>
  <si>
    <t>Oxasulfuron</t>
  </si>
  <si>
    <t>144740-54-5</t>
  </si>
  <si>
    <t>145026-81-9</t>
  </si>
  <si>
    <t>145026-88-6</t>
  </si>
  <si>
    <t>145099-21-4</t>
  </si>
  <si>
    <t>145701-21-9</t>
  </si>
  <si>
    <t>Diclosulum</t>
  </si>
  <si>
    <t>145701-23-1</t>
  </si>
  <si>
    <t>Florasulam</t>
  </si>
  <si>
    <t>145767-97-1</t>
  </si>
  <si>
    <t>146659-78-1</t>
  </si>
  <si>
    <t>POLYOXIN D ZINC SALT</t>
  </si>
  <si>
    <t>147150-35-4</t>
  </si>
  <si>
    <t>Cloransulam-methyl</t>
  </si>
  <si>
    <t>149253-65-6</t>
  </si>
  <si>
    <t>149508-90-7</t>
  </si>
  <si>
    <t>149877-41-8</t>
  </si>
  <si>
    <t>149979-41-9</t>
  </si>
  <si>
    <t>150114-71-9</t>
  </si>
  <si>
    <t>Aminopyralid</t>
  </si>
  <si>
    <t>150315-10-9</t>
  </si>
  <si>
    <t>flupyrsulfuron</t>
  </si>
  <si>
    <t>150824-47-8</t>
  </si>
  <si>
    <t>153197-14-9</t>
  </si>
  <si>
    <t>153233-91-1</t>
  </si>
  <si>
    <t>153719-23-4</t>
  </si>
  <si>
    <t>154025-04-4</t>
  </si>
  <si>
    <t>154486-27-8</t>
  </si>
  <si>
    <t>155569-91-8</t>
  </si>
  <si>
    <t>156052-68-5</t>
  </si>
  <si>
    <t>156963-66-5</t>
  </si>
  <si>
    <t>158237-07-1</t>
  </si>
  <si>
    <t>158353-15-2</t>
  </si>
  <si>
    <t>158474-72-7</t>
  </si>
  <si>
    <t>158755-95-4</t>
  </si>
  <si>
    <t>159518-97-5</t>
  </si>
  <si>
    <t>161050-58-4</t>
  </si>
  <si>
    <t>161326-34-7</t>
  </si>
  <si>
    <t>162320-67-4</t>
  </si>
  <si>
    <t>162650-77-3</t>
  </si>
  <si>
    <t>162922-31-8</t>
  </si>
  <si>
    <t>163269-30-5</t>
  </si>
  <si>
    <t>163515-14-8</t>
  </si>
  <si>
    <t>dimethenamide-P</t>
  </si>
  <si>
    <t>163520-33-0</t>
  </si>
  <si>
    <t>165108-07-6</t>
  </si>
  <si>
    <t>165252-70-0</t>
  </si>
  <si>
    <t>168088-61-7</t>
  </si>
  <si>
    <t>168316-95-8</t>
  </si>
  <si>
    <t>169202-06-6</t>
  </si>
  <si>
    <t>170015-32-4</t>
  </si>
  <si>
    <t>171249-05-1</t>
  </si>
  <si>
    <t>171249-10-8</t>
  </si>
  <si>
    <t>173159-57-4</t>
  </si>
  <si>
    <t>Foramsulfuron</t>
  </si>
  <si>
    <t>173584-44-6</t>
  </si>
  <si>
    <t>173980-17-1</t>
  </si>
  <si>
    <t>174212-12-5</t>
  </si>
  <si>
    <t>174514-07-9</t>
  </si>
  <si>
    <t>175013-18-0</t>
  </si>
  <si>
    <t>175217-20-6</t>
  </si>
  <si>
    <t>BENTHIAVALICARB ISOPROPYL</t>
  </si>
  <si>
    <t>178928-70-6</t>
  </si>
  <si>
    <t>Prothioconazole</t>
  </si>
  <si>
    <t>181274-15-7</t>
  </si>
  <si>
    <t>181274-17-9</t>
  </si>
  <si>
    <t>181587-01-9</t>
  </si>
  <si>
    <t>187166-15-0</t>
  </si>
  <si>
    <t>Spinetoram (minor component)</t>
  </si>
  <si>
    <t>187166-40-1</t>
  </si>
  <si>
    <t>183675-82-3</t>
  </si>
  <si>
    <t>185119-76-0</t>
  </si>
  <si>
    <t>188425-85-6</t>
  </si>
  <si>
    <t>188489-07-8</t>
  </si>
  <si>
    <t>188490-07-5</t>
  </si>
  <si>
    <t>188634-90-4</t>
  </si>
  <si>
    <t>189278-12-4</t>
  </si>
  <si>
    <t>190314-43-3</t>
  </si>
  <si>
    <t>193740-76-0</t>
  </si>
  <si>
    <t>199119-58-9</t>
  </si>
  <si>
    <t>Trifloxysulfuron-sodium</t>
  </si>
  <si>
    <t>201593-84-2</t>
  </si>
  <si>
    <t>203313-25-1</t>
  </si>
  <si>
    <t>205510-53-8</t>
  </si>
  <si>
    <t>208465-21-8</t>
  </si>
  <si>
    <t>Mesosulfuron-methyl</t>
  </si>
  <si>
    <t>209861-58-5</t>
  </si>
  <si>
    <t>209866-92-2</t>
  </si>
  <si>
    <t>210631-68-8</t>
  </si>
  <si>
    <t>TOPRAMEZONE</t>
  </si>
  <si>
    <t>210880-92-5</t>
  </si>
  <si>
    <t>211867-47-9</t>
  </si>
  <si>
    <t>FLUMORPH</t>
  </si>
  <si>
    <t>213464-77-8</t>
  </si>
  <si>
    <t>Orthosulfamuron</t>
  </si>
  <si>
    <t>219714-96-2</t>
  </si>
  <si>
    <t>Penoxsulam</t>
  </si>
  <si>
    <t>220899-03-6</t>
  </si>
  <si>
    <t>221205-90-9</t>
  </si>
  <si>
    <t>221667-31-8</t>
  </si>
  <si>
    <t>223419-20-3</t>
  </si>
  <si>
    <t>224049-04-1</t>
  </si>
  <si>
    <t>229977-93-9</t>
  </si>
  <si>
    <t>239110-15-7</t>
  </si>
  <si>
    <t>Fluopicolide</t>
  </si>
  <si>
    <t>240494-70-6</t>
  </si>
  <si>
    <t>Metofluthrin</t>
  </si>
  <si>
    <t>243973-20-8</t>
  </si>
  <si>
    <t>Pinoxaden</t>
  </si>
  <si>
    <t>247057-22-3</t>
  </si>
  <si>
    <t>248593-16-0</t>
  </si>
  <si>
    <t>256412-89-2</t>
  </si>
  <si>
    <t>271241-14-6</t>
  </si>
  <si>
    <t>272451-65-7</t>
  </si>
  <si>
    <t>Flubendiamide</t>
  </si>
  <si>
    <t>283594-90-1</t>
  </si>
  <si>
    <t>315208-17-4</t>
  </si>
  <si>
    <t>317815-83-1</t>
  </si>
  <si>
    <t>335104-84-2</t>
  </si>
  <si>
    <t>Tembotrione</t>
  </si>
  <si>
    <t>337458-27-2</t>
  </si>
  <si>
    <t>348635-87-0</t>
  </si>
  <si>
    <t>361377-29-9</t>
  </si>
  <si>
    <t>365400-11-9</t>
  </si>
  <si>
    <t>Pyrasulfotole</t>
  </si>
  <si>
    <t>374726-62-2</t>
  </si>
  <si>
    <t>MANDIPROPAMID</t>
  </si>
  <si>
    <t>394730-71-3</t>
  </si>
  <si>
    <t>400852-66-6</t>
  </si>
  <si>
    <t>400882-07-7</t>
  </si>
  <si>
    <t>412928-75-7</t>
  </si>
  <si>
    <t>413615-35-7</t>
  </si>
  <si>
    <t>422556-08-9</t>
  </si>
  <si>
    <t>Pyroxsulam</t>
  </si>
  <si>
    <t>447399-55-5</t>
  </si>
  <si>
    <t>473278-76-1</t>
  </si>
  <si>
    <t>500008-45-7</t>
  </si>
  <si>
    <t>DPX-E2Y45</t>
  </si>
  <si>
    <t>560121-52-0</t>
  </si>
  <si>
    <t>581809-46-3</t>
  </si>
  <si>
    <t>658066-35-4</t>
  </si>
  <si>
    <t>799247-52-2</t>
  </si>
  <si>
    <t>8051-02-3</t>
  </si>
  <si>
    <t>1918-02-1</t>
  </si>
  <si>
    <t>1918-11-2</t>
  </si>
  <si>
    <t>2164-08-1</t>
  </si>
  <si>
    <t>2164-09-2</t>
  </si>
  <si>
    <t>2314-09-2</t>
  </si>
  <si>
    <t>2425-10-7</t>
  </si>
  <si>
    <t>2439-10-3</t>
  </si>
  <si>
    <t>2497-07-6</t>
  </si>
  <si>
    <t>2569-01-9</t>
  </si>
  <si>
    <t>2597-03-7</t>
  </si>
  <si>
    <t>2778-04-3</t>
  </si>
  <si>
    <t>3100-04-7</t>
  </si>
  <si>
    <t>3134-12-1</t>
  </si>
  <si>
    <t>3813-05-6</t>
  </si>
  <si>
    <t>5836-10-2</t>
  </si>
  <si>
    <t>7601-89-0</t>
  </si>
  <si>
    <t xml:space="preserve"> 2157-01-9</t>
  </si>
  <si>
    <t xml:space="preserve"> 2274-11-5</t>
  </si>
  <si>
    <t xml:space="preserve"> 2338-05-8</t>
  </si>
  <si>
    <t xml:space="preserve"> 2439-10-3</t>
  </si>
  <si>
    <t xml:space="preserve"> 2459-10-1</t>
  </si>
  <si>
    <t xml:space="preserve"> 3287-12-5</t>
  </si>
  <si>
    <t xml:space="preserve"> 3896-11-5</t>
  </si>
  <si>
    <t xml:space="preserve"> 3990-03-2</t>
  </si>
  <si>
    <t xml:space="preserve"> 3999-01-7</t>
  </si>
  <si>
    <t xml:space="preserve"> 4237-07-4</t>
  </si>
  <si>
    <t xml:space="preserve"> 4275-05-2</t>
  </si>
  <si>
    <t xml:space="preserve"> 4468-02-4</t>
  </si>
  <si>
    <t xml:space="preserve"> 4485-12-5</t>
  </si>
  <si>
    <t xml:space="preserve"> 4767-03-7</t>
  </si>
  <si>
    <t xml:space="preserve"> 5281-04-9</t>
  </si>
  <si>
    <t xml:space="preserve"> 6047-12-7</t>
  </si>
  <si>
    <t xml:space="preserve"> 6100-05-6</t>
  </si>
  <si>
    <t xml:space="preserve"> 6280-03-1</t>
  </si>
  <si>
    <t xml:space="preserve"> 7435-02-1</t>
  </si>
  <si>
    <t xml:space="preserve"> 7440-09-7</t>
  </si>
  <si>
    <t xml:space="preserve"> 7446-09-5</t>
  </si>
  <si>
    <t xml:space="preserve"> 7632-04-4</t>
  </si>
  <si>
    <t xml:space="preserve"> 7719-12-2</t>
  </si>
  <si>
    <t xml:space="preserve"> 7758-05-6</t>
  </si>
  <si>
    <t xml:space="preserve"> 7758-11-4</t>
  </si>
  <si>
    <t xml:space="preserve"> 7773-01-5</t>
  </si>
  <si>
    <t xml:space="preserve"> 7775-09-9</t>
  </si>
  <si>
    <t xml:space="preserve"> 7775-11-3</t>
  </si>
  <si>
    <t xml:space="preserve"> 7780-04-3</t>
  </si>
  <si>
    <t xml:space="preserve"> 8002-03-7</t>
  </si>
  <si>
    <t xml:space="preserve"> 8002-09-3</t>
  </si>
  <si>
    <t xml:space="preserve"> 8002-11-7</t>
  </si>
  <si>
    <t xml:space="preserve"> 8013-05-6</t>
  </si>
  <si>
    <t xml:space="preserve"> 8016-11-3</t>
  </si>
  <si>
    <t xml:space="preserve"> 8016-12-4</t>
  </si>
  <si>
    <t xml:space="preserve"> 8024-09-7</t>
  </si>
  <si>
    <t xml:space="preserve"> 8031-11-6</t>
  </si>
  <si>
    <t xml:space="preserve"> 8049-04-5</t>
  </si>
  <si>
    <t xml:space="preserve"> 8052-10-6</t>
  </si>
  <si>
    <t xml:space="preserve"> 8063-08-9</t>
  </si>
  <si>
    <t xml:space="preserve"> 8071-04-3</t>
  </si>
  <si>
    <t xml:space="preserve"> 9000-01-5</t>
  </si>
  <si>
    <t xml:space="preserve"> 9000-07-1</t>
  </si>
  <si>
    <t xml:space="preserve"> 9000-11-7</t>
  </si>
  <si>
    <t xml:space="preserve"> 9003-01-4</t>
  </si>
  <si>
    <t xml:space="preserve"> 9003-03-6</t>
  </si>
  <si>
    <t xml:space="preserve"> 9003-08-1</t>
  </si>
  <si>
    <t xml:space="preserve"> 9003-09-2</t>
  </si>
  <si>
    <t xml:space="preserve"> 9003-10-5</t>
  </si>
  <si>
    <t xml:space="preserve"> 9005-02-1</t>
  </si>
  <si>
    <t xml:space="preserve"> 9005-09-8</t>
  </si>
  <si>
    <t xml:space="preserve"> 9005-12-3</t>
  </si>
  <si>
    <t xml:space="preserve"> 9006-03-5</t>
  </si>
  <si>
    <t xml:space="preserve"> 9010-03-1</t>
  </si>
  <si>
    <t xml:space="preserve"> 9011-05-6</t>
  </si>
  <si>
    <t xml:space="preserve"> 9011-07-8</t>
  </si>
  <si>
    <t xml:space="preserve"> 9011-08-9</t>
  </si>
  <si>
    <t xml:space="preserve"> 9011-11-4</t>
  </si>
  <si>
    <t xml:space="preserve"> 9011-12-5</t>
  </si>
  <si>
    <t xml:space="preserve"> 9018-04-6</t>
  </si>
  <si>
    <t xml:space="preserve"> 9042-08-4</t>
  </si>
  <si>
    <t xml:space="preserve"> 9084-06-4</t>
  </si>
  <si>
    <t xml:space="preserve"> 100-20-9</t>
  </si>
  <si>
    <t xml:space="preserve"> 10024-47-2</t>
  </si>
  <si>
    <t xml:space="preserve"> 10024-58-5</t>
  </si>
  <si>
    <t xml:space="preserve"> 10024-66-5</t>
  </si>
  <si>
    <t xml:space="preserve"> 10024-88-1</t>
  </si>
  <si>
    <t xml:space="preserve"> 10028-22-5</t>
  </si>
  <si>
    <t xml:space="preserve"> 1002-88-6</t>
  </si>
  <si>
    <t xml:space="preserve"> 10031-30-8</t>
  </si>
  <si>
    <t xml:space="preserve"> 10031-89-7</t>
  </si>
  <si>
    <t xml:space="preserve"> 10034-85-2</t>
  </si>
  <si>
    <t xml:space="preserve"> 10034-99-8</t>
  </si>
  <si>
    <t xml:space="preserve"> 10035-04-8</t>
  </si>
  <si>
    <t xml:space="preserve"> 10038-92-3</t>
  </si>
  <si>
    <t xml:space="preserve"> 10039-33-5</t>
  </si>
  <si>
    <t xml:space="preserve"> 10039-34-6</t>
  </si>
  <si>
    <t xml:space="preserve"> 10039-54-0</t>
  </si>
  <si>
    <t xml:space="preserve"> 100403-25-6</t>
  </si>
  <si>
    <t xml:space="preserve"> 10041-27-7</t>
  </si>
  <si>
    <t xml:space="preserve"> 10042-65-6</t>
  </si>
  <si>
    <t xml:space="preserve"> 10042-66-7</t>
  </si>
  <si>
    <t xml:space="preserve"> 10043-01-3</t>
  </si>
  <si>
    <t xml:space="preserve"> 10043-83-1</t>
  </si>
  <si>
    <t xml:space="preserve"> 10043-84-2</t>
  </si>
  <si>
    <t xml:space="preserve"> 10045-86-0</t>
  </si>
  <si>
    <t xml:space="preserve"> 10045-87-1</t>
  </si>
  <si>
    <t xml:space="preserve"> 10045-89-3</t>
  </si>
  <si>
    <t xml:space="preserve"> 10058-44-3</t>
  </si>
  <si>
    <t xml:space="preserve"> 100897-12-9</t>
  </si>
  <si>
    <t xml:space="preserve"> 100-93-6</t>
  </si>
  <si>
    <t xml:space="preserve"> 10094-45-8</t>
  </si>
  <si>
    <t xml:space="preserve"> 10099-70-4</t>
  </si>
  <si>
    <t xml:space="preserve"> 10099-71-5</t>
  </si>
  <si>
    <t xml:space="preserve"> 10101-39-0</t>
  </si>
  <si>
    <t xml:space="preserve"> 10101-66-3</t>
  </si>
  <si>
    <t xml:space="preserve"> 101-01-9</t>
  </si>
  <si>
    <t xml:space="preserve"> 101-02-0</t>
  </si>
  <si>
    <t xml:space="preserve"> 10102-17-7</t>
  </si>
  <si>
    <t xml:space="preserve"> 10102-71-3</t>
  </si>
  <si>
    <t xml:space="preserve"> 10102-76-8</t>
  </si>
  <si>
    <t xml:space="preserve"> 10103-46-5</t>
  </si>
  <si>
    <t xml:space="preserve"> 101-14-4</t>
  </si>
  <si>
    <t xml:space="preserve"> 10119-53-6</t>
  </si>
  <si>
    <t xml:space="preserve"> 101229-03-2</t>
  </si>
  <si>
    <t xml:space="preserve"> 10124-37-5</t>
  </si>
  <si>
    <t xml:space="preserve"> 10139-54-5</t>
  </si>
  <si>
    <t xml:space="preserve"> 10139-57-8</t>
  </si>
  <si>
    <t xml:space="preserve"> 10140-65-5</t>
  </si>
  <si>
    <t xml:space="preserve"> 101-43-9</t>
  </si>
  <si>
    <t xml:space="preserve"> 101-68-8</t>
  </si>
  <si>
    <t xml:space="preserve"> 101-70-2</t>
  </si>
  <si>
    <t xml:space="preserve"> 101-72-4</t>
  </si>
  <si>
    <t xml:space="preserve"> 101-73-5</t>
  </si>
  <si>
    <t xml:space="preserve"> 101747-84-6</t>
  </si>
  <si>
    <t xml:space="preserve"> 10192-85-5</t>
  </si>
  <si>
    <t xml:space="preserve"> 102047-29-0</t>
  </si>
  <si>
    <t xml:space="preserve"> 102054-10-4</t>
  </si>
  <si>
    <t xml:space="preserve"> 102-08-9</t>
  </si>
  <si>
    <t xml:space="preserve"> 102-09-0</t>
  </si>
  <si>
    <t xml:space="preserve"> 10213-78-2</t>
  </si>
  <si>
    <t xml:space="preserve"> 102322-36-1</t>
  </si>
  <si>
    <t xml:space="preserve"> 10233-13-3</t>
  </si>
  <si>
    <t xml:space="preserve"> 102-40-9</t>
  </si>
  <si>
    <t xml:space="preserve"> 102-77-2</t>
  </si>
  <si>
    <t xml:space="preserve"> 102-79-4</t>
  </si>
  <si>
    <t xml:space="preserve"> 10279-61-5</t>
  </si>
  <si>
    <t xml:space="preserve"> 10279-63-7</t>
  </si>
  <si>
    <t xml:space="preserve"> 102-96-5</t>
  </si>
  <si>
    <t xml:space="preserve"> 10305-79-0</t>
  </si>
  <si>
    <t xml:space="preserve"> 103-16-2</t>
  </si>
  <si>
    <t xml:space="preserve"> 10326-41-7</t>
  </si>
  <si>
    <t xml:space="preserve"> 103-49-1</t>
  </si>
  <si>
    <t xml:space="preserve"> 10361-89-4</t>
  </si>
  <si>
    <t xml:space="preserve"> 10377-51-2</t>
  </si>
  <si>
    <t xml:space="preserve"> 10377-60-3</t>
  </si>
  <si>
    <t xml:space="preserve"> 10380-28-6</t>
  </si>
  <si>
    <t xml:space="preserve"> 104-15-4</t>
  </si>
  <si>
    <t xml:space="preserve"> 10419-97-3</t>
  </si>
  <si>
    <t xml:space="preserve"> 104-38-1</t>
  </si>
  <si>
    <t xml:space="preserve"> 104-68-7</t>
  </si>
  <si>
    <t xml:space="preserve"> 1047-16-1</t>
  </si>
  <si>
    <t xml:space="preserve"> 10476-84-3</t>
  </si>
  <si>
    <t xml:space="preserve"> 104-78-9</t>
  </si>
  <si>
    <t xml:space="preserve"> 10491-31-3</t>
  </si>
  <si>
    <t xml:space="preserve"> 105035-10-7</t>
  </si>
  <si>
    <t xml:space="preserve"> 105-08-8</t>
  </si>
  <si>
    <t xml:space="preserve"> 105-11-3</t>
  </si>
  <si>
    <t xml:space="preserve"> 105-12-4</t>
  </si>
  <si>
    <t xml:space="preserve"> 105-38-4</t>
  </si>
  <si>
    <t xml:space="preserve"> 105442-85-1</t>
  </si>
  <si>
    <t xml:space="preserve"> 105-59-9</t>
  </si>
  <si>
    <t xml:space="preserve"> 105607-04-3</t>
  </si>
  <si>
    <t xml:space="preserve"> 10563-26-5</t>
  </si>
  <si>
    <t xml:space="preserve"> 105-64-6</t>
  </si>
  <si>
    <t xml:space="preserve"> 105729-79-1</t>
  </si>
  <si>
    <t xml:space="preserve"> 105-74-8</t>
  </si>
  <si>
    <t xml:space="preserve"> 105-75-9</t>
  </si>
  <si>
    <t xml:space="preserve"> 105-76-0</t>
  </si>
  <si>
    <t xml:space="preserve"> 105-77-1</t>
  </si>
  <si>
    <t xml:space="preserve"> 10595-80-9</t>
  </si>
  <si>
    <t xml:space="preserve"> 105-97-5</t>
  </si>
  <si>
    <t xml:space="preserve"> 10604-69-0</t>
  </si>
  <si>
    <t xml:space="preserve"> 106-10-5</t>
  </si>
  <si>
    <t xml:space="preserve"> 106107-54-4</t>
  </si>
  <si>
    <t xml:space="preserve"> 106-11-6</t>
  </si>
  <si>
    <t xml:space="preserve"> 106-12-7</t>
  </si>
  <si>
    <t xml:space="preserve"> 106-14-9</t>
  </si>
  <si>
    <t xml:space="preserve"> 106168-36-9</t>
  </si>
  <si>
    <t xml:space="preserve"> 106168-37-0</t>
  </si>
  <si>
    <t xml:space="preserve"> 106168-39-2</t>
  </si>
  <si>
    <t xml:space="preserve"> 106276-80-6</t>
  </si>
  <si>
    <t xml:space="preserve"> 106281-10-1</t>
  </si>
  <si>
    <t xml:space="preserve"> 106392-12-5</t>
  </si>
  <si>
    <t xml:space="preserve"> 106-51-4</t>
  </si>
  <si>
    <t xml:space="preserve"> 106569-82-8</t>
  </si>
  <si>
    <t xml:space="preserve"> 1066-33-7</t>
  </si>
  <si>
    <t xml:space="preserve"> 106-63-8</t>
  </si>
  <si>
    <t xml:space="preserve"> 1067-33-0</t>
  </si>
  <si>
    <t xml:space="preserve"> 106-79-6</t>
  </si>
  <si>
    <t xml:space="preserve"> 106797-53-9</t>
  </si>
  <si>
    <t xml:space="preserve"> 106-89-8</t>
  </si>
  <si>
    <t xml:space="preserve"> 106-91-2</t>
  </si>
  <si>
    <t xml:space="preserve"> 106-92-3</t>
  </si>
  <si>
    <t xml:space="preserve"> 106-98-9</t>
  </si>
  <si>
    <t xml:space="preserve"> 106-99-0</t>
  </si>
  <si>
    <t xml:space="preserve"> 106990-43-6</t>
  </si>
  <si>
    <t xml:space="preserve"> 107-22-2</t>
  </si>
  <si>
    <t xml:space="preserve"> 107-25-5</t>
  </si>
  <si>
    <t xml:space="preserve"> 107-39-1</t>
  </si>
  <si>
    <t xml:space="preserve"> 107-58-4</t>
  </si>
  <si>
    <t xml:space="preserve"> 107-71-1</t>
  </si>
  <si>
    <t xml:space="preserve"> 1077-56-1</t>
  </si>
  <si>
    <t xml:space="preserve"> 108-31-6</t>
  </si>
  <si>
    <t xml:space="preserve"> 108389-19-1</t>
  </si>
  <si>
    <t xml:space="preserve"> 108389-20-4</t>
  </si>
  <si>
    <t xml:space="preserve"> 108502-02-9</t>
  </si>
  <si>
    <t xml:space="preserve"> 108-75-8</t>
  </si>
  <si>
    <t xml:space="preserve"> 108-78-1</t>
  </si>
  <si>
    <t xml:space="preserve"> 108-88-3</t>
  </si>
  <si>
    <t xml:space="preserve"> 108-90-7</t>
  </si>
  <si>
    <t xml:space="preserve"> 109180-05-4</t>
  </si>
  <si>
    <t xml:space="preserve"> 109206-78-2</t>
  </si>
  <si>
    <t xml:space="preserve"> 109-31-9</t>
  </si>
  <si>
    <t xml:space="preserve"> 109-58-0</t>
  </si>
  <si>
    <t xml:space="preserve"> 109-66-0</t>
  </si>
  <si>
    <t xml:space="preserve"> 109-67-1</t>
  </si>
  <si>
    <t xml:space="preserve"> 109-72-8</t>
  </si>
  <si>
    <t xml:space="preserve"> 109-76-2</t>
  </si>
  <si>
    <t xml:space="preserve"> 109-78-4</t>
  </si>
  <si>
    <t xml:space="preserve"> 109-86-4</t>
  </si>
  <si>
    <t xml:space="preserve"> 109-89-7</t>
  </si>
  <si>
    <t xml:space="preserve"> 109-92-2</t>
  </si>
  <si>
    <t xml:space="preserve"> 109-94-4</t>
  </si>
  <si>
    <t xml:space="preserve"> 109-99-9</t>
  </si>
  <si>
    <t xml:space="preserve"> 110-18-9</t>
  </si>
  <si>
    <t xml:space="preserve"> 110224-99-2</t>
  </si>
  <si>
    <t xml:space="preserve"> 110-22-5</t>
  </si>
  <si>
    <t xml:space="preserve"> 110-29-2</t>
  </si>
  <si>
    <t xml:space="preserve"> 110-30-5</t>
  </si>
  <si>
    <t xml:space="preserve"> 110-31-6</t>
  </si>
  <si>
    <t xml:space="preserve"> 110-34-9</t>
  </si>
  <si>
    <t xml:space="preserve"> 110553-27-0</t>
  </si>
  <si>
    <t xml:space="preserve"> 110-60-1</t>
  </si>
  <si>
    <t xml:space="preserve"> 110-88-3</t>
  </si>
  <si>
    <t xml:space="preserve"> 110885-58-0</t>
  </si>
  <si>
    <t xml:space="preserve"> 110-99-6</t>
  </si>
  <si>
    <t xml:space="preserve"> 11104-61-3</t>
  </si>
  <si>
    <t xml:space="preserve"> 111-06-8</t>
  </si>
  <si>
    <t xml:space="preserve"> 11111-34-5</t>
  </si>
  <si>
    <t xml:space="preserve"> 111-17-1</t>
  </si>
  <si>
    <t xml:space="preserve"> 11120-02-8</t>
  </si>
  <si>
    <t xml:space="preserve"> 11121-16-7</t>
  </si>
  <si>
    <t xml:space="preserve"> 11138-49-1</t>
  </si>
  <si>
    <t xml:space="preserve"> 111-41-1</t>
  </si>
  <si>
    <t xml:space="preserve"> 111560-38-4</t>
  </si>
  <si>
    <t xml:space="preserve"> 111-59-1</t>
  </si>
  <si>
    <t xml:space="preserve"> 111-63-7</t>
  </si>
  <si>
    <t xml:space="preserve"> 111-91-1</t>
  </si>
  <si>
    <t xml:space="preserve"> 1119-74-0</t>
  </si>
  <si>
    <t xml:space="preserve"> 112-11-8</t>
  </si>
  <si>
    <t xml:space="preserve"> 112-15-2</t>
  </si>
  <si>
    <t xml:space="preserve"> 112-24-3</t>
  </si>
  <si>
    <t xml:space="preserve"> 112-39-0</t>
  </si>
  <si>
    <t xml:space="preserve"> 112-57-2</t>
  </si>
  <si>
    <t xml:space="preserve"> 112-62-9</t>
  </si>
  <si>
    <t xml:space="preserve"> 112-84-5</t>
  </si>
  <si>
    <t xml:space="preserve"> 112-95-8</t>
  </si>
  <si>
    <t xml:space="preserve"> 113-00-8</t>
  </si>
  <si>
    <t xml:space="preserve"> 1131-60-8</t>
  </si>
  <si>
    <t xml:space="preserve"> 113221-69-5</t>
  </si>
  <si>
    <t xml:space="preserve"> 113652-56-5</t>
  </si>
  <si>
    <t xml:space="preserve"> 113669-58-2</t>
  </si>
  <si>
    <t xml:space="preserve"> 114133-44-7</t>
  </si>
  <si>
    <t xml:space="preserve"> 1141-38-4</t>
  </si>
  <si>
    <t xml:space="preserve"> 114464-65-2</t>
  </si>
  <si>
    <t xml:space="preserve"> 114815-61-1</t>
  </si>
  <si>
    <t xml:space="preserve"> 115-07-1</t>
  </si>
  <si>
    <t xml:space="preserve"> 115-11-7</t>
  </si>
  <si>
    <t xml:space="preserve"> 115340-77-7</t>
  </si>
  <si>
    <t xml:space="preserve"> 115-83-3</t>
  </si>
  <si>
    <t xml:space="preserve"> 116-14-3</t>
  </si>
  <si>
    <t xml:space="preserve"> 116-15-4</t>
  </si>
  <si>
    <t xml:space="preserve"> 116-37-0</t>
  </si>
  <si>
    <t xml:space="preserve"> 116438-56-3</t>
  </si>
  <si>
    <t xml:space="preserve"> 116-75-6</t>
  </si>
  <si>
    <t xml:space="preserve"> 116810-47-0</t>
  </si>
  <si>
    <t xml:space="preserve"> 117-83-9</t>
  </si>
  <si>
    <t xml:space="preserve"> 118299-90-4</t>
  </si>
  <si>
    <t xml:space="preserve"> 118337-09-0</t>
  </si>
  <si>
    <t xml:space="preserve"> 1184-64-1</t>
  </si>
  <si>
    <t xml:space="preserve"> 1184-84-5</t>
  </si>
  <si>
    <t xml:space="preserve"> 1185-57-5</t>
  </si>
  <si>
    <t xml:space="preserve"> 118632-18-1</t>
  </si>
  <si>
    <t xml:space="preserve"> 118685-26-0</t>
  </si>
  <si>
    <t xml:space="preserve"> 118-75-2</t>
  </si>
  <si>
    <t xml:space="preserve"> 1187-93-5</t>
  </si>
  <si>
    <t xml:space="preserve"> 118948-85-9</t>
  </si>
  <si>
    <t xml:space="preserve"> 1190-63-2</t>
  </si>
  <si>
    <t xml:space="preserve"> 119345-01-6</t>
  </si>
  <si>
    <t xml:space="preserve"> 12000-57-6</t>
  </si>
  <si>
    <t xml:space="preserve"> 12001-26-2</t>
  </si>
  <si>
    <t xml:space="preserve"> 12001-28-4</t>
  </si>
  <si>
    <t xml:space="preserve"> 12001-29-5</t>
  </si>
  <si>
    <t xml:space="preserve"> 12001-33-1</t>
  </si>
  <si>
    <t xml:space="preserve"> 12001-85-3</t>
  </si>
  <si>
    <t xml:space="preserve"> 12002-22-1</t>
  </si>
  <si>
    <t xml:space="preserve"> 12002-43-6</t>
  </si>
  <si>
    <t xml:space="preserve"> 12007-58-8</t>
  </si>
  <si>
    <t xml:space="preserve"> 12030-97-6</t>
  </si>
  <si>
    <t xml:space="preserve"> 1204-28-0</t>
  </si>
  <si>
    <t xml:space="preserve"> 120-52-5</t>
  </si>
  <si>
    <t xml:space="preserve"> 120-54-7</t>
  </si>
  <si>
    <t xml:space="preserve"> 120-78-5</t>
  </si>
  <si>
    <t xml:space="preserve"> 120792-37-2</t>
  </si>
  <si>
    <t xml:space="preserve"> 120-87-6</t>
  </si>
  <si>
    <t xml:space="preserve"> 120883-67-2</t>
  </si>
  <si>
    <t xml:space="preserve"> 120-93-4</t>
  </si>
  <si>
    <t xml:space="preserve"> 121-00-6</t>
  </si>
  <si>
    <t xml:space="preserve"> 12122-67-7</t>
  </si>
  <si>
    <t xml:space="preserve"> 12125-02-9</t>
  </si>
  <si>
    <t xml:space="preserve"> 121510-09-6</t>
  </si>
  <si>
    <t xml:space="preserve"> 121-54-0</t>
  </si>
  <si>
    <t xml:space="preserve"> 121-57-3</t>
  </si>
  <si>
    <t xml:space="preserve"> 12167-74-7</t>
  </si>
  <si>
    <t xml:space="preserve"> 12168-85-3</t>
  </si>
  <si>
    <t xml:space="preserve"> 121718-15-8</t>
  </si>
  <si>
    <t xml:space="preserve"> 121888-67-3</t>
  </si>
  <si>
    <t xml:space="preserve"> 121888-68-4</t>
  </si>
  <si>
    <t xml:space="preserve"> 12198-93-5</t>
  </si>
  <si>
    <t xml:space="preserve"> 122-60-1</t>
  </si>
  <si>
    <t xml:space="preserve"> 12264-18-5</t>
  </si>
  <si>
    <t xml:space="preserve"> 123-03-5</t>
  </si>
  <si>
    <t xml:space="preserve"> 123-20-6</t>
  </si>
  <si>
    <t xml:space="preserve"> 123-28-4</t>
  </si>
  <si>
    <t xml:space="preserve"> 123-54-6</t>
  </si>
  <si>
    <t xml:space="preserve"> 12379-38-3</t>
  </si>
  <si>
    <t xml:space="preserve"> 123-79-5</t>
  </si>
  <si>
    <t xml:space="preserve"> 123-84-2</t>
  </si>
  <si>
    <t xml:space="preserve"> 123-91-1</t>
  </si>
  <si>
    <t xml:space="preserve"> 123968-25-2</t>
  </si>
  <si>
    <t xml:space="preserve"> 1241-28-7</t>
  </si>
  <si>
    <t xml:space="preserve"> 124-17-4</t>
  </si>
  <si>
    <t xml:space="preserve"> 124-26-5</t>
  </si>
  <si>
    <t xml:space="preserve"> 124-38-9</t>
  </si>
  <si>
    <t xml:space="preserve"> 12441-09-7</t>
  </si>
  <si>
    <t xml:space="preserve"> 124-63-0</t>
  </si>
  <si>
    <t xml:space="preserve"> 125249-22-1</t>
  </si>
  <si>
    <t xml:space="preserve"> 126019-82-7</t>
  </si>
  <si>
    <t xml:space="preserve"> 126050-54-2</t>
  </si>
  <si>
    <t xml:space="preserve"> 12624-35-0</t>
  </si>
  <si>
    <t xml:space="preserve"> 12627-05-3</t>
  </si>
  <si>
    <t xml:space="preserve"> 12627-14-4</t>
  </si>
  <si>
    <t xml:space="preserve"> 12645-31-7</t>
  </si>
  <si>
    <t xml:space="preserve"> 126-58-9</t>
  </si>
  <si>
    <t xml:space="preserve"> 126928-28-7</t>
  </si>
  <si>
    <t xml:space="preserve"> 126-96-5</t>
  </si>
  <si>
    <t xml:space="preserve"> 126-99-8</t>
  </si>
  <si>
    <t xml:space="preserve"> 127-18-4</t>
  </si>
  <si>
    <t xml:space="preserve"> 127-25-3</t>
  </si>
  <si>
    <t xml:space="preserve"> 127-27-5</t>
  </si>
  <si>
    <t xml:space="preserve"> 127279-01-0</t>
  </si>
  <si>
    <t xml:space="preserve"> 12738-64-6</t>
  </si>
  <si>
    <t xml:space="preserve"> 127455-44-1</t>
  </si>
  <si>
    <t xml:space="preserve"> 127-65-1</t>
  </si>
  <si>
    <t xml:space="preserve"> 128685-99-4</t>
  </si>
  <si>
    <t xml:space="preserve"> 128906-36-5</t>
  </si>
  <si>
    <t xml:space="preserve"> 129-00-0</t>
  </si>
  <si>
    <t xml:space="preserve"> 129423-54-7</t>
  </si>
  <si>
    <t xml:space="preserve"> 129521-59-1</t>
  </si>
  <si>
    <t xml:space="preserve"> 129-64-6</t>
  </si>
  <si>
    <t xml:space="preserve"> 129874-08-4</t>
  </si>
  <si>
    <t xml:space="preserve"> 1300-21-6</t>
  </si>
  <si>
    <t xml:space="preserve"> 1300-71-6</t>
  </si>
  <si>
    <t xml:space="preserve"> 13007-85-7</t>
  </si>
  <si>
    <t xml:space="preserve"> 13014-44-3</t>
  </si>
  <si>
    <t xml:space="preserve"> 1302-78-9</t>
  </si>
  <si>
    <t xml:space="preserve"> 1302-87-0</t>
  </si>
  <si>
    <t xml:space="preserve"> 130328-24-4</t>
  </si>
  <si>
    <t xml:space="preserve"> 13040-17-0</t>
  </si>
  <si>
    <t xml:space="preserve"> 13040-19-2</t>
  </si>
  <si>
    <t xml:space="preserve"> 1304-29-6</t>
  </si>
  <si>
    <t xml:space="preserve"> 1305-62-0</t>
  </si>
  <si>
    <t xml:space="preserve"> 1305-78-8</t>
  </si>
  <si>
    <t xml:space="preserve"> 1308-38-9</t>
  </si>
  <si>
    <t xml:space="preserve"> 13092-66-5</t>
  </si>
  <si>
    <t xml:space="preserve"> 1309-37-1</t>
  </si>
  <si>
    <t xml:space="preserve"> 1309-42-8</t>
  </si>
  <si>
    <t xml:space="preserve"> 1309-48-4</t>
  </si>
  <si>
    <t xml:space="preserve"> 1310-58-3</t>
  </si>
  <si>
    <t xml:space="preserve"> 1310-65-2</t>
  </si>
  <si>
    <t xml:space="preserve"> 13107-00-1</t>
  </si>
  <si>
    <t xml:space="preserve"> 1310-73-2</t>
  </si>
  <si>
    <t xml:space="preserve"> 13108-52-6</t>
  </si>
  <si>
    <t xml:space="preserve"> 131-08-8</t>
  </si>
  <si>
    <t xml:space="preserve"> 1312-76-1</t>
  </si>
  <si>
    <t xml:space="preserve"> 131298-44-7</t>
  </si>
  <si>
    <t xml:space="preserve"> 1314-13-2</t>
  </si>
  <si>
    <t xml:space="preserve"> 1314-23-4</t>
  </si>
  <si>
    <t xml:space="preserve"> 1314-36-9</t>
  </si>
  <si>
    <t xml:space="preserve"> 1314-56-3</t>
  </si>
  <si>
    <t xml:space="preserve"> 1314-98-3</t>
  </si>
  <si>
    <t xml:space="preserve"> 131-52-2</t>
  </si>
  <si>
    <t xml:space="preserve"> 1317-35-7</t>
  </si>
  <si>
    <t xml:space="preserve"> 1319-70-6</t>
  </si>
  <si>
    <t xml:space="preserve"> 1319-78-4</t>
  </si>
  <si>
    <t xml:space="preserve"> 1320-16-7</t>
  </si>
  <si>
    <t xml:space="preserve"> 1320-46-3</t>
  </si>
  <si>
    <t xml:space="preserve"> 1320-51-0</t>
  </si>
  <si>
    <t xml:space="preserve"> 1320-64-5</t>
  </si>
  <si>
    <t xml:space="preserve"> 1320-67-8</t>
  </si>
  <si>
    <t xml:space="preserve"> 1320-78-1</t>
  </si>
  <si>
    <t xml:space="preserve"> 1320-79-2</t>
  </si>
  <si>
    <t xml:space="preserve"> 1320-95-2</t>
  </si>
  <si>
    <t xml:space="preserve"> 1321-33-1</t>
  </si>
  <si>
    <t xml:space="preserve"> 1321-54-6</t>
  </si>
  <si>
    <t xml:space="preserve"> 1321-55-7</t>
  </si>
  <si>
    <t xml:space="preserve"> 1321-63-7</t>
  </si>
  <si>
    <t xml:space="preserve"> 1321-69-3</t>
  </si>
  <si>
    <t xml:space="preserve"> 1321-80-8</t>
  </si>
  <si>
    <t xml:space="preserve"> 1321-81-9</t>
  </si>
  <si>
    <t xml:space="preserve"> 1321-87-5</t>
  </si>
  <si>
    <t xml:space="preserve"> 1322-21-0</t>
  </si>
  <si>
    <t xml:space="preserve"> 1322-23-2</t>
  </si>
  <si>
    <t xml:space="preserve"> 132-27-4</t>
  </si>
  <si>
    <t xml:space="preserve"> 1322-75-4</t>
  </si>
  <si>
    <t xml:space="preserve"> 1322-77-6</t>
  </si>
  <si>
    <t xml:space="preserve"> 1322-93-6</t>
  </si>
  <si>
    <t xml:space="preserve"> 1322-94-7</t>
  </si>
  <si>
    <t xml:space="preserve"> 132-29-6</t>
  </si>
  <si>
    <t xml:space="preserve"> 1322-97-0</t>
  </si>
  <si>
    <t xml:space="preserve"> 1322-99-2</t>
  </si>
  <si>
    <t xml:space="preserve"> 1323-39-3</t>
  </si>
  <si>
    <t xml:space="preserve"> 1323-42-8</t>
  </si>
  <si>
    <t xml:space="preserve"> 1323-43-9</t>
  </si>
  <si>
    <t xml:space="preserve"> 1323-47-3</t>
  </si>
  <si>
    <t xml:space="preserve"> 1323-61-1</t>
  </si>
  <si>
    <t xml:space="preserve"> 1323-65-5</t>
  </si>
  <si>
    <t xml:space="preserve"> 1323-66-6</t>
  </si>
  <si>
    <t xml:space="preserve"> 13236-84-5</t>
  </si>
  <si>
    <t xml:space="preserve"> 1323-68-8</t>
  </si>
  <si>
    <t xml:space="preserve"> 1323-70-2</t>
  </si>
  <si>
    <t xml:space="preserve"> 132-43-4</t>
  </si>
  <si>
    <t xml:space="preserve"> 1327-33-9</t>
  </si>
  <si>
    <t xml:space="preserve"> 1327-36-2</t>
  </si>
  <si>
    <t xml:space="preserve"> 1327-44-2</t>
  </si>
  <si>
    <t xml:space="preserve"> 1328-53-6</t>
  </si>
  <si>
    <t xml:space="preserve"> 1330-20-7</t>
  </si>
  <si>
    <t xml:space="preserve"> 133-14-2</t>
  </si>
  <si>
    <t xml:space="preserve"> 1332-21-4</t>
  </si>
  <si>
    <t xml:space="preserve"> 1332-37-2</t>
  </si>
  <si>
    <t xml:space="preserve"> 1332-58-7</t>
  </si>
  <si>
    <t xml:space="preserve"> 1332-96-3</t>
  </si>
  <si>
    <t xml:space="preserve"> 1333-07-9</t>
  </si>
  <si>
    <t xml:space="preserve"> 1333-15-9</t>
  </si>
  <si>
    <t xml:space="preserve"> 1333-17-1</t>
  </si>
  <si>
    <t xml:space="preserve"> 1333-21-7</t>
  </si>
  <si>
    <t xml:space="preserve"> 1333-74-0</t>
  </si>
  <si>
    <t xml:space="preserve"> 1333-86-4</t>
  </si>
  <si>
    <t xml:space="preserve"> 1333-88-6</t>
  </si>
  <si>
    <t xml:space="preserve"> 1336-21-6</t>
  </si>
  <si>
    <t xml:space="preserve"> 1336-25-0</t>
  </si>
  <si>
    <t xml:space="preserve"> 1336-56-7</t>
  </si>
  <si>
    <t xml:space="preserve"> 1336-58-9</t>
  </si>
  <si>
    <t xml:space="preserve"> 1336-63-6</t>
  </si>
  <si>
    <t xml:space="preserve"> 1336-64-7</t>
  </si>
  <si>
    <t xml:space="preserve"> 1336-93-2</t>
  </si>
  <si>
    <t xml:space="preserve"> 1336-98-7</t>
  </si>
  <si>
    <t xml:space="preserve"> 1337-25-3</t>
  </si>
  <si>
    <t xml:space="preserve"> 1337-33-3</t>
  </si>
  <si>
    <t xml:space="preserve"> 1337-61-7</t>
  </si>
  <si>
    <t xml:space="preserve"> 1337-63-9</t>
  </si>
  <si>
    <t xml:space="preserve"> 1337-85-5</t>
  </si>
  <si>
    <t xml:space="preserve"> 1337-88-8</t>
  </si>
  <si>
    <t xml:space="preserve"> 1338-02-9</t>
  </si>
  <si>
    <t xml:space="preserve"> 1338-08-5</t>
  </si>
  <si>
    <t xml:space="preserve"> 1338-10-9</t>
  </si>
  <si>
    <t xml:space="preserve"> 1338-14-3</t>
  </si>
  <si>
    <t xml:space="preserve"> 1338-22-3</t>
  </si>
  <si>
    <t xml:space="preserve"> 1338-23-4</t>
  </si>
  <si>
    <t xml:space="preserve"> 1338-39-2</t>
  </si>
  <si>
    <t xml:space="preserve"> 1338-51-8</t>
  </si>
  <si>
    <t xml:space="preserve"> 1341-49-7</t>
  </si>
  <si>
    <t xml:space="preserve"> 13429-07-7</t>
  </si>
  <si>
    <t xml:space="preserve"> 134-32-7</t>
  </si>
  <si>
    <t xml:space="preserve"> 1343-88-0</t>
  </si>
  <si>
    <t xml:space="preserve"> 1343-98-2</t>
  </si>
  <si>
    <t xml:space="preserve"> 1344-01-0</t>
  </si>
  <si>
    <t xml:space="preserve"> 1344-03-2</t>
  </si>
  <si>
    <t xml:space="preserve"> 1344-06-5</t>
  </si>
  <si>
    <t xml:space="preserve"> 1344-08-7</t>
  </si>
  <si>
    <t xml:space="preserve"> 1344-09-8</t>
  </si>
  <si>
    <t xml:space="preserve"> 1344-28-1</t>
  </si>
  <si>
    <t xml:space="preserve"> 1344-95-2</t>
  </si>
  <si>
    <t xml:space="preserve"> 134701-20-5</t>
  </si>
  <si>
    <t xml:space="preserve"> 13530-65-9</t>
  </si>
  <si>
    <t xml:space="preserve"> 13531-52-7</t>
  </si>
  <si>
    <t xml:space="preserve"> 135367-59-8</t>
  </si>
  <si>
    <t xml:space="preserve"> 13548-38-4</t>
  </si>
  <si>
    <t xml:space="preserve"> 135-57-9</t>
  </si>
  <si>
    <t xml:space="preserve"> 135861-56-2</t>
  </si>
  <si>
    <t xml:space="preserve"> 13586-82-8</t>
  </si>
  <si>
    <t xml:space="preserve"> 13586-84-0</t>
  </si>
  <si>
    <t xml:space="preserve"> 135-88-6</t>
  </si>
  <si>
    <t xml:space="preserve"> 13590-97-1</t>
  </si>
  <si>
    <t xml:space="preserve"> 136-04-9</t>
  </si>
  <si>
    <t xml:space="preserve"> 136-23-2</t>
  </si>
  <si>
    <t xml:space="preserve"> 136-30-1</t>
  </si>
  <si>
    <t xml:space="preserve"> 136-36-7</t>
  </si>
  <si>
    <t xml:space="preserve"> 136504-96-6</t>
  </si>
  <si>
    <t xml:space="preserve"> 136-51-6</t>
  </si>
  <si>
    <t xml:space="preserve"> 136-53-8</t>
  </si>
  <si>
    <t xml:space="preserve"> 136-84-5</t>
  </si>
  <si>
    <t xml:space="preserve"> 13701-59-2</t>
  </si>
  <si>
    <t xml:space="preserve"> 137-08-6</t>
  </si>
  <si>
    <t xml:space="preserve"> 137-16-6</t>
  </si>
  <si>
    <t xml:space="preserve"> 137-29-1</t>
  </si>
  <si>
    <t xml:space="preserve"> 137-40-6</t>
  </si>
  <si>
    <t xml:space="preserve"> 13746-66-2</t>
  </si>
  <si>
    <t xml:space="preserve"> 13814-85-2</t>
  </si>
  <si>
    <t xml:space="preserve"> 138-15-8</t>
  </si>
  <si>
    <t xml:space="preserve"> 13822-56-5</t>
  </si>
  <si>
    <t xml:space="preserve"> 138-25-0</t>
  </si>
  <si>
    <t xml:space="preserve"> 13840-33-0</t>
  </si>
  <si>
    <t xml:space="preserve"> 13845-36-8</t>
  </si>
  <si>
    <t xml:space="preserve"> 13863-31-5</t>
  </si>
  <si>
    <t xml:space="preserve"> 13881-91-9</t>
  </si>
  <si>
    <t xml:space="preserve"> 139-12-8</t>
  </si>
  <si>
    <t xml:space="preserve"> 139-43-5</t>
  </si>
  <si>
    <t xml:space="preserve"> 139-89-9</t>
  </si>
  <si>
    <t xml:space="preserve"> 140-01-2</t>
  </si>
  <si>
    <t xml:space="preserve"> 14002-34-7</t>
  </si>
  <si>
    <t xml:space="preserve"> 140-03-4</t>
  </si>
  <si>
    <t xml:space="preserve"> 140-04-5</t>
  </si>
  <si>
    <t xml:space="preserve"> 14020-52-1</t>
  </si>
  <si>
    <t xml:space="preserve"> 14033-48-8</t>
  </si>
  <si>
    <t xml:space="preserve"> 1405-86-3</t>
  </si>
  <si>
    <t xml:space="preserve"> 14066-19-4</t>
  </si>
  <si>
    <t xml:space="preserve"> 14066-20-7</t>
  </si>
  <si>
    <t xml:space="preserve"> 1406-66-2</t>
  </si>
  <si>
    <t xml:space="preserve"> 140-88-5</t>
  </si>
  <si>
    <t xml:space="preserve"> 141-01-5</t>
  </si>
  <si>
    <t xml:space="preserve"> 141-02-6</t>
  </si>
  <si>
    <t xml:space="preserve"> 141-05-9</t>
  </si>
  <si>
    <t xml:space="preserve"> 141-17-3</t>
  </si>
  <si>
    <t xml:space="preserve"> 141-20-8</t>
  </si>
  <si>
    <t xml:space="preserve"> 141-23-1</t>
  </si>
  <si>
    <t xml:space="preserve"> 141-24-2</t>
  </si>
  <si>
    <t xml:space="preserve"> 14150-71-1</t>
  </si>
  <si>
    <t xml:space="preserve"> 141-53-7</t>
  </si>
  <si>
    <t xml:space="preserve"> 142-09-6</t>
  </si>
  <si>
    <t xml:space="preserve"> 142-26-7</t>
  </si>
  <si>
    <t xml:space="preserve"> 142-47-2</t>
  </si>
  <si>
    <t xml:space="preserve"> 142-48-3</t>
  </si>
  <si>
    <t xml:space="preserve"> 142-71-2</t>
  </si>
  <si>
    <t xml:space="preserve"> 142-77-8</t>
  </si>
  <si>
    <t xml:space="preserve"> 142-82-5</t>
  </si>
  <si>
    <t xml:space="preserve"> 143-06-6</t>
  </si>
  <si>
    <t xml:space="preserve"> 143-19-1</t>
  </si>
  <si>
    <t xml:space="preserve"> 143-23-7</t>
  </si>
  <si>
    <t xml:space="preserve"> 14324-55-1</t>
  </si>
  <si>
    <t xml:space="preserve"> 143283-10-7</t>
  </si>
  <si>
    <t xml:space="preserve"> 14351-40-7</t>
  </si>
  <si>
    <t xml:space="preserve"> 143925-92-2</t>
  </si>
  <si>
    <t xml:space="preserve"> 144093-88-9</t>
  </si>
  <si>
    <t xml:space="preserve"> 144-19-4</t>
  </si>
  <si>
    <t xml:space="preserve"> 14440-80-3</t>
  </si>
  <si>
    <t xml:space="preserve"> 144-55-8</t>
  </si>
  <si>
    <t xml:space="preserve"> 144635-08-5</t>
  </si>
  <si>
    <t xml:space="preserve"> 145650-60-8</t>
  </si>
  <si>
    <t xml:space="preserve"> 14595-35-8</t>
  </si>
  <si>
    <t xml:space="preserve"> 1461-22-9</t>
  </si>
  <si>
    <t xml:space="preserve"> 14614-46-1</t>
  </si>
  <si>
    <t xml:space="preserve"> 146-17-8</t>
  </si>
  <si>
    <t xml:space="preserve"> 1462-84-6</t>
  </si>
  <si>
    <t xml:space="preserve"> 146452-93-9</t>
  </si>
  <si>
    <t xml:space="preserve"> 14666-94-5</t>
  </si>
  <si>
    <t xml:space="preserve"> 14666-96-7</t>
  </si>
  <si>
    <t xml:space="preserve"> 14697-48-4</t>
  </si>
  <si>
    <t xml:space="preserve"> 147-14-8</t>
  </si>
  <si>
    <t xml:space="preserve"> 14726-36-4</t>
  </si>
  <si>
    <t xml:space="preserve"> 147315-50-2</t>
  </si>
  <si>
    <t xml:space="preserve"> 147-47-7</t>
  </si>
  <si>
    <t xml:space="preserve"> 14762-38-0</t>
  </si>
  <si>
    <t xml:space="preserve"> 14798-03-9</t>
  </si>
  <si>
    <t xml:space="preserve"> 14807-96-6</t>
  </si>
  <si>
    <t xml:space="preserve"> 14808-60-7</t>
  </si>
  <si>
    <t xml:space="preserve"> 14861-06-4</t>
  </si>
  <si>
    <t xml:space="preserve"> 14866-68-3</t>
  </si>
  <si>
    <t xml:space="preserve"> 149-44-0</t>
  </si>
  <si>
    <t xml:space="preserve"> 149564-62-5</t>
  </si>
  <si>
    <t xml:space="preserve"> 149564-63-6</t>
  </si>
  <si>
    <t xml:space="preserve"> 149564-64-7</t>
  </si>
  <si>
    <t xml:space="preserve"> 149-82-6</t>
  </si>
  <si>
    <t xml:space="preserve"> 14986-84-6</t>
  </si>
  <si>
    <t xml:space="preserve"> 14990-62-6</t>
  </si>
  <si>
    <t xml:space="preserve"> 14998-27-7</t>
  </si>
  <si>
    <t xml:space="preserve"> 150-11-8</t>
  </si>
  <si>
    <t xml:space="preserve"> 150-38-9</t>
  </si>
  <si>
    <t xml:space="preserve"> 150413-26-6</t>
  </si>
  <si>
    <t xml:space="preserve"> 150-61-8</t>
  </si>
  <si>
    <t xml:space="preserve"> 150-88-9</t>
  </si>
  <si>
    <t xml:space="preserve"> 151-13-3</t>
  </si>
  <si>
    <t xml:space="preserve"> 151-32-6</t>
  </si>
  <si>
    <t xml:space="preserve"> 151436-98-5</t>
  </si>
  <si>
    <t xml:space="preserve"> 151-56-4</t>
  </si>
  <si>
    <t xml:space="preserve"> 15181-46-1</t>
  </si>
  <si>
    <t xml:space="preserve"> 151841-65-5</t>
  </si>
  <si>
    <t xml:space="preserve"> 15242-96-3</t>
  </si>
  <si>
    <t xml:space="preserve"> 15275-07-7</t>
  </si>
  <si>
    <t xml:space="preserve"> 1533-45-5</t>
  </si>
  <si>
    <t xml:space="preserve"> 15336-82-0</t>
  </si>
  <si>
    <t xml:space="preserve"> 15467-06-8</t>
  </si>
  <si>
    <t xml:space="preserve"> 154862-43-8</t>
  </si>
  <si>
    <t xml:space="preserve"> 154946-66-4</t>
  </si>
  <si>
    <t xml:space="preserve"> 155-04-4</t>
  </si>
  <si>
    <t xml:space="preserve"> 155419-59-3</t>
  </si>
  <si>
    <t xml:space="preserve"> 15570-10-2</t>
  </si>
  <si>
    <t xml:space="preserve"> 15602-15-0</t>
  </si>
  <si>
    <t xml:space="preserve"> 15659-56-0</t>
  </si>
  <si>
    <t xml:space="preserve"> 15844-92-5</t>
  </si>
  <si>
    <t xml:space="preserve"> 1588-79-0</t>
  </si>
  <si>
    <t xml:space="preserve"> 1592-23-0</t>
  </si>
  <si>
    <t xml:space="preserve"> 15922-78-8</t>
  </si>
  <si>
    <t xml:space="preserve"> 15956-58-8</t>
  </si>
  <si>
    <t xml:space="preserve"> 16008-31-4</t>
  </si>
  <si>
    <t xml:space="preserve"> 16008-32-5</t>
  </si>
  <si>
    <t xml:space="preserve"> 1602-97-7</t>
  </si>
  <si>
    <t xml:space="preserve"> 16064-83-8</t>
  </si>
  <si>
    <t xml:space="preserve"> 16068-46-5</t>
  </si>
  <si>
    <t xml:space="preserve"> 16091-18-2</t>
  </si>
  <si>
    <t xml:space="preserve"> 161717-32-4</t>
  </si>
  <si>
    <t xml:space="preserve"> 1620-68-4</t>
  </si>
  <si>
    <t xml:space="preserve"> 1623-05-8</t>
  </si>
  <si>
    <t xml:space="preserve"> 16260-09-6</t>
  </si>
  <si>
    <t xml:space="preserve"> 16283-36-6</t>
  </si>
  <si>
    <t xml:space="preserve"> 16453-54-6</t>
  </si>
  <si>
    <t xml:space="preserve"> 164907-73-7</t>
  </si>
  <si>
    <t xml:space="preserve"> 16545-54-3</t>
  </si>
  <si>
    <t xml:space="preserve"> 16577-52-9</t>
  </si>
  <si>
    <t xml:space="preserve"> 166164-74-5</t>
  </si>
  <si>
    <t xml:space="preserve"> 1663-39-4</t>
  </si>
  <si>
    <t xml:space="preserve"> 16715-59-6</t>
  </si>
  <si>
    <t xml:space="preserve"> 16721-80-5</t>
  </si>
  <si>
    <t xml:space="preserve"> 16722-51-3</t>
  </si>
  <si>
    <t xml:space="preserve"> 16731-55-8</t>
  </si>
  <si>
    <t xml:space="preserve"> 167678-43-5</t>
  </si>
  <si>
    <t xml:space="preserve"> 167678-45-7</t>
  </si>
  <si>
    <t xml:space="preserve"> 16919-19-0</t>
  </si>
  <si>
    <t xml:space="preserve"> 16961-83-4</t>
  </si>
  <si>
    <t xml:space="preserve"> 16971-82-7</t>
  </si>
  <si>
    <t xml:space="preserve"> 1709-70-2</t>
  </si>
  <si>
    <t xml:space="preserve"> 1711-40-6</t>
  </si>
  <si>
    <t xml:space="preserve"> 17157-03-8</t>
  </si>
  <si>
    <t xml:space="preserve"> 17161-57-8</t>
  </si>
  <si>
    <t xml:space="preserve"> 17194-00-2</t>
  </si>
  <si>
    <t xml:space="preserve"> 17201-15-9</t>
  </si>
  <si>
    <t xml:space="preserve"> 17265-14-4</t>
  </si>
  <si>
    <t xml:space="preserve"> 1732-10-1</t>
  </si>
  <si>
    <t xml:space="preserve"> 1740-19-8</t>
  </si>
  <si>
    <t xml:space="preserve"> 17421-79-3</t>
  </si>
  <si>
    <t xml:space="preserve"> 17455-13-9</t>
  </si>
  <si>
    <t xml:space="preserve"> 17540-75-9</t>
  </si>
  <si>
    <t xml:space="preserve"> 175419-23-5</t>
  </si>
  <si>
    <t xml:space="preserve"> 17572-97-3</t>
  </si>
  <si>
    <t xml:space="preserve"> 17573-13-6</t>
  </si>
  <si>
    <t xml:space="preserve"> 178358-58-2</t>
  </si>
  <si>
    <t xml:space="preserve"> 18035-91-1</t>
  </si>
  <si>
    <t xml:space="preserve"> 1804-87-1</t>
  </si>
  <si>
    <t xml:space="preserve"> 1809-14-9</t>
  </si>
  <si>
    <t xml:space="preserve"> 181314-48-7</t>
  </si>
  <si>
    <t xml:space="preserve"> 1817-68-1</t>
  </si>
  <si>
    <t xml:space="preserve"> 182635-99-0</t>
  </si>
  <si>
    <t xml:space="preserve"> 18268-70-7</t>
  </si>
  <si>
    <t xml:space="preserve"> 18312-04-4</t>
  </si>
  <si>
    <t xml:space="preserve"> 183508-18-1</t>
  </si>
  <si>
    <t xml:space="preserve"> 1838-08-0</t>
  </si>
  <si>
    <t xml:space="preserve"> 183867-42-7</t>
  </si>
  <si>
    <t xml:space="preserve"> 1843-03-4</t>
  </si>
  <si>
    <t xml:space="preserve"> 1847-55-8</t>
  </si>
  <si>
    <t xml:space="preserve"> 184785-38-4</t>
  </si>
  <si>
    <t xml:space="preserve"> 1863-63-4</t>
  </si>
  <si>
    <t xml:space="preserve"> 18908-16-2</t>
  </si>
  <si>
    <t xml:space="preserve"> 18917-89-0</t>
  </si>
  <si>
    <t xml:space="preserve"> 18996-35-5</t>
  </si>
  <si>
    <t xml:space="preserve"> 1912-84-1</t>
  </si>
  <si>
    <t xml:space="preserve"> 19139-31-2</t>
  </si>
  <si>
    <t xml:space="preserve"> 19153-79-8</t>
  </si>
  <si>
    <t xml:space="preserve"> 192268-64-7</t>
  </si>
  <si>
    <t xml:space="preserve"> 192268-65-8</t>
  </si>
  <si>
    <t xml:space="preserve"> 19262-37-4</t>
  </si>
  <si>
    <t xml:space="preserve"> 193098-40-7</t>
  </si>
  <si>
    <t xml:space="preserve"> 19473-49-5</t>
  </si>
  <si>
    <t xml:space="preserve"> 19484-26-5</t>
  </si>
  <si>
    <t xml:space="preserve"> 19583-54-1</t>
  </si>
  <si>
    <t xml:space="preserve"> 1965-29-3</t>
  </si>
  <si>
    <t xml:space="preserve"> 19704-83-7</t>
  </si>
  <si>
    <t xml:space="preserve"> 20018-09-1</t>
  </si>
  <si>
    <t xml:space="preserve"> 2001-94-7</t>
  </si>
  <si>
    <t xml:space="preserve"> 201687-57-2</t>
  </si>
  <si>
    <t xml:space="preserve"> 20190-00-5</t>
  </si>
  <si>
    <t xml:space="preserve"> 20227-53-6</t>
  </si>
  <si>
    <t xml:space="preserve"> 20232-24-0</t>
  </si>
  <si>
    <t xml:space="preserve"> 202483-55-4</t>
  </si>
  <si>
    <t xml:space="preserve"> 20314-73-2</t>
  </si>
  <si>
    <t xml:space="preserve"> 20314-74-3</t>
  </si>
  <si>
    <t xml:space="preserve"> 20324-32-7</t>
  </si>
  <si>
    <t xml:space="preserve"> 20336-95-2</t>
  </si>
  <si>
    <t xml:space="preserve"> 20336-96-3</t>
  </si>
  <si>
    <t xml:space="preserve"> 203742-97-6</t>
  </si>
  <si>
    <t xml:space="preserve"> 20427-58-1</t>
  </si>
  <si>
    <t xml:space="preserve"> 20466-33-5</t>
  </si>
  <si>
    <t xml:space="preserve"> 20679-58-7</t>
  </si>
  <si>
    <t xml:space="preserve"> 2082-79-3</t>
  </si>
  <si>
    <t xml:space="preserve"> 2082-81-7</t>
  </si>
  <si>
    <t xml:space="preserve"> 2123-19-5</t>
  </si>
  <si>
    <t xml:space="preserve"> 2123-20-8</t>
  </si>
  <si>
    <t xml:space="preserve"> 2155-60-4</t>
  </si>
  <si>
    <t xml:space="preserve"> 21564-17-0</t>
  </si>
  <si>
    <t xml:space="preserve"> 2156-96-9</t>
  </si>
  <si>
    <t xml:space="preserve"> 21577-80-0</t>
  </si>
  <si>
    <t xml:space="preserve"> 21645-51-2</t>
  </si>
  <si>
    <t xml:space="preserve"> 2210-28-8</t>
  </si>
  <si>
    <t xml:space="preserve"> 22124-95-4</t>
  </si>
  <si>
    <t xml:space="preserve"> 221281-21-6</t>
  </si>
  <si>
    <t xml:space="preserve"> 2235-43-0</t>
  </si>
  <si>
    <t xml:space="preserve"> 2235-54-3</t>
  </si>
  <si>
    <t xml:space="preserve"> 22464-99-9</t>
  </si>
  <si>
    <t xml:space="preserve"> 22677-47-0</t>
  </si>
  <si>
    <t xml:space="preserve"> 2273-43-0</t>
  </si>
  <si>
    <t xml:space="preserve"> 23128-74-7</t>
  </si>
  <si>
    <t xml:space="preserve"> 23188-10-5</t>
  </si>
  <si>
    <t xml:space="preserve"> 23250-44-4</t>
  </si>
  <si>
    <t xml:space="preserve"> 23272-52-8</t>
  </si>
  <si>
    <t xml:space="preserve"> 23335-74-2</t>
  </si>
  <si>
    <t xml:space="preserve"> 23337-55-5</t>
  </si>
  <si>
    <t xml:space="preserve"> 23383-11-1</t>
  </si>
  <si>
    <t xml:space="preserve"> 2351-42-0</t>
  </si>
  <si>
    <t xml:space="preserve"> 2358-84-1</t>
  </si>
  <si>
    <t xml:space="preserve"> 23850-94-4</t>
  </si>
  <si>
    <t xml:space="preserve"> 2397-00-4</t>
  </si>
  <si>
    <t xml:space="preserve"> 24170-14-7</t>
  </si>
  <si>
    <t xml:space="preserve"> 2432-63-5</t>
  </si>
  <si>
    <t xml:space="preserve"> 2432-99-7</t>
  </si>
  <si>
    <t xml:space="preserve"> 2443-39-2</t>
  </si>
  <si>
    <t xml:space="preserve"> 2444-19-1</t>
  </si>
  <si>
    <t xml:space="preserve"> 2444-90-8</t>
  </si>
  <si>
    <t xml:space="preserve"> 2451-84-5</t>
  </si>
  <si>
    <t xml:space="preserve"> 24520-19-2</t>
  </si>
  <si>
    <t xml:space="preserve"> 24593-34-8</t>
  </si>
  <si>
    <t xml:space="preserve"> 24614-51-5</t>
  </si>
  <si>
    <t xml:space="preserve"> 24634-61-5</t>
  </si>
  <si>
    <t xml:space="preserve"> 24689-89-2</t>
  </si>
  <si>
    <t xml:space="preserve"> 2478-21-9</t>
  </si>
  <si>
    <t xml:space="preserve"> 24808-52-4</t>
  </si>
  <si>
    <t xml:space="preserve"> 24887-06-7</t>
  </si>
  <si>
    <t xml:space="preserve"> 24936-41-2</t>
  </si>
  <si>
    <t xml:space="preserve"> 24936-69-4</t>
  </si>
  <si>
    <t xml:space="preserve"> 24936-74-1</t>
  </si>
  <si>
    <t xml:space="preserve"> 24937-16-4</t>
  </si>
  <si>
    <t xml:space="preserve"> 24937-72-2</t>
  </si>
  <si>
    <t xml:space="preserve"> 24937-78-8</t>
  </si>
  <si>
    <t xml:space="preserve"> 24937-79-9</t>
  </si>
  <si>
    <t xml:space="preserve"> 24937-93-7</t>
  </si>
  <si>
    <t xml:space="preserve"> 24938-04-3</t>
  </si>
  <si>
    <t xml:space="preserve"> 24938-12-3</t>
  </si>
  <si>
    <t xml:space="preserve"> 24938-16-7</t>
  </si>
  <si>
    <t xml:space="preserve"> 24938-19-0</t>
  </si>
  <si>
    <t xml:space="preserve"> 24938-37-2</t>
  </si>
  <si>
    <t xml:space="preserve"> 24938-67-8</t>
  </si>
  <si>
    <t xml:space="preserve"> 24938-91-8</t>
  </si>
  <si>
    <t xml:space="preserve"> 24968-11-4</t>
  </si>
  <si>
    <t xml:space="preserve"> 24968-12-5</t>
  </si>
  <si>
    <t xml:space="preserve"> 24968-79-4</t>
  </si>
  <si>
    <t xml:space="preserve"> 24968-80-7</t>
  </si>
  <si>
    <t xml:space="preserve"> 24969-25-3</t>
  </si>
  <si>
    <t xml:space="preserve"> 24980-58-3</t>
  </si>
  <si>
    <t xml:space="preserve"> 24980-96-9</t>
  </si>
  <si>
    <t xml:space="preserve"> 24981-13-3</t>
  </si>
  <si>
    <t xml:space="preserve"> 24981-14-4</t>
  </si>
  <si>
    <t xml:space="preserve"> 24993-04-2</t>
  </si>
  <si>
    <t xml:space="preserve"> 2499-59-4</t>
  </si>
  <si>
    <t xml:space="preserve"> 25013-15-4</t>
  </si>
  <si>
    <t xml:space="preserve"> 25013-16-5</t>
  </si>
  <si>
    <t xml:space="preserve"> 25014-31-7</t>
  </si>
  <si>
    <t xml:space="preserve"> 25014-41-9</t>
  </si>
  <si>
    <t xml:space="preserve"> 25034-58-6</t>
  </si>
  <si>
    <t xml:space="preserve"> 25034-71-3</t>
  </si>
  <si>
    <t xml:space="preserve"> 25034-77-9</t>
  </si>
  <si>
    <t xml:space="preserve"> 25034-86-0</t>
  </si>
  <si>
    <t xml:space="preserve"> 25034-96-2</t>
  </si>
  <si>
    <t xml:space="preserve"> 25035-04-5</t>
  </si>
  <si>
    <t xml:space="preserve"> 25035-26-1</t>
  </si>
  <si>
    <t xml:space="preserve"> 25035-68-1</t>
  </si>
  <si>
    <t xml:space="preserve"> 25035-69-2</t>
  </si>
  <si>
    <t xml:space="preserve"> 25035-71-6</t>
  </si>
  <si>
    <t xml:space="preserve"> 25035-75-0</t>
  </si>
  <si>
    <t xml:space="preserve"> 25035-89-6</t>
  </si>
  <si>
    <t xml:space="preserve"> 25035-90-9</t>
  </si>
  <si>
    <t xml:space="preserve"> 25035-97-6</t>
  </si>
  <si>
    <t xml:space="preserve"> 25035-98-7</t>
  </si>
  <si>
    <t xml:space="preserve"> 25036-13-9</t>
  </si>
  <si>
    <t xml:space="preserve"> 25036-16-2</t>
  </si>
  <si>
    <t xml:space="preserve"> 25036-19-5</t>
  </si>
  <si>
    <t xml:space="preserve"> 25036-49-1</t>
  </si>
  <si>
    <t xml:space="preserve"> 25037-32-5</t>
  </si>
  <si>
    <t xml:space="preserve"> 25037-45-0</t>
  </si>
  <si>
    <t xml:space="preserve"> 25037-78-9</t>
  </si>
  <si>
    <t xml:space="preserve"> 25038-32-8</t>
  </si>
  <si>
    <t xml:space="preserve"> 25038-36-2</t>
  </si>
  <si>
    <t xml:space="preserve"> 25038-37-3</t>
  </si>
  <si>
    <t xml:space="preserve"> 25038-54-4</t>
  </si>
  <si>
    <t xml:space="preserve"> 25038-59-9</t>
  </si>
  <si>
    <t xml:space="preserve"> 25038-72-6</t>
  </si>
  <si>
    <t xml:space="preserve"> 25038-91-9</t>
  </si>
  <si>
    <t xml:space="preserve"> 25052-62-4</t>
  </si>
  <si>
    <t xml:space="preserve"> 25052-65-7</t>
  </si>
  <si>
    <t xml:space="preserve"> 25052-74-8</t>
  </si>
  <si>
    <t xml:space="preserve"> 25053-09-2</t>
  </si>
  <si>
    <t xml:space="preserve"> 25053-53-6</t>
  </si>
  <si>
    <t xml:space="preserve"> 25053-57-0</t>
  </si>
  <si>
    <t xml:space="preserve"> 25053-68-3</t>
  </si>
  <si>
    <t xml:space="preserve"> 25053-88-7</t>
  </si>
  <si>
    <t xml:space="preserve"> 25053-89-8</t>
  </si>
  <si>
    <t xml:space="preserve"> 25053-96-7</t>
  </si>
  <si>
    <t xml:space="preserve"> 25053-97-8</t>
  </si>
  <si>
    <t xml:space="preserve"> 25054-06-2</t>
  </si>
  <si>
    <t xml:space="preserve"> 25067-01-0</t>
  </si>
  <si>
    <t xml:space="preserve"> 25067-05-4</t>
  </si>
  <si>
    <t xml:space="preserve"> 25067-11-2</t>
  </si>
  <si>
    <t xml:space="preserve"> 25067-34-9</t>
  </si>
  <si>
    <t xml:space="preserve"> 25068-00-2</t>
  </si>
  <si>
    <t xml:space="preserve"> 25068-26-2</t>
  </si>
  <si>
    <t xml:space="preserve"> 25068-38-6</t>
  </si>
  <si>
    <t xml:space="preserve"> 25068-58-0</t>
  </si>
  <si>
    <t xml:space="preserve"> 25085-11-4</t>
  </si>
  <si>
    <t xml:space="preserve"> 25085-19-2</t>
  </si>
  <si>
    <t xml:space="preserve"> 25085-20-5</t>
  </si>
  <si>
    <t xml:space="preserve"> 25085-21-6</t>
  </si>
  <si>
    <t xml:space="preserve"> 25085-34-1</t>
  </si>
  <si>
    <t xml:space="preserve"> 25085-39-6</t>
  </si>
  <si>
    <t xml:space="preserve"> 25085-41-0</t>
  </si>
  <si>
    <t xml:space="preserve"> 25085-46-5</t>
  </si>
  <si>
    <t xml:space="preserve"> 25085-50-1</t>
  </si>
  <si>
    <t xml:space="preserve"> 25085-75-0</t>
  </si>
  <si>
    <t xml:space="preserve"> 25085-82-9</t>
  </si>
  <si>
    <t xml:space="preserve"> 25086-15-1</t>
  </si>
  <si>
    <t xml:space="preserve"> 25086-35-5</t>
  </si>
  <si>
    <t xml:space="preserve"> 25086-36-6</t>
  </si>
  <si>
    <t xml:space="preserve"> 25086-37-7</t>
  </si>
  <si>
    <t xml:space="preserve"> 25086-48-0</t>
  </si>
  <si>
    <t xml:space="preserve"> 25086-70-8</t>
  </si>
  <si>
    <t xml:space="preserve"> 25086-89-9</t>
  </si>
  <si>
    <t xml:space="preserve"> 25087-26-7</t>
  </si>
  <si>
    <t xml:space="preserve"> 25087-34-7</t>
  </si>
  <si>
    <t xml:space="preserve"> 25088-69-1</t>
  </si>
  <si>
    <t xml:space="preserve"> 25101-03-5</t>
  </si>
  <si>
    <t xml:space="preserve"> 25101-06-8</t>
  </si>
  <si>
    <t xml:space="preserve"> 25101-45-5</t>
  </si>
  <si>
    <t xml:space="preserve"> 25103-58-6</t>
  </si>
  <si>
    <t xml:space="preserve"> 25103-74-6</t>
  </si>
  <si>
    <t xml:space="preserve"> 25103-87-1</t>
  </si>
  <si>
    <t xml:space="preserve"> 25104-37-4</t>
  </si>
  <si>
    <t xml:space="preserve"> 25119-62-4</t>
  </si>
  <si>
    <t xml:space="preserve"> 25119-64-6</t>
  </si>
  <si>
    <t xml:space="preserve"> 25119-90-8</t>
  </si>
  <si>
    <t xml:space="preserve"> 25120-29-0</t>
  </si>
  <si>
    <t xml:space="preserve"> 25133-97-5</t>
  </si>
  <si>
    <t xml:space="preserve"> 25133-98-6</t>
  </si>
  <si>
    <t xml:space="preserve"> 25134-01-4</t>
  </si>
  <si>
    <t xml:space="preserve"> 25134-21-8</t>
  </si>
  <si>
    <t xml:space="preserve"> 25134-49-0</t>
  </si>
  <si>
    <t xml:space="preserve"> 25135-39-1</t>
  </si>
  <si>
    <t xml:space="preserve"> 25135-73-3</t>
  </si>
  <si>
    <t xml:space="preserve"> 25136-75-8</t>
  </si>
  <si>
    <t xml:space="preserve"> 25153-46-2</t>
  </si>
  <si>
    <t xml:space="preserve"> 25154-01-2</t>
  </si>
  <si>
    <t xml:space="preserve"> 25154-52-3</t>
  </si>
  <si>
    <t xml:space="preserve"> 25155-19-5</t>
  </si>
  <si>
    <t xml:space="preserve"> 25155-83-3</t>
  </si>
  <si>
    <t xml:space="preserve"> 25167-32-2</t>
  </si>
  <si>
    <t xml:space="preserve"> 25167-67-3</t>
  </si>
  <si>
    <t xml:space="preserve"> 25167-70-8</t>
  </si>
  <si>
    <t xml:space="preserve"> 25167-83-3</t>
  </si>
  <si>
    <t xml:space="preserve"> 25168-06-3</t>
  </si>
  <si>
    <t xml:space="preserve"> 25168-10-9</t>
  </si>
  <si>
    <t xml:space="preserve"> 25190-06-1</t>
  </si>
  <si>
    <t xml:space="preserve"> 25190-87-8</t>
  </si>
  <si>
    <t xml:space="preserve"> 25190-89-0</t>
  </si>
  <si>
    <t xml:space="preserve"> 25191-04-2</t>
  </si>
  <si>
    <t xml:space="preserve"> 25191-90-6</t>
  </si>
  <si>
    <t xml:space="preserve"> 25212-06-0</t>
  </si>
  <si>
    <t xml:space="preserve"> 25212-19-5</t>
  </si>
  <si>
    <t xml:space="preserve"> 25212-74-2</t>
  </si>
  <si>
    <t xml:space="preserve"> 25212-83-3</t>
  </si>
  <si>
    <t xml:space="preserve"> 25212-88-8</t>
  </si>
  <si>
    <t xml:space="preserve"> 25213-02-9</t>
  </si>
  <si>
    <t xml:space="preserve"> 25213-26-7</t>
  </si>
  <si>
    <t xml:space="preserve"> 25213-96-1</t>
  </si>
  <si>
    <t xml:space="preserve"> 25214-48-6</t>
  </si>
  <si>
    <t xml:space="preserve"> 25214-85-1</t>
  </si>
  <si>
    <t xml:space="preserve"> 25232-40-0</t>
  </si>
  <si>
    <t xml:space="preserve"> 25248-42-4</t>
  </si>
  <si>
    <t xml:space="preserve"> 25248-43-5</t>
  </si>
  <si>
    <t xml:space="preserve"> 25249-16-5</t>
  </si>
  <si>
    <t xml:space="preserve"> 25249-59-6</t>
  </si>
  <si>
    <t xml:space="preserve"> 25249-60-9</t>
  </si>
  <si>
    <t xml:space="preserve"> 25265-15-0</t>
  </si>
  <si>
    <t xml:space="preserve"> 25265-19-4</t>
  </si>
  <si>
    <t xml:space="preserve"> 25265-75-2</t>
  </si>
  <si>
    <t xml:space="preserve"> 25266-57-3</t>
  </si>
  <si>
    <t xml:space="preserve"> 25300-64-5</t>
  </si>
  <si>
    <t xml:space="preserve"> 2530-85-0</t>
  </si>
  <si>
    <t xml:space="preserve"> 25321-41-9</t>
  </si>
  <si>
    <t xml:space="preserve"> 25322-25-2</t>
  </si>
  <si>
    <t xml:space="preserve"> 25323-24-4</t>
  </si>
  <si>
    <t xml:space="preserve"> 25323-58-4</t>
  </si>
  <si>
    <t xml:space="preserve"> 25359-91-5</t>
  </si>
  <si>
    <t xml:space="preserve"> 25395-31-7</t>
  </si>
  <si>
    <t xml:space="preserve"> 2540-54-7</t>
  </si>
  <si>
    <t xml:space="preserve"> 25417-20-3</t>
  </si>
  <si>
    <t xml:space="preserve"> 25429-37-2</t>
  </si>
  <si>
    <t xml:space="preserve"> 25498-06-0</t>
  </si>
  <si>
    <t xml:space="preserve"> 25511-71-1</t>
  </si>
  <si>
    <t xml:space="preserve"> 25584-83-2</t>
  </si>
  <si>
    <t xml:space="preserve"> 25585-77-7</t>
  </si>
  <si>
    <t xml:space="preserve"> 25586-20-3</t>
  </si>
  <si>
    <t xml:space="preserve"> 25608-33-7</t>
  </si>
  <si>
    <t xml:space="preserve"> 25609-72-7</t>
  </si>
  <si>
    <t xml:space="preserve"> 25609-89-6</t>
  </si>
  <si>
    <t xml:space="preserve"> 25610-19-9</t>
  </si>
  <si>
    <t xml:space="preserve"> 25610-84-8</t>
  </si>
  <si>
    <t xml:space="preserve"> 25619-09-4</t>
  </si>
  <si>
    <t xml:space="preserve"> 25639-19-4</t>
  </si>
  <si>
    <t xml:space="preserve"> 25640-14-6</t>
  </si>
  <si>
    <t xml:space="preserve"> 25657-58-3</t>
  </si>
  <si>
    <t xml:space="preserve"> 25667-42-9</t>
  </si>
  <si>
    <t xml:space="preserve"> 25667-93-0</t>
  </si>
  <si>
    <t xml:space="preserve"> 25685-29-4</t>
  </si>
  <si>
    <t xml:space="preserve"> 25702-80-1</t>
  </si>
  <si>
    <t xml:space="preserve"> 25718-70-1</t>
  </si>
  <si>
    <t xml:space="preserve"> 25719-60-2</t>
  </si>
  <si>
    <t xml:space="preserve"> 25721-76-0</t>
  </si>
  <si>
    <t xml:space="preserve"> 25722-45-6</t>
  </si>
  <si>
    <t xml:space="preserve"> 25723-16-4</t>
  </si>
  <si>
    <t xml:space="preserve"> 25723-52-8</t>
  </si>
  <si>
    <t xml:space="preserve"> 25734-83-2</t>
  </si>
  <si>
    <t xml:space="preserve"> 25736-61-2</t>
  </si>
  <si>
    <t xml:space="preserve"> 25747-74-4</t>
  </si>
  <si>
    <t xml:space="preserve"> 25747-75-5</t>
  </si>
  <si>
    <t xml:space="preserve"> 25750-06-5</t>
  </si>
  <si>
    <t xml:space="preserve"> 25750-23-6</t>
  </si>
  <si>
    <t xml:space="preserve"> 25750-82-7</t>
  </si>
  <si>
    <t xml:space="preserve"> 25750-84-9</t>
  </si>
  <si>
    <t xml:space="preserve"> 25751-21-7</t>
  </si>
  <si>
    <t xml:space="preserve"> 25766-18-1</t>
  </si>
  <si>
    <t xml:space="preserve"> 25766-59-0</t>
  </si>
  <si>
    <t xml:space="preserve"> 25767-42-4</t>
  </si>
  <si>
    <t xml:space="preserve"> 25767-47-9</t>
  </si>
  <si>
    <t xml:space="preserve"> 25776-29-8</t>
  </si>
  <si>
    <t xml:space="preserve"> 25776-72-1</t>
  </si>
  <si>
    <t xml:space="preserve"> 25777-71-3</t>
  </si>
  <si>
    <t xml:space="preserve"> 25791-96-2</t>
  </si>
  <si>
    <t xml:space="preserve"> 25805-17-8</t>
  </si>
  <si>
    <t xml:space="preserve"> 25820-85-3</t>
  </si>
  <si>
    <t xml:space="preserve"> 25822-51-9</t>
  </si>
  <si>
    <t xml:space="preserve"> 25852-37-3</t>
  </si>
  <si>
    <t xml:space="preserve"> 25854-16-4</t>
  </si>
  <si>
    <t xml:space="preserve"> 2587-76-0</t>
  </si>
  <si>
    <t xml:space="preserve"> 25895-44-7</t>
  </si>
  <si>
    <t xml:space="preserve"> 25895-46-9</t>
  </si>
  <si>
    <t xml:space="preserve"> 25895-47-0</t>
  </si>
  <si>
    <t xml:space="preserve"> 25928-85-2</t>
  </si>
  <si>
    <t xml:space="preserve"> 25930-98-7</t>
  </si>
  <si>
    <t xml:space="preserve"> 25949-13-7</t>
  </si>
  <si>
    <t xml:space="preserve"> 25950-40-7</t>
  </si>
  <si>
    <t xml:space="preserve"> 25951-70-6</t>
  </si>
  <si>
    <t xml:space="preserve"> 25971-63-5</t>
  </si>
  <si>
    <t xml:space="preserve"> 25973-55-1</t>
  </si>
  <si>
    <t xml:space="preserve"> 25987-66-0</t>
  </si>
  <si>
    <t xml:space="preserve"> 2598-99-4</t>
  </si>
  <si>
    <t xml:space="preserve"> 26006-30-4</t>
  </si>
  <si>
    <t xml:space="preserve"> 26007-43-2</t>
  </si>
  <si>
    <t xml:space="preserve"> 26022-09-3</t>
  </si>
  <si>
    <t xml:space="preserve"> 26062-78-2</t>
  </si>
  <si>
    <t xml:space="preserve"> 26062-79-3</t>
  </si>
  <si>
    <t xml:space="preserve"> 26062-94-2</t>
  </si>
  <si>
    <t xml:space="preserve"> 26101-71-3</t>
  </si>
  <si>
    <t xml:space="preserve"> 26124-25-4</t>
  </si>
  <si>
    <t xml:space="preserve"> 26124-53-8</t>
  </si>
  <si>
    <t xml:space="preserve"> 26125-51-9</t>
  </si>
  <si>
    <t xml:space="preserve"> 26125-61-1</t>
  </si>
  <si>
    <t xml:space="preserve"> 26140-60-3</t>
  </si>
  <si>
    <t xml:space="preserve"> 26142-30-3</t>
  </si>
  <si>
    <t xml:space="preserve"> 2615-15-8</t>
  </si>
  <si>
    <t xml:space="preserve"> 26160-89-4</t>
  </si>
  <si>
    <t xml:space="preserve"> 26175-70-2</t>
  </si>
  <si>
    <t xml:space="preserve"> 26183-85-7</t>
  </si>
  <si>
    <t xml:space="preserve"> 26221-27-2</t>
  </si>
  <si>
    <t xml:space="preserve"> 26221-69-2</t>
  </si>
  <si>
    <t xml:space="preserve"> 26221-73-8</t>
  </si>
  <si>
    <t xml:space="preserve"> 26246-77-5</t>
  </si>
  <si>
    <t xml:space="preserve"> 26248-42-0</t>
  </si>
  <si>
    <t xml:space="preserve"> 26249-20-7</t>
  </si>
  <si>
    <t xml:space="preserve"> 26249-34-3</t>
  </si>
  <si>
    <t xml:space="preserve"> 26264-05-1</t>
  </si>
  <si>
    <t xml:space="preserve"> 26266-57-9</t>
  </si>
  <si>
    <t xml:space="preserve"> 26266-58-0</t>
  </si>
  <si>
    <t xml:space="preserve"> 2627-98-7</t>
  </si>
  <si>
    <t xml:space="preserve"> 26299-60-5</t>
  </si>
  <si>
    <t xml:space="preserve"> 26300-51-6</t>
  </si>
  <si>
    <t xml:space="preserve"> 26300-99-2</t>
  </si>
  <si>
    <t xml:space="preserve"> 26335-33-1</t>
  </si>
  <si>
    <t xml:space="preserve"> 26336-35-6</t>
  </si>
  <si>
    <t xml:space="preserve"> 26337-23-5</t>
  </si>
  <si>
    <t xml:space="preserve"> 26337-35-9</t>
  </si>
  <si>
    <t xml:space="preserve"> 26338-66-9</t>
  </si>
  <si>
    <t xml:space="preserve"> 26353-42-4</t>
  </si>
  <si>
    <t xml:space="preserve"> 26354-11-0</t>
  </si>
  <si>
    <t xml:space="preserve"> 26375-23-5</t>
  </si>
  <si>
    <t xml:space="preserve"> 26375-31-5</t>
  </si>
  <si>
    <t xml:space="preserve"> 26376-17-0</t>
  </si>
  <si>
    <t xml:space="preserve"> 26376-86-3</t>
  </si>
  <si>
    <t xml:space="preserve"> 26401-86-5</t>
  </si>
  <si>
    <t xml:space="preserve"> 26401-97-8</t>
  </si>
  <si>
    <t xml:space="preserve"> 26402-22-2</t>
  </si>
  <si>
    <t xml:space="preserve"> 26427-53-2</t>
  </si>
  <si>
    <t xml:space="preserve"> 26427-81-6</t>
  </si>
  <si>
    <t xml:space="preserve"> 26428-41-1</t>
  </si>
  <si>
    <t xml:space="preserve"> 26444-49-5</t>
  </si>
  <si>
    <t xml:space="preserve"> 26446-35-5</t>
  </si>
  <si>
    <t xml:space="preserve"> 26447-40-5</t>
  </si>
  <si>
    <t xml:space="preserve"> 26469-98-7</t>
  </si>
  <si>
    <t xml:space="preserve"> 26471-45-4</t>
  </si>
  <si>
    <t xml:space="preserve"> 26471-62-5</t>
  </si>
  <si>
    <t xml:space="preserve"> 26519-58-4</t>
  </si>
  <si>
    <t xml:space="preserve"> 26523-78-4</t>
  </si>
  <si>
    <t xml:space="preserve"> 26545-55-1</t>
  </si>
  <si>
    <t xml:space="preserve"> 26568-80-9</t>
  </si>
  <si>
    <t xml:space="preserve"> 26570-73-0</t>
  </si>
  <si>
    <t xml:space="preserve"> 26572-08-7</t>
  </si>
  <si>
    <t xml:space="preserve"> 26572-20-3</t>
  </si>
  <si>
    <t xml:space="preserve"> 26587-28-0</t>
  </si>
  <si>
    <t xml:space="preserve"> 26589-26-4</t>
  </si>
  <si>
    <t xml:space="preserve"> 26589-39-9</t>
  </si>
  <si>
    <t xml:space="preserve"> 26590-05-6</t>
  </si>
  <si>
    <t xml:space="preserve"> 26590-08-9</t>
  </si>
  <si>
    <t xml:space="preserve"> 26591-53-7</t>
  </si>
  <si>
    <t xml:space="preserve"> 26602-04-0</t>
  </si>
  <si>
    <t xml:space="preserve"> 26602-09-5</t>
  </si>
  <si>
    <t xml:space="preserve"> 26603-23-6</t>
  </si>
  <si>
    <t xml:space="preserve"> 26615-64-5</t>
  </si>
  <si>
    <t xml:space="preserve"> 26618-59-7</t>
  </si>
  <si>
    <t xml:space="preserve"> 26636-01-1</t>
  </si>
  <si>
    <t xml:space="preserve"> 26638-19-7</t>
  </si>
  <si>
    <t xml:space="preserve"> 26655-00-5</t>
  </si>
  <si>
    <t xml:space="preserve"> 26658-19-5</t>
  </si>
  <si>
    <t xml:space="preserve"> 26658-70-8</t>
  </si>
  <si>
    <t xml:space="preserve"> 26659-03-0</t>
  </si>
  <si>
    <t xml:space="preserve"> 26679-04-9</t>
  </si>
  <si>
    <t xml:space="preserve"> 26680-86-4</t>
  </si>
  <si>
    <t xml:space="preserve"> 2668-47-5</t>
  </si>
  <si>
    <t xml:space="preserve"> 2669-89-8</t>
  </si>
  <si>
    <t xml:space="preserve"> 26703-03-7</t>
  </si>
  <si>
    <t xml:space="preserve"> 26713-14-4</t>
  </si>
  <si>
    <t xml:space="preserve"> 26713-16-6</t>
  </si>
  <si>
    <t xml:space="preserve"> 26713-18-8</t>
  </si>
  <si>
    <t xml:space="preserve"> 26713-54-2</t>
  </si>
  <si>
    <t xml:space="preserve"> 2673-22-5</t>
  </si>
  <si>
    <t xml:space="preserve"> 26741-53-7</t>
  </si>
  <si>
    <t xml:space="preserve"> 26760-71-4</t>
  </si>
  <si>
    <t xml:space="preserve"> 26760-99-6</t>
  </si>
  <si>
    <t xml:space="preserve"> 26761-40-0</t>
  </si>
  <si>
    <t xml:space="preserve"> 26762-92-5</t>
  </si>
  <si>
    <t xml:space="preserve"> 26762-93-6</t>
  </si>
  <si>
    <t xml:space="preserve"> 26778-32-5</t>
  </si>
  <si>
    <t xml:space="preserve"> 26780-96-1</t>
  </si>
  <si>
    <t xml:space="preserve"> 26781-49-7</t>
  </si>
  <si>
    <t xml:space="preserve"> 26796-75-8</t>
  </si>
  <si>
    <t xml:space="preserve"> 26810-06-0</t>
  </si>
  <si>
    <t xml:space="preserve"> 2682-20-4</t>
  </si>
  <si>
    <t xml:space="preserve"> 26837-56-9</t>
  </si>
  <si>
    <t xml:space="preserve"> 26857-99-8</t>
  </si>
  <si>
    <t xml:space="preserve"> 26877-81-6</t>
  </si>
  <si>
    <t xml:space="preserve"> 26893-38-9</t>
  </si>
  <si>
    <t xml:space="preserve"> 26916-04-1</t>
  </si>
  <si>
    <t xml:space="preserve"> 26936-30-1</t>
  </si>
  <si>
    <t xml:space="preserve"> 26952-21-6</t>
  </si>
  <si>
    <t xml:space="preserve"> 26984-76-9</t>
  </si>
  <si>
    <t xml:space="preserve"> 26985-11-5</t>
  </si>
  <si>
    <t xml:space="preserve"> 27012-62-0</t>
  </si>
  <si>
    <t xml:space="preserve"> 27013-01-0</t>
  </si>
  <si>
    <t xml:space="preserve"> 27014-73-9</t>
  </si>
  <si>
    <t xml:space="preserve"> 27029-41-0</t>
  </si>
  <si>
    <t xml:space="preserve"> 27056-62-8</t>
  </si>
  <si>
    <t xml:space="preserve"> 27083-66-5</t>
  </si>
  <si>
    <t xml:space="preserve"> 27136-15-8</t>
  </si>
  <si>
    <t xml:space="preserve"> 27173-16-6</t>
  </si>
  <si>
    <t xml:space="preserve"> 27175-63-9</t>
  </si>
  <si>
    <t xml:space="preserve"> 27178-34-3</t>
  </si>
  <si>
    <t xml:space="preserve"> 27179-06-2</t>
  </si>
  <si>
    <t xml:space="preserve"> 271-89-6</t>
  </si>
  <si>
    <t xml:space="preserve"> 27193-28-8</t>
  </si>
  <si>
    <t xml:space="preserve"> 27194-74-7</t>
  </si>
  <si>
    <t xml:space="preserve"> 27213-78-1</t>
  </si>
  <si>
    <t xml:space="preserve"> 27214-00-2</t>
  </si>
  <si>
    <t xml:space="preserve"> 27214-90-0</t>
  </si>
  <si>
    <t xml:space="preserve"> 2725-22-6</t>
  </si>
  <si>
    <t xml:space="preserve"> 27253-29-8</t>
  </si>
  <si>
    <t xml:space="preserve"> 27253-30-1</t>
  </si>
  <si>
    <t xml:space="preserve"> 27253-31-2</t>
  </si>
  <si>
    <t xml:space="preserve"> 27253-32-3</t>
  </si>
  <si>
    <t xml:space="preserve"> 27288-99-9</t>
  </si>
  <si>
    <t xml:space="preserve"> 27306-39-4</t>
  </si>
  <si>
    <t xml:space="preserve"> 27306-43-0</t>
  </si>
  <si>
    <t xml:space="preserve"> 27380-79-6</t>
  </si>
  <si>
    <t xml:space="preserve"> 27401-06-5</t>
  </si>
  <si>
    <t xml:space="preserve"> 27496-67-9</t>
  </si>
  <si>
    <t xml:space="preserve"> 27516-92-3</t>
  </si>
  <si>
    <t xml:space="preserve"> 27553-53-3</t>
  </si>
  <si>
    <t xml:space="preserve"> 27553-55-5</t>
  </si>
  <si>
    <t xml:space="preserve"> 27554-26-3</t>
  </si>
  <si>
    <t xml:space="preserve"> 2756-87-8</t>
  </si>
  <si>
    <t xml:space="preserve"> 2760-98-7</t>
  </si>
  <si>
    <t xml:space="preserve"> 27636-82-4</t>
  </si>
  <si>
    <t xml:space="preserve"> 27676-62-6</t>
  </si>
  <si>
    <t xml:space="preserve"> 2778-42-9</t>
  </si>
  <si>
    <t xml:space="preserve"> 2778-96-3</t>
  </si>
  <si>
    <t xml:space="preserve"> 27791-59-9</t>
  </si>
  <si>
    <t xml:space="preserve"> 27813-02-1</t>
  </si>
  <si>
    <t xml:space="preserve"> 2787-93-1</t>
  </si>
  <si>
    <t xml:space="preserve"> 27902-24-5</t>
  </si>
  <si>
    <t xml:space="preserve"> 27936-45-4</t>
  </si>
  <si>
    <t xml:space="preserve"> 27965-85-1</t>
  </si>
  <si>
    <t xml:space="preserve"> 27966-78-5</t>
  </si>
  <si>
    <t xml:space="preserve"> 27967-69-7</t>
  </si>
  <si>
    <t xml:space="preserve"> 28039-87-4</t>
  </si>
  <si>
    <t xml:space="preserve"> 28062-47-7</t>
  </si>
  <si>
    <t xml:space="preserve"> 28064-24-6</t>
  </si>
  <si>
    <t xml:space="preserve"> 2807-54-7</t>
  </si>
  <si>
    <t xml:space="preserve"> 281-86-7</t>
  </si>
  <si>
    <t xml:space="preserve"> 28209-54-3</t>
  </si>
  <si>
    <t xml:space="preserve"> 28210-08-4</t>
  </si>
  <si>
    <t xml:space="preserve"> 28259-91-8</t>
  </si>
  <si>
    <t xml:space="preserve"> 28259-92-9</t>
  </si>
  <si>
    <t xml:space="preserve"> 28261-93-0</t>
  </si>
  <si>
    <t xml:space="preserve"> 28263-96-9</t>
  </si>
  <si>
    <t xml:space="preserve"> 28301-90-8</t>
  </si>
  <si>
    <t xml:space="preserve"> 28323-46-8</t>
  </si>
  <si>
    <t xml:space="preserve"> 28377-44-8</t>
  </si>
  <si>
    <t xml:space="preserve"> 28431-58-5</t>
  </si>
  <si>
    <t xml:space="preserve"> 28432-94-2</t>
  </si>
  <si>
    <t xml:space="preserve"> 28476-83-7</t>
  </si>
  <si>
    <t xml:space="preserve"> 2855-13-2</t>
  </si>
  <si>
    <t xml:space="preserve"> 28553-12-0</t>
  </si>
  <si>
    <t xml:space="preserve"> 28554-24-7</t>
  </si>
  <si>
    <t xml:space="preserve"> 28572-91-0</t>
  </si>
  <si>
    <t xml:space="preserve"> 28572-98-7</t>
  </si>
  <si>
    <t xml:space="preserve"> 28575-73-7</t>
  </si>
  <si>
    <t xml:space="preserve"> 2867-47-2</t>
  </si>
  <si>
    <t xml:space="preserve"> 28680-83-3</t>
  </si>
  <si>
    <t xml:space="preserve"> 2873-97-4</t>
  </si>
  <si>
    <t xml:space="preserve"> 28754-11-2</t>
  </si>
  <si>
    <t xml:space="preserve"> 28801-69-6</t>
  </si>
  <si>
    <t xml:space="preserve"> 28805-58-5</t>
  </si>
  <si>
    <t xml:space="preserve"> 28805-86-9</t>
  </si>
  <si>
    <t xml:space="preserve"> 28826-09-7</t>
  </si>
  <si>
    <t xml:space="preserve"> 28829-58-5</t>
  </si>
  <si>
    <t xml:space="preserve"> 29012-39-3</t>
  </si>
  <si>
    <t xml:space="preserve"> 29014-50-4</t>
  </si>
  <si>
    <t xml:space="preserve"> 29059-60-7</t>
  </si>
  <si>
    <t xml:space="preserve"> 2915-53-9</t>
  </si>
  <si>
    <t xml:space="preserve"> 29160-13-2</t>
  </si>
  <si>
    <t xml:space="preserve"> 29299-92-1</t>
  </si>
  <si>
    <t xml:space="preserve"> 29323-68-0</t>
  </si>
  <si>
    <t xml:space="preserve"> 2935-90-2</t>
  </si>
  <si>
    <t xml:space="preserve"> 29383-53-7</t>
  </si>
  <si>
    <t xml:space="preserve"> 29408-58-0</t>
  </si>
  <si>
    <t xml:space="preserve"> 29408-67-1</t>
  </si>
  <si>
    <t xml:space="preserve"> 29534-40-5</t>
  </si>
  <si>
    <t xml:space="preserve"> 29566-45-8</t>
  </si>
  <si>
    <t xml:space="preserve"> 2958-14-7</t>
  </si>
  <si>
    <t xml:space="preserve"> 29589-99-9</t>
  </si>
  <si>
    <t xml:space="preserve"> 29611-84-5</t>
  </si>
  <si>
    <t xml:space="preserve"> 29612-57-5</t>
  </si>
  <si>
    <t xml:space="preserve"> 29680-41-9</t>
  </si>
  <si>
    <t xml:space="preserve"> 29697-09-4</t>
  </si>
  <si>
    <t xml:space="preserve"> 29760-65-4</t>
  </si>
  <si>
    <t xml:space="preserve"> 29760-66-5</t>
  </si>
  <si>
    <t xml:space="preserve"> 29789-06-8</t>
  </si>
  <si>
    <t xml:space="preserve"> 298-14-6</t>
  </si>
  <si>
    <t xml:space="preserve"> 29861-55-0</t>
  </si>
  <si>
    <t xml:space="preserve"> 299-27-4</t>
  </si>
  <si>
    <t xml:space="preserve"> 299-28-5</t>
  </si>
  <si>
    <t xml:space="preserve"> 29973-37-3</t>
  </si>
  <si>
    <t xml:space="preserve"> 2998-18-7</t>
  </si>
  <si>
    <t xml:space="preserve"> 3006-15-3</t>
  </si>
  <si>
    <t xml:space="preserve"> 300-92-5</t>
  </si>
  <si>
    <t xml:space="preserve"> 301-02-0</t>
  </si>
  <si>
    <t xml:space="preserve"> 30105-01-2</t>
  </si>
  <si>
    <t xml:space="preserve"> 301-10-0</t>
  </si>
  <si>
    <t xml:space="preserve"> 3011-61-8</t>
  </si>
  <si>
    <t xml:space="preserve"> 30125-47-4</t>
  </si>
  <si>
    <t xml:space="preserve"> 30173-13-8</t>
  </si>
  <si>
    <t xml:space="preserve"> 30174-67-5</t>
  </si>
  <si>
    <t xml:space="preserve"> 30177-34-5</t>
  </si>
  <si>
    <t xml:space="preserve"> 302-17-0</t>
  </si>
  <si>
    <t xml:space="preserve"> 30228-06-9</t>
  </si>
  <si>
    <t xml:space="preserve"> 30260-72-1</t>
  </si>
  <si>
    <t xml:space="preserve"> 30304-30-4</t>
  </si>
  <si>
    <t xml:space="preserve"> 30322-28-2</t>
  </si>
  <si>
    <t xml:space="preserve"> 30381-98-7</t>
  </si>
  <si>
    <t xml:space="preserve"> 30388-01-3</t>
  </si>
  <si>
    <t xml:space="preserve"> 30394-81-1</t>
  </si>
  <si>
    <t xml:space="preserve"> 30394-86-6</t>
  </si>
  <si>
    <t xml:space="preserve"> 30396-85-1</t>
  </si>
  <si>
    <t xml:space="preserve"> 30416-77-4</t>
  </si>
  <si>
    <t xml:space="preserve"> 30421-59-1</t>
  </si>
  <si>
    <t xml:space="preserve"> 30451-49-1</t>
  </si>
  <si>
    <t xml:space="preserve"> 30496-07-2</t>
  </si>
  <si>
    <t xml:space="preserve"> 3050-69-9</t>
  </si>
  <si>
    <t xml:space="preserve"> 3052-50-4</t>
  </si>
  <si>
    <t xml:space="preserve"> 30525-89-4</t>
  </si>
  <si>
    <t xml:space="preserve"> 3055-99-0</t>
  </si>
  <si>
    <t xml:space="preserve"> 30580-17-7</t>
  </si>
  <si>
    <t xml:space="preserve"> 3061-75-4</t>
  </si>
  <si>
    <t xml:space="preserve"> 30621-59-1</t>
  </si>
  <si>
    <t xml:space="preserve"> 3064-70-8</t>
  </si>
  <si>
    <t xml:space="preserve"> 306-52-5</t>
  </si>
  <si>
    <t xml:space="preserve"> 30705-21-6</t>
  </si>
  <si>
    <t xml:space="preserve"> 30792-40-6</t>
  </si>
  <si>
    <t xml:space="preserve"> 30792-41-7</t>
  </si>
  <si>
    <t xml:space="preserve"> 3085-30-1</t>
  </si>
  <si>
    <t xml:space="preserve"> 3089-17-6</t>
  </si>
  <si>
    <t xml:space="preserve"> 3090-56-0</t>
  </si>
  <si>
    <t xml:space="preserve"> 3091-25-6</t>
  </si>
  <si>
    <t xml:space="preserve"> 31015-88-0</t>
  </si>
  <si>
    <t xml:space="preserve"> 31019-46-2</t>
  </si>
  <si>
    <t xml:space="preserve"> 31075-24-8</t>
  </si>
  <si>
    <t xml:space="preserve"> 31132-30-6</t>
  </si>
  <si>
    <t xml:space="preserve"> 31134-78-8</t>
  </si>
  <si>
    <t xml:space="preserve"> 31245-56-4</t>
  </si>
  <si>
    <t xml:space="preserve"> 31286-88-1</t>
  </si>
  <si>
    <t xml:space="preserve"> 31291-59-5</t>
  </si>
  <si>
    <t xml:space="preserve"> 31291-60-8</t>
  </si>
  <si>
    <t xml:space="preserve"> 3129-91-7</t>
  </si>
  <si>
    <t xml:space="preserve"> 31307-24-1</t>
  </si>
  <si>
    <t xml:space="preserve"> 31453-12-0</t>
  </si>
  <si>
    <t xml:space="preserve"> 31512-74-0</t>
  </si>
  <si>
    <t xml:space="preserve"> 31548-02-4</t>
  </si>
  <si>
    <t xml:space="preserve"> 31570-04-4</t>
  </si>
  <si>
    <t xml:space="preserve"> 31605-35-3</t>
  </si>
  <si>
    <t xml:space="preserve"> 31631-25-1</t>
  </si>
  <si>
    <t xml:space="preserve"> 31668-42-5</t>
  </si>
  <si>
    <t xml:space="preserve"> 31669-55-3</t>
  </si>
  <si>
    <t xml:space="preserve"> 31670-75-4</t>
  </si>
  <si>
    <t xml:space="preserve"> 31678-63-4</t>
  </si>
  <si>
    <t xml:space="preserve"> 31691-97-1</t>
  </si>
  <si>
    <t xml:space="preserve"> 31692-93-0</t>
  </si>
  <si>
    <t xml:space="preserve"> 31694-16-3</t>
  </si>
  <si>
    <t xml:space="preserve"> 31727-13-6</t>
  </si>
  <si>
    <t xml:space="preserve"> 31833-61-1</t>
  </si>
  <si>
    <t xml:space="preserve"> 31885-52-6</t>
  </si>
  <si>
    <t xml:space="preserve"> 31983-33-2</t>
  </si>
  <si>
    <t xml:space="preserve"> 31983-42-3</t>
  </si>
  <si>
    <t xml:space="preserve"> 31989-21-6</t>
  </si>
  <si>
    <t xml:space="preserve"> 32131-17-2</t>
  </si>
  <si>
    <t xml:space="preserve"> 32335-23-2</t>
  </si>
  <si>
    <t xml:space="preserve"> 32360-05-7</t>
  </si>
  <si>
    <t xml:space="preserve"> 3236-53-1</t>
  </si>
  <si>
    <t xml:space="preserve"> 3236-54-2</t>
  </si>
  <si>
    <t xml:space="preserve"> 32441-30-8</t>
  </si>
  <si>
    <t xml:space="preserve"> 32509-66-3</t>
  </si>
  <si>
    <t xml:space="preserve"> 3251-23-8</t>
  </si>
  <si>
    <t xml:space="preserve"> 32535-84-5</t>
  </si>
  <si>
    <t xml:space="preserve"> 32555-39-8</t>
  </si>
  <si>
    <t xml:space="preserve"> 32582-74-4</t>
  </si>
  <si>
    <t xml:space="preserve"> 32582-75-5</t>
  </si>
  <si>
    <t xml:space="preserve"> 32612-48-9</t>
  </si>
  <si>
    <t xml:space="preserve"> 32647-67-9</t>
  </si>
  <si>
    <t xml:space="preserve"> 32650-26-3</t>
  </si>
  <si>
    <t xml:space="preserve"> 32687-78-8</t>
  </si>
  <si>
    <t xml:space="preserve"> 3273-24-3</t>
  </si>
  <si>
    <t xml:space="preserve"> 32732-51-7</t>
  </si>
  <si>
    <t xml:space="preserve"> 32760-80-8</t>
  </si>
  <si>
    <t xml:space="preserve"> 327-62-8</t>
  </si>
  <si>
    <t xml:space="preserve"> 32815-96-6</t>
  </si>
  <si>
    <t xml:space="preserve"> 33059-05-1</t>
  </si>
  <si>
    <t xml:space="preserve"> 3323-53-3</t>
  </si>
  <si>
    <t xml:space="preserve"> 3327-22-8</t>
  </si>
  <si>
    <t xml:space="preserve"> 3333-62-8</t>
  </si>
  <si>
    <t xml:space="preserve"> 3344-18-1</t>
  </si>
  <si>
    <t xml:space="preserve"> 33520-88-6</t>
  </si>
  <si>
    <t xml:space="preserve"> 33734-57-5</t>
  </si>
  <si>
    <t xml:space="preserve"> 33892-18-1</t>
  </si>
  <si>
    <t xml:space="preserve"> 33897-35-7</t>
  </si>
  <si>
    <t xml:space="preserve"> 34011-84-2</t>
  </si>
  <si>
    <t xml:space="preserve"> 3401-73-8</t>
  </si>
  <si>
    <t xml:space="preserve"> 34137-09-2</t>
  </si>
  <si>
    <t xml:space="preserve"> 34229-21-5</t>
  </si>
  <si>
    <t xml:space="preserve"> 34323-54-1</t>
  </si>
  <si>
    <t xml:space="preserve"> 34364-83-5</t>
  </si>
  <si>
    <t xml:space="preserve"> 34514-26-6</t>
  </si>
  <si>
    <t xml:space="preserve"> 34755-29-8</t>
  </si>
  <si>
    <t xml:space="preserve"> 3486-35-9</t>
  </si>
  <si>
    <t xml:space="preserve"> 34901-14-9</t>
  </si>
  <si>
    <t xml:space="preserve"> 34911-46-1</t>
  </si>
  <si>
    <t xml:space="preserve"> 35074-77-2</t>
  </si>
  <si>
    <t xml:space="preserve"> 35097-17-7</t>
  </si>
  <si>
    <t xml:space="preserve"> 35179-86-3</t>
  </si>
  <si>
    <t xml:space="preserve"> 35343-70-5</t>
  </si>
  <si>
    <t xml:space="preserve"> 35374-62-0</t>
  </si>
  <si>
    <t xml:space="preserve"> 3542-36-7</t>
  </si>
  <si>
    <t xml:space="preserve"> 35428-64-9</t>
  </si>
  <si>
    <t xml:space="preserve"> 35541-81-2</t>
  </si>
  <si>
    <t xml:space="preserve"> 355-42-0</t>
  </si>
  <si>
    <t xml:space="preserve"> 3562-69-4</t>
  </si>
  <si>
    <t xml:space="preserve"> 35641-38-4</t>
  </si>
  <si>
    <t xml:space="preserve"> 35641-59-9</t>
  </si>
  <si>
    <t xml:space="preserve"> 3568-26-1</t>
  </si>
  <si>
    <t xml:space="preserve"> 35828-78-5</t>
  </si>
  <si>
    <t xml:space="preserve"> 35958-30-6</t>
  </si>
  <si>
    <t xml:space="preserve"> 36089-07-3</t>
  </si>
  <si>
    <t xml:space="preserve"> 3609-96-9</t>
  </si>
  <si>
    <t xml:space="preserve"> 3615-56-3</t>
  </si>
  <si>
    <t xml:space="preserve"> 3615-82-5</t>
  </si>
  <si>
    <t xml:space="preserve"> 36265-41-5</t>
  </si>
  <si>
    <t xml:space="preserve"> 3632-91-5</t>
  </si>
  <si>
    <t xml:space="preserve"> 36443-68-2</t>
  </si>
  <si>
    <t xml:space="preserve"> 36445-71-3</t>
  </si>
  <si>
    <t xml:space="preserve"> 36445-83-7</t>
  </si>
  <si>
    <t xml:space="preserve"> 3648-20-2</t>
  </si>
  <si>
    <t xml:space="preserve"> 36487-02-2</t>
  </si>
  <si>
    <t xml:space="preserve"> 36562-75-1</t>
  </si>
  <si>
    <t xml:space="preserve"> 37189-83-6</t>
  </si>
  <si>
    <t xml:space="preserve"> 37199-81-8</t>
  </si>
  <si>
    <t xml:space="preserve"> 3720-97-6</t>
  </si>
  <si>
    <t xml:space="preserve"> 37225-26-6</t>
  </si>
  <si>
    <t xml:space="preserve"> 37228-86-7</t>
  </si>
  <si>
    <t xml:space="preserve"> 37231-92-8</t>
  </si>
  <si>
    <t xml:space="preserve"> 37237-76-6</t>
  </si>
  <si>
    <t xml:space="preserve"> 37281-53-1</t>
  </si>
  <si>
    <t xml:space="preserve"> 37282-12-5</t>
  </si>
  <si>
    <t xml:space="preserve"> 37294-49-8</t>
  </si>
  <si>
    <t xml:space="preserve"> 37314-65-1</t>
  </si>
  <si>
    <t xml:space="preserve"> 37324-80-4</t>
  </si>
  <si>
    <t xml:space="preserve"> 37330-39-5</t>
  </si>
  <si>
    <t xml:space="preserve"> 37342-27-1</t>
  </si>
  <si>
    <t xml:space="preserve"> 37353-75-6</t>
  </si>
  <si>
    <t xml:space="preserve"> 3737-41-5</t>
  </si>
  <si>
    <t xml:space="preserve"> 37383-28-1</t>
  </si>
  <si>
    <t xml:space="preserve"> 37433-35-5</t>
  </si>
  <si>
    <t xml:space="preserve"> 37569-89-4</t>
  </si>
  <si>
    <t xml:space="preserve"> 37625-75-5</t>
  </si>
  <si>
    <t xml:space="preserve"> 37626-15-6</t>
  </si>
  <si>
    <t xml:space="preserve"> 3775-90-4</t>
  </si>
  <si>
    <t xml:space="preserve"> 3785-34-0</t>
  </si>
  <si>
    <t xml:space="preserve"> 37890-28-1</t>
  </si>
  <si>
    <t xml:space="preserve"> 37953-53-0</t>
  </si>
  <si>
    <t xml:space="preserve"> 37955-36-5</t>
  </si>
  <si>
    <t xml:space="preserve"> 3806-34-6</t>
  </si>
  <si>
    <t xml:space="preserve"> 38193-60-1</t>
  </si>
  <si>
    <t xml:space="preserve"> 38413-82-0</t>
  </si>
  <si>
    <t xml:space="preserve"> 3849-34-1</t>
  </si>
  <si>
    <t xml:space="preserve"> 38613-77-3</t>
  </si>
  <si>
    <t xml:space="preserve"> 38639-88-2</t>
  </si>
  <si>
    <t xml:space="preserve"> 38640-47-0</t>
  </si>
  <si>
    <t xml:space="preserve"> 38661-72-2</t>
  </si>
  <si>
    <t xml:space="preserve"> 38720-61-5</t>
  </si>
  <si>
    <t xml:space="preserve"> 38783-61-8</t>
  </si>
  <si>
    <t xml:space="preserve"> 38812-92-9</t>
  </si>
  <si>
    <t xml:space="preserve"> 39049-04-2</t>
  </si>
  <si>
    <t xml:space="preserve"> 39275-63-3</t>
  </si>
  <si>
    <t xml:space="preserve"> 39296-30-5</t>
  </si>
  <si>
    <t xml:space="preserve"> 39322-78-6</t>
  </si>
  <si>
    <t xml:space="preserve"> 39346-76-4</t>
  </si>
  <si>
    <t xml:space="preserve"> 39354-45-5</t>
  </si>
  <si>
    <t xml:space="preserve"> 39385-67-6</t>
  </si>
  <si>
    <t xml:space="preserve"> 39387-93-4</t>
  </si>
  <si>
    <t xml:space="preserve"> 39409-82-0</t>
  </si>
  <si>
    <t xml:space="preserve"> 39413-05-3</t>
  </si>
  <si>
    <t xml:space="preserve"> 39421-75-5</t>
  </si>
  <si>
    <t xml:space="preserve"> 39443-76-0</t>
  </si>
  <si>
    <t xml:space="preserve"> 3944-72-7</t>
  </si>
  <si>
    <t xml:space="preserve"> 3965-55-7</t>
  </si>
  <si>
    <t xml:space="preserve"> 40374-66-1</t>
  </si>
  <si>
    <t xml:space="preserve"> 4051-63-2</t>
  </si>
  <si>
    <t xml:space="preserve"> 40601-76-1</t>
  </si>
  <si>
    <t xml:space="preserve"> 4075-81-4</t>
  </si>
  <si>
    <t xml:space="preserve"> 4080-31-3</t>
  </si>
  <si>
    <t xml:space="preserve"> 408-35-5</t>
  </si>
  <si>
    <t xml:space="preserve"> 41171-14-6</t>
  </si>
  <si>
    <t xml:space="preserve"> 4118-16-5</t>
  </si>
  <si>
    <t xml:space="preserve"> 41319-54-4</t>
  </si>
  <si>
    <t xml:space="preserve"> 41357-75-9</t>
  </si>
  <si>
    <t xml:space="preserve"> 41484-35-9</t>
  </si>
  <si>
    <t xml:space="preserve"> 41525-41-1</t>
  </si>
  <si>
    <t xml:space="preserve"> 41638-13-5</t>
  </si>
  <si>
    <t xml:space="preserve"> 41928-09-0</t>
  </si>
  <si>
    <t xml:space="preserve"> 4193-55-9</t>
  </si>
  <si>
    <t xml:space="preserve"> 4196-86-5</t>
  </si>
  <si>
    <t xml:space="preserve"> 4196-87-6</t>
  </si>
  <si>
    <t xml:space="preserve"> 4196-89-8</t>
  </si>
  <si>
    <t xml:space="preserve"> 42040-79-9</t>
  </si>
  <si>
    <t xml:space="preserve"> 42040-80-2</t>
  </si>
  <si>
    <t xml:space="preserve"> 42055-15-2</t>
  </si>
  <si>
    <t xml:space="preserve"> 42170-25-2</t>
  </si>
  <si>
    <t xml:space="preserve"> 4221-68-5</t>
  </si>
  <si>
    <t xml:space="preserve"> 4221-80-1</t>
  </si>
  <si>
    <t xml:space="preserve"> 42220-19-9</t>
  </si>
  <si>
    <t xml:space="preserve"> 42441-04-3</t>
  </si>
  <si>
    <t xml:space="preserve"> 4253-76-3</t>
  </si>
  <si>
    <t xml:space="preserve"> 42615-42-9</t>
  </si>
  <si>
    <t xml:space="preserve"> 42808-36-6</t>
  </si>
  <si>
    <t xml:space="preserve"> 42992-56-3</t>
  </si>
  <si>
    <t xml:space="preserve"> 43094-66-2</t>
  </si>
  <si>
    <t xml:space="preserve"> 431-03-8</t>
  </si>
  <si>
    <t xml:space="preserve"> 4376-70-9</t>
  </si>
  <si>
    <t xml:space="preserve"> 4422-95-1</t>
  </si>
  <si>
    <t xml:space="preserve"> 4427-76-3</t>
  </si>
  <si>
    <t xml:space="preserve"> 4484-59-7</t>
  </si>
  <si>
    <t xml:space="preserve"> 4493-34-9</t>
  </si>
  <si>
    <t xml:space="preserve"> 45300-87-6</t>
  </si>
  <si>
    <t xml:space="preserve"> 4572-95-6</t>
  </si>
  <si>
    <t xml:space="preserve"> 46235-93-2</t>
  </si>
  <si>
    <t xml:space="preserve"> 4655-34-9</t>
  </si>
  <si>
    <t xml:space="preserve"> 46790-02-7</t>
  </si>
  <si>
    <t xml:space="preserve"> 4706-78-9</t>
  </si>
  <si>
    <t xml:space="preserve"> 471-34-1</t>
  </si>
  <si>
    <t xml:space="preserve"> 4744-47-2</t>
  </si>
  <si>
    <t xml:space="preserve"> 475-31-0</t>
  </si>
  <si>
    <t xml:space="preserve"> 48240-25-1</t>
  </si>
  <si>
    <t xml:space="preserve"> 483-65-8</t>
  </si>
  <si>
    <t xml:space="preserve"> 4889-45-6</t>
  </si>
  <si>
    <t xml:space="preserve"> 49555-93-3</t>
  </si>
  <si>
    <t xml:space="preserve"> 497-19-8</t>
  </si>
  <si>
    <t xml:space="preserve"> 497-39-2</t>
  </si>
  <si>
    <t xml:space="preserve"> 499-12-7</t>
  </si>
  <si>
    <t xml:space="preserve"> 4991-47-3</t>
  </si>
  <si>
    <t xml:space="preserve"> 5012-62-4</t>
  </si>
  <si>
    <t xml:space="preserve"> 502-55-6</t>
  </si>
  <si>
    <t xml:space="preserve"> 50327-22-5</t>
  </si>
  <si>
    <t xml:space="preserve"> 504-77-8</t>
  </si>
  <si>
    <t xml:space="preserve"> 505-65-7</t>
  </si>
  <si>
    <t xml:space="preserve"> 50657-89-1</t>
  </si>
  <si>
    <t xml:space="preserve"> 50813-16-6</t>
  </si>
  <si>
    <t xml:space="preserve"> 50815-77-5</t>
  </si>
  <si>
    <t xml:space="preserve"> 50867-60-2</t>
  </si>
  <si>
    <t xml:space="preserve"> 50975-82-1</t>
  </si>
  <si>
    <t xml:space="preserve"> 50-99-7</t>
  </si>
  <si>
    <t xml:space="preserve"> 51026-28-9</t>
  </si>
  <si>
    <t xml:space="preserve"> 5117-19-1</t>
  </si>
  <si>
    <t xml:space="preserve"> 5124-30-1</t>
  </si>
  <si>
    <t xml:space="preserve"> 51247-58-6</t>
  </si>
  <si>
    <t xml:space="preserve"> 51252-93-8</t>
  </si>
  <si>
    <t xml:space="preserve"> 5136-76-5</t>
  </si>
  <si>
    <t xml:space="preserve"> 5137-36-0</t>
  </si>
  <si>
    <t xml:space="preserve"> 514-10-3</t>
  </si>
  <si>
    <t xml:space="preserve"> 51678-73-0</t>
  </si>
  <si>
    <t xml:space="preserve"> 51706-10-6</t>
  </si>
  <si>
    <t xml:space="preserve"> 51733-10-9</t>
  </si>
  <si>
    <t xml:space="preserve"> 51818-55-4</t>
  </si>
  <si>
    <t xml:space="preserve"> 51890-90-5</t>
  </si>
  <si>
    <t xml:space="preserve"> 51995-62-1</t>
  </si>
  <si>
    <t xml:space="preserve"> 52007-22-4</t>
  </si>
  <si>
    <t xml:space="preserve"> 52007-78-0</t>
  </si>
  <si>
    <t xml:space="preserve"> 52192-82-2</t>
  </si>
  <si>
    <t xml:space="preserve"> 5221-17-0</t>
  </si>
  <si>
    <t xml:space="preserve"> 52291-82-4</t>
  </si>
  <si>
    <t xml:space="preserve"> 52291-83-5</t>
  </si>
  <si>
    <t xml:space="preserve"> 523-31-9</t>
  </si>
  <si>
    <t xml:space="preserve"> 52391-01-2</t>
  </si>
  <si>
    <t xml:space="preserve"> 5242-49-9</t>
  </si>
  <si>
    <t xml:space="preserve"> 52470-40-3</t>
  </si>
  <si>
    <t xml:space="preserve"> 52497-24-2</t>
  </si>
  <si>
    <t xml:space="preserve"> 52500-86-4</t>
  </si>
  <si>
    <t xml:space="preserve"> 526-26-1</t>
  </si>
  <si>
    <t xml:space="preserve"> 52628-25-8</t>
  </si>
  <si>
    <t xml:space="preserve"> 527-07-1</t>
  </si>
  <si>
    <t xml:space="preserve"> 5274-68-0</t>
  </si>
  <si>
    <t xml:space="preserve"> 5280-80-8</t>
  </si>
  <si>
    <t xml:space="preserve"> 52829-07-9</t>
  </si>
  <si>
    <t xml:space="preserve"> 52831-04-6</t>
  </si>
  <si>
    <t xml:space="preserve"> 528-44-9</t>
  </si>
  <si>
    <t xml:space="preserve"> 53037-34-6</t>
  </si>
  <si>
    <t xml:space="preserve"> 53123-84-5</t>
  </si>
  <si>
    <t xml:space="preserve"> 53124-00-8</t>
  </si>
  <si>
    <t xml:space="preserve"> 5323-95-5</t>
  </si>
  <si>
    <t xml:space="preserve"> 532-43-4</t>
  </si>
  <si>
    <t xml:space="preserve"> 5324-84-5</t>
  </si>
  <si>
    <t xml:space="preserve"> 533-96-0</t>
  </si>
  <si>
    <t xml:space="preserve"> 53504-31-7</t>
  </si>
  <si>
    <t xml:space="preserve"> 5353-27-5</t>
  </si>
  <si>
    <t xml:space="preserve"> 53626-53-2</t>
  </si>
  <si>
    <t xml:space="preserve"> 53710-62-6</t>
  </si>
  <si>
    <t xml:space="preserve"> 53744-88-0</t>
  </si>
  <si>
    <t xml:space="preserve"> 53806-80-7</t>
  </si>
  <si>
    <t xml:space="preserve"> 53880-05-0</t>
  </si>
  <si>
    <t xml:space="preserve"> 53904-72-6</t>
  </si>
  <si>
    <t xml:space="preserve"> 53904-73-7</t>
  </si>
  <si>
    <t xml:space="preserve"> 539-48-0</t>
  </si>
  <si>
    <t xml:space="preserve"> 53956-04-0</t>
  </si>
  <si>
    <t xml:space="preserve"> 53964-94-6</t>
  </si>
  <si>
    <t xml:space="preserve"> 54045-08-8</t>
  </si>
  <si>
    <t xml:space="preserve"> 540-59-0</t>
  </si>
  <si>
    <t xml:space="preserve"> 5406-97-3</t>
  </si>
  <si>
    <t xml:space="preserve"> 540-72-7</t>
  </si>
  <si>
    <t xml:space="preserve"> 54-21-7</t>
  </si>
  <si>
    <t xml:space="preserve"> 54302-11-3</t>
  </si>
  <si>
    <t xml:space="preserve"> 543-80-6</t>
  </si>
  <si>
    <t xml:space="preserve"> 54471-98-6</t>
  </si>
  <si>
    <t xml:space="preserve"> 5460-94-6</t>
  </si>
  <si>
    <t xml:space="preserve"> 546-68-9</t>
  </si>
  <si>
    <t xml:space="preserve"> 5468-43-9</t>
  </si>
  <si>
    <t xml:space="preserve"> 54686-97-4</t>
  </si>
  <si>
    <t xml:space="preserve"> 54688-54-9</t>
  </si>
  <si>
    <t xml:space="preserve"> 547-58-0</t>
  </si>
  <si>
    <t xml:space="preserve"> 54811-80-2</t>
  </si>
  <si>
    <t xml:space="preserve"> 54849-38-6</t>
  </si>
  <si>
    <t xml:space="preserve"> 5489-70-3</t>
  </si>
  <si>
    <t xml:space="preserve"> 5521-31-3</t>
  </si>
  <si>
    <t xml:space="preserve"> 55492-08-5</t>
  </si>
  <si>
    <t xml:space="preserve"> 555-35-1</t>
  </si>
  <si>
    <t xml:space="preserve"> 55566-30-8</t>
  </si>
  <si>
    <t xml:space="preserve"> 55621-34-6</t>
  </si>
  <si>
    <t xml:space="preserve"> 557-04-0</t>
  </si>
  <si>
    <t xml:space="preserve"> 557-07-3</t>
  </si>
  <si>
    <t xml:space="preserve"> 557-09-5</t>
  </si>
  <si>
    <t xml:space="preserve"> 557-34-6</t>
  </si>
  <si>
    <t xml:space="preserve"> 557-75-5</t>
  </si>
  <si>
    <t xml:space="preserve"> 55799-16-1</t>
  </si>
  <si>
    <t xml:space="preserve"> 55854-33-6</t>
  </si>
  <si>
    <t xml:space="preserve"> 5593-70-4</t>
  </si>
  <si>
    <t xml:space="preserve"> 55965-84-9</t>
  </si>
  <si>
    <t xml:space="preserve"> 55973-33-6</t>
  </si>
  <si>
    <t xml:space="preserve"> 56136-14-2</t>
  </si>
  <si>
    <t xml:space="preserve"> 56-18-8</t>
  </si>
  <si>
    <t xml:space="preserve"> 56-23-5</t>
  </si>
  <si>
    <t xml:space="preserve"> 56-35-9</t>
  </si>
  <si>
    <t xml:space="preserve"> 56-36-0</t>
  </si>
  <si>
    <t xml:space="preserve"> 563-71-3</t>
  </si>
  <si>
    <t xml:space="preserve"> 56399-02-1</t>
  </si>
  <si>
    <t xml:space="preserve"> 56645-02-4</t>
  </si>
  <si>
    <t xml:space="preserve"> 56709-13-8</t>
  </si>
  <si>
    <t xml:space="preserve"> 56831-62-0</t>
  </si>
  <si>
    <t xml:space="preserve"> 56-86-0</t>
  </si>
  <si>
    <t xml:space="preserve"> 56889-59-9</t>
  </si>
  <si>
    <t xml:space="preserve"> 56-93-9</t>
  </si>
  <si>
    <t xml:space="preserve"> 56977-47-0</t>
  </si>
  <si>
    <t xml:space="preserve"> 57171-56-9</t>
  </si>
  <si>
    <t xml:space="preserve"> 57373-19-0</t>
  </si>
  <si>
    <t xml:space="preserve"> 57373-20-3</t>
  </si>
  <si>
    <t xml:space="preserve"> 5743-28-2</t>
  </si>
  <si>
    <t xml:space="preserve"> 57453-97-1</t>
  </si>
  <si>
    <t xml:space="preserve"> 574-93-6</t>
  </si>
  <si>
    <t xml:space="preserve"> 57503-06-7</t>
  </si>
  <si>
    <t xml:space="preserve"> 57569-40-1</t>
  </si>
  <si>
    <t xml:space="preserve"> 57-57-8</t>
  </si>
  <si>
    <t xml:space="preserve"> 57583-34-3</t>
  </si>
  <si>
    <t xml:space="preserve"> 57583-35-4</t>
  </si>
  <si>
    <t xml:space="preserve"> 57609-64-0</t>
  </si>
  <si>
    <t xml:space="preserve"> 57673-14-0</t>
  </si>
  <si>
    <t xml:space="preserve"> 57673-15-1</t>
  </si>
  <si>
    <t xml:space="preserve"> 57813-59-9</t>
  </si>
  <si>
    <t xml:space="preserve"> 58308-30-8</t>
  </si>
  <si>
    <t xml:space="preserve"> 583-58-4</t>
  </si>
  <si>
    <t xml:space="preserve"> 583-61-9</t>
  </si>
  <si>
    <t xml:space="preserve"> 584-08-7</t>
  </si>
  <si>
    <t xml:space="preserve"> 58446-52-9</t>
  </si>
  <si>
    <t xml:space="preserve"> 585-07-9</t>
  </si>
  <si>
    <t xml:space="preserve"> 58639-86-4</t>
  </si>
  <si>
    <t xml:space="preserve"> 58693-59-7</t>
  </si>
  <si>
    <t xml:space="preserve"> 58944-89-1</t>
  </si>
  <si>
    <t xml:space="preserve"> 58-95-7</t>
  </si>
  <si>
    <t xml:space="preserve"> 5905-52-2</t>
  </si>
  <si>
    <t xml:space="preserve"> 5910-79-2</t>
  </si>
  <si>
    <t xml:space="preserve"> 59118-78-4</t>
  </si>
  <si>
    <t xml:space="preserve"> 591-22-0</t>
  </si>
  <si>
    <t xml:space="preserve"> 591-76-4</t>
  </si>
  <si>
    <t xml:space="preserve"> 592-41-6</t>
  </si>
  <si>
    <t xml:space="preserve"> 592-45-0</t>
  </si>
  <si>
    <t xml:space="preserve"> 59419-60-2</t>
  </si>
  <si>
    <t xml:space="preserve"> 59487-23-9</t>
  </si>
  <si>
    <t xml:space="preserve"> 5964-35-2</t>
  </si>
  <si>
    <t xml:space="preserve"> 59655-05-9</t>
  </si>
  <si>
    <t xml:space="preserve"> 59720-42-2</t>
  </si>
  <si>
    <t xml:space="preserve"> 597-82-0</t>
  </si>
  <si>
    <t xml:space="preserve"> 59858-50-3</t>
  </si>
  <si>
    <t xml:space="preserve"> 598-82-3</t>
  </si>
  <si>
    <t xml:space="preserve"> 59911-52-3</t>
  </si>
  <si>
    <t xml:space="preserve"> 59963-30-3</t>
  </si>
  <si>
    <t xml:space="preserve"> 60-00-4</t>
  </si>
  <si>
    <t xml:space="preserve"> 60015-05-6</t>
  </si>
  <si>
    <t xml:space="preserve"> 60-24-2</t>
  </si>
  <si>
    <t xml:space="preserve"> 60785-11-7</t>
  </si>
  <si>
    <t xml:space="preserve"> 61128-46-9</t>
  </si>
  <si>
    <t xml:space="preserve"> 61167-58-6</t>
  </si>
  <si>
    <t xml:space="preserve"> 61470-33-5</t>
  </si>
  <si>
    <t xml:space="preserve"> 61470-34-6</t>
  </si>
  <si>
    <t xml:space="preserve"> 61524-98-9</t>
  </si>
  <si>
    <t xml:space="preserve"> 6155-57-3</t>
  </si>
  <si>
    <t xml:space="preserve"> 61615-63-2</t>
  </si>
  <si>
    <t xml:space="preserve"> 61615-65-4</t>
  </si>
  <si>
    <t xml:space="preserve"> 616-30-8</t>
  </si>
  <si>
    <t xml:space="preserve"> 61725-91-5</t>
  </si>
  <si>
    <t xml:space="preserve"> 61788-32-7</t>
  </si>
  <si>
    <t xml:space="preserve"> 61788-46-3</t>
  </si>
  <si>
    <t xml:space="preserve"> 61788-47-4</t>
  </si>
  <si>
    <t xml:space="preserve"> 61788-56-5</t>
  </si>
  <si>
    <t xml:space="preserve"> 61788-59-8</t>
  </si>
  <si>
    <t xml:space="preserve"> 61788-60-1</t>
  </si>
  <si>
    <t xml:space="preserve"> 61788-61-2</t>
  </si>
  <si>
    <t xml:space="preserve"> 61788-65-6</t>
  </si>
  <si>
    <t xml:space="preserve"> 61788-66-7</t>
  </si>
  <si>
    <t xml:space="preserve"> 61788-68-9</t>
  </si>
  <si>
    <t xml:space="preserve"> 61788-77-0</t>
  </si>
  <si>
    <t xml:space="preserve"> 61788-80-5</t>
  </si>
  <si>
    <t xml:space="preserve"> 61788-81-6</t>
  </si>
  <si>
    <t xml:space="preserve"> 61788-85-0</t>
  </si>
  <si>
    <t xml:space="preserve"> 61788-86-1</t>
  </si>
  <si>
    <t xml:space="preserve"> 61788-87-2</t>
  </si>
  <si>
    <t xml:space="preserve"> 61788-89-4</t>
  </si>
  <si>
    <t xml:space="preserve"> 61788-97-4</t>
  </si>
  <si>
    <t xml:space="preserve"> 61789-02-4</t>
  </si>
  <si>
    <t xml:space="preserve"> 61789-04-6</t>
  </si>
  <si>
    <t xml:space="preserve"> 61789-05-7</t>
  </si>
  <si>
    <t xml:space="preserve"> 61789-07-9</t>
  </si>
  <si>
    <t xml:space="preserve"> 61789-08-0</t>
  </si>
  <si>
    <t xml:space="preserve"> 61789-09-1</t>
  </si>
  <si>
    <t xml:space="preserve"> 61789-10-4</t>
  </si>
  <si>
    <t xml:space="preserve"> 61789-11-5</t>
  </si>
  <si>
    <t xml:space="preserve"> 61789-13-7</t>
  </si>
  <si>
    <t xml:space="preserve"> 61789-19-3</t>
  </si>
  <si>
    <t xml:space="preserve"> 61789-27-3</t>
  </si>
  <si>
    <t xml:space="preserve"> 61789-30-8</t>
  </si>
  <si>
    <t xml:space="preserve"> 61789-31-9</t>
  </si>
  <si>
    <t xml:space="preserve"> 61789-36-4</t>
  </si>
  <si>
    <t xml:space="preserve"> 61789-44-4</t>
  </si>
  <si>
    <t xml:space="preserve"> 61789-45-5</t>
  </si>
  <si>
    <t xml:space="preserve"> 61789-51-3</t>
  </si>
  <si>
    <t xml:space="preserve"> 61789-52-4</t>
  </si>
  <si>
    <t xml:space="preserve"> 61789-58-0</t>
  </si>
  <si>
    <t xml:space="preserve"> 61789-64-8</t>
  </si>
  <si>
    <t xml:space="preserve"> 61789-65-9</t>
  </si>
  <si>
    <t xml:space="preserve"> 61789-79-5</t>
  </si>
  <si>
    <t xml:space="preserve"> 61789-85-3</t>
  </si>
  <si>
    <t xml:space="preserve"> 61789-97-7</t>
  </si>
  <si>
    <t xml:space="preserve"> 61789-98-8</t>
  </si>
  <si>
    <t xml:space="preserve"> 61789-99-9</t>
  </si>
  <si>
    <t xml:space="preserve"> 61790-11-2</t>
  </si>
  <si>
    <t xml:space="preserve"> 61790-12-3</t>
  </si>
  <si>
    <t xml:space="preserve"> 61790-19-0</t>
  </si>
  <si>
    <t xml:space="preserve"> 61790-25-8</t>
  </si>
  <si>
    <t xml:space="preserve"> 61790-31-6</t>
  </si>
  <si>
    <t xml:space="preserve"> 61790-32-7</t>
  </si>
  <si>
    <t xml:space="preserve"> 61790-33-8</t>
  </si>
  <si>
    <t xml:space="preserve"> 61790-37-2</t>
  </si>
  <si>
    <t xml:space="preserve"> 61790-38-3</t>
  </si>
  <si>
    <t xml:space="preserve"> 61790-44-1</t>
  </si>
  <si>
    <t xml:space="preserve"> 61790-45-2</t>
  </si>
  <si>
    <t xml:space="preserve"> 61790-50-9</t>
  </si>
  <si>
    <t xml:space="preserve"> 61790-51-0</t>
  </si>
  <si>
    <t xml:space="preserve"> 61790-53-2</t>
  </si>
  <si>
    <t xml:space="preserve"> 61790-64-5</t>
  </si>
  <si>
    <t xml:space="preserve"> 61790-67-8</t>
  </si>
  <si>
    <t xml:space="preserve"> 61790-79-2</t>
  </si>
  <si>
    <t xml:space="preserve"> 61790-82-7</t>
  </si>
  <si>
    <t xml:space="preserve"> 61791-00-2</t>
  </si>
  <si>
    <t xml:space="preserve"> 61791-01-3</t>
  </si>
  <si>
    <t xml:space="preserve"> 61791-14-8</t>
  </si>
  <si>
    <t xml:space="preserve"> 61791-18-2</t>
  </si>
  <si>
    <t xml:space="preserve"> 61791-26-2</t>
  </si>
  <si>
    <t xml:space="preserve"> 61791-28-4</t>
  </si>
  <si>
    <t xml:space="preserve"> 61791-29-5</t>
  </si>
  <si>
    <t xml:space="preserve"> 61791-41-1</t>
  </si>
  <si>
    <t xml:space="preserve"> 61792-39-0</t>
  </si>
  <si>
    <t xml:space="preserve"> 61792-52-7</t>
  </si>
  <si>
    <t xml:space="preserve"> 61843-71-8</t>
  </si>
  <si>
    <t xml:space="preserve"> 61987-96-0</t>
  </si>
  <si>
    <t xml:space="preserve"> 62317-00-4</t>
  </si>
  <si>
    <t xml:space="preserve"> 62362-49-6</t>
  </si>
  <si>
    <t xml:space="preserve"> 623-91-6</t>
  </si>
  <si>
    <t xml:space="preserve"> 624-48-6</t>
  </si>
  <si>
    <t xml:space="preserve"> 624-49-7</t>
  </si>
  <si>
    <t xml:space="preserve"> 62529-73-1</t>
  </si>
  <si>
    <t xml:space="preserve"> 62-53-3</t>
  </si>
  <si>
    <t xml:space="preserve"> 62-54-4</t>
  </si>
  <si>
    <t xml:space="preserve"> 629-11-8</t>
  </si>
  <si>
    <t xml:space="preserve"> 629-54-9</t>
  </si>
  <si>
    <t xml:space="preserve"> 629-70-9</t>
  </si>
  <si>
    <t xml:space="preserve"> 630-08-0</t>
  </si>
  <si>
    <t xml:space="preserve"> 63148-53-8</t>
  </si>
  <si>
    <t xml:space="preserve"> 63148-57-2</t>
  </si>
  <si>
    <t xml:space="preserve"> 63148-58-3</t>
  </si>
  <si>
    <t xml:space="preserve"> 63148-59-4</t>
  </si>
  <si>
    <t xml:space="preserve"> 63231-67-4</t>
  </si>
  <si>
    <t xml:space="preserve"> 63393-92-0</t>
  </si>
  <si>
    <t xml:space="preserve"> 63397-60-4</t>
  </si>
  <si>
    <t xml:space="preserve"> 63428-83-1</t>
  </si>
  <si>
    <t xml:space="preserve"> 63428-84-2</t>
  </si>
  <si>
    <t xml:space="preserve"> 63438-80-2</t>
  </si>
  <si>
    <t xml:space="preserve"> 63449-39-8</t>
  </si>
  <si>
    <t xml:space="preserve"> 6358-87-8</t>
  </si>
  <si>
    <t xml:space="preserve"> 6362-79-4</t>
  </si>
  <si>
    <t xml:space="preserve"> 63798-35-6</t>
  </si>
  <si>
    <t xml:space="preserve"> 638-38-0</t>
  </si>
  <si>
    <t xml:space="preserve"> 638-59-5</t>
  </si>
  <si>
    <t xml:space="preserve"> 63891-58-7</t>
  </si>
  <si>
    <t xml:space="preserve"> 6402-30-8</t>
  </si>
  <si>
    <t xml:space="preserve"> 64091-34-5</t>
  </si>
  <si>
    <t xml:space="preserve"> 64111-89-3</t>
  </si>
  <si>
    <t xml:space="preserve"> 64147-40-6</t>
  </si>
  <si>
    <t xml:space="preserve"> 64-18-6</t>
  </si>
  <si>
    <t xml:space="preserve"> 64253-30-1</t>
  </si>
  <si>
    <t xml:space="preserve"> 64365-17-9</t>
  </si>
  <si>
    <t xml:space="preserve"> 6440-58-0</t>
  </si>
  <si>
    <t xml:space="preserve"> 64426-45-5</t>
  </si>
  <si>
    <t xml:space="preserve"> 64502-13-2</t>
  </si>
  <si>
    <t xml:space="preserve"> 645-17-0</t>
  </si>
  <si>
    <t xml:space="preserve"> 64536-06-7</t>
  </si>
  <si>
    <t xml:space="preserve"> 646-13-9</t>
  </si>
  <si>
    <t xml:space="preserve"> 64652-60-4</t>
  </si>
  <si>
    <t xml:space="preserve"> 64-67-5</t>
  </si>
  <si>
    <t xml:space="preserve"> 647-06-3</t>
  </si>
  <si>
    <t xml:space="preserve"> 64742-16-1</t>
  </si>
  <si>
    <t xml:space="preserve"> 64743-00-6</t>
  </si>
  <si>
    <t xml:space="preserve"> 64754-90-1</t>
  </si>
  <si>
    <t xml:space="preserve"> 64755-01-7</t>
  </si>
  <si>
    <t xml:space="preserve"> 6484-52-2</t>
  </si>
  <si>
    <t xml:space="preserve"> 6485-34-3</t>
  </si>
  <si>
    <t xml:space="preserve"> 6485-39-8</t>
  </si>
  <si>
    <t xml:space="preserve"> 64913-46-8</t>
  </si>
  <si>
    <t xml:space="preserve"> 65045-76-3</t>
  </si>
  <si>
    <t xml:space="preserve"> 65140-91-2</t>
  </si>
  <si>
    <t xml:space="preserve"> 65212-77-3</t>
  </si>
  <si>
    <t xml:space="preserve"> 6535-19-9</t>
  </si>
  <si>
    <t xml:space="preserve"> 6535-20-2</t>
  </si>
  <si>
    <t xml:space="preserve"> 65379-32-0</t>
  </si>
  <si>
    <t xml:space="preserve"> 65405-63-2</t>
  </si>
  <si>
    <t xml:space="preserve"> 6542-37-6</t>
  </si>
  <si>
    <t xml:space="preserve"> 65443-10-9</t>
  </si>
  <si>
    <t xml:space="preserve"> 65447-77-0</t>
  </si>
  <si>
    <t xml:space="preserve"> 65899-77-6</t>
  </si>
  <si>
    <t xml:space="preserve"> 65899-81-2</t>
  </si>
  <si>
    <t xml:space="preserve"> 65996-61-4</t>
  </si>
  <si>
    <t xml:space="preserve"> 65996-63-6</t>
  </si>
  <si>
    <t xml:space="preserve"> 65997-01-5</t>
  </si>
  <si>
    <t xml:space="preserve"> 65997-03-7</t>
  </si>
  <si>
    <t xml:space="preserve"> 65997-05-9</t>
  </si>
  <si>
    <t xml:space="preserve"> 65997-06-0</t>
  </si>
  <si>
    <t xml:space="preserve"> 65997-12-8</t>
  </si>
  <si>
    <t xml:space="preserve"> 65997-13-9</t>
  </si>
  <si>
    <t xml:space="preserve"> 65997-17-3</t>
  </si>
  <si>
    <t xml:space="preserve"> 66037-36-3</t>
  </si>
  <si>
    <t xml:space="preserve"> 66070-58-4</t>
  </si>
  <si>
    <t xml:space="preserve"> 66070-59-5</t>
  </si>
  <si>
    <t xml:space="preserve"> 66070-61-9</t>
  </si>
  <si>
    <t xml:space="preserve"> 66070-88-0</t>
  </si>
  <si>
    <t xml:space="preserve"> 66071-03-2</t>
  </si>
  <si>
    <t xml:space="preserve"> 66071-95-2</t>
  </si>
  <si>
    <t xml:space="preserve"> 66160-92-7</t>
  </si>
  <si>
    <t xml:space="preserve"> 66810-88-6</t>
  </si>
  <si>
    <t xml:space="preserve"> 66822-60-4</t>
  </si>
  <si>
    <t xml:space="preserve"> 66829-29-6</t>
  </si>
  <si>
    <t xml:space="preserve"> 6700-85-2</t>
  </si>
  <si>
    <t xml:space="preserve"> 67-03-8</t>
  </si>
  <si>
    <t xml:space="preserve"> 67-48-1</t>
  </si>
  <si>
    <t xml:space="preserve"> 67527-21-3</t>
  </si>
  <si>
    <t xml:space="preserve"> 67553-64-4</t>
  </si>
  <si>
    <t xml:space="preserve"> 67649-65-4</t>
  </si>
  <si>
    <t xml:space="preserve"> 67701-23-9</t>
  </si>
  <si>
    <t xml:space="preserve"> 67762-27-0</t>
  </si>
  <si>
    <t xml:space="preserve"> 67762-63-4</t>
  </si>
  <si>
    <t xml:space="preserve"> 67762-77-0</t>
  </si>
  <si>
    <t xml:space="preserve"> 67784-83-2</t>
  </si>
  <si>
    <t xml:space="preserve"> 67784-87-6</t>
  </si>
  <si>
    <t xml:space="preserve"> 67845-93-6</t>
  </si>
  <si>
    <t xml:space="preserve"> 67893-53-2</t>
  </si>
  <si>
    <t xml:space="preserve"> 67953-56-4</t>
  </si>
  <si>
    <t xml:space="preserve"> 67-97-0</t>
  </si>
  <si>
    <t xml:space="preserve"> 68002-18-6</t>
  </si>
  <si>
    <t xml:space="preserve"> 68002-19-7</t>
  </si>
  <si>
    <t xml:space="preserve"> 68002-20-0</t>
  </si>
  <si>
    <t xml:space="preserve"> 68002-21-1</t>
  </si>
  <si>
    <t xml:space="preserve"> 68002-25-5</t>
  </si>
  <si>
    <t xml:space="preserve"> 68002-73-3</t>
  </si>
  <si>
    <t xml:space="preserve"> 68002-97-1</t>
  </si>
  <si>
    <t xml:space="preserve"> 68037-49-0</t>
  </si>
  <si>
    <t xml:space="preserve"> 68037-59-2</t>
  </si>
  <si>
    <t xml:space="preserve"> 68038-41-5</t>
  </si>
  <si>
    <t xml:space="preserve"> 68-04-2</t>
  </si>
  <si>
    <t xml:space="preserve"> 68071-45-4</t>
  </si>
  <si>
    <t xml:space="preserve"> 68082-23-5</t>
  </si>
  <si>
    <t xml:space="preserve"> 68082-64-4</t>
  </si>
  <si>
    <t xml:space="preserve"> 68083-18-1</t>
  </si>
  <si>
    <t xml:space="preserve"> 68083-19-2</t>
  </si>
  <si>
    <t xml:space="preserve"> 68123-24-0</t>
  </si>
  <si>
    <t xml:space="preserve"> 68130-14-3</t>
  </si>
  <si>
    <t xml:space="preserve"> 68130-34-7</t>
  </si>
  <si>
    <t xml:space="preserve"> 68130-71-2</t>
  </si>
  <si>
    <t xml:space="preserve"> 68131-65-7</t>
  </si>
  <si>
    <t xml:space="preserve"> 68131-73-7</t>
  </si>
  <si>
    <t xml:space="preserve"> 68132-00-3</t>
  </si>
  <si>
    <t xml:space="preserve"> 68132-21-8</t>
  </si>
  <si>
    <t xml:space="preserve"> 68139-70-8</t>
  </si>
  <si>
    <t xml:space="preserve"> 68140-08-9</t>
  </si>
  <si>
    <t xml:space="preserve"> 68152-61-4</t>
  </si>
  <si>
    <t xml:space="preserve"> 68153-37-7</t>
  </si>
  <si>
    <t xml:space="preserve"> 68153-38-8</t>
  </si>
  <si>
    <t xml:space="preserve"> 68153-56-0</t>
  </si>
  <si>
    <t xml:space="preserve"> 68153-61-7</t>
  </si>
  <si>
    <t xml:space="preserve"> 68154-67-6</t>
  </si>
  <si>
    <t xml:space="preserve"> 68154-86-9</t>
  </si>
  <si>
    <t xml:space="preserve"> 68155-20-4</t>
  </si>
  <si>
    <t xml:space="preserve"> 68155-21-5</t>
  </si>
  <si>
    <t xml:space="preserve"> 68170-59-2</t>
  </si>
  <si>
    <t xml:space="preserve"> 68183-39-1</t>
  </si>
  <si>
    <t xml:space="preserve"> 68186-14-1</t>
  </si>
  <si>
    <t xml:space="preserve"> 68186-30-1</t>
  </si>
  <si>
    <t xml:space="preserve"> 68186-80-1</t>
  </si>
  <si>
    <t xml:space="preserve"> 68186-90-3</t>
  </si>
  <si>
    <t xml:space="preserve"> 68186-91-4</t>
  </si>
  <si>
    <t xml:space="preserve"> 68187-67-7</t>
  </si>
  <si>
    <t xml:space="preserve"> 68187-75-7</t>
  </si>
  <si>
    <t xml:space="preserve"> 68187-76-8</t>
  </si>
  <si>
    <t xml:space="preserve"> 68-19-9</t>
  </si>
  <si>
    <t xml:space="preserve"> 68201-47-8</t>
  </si>
  <si>
    <t xml:space="preserve"> 68213-53-6</t>
  </si>
  <si>
    <t xml:space="preserve"> 68227-01-0</t>
  </si>
  <si>
    <t xml:space="preserve"> 68239-99-6</t>
  </si>
  <si>
    <t xml:space="preserve"> 68259-05-2</t>
  </si>
  <si>
    <t xml:space="preserve"> 68308-50-9</t>
  </si>
  <si>
    <t xml:space="preserve"> 68308-51-0</t>
  </si>
  <si>
    <t xml:space="preserve"> 68308-53-2</t>
  </si>
  <si>
    <t xml:space="preserve"> 68309-32-0</t>
  </si>
  <si>
    <t xml:space="preserve"> 68331-91-9</t>
  </si>
  <si>
    <t xml:space="preserve"> 68333-69-7</t>
  </si>
  <si>
    <t xml:space="preserve"> 68333-78-8</t>
  </si>
  <si>
    <t xml:space="preserve"> 68334-00-9</t>
  </si>
  <si>
    <t xml:space="preserve"> 68334-28-1</t>
  </si>
  <si>
    <t xml:space="preserve"> 68334-35-0</t>
  </si>
  <si>
    <t xml:space="preserve"> 68391-01-5</t>
  </si>
  <si>
    <t xml:space="preserve"> 68411-46-1</t>
  </si>
  <si>
    <t xml:space="preserve"> 68411-97-2</t>
  </si>
  <si>
    <t xml:space="preserve"> 68412-14-6</t>
  </si>
  <si>
    <t xml:space="preserve"> 68412-27-1</t>
  </si>
  <si>
    <t xml:space="preserve"> 68412-29-3</t>
  </si>
  <si>
    <t xml:space="preserve"> 68412-86-2</t>
  </si>
  <si>
    <t xml:space="preserve"> 68413-28-5</t>
  </si>
  <si>
    <t xml:space="preserve"> 6842-15-5</t>
  </si>
  <si>
    <t xml:space="preserve"> 68422-22-0</t>
  </si>
  <si>
    <t xml:space="preserve"> 68424-45-3</t>
  </si>
  <si>
    <t xml:space="preserve"> 68424-71-5</t>
  </si>
  <si>
    <t xml:space="preserve"> 68424-85-1</t>
  </si>
  <si>
    <t xml:space="preserve"> 68425-02-5</t>
  </si>
  <si>
    <t xml:space="preserve"> 68425-36-5</t>
  </si>
  <si>
    <t xml:space="preserve"> 68425-37-6</t>
  </si>
  <si>
    <t xml:space="preserve"> 68440-15-3</t>
  </si>
  <si>
    <t xml:space="preserve"> 68440-24-4</t>
  </si>
  <si>
    <t xml:space="preserve"> 68440-56-2</t>
  </si>
  <si>
    <t xml:space="preserve"> 68441-01-0</t>
  </si>
  <si>
    <t xml:space="preserve"> 68441-14-5</t>
  </si>
  <si>
    <t xml:space="preserve"> 68441-37-2</t>
  </si>
  <si>
    <t xml:space="preserve"> 68441-38-3</t>
  </si>
  <si>
    <t xml:space="preserve"> 68442-12-6</t>
  </si>
  <si>
    <t xml:space="preserve"> 68442-68-2</t>
  </si>
  <si>
    <t xml:space="preserve"> 68443-05-0</t>
  </si>
  <si>
    <t xml:space="preserve"> 68475-38-7</t>
  </si>
  <si>
    <t xml:space="preserve"> 68476-04-0</t>
  </si>
  <si>
    <t xml:space="preserve"> 68492-72-8</t>
  </si>
  <si>
    <t xml:space="preserve"> 68512-65-2</t>
  </si>
  <si>
    <t xml:space="preserve"> 68512-94-7</t>
  </si>
  <si>
    <t xml:space="preserve"> 68514-63-6</t>
  </si>
  <si>
    <t xml:space="preserve"> 68514-74-9</t>
  </si>
  <si>
    <t xml:space="preserve"> 68525-87-1</t>
  </si>
  <si>
    <t xml:space="preserve"> 68551-13-3</t>
  </si>
  <si>
    <t xml:space="preserve"> 68553-04-8</t>
  </si>
  <si>
    <t xml:space="preserve"> 68553-05-9</t>
  </si>
  <si>
    <t xml:space="preserve"> 68553-08-2</t>
  </si>
  <si>
    <t xml:space="preserve"> 68553-81-1</t>
  </si>
  <si>
    <t xml:space="preserve"> 68554-11-0</t>
  </si>
  <si>
    <t xml:space="preserve"> 68554-12-1</t>
  </si>
  <si>
    <t xml:space="preserve"> 68554-23-4</t>
  </si>
  <si>
    <t xml:space="preserve"> 68554-70-1</t>
  </si>
  <si>
    <t xml:space="preserve"> 68583-79-9</t>
  </si>
  <si>
    <t xml:space="preserve"> 68584-90-7</t>
  </si>
  <si>
    <t xml:space="preserve"> 68604-06-8</t>
  </si>
  <si>
    <t xml:space="preserve"> 68604-21-7</t>
  </si>
  <si>
    <t xml:space="preserve"> 68604-99-9</t>
  </si>
  <si>
    <t xml:space="preserve"> 68605-02-7</t>
  </si>
  <si>
    <t xml:space="preserve"> 68605-41-4</t>
  </si>
  <si>
    <t xml:space="preserve"> 68607-35-2</t>
  </si>
  <si>
    <t xml:space="preserve"> 68608-26-4</t>
  </si>
  <si>
    <t xml:space="preserve"> 68608-66-2</t>
  </si>
  <si>
    <t xml:space="preserve"> 68608-84-4</t>
  </si>
  <si>
    <t xml:space="preserve"> 68610-51-5</t>
  </si>
  <si>
    <t xml:space="preserve"> 6864-37-5</t>
  </si>
  <si>
    <t xml:space="preserve"> 68648-12-4</t>
  </si>
  <si>
    <t xml:space="preserve"> 68648-28-2</t>
  </si>
  <si>
    <t xml:space="preserve"> 68648-50-0</t>
  </si>
  <si>
    <t xml:space="preserve"> 68648-53-3</t>
  </si>
  <si>
    <t xml:space="preserve"> 68648-66-8</t>
  </si>
  <si>
    <t xml:space="preserve"> 68649-88-7</t>
  </si>
  <si>
    <t xml:space="preserve"> 68649-89-8</t>
  </si>
  <si>
    <t xml:space="preserve"> 68650-73-7</t>
  </si>
  <si>
    <t xml:space="preserve"> 68735-97-7</t>
  </si>
  <si>
    <t xml:space="preserve"> 68783-24-4</t>
  </si>
  <si>
    <t xml:space="preserve"> 68784-12-3</t>
  </si>
  <si>
    <t xml:space="preserve"> 68784-21-4</t>
  </si>
  <si>
    <t xml:space="preserve"> 688-37-9</t>
  </si>
  <si>
    <t xml:space="preserve"> 688-84-6</t>
  </si>
  <si>
    <t xml:space="preserve"> 68890-80-2</t>
  </si>
  <si>
    <t xml:space="preserve"> 68911-02-4</t>
  </si>
  <si>
    <t xml:space="preserve"> 689-12-3</t>
  </si>
  <si>
    <t xml:space="preserve"> 6891-44-7</t>
  </si>
  <si>
    <t xml:space="preserve"> 68915-31-1</t>
  </si>
  <si>
    <t xml:space="preserve"> 68916-91-6</t>
  </si>
  <si>
    <t xml:space="preserve"> 68918-10-5</t>
  </si>
  <si>
    <t xml:space="preserve"> 68919-53-9</t>
  </si>
  <si>
    <t xml:space="preserve"> 68928-33-6</t>
  </si>
  <si>
    <t xml:space="preserve"> 68937-10-0</t>
  </si>
  <si>
    <t xml:space="preserve"> 68937-54-2</t>
  </si>
  <si>
    <t xml:space="preserve"> 68937-55-3</t>
  </si>
  <si>
    <t xml:space="preserve"> 68937-90-6</t>
  </si>
  <si>
    <t xml:space="preserve"> 68938-15-8</t>
  </si>
  <si>
    <t xml:space="preserve"> 68953-18-4</t>
  </si>
  <si>
    <t xml:space="preserve"> 68953-58-2</t>
  </si>
  <si>
    <t xml:space="preserve"> 68953-84-4</t>
  </si>
  <si>
    <t xml:space="preserve"> 68954-62-1</t>
  </si>
  <si>
    <t xml:space="preserve"> 68954-91-6</t>
  </si>
  <si>
    <t xml:space="preserve"> 68956-68-3</t>
  </si>
  <si>
    <t xml:space="preserve"> 68956-79-6</t>
  </si>
  <si>
    <t xml:space="preserve"> 68956-82-1</t>
  </si>
  <si>
    <t xml:space="preserve"> 68987-60-0</t>
  </si>
  <si>
    <t xml:space="preserve"> 68988-76-1</t>
  </si>
  <si>
    <t xml:space="preserve"> 68989-22-0</t>
  </si>
  <si>
    <t xml:space="preserve"> 68989-94-6</t>
  </si>
  <si>
    <t xml:space="preserve"> 68989-95-7</t>
  </si>
  <si>
    <t xml:space="preserve"> 68990-01-2</t>
  </si>
  <si>
    <t xml:space="preserve"> 68990-02-3</t>
  </si>
  <si>
    <t xml:space="preserve"> 68990-50-1</t>
  </si>
  <si>
    <t xml:space="preserve"> 6904-78-5</t>
  </si>
  <si>
    <t xml:space="preserve"> 691-37-2</t>
  </si>
  <si>
    <t xml:space="preserve"> 6915-18-0</t>
  </si>
  <si>
    <t xml:space="preserve"> 69227-21-0</t>
  </si>
  <si>
    <t xml:space="preserve"> 693-23-2</t>
  </si>
  <si>
    <t xml:space="preserve"> 693-36-7</t>
  </si>
  <si>
    <t xml:space="preserve"> 69468-17-3</t>
  </si>
  <si>
    <t xml:space="preserve"> 694-91-7</t>
  </si>
  <si>
    <t xml:space="preserve"> 69851-61-2</t>
  </si>
  <si>
    <t xml:space="preserve"> 6994-59-8</t>
  </si>
  <si>
    <t xml:space="preserve"> 70025-00-2</t>
  </si>
  <si>
    <t xml:space="preserve"> 7005-47-2</t>
  </si>
  <si>
    <t xml:space="preserve"> 70142-34-6</t>
  </si>
  <si>
    <t xml:space="preserve"> 70146-13-3</t>
  </si>
  <si>
    <t xml:space="preserve"> 70174-97-9</t>
  </si>
  <si>
    <t xml:space="preserve"> 70191-76-3</t>
  </si>
  <si>
    <t xml:space="preserve"> 70321-86-7</t>
  </si>
  <si>
    <t xml:space="preserve"> 70331-94-1</t>
  </si>
  <si>
    <t xml:space="preserve"> 7047-84-9</t>
  </si>
  <si>
    <t xml:space="preserve"> 70560-15-5</t>
  </si>
  <si>
    <t xml:space="preserve"> 70560-16-6</t>
  </si>
  <si>
    <t xml:space="preserve"> 70560-17-7</t>
  </si>
  <si>
    <t xml:space="preserve"> 70560-18-8</t>
  </si>
  <si>
    <t xml:space="preserve"> 70624-18-9</t>
  </si>
  <si>
    <t xml:space="preserve"> 70802-40-3</t>
  </si>
  <si>
    <t xml:space="preserve"> 70811-78-8</t>
  </si>
  <si>
    <t xml:space="preserve"> 70892-21-6</t>
  </si>
  <si>
    <t xml:space="preserve"> 70900-12-8</t>
  </si>
  <si>
    <t xml:space="preserve"> 70955-14-5</t>
  </si>
  <si>
    <t xml:space="preserve"> 70976-97-5</t>
  </si>
  <si>
    <t xml:space="preserve"> 70983-55-0</t>
  </si>
  <si>
    <t xml:space="preserve"> 71004-86-9</t>
  </si>
  <si>
    <t xml:space="preserve"> 71011-24-0</t>
  </si>
  <si>
    <t xml:space="preserve"> 71033-08-4</t>
  </si>
  <si>
    <t xml:space="preserve"> 7128-64-5</t>
  </si>
  <si>
    <t xml:space="preserve"> 7144-65-2</t>
  </si>
  <si>
    <t xml:space="preserve"> 71-48-7</t>
  </si>
  <si>
    <t xml:space="preserve"> 71519-80-7</t>
  </si>
  <si>
    <t xml:space="preserve"> 71-55-6</t>
  </si>
  <si>
    <t xml:space="preserve"> 7166-19-0</t>
  </si>
  <si>
    <t xml:space="preserve"> 7173-62-8</t>
  </si>
  <si>
    <t xml:space="preserve"> 71750-71-5</t>
  </si>
  <si>
    <t xml:space="preserve"> 71786-60-2</t>
  </si>
  <si>
    <t xml:space="preserve"> 72102-84-2</t>
  </si>
  <si>
    <t xml:space="preserve"> 72245-46-6</t>
  </si>
  <si>
    <t xml:space="preserve"> 72275-68-4</t>
  </si>
  <si>
    <t xml:space="preserve"> 7234-36-8</t>
  </si>
  <si>
    <t xml:space="preserve"> 7235-40-7</t>
  </si>
  <si>
    <t xml:space="preserve"> 72428-82-1</t>
  </si>
  <si>
    <t xml:space="preserve"> 72749-55-4</t>
  </si>
  <si>
    <t xml:space="preserve"> 7283-70-7</t>
  </si>
  <si>
    <t xml:space="preserve"> 72854-17-2</t>
  </si>
  <si>
    <t xml:space="preserve"> 72854-21-8</t>
  </si>
  <si>
    <t xml:space="preserve"> 73138-53-1</t>
  </si>
  <si>
    <t xml:space="preserve"> 73138-79-1</t>
  </si>
  <si>
    <t xml:space="preserve"> 7320-34-5</t>
  </si>
  <si>
    <t xml:space="preserve"> 73347-80-5</t>
  </si>
  <si>
    <t xml:space="preserve"> 7346-80-7</t>
  </si>
  <si>
    <t xml:space="preserve"> 7379-27-3</t>
  </si>
  <si>
    <t xml:space="preserve"> 7379-28-4</t>
  </si>
  <si>
    <t xml:space="preserve"> 7384-22-7</t>
  </si>
  <si>
    <t xml:space="preserve"> 73891-99-3</t>
  </si>
  <si>
    <t xml:space="preserve"> 73987-94-7</t>
  </si>
  <si>
    <t xml:space="preserve"> 7423-42-9</t>
  </si>
  <si>
    <t xml:space="preserve"> 74263-53-9</t>
  </si>
  <si>
    <t xml:space="preserve"> 74263-54-0</t>
  </si>
  <si>
    <t xml:space="preserve"> 7429-90-5</t>
  </si>
  <si>
    <t xml:space="preserve"> 74-31-7</t>
  </si>
  <si>
    <t xml:space="preserve"> 74347-33-4</t>
  </si>
  <si>
    <t xml:space="preserve"> 7439-89-6</t>
  </si>
  <si>
    <t xml:space="preserve"> 7439-93-2</t>
  </si>
  <si>
    <t xml:space="preserve"> 7439-95-4</t>
  </si>
  <si>
    <t xml:space="preserve"> 7439-96-5</t>
  </si>
  <si>
    <t xml:space="preserve"> 7440-02-0</t>
  </si>
  <si>
    <t xml:space="preserve"> 7440-23-5</t>
  </si>
  <si>
    <t xml:space="preserve"> 7440-45-1</t>
  </si>
  <si>
    <t xml:space="preserve"> 7440-48-4</t>
  </si>
  <si>
    <t xml:space="preserve"> 7440-50-8</t>
  </si>
  <si>
    <t xml:space="preserve"> 7440-59-7</t>
  </si>
  <si>
    <t xml:space="preserve"> 7440-66-6</t>
  </si>
  <si>
    <t xml:space="preserve"> 7440-70-2</t>
  </si>
  <si>
    <t xml:space="preserve"> 74441-05-7</t>
  </si>
  <si>
    <t xml:space="preserve"> 74449-50-6</t>
  </si>
  <si>
    <t xml:space="preserve"> 7446-20-0</t>
  </si>
  <si>
    <t xml:space="preserve"> 7447-40-7</t>
  </si>
  <si>
    <t xml:space="preserve"> 74499-22-2</t>
  </si>
  <si>
    <t xml:space="preserve"> 74746-95-5</t>
  </si>
  <si>
    <t xml:space="preserve"> 74-85-1</t>
  </si>
  <si>
    <t xml:space="preserve"> 7488-55-3</t>
  </si>
  <si>
    <t xml:space="preserve"> 74-89-5</t>
  </si>
  <si>
    <t xml:space="preserve"> 7492-30-0</t>
  </si>
  <si>
    <t xml:space="preserve"> 7492-55-9</t>
  </si>
  <si>
    <t xml:space="preserve"> 7492-58-2</t>
  </si>
  <si>
    <t xml:space="preserve"> 7492-60-6</t>
  </si>
  <si>
    <t xml:space="preserve"> 7492-61-7</t>
  </si>
  <si>
    <t xml:space="preserve"> 7492-62-8</t>
  </si>
  <si>
    <t xml:space="preserve"> 7492-63-9</t>
  </si>
  <si>
    <t xml:space="preserve"> 7493-81-4</t>
  </si>
  <si>
    <t xml:space="preserve"> 75-01-4</t>
  </si>
  <si>
    <t xml:space="preserve"> 75-02-5</t>
  </si>
  <si>
    <t xml:space="preserve"> 75088-62-9</t>
  </si>
  <si>
    <t xml:space="preserve"> 75-15-0</t>
  </si>
  <si>
    <t xml:space="preserve"> 7534-94-3</t>
  </si>
  <si>
    <t xml:space="preserve"> 75-35-4</t>
  </si>
  <si>
    <t xml:space="preserve"> 75-37-6</t>
  </si>
  <si>
    <t xml:space="preserve"> 75-38-7</t>
  </si>
  <si>
    <t xml:space="preserve"> 75-44-5</t>
  </si>
  <si>
    <t xml:space="preserve"> 75-47-8</t>
  </si>
  <si>
    <t xml:space="preserve"> 7553-56-2</t>
  </si>
  <si>
    <t xml:space="preserve"> 7558-63-6</t>
  </si>
  <si>
    <t xml:space="preserve"> 7558-80-7</t>
  </si>
  <si>
    <t xml:space="preserve"> 7559-82-2</t>
  </si>
  <si>
    <t xml:space="preserve"> 7563-36-2</t>
  </si>
  <si>
    <t xml:space="preserve"> 75-65-0</t>
  </si>
  <si>
    <t xml:space="preserve"> 75-91-2</t>
  </si>
  <si>
    <t xml:space="preserve"> 7620-75-9</t>
  </si>
  <si>
    <t xml:space="preserve"> 76-22-2</t>
  </si>
  <si>
    <t xml:space="preserve"> 7631-90-5</t>
  </si>
  <si>
    <t xml:space="preserve"> 7632-50-0</t>
  </si>
  <si>
    <t xml:space="preserve"> 7646-85-7</t>
  </si>
  <si>
    <t xml:space="preserve"> 7647-01-0</t>
  </si>
  <si>
    <t xml:space="preserve"> 7647-14-5</t>
  </si>
  <si>
    <t xml:space="preserve"> 7647-15-6</t>
  </si>
  <si>
    <t xml:space="preserve"> 765-14-0</t>
  </si>
  <si>
    <t xml:space="preserve"> 7664-39-3</t>
  </si>
  <si>
    <t xml:space="preserve"> 7664-41-7</t>
  </si>
  <si>
    <t xml:space="preserve"> 7664-93-9</t>
  </si>
  <si>
    <t xml:space="preserve"> 76774-25-9</t>
  </si>
  <si>
    <t xml:space="preserve"> 7681-11-0</t>
  </si>
  <si>
    <t xml:space="preserve"> 7681-38-1</t>
  </si>
  <si>
    <t xml:space="preserve"> 7681-53-0</t>
  </si>
  <si>
    <t xml:space="preserve"> 7681-57-4</t>
  </si>
  <si>
    <t xml:space="preserve"> 7681-65-4</t>
  </si>
  <si>
    <t xml:space="preserve"> 7697-37-2</t>
  </si>
  <si>
    <t xml:space="preserve"> 7704-34-9</t>
  </si>
  <si>
    <t xml:space="preserve"> 7705-08-0</t>
  </si>
  <si>
    <t xml:space="preserve"> 7720-78-7</t>
  </si>
  <si>
    <t xml:space="preserve"> 7722-76-1</t>
  </si>
  <si>
    <t xml:space="preserve"> 7722-84-1</t>
  </si>
  <si>
    <t xml:space="preserve"> 7722-88-5</t>
  </si>
  <si>
    <t xml:space="preserve"> 77238-98-3</t>
  </si>
  <si>
    <t xml:space="preserve"> 77272-12-9</t>
  </si>
  <si>
    <t xml:space="preserve"> 7727-43-7</t>
  </si>
  <si>
    <t xml:space="preserve"> 7733-02-0</t>
  </si>
  <si>
    <t xml:space="preserve"> 77402-38-1</t>
  </si>
  <si>
    <t xml:space="preserve"> 77538-80-8</t>
  </si>
  <si>
    <t xml:space="preserve"> 7757-81-5</t>
  </si>
  <si>
    <t xml:space="preserve"> 7757-82-6</t>
  </si>
  <si>
    <t xml:space="preserve"> 7757-83-7</t>
  </si>
  <si>
    <t xml:space="preserve"> 7757-86-0</t>
  </si>
  <si>
    <t xml:space="preserve"> 7757-87-1</t>
  </si>
  <si>
    <t xml:space="preserve"> 7757-93-9</t>
  </si>
  <si>
    <t xml:space="preserve"> 7758-16-9</t>
  </si>
  <si>
    <t xml:space="preserve"> 7758-29-4</t>
  </si>
  <si>
    <t xml:space="preserve"> 77-58-7</t>
  </si>
  <si>
    <t xml:space="preserve"> 7758-98-7</t>
  </si>
  <si>
    <t xml:space="preserve"> 7761-88-8</t>
  </si>
  <si>
    <t xml:space="preserve"> 77-62-3</t>
  </si>
  <si>
    <t xml:space="preserve"> 7772-99-8</t>
  </si>
  <si>
    <t xml:space="preserve"> 7774-42-7</t>
  </si>
  <si>
    <t xml:space="preserve"> 7774-46-1</t>
  </si>
  <si>
    <t xml:space="preserve"> 7774-68-7</t>
  </si>
  <si>
    <t xml:space="preserve"> 7775-14-6</t>
  </si>
  <si>
    <t xml:space="preserve"> 7775-19-1</t>
  </si>
  <si>
    <t xml:space="preserve"> 7775-41-9</t>
  </si>
  <si>
    <t xml:space="preserve"> 7775-50-0</t>
  </si>
  <si>
    <t xml:space="preserve"> 7778-50-9</t>
  </si>
  <si>
    <t xml:space="preserve"> 7778-53-2</t>
  </si>
  <si>
    <t xml:space="preserve"> 7778-54-3</t>
  </si>
  <si>
    <t xml:space="preserve"> 7778-66-7</t>
  </si>
  <si>
    <t xml:space="preserve"> 7778-70-3</t>
  </si>
  <si>
    <t xml:space="preserve"> 7778-73-6</t>
  </si>
  <si>
    <t xml:space="preserve"> 7778-74-7</t>
  </si>
  <si>
    <t xml:space="preserve"> 7778-77-0</t>
  </si>
  <si>
    <t xml:space="preserve"> 7779-31-9</t>
  </si>
  <si>
    <t xml:space="preserve"> 7779-63-7</t>
  </si>
  <si>
    <t xml:space="preserve"> 7779-83-1</t>
  </si>
  <si>
    <t xml:space="preserve"> 7779-86-4</t>
  </si>
  <si>
    <t xml:space="preserve"> 7779-88-6</t>
  </si>
  <si>
    <t xml:space="preserve"> 7779-90-0</t>
  </si>
  <si>
    <t xml:space="preserve"> 7779-99-9</t>
  </si>
  <si>
    <t xml:space="preserve"> 77804-81-0</t>
  </si>
  <si>
    <t xml:space="preserve"> 7782-41-4</t>
  </si>
  <si>
    <t xml:space="preserve"> 7782-44-7</t>
  </si>
  <si>
    <t xml:space="preserve"> 7782-75-4</t>
  </si>
  <si>
    <t xml:space="preserve"> 7782-85-6</t>
  </si>
  <si>
    <t xml:space="preserve"> 7782-87-8</t>
  </si>
  <si>
    <t xml:space="preserve"> 7783-18-8</t>
  </si>
  <si>
    <t xml:space="preserve"> 7783-20-2</t>
  </si>
  <si>
    <t xml:space="preserve"> 7783-28-0</t>
  </si>
  <si>
    <t xml:space="preserve"> 7783-40-6</t>
  </si>
  <si>
    <t xml:space="preserve"> 7783-90-6</t>
  </si>
  <si>
    <t xml:space="preserve"> 7784-24-9</t>
  </si>
  <si>
    <t xml:space="preserve"> 7784-26-1</t>
  </si>
  <si>
    <t xml:space="preserve"> 7784-28-3</t>
  </si>
  <si>
    <t xml:space="preserve"> 77-85-0</t>
  </si>
  <si>
    <t xml:space="preserve"> 7785-84-4</t>
  </si>
  <si>
    <t xml:space="preserve"> 7785-87-7</t>
  </si>
  <si>
    <t xml:space="preserve"> 7785-88-8</t>
  </si>
  <si>
    <t xml:space="preserve"> 7786-17-6</t>
  </si>
  <si>
    <t xml:space="preserve"> 7786-30-3</t>
  </si>
  <si>
    <t xml:space="preserve"> 7787-70-4</t>
  </si>
  <si>
    <t xml:space="preserve"> 7788-99-0</t>
  </si>
  <si>
    <t xml:space="preserve"> 7789-41-5</t>
  </si>
  <si>
    <t xml:space="preserve"> 7789-79-9</t>
  </si>
  <si>
    <t xml:space="preserve"> 7789-80-2</t>
  </si>
  <si>
    <t xml:space="preserve"> 7790-53-6</t>
  </si>
  <si>
    <t xml:space="preserve"> 7790-76-3</t>
  </si>
  <si>
    <t xml:space="preserve"> 7790-92-3</t>
  </si>
  <si>
    <t xml:space="preserve"> 7790-99-0</t>
  </si>
  <si>
    <t xml:space="preserve"> 7791-25-5</t>
  </si>
  <si>
    <t xml:space="preserve"> 77-94-1</t>
  </si>
  <si>
    <t xml:space="preserve"> 77-99-6</t>
  </si>
  <si>
    <t xml:space="preserve"> 78-21-7</t>
  </si>
  <si>
    <t xml:space="preserve"> 78-23-9</t>
  </si>
  <si>
    <t xml:space="preserve"> 78-27-3</t>
  </si>
  <si>
    <t xml:space="preserve"> 78-33-1</t>
  </si>
  <si>
    <t xml:space="preserve"> 78-57-9</t>
  </si>
  <si>
    <t xml:space="preserve"> 78638-99-0</t>
  </si>
  <si>
    <t xml:space="preserve"> 78-67-1</t>
  </si>
  <si>
    <t xml:space="preserve"> 78-71-7</t>
  </si>
  <si>
    <t xml:space="preserve"> 78-78-4</t>
  </si>
  <si>
    <t xml:space="preserve"> 78-79-5</t>
  </si>
  <si>
    <t xml:space="preserve"> 79-00-5</t>
  </si>
  <si>
    <t xml:space="preserve"> 79-07-2</t>
  </si>
  <si>
    <t xml:space="preserve"> 79072-96-1</t>
  </si>
  <si>
    <t xml:space="preserve"> 79-09-4</t>
  </si>
  <si>
    <t xml:space="preserve"> 79-10-7</t>
  </si>
  <si>
    <t xml:space="preserve"> 79122-60-4</t>
  </si>
  <si>
    <t xml:space="preserve"> 79293-56-4</t>
  </si>
  <si>
    <t xml:space="preserve"> 79331-75-2</t>
  </si>
  <si>
    <t xml:space="preserve"> 79-33-4</t>
  </si>
  <si>
    <t xml:space="preserve"> 79-38-9</t>
  </si>
  <si>
    <t xml:space="preserve"> 79-41-4</t>
  </si>
  <si>
    <t xml:space="preserve"> 79-46-9</t>
  </si>
  <si>
    <t xml:space="preserve"> 79-74-3</t>
  </si>
  <si>
    <t xml:space="preserve"> 79-81-2</t>
  </si>
  <si>
    <t xml:space="preserve"> 8000-49-5</t>
  </si>
  <si>
    <t xml:space="preserve"> 8000-73-5</t>
  </si>
  <si>
    <t xml:space="preserve"> 8000-78-0</t>
  </si>
  <si>
    <t xml:space="preserve"> 8000-91-7</t>
  </si>
  <si>
    <t xml:space="preserve"> 8000-92-8</t>
  </si>
  <si>
    <t xml:space="preserve"> 8001-20-5</t>
  </si>
  <si>
    <t xml:space="preserve"> 8001-21-6</t>
  </si>
  <si>
    <t xml:space="preserve"> 8001-22-7</t>
  </si>
  <si>
    <t xml:space="preserve"> 8001-23-8</t>
  </si>
  <si>
    <t xml:space="preserve"> 8001-26-1</t>
  </si>
  <si>
    <t xml:space="preserve"> 8001-29-4</t>
  </si>
  <si>
    <t xml:space="preserve"> 8001-30-7</t>
  </si>
  <si>
    <t xml:space="preserve"> 8001-31-8</t>
  </si>
  <si>
    <t xml:space="preserve"> 8001-39-6</t>
  </si>
  <si>
    <t xml:space="preserve"> 8001-75-0</t>
  </si>
  <si>
    <t xml:space="preserve"> 8001-78-3</t>
  </si>
  <si>
    <t xml:space="preserve"> 8002-13-9</t>
  </si>
  <si>
    <t xml:space="preserve"> 8002-16-2</t>
  </si>
  <si>
    <t xml:space="preserve"> 8002-23-1</t>
  </si>
  <si>
    <t xml:space="preserve"> 8002-26-4</t>
  </si>
  <si>
    <t xml:space="preserve"> 8002-33-3</t>
  </si>
  <si>
    <t xml:space="preserve"> 8002-43-5</t>
  </si>
  <si>
    <t xml:space="preserve"> 8002-53-7</t>
  </si>
  <si>
    <t xml:space="preserve"> 8002-75-3</t>
  </si>
  <si>
    <t xml:space="preserve"> 8006-40-4</t>
  </si>
  <si>
    <t xml:space="preserve"> 8006-75-5</t>
  </si>
  <si>
    <t xml:space="preserve"> 8007-18-9</t>
  </si>
  <si>
    <t xml:space="preserve"> 8007-30-5</t>
  </si>
  <si>
    <t xml:space="preserve"> 8008-20-6</t>
  </si>
  <si>
    <t xml:space="preserve"> 8008-63-7</t>
  </si>
  <si>
    <t xml:space="preserve"> 8008-74-0</t>
  </si>
  <si>
    <t xml:space="preserve"> 8011-48-1</t>
  </si>
  <si>
    <t xml:space="preserve"> 8014-29-7</t>
  </si>
  <si>
    <t xml:space="preserve"> 8015-74-5</t>
  </si>
  <si>
    <t xml:space="preserve"> 8015-80-3</t>
  </si>
  <si>
    <t xml:space="preserve"> 8015-86-9</t>
  </si>
  <si>
    <t xml:space="preserve"> 8016-13-5</t>
  </si>
  <si>
    <t xml:space="preserve"> 8016-24-8</t>
  </si>
  <si>
    <t xml:space="preserve"> 8016-28-2</t>
  </si>
  <si>
    <t xml:space="preserve"> 8016-49-7</t>
  </si>
  <si>
    <t xml:space="preserve"> 8016-53-3</t>
  </si>
  <si>
    <t xml:space="preserve"> 8016-58-8</t>
  </si>
  <si>
    <t xml:space="preserve"> 8016-59-9</t>
  </si>
  <si>
    <t xml:space="preserve"> 8016-70-4</t>
  </si>
  <si>
    <t xml:space="preserve"> 8016-71-5</t>
  </si>
  <si>
    <t xml:space="preserve"> 8016-74-8</t>
  </si>
  <si>
    <t xml:space="preserve"> 8016-75-9</t>
  </si>
  <si>
    <t xml:space="preserve"> 8016-76-0</t>
  </si>
  <si>
    <t xml:space="preserve"> 8016-81-7</t>
  </si>
  <si>
    <t xml:space="preserve"> 8017-16-1</t>
  </si>
  <si>
    <t xml:space="preserve"> 8028-42-0</t>
  </si>
  <si>
    <t xml:space="preserve"> 8028-89-5</t>
  </si>
  <si>
    <t xml:space="preserve"> 8029-43-4</t>
  </si>
  <si>
    <t xml:space="preserve"> 8029-44-5</t>
  </si>
  <si>
    <t xml:space="preserve"> 8030-70-4</t>
  </si>
  <si>
    <t xml:space="preserve"> 8030-72-6</t>
  </si>
  <si>
    <t xml:space="preserve"> 80-30-8</t>
  </si>
  <si>
    <t xml:space="preserve"> 8030-90-8</t>
  </si>
  <si>
    <t xml:space="preserve"> 8030-94-2</t>
  </si>
  <si>
    <t xml:space="preserve"> 8031-45-6</t>
  </si>
  <si>
    <t xml:space="preserve"> 8032-32-4</t>
  </si>
  <si>
    <t xml:space="preserve"> 8033-43-0</t>
  </si>
  <si>
    <t xml:space="preserve"> 80-39-7</t>
  </si>
  <si>
    <t xml:space="preserve"> 80410-33-9</t>
  </si>
  <si>
    <t xml:space="preserve"> 8045-34-9</t>
  </si>
  <si>
    <t xml:space="preserve"> 8047-49-2</t>
  </si>
  <si>
    <t xml:space="preserve"> 8050-15-5</t>
  </si>
  <si>
    <t xml:space="preserve"> 8050-18-8</t>
  </si>
  <si>
    <t xml:space="preserve"> 8050-23-5</t>
  </si>
  <si>
    <t xml:space="preserve"> 8050-26-8</t>
  </si>
  <si>
    <t xml:space="preserve"> 8050-28-0</t>
  </si>
  <si>
    <t xml:space="preserve"> 8050-29-1</t>
  </si>
  <si>
    <t xml:space="preserve"> 8050-33-7</t>
  </si>
  <si>
    <t xml:space="preserve"> 80-51-3</t>
  </si>
  <si>
    <t xml:space="preserve"> 8052-42-4</t>
  </si>
  <si>
    <t xml:space="preserve"> 8052-46-8</t>
  </si>
  <si>
    <t xml:space="preserve"> 8052-48-0</t>
  </si>
  <si>
    <t xml:space="preserve"> 8052-49-1</t>
  </si>
  <si>
    <t xml:space="preserve"> 8052-50-4</t>
  </si>
  <si>
    <t xml:space="preserve"> 8052-51-5</t>
  </si>
  <si>
    <t xml:space="preserve"> 8063-52-3</t>
  </si>
  <si>
    <t xml:space="preserve"> 80693-00-1</t>
  </si>
  <si>
    <t xml:space="preserve"> 80939-62-4</t>
  </si>
  <si>
    <t xml:space="preserve"> 81-13-0</t>
  </si>
  <si>
    <t xml:space="preserve"> 81-24-3</t>
  </si>
  <si>
    <t xml:space="preserve"> 81-25-4</t>
  </si>
  <si>
    <t xml:space="preserve"> 81-33-4</t>
  </si>
  <si>
    <t xml:space="preserve"> 813-94-5</t>
  </si>
  <si>
    <t xml:space="preserve"> 814-80-2</t>
  </si>
  <si>
    <t xml:space="preserve"> 818-08-6</t>
  </si>
  <si>
    <t xml:space="preserve"> 822-23-1</t>
  </si>
  <si>
    <t xml:space="preserve"> 82339-03-5</t>
  </si>
  <si>
    <t xml:space="preserve"> 82451-48-7</t>
  </si>
  <si>
    <t xml:space="preserve"> 83044-99-9</t>
  </si>
  <si>
    <t xml:space="preserve"> 83-44-3</t>
  </si>
  <si>
    <t xml:space="preserve"> 83447-69-2</t>
  </si>
  <si>
    <t xml:space="preserve"> 83833-97-0</t>
  </si>
  <si>
    <t xml:space="preserve"> 84030-61-5</t>
  </si>
  <si>
    <t xml:space="preserve"> 840-65-3</t>
  </si>
  <si>
    <t xml:space="preserve"> 84082-24-6</t>
  </si>
  <si>
    <t xml:space="preserve"> 84238-17-5</t>
  </si>
  <si>
    <t xml:space="preserve"> 84304-24-5</t>
  </si>
  <si>
    <t xml:space="preserve"> 84455-18-5</t>
  </si>
  <si>
    <t xml:space="preserve"> 84625-38-7</t>
  </si>
  <si>
    <t xml:space="preserve"> 84-62-8</t>
  </si>
  <si>
    <t xml:space="preserve"> 84632-65-5</t>
  </si>
  <si>
    <t xml:space="preserve"> 84-65-1</t>
  </si>
  <si>
    <t xml:space="preserve"> 84-71-9</t>
  </si>
  <si>
    <t xml:space="preserve"> 84-72-0</t>
  </si>
  <si>
    <t xml:space="preserve"> 84-77-5</t>
  </si>
  <si>
    <t xml:space="preserve"> 84776-62-5</t>
  </si>
  <si>
    <t xml:space="preserve"> 84-78-6</t>
  </si>
  <si>
    <t xml:space="preserve"> 84961-50-2</t>
  </si>
  <si>
    <t xml:space="preserve"> 84962-57-2</t>
  </si>
  <si>
    <t xml:space="preserve"> 85085-45-6</t>
  </si>
  <si>
    <t xml:space="preserve"> 85087-02-1</t>
  </si>
  <si>
    <t xml:space="preserve"> 85209-91-2</t>
  </si>
  <si>
    <t xml:space="preserve"> 85409-23-0</t>
  </si>
  <si>
    <t xml:space="preserve"> 85-43-8</t>
  </si>
  <si>
    <t xml:space="preserve"> 85-44-9</t>
  </si>
  <si>
    <t xml:space="preserve"> 85536-09-0</t>
  </si>
  <si>
    <t xml:space="preserve"> 85-60-9</t>
  </si>
  <si>
    <t xml:space="preserve"> 85-70-1</t>
  </si>
  <si>
    <t xml:space="preserve"> 85711-54-2</t>
  </si>
  <si>
    <t xml:space="preserve"> 85-71-2</t>
  </si>
  <si>
    <t xml:space="preserve"> 85896-51-1</t>
  </si>
  <si>
    <t xml:space="preserve"> 86-00-0</t>
  </si>
  <si>
    <t xml:space="preserve"> 86-25-9</t>
  </si>
  <si>
    <t xml:space="preserve"> 866-83-1</t>
  </si>
  <si>
    <t xml:space="preserve"> 866-84-2</t>
  </si>
  <si>
    <t xml:space="preserve"> 867-13-0</t>
  </si>
  <si>
    <t xml:space="preserve"> 86713-82-8</t>
  </si>
  <si>
    <t xml:space="preserve"> 867-81-2</t>
  </si>
  <si>
    <t xml:space="preserve"> 868-14-4</t>
  </si>
  <si>
    <t xml:space="preserve"> 868-18-8</t>
  </si>
  <si>
    <t xml:space="preserve"> 86830-15-1</t>
  </si>
  <si>
    <t xml:space="preserve"> 868-77-9</t>
  </si>
  <si>
    <t xml:space="preserve"> 869-24-9</t>
  </si>
  <si>
    <t xml:space="preserve"> 870-08-6</t>
  </si>
  <si>
    <t xml:space="preserve"> 87365-98-8</t>
  </si>
  <si>
    <t xml:space="preserve"> 87-67-2</t>
  </si>
  <si>
    <t xml:space="preserve"> 87-89-8</t>
  </si>
  <si>
    <t xml:space="preserve"> 880-09-1</t>
  </si>
  <si>
    <t xml:space="preserve"> 88-19-7</t>
  </si>
  <si>
    <t xml:space="preserve"> 88254-10-8</t>
  </si>
  <si>
    <t xml:space="preserve"> 88285-91-0</t>
  </si>
  <si>
    <t xml:space="preserve"> 88-32-4</t>
  </si>
  <si>
    <t xml:space="preserve"> 88526-47-0</t>
  </si>
  <si>
    <t xml:space="preserve"> 88-98-2</t>
  </si>
  <si>
    <t xml:space="preserve"> 88-99-3</t>
  </si>
  <si>
    <t xml:space="preserve"> 89-19-0</t>
  </si>
  <si>
    <t xml:space="preserve"> 89-28-1</t>
  </si>
  <si>
    <t xml:space="preserve"> 89-32-7</t>
  </si>
  <si>
    <t xml:space="preserve"> 895-85-2</t>
  </si>
  <si>
    <t xml:space="preserve"> 89-65-6</t>
  </si>
  <si>
    <t xml:space="preserve"> 89774-77-6</t>
  </si>
  <si>
    <t xml:space="preserve"> 9000-14-0</t>
  </si>
  <si>
    <t xml:space="preserve"> 9000-28-6</t>
  </si>
  <si>
    <t xml:space="preserve"> 9000-29-7</t>
  </si>
  <si>
    <t xml:space="preserve"> 9000-30-0</t>
  </si>
  <si>
    <t xml:space="preserve"> 9000-32-2</t>
  </si>
  <si>
    <t xml:space="preserve"> 9000-36-6</t>
  </si>
  <si>
    <t xml:space="preserve"> 9000-40-2</t>
  </si>
  <si>
    <t xml:space="preserve"> 9000-65-1</t>
  </si>
  <si>
    <t xml:space="preserve"> 9000-69-5</t>
  </si>
  <si>
    <t xml:space="preserve"> 9000-70-8</t>
  </si>
  <si>
    <t xml:space="preserve"> 9000-71-9</t>
  </si>
  <si>
    <t xml:space="preserve"> 9000-76-4</t>
  </si>
  <si>
    <t xml:space="preserve"> 9000-77-5</t>
  </si>
  <si>
    <t xml:space="preserve"> 90-01-7</t>
  </si>
  <si>
    <t xml:space="preserve"> 9001-73-4</t>
  </si>
  <si>
    <t xml:space="preserve"> 9002-18-0</t>
  </si>
  <si>
    <t xml:space="preserve"> 9002-81-7</t>
  </si>
  <si>
    <t xml:space="preserve"> 9002-83-9</t>
  </si>
  <si>
    <t xml:space="preserve"> 9002-84-0</t>
  </si>
  <si>
    <t xml:space="preserve"> 9002-85-1</t>
  </si>
  <si>
    <t xml:space="preserve"> 9002-86-2</t>
  </si>
  <si>
    <t xml:space="preserve"> 9002-92-0</t>
  </si>
  <si>
    <t xml:space="preserve"> 9002-97-5</t>
  </si>
  <si>
    <t xml:space="preserve"> 9002-98-6</t>
  </si>
  <si>
    <t xml:space="preserve"> 9003-00-3</t>
  </si>
  <si>
    <t xml:space="preserve"> 9003-07-0</t>
  </si>
  <si>
    <t xml:space="preserve"> 9003-13-8</t>
  </si>
  <si>
    <t xml:space="preserve"> 9003-17-2</t>
  </si>
  <si>
    <t xml:space="preserve"> 9003-18-3</t>
  </si>
  <si>
    <t xml:space="preserve"> 9003-21-8</t>
  </si>
  <si>
    <t xml:space="preserve"> 9003-22-9</t>
  </si>
  <si>
    <t xml:space="preserve"> 9003-28-5</t>
  </si>
  <si>
    <t xml:space="preserve"> 9003-29-6</t>
  </si>
  <si>
    <t xml:space="preserve"> 9003-31-0</t>
  </si>
  <si>
    <t xml:space="preserve"> 9003-32-1</t>
  </si>
  <si>
    <t xml:space="preserve"> 9003-33-2</t>
  </si>
  <si>
    <t xml:space="preserve"> 9003-34-3</t>
  </si>
  <si>
    <t xml:space="preserve"> 9003-35-4</t>
  </si>
  <si>
    <t xml:space="preserve"> 9003-36-5</t>
  </si>
  <si>
    <t xml:space="preserve"> 9003-37-6</t>
  </si>
  <si>
    <t xml:space="preserve"> 9003-41-2</t>
  </si>
  <si>
    <t xml:space="preserve"> 9003-42-3</t>
  </si>
  <si>
    <t xml:space="preserve"> 9003-44-5</t>
  </si>
  <si>
    <t xml:space="preserve"> 9003-49-0</t>
  </si>
  <si>
    <t xml:space="preserve"> 9003-50-3</t>
  </si>
  <si>
    <t xml:space="preserve"> 9003-53-6</t>
  </si>
  <si>
    <t xml:space="preserve"> 9003-54-7</t>
  </si>
  <si>
    <t xml:space="preserve"> 9003-56-9</t>
  </si>
  <si>
    <t xml:space="preserve"> 9003-62-7</t>
  </si>
  <si>
    <t xml:space="preserve"> 9003-63-8</t>
  </si>
  <si>
    <t xml:space="preserve"> 9003-70-7</t>
  </si>
  <si>
    <t xml:space="preserve"> 9003-77-4</t>
  </si>
  <si>
    <t xml:space="preserve"> 9003-79-6</t>
  </si>
  <si>
    <t xml:space="preserve"> 9003-80-9</t>
  </si>
  <si>
    <t xml:space="preserve"> 9003-86-5</t>
  </si>
  <si>
    <t xml:space="preserve"> 9003-87-6</t>
  </si>
  <si>
    <t xml:space="preserve"> 9003-88-7</t>
  </si>
  <si>
    <t xml:space="preserve"> 9003-95-6</t>
  </si>
  <si>
    <t xml:space="preserve"> 9004-32-4</t>
  </si>
  <si>
    <t xml:space="preserve"> 9004-34-6</t>
  </si>
  <si>
    <t xml:space="preserve"> 9004-35-7</t>
  </si>
  <si>
    <t xml:space="preserve"> 9004-36-8</t>
  </si>
  <si>
    <t xml:space="preserve"> 9004-39-1</t>
  </si>
  <si>
    <t xml:space="preserve"> 9004-53-9</t>
  </si>
  <si>
    <t xml:space="preserve"> 9004-54-0</t>
  </si>
  <si>
    <t xml:space="preserve"> 9004-57-3</t>
  </si>
  <si>
    <t xml:space="preserve"> 9004-58-4</t>
  </si>
  <si>
    <t xml:space="preserve"> 9004-62-0</t>
  </si>
  <si>
    <t xml:space="preserve"> 9004-65-3</t>
  </si>
  <si>
    <t xml:space="preserve"> 9004-67-5</t>
  </si>
  <si>
    <t xml:space="preserve"> 9004-70-0</t>
  </si>
  <si>
    <t xml:space="preserve"> 9004-81-3</t>
  </si>
  <si>
    <t xml:space="preserve"> 9004-83-5</t>
  </si>
  <si>
    <t xml:space="preserve"> 9004-86-8</t>
  </si>
  <si>
    <t xml:space="preserve"> 9004-95-9</t>
  </si>
  <si>
    <t xml:space="preserve"> 9004-98-2</t>
  </si>
  <si>
    <t xml:space="preserve"> 9005-00-9</t>
  </si>
  <si>
    <t xml:space="preserve"> 9005-14-5</t>
  </si>
  <si>
    <t xml:space="preserve"> 9005-27-0</t>
  </si>
  <si>
    <t xml:space="preserve"> 9005-34-9</t>
  </si>
  <si>
    <t xml:space="preserve"> 9005-35-0</t>
  </si>
  <si>
    <t xml:space="preserve"> 9005-36-1</t>
  </si>
  <si>
    <t xml:space="preserve"> 9005-37-2</t>
  </si>
  <si>
    <t xml:space="preserve"> 9005-38-3</t>
  </si>
  <si>
    <t xml:space="preserve"> 9005-43-0</t>
  </si>
  <si>
    <t xml:space="preserve"> 9005-44-1</t>
  </si>
  <si>
    <t xml:space="preserve"> 9005-46-3</t>
  </si>
  <si>
    <t xml:space="preserve"> 9005-59-8</t>
  </si>
  <si>
    <t xml:space="preserve"> 9005-66-7</t>
  </si>
  <si>
    <t xml:space="preserve"> 9005-70-3</t>
  </si>
  <si>
    <t xml:space="preserve"> 9005-75-8</t>
  </si>
  <si>
    <t xml:space="preserve"> 9005-76-9</t>
  </si>
  <si>
    <t xml:space="preserve"> 9005-77-0</t>
  </si>
  <si>
    <t xml:space="preserve"> 9005-78-1</t>
  </si>
  <si>
    <t xml:space="preserve"> 9005-81-6</t>
  </si>
  <si>
    <t xml:space="preserve"> 9005-82-7</t>
  </si>
  <si>
    <t xml:space="preserve"> 9005-98-5</t>
  </si>
  <si>
    <t xml:space="preserve"> 9005-99-6</t>
  </si>
  <si>
    <t xml:space="preserve"> 9006-00-2</t>
  </si>
  <si>
    <t xml:space="preserve"> 9006-23-9</t>
  </si>
  <si>
    <t xml:space="preserve"> 9006-24-0</t>
  </si>
  <si>
    <t xml:space="preserve"> 9006-25-1</t>
  </si>
  <si>
    <t xml:space="preserve"> 9006-26-2</t>
  </si>
  <si>
    <t xml:space="preserve"> 9006-28-4</t>
  </si>
  <si>
    <t xml:space="preserve"> 9006-93-3</t>
  </si>
  <si>
    <t xml:space="preserve"> 9007-69-6</t>
  </si>
  <si>
    <t xml:space="preserve"> 90077-56-8</t>
  </si>
  <si>
    <t xml:space="preserve"> 9008-34-8</t>
  </si>
  <si>
    <t xml:space="preserve"> 9008-59-7</t>
  </si>
  <si>
    <t xml:space="preserve"> 9008-60-0</t>
  </si>
  <si>
    <t xml:space="preserve"> 9008-61-1</t>
  </si>
  <si>
    <t xml:space="preserve"> 9008-63-3</t>
  </si>
  <si>
    <t xml:space="preserve"> 9008-64-4</t>
  </si>
  <si>
    <t xml:space="preserve"> 9008-65-5</t>
  </si>
  <si>
    <t xml:space="preserve"> 9008-66-6</t>
  </si>
  <si>
    <t xml:space="preserve"> 9008-78-0</t>
  </si>
  <si>
    <t xml:space="preserve"> 9009-54-5</t>
  </si>
  <si>
    <t xml:space="preserve"> 9010-69-9</t>
  </si>
  <si>
    <t xml:space="preserve"> 9010-75-7</t>
  </si>
  <si>
    <t xml:space="preserve"> 9010-76-8</t>
  </si>
  <si>
    <t xml:space="preserve"> 9010-77-9</t>
  </si>
  <si>
    <t xml:space="preserve"> 9010-79-1</t>
  </si>
  <si>
    <t xml:space="preserve"> 9010-80-4</t>
  </si>
  <si>
    <t xml:space="preserve"> 9010-81-5</t>
  </si>
  <si>
    <t xml:space="preserve"> 9010-84-8</t>
  </si>
  <si>
    <t xml:space="preserve"> 9010-86-0</t>
  </si>
  <si>
    <t xml:space="preserve"> 9010-88-2</t>
  </si>
  <si>
    <t xml:space="preserve"> 9010-89-3</t>
  </si>
  <si>
    <t xml:space="preserve"> 9010-92-8</t>
  </si>
  <si>
    <t xml:space="preserve"> 9010-93-9</t>
  </si>
  <si>
    <t xml:space="preserve"> 9010-94-0</t>
  </si>
  <si>
    <t xml:space="preserve"> 9010-98-4</t>
  </si>
  <si>
    <t xml:space="preserve"> 9011-09-0</t>
  </si>
  <si>
    <t xml:space="preserve"> 9011-13-6</t>
  </si>
  <si>
    <t xml:space="preserve"> 9011-14-7</t>
  </si>
  <si>
    <t xml:space="preserve"> 9011-16-9</t>
  </si>
  <si>
    <t xml:space="preserve"> 9011-17-0</t>
  </si>
  <si>
    <t xml:space="preserve"> 9011-50-1</t>
  </si>
  <si>
    <t xml:space="preserve"> 9011-80-7</t>
  </si>
  <si>
    <t xml:space="preserve"> 9011-87-4</t>
  </si>
  <si>
    <t xml:space="preserve"> 90137-95-4</t>
  </si>
  <si>
    <t xml:space="preserve"> 9014-85-1</t>
  </si>
  <si>
    <t xml:space="preserve"> 9014-90-8</t>
  </si>
  <si>
    <t xml:space="preserve"> 9014-93-1</t>
  </si>
  <si>
    <t xml:space="preserve"> 9016-45-9</t>
  </si>
  <si>
    <t xml:space="preserve"> 9017-21-4</t>
  </si>
  <si>
    <t xml:space="preserve"> 9017-27-0</t>
  </si>
  <si>
    <t xml:space="preserve"> 9017-37-2</t>
  </si>
  <si>
    <t xml:space="preserve"> 9019-29-8</t>
  </si>
  <si>
    <t xml:space="preserve"> 9022-17-7</t>
  </si>
  <si>
    <t xml:space="preserve"> 9022-96-2</t>
  </si>
  <si>
    <t xml:space="preserve"> 9032-53-5</t>
  </si>
  <si>
    <t xml:space="preserve"> 9035-90-9</t>
  </si>
  <si>
    <t xml:space="preserve"> 90385-69-6</t>
  </si>
  <si>
    <t xml:space="preserve"> 9039-76-3</t>
  </si>
  <si>
    <t xml:space="preserve"> 9040-38-4</t>
  </si>
  <si>
    <t xml:space="preserve"> 9043-30-5</t>
  </si>
  <si>
    <t xml:space="preserve"> 9044-17-1</t>
  </si>
  <si>
    <t xml:space="preserve"> 9045-28-7</t>
  </si>
  <si>
    <t xml:space="preserve"> 9045-82-3</t>
  </si>
  <si>
    <t xml:space="preserve"> 9046-10-0</t>
  </si>
  <si>
    <t xml:space="preserve"> 9046-40-6</t>
  </si>
  <si>
    <t xml:space="preserve"> 9048-46-8</t>
  </si>
  <si>
    <t xml:space="preserve"> 9049-76-7</t>
  </si>
  <si>
    <t xml:space="preserve"> 90498-90-1</t>
  </si>
  <si>
    <t xml:space="preserve"> 9051-49-4</t>
  </si>
  <si>
    <t xml:space="preserve"> 9052-45-3</t>
  </si>
  <si>
    <t xml:space="preserve"> 9052-61-3</t>
  </si>
  <si>
    <t xml:space="preserve"> 9052-84-0</t>
  </si>
  <si>
    <t xml:space="preserve"> 9060-33-7</t>
  </si>
  <si>
    <t xml:space="preserve"> 9078-71-1</t>
  </si>
  <si>
    <t xml:space="preserve"> 9080-79-9</t>
  </si>
  <si>
    <t xml:space="preserve"> 9082-00-2</t>
  </si>
  <si>
    <t xml:space="preserve"> 9086-40-2</t>
  </si>
  <si>
    <t xml:space="preserve"> 9087-61-0</t>
  </si>
  <si>
    <t xml:space="preserve"> 91051-07-9</t>
  </si>
  <si>
    <t xml:space="preserve"> 91052-66-3</t>
  </si>
  <si>
    <t xml:space="preserve"> 91052-82-3</t>
  </si>
  <si>
    <t xml:space="preserve"> 91053-54-2</t>
  </si>
  <si>
    <t xml:space="preserve"> 91079-18-4</t>
  </si>
  <si>
    <t xml:space="preserve"> 91079-23-1</t>
  </si>
  <si>
    <t xml:space="preserve"> 91081-19-5</t>
  </si>
  <si>
    <t xml:space="preserve"> 91081-85-5</t>
  </si>
  <si>
    <t xml:space="preserve"> 91-08-7</t>
  </si>
  <si>
    <t xml:space="preserve"> 91-17-8</t>
  </si>
  <si>
    <t xml:space="preserve"> 91721-66-3</t>
  </si>
  <si>
    <t xml:space="preserve"> 91723-30-7</t>
  </si>
  <si>
    <t xml:space="preserve"> 91744-64-8</t>
  </si>
  <si>
    <t xml:space="preserve"> 91744-74-0</t>
  </si>
  <si>
    <t xml:space="preserve"> 91744-75-1</t>
  </si>
  <si>
    <t xml:space="preserve"> 91744-76-2</t>
  </si>
  <si>
    <t xml:space="preserve"> 91744-77-3</t>
  </si>
  <si>
    <t xml:space="preserve"> 91744-81-9</t>
  </si>
  <si>
    <t xml:space="preserve"> 91745-04-9</t>
  </si>
  <si>
    <t xml:space="preserve"> 91-76-9</t>
  </si>
  <si>
    <t xml:space="preserve"> 91771-87-8</t>
  </si>
  <si>
    <t xml:space="preserve"> 91815-41-7</t>
  </si>
  <si>
    <t xml:space="preserve"> 91-97-4</t>
  </si>
  <si>
    <t xml:space="preserve"> 92113-40-1</t>
  </si>
  <si>
    <t xml:space="preserve"> 92113-68-3</t>
  </si>
  <si>
    <t xml:space="preserve"> 92128-87-5</t>
  </si>
  <si>
    <t xml:space="preserve"> 92265-81-1</t>
  </si>
  <si>
    <t xml:space="preserve"> 922-80-5</t>
  </si>
  <si>
    <t xml:space="preserve"> 923-02-4</t>
  </si>
  <si>
    <t xml:space="preserve"> 923-26-2</t>
  </si>
  <si>
    <t xml:space="preserve"> 924-42-5</t>
  </si>
  <si>
    <t xml:space="preserve"> 924-63-0</t>
  </si>
  <si>
    <t xml:space="preserve"> 925-05-3</t>
  </si>
  <si>
    <t xml:space="preserve"> 925-21-3</t>
  </si>
  <si>
    <t xml:space="preserve"> 925-60-0</t>
  </si>
  <si>
    <t xml:space="preserve"> 927-20-8</t>
  </si>
  <si>
    <t xml:space="preserve"> 92-93-3</t>
  </si>
  <si>
    <t xml:space="preserve"> 931-49-7</t>
  </si>
  <si>
    <t xml:space="preserve"> 93165-34-5</t>
  </si>
  <si>
    <t xml:space="preserve"> 93228-27-4</t>
  </si>
  <si>
    <t xml:space="preserve"> 93-35-6</t>
  </si>
  <si>
    <t xml:space="preserve"> 93-46-9</t>
  </si>
  <si>
    <t xml:space="preserve"> 93685-98-4</t>
  </si>
  <si>
    <t xml:space="preserve"> 93-73-2</t>
  </si>
  <si>
    <t xml:space="preserve"> 93763-70-3</t>
  </si>
  <si>
    <t xml:space="preserve"> 93920-16-2</t>
  </si>
  <si>
    <t xml:space="preserve"> 94-17-7</t>
  </si>
  <si>
    <t xml:space="preserve"> 94246-94-3</t>
  </si>
  <si>
    <t xml:space="preserve"> 94270-86-7</t>
  </si>
  <si>
    <t xml:space="preserve"> 947-04-6</t>
  </si>
  <si>
    <t xml:space="preserve"> 94-91-7</t>
  </si>
  <si>
    <t xml:space="preserve"> 94-92-8</t>
  </si>
  <si>
    <t xml:space="preserve"> 94945-28-5</t>
  </si>
  <si>
    <t xml:space="preserve"> 95-13-6</t>
  </si>
  <si>
    <t xml:space="preserve"> 95-30-7</t>
  </si>
  <si>
    <t xml:space="preserve"> 95-31-8</t>
  </si>
  <si>
    <t xml:space="preserve"> 95-33-0</t>
  </si>
  <si>
    <t xml:space="preserve"> 95-35-2</t>
  </si>
  <si>
    <t xml:space="preserve"> 95-39-6</t>
  </si>
  <si>
    <t xml:space="preserve"> 95-92-1</t>
  </si>
  <si>
    <t xml:space="preserve"> 96-05-9</t>
  </si>
  <si>
    <t xml:space="preserve"> 96-33-3</t>
  </si>
  <si>
    <t xml:space="preserve"> 96387-48-3</t>
  </si>
  <si>
    <t xml:space="preserve"> 96499-54-6</t>
  </si>
  <si>
    <t xml:space="preserve"> 96-53-7</t>
  </si>
  <si>
    <t xml:space="preserve"> 96-69-5</t>
  </si>
  <si>
    <t xml:space="preserve"> 96-70-8</t>
  </si>
  <si>
    <t xml:space="preserve"> 971-15-3</t>
  </si>
  <si>
    <t xml:space="preserve"> 97-30-3</t>
  </si>
  <si>
    <t xml:space="preserve"> 97-39-2</t>
  </si>
  <si>
    <t xml:space="preserve"> 97553-32-7</t>
  </si>
  <si>
    <t xml:space="preserve"> 97-63-2</t>
  </si>
  <si>
    <t xml:space="preserve"> 97-65-4</t>
  </si>
  <si>
    <t xml:space="preserve"> 97-67-6</t>
  </si>
  <si>
    <t xml:space="preserve"> 977000-07-9</t>
  </si>
  <si>
    <t xml:space="preserve"> 977000-08-0</t>
  </si>
  <si>
    <t xml:space="preserve"> 977000-09-1</t>
  </si>
  <si>
    <t xml:space="preserve"> 977000-79-5</t>
  </si>
  <si>
    <t xml:space="preserve"> 977002-81-5</t>
  </si>
  <si>
    <t xml:space="preserve"> 977005-28-9</t>
  </si>
  <si>
    <t xml:space="preserve"> 977007-42-3</t>
  </si>
  <si>
    <t xml:space="preserve"> 977007-74-1</t>
  </si>
  <si>
    <t xml:space="preserve"> 977009-12-3</t>
  </si>
  <si>
    <t xml:space="preserve"> 977009-49-6</t>
  </si>
  <si>
    <t xml:space="preserve"> 977009-72-5</t>
  </si>
  <si>
    <t xml:space="preserve"> 977011-52-1</t>
  </si>
  <si>
    <t xml:space="preserve"> 977011-68-9</t>
  </si>
  <si>
    <t xml:space="preserve"> 977011-74-7</t>
  </si>
  <si>
    <t xml:space="preserve"> 977011-75-8</t>
  </si>
  <si>
    <t xml:space="preserve"> 977012-00-2</t>
  </si>
  <si>
    <t xml:space="preserve"> 977012-15-9</t>
  </si>
  <si>
    <t xml:space="preserve"> 977013-47-0</t>
  </si>
  <si>
    <t xml:space="preserve"> 977013-65-2</t>
  </si>
  <si>
    <t xml:space="preserve"> 977013-67-4</t>
  </si>
  <si>
    <t xml:space="preserve"> 977013-68-5</t>
  </si>
  <si>
    <t xml:space="preserve"> 977013-69-6</t>
  </si>
  <si>
    <t xml:space="preserve"> 977013-70-9</t>
  </si>
  <si>
    <t xml:space="preserve"> 977013-71-0</t>
  </si>
  <si>
    <t xml:space="preserve"> 977013-73-2</t>
  </si>
  <si>
    <t xml:space="preserve"> 977013-74-3</t>
  </si>
  <si>
    <t xml:space="preserve"> 977013-75-4</t>
  </si>
  <si>
    <t xml:space="preserve"> 977015-82-9</t>
  </si>
  <si>
    <t xml:space="preserve"> 977016-44-6</t>
  </si>
  <si>
    <t xml:space="preserve"> 977017-04-1</t>
  </si>
  <si>
    <t xml:space="preserve"> 977017-14-3</t>
  </si>
  <si>
    <t xml:space="preserve"> 977017-45-0</t>
  </si>
  <si>
    <t xml:space="preserve"> 977017-85-8</t>
  </si>
  <si>
    <t xml:space="preserve"> 977018-49-7</t>
  </si>
  <si>
    <t xml:space="preserve"> 977018-66-8</t>
  </si>
  <si>
    <t xml:space="preserve"> 977018-88-4</t>
  </si>
  <si>
    <t xml:space="preserve"> 977019-27-4</t>
  </si>
  <si>
    <t xml:space="preserve"> 977019-35-4</t>
  </si>
  <si>
    <t xml:space="preserve"> 977019-41-2</t>
  </si>
  <si>
    <t xml:space="preserve"> 977019-42-3</t>
  </si>
  <si>
    <t xml:space="preserve"> 977019-43-4</t>
  </si>
  <si>
    <t xml:space="preserve"> 977019-54-7</t>
  </si>
  <si>
    <t xml:space="preserve"> 977019-55-8</t>
  </si>
  <si>
    <t xml:space="preserve"> 977019-67-2</t>
  </si>
  <si>
    <t xml:space="preserve"> 977019-81-0</t>
  </si>
  <si>
    <t xml:space="preserve"> 977019-84-3</t>
  </si>
  <si>
    <t xml:space="preserve"> 977020-16-8</t>
  </si>
  <si>
    <t xml:space="preserve"> 977027-31-8</t>
  </si>
  <si>
    <t xml:space="preserve"> 977028-20-8</t>
  </si>
  <si>
    <t xml:space="preserve"> 977028-96-8</t>
  </si>
  <si>
    <t xml:space="preserve"> 977029-33-6</t>
  </si>
  <si>
    <t xml:space="preserve"> 977029-39-2</t>
  </si>
  <si>
    <t xml:space="preserve"> 977029-40-5</t>
  </si>
  <si>
    <t xml:space="preserve"> 977030-87-7</t>
  </si>
  <si>
    <t xml:space="preserve"> 977030-88-8</t>
  </si>
  <si>
    <t xml:space="preserve"> 977030-93-5</t>
  </si>
  <si>
    <t xml:space="preserve"> 977030-94-6</t>
  </si>
  <si>
    <t xml:space="preserve"> 977030-97-9</t>
  </si>
  <si>
    <t xml:space="preserve"> 977030-98-0</t>
  </si>
  <si>
    <t xml:space="preserve"> 977030-99-1</t>
  </si>
  <si>
    <t xml:space="preserve"> 977032-67-9</t>
  </si>
  <si>
    <t xml:space="preserve"> 977032-92-0</t>
  </si>
  <si>
    <t xml:space="preserve"> 977032-97-5</t>
  </si>
  <si>
    <t xml:space="preserve"> 977033-00-3</t>
  </si>
  <si>
    <t xml:space="preserve"> 977033-01-4</t>
  </si>
  <si>
    <t xml:space="preserve"> 977033-04-7</t>
  </si>
  <si>
    <t xml:space="preserve"> 977033-05-8</t>
  </si>
  <si>
    <t xml:space="preserve"> 977033-09-2</t>
  </si>
  <si>
    <t xml:space="preserve"> 977033-41-2</t>
  </si>
  <si>
    <t xml:space="preserve"> 977034-67-5</t>
  </si>
  <si>
    <t xml:space="preserve"> 977034-75-5</t>
  </si>
  <si>
    <t xml:space="preserve"> 977034-87-9</t>
  </si>
  <si>
    <t xml:space="preserve"> 977035-22-5</t>
  </si>
  <si>
    <t xml:space="preserve"> 977035-23-6</t>
  </si>
  <si>
    <t xml:space="preserve"> 977035-24-7</t>
  </si>
  <si>
    <t xml:space="preserve"> 977035-25-8</t>
  </si>
  <si>
    <t xml:space="preserve"> 977035-26-9</t>
  </si>
  <si>
    <t xml:space="preserve"> 977035-27-0</t>
  </si>
  <si>
    <t xml:space="preserve"> 977035-28-1</t>
  </si>
  <si>
    <t xml:space="preserve"> 977035-29-2</t>
  </si>
  <si>
    <t xml:space="preserve"> 977035-30-5</t>
  </si>
  <si>
    <t xml:space="preserve"> 977035-31-6</t>
  </si>
  <si>
    <t xml:space="preserve"> 977035-32-7</t>
  </si>
  <si>
    <t xml:space="preserve"> 977035-33-8</t>
  </si>
  <si>
    <t xml:space="preserve"> 977035-34-9</t>
  </si>
  <si>
    <t xml:space="preserve"> 977035-35-0</t>
  </si>
  <si>
    <t xml:space="preserve"> 977035-36-1</t>
  </si>
  <si>
    <t xml:space="preserve"> 977035-37-2</t>
  </si>
  <si>
    <t xml:space="preserve"> 977035-38-3</t>
  </si>
  <si>
    <t xml:space="preserve"> 977035-39-4</t>
  </si>
  <si>
    <t xml:space="preserve"> 977035-40-7</t>
  </si>
  <si>
    <t xml:space="preserve"> 977035-41-8</t>
  </si>
  <si>
    <t xml:space="preserve"> 977035-42-9</t>
  </si>
  <si>
    <t xml:space="preserve"> 977035-43-0</t>
  </si>
  <si>
    <t xml:space="preserve"> 977035-44-1</t>
  </si>
  <si>
    <t xml:space="preserve"> 977035-45-2</t>
  </si>
  <si>
    <t xml:space="preserve"> 977035-46-3</t>
  </si>
  <si>
    <t xml:space="preserve"> 977035-47-4</t>
  </si>
  <si>
    <t xml:space="preserve"> 977035-50-9</t>
  </si>
  <si>
    <t xml:space="preserve"> 977035-51-0</t>
  </si>
  <si>
    <t xml:space="preserve"> 977035-53-2</t>
  </si>
  <si>
    <t xml:space="preserve"> 977035-54-3</t>
  </si>
  <si>
    <t xml:space="preserve"> 977035-55-4</t>
  </si>
  <si>
    <t xml:space="preserve"> 977035-56-5</t>
  </si>
  <si>
    <t xml:space="preserve"> 977035-57-6</t>
  </si>
  <si>
    <t xml:space="preserve"> 977035-58-7</t>
  </si>
  <si>
    <t xml:space="preserve"> 977035-59-8</t>
  </si>
  <si>
    <t xml:space="preserve"> 977035-60-1</t>
  </si>
  <si>
    <t xml:space="preserve"> 977035-61-2</t>
  </si>
  <si>
    <t xml:space="preserve"> 977036-10-4</t>
  </si>
  <si>
    <t xml:space="preserve"> 977036-16-0</t>
  </si>
  <si>
    <t xml:space="preserve"> 977036-17-1</t>
  </si>
  <si>
    <t xml:space="preserve"> 977036-50-2</t>
  </si>
  <si>
    <t xml:space="preserve"> 977036-52-4</t>
  </si>
  <si>
    <t xml:space="preserve"> 977037-34-5</t>
  </si>
  <si>
    <t xml:space="preserve"> 977037-37-8</t>
  </si>
  <si>
    <t xml:space="preserve"> 977037-38-9</t>
  </si>
  <si>
    <t xml:space="preserve"> 977037-39-0</t>
  </si>
  <si>
    <t xml:space="preserve"> 977037-40-3</t>
  </si>
  <si>
    <t xml:space="preserve"> 977037-48-1</t>
  </si>
  <si>
    <t xml:space="preserve"> 977037-49-2</t>
  </si>
  <si>
    <t xml:space="preserve"> 977037-51-6</t>
  </si>
  <si>
    <t xml:space="preserve"> 977037-57-2</t>
  </si>
  <si>
    <t xml:space="preserve"> 977037-59-4</t>
  </si>
  <si>
    <t xml:space="preserve"> 977037-60-7</t>
  </si>
  <si>
    <t xml:space="preserve"> 977037-69-6</t>
  </si>
  <si>
    <t xml:space="preserve"> 977037-78-7</t>
  </si>
  <si>
    <t xml:space="preserve"> 977037-79-8</t>
  </si>
  <si>
    <t xml:space="preserve"> 977037-81-2</t>
  </si>
  <si>
    <t xml:space="preserve"> 977037-82-3</t>
  </si>
  <si>
    <t xml:space="preserve"> 977037-84-5</t>
  </si>
  <si>
    <t xml:space="preserve"> 977037-85-6</t>
  </si>
  <si>
    <t xml:space="preserve"> 977037-86-7</t>
  </si>
  <si>
    <t xml:space="preserve"> 977037-87-8</t>
  </si>
  <si>
    <t xml:space="preserve"> 977037-88-9</t>
  </si>
  <si>
    <t xml:space="preserve"> 977037-89-0</t>
  </si>
  <si>
    <t xml:space="preserve"> 977037-90-3</t>
  </si>
  <si>
    <t xml:space="preserve"> 977037-91-4</t>
  </si>
  <si>
    <t xml:space="preserve"> 977038-02-0</t>
  </si>
  <si>
    <t xml:space="preserve"> 977038-03-1</t>
  </si>
  <si>
    <t xml:space="preserve"> 977038-04-2</t>
  </si>
  <si>
    <t xml:space="preserve"> 977038-05-3</t>
  </si>
  <si>
    <t xml:space="preserve"> 977038-20-2</t>
  </si>
  <si>
    <t xml:space="preserve"> 977038-21-3</t>
  </si>
  <si>
    <t xml:space="preserve"> 977038-99-5</t>
  </si>
  <si>
    <t xml:space="preserve"> 977039-01-2</t>
  </si>
  <si>
    <t xml:space="preserve"> 977039-09-0</t>
  </si>
  <si>
    <t xml:space="preserve"> 977039-16-9</t>
  </si>
  <si>
    <t xml:space="preserve"> 977039-21-6</t>
  </si>
  <si>
    <t xml:space="preserve"> 977039-31-8</t>
  </si>
  <si>
    <t xml:space="preserve"> 977040-62-2</t>
  </si>
  <si>
    <t xml:space="preserve"> 977041-39-6</t>
  </si>
  <si>
    <t xml:space="preserve"> 977041-49-8</t>
  </si>
  <si>
    <t xml:space="preserve"> 977042-38-8</t>
  </si>
  <si>
    <t xml:space="preserve"> 977042-49-1</t>
  </si>
  <si>
    <t xml:space="preserve"> 977042-50-4</t>
  </si>
  <si>
    <t xml:space="preserve"> 977042-51-5</t>
  </si>
  <si>
    <t xml:space="preserve"> 977042-66-2</t>
  </si>
  <si>
    <t xml:space="preserve"> 977043-13-2</t>
  </si>
  <si>
    <t xml:space="preserve"> 977043-14-3</t>
  </si>
  <si>
    <t xml:space="preserve"> 977043-16-5</t>
  </si>
  <si>
    <t xml:space="preserve"> 977043-17-6</t>
  </si>
  <si>
    <t xml:space="preserve"> 977043-18-7</t>
  </si>
  <si>
    <t xml:space="preserve"> 977043-19-8</t>
  </si>
  <si>
    <t xml:space="preserve"> 977043-21-2</t>
  </si>
  <si>
    <t xml:space="preserve"> 977043-22-3</t>
  </si>
  <si>
    <t xml:space="preserve"> 977043-41-6</t>
  </si>
  <si>
    <t xml:space="preserve"> 977043-47-2</t>
  </si>
  <si>
    <t xml:space="preserve"> 977043-57-4</t>
  </si>
  <si>
    <t xml:space="preserve"> 977043-58-5</t>
  </si>
  <si>
    <t xml:space="preserve"> 977043-59-6</t>
  </si>
  <si>
    <t xml:space="preserve"> 977044-01-1</t>
  </si>
  <si>
    <t xml:space="preserve"> 977044-17-9</t>
  </si>
  <si>
    <t xml:space="preserve"> 977044-33-9</t>
  </si>
  <si>
    <t xml:space="preserve"> 977044-34-0</t>
  </si>
  <si>
    <t xml:space="preserve"> 977044-65-7</t>
  </si>
  <si>
    <t xml:space="preserve"> 977044-77-1</t>
  </si>
  <si>
    <t xml:space="preserve"> 977044-88-4</t>
  </si>
  <si>
    <t xml:space="preserve"> 977045-04-7</t>
  </si>
  <si>
    <t xml:space="preserve"> 977045-05-8</t>
  </si>
  <si>
    <t xml:space="preserve"> 977045-16-1</t>
  </si>
  <si>
    <t xml:space="preserve"> 977045-28-5</t>
  </si>
  <si>
    <t xml:space="preserve"> 977045-40-1</t>
  </si>
  <si>
    <t xml:space="preserve"> 977045-49-0</t>
  </si>
  <si>
    <t xml:space="preserve"> 977045-50-3</t>
  </si>
  <si>
    <t xml:space="preserve"> 977045-51-4</t>
  </si>
  <si>
    <t xml:space="preserve"> 977045-52-5</t>
  </si>
  <si>
    <t xml:space="preserve"> 977045-53-6</t>
  </si>
  <si>
    <t xml:space="preserve"> 977045-54-7</t>
  </si>
  <si>
    <t xml:space="preserve"> 977045-55-8</t>
  </si>
  <si>
    <t xml:space="preserve"> 977045-87-6</t>
  </si>
  <si>
    <t xml:space="preserve"> 977045-96-7</t>
  </si>
  <si>
    <t xml:space="preserve"> 977046-08-4</t>
  </si>
  <si>
    <t xml:space="preserve"> 977046-09-5</t>
  </si>
  <si>
    <t xml:space="preserve"> 977046-10-8</t>
  </si>
  <si>
    <t xml:space="preserve"> 977046-11-9</t>
  </si>
  <si>
    <t xml:space="preserve"> 977046-12-0</t>
  </si>
  <si>
    <t xml:space="preserve"> 977046-14-2</t>
  </si>
  <si>
    <t xml:space="preserve"> 977046-25-5</t>
  </si>
  <si>
    <t xml:space="preserve"> 977046-26-6</t>
  </si>
  <si>
    <t xml:space="preserve"> 977046-27-7</t>
  </si>
  <si>
    <t xml:space="preserve"> 977046-28-8</t>
  </si>
  <si>
    <t xml:space="preserve"> 977046-38-0</t>
  </si>
  <si>
    <t xml:space="preserve"> 977046-75-5</t>
  </si>
  <si>
    <t xml:space="preserve"> 977047-31-6</t>
  </si>
  <si>
    <t xml:space="preserve"> 977047-70-3</t>
  </si>
  <si>
    <t xml:space="preserve"> 977047-73-6</t>
  </si>
  <si>
    <t xml:space="preserve"> 977047-74-7</t>
  </si>
  <si>
    <t xml:space="preserve"> 977047-75-8</t>
  </si>
  <si>
    <t xml:space="preserve"> 977047-76-9</t>
  </si>
  <si>
    <t xml:space="preserve"> 977047-77-0</t>
  </si>
  <si>
    <t xml:space="preserve"> 977047-78-1</t>
  </si>
  <si>
    <t xml:space="preserve"> 977047-81-6</t>
  </si>
  <si>
    <t xml:space="preserve"> 977047-82-7</t>
  </si>
  <si>
    <t xml:space="preserve"> 977047-88-3</t>
  </si>
  <si>
    <t xml:space="preserve"> 977048-15-9</t>
  </si>
  <si>
    <t xml:space="preserve"> 977048-39-7</t>
  </si>
  <si>
    <t xml:space="preserve"> 977048-43-3</t>
  </si>
  <si>
    <t xml:space="preserve"> 977048-49-9</t>
  </si>
  <si>
    <t xml:space="preserve"> 977048-50-2</t>
  </si>
  <si>
    <t xml:space="preserve"> 977048-51-3</t>
  </si>
  <si>
    <t xml:space="preserve"> 977048-52-4</t>
  </si>
  <si>
    <t xml:space="preserve"> 977048-53-5</t>
  </si>
  <si>
    <t xml:space="preserve"> 977048-78-4</t>
  </si>
  <si>
    <t xml:space="preserve"> 977048-92-2</t>
  </si>
  <si>
    <t xml:space="preserve"> 977048-93-3</t>
  </si>
  <si>
    <t xml:space="preserve"> 977048-94-4</t>
  </si>
  <si>
    <t xml:space="preserve"> 977048-95-5</t>
  </si>
  <si>
    <t xml:space="preserve"> 977049-28-7</t>
  </si>
  <si>
    <t xml:space="preserve"> 977049-30-1</t>
  </si>
  <si>
    <t xml:space="preserve"> 977049-31-2</t>
  </si>
  <si>
    <t xml:space="preserve"> 977049-32-3</t>
  </si>
  <si>
    <t xml:space="preserve"> 977049-40-3</t>
  </si>
  <si>
    <t xml:space="preserve"> 977049-61-8</t>
  </si>
  <si>
    <t xml:space="preserve"> 977049-63-0</t>
  </si>
  <si>
    <t xml:space="preserve"> 977049-70-9</t>
  </si>
  <si>
    <t xml:space="preserve"> 977049-91-4</t>
  </si>
  <si>
    <t xml:space="preserve"> 977050-01-3</t>
  </si>
  <si>
    <t xml:space="preserve"> 977050-51-3</t>
  </si>
  <si>
    <t xml:space="preserve"> 977050-52-4</t>
  </si>
  <si>
    <t xml:space="preserve"> 977050-75-1</t>
  </si>
  <si>
    <t xml:space="preserve"> 977050-93-3</t>
  </si>
  <si>
    <t xml:space="preserve"> 977052-02-0</t>
  </si>
  <si>
    <t xml:space="preserve"> 977052-26-8</t>
  </si>
  <si>
    <t xml:space="preserve"> 977053-61-4</t>
  </si>
  <si>
    <t xml:space="preserve"> 977053-62-5</t>
  </si>
  <si>
    <t xml:space="preserve"> 977053-64-7</t>
  </si>
  <si>
    <t xml:space="preserve"> 977054-36-6</t>
  </si>
  <si>
    <t xml:space="preserve"> 977054-98-0</t>
  </si>
  <si>
    <t xml:space="preserve"> 977055-01-8</t>
  </si>
  <si>
    <t xml:space="preserve"> 977055-04-1</t>
  </si>
  <si>
    <t xml:space="preserve"> 977055-24-5</t>
  </si>
  <si>
    <t xml:space="preserve"> 977055-26-7</t>
  </si>
  <si>
    <t xml:space="preserve"> 977055-27-8</t>
  </si>
  <si>
    <t xml:space="preserve"> 977055-40-5</t>
  </si>
  <si>
    <t xml:space="preserve"> 977055-49-4</t>
  </si>
  <si>
    <t xml:space="preserve"> 977055-65-4</t>
  </si>
  <si>
    <t xml:space="preserve"> 977056-87-3</t>
  </si>
  <si>
    <t xml:space="preserve"> 977057-53-6</t>
  </si>
  <si>
    <t xml:space="preserve"> 977057-68-3</t>
  </si>
  <si>
    <t xml:space="preserve"> 977058-73-3</t>
  </si>
  <si>
    <t xml:space="preserve"> 977059-10-1</t>
  </si>
  <si>
    <t xml:space="preserve"> 977059-64-5</t>
  </si>
  <si>
    <t xml:space="preserve"> 977059-82-7</t>
  </si>
  <si>
    <t xml:space="preserve"> 977059-91-8</t>
  </si>
  <si>
    <t xml:space="preserve"> 977060-51-7</t>
  </si>
  <si>
    <t xml:space="preserve"> 977062-19-3</t>
  </si>
  <si>
    <t xml:space="preserve"> 977063-82-3</t>
  </si>
  <si>
    <t xml:space="preserve"> 977063-83-4</t>
  </si>
  <si>
    <t xml:space="preserve"> 977064-43-9</t>
  </si>
  <si>
    <t xml:space="preserve"> 977065-59-0</t>
  </si>
  <si>
    <t xml:space="preserve"> 977065-86-3</t>
  </si>
  <si>
    <t xml:space="preserve"> 977066-07-1</t>
  </si>
  <si>
    <t xml:space="preserve"> 977066-81-1</t>
  </si>
  <si>
    <t xml:space="preserve"> 977068-27-1</t>
  </si>
  <si>
    <t xml:space="preserve"> 977069-05-8</t>
  </si>
  <si>
    <t xml:space="preserve"> 977069-41-2</t>
  </si>
  <si>
    <t xml:space="preserve"> 977074-40-0</t>
  </si>
  <si>
    <t xml:space="preserve"> 977074-52-4</t>
  </si>
  <si>
    <t xml:space="preserve"> 977074-71-7</t>
  </si>
  <si>
    <t xml:space="preserve"> 977075-42-5</t>
  </si>
  <si>
    <t xml:space="preserve"> 977075-84-5</t>
  </si>
  <si>
    <t xml:space="preserve"> 977075-85-6</t>
  </si>
  <si>
    <t xml:space="preserve"> 977075-93-6</t>
  </si>
  <si>
    <t xml:space="preserve"> 977076-07-5</t>
  </si>
  <si>
    <t xml:space="preserve"> 977076-64-4</t>
  </si>
  <si>
    <t xml:space="preserve"> 977076-65-5</t>
  </si>
  <si>
    <t xml:space="preserve"> 977076-66-6</t>
  </si>
  <si>
    <t xml:space="preserve"> 977076-84-8</t>
  </si>
  <si>
    <t xml:space="preserve"> 977077-43-2</t>
  </si>
  <si>
    <t xml:space="preserve"> 977077-98-7</t>
  </si>
  <si>
    <t xml:space="preserve"> 977078-18-4</t>
  </si>
  <si>
    <t xml:space="preserve"> 977078-39-9</t>
  </si>
  <si>
    <t xml:space="preserve"> 977078-58-2</t>
  </si>
  <si>
    <t xml:space="preserve"> 977078-69-5</t>
  </si>
  <si>
    <t xml:space="preserve"> 977078-97-9</t>
  </si>
  <si>
    <t xml:space="preserve"> 977078-98-0</t>
  </si>
  <si>
    <t xml:space="preserve"> 977079-20-1</t>
  </si>
  <si>
    <t xml:space="preserve"> 977079-30-3</t>
  </si>
  <si>
    <t xml:space="preserve"> 977079-54-1</t>
  </si>
  <si>
    <t xml:space="preserve"> 977079-89-2</t>
  </si>
  <si>
    <t xml:space="preserve"> 977080-46-8</t>
  </si>
  <si>
    <t xml:space="preserve"> 977080-47-9</t>
  </si>
  <si>
    <t xml:space="preserve"> 977080-48-0</t>
  </si>
  <si>
    <t xml:space="preserve"> 977080-49-1</t>
  </si>
  <si>
    <t xml:space="preserve"> 977080-50-4</t>
  </si>
  <si>
    <t xml:space="preserve"> 977081-34-7</t>
  </si>
  <si>
    <t xml:space="preserve"> 977081-36-9</t>
  </si>
  <si>
    <t xml:space="preserve"> 977081-56-3</t>
  </si>
  <si>
    <t xml:space="preserve"> 977081-59-6</t>
  </si>
  <si>
    <t xml:space="preserve"> 977081-60-9</t>
  </si>
  <si>
    <t xml:space="preserve"> 977082-41-9</t>
  </si>
  <si>
    <t xml:space="preserve"> 977082-48-6</t>
  </si>
  <si>
    <t xml:space="preserve"> 977083-65-0</t>
  </si>
  <si>
    <t xml:space="preserve"> 977083-71-8</t>
  </si>
  <si>
    <t xml:space="preserve"> 977083-72-9</t>
  </si>
  <si>
    <t xml:space="preserve"> 977084-83-5</t>
  </si>
  <si>
    <t xml:space="preserve"> 977085-06-5</t>
  </si>
  <si>
    <t xml:space="preserve"> 977085-22-5</t>
  </si>
  <si>
    <t xml:space="preserve"> 977085-30-5</t>
  </si>
  <si>
    <t xml:space="preserve"> 977085-32-7</t>
  </si>
  <si>
    <t xml:space="preserve"> 977085-34-9</t>
  </si>
  <si>
    <t xml:space="preserve"> 977085-50-9</t>
  </si>
  <si>
    <t xml:space="preserve"> 977085-83-8</t>
  </si>
  <si>
    <t xml:space="preserve"> 977085-98-5</t>
  </si>
  <si>
    <t xml:space="preserve"> 977086-62-6</t>
  </si>
  <si>
    <t xml:space="preserve"> 977087-60-7</t>
  </si>
  <si>
    <t xml:space="preserve"> 977087-80-1</t>
  </si>
  <si>
    <t xml:space="preserve"> 977087-82-3</t>
  </si>
  <si>
    <t xml:space="preserve"> 977087-83-4</t>
  </si>
  <si>
    <t xml:space="preserve"> 977087-87-8</t>
  </si>
  <si>
    <t xml:space="preserve"> 977087-96-9</t>
  </si>
  <si>
    <t xml:space="preserve"> 977088-19-9</t>
  </si>
  <si>
    <t xml:space="preserve"> 977088-46-2</t>
  </si>
  <si>
    <t xml:space="preserve"> 977088-60-0</t>
  </si>
  <si>
    <t xml:space="preserve"> 977088-90-6</t>
  </si>
  <si>
    <t xml:space="preserve"> 977089-48-7</t>
  </si>
  <si>
    <t xml:space="preserve"> 977089-49-8</t>
  </si>
  <si>
    <t xml:space="preserve"> 977089-50-1</t>
  </si>
  <si>
    <t xml:space="preserve"> 977089-55-6</t>
  </si>
  <si>
    <t xml:space="preserve"> 977089-70-5</t>
  </si>
  <si>
    <t xml:space="preserve"> 977089-73-8</t>
  </si>
  <si>
    <t xml:space="preserve"> 977089-74-9</t>
  </si>
  <si>
    <t xml:space="preserve"> 977089-75-0</t>
  </si>
  <si>
    <t xml:space="preserve"> 977089-88-5</t>
  </si>
  <si>
    <t xml:space="preserve"> 977090-03-1</t>
  </si>
  <si>
    <t xml:space="preserve"> 977090-16-6</t>
  </si>
  <si>
    <t xml:space="preserve"> 977090-58-6</t>
  </si>
  <si>
    <t xml:space="preserve"> 977091-18-1</t>
  </si>
  <si>
    <t xml:space="preserve"> 977091-19-2</t>
  </si>
  <si>
    <t xml:space="preserve"> 977091-58-9</t>
  </si>
  <si>
    <t xml:space="preserve"> 977091-74-9</t>
  </si>
  <si>
    <t xml:space="preserve"> 977092-22-0</t>
  </si>
  <si>
    <t xml:space="preserve"> 977092-32-2</t>
  </si>
  <si>
    <t xml:space="preserve"> 977093-07-4</t>
  </si>
  <si>
    <t xml:space="preserve"> 977093-13-2</t>
  </si>
  <si>
    <t xml:space="preserve"> 977093-37-0</t>
  </si>
  <si>
    <t xml:space="preserve"> 977093-40-5</t>
  </si>
  <si>
    <t xml:space="preserve"> 977093-70-1</t>
  </si>
  <si>
    <t xml:space="preserve"> 977093-73-4</t>
  </si>
  <si>
    <t xml:space="preserve"> 977093-75-6</t>
  </si>
  <si>
    <t xml:space="preserve"> 977093-79-0</t>
  </si>
  <si>
    <t xml:space="preserve"> 977093-84-7</t>
  </si>
  <si>
    <t xml:space="preserve"> 977093-91-6</t>
  </si>
  <si>
    <t xml:space="preserve"> 977093-92-7</t>
  </si>
  <si>
    <t xml:space="preserve"> 977093-96-1</t>
  </si>
  <si>
    <t xml:space="preserve"> 977094-04-4</t>
  </si>
  <si>
    <t xml:space="preserve"> 977094-14-6</t>
  </si>
  <si>
    <t xml:space="preserve"> 977094-34-0</t>
  </si>
  <si>
    <t xml:space="preserve"> 977094-51-1</t>
  </si>
  <si>
    <t xml:space="preserve"> 977094-56-6</t>
  </si>
  <si>
    <t xml:space="preserve"> 977094-70-4</t>
  </si>
  <si>
    <t xml:space="preserve"> 977094-75-9</t>
  </si>
  <si>
    <t xml:space="preserve"> 977094-82-8</t>
  </si>
  <si>
    <t xml:space="preserve"> 977094-83-9</t>
  </si>
  <si>
    <t xml:space="preserve"> 977094-84-0</t>
  </si>
  <si>
    <t xml:space="preserve"> 977094-86-2</t>
  </si>
  <si>
    <t xml:space="preserve"> 977094-90-8</t>
  </si>
  <si>
    <t xml:space="preserve"> 977094-93-1</t>
  </si>
  <si>
    <t xml:space="preserve"> 977094-94-2</t>
  </si>
  <si>
    <t xml:space="preserve"> 977095-43-4</t>
  </si>
  <si>
    <t xml:space="preserve"> 977095-47-8</t>
  </si>
  <si>
    <t xml:space="preserve"> 977095-52-5</t>
  </si>
  <si>
    <t xml:space="preserve"> 977095-53-6</t>
  </si>
  <si>
    <t xml:space="preserve"> 977095-54-7</t>
  </si>
  <si>
    <t xml:space="preserve"> 977095-56-9</t>
  </si>
  <si>
    <t xml:space="preserve"> 977095-60-5</t>
  </si>
  <si>
    <t xml:space="preserve"> 977095-74-1</t>
  </si>
  <si>
    <t xml:space="preserve"> 977095-79-6</t>
  </si>
  <si>
    <t xml:space="preserve"> 977096-06-2</t>
  </si>
  <si>
    <t xml:space="preserve"> 977096-07-3</t>
  </si>
  <si>
    <t xml:space="preserve"> 977096-08-4</t>
  </si>
  <si>
    <t xml:space="preserve"> 977096-09-5</t>
  </si>
  <si>
    <t xml:space="preserve"> 977096-15-3</t>
  </si>
  <si>
    <t xml:space="preserve"> 977096-74-4</t>
  </si>
  <si>
    <t xml:space="preserve"> 977096-76-6</t>
  </si>
  <si>
    <t xml:space="preserve"> 977096-77-7</t>
  </si>
  <si>
    <t xml:space="preserve"> 977096-79-9</t>
  </si>
  <si>
    <t xml:space="preserve"> 977096-84-6</t>
  </si>
  <si>
    <t xml:space="preserve"> 977096-94-8</t>
  </si>
  <si>
    <t xml:space="preserve"> 977096-95-9</t>
  </si>
  <si>
    <t xml:space="preserve"> 977096-97-1</t>
  </si>
  <si>
    <t xml:space="preserve"> 977097-03-2</t>
  </si>
  <si>
    <t xml:space="preserve"> 977097-24-7</t>
  </si>
  <si>
    <t xml:space="preserve"> 977097-26-9</t>
  </si>
  <si>
    <t xml:space="preserve"> 977097-27-0</t>
  </si>
  <si>
    <t xml:space="preserve"> 977097-30-5</t>
  </si>
  <si>
    <t xml:space="preserve"> 977097-31-6</t>
  </si>
  <si>
    <t xml:space="preserve"> 977097-32-7</t>
  </si>
  <si>
    <t xml:space="preserve"> 977097-33-8</t>
  </si>
  <si>
    <t xml:space="preserve"> 977097-34-9</t>
  </si>
  <si>
    <t xml:space="preserve"> 977097-35-0</t>
  </si>
  <si>
    <t xml:space="preserve"> 977097-36-1</t>
  </si>
  <si>
    <t xml:space="preserve"> 977097-37-2</t>
  </si>
  <si>
    <t xml:space="preserve"> 977097-60-1</t>
  </si>
  <si>
    <t xml:space="preserve"> 977097-91-8</t>
  </si>
  <si>
    <t xml:space="preserve"> 977098-19-3</t>
  </si>
  <si>
    <t xml:space="preserve"> 977098-20-6</t>
  </si>
  <si>
    <t xml:space="preserve"> 977098-25-1</t>
  </si>
  <si>
    <t xml:space="preserve"> 977098-26-2</t>
  </si>
  <si>
    <t xml:space="preserve"> 977098-36-4</t>
  </si>
  <si>
    <t xml:space="preserve"> 977098-38-6</t>
  </si>
  <si>
    <t xml:space="preserve"> 977098-41-1</t>
  </si>
  <si>
    <t xml:space="preserve"> 977098-49-9</t>
  </si>
  <si>
    <t xml:space="preserve"> 977098-53-5</t>
  </si>
  <si>
    <t xml:space="preserve"> 977098-70-6</t>
  </si>
  <si>
    <t xml:space="preserve"> 977098-71-7</t>
  </si>
  <si>
    <t xml:space="preserve"> 977098-72-8</t>
  </si>
  <si>
    <t xml:space="preserve"> 977098-74-0</t>
  </si>
  <si>
    <t xml:space="preserve"> 977098-98-8</t>
  </si>
  <si>
    <t xml:space="preserve"> 977099-00-5</t>
  </si>
  <si>
    <t xml:space="preserve"> 977099-05-0</t>
  </si>
  <si>
    <t xml:space="preserve"> 977099-06-1</t>
  </si>
  <si>
    <t xml:space="preserve"> 977099-11-8</t>
  </si>
  <si>
    <t xml:space="preserve"> 977099-57-2</t>
  </si>
  <si>
    <t xml:space="preserve"> 977100-70-1</t>
  </si>
  <si>
    <t xml:space="preserve"> 977100-71-2</t>
  </si>
  <si>
    <t xml:space="preserve"> 977100-83-6</t>
  </si>
  <si>
    <t xml:space="preserve"> 977100-87-0</t>
  </si>
  <si>
    <t xml:space="preserve"> 977100-94-9</t>
  </si>
  <si>
    <t xml:space="preserve"> 977100-98-3</t>
  </si>
  <si>
    <t xml:space="preserve"> 977101-01-1</t>
  </si>
  <si>
    <t xml:space="preserve"> 977101-02-2</t>
  </si>
  <si>
    <t xml:space="preserve"> 977101-15-7</t>
  </si>
  <si>
    <t xml:space="preserve"> 977101-21-5</t>
  </si>
  <si>
    <t xml:space="preserve"> 977101-33-9</t>
  </si>
  <si>
    <t xml:space="preserve"> 977101-54-4</t>
  </si>
  <si>
    <t xml:space="preserve"> 977102-08-1</t>
  </si>
  <si>
    <t xml:space="preserve"> 977102-17-2</t>
  </si>
  <si>
    <t xml:space="preserve"> 977103-50-6</t>
  </si>
  <si>
    <t xml:space="preserve"> 977103-53-9</t>
  </si>
  <si>
    <t xml:space="preserve"> 977103-55-1</t>
  </si>
  <si>
    <t xml:space="preserve"> 977103-56-2</t>
  </si>
  <si>
    <t xml:space="preserve"> 977103-57-3</t>
  </si>
  <si>
    <t xml:space="preserve"> 977103-59-5</t>
  </si>
  <si>
    <t xml:space="preserve"> 977103-74-4</t>
  </si>
  <si>
    <t xml:space="preserve"> 977104-03-2</t>
  </si>
  <si>
    <t xml:space="preserve"> 977104-11-2</t>
  </si>
  <si>
    <t xml:space="preserve"> 977104-71-4</t>
  </si>
  <si>
    <t xml:space="preserve"> 977104-85-0</t>
  </si>
  <si>
    <t xml:space="preserve"> 977104-87-2</t>
  </si>
  <si>
    <t xml:space="preserve"> 977104-88-3</t>
  </si>
  <si>
    <t xml:space="preserve"> 977105-93-3</t>
  </si>
  <si>
    <t xml:space="preserve"> 977106-06-1</t>
  </si>
  <si>
    <t xml:space="preserve"> 977106-07-2</t>
  </si>
  <si>
    <t xml:space="preserve"> 977106-19-6</t>
  </si>
  <si>
    <t xml:space="preserve"> 977106-72-1</t>
  </si>
  <si>
    <t xml:space="preserve"> 977106-84-5</t>
  </si>
  <si>
    <t xml:space="preserve"> 977107-96-2</t>
  </si>
  <si>
    <t xml:space="preserve"> 977108-00-1</t>
  </si>
  <si>
    <t xml:space="preserve"> 977108-02-3</t>
  </si>
  <si>
    <t xml:space="preserve"> 977108-05-6</t>
  </si>
  <si>
    <t xml:space="preserve"> 977108-08-9</t>
  </si>
  <si>
    <t xml:space="preserve"> 977108-35-2</t>
  </si>
  <si>
    <t xml:space="preserve"> 977108-76-1</t>
  </si>
  <si>
    <t xml:space="preserve"> 977109-27-5</t>
  </si>
  <si>
    <t xml:space="preserve"> 977109-75-3</t>
  </si>
  <si>
    <t xml:space="preserve"> 977109-79-7</t>
  </si>
  <si>
    <t xml:space="preserve"> 977110-24-9</t>
  </si>
  <si>
    <t xml:space="preserve"> 977111-13-9</t>
  </si>
  <si>
    <t xml:space="preserve"> 977111-16-2</t>
  </si>
  <si>
    <t xml:space="preserve"> 977111-21-9</t>
  </si>
  <si>
    <t xml:space="preserve"> 977111-24-2</t>
  </si>
  <si>
    <t xml:space="preserve"> 977112-31-4</t>
  </si>
  <si>
    <t xml:space="preserve"> 977112-36-9</t>
  </si>
  <si>
    <t xml:space="preserve"> 977113-62-4</t>
  </si>
  <si>
    <t xml:space="preserve"> 977114-35-4</t>
  </si>
  <si>
    <t xml:space="preserve"> 977114-71-8</t>
  </si>
  <si>
    <t xml:space="preserve"> 977114-72-9</t>
  </si>
  <si>
    <t xml:space="preserve"> 977114-73-0</t>
  </si>
  <si>
    <t xml:space="preserve"> 977114-74-1</t>
  </si>
  <si>
    <t xml:space="preserve"> 977114-75-2</t>
  </si>
  <si>
    <t xml:space="preserve"> 977114-76-3</t>
  </si>
  <si>
    <t xml:space="preserve"> 977114-77-4</t>
  </si>
  <si>
    <t xml:space="preserve"> 977114-78-5</t>
  </si>
  <si>
    <t xml:space="preserve"> 977114-79-6</t>
  </si>
  <si>
    <t xml:space="preserve"> 977114-80-9</t>
  </si>
  <si>
    <t xml:space="preserve"> 977114-81-0</t>
  </si>
  <si>
    <t xml:space="preserve"> 977114-83-2</t>
  </si>
  <si>
    <t xml:space="preserve"> 977114-85-4</t>
  </si>
  <si>
    <t xml:space="preserve"> 977115-14-2</t>
  </si>
  <si>
    <t xml:space="preserve"> 977115-19-7</t>
  </si>
  <si>
    <t xml:space="preserve"> 977115-83-5</t>
  </si>
  <si>
    <t xml:space="preserve"> 977116-28-1</t>
  </si>
  <si>
    <t xml:space="preserve"> 977116-35-0</t>
  </si>
  <si>
    <t xml:space="preserve"> 977116-39-4</t>
  </si>
  <si>
    <t xml:space="preserve"> 977116-63-4</t>
  </si>
  <si>
    <t xml:space="preserve"> 977117-00-2</t>
  </si>
  <si>
    <t xml:space="preserve"> 977117-48-8</t>
  </si>
  <si>
    <t xml:space="preserve"> 977118-10-7</t>
  </si>
  <si>
    <t xml:space="preserve"> 977118-92-5</t>
  </si>
  <si>
    <t xml:space="preserve"> 977118-93-6</t>
  </si>
  <si>
    <t xml:space="preserve"> 977118-95-8</t>
  </si>
  <si>
    <t xml:space="preserve"> 977118-96-9</t>
  </si>
  <si>
    <t xml:space="preserve"> 977119-42-8</t>
  </si>
  <si>
    <t xml:space="preserve"> 977119-45-1</t>
  </si>
  <si>
    <t xml:space="preserve"> 977119-63-3</t>
  </si>
  <si>
    <t xml:space="preserve"> 977119-67-7</t>
  </si>
  <si>
    <t xml:space="preserve"> 977120-10-7</t>
  </si>
  <si>
    <t xml:space="preserve"> 977120-85-6</t>
  </si>
  <si>
    <t xml:space="preserve"> 977122-14-7</t>
  </si>
  <si>
    <t xml:space="preserve"> 977122-76-1</t>
  </si>
  <si>
    <t xml:space="preserve"> 977123-80-0</t>
  </si>
  <si>
    <t xml:space="preserve"> 977123-86-6</t>
  </si>
  <si>
    <t xml:space="preserve"> 977124-31-4</t>
  </si>
  <si>
    <t xml:space="preserve"> 977125-14-6</t>
  </si>
  <si>
    <t xml:space="preserve"> 977125-47-5</t>
  </si>
  <si>
    <t xml:space="preserve"> 977127-84-6</t>
  </si>
  <si>
    <t xml:space="preserve"> 977130-76-9</t>
  </si>
  <si>
    <t xml:space="preserve"> 977131-62-6</t>
  </si>
  <si>
    <t xml:space="preserve"> 977131-65-9</t>
  </si>
  <si>
    <t xml:space="preserve"> 977133-02-0</t>
  </si>
  <si>
    <t xml:space="preserve"> 977133-61-1</t>
  </si>
  <si>
    <t xml:space="preserve"> 977134-05-6</t>
  </si>
  <si>
    <t xml:space="preserve"> 977135-62-8</t>
  </si>
  <si>
    <t xml:space="preserve"> 977136-20-1</t>
  </si>
  <si>
    <t xml:space="preserve"> 977137-37-3</t>
  </si>
  <si>
    <t xml:space="preserve"> 977137-54-4</t>
  </si>
  <si>
    <t xml:space="preserve"> 977137-56-6</t>
  </si>
  <si>
    <t xml:space="preserve"> 977138-15-0</t>
  </si>
  <si>
    <t xml:space="preserve"> 977138-17-2</t>
  </si>
  <si>
    <t xml:space="preserve"> 977138-18-3</t>
  </si>
  <si>
    <t xml:space="preserve"> 977138-86-5</t>
  </si>
  <si>
    <t xml:space="preserve"> 977138-91-2</t>
  </si>
  <si>
    <t xml:space="preserve"> 977139-08-4</t>
  </si>
  <si>
    <t xml:space="preserve"> 977139-09-5</t>
  </si>
  <si>
    <t xml:space="preserve"> 977139-25-5</t>
  </si>
  <si>
    <t xml:space="preserve"> 977139-56-2</t>
  </si>
  <si>
    <t xml:space="preserve"> 977139-57-3</t>
  </si>
  <si>
    <t xml:space="preserve"> 977139-58-4</t>
  </si>
  <si>
    <t xml:space="preserve"> 977139-59-5</t>
  </si>
  <si>
    <t xml:space="preserve"> 977139-60-8</t>
  </si>
  <si>
    <t xml:space="preserve"> 977139-64-2</t>
  </si>
  <si>
    <t xml:space="preserve"> 977139-78-8</t>
  </si>
  <si>
    <t xml:space="preserve"> 977139-89-1</t>
  </si>
  <si>
    <t xml:space="preserve"> 977139-94-8</t>
  </si>
  <si>
    <t xml:space="preserve"> 977140-13-8</t>
  </si>
  <si>
    <t xml:space="preserve"> 977140-16-1</t>
  </si>
  <si>
    <t xml:space="preserve"> 977140-27-5</t>
  </si>
  <si>
    <t xml:space="preserve"> 977140-68-3</t>
  </si>
  <si>
    <t xml:space="preserve"> 977141-86-8</t>
  </si>
  <si>
    <t xml:space="preserve"> 977142-16-7</t>
  </si>
  <si>
    <t xml:space="preserve"> 977142-29-2</t>
  </si>
  <si>
    <t xml:space="preserve"> 977142-37-2</t>
  </si>
  <si>
    <t xml:space="preserve"> 977142-41-8</t>
  </si>
  <si>
    <t xml:space="preserve"> 977143-26-2</t>
  </si>
  <si>
    <t xml:space="preserve"> 977143-46-6</t>
  </si>
  <si>
    <t xml:space="preserve"> 977143-88-6</t>
  </si>
  <si>
    <t xml:space="preserve"> 977144-94-7</t>
  </si>
  <si>
    <t xml:space="preserve"> 977144-95-8</t>
  </si>
  <si>
    <t xml:space="preserve"> 977144-98-1</t>
  </si>
  <si>
    <t xml:space="preserve"> 977145-49-5</t>
  </si>
  <si>
    <t xml:space="preserve"> 977146-28-3</t>
  </si>
  <si>
    <t xml:space="preserve"> 977147-39-9</t>
  </si>
  <si>
    <t xml:space="preserve"> 977147-62-8</t>
  </si>
  <si>
    <t xml:space="preserve"> 977149-22-6</t>
  </si>
  <si>
    <t xml:space="preserve"> 977149-23-7</t>
  </si>
  <si>
    <t xml:space="preserve"> 977149-41-9</t>
  </si>
  <si>
    <t xml:space="preserve"> 977149-65-7</t>
  </si>
  <si>
    <t xml:space="preserve"> 977149-70-4</t>
  </si>
  <si>
    <t xml:space="preserve"> 977149-71-5</t>
  </si>
  <si>
    <t xml:space="preserve"> 977150-02-9</t>
  </si>
  <si>
    <t xml:space="preserve"> 977150-11-0</t>
  </si>
  <si>
    <t xml:space="preserve"> 977150-49-4</t>
  </si>
  <si>
    <t xml:space="preserve"> 977150-68-7</t>
  </si>
  <si>
    <t xml:space="preserve"> 977150-88-1</t>
  </si>
  <si>
    <t xml:space="preserve"> 977152-60-5</t>
  </si>
  <si>
    <t xml:space="preserve"> 977152-61-6</t>
  </si>
  <si>
    <t xml:space="preserve"> 977154-28-1</t>
  </si>
  <si>
    <t xml:space="preserve"> 977156-17-4</t>
  </si>
  <si>
    <t xml:space="preserve"> 977156-29-8</t>
  </si>
  <si>
    <t xml:space="preserve"> 977156-47-0</t>
  </si>
  <si>
    <t xml:space="preserve"> 977157-90-6</t>
  </si>
  <si>
    <t xml:space="preserve"> 977157-96-2</t>
  </si>
  <si>
    <t xml:space="preserve"> 977158-20-5</t>
  </si>
  <si>
    <t xml:space="preserve"> 977158-99-8</t>
  </si>
  <si>
    <t xml:space="preserve"> 977159-18-4</t>
  </si>
  <si>
    <t xml:space="preserve"> 977159-93-5</t>
  </si>
  <si>
    <t xml:space="preserve"> 977160-05-6</t>
  </si>
  <si>
    <t xml:space="preserve"> 977160-13-6</t>
  </si>
  <si>
    <t xml:space="preserve"> 977161-14-0</t>
  </si>
  <si>
    <t xml:space="preserve"> 977161-40-2</t>
  </si>
  <si>
    <t xml:space="preserve"> 977161-67-3</t>
  </si>
  <si>
    <t xml:space="preserve"> 977162-05-2</t>
  </si>
  <si>
    <t xml:space="preserve"> 977162-12-1</t>
  </si>
  <si>
    <t xml:space="preserve"> 977162-30-3</t>
  </si>
  <si>
    <t xml:space="preserve"> 977162-82-5</t>
  </si>
  <si>
    <t xml:space="preserve"> 977162-92-7</t>
  </si>
  <si>
    <t xml:space="preserve"> 977163-48-6</t>
  </si>
  <si>
    <t xml:space="preserve"> 977163-86-2</t>
  </si>
  <si>
    <t xml:space="preserve"> 977164-17-2</t>
  </si>
  <si>
    <t xml:space="preserve"> 977164-60-5</t>
  </si>
  <si>
    <t xml:space="preserve"> 977165-03-9</t>
  </si>
  <si>
    <t xml:space="preserve"> 977165-04-0</t>
  </si>
  <si>
    <t xml:space="preserve"> 977165-05-1</t>
  </si>
  <si>
    <t xml:space="preserve"> 977167-13-7</t>
  </si>
  <si>
    <t xml:space="preserve"> 977168-34-5</t>
  </si>
  <si>
    <t xml:space="preserve"> 977168-63-0</t>
  </si>
  <si>
    <t xml:space="preserve"> 977168-83-4</t>
  </si>
  <si>
    <t xml:space="preserve"> 977168-92-5</t>
  </si>
  <si>
    <t xml:space="preserve"> 977169-08-6</t>
  </si>
  <si>
    <t xml:space="preserve"> 977169-37-1</t>
  </si>
  <si>
    <t xml:space="preserve"> 977169-95-1</t>
  </si>
  <si>
    <t xml:space="preserve"> 977170-13-0</t>
  </si>
  <si>
    <t xml:space="preserve"> 977170-19-6</t>
  </si>
  <si>
    <t xml:space="preserve"> 977170-67-4</t>
  </si>
  <si>
    <t xml:space="preserve"> 977170-93-6</t>
  </si>
  <si>
    <t xml:space="preserve"> 977171-71-3</t>
  </si>
  <si>
    <t xml:space="preserve"> 977172-03-4</t>
  </si>
  <si>
    <t xml:space="preserve"> 977172-05-6</t>
  </si>
  <si>
    <t xml:space="preserve"> 977172-10-3</t>
  </si>
  <si>
    <t xml:space="preserve"> 977172-63-6</t>
  </si>
  <si>
    <t xml:space="preserve"> 977173-08-2</t>
  </si>
  <si>
    <t xml:space="preserve"> 977173-09-3</t>
  </si>
  <si>
    <t xml:space="preserve"> 977173-10-6</t>
  </si>
  <si>
    <t xml:space="preserve"> 977173-83-3</t>
  </si>
  <si>
    <t xml:space="preserve"> 977174-33-6</t>
  </si>
  <si>
    <t xml:space="preserve"> 977174-34-7</t>
  </si>
  <si>
    <t xml:space="preserve"> 977174-60-9</t>
  </si>
  <si>
    <t xml:space="preserve"> 977174-62-1</t>
  </si>
  <si>
    <t xml:space="preserve"> 977174-63-2</t>
  </si>
  <si>
    <t xml:space="preserve"> 977174-65-4</t>
  </si>
  <si>
    <t xml:space="preserve"> 977174-66-5</t>
  </si>
  <si>
    <t xml:space="preserve"> 977174-67-6</t>
  </si>
  <si>
    <t xml:space="preserve"> 977174-68-7</t>
  </si>
  <si>
    <t xml:space="preserve"> 977174-69-8</t>
  </si>
  <si>
    <t xml:space="preserve"> 977174-70-1</t>
  </si>
  <si>
    <t xml:space="preserve"> 977174-71-2</t>
  </si>
  <si>
    <t xml:space="preserve"> 977174-72-3</t>
  </si>
  <si>
    <t xml:space="preserve"> 977174-86-9</t>
  </si>
  <si>
    <t xml:space="preserve"> 977175-07-7</t>
  </si>
  <si>
    <t xml:space="preserve"> 977175-84-0</t>
  </si>
  <si>
    <t xml:space="preserve"> 977176-00-3</t>
  </si>
  <si>
    <t xml:space="preserve"> 977176-01-4</t>
  </si>
  <si>
    <t xml:space="preserve"> 977176-02-5</t>
  </si>
  <si>
    <t xml:space="preserve"> 977176-26-3</t>
  </si>
  <si>
    <t xml:space="preserve"> 977176-29-6</t>
  </si>
  <si>
    <t xml:space="preserve"> 977176-30-9</t>
  </si>
  <si>
    <t xml:space="preserve"> 977176-35-4</t>
  </si>
  <si>
    <t xml:space="preserve"> 977176-46-7</t>
  </si>
  <si>
    <t xml:space="preserve"> 977176-47-8</t>
  </si>
  <si>
    <t xml:space="preserve"> 977176-48-9</t>
  </si>
  <si>
    <t xml:space="preserve"> 977176-49-0</t>
  </si>
  <si>
    <t xml:space="preserve"> 977176-50-3</t>
  </si>
  <si>
    <t xml:space="preserve"> 977176-51-4</t>
  </si>
  <si>
    <t xml:space="preserve"> 977176-52-5</t>
  </si>
  <si>
    <t xml:space="preserve"> 977176-53-6</t>
  </si>
  <si>
    <t xml:space="preserve"> 977176-55-8</t>
  </si>
  <si>
    <t xml:space="preserve"> 977176-56-9</t>
  </si>
  <si>
    <t xml:space="preserve"> 977176-57-0</t>
  </si>
  <si>
    <t xml:space="preserve"> 977176-58-1</t>
  </si>
  <si>
    <t xml:space="preserve"> 977176-59-2</t>
  </si>
  <si>
    <t xml:space="preserve"> 977176-60-5</t>
  </si>
  <si>
    <t xml:space="preserve"> 977176-61-6</t>
  </si>
  <si>
    <t xml:space="preserve"> 977176-62-7</t>
  </si>
  <si>
    <t xml:space="preserve"> 977176-63-8</t>
  </si>
  <si>
    <t xml:space="preserve"> 977176-64-9</t>
  </si>
  <si>
    <t xml:space="preserve"> 977176-65-0</t>
  </si>
  <si>
    <t xml:space="preserve"> 977176-82-1</t>
  </si>
  <si>
    <t xml:space="preserve"> 977176-83-2</t>
  </si>
  <si>
    <t xml:space="preserve"> 977176-84-3</t>
  </si>
  <si>
    <t xml:space="preserve"> 977177-39-1</t>
  </si>
  <si>
    <t xml:space="preserve"> 977179-08-0</t>
  </si>
  <si>
    <t xml:space="preserve"> 977179-86-4</t>
  </si>
  <si>
    <t xml:space="preserve"> 977180-90-7</t>
  </si>
  <si>
    <t xml:space="preserve"> 977181-68-2</t>
  </si>
  <si>
    <t xml:space="preserve"> 977182-67-4</t>
  </si>
  <si>
    <t xml:space="preserve"> 977182-69-6</t>
  </si>
  <si>
    <t xml:space="preserve"> 977182-75-4</t>
  </si>
  <si>
    <t xml:space="preserve"> 977182-76-5</t>
  </si>
  <si>
    <t xml:space="preserve"> 977183-66-6</t>
  </si>
  <si>
    <t xml:space="preserve"> 977183-74-6</t>
  </si>
  <si>
    <t xml:space="preserve"> 977183-93-9</t>
  </si>
  <si>
    <t xml:space="preserve"> 977183-94-0</t>
  </si>
  <si>
    <t xml:space="preserve"> 977183-95-1</t>
  </si>
  <si>
    <t xml:space="preserve"> 977186-05-2</t>
  </si>
  <si>
    <t xml:space="preserve"> 977186-57-4</t>
  </si>
  <si>
    <t xml:space="preserve"> 97-74-5</t>
  </si>
  <si>
    <t xml:space="preserve"> 97756-27-9</t>
  </si>
  <si>
    <t xml:space="preserve"> 97-80-3</t>
  </si>
  <si>
    <t xml:space="preserve"> 97-86-9</t>
  </si>
  <si>
    <t xml:space="preserve"> 97-88-1</t>
  </si>
  <si>
    <t xml:space="preserve"> 97-90-5</t>
  </si>
  <si>
    <t xml:space="preserve"> 97953-22-5</t>
  </si>
  <si>
    <t xml:space="preserve"> 98036-46-5</t>
  </si>
  <si>
    <t xml:space="preserve"> 98-29-3</t>
  </si>
  <si>
    <t xml:space="preserve"> 98-77-1</t>
  </si>
  <si>
    <t xml:space="preserve"> 98-83-9</t>
  </si>
  <si>
    <t xml:space="preserve"> 98-88-4</t>
  </si>
  <si>
    <t xml:space="preserve"> 98-94-2</t>
  </si>
  <si>
    <t xml:space="preserve"> 991-84-4</t>
  </si>
  <si>
    <t xml:space="preserve"> 99316-13-9</t>
  </si>
  <si>
    <t xml:space="preserve"> 99561-04-3</t>
  </si>
  <si>
    <t xml:space="preserve"> 99811-80-0</t>
  </si>
  <si>
    <t xml:space="preserve"> 999-21-3</t>
  </si>
  <si>
    <t>Methylene bis(thiocyanate)</t>
  </si>
  <si>
    <t>Bisphenol A</t>
  </si>
  <si>
    <t>2-Methoxyethanol</t>
  </si>
  <si>
    <t>Symclosene</t>
  </si>
  <si>
    <t>Cloprop</t>
  </si>
  <si>
    <t>Lindane</t>
  </si>
  <si>
    <t>Dichlorprop</t>
  </si>
  <si>
    <t>Piperonyl butoxide</t>
  </si>
  <si>
    <t>Triphenyltin hydroxide</t>
  </si>
  <si>
    <t>Rotenone</t>
  </si>
  <si>
    <t>3-Iodo-2-propynyl-N-butylcarbamate</t>
  </si>
  <si>
    <t>Dibutyl phthalate</t>
  </si>
  <si>
    <t>Dimethyl phthalate</t>
  </si>
  <si>
    <t>Di(2-ethylhexyl) phthalate</t>
  </si>
  <si>
    <t>Iodosulfuron-methyl-sodium</t>
  </si>
  <si>
    <t>DEET</t>
  </si>
  <si>
    <t>Maleic hydrazide</t>
  </si>
  <si>
    <t>2,4-Dichlorophenoxyacetic acid</t>
  </si>
  <si>
    <t>Ethylene thiourea</t>
  </si>
  <si>
    <t>Thiram</t>
  </si>
  <si>
    <t>Acifluorfen</t>
  </si>
  <si>
    <t>Methoxychlor</t>
  </si>
  <si>
    <t>Quinclorac</t>
  </si>
  <si>
    <t>Atrazine</t>
  </si>
  <si>
    <t>Bromacil</t>
  </si>
  <si>
    <t>Cyanazine</t>
  </si>
  <si>
    <t>Diazinon</t>
  </si>
  <si>
    <t>Dichlorvos</t>
  </si>
  <si>
    <t>Propoxur</t>
  </si>
  <si>
    <t>Thiophanate-methyl</t>
  </si>
  <si>
    <t>Trichlorfon</t>
  </si>
  <si>
    <t>Trifluralin</t>
  </si>
  <si>
    <t>2-(Thiocyanomethylthio)benzothiazole</t>
  </si>
  <si>
    <t>Diphenylamine</t>
  </si>
  <si>
    <t>Dimethylarsinic acid</t>
  </si>
  <si>
    <t>Nitrapyrin</t>
  </si>
  <si>
    <t>Diuron</t>
  </si>
  <si>
    <t>Fluroxypyr-meptyl</t>
  </si>
  <si>
    <t>Chlorothalonil</t>
  </si>
  <si>
    <t>Diclosulam</t>
  </si>
  <si>
    <t>Alachlor</t>
  </si>
  <si>
    <t>Bentazone</t>
  </si>
  <si>
    <t>Folpet</t>
  </si>
  <si>
    <t>Resmethrin</t>
  </si>
  <si>
    <t>Chloridazon</t>
  </si>
  <si>
    <t>Malathion</t>
  </si>
  <si>
    <t>Tri-allate</t>
  </si>
  <si>
    <t>Captafol</t>
  </si>
  <si>
    <t>Chloroneb</t>
  </si>
  <si>
    <t>Pirimiphos-methyl</t>
  </si>
  <si>
    <t>Bendiocarb</t>
  </si>
  <si>
    <t>Acibenzolar-S-methyl</t>
  </si>
  <si>
    <t>Clopyralid-olamine</t>
  </si>
  <si>
    <t>Difenzoquat metilsulfate</t>
  </si>
  <si>
    <t>Tebupirimfos</t>
  </si>
  <si>
    <t>Dazomet</t>
  </si>
  <si>
    <t>Captan</t>
  </si>
  <si>
    <t>Allethrin</t>
  </si>
  <si>
    <t>Icaridin</t>
  </si>
  <si>
    <t>Sethoxydim</t>
  </si>
  <si>
    <t>Fluthiacet-methyl</t>
  </si>
  <si>
    <t>Mepiquat chloride</t>
  </si>
  <si>
    <t>Boric acid</t>
  </si>
  <si>
    <t>Tribufos</t>
  </si>
  <si>
    <t>Clorophene</t>
  </si>
  <si>
    <t>Vinclozolin</t>
  </si>
  <si>
    <t>Cypermethrin</t>
  </si>
  <si>
    <t>Triphenyl phosphite</t>
  </si>
  <si>
    <t>Silica</t>
  </si>
  <si>
    <t>2-Methyl-4,6-dinitrophenol</t>
  </si>
  <si>
    <t>Hydroquinone</t>
  </si>
  <si>
    <t>Ethoxyquin</t>
  </si>
  <si>
    <t>Dimethylaminoethanol</t>
  </si>
  <si>
    <t>1,4-Dichlorobenzene</t>
  </si>
  <si>
    <t>Ethylparaben</t>
  </si>
  <si>
    <t>o-Cresol</t>
  </si>
  <si>
    <t>Pentachlorophenol</t>
  </si>
  <si>
    <t>Sodium azide</t>
  </si>
  <si>
    <t>Sodium nitrite</t>
  </si>
  <si>
    <t>p-Cresol</t>
  </si>
  <si>
    <t>2-Ethoxyethanol</t>
  </si>
  <si>
    <t>Diethanolamine</t>
  </si>
  <si>
    <t>N,N-Dimethylaniline</t>
  </si>
  <si>
    <t>N,N-Diethylethanolamine</t>
  </si>
  <si>
    <t>Cyclohexylamine</t>
  </si>
  <si>
    <t>N,N-Dimethylformamide</t>
  </si>
  <si>
    <t>1,2-Dichlorobenzene</t>
  </si>
  <si>
    <t>4-Chloro-3-methylphenol</t>
  </si>
  <si>
    <t>4-Cumylphenol</t>
  </si>
  <si>
    <t>Coumarin</t>
  </si>
  <si>
    <t>1,2,3-Benzotriazole</t>
  </si>
  <si>
    <t>N,N-Dimethyloctylamine</t>
  </si>
  <si>
    <t>Diethylene glycol</t>
  </si>
  <si>
    <t>p,p'-DDT</t>
  </si>
  <si>
    <t>Dicumyl peroxide</t>
  </si>
  <si>
    <t>tert-Butyl perbenzoate</t>
  </si>
  <si>
    <t>Sodium xylenesulfonate</t>
  </si>
  <si>
    <t>N-Vinyl-2-pyrrolidone</t>
  </si>
  <si>
    <t>Sodium dehydroacetate</t>
  </si>
  <si>
    <t>Sodium trichloroacetate</t>
  </si>
  <si>
    <t>2-(2-Ethoxyethoxy)ethanol</t>
  </si>
  <si>
    <t>tert-Butylhydroquinone</t>
  </si>
  <si>
    <t>Diethylene glycol monomethyl ether</t>
  </si>
  <si>
    <t>2-tert-Butyl-4-methoxyphenol</t>
  </si>
  <si>
    <t>Phenothiazine</t>
  </si>
  <si>
    <t>1,3-Butanediol</t>
  </si>
  <si>
    <t>4-(1,1,3,3-Tetramethylbutyl)phenol</t>
  </si>
  <si>
    <t>4-(2-Methylbutan-2-yl)phenol</t>
  </si>
  <si>
    <t>2,2-Dibromo-3-nitrilopropionamide</t>
  </si>
  <si>
    <t>Nicotinic acid</t>
  </si>
  <si>
    <t>Endothal</t>
  </si>
  <si>
    <t>N-Methyl-2-pyrrolidone</t>
  </si>
  <si>
    <t>Kepone</t>
  </si>
  <si>
    <t>l-Tryptophan</t>
  </si>
  <si>
    <t>Di-tert-butyl peroxide</t>
  </si>
  <si>
    <t>Pentyl acetate</t>
  </si>
  <si>
    <t>5,5-Dimethylhydantoin</t>
  </si>
  <si>
    <t>1,3-Benzenedicarboxylic acid</t>
  </si>
  <si>
    <t>Tributyl phosphate</t>
  </si>
  <si>
    <t>Styrene oxide</t>
  </si>
  <si>
    <t>Dimethyl glutarate</t>
  </si>
  <si>
    <t>Triglycidyl isocyanurate</t>
  </si>
  <si>
    <t>Monuron</t>
  </si>
  <si>
    <t>2-Butoxyethanol</t>
  </si>
  <si>
    <t>Cyanuric acid</t>
  </si>
  <si>
    <t>Cyclohexanol</t>
  </si>
  <si>
    <t>2-Methyl-2,4-pentanediol</t>
  </si>
  <si>
    <t>Tripropylene glycol monomethyl ether</t>
  </si>
  <si>
    <t>Pentachloropyridine</t>
  </si>
  <si>
    <t>Bronopol</t>
  </si>
  <si>
    <t>Folic acid</t>
  </si>
  <si>
    <t>Sodium (2-pyridylthio)-N-oxide</t>
  </si>
  <si>
    <t>Diallyl phthalate</t>
  </si>
  <si>
    <t>1-Tridecanol</t>
  </si>
  <si>
    <t>4-Octylphenol</t>
  </si>
  <si>
    <t>Sodium myristyl sulfate</t>
  </si>
  <si>
    <t>4,4'-Methylenedianiline</t>
  </si>
  <si>
    <t>2,4-Diaminotoluene</t>
  </si>
  <si>
    <t>Acrylamide</t>
  </si>
  <si>
    <t>Di(propylene glycol) dibenzoate</t>
  </si>
  <si>
    <t>Sulfluramid</t>
  </si>
  <si>
    <t>Etofenprox</t>
  </si>
  <si>
    <t>Chlorthal-dimethyl</t>
  </si>
  <si>
    <t>alpha-Isomethylionone</t>
  </si>
  <si>
    <t>Sodium hexyldecyl sulfate</t>
  </si>
  <si>
    <t>2-Mercaptobenzothiazole</t>
  </si>
  <si>
    <t>2-Naphthalenol</t>
  </si>
  <si>
    <t>2,5-Di-tert-butylbenzene-1,4-diol</t>
  </si>
  <si>
    <t>1,3-Dibromo-5,5-dimethylhydantoin</t>
  </si>
  <si>
    <t>Sodium erythorbate (1:1)</t>
  </si>
  <si>
    <t>Toluene-2,4-diisocyanate</t>
  </si>
  <si>
    <t>1,6-Diisocyanatohexane</t>
  </si>
  <si>
    <t>Sorbitan, mono-(9Z)-9-octadecenoate</t>
  </si>
  <si>
    <t>Acetyltriethyl citrate</t>
  </si>
  <si>
    <t>2-tert-Butyl-4-ethylphenol</t>
  </si>
  <si>
    <t>Sodium dimethyldithiocarbamate</t>
  </si>
  <si>
    <t>Ethanolamine</t>
  </si>
  <si>
    <t>Dihexyl phthalate</t>
  </si>
  <si>
    <t>Allura Red C.I.16035</t>
  </si>
  <si>
    <t>Diethyl sulfate</t>
  </si>
  <si>
    <t>Nicotine</t>
  </si>
  <si>
    <t>N,N,N-Trimethyl(oxiran-2-yl)methanaminium chloride</t>
  </si>
  <si>
    <t>2,5-Dimethyl-2,5-di-(tert-butylperoxy)hexane</t>
  </si>
  <si>
    <t>Disulfiram</t>
  </si>
  <si>
    <t>Diethyl phthalate</t>
  </si>
  <si>
    <t>Trichloroacetic acid</t>
  </si>
  <si>
    <t>FD&amp;C Yellow 6</t>
  </si>
  <si>
    <t>p,p'-DDD</t>
  </si>
  <si>
    <t>Clotrimazole</t>
  </si>
  <si>
    <t>Bisphenol B</t>
  </si>
  <si>
    <t>5-Chloro-2-methyl-3(2H)-isothiazolone</t>
  </si>
  <si>
    <t>Benodanil</t>
  </si>
  <si>
    <t>Dinoseb</t>
  </si>
  <si>
    <t>Dimethipin</t>
  </si>
  <si>
    <t>Octyl gallate</t>
  </si>
  <si>
    <t>Carbendazim</t>
  </si>
  <si>
    <t>Sodium chlorite</t>
  </si>
  <si>
    <t>D-Mannitol</t>
  </si>
  <si>
    <t>Octabenzone</t>
  </si>
  <si>
    <t>Cumene hydroperoxide</t>
  </si>
  <si>
    <t>1,2-Benzisothiazolin-3-one</t>
  </si>
  <si>
    <t>1,3-Benzenediamine</t>
  </si>
  <si>
    <t>2-Ethoxyethyl acetate</t>
  </si>
  <si>
    <t>Mercuric chloride</t>
  </si>
  <si>
    <t>Azobenzene</t>
  </si>
  <si>
    <t>Docusate sodium</t>
  </si>
  <si>
    <t>Octrizole</t>
  </si>
  <si>
    <t>Acetamide</t>
  </si>
  <si>
    <t>Methenamine</t>
  </si>
  <si>
    <t>Ziram</t>
  </si>
  <si>
    <t>Triphenyl phosphate</t>
  </si>
  <si>
    <t>Sodium dodecylbenzenesulfonate</t>
  </si>
  <si>
    <t>Butyl benzoate</t>
  </si>
  <si>
    <t>Bis(2-chloroethyl) ether</t>
  </si>
  <si>
    <t>FD&amp;C Blue No. 1</t>
  </si>
  <si>
    <t>Fomesafen</t>
  </si>
  <si>
    <t>Safrole</t>
  </si>
  <si>
    <t>Diethylene glycol dibenzoate</t>
  </si>
  <si>
    <t>Dioctyl succinate</t>
  </si>
  <si>
    <t>4-Nonylphenol</t>
  </si>
  <si>
    <t>Triethanolamine</t>
  </si>
  <si>
    <t>Retinol</t>
  </si>
  <si>
    <t>Warfarin</t>
  </si>
  <si>
    <t>Hexanedioic acid, diisononyl ester</t>
  </si>
  <si>
    <t>Carminic acid</t>
  </si>
  <si>
    <t>1-Tetradecanol</t>
  </si>
  <si>
    <t>N,N'-Methylenebisacrylamide</t>
  </si>
  <si>
    <t>(2Z)-3,7-Dimethylocta-2,6-dien-1-ol</t>
  </si>
  <si>
    <t>Isophorone diisocyanate</t>
  </si>
  <si>
    <t>Tributyltin chloride</t>
  </si>
  <si>
    <t>Isoeugenol</t>
  </si>
  <si>
    <t>Triethylene glycol</t>
  </si>
  <si>
    <t>Triethylene glycol bis(2-ethylhexanoate)</t>
  </si>
  <si>
    <t>Diisodecyl hexanedioate</t>
  </si>
  <si>
    <t>1,3-Diphenylguanidine</t>
  </si>
  <si>
    <t>Dioctyl phthalate</t>
  </si>
  <si>
    <t>N,N,N',N'-Tetrakis(2-Hydroxypropyl)ethylenediamine</t>
  </si>
  <si>
    <t>2,2,4-Trimethyl-1,3-pentanediol diisobutyrate</t>
  </si>
  <si>
    <t>2,3-Benzofuran</t>
  </si>
  <si>
    <t>FD&amp;C Yellow 5</t>
  </si>
  <si>
    <t>Sodium L-ascorbate</t>
  </si>
  <si>
    <t>Tris(2-ethylhexyl) phosphate</t>
  </si>
  <si>
    <t>2,4,7,9-Tetramethyl-5-decyne-4,7-diol</t>
  </si>
  <si>
    <t>Di(2-ethylhexyl) adipate</t>
  </si>
  <si>
    <t>1,2,3-Trichloropropane</t>
  </si>
  <si>
    <t>Glutaraldehyde</t>
  </si>
  <si>
    <t>Dipropylene glycol</t>
  </si>
  <si>
    <t>Octhilinone</t>
  </si>
  <si>
    <t>N,N-Diethylaniline</t>
  </si>
  <si>
    <t>Butyl benzyl phthalate</t>
  </si>
  <si>
    <t>Phenylmercuric acetate</t>
  </si>
  <si>
    <t>Tridemorph</t>
  </si>
  <si>
    <t>Bis(2-ethylhexyl) terephthalate</t>
  </si>
  <si>
    <t>Triethylene glycol diacetate</t>
  </si>
  <si>
    <t>Didecyldimethylammonium chloride</t>
  </si>
  <si>
    <t>Bis(2-ethylhexyl) nonanedioate</t>
  </si>
  <si>
    <t>Oxytetracycline hydrochloride</t>
  </si>
  <si>
    <t>Diisobutyl phthalate</t>
  </si>
  <si>
    <t>Pyrene</t>
  </si>
  <si>
    <t>Dodecylbenzenesulfonic acid</t>
  </si>
  <si>
    <t>Formamide</t>
  </si>
  <si>
    <t>Bis(2-ethylhexyl) decanedioate</t>
  </si>
  <si>
    <t>Diacetone alcohol</t>
  </si>
  <si>
    <t>Pentaerythritol</t>
  </si>
  <si>
    <t>Picoxystrobin</t>
  </si>
  <si>
    <t>Dimethyl sulfate</t>
  </si>
  <si>
    <t>Ethylene glycol</t>
  </si>
  <si>
    <t>Methacrylamide</t>
  </si>
  <si>
    <t>2-(2-Butoxyethoxy)ethanol</t>
  </si>
  <si>
    <t>4-Aminobenzoic acid</t>
  </si>
  <si>
    <t>Dimethyl terephthalate</t>
  </si>
  <si>
    <t>Chlorpyrifos</t>
  </si>
  <si>
    <t>Busulfan</t>
  </si>
  <si>
    <t>Codlelure</t>
  </si>
  <si>
    <t>alpha-Terpinene</t>
  </si>
  <si>
    <t>Kinetin</t>
  </si>
  <si>
    <t>Indene</t>
  </si>
  <si>
    <t>Fenuron</t>
  </si>
  <si>
    <t>R-(-)-Carvone</t>
  </si>
  <si>
    <t>4-Dodecylmorpholine</t>
  </si>
  <si>
    <t>Isoxadifen-ethyl</t>
  </si>
  <si>
    <t>Amitrole</t>
  </si>
  <si>
    <t>Niacinamide</t>
  </si>
  <si>
    <t>1-(2-Aminoethyl)piperazine</t>
  </si>
  <si>
    <t>3-Chloro-1,2-propanediol</t>
  </si>
  <si>
    <t>Dicyclohexylamine</t>
  </si>
  <si>
    <t>1,6-Hexanediamine</t>
  </si>
  <si>
    <t>Salicylamide</t>
  </si>
  <si>
    <t>3-Ethylphenol</t>
  </si>
  <si>
    <t>Diethylenetriamine</t>
  </si>
  <si>
    <t>1,4-Benzenediamine</t>
  </si>
  <si>
    <t>Glycolic acid</t>
  </si>
  <si>
    <t>Lactic acid</t>
  </si>
  <si>
    <t>Saccharin</t>
  </si>
  <si>
    <t>Methacrylonitrile</t>
  </si>
  <si>
    <t>4,4'-Dichlorodiphenyl sulfone</t>
  </si>
  <si>
    <t>N-Benzyladenine</t>
  </si>
  <si>
    <t>Terephthalic acid</t>
  </si>
  <si>
    <t>Dichlone</t>
  </si>
  <si>
    <t>1,4-Cyclohexanedicarboxylic acid</t>
  </si>
  <si>
    <t>4-Phenylphenol</t>
  </si>
  <si>
    <t>2-Ethylphenol</t>
  </si>
  <si>
    <t>2,4,5-Trichlorophenoxyacetic acid</t>
  </si>
  <si>
    <t>Triisopropanolamine</t>
  </si>
  <si>
    <t>Cyanoguanidine</t>
  </si>
  <si>
    <t>Sodium methyl sulfate</t>
  </si>
  <si>
    <t>Thiourea</t>
  </si>
  <si>
    <t>1-Naphthol</t>
  </si>
  <si>
    <t>4-Chlorophenoxyacetic acid</t>
  </si>
  <si>
    <t>4-Isopropylphenol</t>
  </si>
  <si>
    <t>Diisopropanolamine</t>
  </si>
  <si>
    <t>3-(Dimethylamino)propylamine</t>
  </si>
  <si>
    <t>2-Hydroxy-4-methoxybenzophenone</t>
  </si>
  <si>
    <t>4-Methylstyrene</t>
  </si>
  <si>
    <t>alpha-Ionone</t>
  </si>
  <si>
    <t>4-Toluenesulfonamide</t>
  </si>
  <si>
    <t>Haloxyfop-methyl</t>
  </si>
  <si>
    <t>N-Dodecanoyl-N-methylglycine</t>
  </si>
  <si>
    <t>Sulprofos</t>
  </si>
  <si>
    <t>Nonanedioic acid</t>
  </si>
  <si>
    <t>Tris(2-butoxyethyl) phosphate</t>
  </si>
  <si>
    <t>N-Phenyl-1-naphthylamine</t>
  </si>
  <si>
    <t>gamma-Nonanolactone</t>
  </si>
  <si>
    <t>Sodium iodide</t>
  </si>
  <si>
    <t>Pentylcinnamaldehyde</t>
  </si>
  <si>
    <t>Butyl acrylate</t>
  </si>
  <si>
    <t>4-Methoxyphenol</t>
  </si>
  <si>
    <t>4,4'-Sulfonyldiphenol</t>
  </si>
  <si>
    <t>Oxalic acid</t>
  </si>
  <si>
    <t>Triethyl phosphate</t>
  </si>
  <si>
    <t>Sodium dichloroisocyanurate</t>
  </si>
  <si>
    <t>2,6-Pyridinedicarboxylic acid</t>
  </si>
  <si>
    <t>Tripropylene glycol</t>
  </si>
  <si>
    <t>gamma-Decanolactone</t>
  </si>
  <si>
    <t>1,4-Butanediol</t>
  </si>
  <si>
    <t>Sodium fluoroacetate</t>
  </si>
  <si>
    <t>Polypropylene glycol</t>
  </si>
  <si>
    <t>Dicyclopentadiene</t>
  </si>
  <si>
    <t>gamma-Caprolactone</t>
  </si>
  <si>
    <t>3-Octanone</t>
  </si>
  <si>
    <t>Dicyclohexyl phthalate</t>
  </si>
  <si>
    <t>2-Ethyl-1,3-hexanediol</t>
  </si>
  <si>
    <t>2-Hydroxyethyl acrylate</t>
  </si>
  <si>
    <t>Limonene</t>
  </si>
  <si>
    <t>2,6-Di-tert-butyl-4-ethylphenol</t>
  </si>
  <si>
    <t>FD&amp;C Red 4</t>
  </si>
  <si>
    <t>Sodium 2-mercaptobenzothiolate</t>
  </si>
  <si>
    <t>Sodium 1-naphthalenesulfonate</t>
  </si>
  <si>
    <t>1,3,5,7-Tetramethyl-1,3,5,7-tetravinylcyclotetrasiloxane</t>
  </si>
  <si>
    <t>4,4'-Dithiodimorpholine</t>
  </si>
  <si>
    <t>Sodium warfarin</t>
  </si>
  <si>
    <t>7-Ethyl-2-methyl-4-undecanolsulfate, sodium salt</t>
  </si>
  <si>
    <t>3-Isopropylphenol</t>
  </si>
  <si>
    <t>2,4-D-Butotyl</t>
  </si>
  <si>
    <t>Cloquintocet-mexyl</t>
  </si>
  <si>
    <t>Chlorophacinone</t>
  </si>
  <si>
    <t>Fenoxaprop-P-ethyl</t>
  </si>
  <si>
    <t>Phenothrin</t>
  </si>
  <si>
    <t>(2R,6S)-Fenpropimorph</t>
  </si>
  <si>
    <t>Phoxim</t>
  </si>
  <si>
    <t>1,3-Butyleneglycol dimethacrylate</t>
  </si>
  <si>
    <t>2,4,6-Tris(allyloxy)-1,3,5-triazine</t>
  </si>
  <si>
    <t>1,3,5-Triethylhexahydro-s-triazine</t>
  </si>
  <si>
    <t>2,2'-Methylenebis(4-methyl-6-tert-butylphenol)</t>
  </si>
  <si>
    <t>3,5-Dimethyl-1-hexyn-3-ol</t>
  </si>
  <si>
    <t>Z-Tetrachlorvinphos</t>
  </si>
  <si>
    <t>2-sec-Butylcyclohexanone</t>
  </si>
  <si>
    <t>Terpinyl propionate</t>
  </si>
  <si>
    <t>Calcium neodecanoate</t>
  </si>
  <si>
    <t>Oleyl sarcosine</t>
  </si>
  <si>
    <t>Aspartame</t>
  </si>
  <si>
    <t>Retinol acetate</t>
  </si>
  <si>
    <t>Tetrachlorophthalic anhydride</t>
  </si>
  <si>
    <t>Trimellitic anhydride</t>
  </si>
  <si>
    <t>Sodium abietate</t>
  </si>
  <si>
    <t>Lactose</t>
  </si>
  <si>
    <t>Triethylene glycol dibenzoate</t>
  </si>
  <si>
    <t>Sodium ethasulfate</t>
  </si>
  <si>
    <t>Triclopyr-butotyl</t>
  </si>
  <si>
    <t>Thifensulfuron-methyl</t>
  </si>
  <si>
    <t>Ascorbyl palmitate</t>
  </si>
  <si>
    <t>2-Bromo-4-hydroxyacetophenone</t>
  </si>
  <si>
    <t>N,N'-Disalicylidene-1,2-diaminopropane</t>
  </si>
  <si>
    <t>1,2-Dibromo-2,4-dicyanobutane</t>
  </si>
  <si>
    <t>Glyceryl monoricinoleate</t>
  </si>
  <si>
    <t>Azodicarbonamide</t>
  </si>
  <si>
    <t>Ammonium sulfamate</t>
  </si>
  <si>
    <t>Thiocyanic acid, ammonium salt</t>
  </si>
  <si>
    <t>Potassium nitrate</t>
  </si>
  <si>
    <t>Irganox 1010</t>
  </si>
  <si>
    <t>Ethylenediaminetetraacetic acid ferric sodium salt</t>
  </si>
  <si>
    <t>Sodium persulfate</t>
  </si>
  <si>
    <t>Dichlorophen</t>
  </si>
  <si>
    <t>2,4-D sodium salt</t>
  </si>
  <si>
    <t>Acesulfame potassium</t>
  </si>
  <si>
    <t>Dibutyltin dichloride</t>
  </si>
  <si>
    <t>4-Chloro-3,5-dimethylphenol</t>
  </si>
  <si>
    <t>Benzalkonium chloride</t>
  </si>
  <si>
    <t>Sodium decyl sulfate</t>
  </si>
  <si>
    <t>FD&amp;C Red 3</t>
  </si>
  <si>
    <t>FD&amp;C Green No. 3</t>
  </si>
  <si>
    <t>Methylene blue</t>
  </si>
  <si>
    <t>Benzyl bromoacetate</t>
  </si>
  <si>
    <t>Sodium tridecyl sulfate</t>
  </si>
  <si>
    <t>Hexachloro-1,3-butadiene</t>
  </si>
  <si>
    <t>Polyoxyethylene(10)nonylphenyl ether</t>
  </si>
  <si>
    <t>1,3-Cyclopentadiene</t>
  </si>
  <si>
    <t>Nordihydroguaiaretic acid</t>
  </si>
  <si>
    <t>2,4-D-ethyl ester</t>
  </si>
  <si>
    <t>Neodecanoic acid</t>
  </si>
  <si>
    <t>Dodecylphenol</t>
  </si>
  <si>
    <t>Morpholine</t>
  </si>
  <si>
    <t>Glyceryl monooleate</t>
  </si>
  <si>
    <t>Isopropyl tetradecanoic acid</t>
  </si>
  <si>
    <t>Terpineol</t>
  </si>
  <si>
    <t>N-[3-(Trimethoxysilyl)propyl]ethane-1,2-diamine</t>
  </si>
  <si>
    <t>C.I. Acid Blue 74</t>
  </si>
  <si>
    <t>Sodium hexafluorosilicate</t>
  </si>
  <si>
    <t>2-Butoxyethyl acetate</t>
  </si>
  <si>
    <t>Sodium chloroacetate</t>
  </si>
  <si>
    <t>2-Acrylamido-2-methyl-1-propanesulfonic acid</t>
  </si>
  <si>
    <t>Dimethyldiallylammonium chloride</t>
  </si>
  <si>
    <t>Bis(2-ethylhexyl) maleate</t>
  </si>
  <si>
    <t>2-Ethylhexyl acrylate</t>
  </si>
  <si>
    <t>Dimethyl isophthalate</t>
  </si>
  <si>
    <t>Dicyclohexyl sodium sulfosuccinate</t>
  </si>
  <si>
    <t>Decanedioic acid</t>
  </si>
  <si>
    <t>3-Aminopropyltriethoxysilane</t>
  </si>
  <si>
    <t>Tetraethylene glycol</t>
  </si>
  <si>
    <t>Dimethyl hexahydroterephthalate</t>
  </si>
  <si>
    <t>m-Cresol</t>
  </si>
  <si>
    <t>N,N-Dimethyldodecan-1-amine</t>
  </si>
  <si>
    <t>5-Ethylidene-2-norbornene</t>
  </si>
  <si>
    <t>2,4,6-Tris(dimethylaminomethyl)phenol</t>
  </si>
  <si>
    <t>Chloromethyl methyl ether</t>
  </si>
  <si>
    <t>1,2-Dibromoethane</t>
  </si>
  <si>
    <t>Acrylonitrile</t>
  </si>
  <si>
    <t>1,3-Benzenedicarbonyl dichloride</t>
  </si>
  <si>
    <t>Metam-sodium</t>
  </si>
  <si>
    <t>Zinc pyrithione</t>
  </si>
  <si>
    <t>Sodium lauryl polyoxyethylene ether sulfate</t>
  </si>
  <si>
    <t>Octyl decyl phthalate</t>
  </si>
  <si>
    <t>Sodium 1,4-diisobutyl sulfosuccinate</t>
  </si>
  <si>
    <t>Oxytetracycline</t>
  </si>
  <si>
    <t>MCPA-sodium</t>
  </si>
  <si>
    <t>Calcium dodecylbenzene sulfonate</t>
  </si>
  <si>
    <t>Troclosene</t>
  </si>
  <si>
    <t>2-Ethylhexyl diphenyl phosphate</t>
  </si>
  <si>
    <t>Benoxacor</t>
  </si>
  <si>
    <t>Diisooctyl adipate</t>
  </si>
  <si>
    <t>Potassium dichloroisocyanurate</t>
  </si>
  <si>
    <t>4-(2-Phenylpropan-2-yl)-N-[4-(2-phenylpropan-2-yl)phenyl]aniline</t>
  </si>
  <si>
    <t>Gibberellic acid</t>
  </si>
  <si>
    <t>Diphenolic acid</t>
  </si>
  <si>
    <t>Methyl dihydrojasmonate</t>
  </si>
  <si>
    <t>Mepronil</t>
  </si>
  <si>
    <t>Maleic acid</t>
  </si>
  <si>
    <t>Pyridoxine hydrochloride</t>
  </si>
  <si>
    <t>2,2-Dimethylpropane-1,3-diol</t>
  </si>
  <si>
    <t>Cremophor(R) EL</t>
  </si>
  <si>
    <t>4,4'-Methylenebis(2,6-di-t-butylphenol)</t>
  </si>
  <si>
    <t>8-Hydroxyquinoline sulfate</t>
  </si>
  <si>
    <t>1,2-Ethanediol diacetate</t>
  </si>
  <si>
    <t>Propylene carbonate</t>
  </si>
  <si>
    <t>2-Amino-2-methylpropan-1-ol</t>
  </si>
  <si>
    <t>Polyoxyethylene monoleate</t>
  </si>
  <si>
    <t>Dichlormid</t>
  </si>
  <si>
    <t>Divinylbenzene</t>
  </si>
  <si>
    <t>Pluronic F-127</t>
  </si>
  <si>
    <t>Polydimethylsiloxane</t>
  </si>
  <si>
    <t>Halofenozide</t>
  </si>
  <si>
    <t>Dimethylamine</t>
  </si>
  <si>
    <t>Topramezone</t>
  </si>
  <si>
    <t>Methyl abietate</t>
  </si>
  <si>
    <t>4-tert-Butylphenyl salicylate</t>
  </si>
  <si>
    <t>Heptylparaben</t>
  </si>
  <si>
    <t>2-(2H-Benzotriazol-2-yl)-4-methylphenol</t>
  </si>
  <si>
    <t>Dodecyl gallate</t>
  </si>
  <si>
    <t>1,3-Benzenedimethanamine</t>
  </si>
  <si>
    <t>2,2'-Methylenebis(ethyl-6-tert-butylphenol)</t>
  </si>
  <si>
    <t>4,5-Dichloro-3H-1,2-dithiol-3-one</t>
  </si>
  <si>
    <t>Allyl alcohol</t>
  </si>
  <si>
    <t>alpha-Pinene</t>
  </si>
  <si>
    <t>Chemical Name</t>
  </si>
  <si>
    <t>2338-05-8</t>
  </si>
  <si>
    <t>4468-02-4</t>
  </si>
  <si>
    <t>6047-12-7</t>
  </si>
  <si>
    <t>7446-09-5</t>
  </si>
  <si>
    <t>7758-05-6</t>
  </si>
  <si>
    <t>7758-11-4</t>
  </si>
  <si>
    <t>8002-03-7</t>
  </si>
  <si>
    <t>9000-01-5</t>
  </si>
  <si>
    <t>9000-07-1</t>
  </si>
  <si>
    <t>9000-11-7</t>
  </si>
  <si>
    <t>9042-08-4</t>
  </si>
  <si>
    <t>4940-11-8</t>
  </si>
  <si>
    <t>1984-06-1</t>
  </si>
  <si>
    <t>3572-06-3</t>
  </si>
  <si>
    <t>2050-01-3</t>
  </si>
  <si>
    <t>2090-05-3</t>
  </si>
  <si>
    <t>2257-09-2</t>
  </si>
  <si>
    <t>2305-05-7</t>
  </si>
  <si>
    <t>2349-07-7</t>
  </si>
  <si>
    <t>2554-04-3</t>
  </si>
  <si>
    <t>2719-08-6</t>
  </si>
  <si>
    <t>3240-09-3</t>
  </si>
  <si>
    <t>3564-09-8</t>
  </si>
  <si>
    <t>3744-02-3</t>
  </si>
  <si>
    <t>3842-03-3</t>
  </si>
  <si>
    <t>4313-03-5</t>
  </si>
  <si>
    <t>4345-03-3</t>
  </si>
  <si>
    <t>4353-01-9</t>
  </si>
  <si>
    <t>4630-07-3</t>
  </si>
  <si>
    <t>4747-07-3</t>
  </si>
  <si>
    <t>5205-07-2</t>
  </si>
  <si>
    <t>2051-04-9</t>
  </si>
  <si>
    <t>5452-07-3</t>
  </si>
  <si>
    <t>5454-09-1</t>
  </si>
  <si>
    <t>5461-08-5</t>
  </si>
  <si>
    <t>5466-06-8</t>
  </si>
  <si>
    <t>5468-05-3</t>
  </si>
  <si>
    <t>5468-06-4</t>
  </si>
  <si>
    <t>6638-05-7</t>
  </si>
  <si>
    <t>6750-03-4</t>
  </si>
  <si>
    <t>7758-02-3</t>
  </si>
  <si>
    <t>7758-04-5</t>
  </si>
  <si>
    <t>7773-03-7</t>
  </si>
  <si>
    <t>7779-07-9</t>
  </si>
  <si>
    <t>7780-06-5</t>
  </si>
  <si>
    <t>7783-06-4</t>
  </si>
  <si>
    <t>8001-04-5</t>
  </si>
  <si>
    <t>8007-02-1</t>
  </si>
  <si>
    <t>8007-04-3</t>
  </si>
  <si>
    <t>8007-06-5</t>
  </si>
  <si>
    <t>8007-08-7</t>
  </si>
  <si>
    <t>8009-03-8</t>
  </si>
  <si>
    <t>8013-01-2</t>
  </si>
  <si>
    <t>8013-07-8</t>
  </si>
  <si>
    <t>8014-09-3</t>
  </si>
  <si>
    <t>8015-01-8</t>
  </si>
  <si>
    <t>8016-03-3</t>
  </si>
  <si>
    <t>8016-05-5</t>
  </si>
  <si>
    <t>8022-07-9</t>
  </si>
  <si>
    <t>8024-01-9</t>
  </si>
  <si>
    <t>8024-05-3</t>
  </si>
  <si>
    <t>8024-06-4</t>
  </si>
  <si>
    <t>8024-08-6</t>
  </si>
  <si>
    <t>8050-07-5</t>
  </si>
  <si>
    <t>8050-09-7</t>
  </si>
  <si>
    <t>9000-04-8</t>
  </si>
  <si>
    <t>9000-05-9</t>
  </si>
  <si>
    <t>9002-07-7</t>
  </si>
  <si>
    <t>9003-04-7</t>
  </si>
  <si>
    <t>9003-05-8</t>
  </si>
  <si>
    <t>9003-06-9</t>
  </si>
  <si>
    <t>9005-07-6</t>
  </si>
  <si>
    <t>9006-04-6</t>
  </si>
  <si>
    <t>9011-06-7</t>
  </si>
  <si>
    <t>9012-09-3</t>
  </si>
  <si>
    <t>9049-05-2</t>
  </si>
  <si>
    <t>2442-10-6</t>
  </si>
  <si>
    <t>4351-10-4</t>
  </si>
  <si>
    <t>6413-10-1</t>
  </si>
  <si>
    <t>8008-10-4</t>
  </si>
  <si>
    <t>5205-11-8</t>
  </si>
  <si>
    <t>8007-11-2</t>
  </si>
  <si>
    <t>8030-11-3</t>
  </si>
  <si>
    <t>9003-11-6</t>
  </si>
  <si>
    <t>3390-12-3</t>
  </si>
  <si>
    <t>3493-12-7</t>
  </si>
  <si>
    <t>5421-12-5</t>
  </si>
  <si>
    <t>5550-12-9</t>
  </si>
  <si>
    <t>7554-12-3</t>
  </si>
  <si>
    <t>8007-12-3</t>
  </si>
  <si>
    <t>8024-12-2</t>
  </si>
  <si>
    <t>8030-12-4</t>
  </si>
  <si>
    <t>FDA Everything Added to Food in the United States (EAFUS)</t>
  </si>
  <si>
    <t>FDA Threshold of Regulation (TOR) Exemptions</t>
  </si>
  <si>
    <t>Requestor</t>
  </si>
  <si>
    <t>Use Limitations*</t>
  </si>
  <si>
    <t>2016-001</t>
  </si>
  <si>
    <t>NSF International on behalf of Carboline Company</t>
  </si>
  <si>
    <t>hexamethylenediamine (CAS Reg. No. 124-09-4), 1,2-diaminocyclohexane (CAS Reg. No. 694-83-7), and 4,4’-methylenebis(2-ethylbenzamine) (CAS Reg. No. 19900-65-3)</t>
  </si>
  <si>
    <t>For use as curing agents in epoxy resins complying with 21 CFR 175.300(b)(3)(viii). The final coating will be used on the food contact surface of repeat use bulk food containers (i.e., railcars, ship holds, tanker trailers, etc.) only, in contact with all foods under conditions of use C through G (including hot-fill applications above 66°C (150°F)). The final coating should meet the extractives specifications in §175.300(c) and be thoroughly cleansed prior to its first use in contact with food in accordance with §175.300(g).</t>
  </si>
  <si>
    <t>2015-003</t>
  </si>
  <si>
    <t>ChemCal, Inc.</t>
  </si>
  <si>
    <t>sodium fluorescein (CAS Reg. No. 518-47-8)</t>
  </si>
  <si>
    <t>For use as an inert tracer chemical for use in boiler water additives complying with 21 CFR 173.310. The food contact substance (FCS) will be used at a maximum use level 500 parts per billion in the boiler water and must meet any applicable specifications under 21 CFR 173.310. The FCS is not for use in boiler water systems involved in the processing of infant formula or its ingredients. Such use was not included as part of the intended use of the substance in the TOR submission.</t>
  </si>
  <si>
    <t>2015-002</t>
  </si>
  <si>
    <t>Keller and Heckman, LLP on behalf of Eastman Chemical Company</t>
  </si>
  <si>
    <t>octadecyl 3-(3,5-di-tert-butyl-4-hydroxyphenyl)propionate (CAS Reg. No. 2082-79-3)</t>
  </si>
  <si>
    <t>For use as an antioxidant/stabilizer at a maximum use level of 0.3% by weight of the polymer in polymers of dimethyl terephthalate, 1,4-cyclohexanedimethanol, and 2,2,4,4-tetramethyl-1,3-cyclobutanediol (CAS Reg. No. 261716-94-3) containing repeat units consisting of terephthalate esters of 2,2,4,4-tetramethyl-1,3-cyclobutanediol at up to 40 mole percent (expressed as mole percent of the glycol component of the finished polyesters) and 1,4-cyclohexanedimethanol at no less than 60 mole percent, and, optionally, ≤0.5 percent (by weight of the finished resin) trimellitic anhydride (CAS Reg. No. 552-30-7) as a branching agent. Food contact articles made with the subject additive are intended only for repeated use in contact with all food types (except infant formula and breast milk) at temperatures up to and including 100°C. Use in contact with infant formula and breast milk was not included as part of the intended use of the substance in the TOR submission.</t>
  </si>
  <si>
    <t>2015-001</t>
  </si>
  <si>
    <t>Intertek Wilton</t>
  </si>
  <si>
    <t>1-propanaminium, 3-amino-N-(carboxymethyl)-N,N-dimethyl-, N-C12-18 acyl derivs., C12-18-alkyl esters, chlorides (CAS Reg. No. 71486-89-0)</t>
  </si>
  <si>
    <t>For use as a slip agent in acrylic and modified acrylic polymers complying with 21 CFR 177.1010. The food contact substance (FCS) will be used at a maximum use level of 0.1% in the finished polymer. The finished polymer will be used in contact with all foods at room temperature and below in repeat-use applications only. The finished polymer should be thoroughly cleansed prior to its first use in contact with food in accordance with §177.1010(d).</t>
  </si>
  <si>
    <t>2014-003</t>
  </si>
  <si>
    <t>REPLACED BY TOR 2016-001</t>
  </si>
  <si>
    <t>2014-002</t>
  </si>
  <si>
    <t>Keller and Heckman, LLP on behalf of Whitford Corporation</t>
  </si>
  <si>
    <t>Methyltrimethoxysilane (CAS Reg. No. 1185-55-3) and methyltriethoxysilane (CAS Reg. No. 2031-67-6)</t>
  </si>
  <si>
    <t>For use as monomers in silicone resins complying with 21 CFR 175.300(b)(3)(xxviii). The finished resin will be used in repeat use food contact applications only and should meet the extractives specifications in §175.300(c) and be thoroughly cleansed prior to its first use in contact with food in accordance with §175.300(g).</t>
  </si>
  <si>
    <t>2014-001</t>
  </si>
  <si>
    <t>Interplastic Corporation</t>
  </si>
  <si>
    <t>4-hydroxy-2,2,6,6-tetramethylpiperidinooxy (CAS Reg. No. 2226-96-2)</t>
  </si>
  <si>
    <t>For use as an inhibitor in the polymerization of thermosetting styrenated polyester resins complying with 21 CFR 177.2420. The food contact substance (FCS) may be used at a level not to exceed 0.08 % by weight of the finished resin. If used with other inhibitors allowed for use in resins complying with 21 CFR 177.2420, the total combined use level of all inhibitors cannot exceed 0.08 % by weight of the finished resin. The finished resin is intended for use as articles or components of articles for repeated use in contact with food, provided the finished resins meet the extractive limitations in 21 CFR 177.2420(c) and the finished articles are thoroughly cleansed prior to their first use in contact with food in accordance with 21 CFR 177.2420(d).</t>
  </si>
  <si>
    <t>2013-001</t>
  </si>
  <si>
    <t>BIOSAFE, Inc.</t>
  </si>
  <si>
    <t>A mixture of 3-(trihydroxysilyl)propyldimethyloctadecyl ammonium chlorides (CAS Reg. No. 199111-50-7)</t>
  </si>
  <si>
    <t>2012-002</t>
  </si>
  <si>
    <t>Mizuawa Industrial Chemicals, Ltd</t>
  </si>
  <si>
    <t>Sodium calcium aluminosilicate particles surface modified with up to 0.5 weight percent of 3-(triethoxysilyl) propylamine</t>
  </si>
  <si>
    <t>For use as an anti-blocking additive in Nylon films, up to a level of 1000 ppm (0.1 weight percent) of the finished film. The finished film will have a maximum thickness of 25 µm and will be used in contact with all foods in applications up to 121°C.</t>
  </si>
  <si>
    <t>2012-001</t>
  </si>
  <si>
    <t>A mixture of 1,3-propanediamine, n-9-octadecenyl-, (z)- (CAS Reg. No. 7173-62-8), amines, n-coco alkyltrimethylenedi- (CAS Reg. No. 61791-63-7), cocamine (CAS Reg. No. 61788-46-3), poly(oxy-1,2-ethanediyl), α-isotridecyl-ω-hydroxy- (CAS Reg. No. 9043-30-5), poly(oxy-1,2-ethanediyl), α-tridecyl-ω-hydroxy-, branched (CAS Reg. No 69011-36-5), poly(oxy-1,2-ethanediyl), α-(carboxymethyl)-ω-[(9Z)-9-octadecen-1-yloxy]- (CAS Reg. No. 57635-48-0), and potassium acetate (CAS Reg. No 127-08-2)</t>
  </si>
  <si>
    <t>For use as a lubricant for use in the conveyance of beverage containers. The subjects of the TOR request can be used at a combined total level not to exceed 0.75 weight % in dispersions applied to the conveyor belt below the bottle opening.</t>
  </si>
  <si>
    <t>2011-002</t>
  </si>
  <si>
    <t>Keller and Heckman, LLP.</t>
  </si>
  <si>
    <t>Polyethylene glycol with a minimum molecular weight of 400 Daltons (CAS Reg. No. 25322-68-3)</t>
  </si>
  <si>
    <t>For use as a modifier for polyethylene terephthalate films with a maximum thickness of 2 mils. The subject of the TOR request may be used at a level not to exceed 12 % by weight of the final film. The resulting finished article may be used in contact with all food types (or according to other applicable limitations/specifications as appropriate) under Conditions of Use E through G.</t>
  </si>
  <si>
    <t>2011-001</t>
  </si>
  <si>
    <t>Nanobiomatters BactiBlock S.L.</t>
  </si>
  <si>
    <t>Silver (CAS Reg. No. 7440-22-4) and cetyltrimethylammonium bromide (CAS Reg. No. 57-09-0)</t>
  </si>
  <si>
    <t>For use as components of an antimicrobial formulation to be used to preserve composite countertops consisting of a polymeric binder and inorganic filler. The antimicrobial formulation will contain up to 0.5 % by weight of silver and up to 30 % by weight of cetyl trimethylammonium bromide with the remainder consisting of a suitable substance regulated for the intended use. The antimicrobial formulation will be incorporated into the polymeric binder at a level not to exceed 1 % by weight. The final composite countertop will incorporate the polymeric binder at a level not to exceed 10 % by weight with the remainder consisting of inorganic filler of a quality suitable for food-contact use. The final food contact article will be used in contact with all foods at room temperature and below.</t>
  </si>
  <si>
    <t>2010-003</t>
  </si>
  <si>
    <t>Engineered nanoProducts Germany AG</t>
  </si>
  <si>
    <t>Vitreous silica coating prepared by sol-gel polycondensation reaction of tetraethoxysilane and methyl-triethoxysilane</t>
  </si>
  <si>
    <t>For use as a permanent or semi-permanent coating of metal substrates intended for cooking food in repeat-use applications. The final food contact article will be used in repeat-use cooking applications in contact with all food types at a maximum temperature of 300°C.</t>
  </si>
  <si>
    <t>2010-002</t>
  </si>
  <si>
    <t>Sadex, Inc.</t>
  </si>
  <si>
    <t>The food additives listed in: (a) Title 21 CFR Parts 174 through 186, (b) the inventory of effective food-contact substance notifications, and (c) the inventory of Threshold of Regulation exemptions issued under Title 21 CFR 170.39.</t>
  </si>
  <si>
    <t>2010-001</t>
  </si>
  <si>
    <t>Tronox, LLC</t>
  </si>
  <si>
    <t>1,1,1’-trimethylolpropane (CAS Reg. No. 77-99-6) and zirconium dioxide (CAS Reg. No. 1314-23-4)</t>
  </si>
  <si>
    <t>For use as modifying agents for titanium dioxide pigments. Each subject of the TOR request would be used at a maximum level of 0.7% of the titanium dioxide pigment formulation. The resulting titanium dioxide pigment would be used at a level not to exceed 5% by weight of finished repeat-use polymers or coatings intended for use in contact with all foods under use conditions up to and including cooking.</t>
  </si>
  <si>
    <t>2009-003</t>
  </si>
  <si>
    <t>Hitachi Chemical Company, Ltd.</t>
  </si>
  <si>
    <t>Triethylamine (CAS No. 121-44-8)</t>
  </si>
  <si>
    <t>For use in the manufacture of polyamide-imide resin intended for use as a component in primer coatings between the metal surface and the fluorocarbon layer of non-stick surfaces of cooking utensils. The final food contact article will be used in repeat-use cooking applications in contact with all food types at a maximum temperature of 290°C.</t>
  </si>
  <si>
    <t>2009-002</t>
  </si>
  <si>
    <t xml:space="preserve">Korea Engineering Plastics Co., Ltd.  </t>
  </si>
  <si>
    <t>Dimethoxymethane (Methylal) (CAS Number: 109-87-5)</t>
  </si>
  <si>
    <t>For use as a chain transfer agent in the polymerization of polyoxymethylene copolymers in the manufacture of repeat use food-contact articles, at temperatures below 250°F, and in contact with all food types, except those containing more than 15% alcohol.</t>
  </si>
  <si>
    <t>2009-001</t>
  </si>
  <si>
    <t xml:space="preserve">Eric F. Greenberg, P.C. on behalf of Wacker Chemical Corporation  </t>
  </si>
  <si>
    <t xml:space="preserve">Polysiloxane (dimethyl, 3-hydroxypropyl methyl), ethoxylated propoxylated, polymer with hexamethylenediisocyanate, which is the reaction product resulting from a mixture of two polymeric starting materials with hexamethylenediisocyanate.  </t>
  </si>
  <si>
    <t>The FCS shall be added to the pulp water at a level not to exceed 4 mg/kg of pulp. The food contact substance will act as an antifoaming agent in the production of food contact paper that will contact all types of food.</t>
  </si>
  <si>
    <t>2008-001</t>
  </si>
  <si>
    <t>H.B. Fuller</t>
  </si>
  <si>
    <t>Polyurethane (PUR) resin (CAS Reg. No. 82602-41-3 )</t>
  </si>
  <si>
    <t>For use as an adhesive between layers in the fabrication of laminate food-contact articles used for microwave cooking at temperatures not to exceed 212°F, in contact with aqueous food (food type I, Table 1, 21 CFR 176.170(c).)</t>
  </si>
  <si>
    <t>2007-006</t>
  </si>
  <si>
    <t>Kraska Consultants, Inc on behalf of Omnova Solutions,</t>
  </si>
  <si>
    <t>1,1'-Oxybisbenzene tetrapropylene derivatives, sulfonated, sodium salts (CAS Reg. No. 119345-04-0)</t>
  </si>
  <si>
    <t>For use as components of adhesives under use conditions as specified in 21 CFR 175.105(a)(2)(i)(ii) and in pressure sensitive adhesives as specified in 21 CFR 175.125(b) on labels and tape applied to raw fruits and raw vegetables. The temperature of use should not exceed 120°F.</t>
  </si>
  <si>
    <t>2007-005</t>
  </si>
  <si>
    <t>Ciba Specialty Chemicals Corporation</t>
  </si>
  <si>
    <t>Tin oxide (SnO2), (CAS Reg. No. 18282-10-5),</t>
  </si>
  <si>
    <t>For use at a maximum concentration of 2.0% by weight as a component in mica-based mineral colorants, provided the maximum loading level for the mica-based colorants in the food-contact article does not exceed 3% by weight for polymers, 5% for paper and paperboard, 15% for coatings or 30% for ink formulations, in contact with all food types and under temperature conditions of use A through H.</t>
  </si>
  <si>
    <t>2007-004</t>
  </si>
  <si>
    <t>Kraska Consultants, Inc on behalf of Omnova Solutions</t>
  </si>
  <si>
    <t>Used as components of pressure sensitive adhesives. These substances are used as a biocide preservative according to their FIFRA registrations as product preservatives in water based adhesive products. Also, the adhesive shall be used at GMP levels (i.e., the minimum amount needed to accomplish the intended technical effect) and the use of these biocides in the adhesive formulation shall be 1 percent or less by weight. These substances shall be used in formulations with modified butadiene/styrene copolymers.</t>
  </si>
  <si>
    <t>2007-003</t>
  </si>
  <si>
    <t>Keller and Heckman on behalf of Owens-Illinois Closure Inc.</t>
  </si>
  <si>
    <t>Hydrogen peroxide (CAS Reg. No. 7722-84-1)</t>
  </si>
  <si>
    <t>To sterilize food-contact surfaces that have an appropriate regulatory status for its intended use in the production of aseptic packaging and meet the requirements and limitations of 21 CFR 178.1005 Hydrogen peroxide.</t>
  </si>
  <si>
    <t>2007-002</t>
  </si>
  <si>
    <t>REPLACED BY TOR 10-002</t>
  </si>
  <si>
    <t>-----------</t>
  </si>
  <si>
    <t>--------</t>
  </si>
  <si>
    <t>2007-001</t>
  </si>
  <si>
    <t>Kraska Consultants, Inc.</t>
  </si>
  <si>
    <t>As components of an adhesive formulation when used as specified below: Substance A, a biocide preservative will be used according to its FIFRA registration as a product preservative in water based adhesive products. Substances B and C will be used as antioxidants in adhesives and will be used at levels not to exceed 1 percent of the adhesive. The adhesive shall be used at GMP levels (i.e., the minimum amount needed to accomplish the intended technical effect). Also, these substances are limited to use in formulations with modified butadiene /styrene copolymers.</t>
  </si>
  <si>
    <t>2006-002</t>
  </si>
  <si>
    <t>Cryovac Sealed Air Corp.</t>
  </si>
  <si>
    <t>Use as a lidding film to cover a polystyrene foam tray intended to be used in contact with ground beef during electron beam irradiation of the ground beef in a nitrogen atmosphere, at doses of 1.5 to 3.0 kGy. This exemption applies when these components are irradiated, incidental to the irradiation processing of prepackaged food, in a vacuum or in an oxygen-free environment at doses not exceeding 3.0 kGy</t>
  </si>
  <si>
    <t>2006-001</t>
  </si>
  <si>
    <t>Phenol, 4-methyl, reaction products with dicyclopentadiene and isobutylene (CAS Reg. No. 6861-51-5)</t>
  </si>
  <si>
    <t>As an antioxidant/stabilizer to inhibit thermo-oxidative degradation, in methyl methacrylate modified acrylonitrile/butadiene/styrene (ABS) polymers which are the subject of FCN 190 and acrylonitrile/styrene copolymers complying with 21 CFR 177.1040 and 21 CFR 181.32, at a maximum concentration of 1% by weight, and in contact with food types I, II, IV-B, VI-A, VI-B, VII-B, and VIII under conditions of use C through G, as described in Table 2, 21 CFR 176.170(c).</t>
  </si>
  <si>
    <t>2005-008</t>
  </si>
  <si>
    <t>Omaha Steaks Co.</t>
  </si>
  <si>
    <t>The packaging materials are to be used in contact with ground beef during irradiation of the vacuum packed and frozen ground beef at doses not to exceed 3.0 kiloGrays (kGy)</t>
  </si>
  <si>
    <t>2005-007</t>
  </si>
  <si>
    <t>Mitec Advanced Technology</t>
  </si>
  <si>
    <t>For use in contact with ground beef during electron beam irradiation of the ground beef in a nitrogen atmosphere, at doses not to exceed 3.0 kilograys (kGy).</t>
  </si>
  <si>
    <t>2005-006</t>
  </si>
  <si>
    <t>Ciba Specialty Chemical Corp.</t>
  </si>
  <si>
    <t>Sodium perchlorate monohydrate (CAS Reg. No. 7791-07-3)</t>
  </si>
  <si>
    <t>As a conductivity enhancer in the manufacture of antistatic agents for use in polymeric food packaging. The food contact substance may be used at a level not to exceed 1.2 percent by weight of the finished polymer. The finished polymer may be used in contact with Food Type VIII only.</t>
  </si>
  <si>
    <t>2005-005</t>
  </si>
  <si>
    <t>Keller and Heckman on behalf of Dyneon LLC</t>
  </si>
  <si>
    <t>Polytetrafluoroethylene micropowders</t>
  </si>
  <si>
    <t>For repeated use applications in contact with all food types under all conditions of use.</t>
  </si>
  <si>
    <t>2005-004</t>
  </si>
  <si>
    <t>Keller and Heckman on behalf of Koch Membrane Systems, Inc</t>
  </si>
  <si>
    <t>A blend of vinyl chloride/vinyl acetate resin, carbon black and isophorone, with maximum use levels of 30%, 20%, and 70%, respectively.</t>
  </si>
  <si>
    <t>As a black ink formulation to mark the outer membrane of a repeat-use food processing module at levels not to exceed 36 mg.</t>
  </si>
  <si>
    <t>2005-003</t>
  </si>
  <si>
    <t>Polyvinylpyrrolidone CAS Reg. No.9003-39-8</t>
  </si>
  <si>
    <t>As a dispersing agent in colorants for all polymers intended for use as components of food-contact articles, at levels not to exceed 0.03 precent by weight of the polymer, and in contact with all food types.</t>
  </si>
  <si>
    <t>2005-002</t>
  </si>
  <si>
    <t>Schiff &amp; Company on behalf of USR Optonix, Inc</t>
  </si>
  <si>
    <t>Zinc sulfide doped with manganese and copper</t>
  </si>
  <si>
    <t>Use of manganese at levels up to 0.5 % by weight; and use of copper at levels up to 1.0% by weight and manganese at levels up to 1% by weight as dopants in zinc sulfide pigments used at levels up to 10% by weight in plastic cups, plates and disposable cutlery destined for food-contact applications.</t>
  </si>
  <si>
    <t>2005-001</t>
  </si>
  <si>
    <t>Asahi Glass Fluoropolymers, Ltd</t>
  </si>
  <si>
    <t>Cupric oxide (Cu)), copper powder, and aluminum oxide (Al2O3)</t>
  </si>
  <si>
    <t>As thermal stabilizers in the manufacture of ethylene tetrafluoroethylene (ETFE). The maximum use level of the cupric oxide, copper powder, and aluminum oxide (Al2O3) in the copolymer shall not exceed 55 ppm, 300 ppm, and 500 ppm, respectively.</t>
  </si>
  <si>
    <t>2004-003</t>
  </si>
  <si>
    <t>HP Polymers, Inc</t>
  </si>
  <si>
    <t>1H,3H-benzo[1,2-c:4,5-c']difuran-1,3,5,7-tetrone, polymer with 5,5'-carbonylbis[1,3-isobenzofuranedione] and 1,3-diisocyanatomethylbenzene (CAS Reg. No. 134119-41-8)</t>
  </si>
  <si>
    <t>As a filler at a maximum use level of 20% by weight in polytetrafluoroethylene seals, bushings and bearings in food-processing equipment intended for repeated use provided the temperature does not exceed 100E C. In accordance with good manufacturing practice, those food-contact articles containing the subject additive should be thoroughly cleansed prior to their first use in contact with food.</t>
  </si>
  <si>
    <t>2004-002</t>
  </si>
  <si>
    <t>Huntsman Corp.</t>
  </si>
  <si>
    <t>C16 - C18 fatty alcohol reacted with approximately 16 moles of ethylene oxide (natural fatty alcohol) and diethylene glycol monobutyl ether</t>
  </si>
  <si>
    <t>As a production aid in the manufacture of latex rubber gloves for food contact use complying with 21 FR 177.2600.</t>
  </si>
  <si>
    <t>2004-001</t>
  </si>
  <si>
    <t>Interplastic Corp.</t>
  </si>
  <si>
    <t>2,4-pentanedione (CAS Reg. No. 123-54-6) and N,N-dimethylacetoacetamide (CAS Reg. No. 2044-64-6)</t>
  </si>
  <si>
    <t>For use at maximum levels of 0.05 percent and 0.08 percent by weight, respectively, to assist the curing of thermosetting styrenated polyester resins complying with 21 CFR 177.2420 and intended for repeat use as articles or as components of articles used in contact with food, the finished resins must meet the extractive limitations in 21 CFR 177.2420(c) and must be thoroughly cleansed prior to their use with food as specified in 21 CFR 177.2420(d).</t>
  </si>
  <si>
    <t>2003-001</t>
  </si>
  <si>
    <t>Keller and Heckman</t>
  </si>
  <si>
    <t>A mixture of parafinic oil (CAS Reg. No. 64742-65-0) and sulfonated paraffinic oil (CAS Reg. No. 64742-20-2)</t>
  </si>
  <si>
    <t>As components of a grease lubricant with incidental food contact as specified in 21 CFR 178.3570 and at a maximum total use level of 13.2 percent by weight.</t>
  </si>
  <si>
    <t>2000-003</t>
  </si>
  <si>
    <t>Keller and Heckman on behalf of BASF Corporation</t>
  </si>
  <si>
    <t>An ethoxylated and propoxylated tallow fatty alcohol (CAS Reg. No. 68002-96-0)</t>
  </si>
  <si>
    <t>As a defoaming agent in the manufacture of uncoated paper and paperboard at levels not exceeding 0.1% by weight of dry pulp.</t>
  </si>
  <si>
    <t>2000-002</t>
  </si>
  <si>
    <t>HP Polymer, Inc.</t>
  </si>
  <si>
    <t>1H,3H-benzo(1,2-c:4,5-c')difuran-1,3,5,7-tetrone, polymer with 5,5'-carbonylbis(1,3-isobenzofuranedione) and 1,3-diisocyanatomethylbenzene</t>
  </si>
  <si>
    <t>As a filler at a maximum use level of 20% by weight in polytetrafluoroethylene seals, bushings and bearings in food-processing equipment intended for repeated use provided the temperature does not exceed 120°F. In accordance with good manufacturing practice, those food-contact articles containing the subject additive should be thoroughly cleansed prior to their first use in contact with food.</t>
  </si>
  <si>
    <t>2000-001</t>
  </si>
  <si>
    <t>Keller and Heckman on behalf of KoSa</t>
  </si>
  <si>
    <t>Polyethylene terephthalate/isophthalate copolymers containing 94 weight percent of the polymer units derived from ethylene terephthalate.</t>
  </si>
  <si>
    <t>As a component of repeat use food-contact articles in contact with aqueous, acidic and low-alcohol foods (alcohol content not exceeding 15 %) at temperatures not exceeding 49°C.</t>
  </si>
  <si>
    <t>1999-022</t>
  </si>
  <si>
    <t>Keller and Heckman on behalf of Mitsui Chemicals Inc.</t>
  </si>
  <si>
    <t>A copolymer consisting of linear low density polyethylene complying with 21 CFR 177.1520(c), item 3.2, which has been subsequently grafted with 0.8% or less by weight of maleic anhydride.</t>
  </si>
  <si>
    <t>The intended use would involve the blending of the subject additive at levels up to 15 weight percent with other polyolefins complying with 21 CFR 177.1520 to form a polymeric film with a maximum thickness of 1 mil. The blended polymeric film would function either as the adhesive non food-contact inner-layer or as the heat seal food-contact layer in multilayered packaging that will be approximately 4 mils thick and used to hold processed meat during and after cooking.</t>
  </si>
  <si>
    <t>1999-021</t>
  </si>
  <si>
    <t>Environ on behalf of ICI Polyurethanes</t>
  </si>
  <si>
    <t>Three polymeric diphenyl-methane diisocyanate (PMDI) formulations consisting mainly of PMDI (CAS Reg. No. 9016-87-9) and 4,4'-methylenediphenyl diisocyanate (MDI)(CAS Reg. No. 101-68-8). The three PMDI formulations would contain up to 53% PMDI and 52% MDI.</t>
  </si>
  <si>
    <t>For use as strengthening agents at levels up to 1% by weight in paper and paperboard (coated and uncoated) in contact with aqueous food at temperatures that do not exceed 120°F.</t>
  </si>
  <si>
    <t>1999-020</t>
  </si>
  <si>
    <t>Keller and Heckman on behalf of Ferro Corporation</t>
  </si>
  <si>
    <t>Solvent Yellow 72 (CAS Reg. No. 4645-07-2) and Disperse Orange 47 (CAS Reg. No. 5718-26-3)</t>
  </si>
  <si>
    <t>Solvent Yellow 72 and Disperse Orange 47 as colorants at levels up to 0.39% and 0.30% by weight, respectively, in foamed polystyrene articles used in contact with all types of food, including meat, fish and poultry, under the following conditions: (1) Conditions of Use F and G; (Table 2, 21 CFR 176.170) and (2) Condition of Use E for storage times of one hour or less.</t>
  </si>
  <si>
    <t>1999-019</t>
  </si>
  <si>
    <t>C.I. Solvent Blue 36 (CAS Reg. No. 14233-37-5)</t>
  </si>
  <si>
    <t>As a colorant at levels up to 0.011 % by weight in foamed polystyrene articles used in contact with all types of food under refrigerated temperatures and below (Conditions of Use F and G; Table 2, 21 CFR 176.170).</t>
  </si>
  <si>
    <t>1999-018</t>
  </si>
  <si>
    <t>Keller and Heckman on behalf of ReedSpectrum</t>
  </si>
  <si>
    <t>Solvent Red 26 (CAS Reg. No. 4477-79-6)</t>
  </si>
  <si>
    <t>As a colorant at levels up to 0.2 % by weight in foamed polystyrene articles used in contact with all types of food, including meat and poultry, under refrigerated temperatures and below (Conditions of Use F and G; Table 2, 21 CFR 176.170).</t>
  </si>
  <si>
    <t>1999-017</t>
  </si>
  <si>
    <t>Technogenia Inc.</t>
  </si>
  <si>
    <t>An alloy consisting of tungsten carbide (68% by weight) and a matrix of nickel (11.2% or less by weight), chromium (11% or less by wt.), iron (3.6% or less by wt. ) boron(2% or less by wt.), silicon (3.5% or less by wt.) and trace amounts of carbon (0.6% or less by wt.) and cobalt (0.1% or less)</t>
  </si>
  <si>
    <t>For use in the manufacture of food -processing equipment.</t>
  </si>
  <si>
    <t>1999-016</t>
  </si>
  <si>
    <t>Schiff and Company</t>
  </si>
  <si>
    <t>Copper and copper cobalt</t>
  </si>
  <si>
    <t>Copper and copper cobalt, at levels up to 0.1% by weight, as dopants in zinc sulfide pigments used at levels up to 10% by weight in plastic cups, plates and disposable cutlery destined for food-contact applications.</t>
  </si>
  <si>
    <t>1999-015</t>
  </si>
  <si>
    <t>Elementis Performance Polymers</t>
  </si>
  <si>
    <t>2-Ethyl-1,3-hexanediol (CAS Reg. No. 94-96-2)</t>
  </si>
  <si>
    <t>As the diol component of polyurethane adhesives used in the construction of reverse osmosis membranes for filtering water and aqueous-based liquid food provided the reverse osmosis membrane meets all applicable limitations in 21 CFR 177.2550 and the maximum temperature of use does not exceed 140°F.</t>
  </si>
  <si>
    <t>File (sorted Z-A)</t>
  </si>
  <si>
    <t>For use as an antimicrobial to preserve finished food contact articles. The food contact substance (FCS) will be used as an additive without food type or temperature limitation in: 1. food preparation surfaces (where the FCS is either incorporated into the resin, a food contact laminate layer, or applied to the surface as part of a coating). The FCS may be used at a maximum use level of 1 weight percent of the resin, laminate, or coating. 2. polymeric tubing for the transfer of beverages. The FCS may be used at a maximum use level of 1 weight percent of the finished tubing. 3. repeat use activated carbon water filters. The FCS may be used at a maximum use level of 0.25 weight percent of the carbon block.</t>
  </si>
  <si>
    <t>In the manufacture of food-contact articles that will be irradiated, incidental to the radiation processing of prepackaged foods. This exemption applies only when: 1. The radiation processing is done in compliance with Title 21 CFR Part 179; 2. The packaging materials are subjected to radiation doses not exceeding 4.5 kGy; 3. The packaged food is irradiated either in a verifiably oxygen-free environment or while frozen and contained under vacuum.</t>
  </si>
  <si>
    <t>3(2H)-Isothiazolon-3-one, 2-methyl- (CAS Reg. No. 2682-20-4), and 3(2H)-Isothiazolon-3-one, 5-chloro-2-methyl- (CAS Reg. No. 26172-55-4)</t>
  </si>
  <si>
    <t>1,2-Benzisothiazolin-3-one (BIT); (CAS Reg. No. 2634-33-5), 1,1,3-tris(5-tert-butyl-4-hydroxy-2-methylphenyl)butane; (CAS Reg. No.1843-03-4), and naphthalene sulfonic acid-formaldehyde condensate, sodium salt; CAS Reg. No. 9084-06-4).</t>
  </si>
  <si>
    <t>1. Glycerol monooleate complying with 21 CFR 184.1323, as long as it is used at GMP levels (i.e., the minimum amount necessary to achieve the intended effect); 2. Polyamide 6/66 complying with 177.1500(b) 4.2 and 177.1395; and, 3. Polyamide 6/12 complying with 177.1500(b) 13.1 and 177.1395.</t>
  </si>
  <si>
    <t>A multilayer packaging film containing: 1. The following substances as long as they meet the applicable use level limitations in §178.2010 or §178.3860 or an effective notification: A. 1,3,5-Trimethyl-2,4,6-tris(3,5-di-tert-butyl-4-hydroxybenzyl)benzene (CAS Reg. No. 1709-70-2). B. Erucamide (CAS Reg. No. 112-84-5). 2. Zinc oxide as long as it is used at GMP levels (i.e. the minimum amount necessary to achieve the intended technical effect): 3. An ionomeric resin, complying with §177.1330, as a component of the food contact layer of the laminate. 4. Polybutylene, complying with §177.1570, as a component of the food contact layer of the laminate. 5. An urethane adhesive, provided it complies with §175.105, as a component of the adhesive, non-food contact layer of the laminate.</t>
  </si>
  <si>
    <t>Polystyrene foam tray with a multi-layer food-contact coating. The coating may contain: 1. The following substances as long as they meet the applicable use level limitations in §178.2010 or an effective notification: A. Tetrakis[methylene(3,5-di-tert-butyl-4-hydroxyhydrocinnamate)methane] (CAS Reg. No. 6683-19-8). B. Octadecyl 3,5-di-tert-butyl-4-hydroxyhydrocinnamate (CAS Reg. No. 2082-79-3). C. Di-tert-butylphenyl phosphonite condensation product with biphenyl (CAS Reg. No. 119345-01-6). D. Tri(mixed mono- and di-nonylphenyl) phosphate (CAS Reg. No. 26523-78-4). E. Tris(2,4-di-tert-butyphenyl)phosphite (CAS Reg. No. 31570-04-4). F. Cyclic neopentanetetrayl bis(octadecyl phosphite) (CAS Reg. No. 3806-34-6). 2. The following substances as long as they are used at GMP levels (i.e. the minimum amount necessary to achieve the intended technical effect): A. Butylated hydroxytoluene (BHT), B. Diatomaceous silica. 3. A blend of a styrene-butadiene thermoplastic elastomer and a styrene-butadiene copolymer, both complying with §177.1640, as components of the non-food contact layers of the laminate. 4. An ethylene vinyl alcohol copolymer, complying with §177.1360, as a component of the non-food contact layers of the laminate.</t>
  </si>
  <si>
    <t>Label</t>
  </si>
  <si>
    <t>Definition</t>
  </si>
  <si>
    <t>DOCTYPE</t>
  </si>
  <si>
    <t>An indicator of the status of the toxicology information available for the substance in PAFA (administrative and chemical information is available on all substances):</t>
  </si>
  <si>
    <t xml:space="preserve"> </t>
  </si>
  <si>
    <t>REGNUM</t>
  </si>
  <si>
    <t>Regulation numbers in Title 21 of the U.S. Code of Federal Regulations where the chemical appears.</t>
  </si>
  <si>
    <t xml:space="preserve">CASRN or Other Code  </t>
  </si>
  <si>
    <t xml:space="preserve">Regnum_1  </t>
  </si>
  <si>
    <t>Regnum_2</t>
  </si>
  <si>
    <t>Regnum_3</t>
  </si>
  <si>
    <t>Regnum_4</t>
  </si>
  <si>
    <t>Regnum_5</t>
  </si>
  <si>
    <t>Regnum_6</t>
  </si>
  <si>
    <t>Regnum_7</t>
  </si>
  <si>
    <t>Regnum_8</t>
  </si>
  <si>
    <t>Regnum_9</t>
  </si>
  <si>
    <t>Regnum_10</t>
  </si>
  <si>
    <t>Regnum_11</t>
  </si>
  <si>
    <t>Regnum_12</t>
  </si>
  <si>
    <t>Regnum_13</t>
  </si>
  <si>
    <t>Regnum_14</t>
  </si>
  <si>
    <t>Regnum_15</t>
  </si>
  <si>
    <t>Regnum_16</t>
  </si>
  <si>
    <t>Regnum_17</t>
  </si>
  <si>
    <t>Regnum_18</t>
  </si>
  <si>
    <t>Regnum_19</t>
  </si>
  <si>
    <t>Regnum_20</t>
  </si>
  <si>
    <t>Regnum_21</t>
  </si>
  <si>
    <t>Regnum_22</t>
  </si>
  <si>
    <t>Regnum_23</t>
  </si>
  <si>
    <t>Regnum_24</t>
  </si>
  <si>
    <t>Regnum_25</t>
  </si>
  <si>
    <t>Regnum_26</t>
  </si>
  <si>
    <t>Regnum_27</t>
  </si>
  <si>
    <t>Regnum_28</t>
  </si>
  <si>
    <t>Regnum_29</t>
  </si>
  <si>
    <t>Regnum_30</t>
  </si>
  <si>
    <t>Regnum_31</t>
  </si>
  <si>
    <t>Regnum_32</t>
  </si>
  <si>
    <t>Regnum_33</t>
  </si>
  <si>
    <t>Regnum_34</t>
  </si>
  <si>
    <t>Regnum_35</t>
  </si>
  <si>
    <t>Regnum_36</t>
  </si>
  <si>
    <t>Regnum_37</t>
  </si>
  <si>
    <t>Regnum_38</t>
  </si>
  <si>
    <t>Regnum_39</t>
  </si>
  <si>
    <t>Regnum_40</t>
  </si>
  <si>
    <t>Regnum_41</t>
  </si>
  <si>
    <t>Regnum_42</t>
  </si>
  <si>
    <t>Regnum_43</t>
  </si>
  <si>
    <t>Regnum_44</t>
  </si>
  <si>
    <t>Regnum_45</t>
  </si>
  <si>
    <t>Regnum_46</t>
  </si>
  <si>
    <t>Regnum_47</t>
  </si>
  <si>
    <t>Regnum_48</t>
  </si>
  <si>
    <t>Regnum_49</t>
  </si>
  <si>
    <t>Regnum_50</t>
  </si>
  <si>
    <t>Regnum_51</t>
  </si>
  <si>
    <t>Regnum_52</t>
  </si>
  <si>
    <t>Regnum_53</t>
  </si>
  <si>
    <t>Regnum_54</t>
  </si>
  <si>
    <t>Regnum_55</t>
  </si>
  <si>
    <t>Regnum_56</t>
  </si>
  <si>
    <t>Regnum_57</t>
  </si>
  <si>
    <t>Regnum_58</t>
  </si>
  <si>
    <t>Regnum_59</t>
  </si>
  <si>
    <t>Regnum_60</t>
  </si>
  <si>
    <t>Regnum_61</t>
  </si>
  <si>
    <t>Regnum_62</t>
  </si>
  <si>
    <t>Regnum_63</t>
  </si>
  <si>
    <t>Regnum_64</t>
  </si>
  <si>
    <t>Regnum_65</t>
  </si>
  <si>
    <t>Regnum_66</t>
  </si>
  <si>
    <t>Regnum_67</t>
  </si>
  <si>
    <t>Regnum_68</t>
  </si>
  <si>
    <t>Regnum_69</t>
  </si>
  <si>
    <t>Regnum_70</t>
  </si>
  <si>
    <t>Regnum_71</t>
  </si>
  <si>
    <t>Regnum_72</t>
  </si>
  <si>
    <t>Regnum_73</t>
  </si>
  <si>
    <t>Regnum_74</t>
  </si>
  <si>
    <t>Regnum_75</t>
  </si>
  <si>
    <t>Regnum_76</t>
  </si>
  <si>
    <t>Regnum_77</t>
  </si>
  <si>
    <t>Regnum_78</t>
  </si>
  <si>
    <t>Regnum_79</t>
  </si>
  <si>
    <t>Regnum_80</t>
  </si>
  <si>
    <t>Regnum_81</t>
  </si>
  <si>
    <t>Regnum_82</t>
  </si>
  <si>
    <t>Regnum_83</t>
  </si>
  <si>
    <t>7558-01-2</t>
  </si>
  <si>
    <t xml:space="preserve">184.1141B </t>
  </si>
  <si>
    <t xml:space="preserve">184.1141A </t>
  </si>
  <si>
    <t>184.1307A</t>
  </si>
  <si>
    <t>184.1307C</t>
  </si>
  <si>
    <t>184.1307D</t>
  </si>
  <si>
    <t>184.1443A</t>
  </si>
  <si>
    <t>6100-05-5</t>
  </si>
  <si>
    <t xml:space="preserve">161.190(A)(6) </t>
  </si>
  <si>
    <t>184.1769A</t>
  </si>
  <si>
    <t>173.25(A)(11)</t>
  </si>
  <si>
    <t>173.25(A)(17)</t>
  </si>
  <si>
    <t>173.25(A)(1)</t>
  </si>
  <si>
    <t>173.25(A)(15)</t>
  </si>
  <si>
    <t>173.25(A)(6)</t>
  </si>
  <si>
    <t xml:space="preserve">184.1979A </t>
  </si>
  <si>
    <t>184.1979B</t>
  </si>
  <si>
    <t>184.1307B</t>
  </si>
  <si>
    <t>184.1979C</t>
  </si>
  <si>
    <t>Downloaded from FDA Indirect Additives used in Food Contact Substances; http://www.accessdata.fda.gov/scripts/fdcc/?set=IndirectAdditives; Last updated 1/15/2016; downloaded 3/22/2016.</t>
  </si>
  <si>
    <t>CAS Reg No or other ID</t>
  </si>
  <si>
    <t>Substance</t>
  </si>
  <si>
    <t>Reg01</t>
  </si>
  <si>
    <t>Reg02</t>
  </si>
  <si>
    <t>reg03</t>
  </si>
  <si>
    <t>reg04</t>
  </si>
  <si>
    <t>reg05</t>
  </si>
  <si>
    <t>reg06</t>
  </si>
  <si>
    <t>reg07</t>
  </si>
  <si>
    <t>reg08</t>
  </si>
  <si>
    <t>reg09</t>
  </si>
  <si>
    <t>reg10</t>
  </si>
  <si>
    <t>reg11</t>
  </si>
  <si>
    <t>reg12</t>
  </si>
  <si>
    <t>reg13</t>
  </si>
  <si>
    <t>reg14</t>
  </si>
  <si>
    <t>reg15</t>
  </si>
  <si>
    <t>reg16</t>
  </si>
  <si>
    <t>reg17</t>
  </si>
  <si>
    <t>reg18</t>
  </si>
  <si>
    <t>reg19</t>
  </si>
  <si>
    <t>reg20</t>
  </si>
  <si>
    <t>reg21</t>
  </si>
  <si>
    <t>Other name</t>
  </si>
  <si>
    <t>SYN1</t>
  </si>
  <si>
    <t>SYN2</t>
  </si>
  <si>
    <t>SYN3</t>
  </si>
  <si>
    <t>SYN4</t>
  </si>
  <si>
    <t>SYN5</t>
  </si>
  <si>
    <t>SYN6</t>
  </si>
  <si>
    <t>SYN7</t>
  </si>
  <si>
    <t>SYN8</t>
  </si>
  <si>
    <t>SYN9</t>
  </si>
  <si>
    <t>SYN10</t>
  </si>
  <si>
    <t>SYN11</t>
  </si>
  <si>
    <t>SYN12</t>
  </si>
  <si>
    <t>SYN13</t>
  </si>
  <si>
    <t>SYN14</t>
  </si>
  <si>
    <t>SYN15</t>
  </si>
  <si>
    <t>SYN16</t>
  </si>
  <si>
    <t>SYN17</t>
  </si>
  <si>
    <t>SYN18</t>
  </si>
  <si>
    <t xml:space="preserve"> TEREPHTHALOYL CHLORIDE</t>
  </si>
  <si>
    <t xml:space="preserve"> PHTHALOYL DICHLORIDE, P-</t>
  </si>
  <si>
    <t xml:space="preserve"> TEREPHTHALIC ACID CHLORIDE</t>
  </si>
  <si>
    <t xml:space="preserve"> 1,4-BENZENEDICARBONYL DICHLORIDE</t>
  </si>
  <si>
    <t xml:space="preserve"> TEREPHTHALIC ACID</t>
  </si>
  <si>
    <t xml:space="preserve"> 1,4-BENZENEDICARBOXYLIC ACID</t>
  </si>
  <si>
    <t xml:space="preserve"> PHTHALIC ACID, P-</t>
  </si>
  <si>
    <t xml:space="preserve"> 4-CARBOXYBENZOIC ACID</t>
  </si>
  <si>
    <t xml:space="preserve"> 1,4-DICARBOXYBENZENE</t>
  </si>
  <si>
    <t xml:space="preserve"> BENZENEDICARBOXYLIC ACID, P-</t>
  </si>
  <si>
    <t xml:space="preserve"> CARBOXYBENZOIC ACID, P-</t>
  </si>
  <si>
    <t xml:space="preserve"> DICARBOXYBENZENE, P-</t>
  </si>
  <si>
    <t xml:space="preserve"> ISOBUTYL OLEATE</t>
  </si>
  <si>
    <t xml:space="preserve"> OLEIC ACID, ISOBUTYL ESTER</t>
  </si>
  <si>
    <t xml:space="preserve"> 9-OCTADECENOIC ACID (Z)-, 2-METHYLPROPYL ESTER</t>
  </si>
  <si>
    <t xml:space="preserve"> 2-METHYLPROPYL 9-OCTADECENOATE, (Z)-</t>
  </si>
  <si>
    <t xml:space="preserve"> TRIETHYLENE GLYCOL DICAPRATE</t>
  </si>
  <si>
    <t xml:space="preserve"> TRIETHYLENE GLYCOL DIDECANOATE</t>
  </si>
  <si>
    <t xml:space="preserve"> DECANOIC ACID, 1,2-ETHANEDIYLBIS(OXY-2,1-ETHANEDIYL) ESTER</t>
  </si>
  <si>
    <t xml:space="preserve"> DECANOIC ACID, DIESTER WITH TRIETHYLENE GLYCOL</t>
  </si>
  <si>
    <t xml:space="preserve"> 1,2-ETHANEDIYLBIS(OXY-2,1-ETHANEDIYL) BIS(DECANOATE)</t>
  </si>
  <si>
    <t xml:space="preserve"> MONODIBUTYLAMINE PYROPHOSPHATE</t>
  </si>
  <si>
    <t xml:space="preserve"> AMIDODIPHOSPHORIC ACID, DIBUTYL-</t>
  </si>
  <si>
    <t xml:space="preserve"> AMIDOPYROPHOSPHORIC ACID, DIBUTYL-</t>
  </si>
  <si>
    <t xml:space="preserve"> DIBUTYLAMIDODIPHOSPHORIC ACID</t>
  </si>
  <si>
    <t xml:space="preserve"> DIBUTYLAMIDOPYROPHOSPHORIC ACID</t>
  </si>
  <si>
    <t xml:space="preserve"> COBALT DISTEARATE</t>
  </si>
  <si>
    <t xml:space="preserve"> COBALT(II) STEARATE</t>
  </si>
  <si>
    <t xml:space="preserve"> COBALTOUS STEARATE</t>
  </si>
  <si>
    <t xml:space="preserve"> OCTADECANOIC ACID, COBALT(2+) SALT</t>
  </si>
  <si>
    <t xml:space="preserve"> COBALT(2+) OCTADECANOATE</t>
  </si>
  <si>
    <t xml:space="preserve"> STEARIC ACID, COBALT(2+) SALT</t>
  </si>
  <si>
    <t xml:space="preserve"> ETHYLENE GLYCOL MONOETHYL ETHER RICINOLEATE</t>
  </si>
  <si>
    <t xml:space="preserve"> RICINOLEIC ACID, 2-ETHOXYETHYL ESTER</t>
  </si>
  <si>
    <t xml:space="preserve"> 2-ETHOXYETHYL 12-HYDROXY-9-OCTADECENOATE, (R-(Z))-</t>
  </si>
  <si>
    <t xml:space="preserve"> 2-ETHOXYETHYL RICINOLEATE</t>
  </si>
  <si>
    <t xml:space="preserve"> 9-OCTADECENOIC ACID, 12-HYDROXY-, 2-ETHOXYETHYL ESTER, (R-(Z))-</t>
  </si>
  <si>
    <t xml:space="preserve"> HYDRIODIC ACID</t>
  </si>
  <si>
    <t xml:space="preserve"> HYDROGEN IODIDE</t>
  </si>
  <si>
    <t xml:space="preserve"> 1,4-CYCLOHEXYLENE DIMETHYLENE ISOPHTHALATE</t>
  </si>
  <si>
    <t xml:space="preserve"> 1,4-CYCLOHEXYLENEDIMETHYLENE ISOPHTHALATE</t>
  </si>
  <si>
    <t xml:space="preserve"> CYCLIC 1,4-CYCLOHEXYLENEDIMETHYLENE ISOPHTHALATE</t>
  </si>
  <si>
    <t xml:space="preserve"> ISOPHTHALIC ACID, CYCLIC 1,4-CYCLOHEXYLENEDIMETHYLENE ESTER</t>
  </si>
  <si>
    <t xml:space="preserve"> 3,11-DIOXATRICYCLO(11.2.2.1(SUP 5,9))OCTADECA-5,7,9(18)-TRIENE-4,10-DIONE</t>
  </si>
  <si>
    <t xml:space="preserve"> 3,11-DIOXATRICYCLO(11.2.2.15,9)OCTADECA-5,7,9(18)TRIENE-4,10-DIONE</t>
  </si>
  <si>
    <t xml:space="preserve"> DIOCTYLTIN BIS(2-ETHYLHEXYL MALEATE)</t>
  </si>
  <si>
    <t xml:space="preserve"> BIS(2-ETHYLHEXYL) BIS((3-CARBOXYACRYLOYL)OXY)DIOCTYLSTANNANE</t>
  </si>
  <si>
    <t xml:space="preserve"> BIS(2-ETHYLHEXYL) BIS((3-CARBOXYACRYLOYL)OXY)DIOCTYLTIN</t>
  </si>
  <si>
    <t xml:space="preserve"> STANNANE, BIS((3-CARBOXYACRYLOYL)OXY)DIOCTYL-, BIS(2-ETHYLHEXYL) ESTER</t>
  </si>
  <si>
    <t xml:space="preserve"> TIN, BIS((3-CARBOXYACRYLOYL)OXY)DIOCTYL-, BIS(2-ETHYLHEXYL) ESTER</t>
  </si>
  <si>
    <t xml:space="preserve"> 2-ETHYLHEXYL 14-ETHYL-6,6-DIOCTYL-4,8,11-TRIOXO-5,7,12-TRIOXA-6-STANNAOCTADECA-2,9-DIENOATE</t>
  </si>
  <si>
    <t xml:space="preserve"> 5,7,12-TRIOXA-6-STANNAOCTADECA-2,9-DIENOIC ACID, 14-ETHYL-6,6-DIOCTYL-4,8,11-TRIOXO-, 2-ETHYLHEXYL ESTER</t>
  </si>
  <si>
    <t xml:space="preserve"> DIPOTASSIUM ETHYLENEBISDITHIOCARBAMATE</t>
  </si>
  <si>
    <t xml:space="preserve"> DIPOTASSIUM ETHYLENEBIS(DITHIOCARBAMATE)</t>
  </si>
  <si>
    <t xml:space="preserve"> CARBAMODITHIOIC ACID, 1,2-ETHANEDIYLBIS-, DIPOTASSIUM SALT</t>
  </si>
  <si>
    <t xml:space="preserve"> DIPOTASSIUM 1,2-ETHANEDIYLBIS(CARBAMODITHIOATE)</t>
  </si>
  <si>
    <t xml:space="preserve"> CARBAMIC ACID, ETHYLENEBIS(DITHIO-, DIPOTASSIUM SALT</t>
  </si>
  <si>
    <t xml:space="preserve"> POTASSIUM 1,2-BIS(DITHIOCARBAMATO)ETHANE</t>
  </si>
  <si>
    <t xml:space="preserve"> POTASSIUM 1,2-ETHANEBIS(DITHIOCARBAMATE)</t>
  </si>
  <si>
    <t xml:space="preserve"> POTASSIUM ETHYLENEBIS(DITHIOCARBAMATE)</t>
  </si>
  <si>
    <t xml:space="preserve"> HYDROXYLAMINE SULFATE</t>
  </si>
  <si>
    <t xml:space="preserve"> BIS(HYDROXYLAMINE) SULFATE</t>
  </si>
  <si>
    <t xml:space="preserve"> DI(HYDROXYLAMINE) SULFATE</t>
  </si>
  <si>
    <t xml:space="preserve"> HYDROXYLAMMONIUM SULFATE</t>
  </si>
  <si>
    <t xml:space="preserve"> HYDROXYLAMINE, SULFATE (2:1) (SALT)</t>
  </si>
  <si>
    <t xml:space="preserve"> HYDROXYLAMINE, SULFATE</t>
  </si>
  <si>
    <t xml:space="preserve"> HYDROXYL AMMONIUM SULFATE ((HONH3)2SO4)</t>
  </si>
  <si>
    <t xml:space="preserve"> OXAMMONIUM SULFATE</t>
  </si>
  <si>
    <t xml:space="preserve"> FATTY ACIDS, ANIMAL</t>
  </si>
  <si>
    <t xml:space="preserve"> ANIMAL FATTY ACIDS</t>
  </si>
  <si>
    <t xml:space="preserve"> METHACRYLOXYACETIC ACID</t>
  </si>
  <si>
    <t xml:space="preserve"> ACETIC ACID, ((2-METHYL-2-PROPENYL)OXY)-</t>
  </si>
  <si>
    <t xml:space="preserve"> ((2-METHYL-2-PROPENYL)OXY)ACETIC ACID</t>
  </si>
  <si>
    <t xml:space="preserve"> ACETIC ACID, ((2-METHYLALLYL)OXY)-</t>
  </si>
  <si>
    <t xml:space="preserve"> ((2-METHYLALLYL)OXY)ACETIC ACID</t>
  </si>
  <si>
    <t xml:space="preserve"> MONOISOPROPANOLAMINE STEARATE</t>
  </si>
  <si>
    <t xml:space="preserve"> OCTADECANOIC ACID, COMPD. WITH 1-AMINO-2-PROPANOL (1:1)</t>
  </si>
  <si>
    <t xml:space="preserve"> DIISOPROPANOLAMINE STEARATE</t>
  </si>
  <si>
    <t xml:space="preserve"> OCTADECANOIC ACID, COMPD. WITH 1,1'-IMINOBIS(2-PROPANOL) (1:1)</t>
  </si>
  <si>
    <t xml:space="preserve"> STEARIC ACID, COMPD. WITH 1,1'-IMINODI-2-PROPANOL (1:1)</t>
  </si>
  <si>
    <t xml:space="preserve"> 1,1'-IMINOBIS(2-PROPANOL) OCTADECANOATE</t>
  </si>
  <si>
    <t xml:space="preserve"> 1,1'-IMINODI-2-PROPANOL STEARATE</t>
  </si>
  <si>
    <t xml:space="preserve"> MAGNESIUM PHOSPHATE</t>
  </si>
  <si>
    <t xml:space="preserve"> PHOSPHORIC ACID, MAGNESIUM SALT</t>
  </si>
  <si>
    <t xml:space="preserve"> FERROUS AMMONIUM SULFATE</t>
  </si>
  <si>
    <t xml:space="preserve"> AMMONIUM IRON(II) SULFATE</t>
  </si>
  <si>
    <t xml:space="preserve"> AMMONIUM IRON(2+) SULFATE (2:1:2)</t>
  </si>
  <si>
    <t xml:space="preserve"> AMMONIUM FERROUS SULFATE</t>
  </si>
  <si>
    <t xml:space="preserve"> DIAMMONIUM FERROUS DISULFATE</t>
  </si>
  <si>
    <t xml:space="preserve"> MOHR'S SALT</t>
  </si>
  <si>
    <t xml:space="preserve"> SULFURIC ACID, AMMONIUM IRON(2+) SALT (2:2:1)</t>
  </si>
  <si>
    <t xml:space="preserve"> 4,4'-BIS(ALPHA, ALPHA-DIMETHYLBENZYL)DIPHENYLAMINE</t>
  </si>
  <si>
    <t xml:space="preserve"> BIS(4-(2-PHENYL-2-PROPYL)PHENYL)AMINE</t>
  </si>
  <si>
    <t xml:space="preserve"> BENZENAMINE, 4-(1-METHYL-1-PHENYLETHYL)-N-(4-(1-METHYL-1-PHENYLETHYL)PHENYL)-</t>
  </si>
  <si>
    <t xml:space="preserve"> DIPHENYLAMINE, 4,4'-BIS(ALPHA,ALPHA-DIMETHYLBENZYL)-</t>
  </si>
  <si>
    <t xml:space="preserve"> 4,4'-BIS(ALPHA,ALPHA-DIMETHYLBENZYL)DIPHENYLAMINE</t>
  </si>
  <si>
    <t xml:space="preserve"> 4-(1-METHYL-1-PHENYLETHYL)-N-(4-(1-METHYL-1-PENYLETHYL)PHENYL)BENZENAMINE</t>
  </si>
  <si>
    <t xml:space="preserve"> AMMONIUM GLUCOHEPTONATE</t>
  </si>
  <si>
    <t xml:space="preserve"> D-GLUCO-HEPTONIC ACID, MONOAMMONIUM SALT, (2XI)-</t>
  </si>
  <si>
    <t xml:space="preserve"> MONOAMMONIUM D-GLUCOHEPTONATE</t>
  </si>
  <si>
    <t xml:space="preserve"> 4-(P-TOLYLSULFONYLAMINO)DIPHENYLAMINE</t>
  </si>
  <si>
    <t xml:space="preserve"> (P-TOLYLSULFANILAMIDO)DIPHENYLAMINE, P-</t>
  </si>
  <si>
    <t xml:space="preserve"> (P'-TOLUENESULFONYLAMIDE)DIPHENYLAMIDE, P-</t>
  </si>
  <si>
    <t xml:space="preserve"> BENZENESULFONAMIDE, 4-METHYL-N-(4-(PHENYLAMINO)PHENYL-</t>
  </si>
  <si>
    <t xml:space="preserve"> P-TOLUENESULFONANILIDE, 4'-ANILINO-</t>
  </si>
  <si>
    <t xml:space="preserve"> 4-METHYL-N-(4-(PHENYLAMINO)PHENYL)BENZENESULFONAMIDE</t>
  </si>
  <si>
    <t xml:space="preserve"> 4'-ANILINO-P-TOLUENESULFONANILIDE</t>
  </si>
  <si>
    <t xml:space="preserve"> STEARYL ERUCAMIDE</t>
  </si>
  <si>
    <t xml:space="preserve"> STEARYLERUCAMIDE</t>
  </si>
  <si>
    <t xml:space="preserve"> N-STEARYLERUCAMIDE</t>
  </si>
  <si>
    <t xml:space="preserve"> 13-DOCOSENAMIDE, N-OCTADECYL-, (Z)-</t>
  </si>
  <si>
    <t xml:space="preserve"> N-OCTADECYL-13-DOCOSENAMIDE, (Z)-</t>
  </si>
  <si>
    <t xml:space="preserve"> 13-DOCOSENAMIDE, N-OCTADECYL-, (13Z)-</t>
  </si>
  <si>
    <t xml:space="preserve"> HEXAMETHYLENETETRAMINE</t>
  </si>
  <si>
    <t xml:space="preserve"> METHENAMINE</t>
  </si>
  <si>
    <t xml:space="preserve"> FORMIN</t>
  </si>
  <si>
    <t xml:space="preserve"> HEXAMINE (PHARMACEUTICAL)</t>
  </si>
  <si>
    <t xml:space="preserve"> 1,3,5,7-TETRAAZATRICYCLO(3.3.1.13,7)DECANE</t>
  </si>
  <si>
    <t xml:space="preserve"> DIISOPROPYL MALEATE</t>
  </si>
  <si>
    <t xml:space="preserve"> AMYL MALEATE</t>
  </si>
  <si>
    <t xml:space="preserve"> DIAMYL MALEATE</t>
  </si>
  <si>
    <t xml:space="preserve"> DIPENTYL MALEATE</t>
  </si>
  <si>
    <t xml:space="preserve"> 2-BUTENEDIOIC ACID (Z)-, DIPENTYL ESTER</t>
  </si>
  <si>
    <t xml:space="preserve"> DIPENYL 2-BUTENEDIOATE, (Z)-</t>
  </si>
  <si>
    <t xml:space="preserve"> MALIC ACID, DIPENTYL ESTER</t>
  </si>
  <si>
    <t xml:space="preserve"> CALCIUM METASILICATE</t>
  </si>
  <si>
    <t xml:space="preserve"> CALCIUM SILICATE, BETA-</t>
  </si>
  <si>
    <t xml:space="preserve"> C.I. PIGMENT WHITE 28</t>
  </si>
  <si>
    <t xml:space="preserve"> PIGMENT WHITE 28</t>
  </si>
  <si>
    <t xml:space="preserve"> C.I. 77230</t>
  </si>
  <si>
    <t xml:space="preserve"> SILICIC ACID (H2SIO3), CALCIUM SALT (1:1)</t>
  </si>
  <si>
    <t xml:space="preserve"> CALCIUM SILICATE (CASIO3) (1:1)</t>
  </si>
  <si>
    <t xml:space="preserve"> calcium silicate (CaSiO3)</t>
  </si>
  <si>
    <t xml:space="preserve"> calcium silicon oxide (CaSiO3)</t>
  </si>
  <si>
    <t xml:space="preserve"> MANGANESE AMMONIUM PYROPHOSPHATE</t>
  </si>
  <si>
    <t xml:space="preserve"> MANGANESE VIOLET</t>
  </si>
  <si>
    <t xml:space="preserve"> AMMONIUM MANGANESE PYROPHOSPHATE</t>
  </si>
  <si>
    <t xml:space="preserve"> MANGO VIOLET</t>
  </si>
  <si>
    <t xml:space="preserve"> C.I. PIGMENT VIOLET 16</t>
  </si>
  <si>
    <t xml:space="preserve"> PIGMENT VIOLET 16</t>
  </si>
  <si>
    <t xml:space="preserve"> C.I. 77742</t>
  </si>
  <si>
    <t xml:space="preserve"> DIPHOSPHORIC ACID, AMMONIUM MANGANESE(3+) SALT (1:1:1)</t>
  </si>
  <si>
    <t xml:space="preserve"> PYROPHOSPHORIC ACID, AMMONIUM MANGANESE(3+) SALT (1:1:1)</t>
  </si>
  <si>
    <t xml:space="preserve"> AMMONIUM MANGANESE DIPHOSPHATE</t>
  </si>
  <si>
    <t xml:space="preserve"> TRIPHENYLGUANIDINE</t>
  </si>
  <si>
    <t xml:space="preserve"> TRIPHENYL PHOSPHITE</t>
  </si>
  <si>
    <t xml:space="preserve"> PHOSPHOROUS ACID, TRIPHENYL ESTER</t>
  </si>
  <si>
    <t xml:space="preserve"> TRIPHENOXYPHOSPHINE</t>
  </si>
  <si>
    <t xml:space="preserve"> ALUMINUM SODIUM SULFATE, ANHYDROUS</t>
  </si>
  <si>
    <t xml:space="preserve"> sulfuric acid, aluminum sodium salt (2:1:1)</t>
  </si>
  <si>
    <t xml:space="preserve"> aluminum sodium sulfate (NaAl(SO4)2)</t>
  </si>
  <si>
    <t xml:space="preserve"> soda alum</t>
  </si>
  <si>
    <t xml:space="preserve"> alum, sodium</t>
  </si>
  <si>
    <t xml:space="preserve"> sodium aluminum sulfate</t>
  </si>
  <si>
    <t xml:space="preserve"> CALCIUM PHOSPHATE</t>
  </si>
  <si>
    <t xml:space="preserve"> PHOSPHORIC ACID, CALCIUM SALT</t>
  </si>
  <si>
    <t xml:space="preserve"> 4,4'-METHYLENEBIS(2-CHLOROANILINE)--PROHIBITED</t>
  </si>
  <si>
    <t xml:space="preserve"> 4,4'-METHYLENEBIS(2-CHLOROANILINE)</t>
  </si>
  <si>
    <t xml:space="preserve"> ANILINE, 4,4'-METHYLENEBIS(2-CHLORO-</t>
  </si>
  <si>
    <t xml:space="preserve"> BENZENAMINE, 4,4'-METHYLENEBIS(2-CHLORO-</t>
  </si>
  <si>
    <t xml:space="preserve"> 3,3'-DICHLORO-4,4'-DIAMINODIPHENYLMETHANE</t>
  </si>
  <si>
    <t xml:space="preserve"> 4,4'-METHYLENEBIS(O-CHLOROANILINE)</t>
  </si>
  <si>
    <t xml:space="preserve"> 4,4'-DIAMINO-3,3'-DICHLORODIPHENYLMETHANE</t>
  </si>
  <si>
    <t xml:space="preserve"> 4,4'-METHYLENEBIS(2-CHLOROBENZENAMINE)</t>
  </si>
  <si>
    <t xml:space="preserve"> CERIUM STEARATE</t>
  </si>
  <si>
    <t xml:space="preserve"> OCTADECANOIC ACID, CERIUM SALT</t>
  </si>
  <si>
    <t xml:space="preserve"> STEARIC ACID, CERIUM SALT</t>
  </si>
  <si>
    <t xml:space="preserve"> N-ACETYL-N-(2-HYDROXYETHYL)-N'-OLEOYLETHYLENEDIAMINE</t>
  </si>
  <si>
    <t xml:space="preserve"> N-OLEYL-N'-ACETYL-N'-(BETA-HYDROXYETHYL)ETHYLENEDIAMINE</t>
  </si>
  <si>
    <t xml:space="preserve"> OLEAMIDE, N-(2-(N-(2-HYDROXYETHYL)ACETAMIDO)ETHYL)-</t>
  </si>
  <si>
    <t xml:space="preserve"> N-(2-(N-(2-HYDROXYETHYL)ACETAMIDO)ETHYL)OLEAMIDE</t>
  </si>
  <si>
    <t xml:space="preserve"> CALCIUM NITRATE</t>
  </si>
  <si>
    <t xml:space="preserve"> NITRIC ACID, CALCIUM SALT</t>
  </si>
  <si>
    <t xml:space="preserve"> CALCIUM DINITRATE</t>
  </si>
  <si>
    <t xml:space="preserve"> calcium nitrate (Ca(NO3)2)</t>
  </si>
  <si>
    <t xml:space="preserve"> TRIALLYL CYANURATE</t>
  </si>
  <si>
    <t xml:space="preserve"> 1,3,5-TRIAZINE, 2,4,6-TRIS(2-PROPENYLOXY)-</t>
  </si>
  <si>
    <t xml:space="preserve"> 2,4,6-TRIS(2-PROPENYLOXY)-1,3,5-TRIAZINE</t>
  </si>
  <si>
    <t xml:space="preserve"> S-TRIAZINE, 2,4,6-TRIS(ALLYLOXY)-</t>
  </si>
  <si>
    <t xml:space="preserve"> 2,4,6-TRIS(ALLYLOXY)-S-TRIAZINE</t>
  </si>
  <si>
    <t xml:space="preserve"> TRI-2-PROPENYL CYANURATE</t>
  </si>
  <si>
    <t xml:space="preserve"> 2,4,6-TRIALLYLOXY-S-TRIAZINE</t>
  </si>
  <si>
    <t xml:space="preserve"> COBALT DECANOATE</t>
  </si>
  <si>
    <t xml:space="preserve"> COBALT CAPRATE</t>
  </si>
  <si>
    <t xml:space="preserve"> DECANOIC ACID, COBALT SALT</t>
  </si>
  <si>
    <t xml:space="preserve"> MANGANESE CAPRATE</t>
  </si>
  <si>
    <t xml:space="preserve"> MANGANESE DECANOATE</t>
  </si>
  <si>
    <t xml:space="preserve"> DECANOIC ACID, MANGANESE SALT</t>
  </si>
  <si>
    <t xml:space="preserve"> CYCLOHEXYL METHACRYLATE</t>
  </si>
  <si>
    <t xml:space="preserve"> CYCLOHEXYL 2-METHYL-2-PROPENOATE</t>
  </si>
  <si>
    <t xml:space="preserve"> METHACRYLIC ACID, CYCLOHEXYL ESTER</t>
  </si>
  <si>
    <t xml:space="preserve"> 2-PROPENOIC ACID, 2-METHYL-, CYCLOHEXYL ESTER</t>
  </si>
  <si>
    <t xml:space="preserve"> METHYLENEDI-P-PHENYLENE ISOCYANATE</t>
  </si>
  <si>
    <t xml:space="preserve"> DIPHENYLMETHANE 4,4'-DIISOCYANATE</t>
  </si>
  <si>
    <t xml:space="preserve"> BENZENE, 1,1'-METHYLENEBIS(4-ISOCYANATO-</t>
  </si>
  <si>
    <t xml:space="preserve"> BIS(4-ISOCYANATOPHENYL)METHANE</t>
  </si>
  <si>
    <t xml:space="preserve"> DIPHENYLMETHANE DIISOCYANATE, P,P'-</t>
  </si>
  <si>
    <t xml:space="preserve"> DIPHENYLMETHANE P,P'-DIISOCYANATE</t>
  </si>
  <si>
    <t xml:space="preserve"> ISOCYANIC ACID, METHYLENEDI-P-PHENYLENE ESTER</t>
  </si>
  <si>
    <t xml:space="preserve"> METHYLENE BISPHENYL ISOCYANATE</t>
  </si>
  <si>
    <t xml:space="preserve"> METHYLENEBIS(P-PHENYLENE ISOCYANATE)</t>
  </si>
  <si>
    <t xml:space="preserve"> 1,1'-METHYLENEBIS(4-ISOCYANATOBENZENE)</t>
  </si>
  <si>
    <t xml:space="preserve"> 4,4'-DIPHENYLMETHANE DIISOCYANATE</t>
  </si>
  <si>
    <t xml:space="preserve"> 4,4'-DIISOCYANATODIPHENYLMETHANE</t>
  </si>
  <si>
    <t xml:space="preserve"> 4,4'-METHYLENEDIPHENYL DIISOCYANATE</t>
  </si>
  <si>
    <t xml:space="preserve"> 4,4'-DIMETHOXYDIPHENYLAMINE</t>
  </si>
  <si>
    <t xml:space="preserve"> BENZENAMINE, 4-METHOXY-N-(4-METHOXYPHENYL)-</t>
  </si>
  <si>
    <t xml:space="preserve"> BIS(4-METHOXYPHENYL)AMINE</t>
  </si>
  <si>
    <t xml:space="preserve"> BIS(P-ANISYL)AMINE</t>
  </si>
  <si>
    <t xml:space="preserve"> BIS(P-METHOXYPHENYL)AMINE</t>
  </si>
  <si>
    <t xml:space="preserve"> DI-P-ANISYLAMINE</t>
  </si>
  <si>
    <t xml:space="preserve"> DI-P-METHOXYDIPHENYLAMINE</t>
  </si>
  <si>
    <t xml:space="preserve"> DIMETHOXYDIPHENYLAMINE, P,P'-</t>
  </si>
  <si>
    <t xml:space="preserve"> DIPHENYLAMINE, 4,4'-DIMETHOXY-</t>
  </si>
  <si>
    <t xml:space="preserve"> 4-METHOXY-N-(4-METHOXYPHENYL)BENZENAMINE</t>
  </si>
  <si>
    <t xml:space="preserve"> N-ISOPROPYL-N'-PHENYL-P-PHENYLENEDIAMINE</t>
  </si>
  <si>
    <t xml:space="preserve"> N-PHENYL-N'-ISOPROPYL-P-PHENYLENEDIAMINE</t>
  </si>
  <si>
    <t xml:space="preserve"> N-(1-METHYLETHYL)-N'-PHENYL-1,4-BENZENEDIAMINE</t>
  </si>
  <si>
    <t xml:space="preserve"> P-PHENYLENEDIAMINE, N-ISOPROPYL-N'-PHENYL-</t>
  </si>
  <si>
    <t xml:space="preserve"> 1,4-BENZENEDIAMINE, N-(1-METHYLETHYL)-N'-PHENYL-</t>
  </si>
  <si>
    <t xml:space="preserve"> 4-(ISOPROPYLAMINO)DIPHENYLAMINE</t>
  </si>
  <si>
    <t xml:space="preserve"> ISOPROPOXYDIPHENYLAMINE, P-</t>
  </si>
  <si>
    <t xml:space="preserve"> BENZENAMINE, 4-(1-METHYLETHOXY)-N-PHENYL-</t>
  </si>
  <si>
    <t xml:space="preserve"> DIPHENYLAMINE, 4-ISOPROPOXY-</t>
  </si>
  <si>
    <t xml:space="preserve"> ISOPROPOXY DIPHENYLAMINE, P-</t>
  </si>
  <si>
    <t xml:space="preserve"> ISOPROPOXYPHENYL-4-ANILINE</t>
  </si>
  <si>
    <t xml:space="preserve"> 4-(1-METHYLETHOXY)-N-PHENYLBENZENAMINE</t>
  </si>
  <si>
    <t xml:space="preserve"> 4-ISOPROPOXYDIPHENYLAMINE</t>
  </si>
  <si>
    <t xml:space="preserve"> POLY(EPICHLOROHYDRIN-CO-ETHYLENEDIAMINE-CO-ETHYLENE DICHLORIDE)</t>
  </si>
  <si>
    <t xml:space="preserve"> EPICHLOROHYDRIN-1,2-ETHANEDIAMINE-1,2-DICHLOROETHANE POLYETHERAMINE</t>
  </si>
  <si>
    <t xml:space="preserve"> POLY(1,2-DICHLOROETHANE-CO-(CHLOROMETHYL)OXIRANE-CO-1,2-ETHANEDIAMINE)</t>
  </si>
  <si>
    <t xml:space="preserve"> 1,2-ETHANEDIAMINE, POLYMER WITH (CHLOROMETHYL)OXIRANE AND 1,2-DICHLOROETHANE</t>
  </si>
  <si>
    <t xml:space="preserve"> 4,4'-METHYLENEDIANILINE</t>
  </si>
  <si>
    <t xml:space="preserve"> BENZENAMINE, 4,4'-METHYLENEBIS-</t>
  </si>
  <si>
    <t xml:space="preserve"> ANILINE, 4,4'-METHYLENEDI-</t>
  </si>
  <si>
    <t xml:space="preserve"> DIAMINODIPHENYLMETHANE, P,P'-</t>
  </si>
  <si>
    <t xml:space="preserve"> METHYLENEDIANILINE</t>
  </si>
  <si>
    <t xml:space="preserve"> METHYLENEDIANILINE, P,P'-</t>
  </si>
  <si>
    <t xml:space="preserve"> 4,4'-DIAMINODIPHENYLMETHANE</t>
  </si>
  <si>
    <t xml:space="preserve"> 4,4'-DIPHENYLMETHANEDIAMINE</t>
  </si>
  <si>
    <t xml:space="preserve"> 4,4'-METHYLENEBIS(BENZENAMINE)</t>
  </si>
  <si>
    <t xml:space="preserve"> DICYCLOHEXYLAMINE</t>
  </si>
  <si>
    <t xml:space="preserve"> CYCLOHEXANAMINE, N-CYCLOHEXYL-</t>
  </si>
  <si>
    <t xml:space="preserve"> N-CYCLOHEXYLCYCLOHEXANAMINE</t>
  </si>
  <si>
    <t xml:space="preserve"> N,N-DICYCLOHEXYLAMINE</t>
  </si>
  <si>
    <t xml:space="preserve"> POTASSIUM ACRYLATE</t>
  </si>
  <si>
    <t xml:space="preserve"> POTASSIUM 2-PROPENOATE</t>
  </si>
  <si>
    <t xml:space="preserve"> 2-PROPENOIC ACID, POTASSIUM SALT</t>
  </si>
  <si>
    <t xml:space="preserve"> POPPYSEED OIL FATTY ACIDS</t>
  </si>
  <si>
    <t xml:space="preserve"> FATTY ACIDS, POPPY-OIL</t>
  </si>
  <si>
    <t xml:space="preserve"> POPPY OIL FATTY ACIDS</t>
  </si>
  <si>
    <t xml:space="preserve"> BIS(METHOXYMETHYL)ETHYL MALEATE</t>
  </si>
  <si>
    <t xml:space="preserve"> BIS(2-METHOXY-1-METHYLETHYL) MALEATE</t>
  </si>
  <si>
    <t xml:space="preserve"> BIS(2-METHOXY-1-METHYLETHYL) 2-BUTENEDIOATE, (Z)-</t>
  </si>
  <si>
    <t xml:space="preserve"> BIS(METHOXYMETHYLETHYL) MALEATE</t>
  </si>
  <si>
    <t xml:space="preserve"> 2-BUTENEDIOIC ACID (Z)-, BIS(2-METHOXY-1-METHYLETHYL) ESTER</t>
  </si>
  <si>
    <t xml:space="preserve"> 1,3-DIPHENYLGUANIDINE</t>
  </si>
  <si>
    <t xml:space="preserve"> DIPHENYLGUANIDINE</t>
  </si>
  <si>
    <t xml:space="preserve"> MELANILINE</t>
  </si>
  <si>
    <t xml:space="preserve"> N,N'-DIPHENYLGUANIDINE</t>
  </si>
  <si>
    <t xml:space="preserve"> 1,3-DIPHENYL-2-THIOUREA</t>
  </si>
  <si>
    <t xml:space="preserve"> DIPHENYLTHIOUREA, SYM-</t>
  </si>
  <si>
    <t xml:space="preserve"> CARBANILIDE, THIO-</t>
  </si>
  <si>
    <t xml:space="preserve"> N,N'-DIPHENYLTHIOUREA</t>
  </si>
  <si>
    <t xml:space="preserve"> N,N'-DIPHENYLTHIOCARBAMIDE</t>
  </si>
  <si>
    <t xml:space="preserve"> SULFOCARBANILIDE</t>
  </si>
  <si>
    <t xml:space="preserve"> THIOCARBANILIDE</t>
  </si>
  <si>
    <t xml:space="preserve"> THIOUREA, N,N'-DIPHENYL-</t>
  </si>
  <si>
    <t xml:space="preserve"> DIPHENYL CARBONATE</t>
  </si>
  <si>
    <t xml:space="preserve"> N,N-BIS(HYDROXYETHYL)OCTADECYLAMINE</t>
  </si>
  <si>
    <t xml:space="preserve"> BIS(2-HYDROXYETHYL)OCTADECYLAMINE</t>
  </si>
  <si>
    <t xml:space="preserve"> ETHANOL, 2,2'-(OCTADECYLIMINO)BIS-</t>
  </si>
  <si>
    <t xml:space="preserve"> ETHANOL, 2,2'-(OCTADECYLIMINO)DI-</t>
  </si>
  <si>
    <t xml:space="preserve"> N,N-BIS(2-HYDROXYETHYL)OCTADECYLAMINE</t>
  </si>
  <si>
    <t xml:space="preserve"> OCTADECYLBIS(HYDROXYETHYL)AMINE</t>
  </si>
  <si>
    <t xml:space="preserve"> STEARYLDIETHANOLAMINE</t>
  </si>
  <si>
    <t xml:space="preserve"> 2,2'-(OCTADECYLIMINO)BIS(ETHANOL)</t>
  </si>
  <si>
    <t xml:space="preserve"> POLY(MALEIC ANHYDRIDE-CO-STYRENE-CO-VINYL ACETATE-CO-VINYL ALCOHOL-CO-VINYL CHLORIDE)</t>
  </si>
  <si>
    <t xml:space="preserve"> ACETIC ACID ETHENYL ESTER, POLYMER WITH CHLORETHENE, ETHENOL, ETHENYLBENZENE AND 2,5-FURANDIONE</t>
  </si>
  <si>
    <t xml:space="preserve"> MALEIC ANHYDRIDE-STYRENE-VINYL ACETATE-VINYL ALCOHOL-VINYL CHLORIDE COPOLYMER</t>
  </si>
  <si>
    <t xml:space="preserve"> POLY(CHLOROETHENE-CO-ETHENOL-CO-ETHENYL ACETATE-CO-ETHENYLBENZENE-CO-2,5-FURANDIONE)</t>
  </si>
  <si>
    <t xml:space="preserve"> ISOPROPYL LAURATE</t>
  </si>
  <si>
    <t xml:space="preserve"> ISOPROPYL DODECANOATE</t>
  </si>
  <si>
    <t xml:space="preserve"> DODECANOIC ACID, 1-METHYLETHYL ESTER</t>
  </si>
  <si>
    <t xml:space="preserve"> 1-METHYLETHYL DODECANOATE</t>
  </si>
  <si>
    <t xml:space="preserve"> LAURIC ACID, ISOPROPYL ESTER</t>
  </si>
  <si>
    <t xml:space="preserve"> 1,3-BIS(2-HYDROXYETHOXY)BENZENE</t>
  </si>
  <si>
    <t xml:space="preserve"> ETHANOL, 2,2'-(1,3-PHENYLENEBIS(OXY))BIS-</t>
  </si>
  <si>
    <t xml:space="preserve"> ETHANOL, 2,2'-(M-PHENYLENEDIOXY)DI-</t>
  </si>
  <si>
    <t xml:space="preserve"> DIHYDROXYETHOXYRESORCINOL</t>
  </si>
  <si>
    <t xml:space="preserve"> RESORCINOL BIS(2-HYDROXYETHYL) ETHER</t>
  </si>
  <si>
    <t xml:space="preserve"> 2,2'-(1,3-PHENYLENEBIS(OXY))BIS(ETHANOL)</t>
  </si>
  <si>
    <t xml:space="preserve"> 2,2'-(M-PHENYLENEDIOXY)DIETHANOL</t>
  </si>
  <si>
    <t xml:space="preserve"> N,N,N',N'-TETRAKIS(2-HYDROXYPROPYL)ETHYLENEDIAMINE</t>
  </si>
  <si>
    <t xml:space="preserve"> EDETOL</t>
  </si>
  <si>
    <t xml:space="preserve"> 2-PROPANOL, 1,1',1'',1'''-(1,2-ETHANEDIYLDINITRILO)TETRAKIS-</t>
  </si>
  <si>
    <t xml:space="preserve"> 1,1',1'',1'''-(1,2-ETHANEDIYLDINITRILO)TETRAKIS(2-PROPANOL)</t>
  </si>
  <si>
    <t xml:space="preserve"> 2-PROPANOL, 1,1',1'',1'''-(ETHYLENEDINITRILO)TETRA-</t>
  </si>
  <si>
    <t xml:space="preserve"> 1,1',1'',1'''-(ETHYLENEDINITRILO)TETRA(2-PROPANOL)</t>
  </si>
  <si>
    <t xml:space="preserve"> N,N,N',N'-TETRA(2-HYDROXYPROPYL)ETHYLENEDIAMINE</t>
  </si>
  <si>
    <t xml:space="preserve"> N,N,N',N'-TETRAKIS(BETA-HYDROXYPROPYL)ETHYLENEDIAMINE</t>
  </si>
  <si>
    <t xml:space="preserve"> 1,1',1'',1'''-(ETHYLENEDINITRILO)TETRAKIS(2-PROPANOL)</t>
  </si>
  <si>
    <t xml:space="preserve"> TETRAKIS(2-HYDROXYPROPYL)ETHYLENEDIAMINE</t>
  </si>
  <si>
    <t xml:space="preserve"> N-(OXYDIETHYLENE)BENZOTHIAZOLE-2-SULFENAMIDE</t>
  </si>
  <si>
    <t xml:space="preserve"> BENZOTHIAZOLE, 2-(MORPHOLINOTHIO)-</t>
  </si>
  <si>
    <t xml:space="preserve"> MORPHOLINE, 4-(2-BENZOTHIAZOLYLTHIO)-</t>
  </si>
  <si>
    <t xml:space="preserve"> N-OXYDIETHYLENE-2-BENZOTHIAZOLYLSULFENAMIDE</t>
  </si>
  <si>
    <t xml:space="preserve"> N-OXYDIETHYLENEBENZOTHIAZOLE-2-SULFENAMIDE</t>
  </si>
  <si>
    <t xml:space="preserve"> N,N-(OXYDIETHYLENE)BENZOTHIAZOLE-2-SULFENAMIDE</t>
  </si>
  <si>
    <t xml:space="preserve"> N-MORPHOLINO-2-BENZOTHIAZOLYLSULFENAMIDE</t>
  </si>
  <si>
    <t xml:space="preserve"> N-OXYDIETHYL-2-BENZOTHIAZOLESULFENAMIDE</t>
  </si>
  <si>
    <t xml:space="preserve"> 2-(4-MORPHOLINYLMERCAPTO)BENZOTHIAZOLE</t>
  </si>
  <si>
    <t xml:space="preserve"> 2-(MORPHOLINOTHIO)BENZOTHIAZOLE</t>
  </si>
  <si>
    <t xml:space="preserve"> 2-BENZOTHIAZOLESULFENEMORPHOLIDE</t>
  </si>
  <si>
    <t xml:space="preserve"> 2-BENZOTHIAZOLESULFENIC ACID MORPHOLIDE</t>
  </si>
  <si>
    <t xml:space="preserve"> 2-BENZOTHIAZOLYL N-MORPHOLINO SULFIDE</t>
  </si>
  <si>
    <t xml:space="preserve"> 2-BENZOTHIAZOLYLSULFENYLMORPHOLINE</t>
  </si>
  <si>
    <t xml:space="preserve"> 4-(2-BENZOTHIAZOLYLTHIO)MORPHOLINE</t>
  </si>
  <si>
    <t xml:space="preserve"> N,N-BIS(2-HYDROXYETHYL)BUTYLAMINE</t>
  </si>
  <si>
    <t xml:space="preserve"> BUTYL DIETHANOLAMINE</t>
  </si>
  <si>
    <t xml:space="preserve"> ETHANOL, 2,2'-(BUTYLIMINO)BIS-</t>
  </si>
  <si>
    <t xml:space="preserve"> ETHANOL, 2,2'-(BUTYLIMINO)DI-</t>
  </si>
  <si>
    <t xml:space="preserve"> N-BUTYL-2,2'-IMINODIETHANOL</t>
  </si>
  <si>
    <t xml:space="preserve"> 2,2'-(BUTYLIMINO)DIETHANOL</t>
  </si>
  <si>
    <t xml:space="preserve"> 2,2'-(BUTYLIMINO)BIS(ETHANOL)</t>
  </si>
  <si>
    <t xml:space="preserve"> AMMONIUM POTASSIUM HYDROGEN PHOSPHATE</t>
  </si>
  <si>
    <t xml:space="preserve"> AMMONIUM POTASSIUM PHOSPHATE</t>
  </si>
  <si>
    <t xml:space="preserve"> PHOSPHORIC ACID, MONOAMMONIUM MONOPOTASSIUM SALT</t>
  </si>
  <si>
    <t xml:space="preserve"> CHROMIUM POTASSIUM SULFATE</t>
  </si>
  <si>
    <t xml:space="preserve"> CHROMIUM POTASSIUM SULFATE, (CR.XH2O4S.XK)</t>
  </si>
  <si>
    <t xml:space="preserve"> SULFURIC ACID, CHROMIUM POTASSIUM SALT</t>
  </si>
  <si>
    <t xml:space="preserve"> BETA-NITROSTYRENE</t>
  </si>
  <si>
    <t xml:space="preserve"> NITROSTYRENE, BETA</t>
  </si>
  <si>
    <t xml:space="preserve"> SODIUM ALUMINUM PYROPHOSPHATE</t>
  </si>
  <si>
    <t xml:space="preserve"> ALUMINIUM SODIUM DIPHOSPHATE</t>
  </si>
  <si>
    <t xml:space="preserve"> DIPHOSPHORIC ACID, ALUMINUM SODIUM SALT</t>
  </si>
  <si>
    <t xml:space="preserve"> 2-ETHYLHEXYL ACRYLATE</t>
  </si>
  <si>
    <t xml:space="preserve"> ACRYLIC ACID, 2-ETHYLHEXYL ESTER</t>
  </si>
  <si>
    <t xml:space="preserve"> ETHYLHEXYL ACRYLATE</t>
  </si>
  <si>
    <t xml:space="preserve"> 2-ETHYLHEXYL 2-PROPENOATE</t>
  </si>
  <si>
    <t xml:space="preserve"> 2-PROPENOIC ACID, 2-ETHYLHEXYL ESTER</t>
  </si>
  <si>
    <t xml:space="preserve"> HYDROQUINONE MONOBENZYL ETHER</t>
  </si>
  <si>
    <t xml:space="preserve"> MONOBENZONE</t>
  </si>
  <si>
    <t xml:space="preserve"> (BENZYLOXY)PHENOL, P-</t>
  </si>
  <si>
    <t xml:space="preserve"> PHENOL, 4-(PHENYLMETHOXY)-</t>
  </si>
  <si>
    <t xml:space="preserve"> 4-(PHENYLMETHOXY)PHENOL</t>
  </si>
  <si>
    <t xml:space="preserve"> PHENOL, P-(BENZYLOXY)-</t>
  </si>
  <si>
    <t xml:space="preserve"> BENZYLHYDROQUINONE</t>
  </si>
  <si>
    <t xml:space="preserve"> 4-(BENZYLOXY)PHENOL</t>
  </si>
  <si>
    <t xml:space="preserve"> DI(2-ETHYLHEXYL) ADIPATE</t>
  </si>
  <si>
    <t xml:space="preserve"> BIS(2-ETHYLHEXYL) ADIPATE</t>
  </si>
  <si>
    <t xml:space="preserve"> BIS(2-ETHYLHEXYL) HEXANEDIOATE</t>
  </si>
  <si>
    <t xml:space="preserve"> ADIPIC ACID, BIS(2-ETHYLHEXYL) ESTER</t>
  </si>
  <si>
    <t xml:space="preserve"> DEHA</t>
  </si>
  <si>
    <t xml:space="preserve"> DIETHYLHEXYL ADIPATE</t>
  </si>
  <si>
    <t xml:space="preserve"> DI-2-ETHYLHEXYL ADIPATE</t>
  </si>
  <si>
    <t xml:space="preserve"> HEXANEDIOIC ACID, BIS(2-ETHYLHEXYL) ESTER</t>
  </si>
  <si>
    <t xml:space="preserve"> BIS(2-ETHYLHEXYL) AZELATE</t>
  </si>
  <si>
    <t xml:space="preserve"> BIS(2-ETHYLHEXYL) NONANEDIOATE</t>
  </si>
  <si>
    <t xml:space="preserve"> AZELAIC ACID, BIS(2-ETHYLHEXYL) ESTER</t>
  </si>
  <si>
    <t xml:space="preserve"> DI(2-ETHYLHEXYL) AZELATE</t>
  </si>
  <si>
    <t xml:space="preserve"> DIETHYLHEXYL AZELATE</t>
  </si>
  <si>
    <t xml:space="preserve"> NONANEDIOIC ACID, BIS(2-ETHYLHEXYL) ESTER</t>
  </si>
  <si>
    <t xml:space="preserve"> 4,4'-DITHIODIMORPHOLINE</t>
  </si>
  <si>
    <t xml:space="preserve"> MORPHOLINE DISULFIDE</t>
  </si>
  <si>
    <t xml:space="preserve"> MORPHOLINE, 4,4'-DITHIOBIS-</t>
  </si>
  <si>
    <t xml:space="preserve"> MORPHOLINE, 4,4'-DITHIODI-</t>
  </si>
  <si>
    <t xml:space="preserve"> 4,4'-DITHIOBIS(MORPHOLINE)</t>
  </si>
  <si>
    <t xml:space="preserve"> DIBENZYLAMINE</t>
  </si>
  <si>
    <t xml:space="preserve"> LITHIUM IODIDE</t>
  </si>
  <si>
    <t xml:space="preserve"> LITHIUM IODIDE (LII)</t>
  </si>
  <si>
    <t xml:space="preserve"> MAGNESIUM NITRATE</t>
  </si>
  <si>
    <t xml:space="preserve"> NITRIC ACID, MAGNESIUM SALT</t>
  </si>
  <si>
    <t xml:space="preserve"> MAGNESIUM DINITRATE</t>
  </si>
  <si>
    <t xml:space="preserve"> COPPER 8-QUINOLINOLATE</t>
  </si>
  <si>
    <t xml:space="preserve"> bis(8-quinolinolato-N1,O8)copper</t>
  </si>
  <si>
    <t xml:space="preserve"> bis(8-quinolinolato)copper</t>
  </si>
  <si>
    <t xml:space="preserve"> copper 8-hydroxy quinolate</t>
  </si>
  <si>
    <t xml:space="preserve"> copper 8-hydroxyquinoline</t>
  </si>
  <si>
    <t xml:space="preserve"> copper, bis(8-quinolinolato-N1,O8)-</t>
  </si>
  <si>
    <t xml:space="preserve"> copper, bis(8-quinolinolato)-</t>
  </si>
  <si>
    <t xml:space="preserve"> quinolate</t>
  </si>
  <si>
    <t xml:space="preserve"> copper(II) oxinate</t>
  </si>
  <si>
    <t xml:space="preserve"> 4-METHYLBENZENESULFONIC ACID</t>
  </si>
  <si>
    <t xml:space="preserve"> BENZENESULFONIC ACID, 4-METHYL-</t>
  </si>
  <si>
    <t xml:space="preserve"> P-TOLUENESULFONIC ACID</t>
  </si>
  <si>
    <t xml:space="preserve"> TOLUENESULFONIC ACID, P-</t>
  </si>
  <si>
    <t xml:space="preserve"> TOSIC ACID</t>
  </si>
  <si>
    <t xml:space="preserve"> 2,3,5,6-TETRACHLORO-4-(METHYLSULFINYL) PYRIDINE</t>
  </si>
  <si>
    <t xml:space="preserve"> 2,3,5,6-TETRACHLORO-4-(METHYLSULFINYL)PYRIDINE</t>
  </si>
  <si>
    <t xml:space="preserve"> PYRIDINE, 2,3,5,6-TETRACHLORO-4-(METHYLSULFINYL)-</t>
  </si>
  <si>
    <t xml:space="preserve"> 4-(METHYLSULFINYL)-2,3,5,6-TETRACHLOROPYRIDINE</t>
  </si>
  <si>
    <t xml:space="preserve"> 2,2'-(PHENYLENEDIOXY)DIETHANOL</t>
  </si>
  <si>
    <t xml:space="preserve"> ETHANOL, 2,2'-(1,4-PHENYLENEBIS(OXY))BIS-</t>
  </si>
  <si>
    <t xml:space="preserve"> ETHANOL, 2,2'-(P-PHENYLENEDIOXY)DI-</t>
  </si>
  <si>
    <t xml:space="preserve"> HYDROQUINONE BIS(BETA-HYDROXYETHYL) ETHER</t>
  </si>
  <si>
    <t xml:space="preserve"> HYDROQUINONE BIS(2-HYDROXYETHYL) ETHER</t>
  </si>
  <si>
    <t xml:space="preserve"> 2,2'-(1,4-PHENYLENEBIS(OXY))BIS(ETHANOL)</t>
  </si>
  <si>
    <t xml:space="preserve"> 2,2'-(P-PHENYLENEDIOXY)DIETHANOL</t>
  </si>
  <si>
    <t xml:space="preserve"> 1,4-BIS(BETA-HYDROXYETHOXY)BENZENE</t>
  </si>
  <si>
    <t xml:space="preserve"> 1,4-BIS(2-HYDROXYETHOXY)BENZENE</t>
  </si>
  <si>
    <t xml:space="preserve"> NONYLPHENOL, P-</t>
  </si>
  <si>
    <t xml:space="preserve"> 4-NONYLPHENOL</t>
  </si>
  <si>
    <t xml:space="preserve"> PHENOL, 4-NONYL-</t>
  </si>
  <si>
    <t xml:space="preserve"> PHENOL, P-NONYL-</t>
  </si>
  <si>
    <t xml:space="preserve"> DIETHYLENE GLYCOL MONOPHENYL ETHER</t>
  </si>
  <si>
    <t xml:space="preserve"> ETHANOL, 2-(2-PHENOXYETHOXY)-</t>
  </si>
  <si>
    <t xml:space="preserve"> DIETHYLENE GLYCOL PHENYL ETHER</t>
  </si>
  <si>
    <t xml:space="preserve"> PHENYL CARBITOL</t>
  </si>
  <si>
    <t xml:space="preserve"> PEG-2 MONOPHENYL ETHER</t>
  </si>
  <si>
    <t xml:space="preserve"> 2-(2-PHENOXYETHOXY)ETHANOL</t>
  </si>
  <si>
    <t xml:space="preserve"> QUINACRIDONE RED (C.I. PIGMENT VIOLET 19, C.I. NO. 73900)</t>
  </si>
  <si>
    <t xml:space="preserve"> C.I. PIGMENT VIOLET 19</t>
  </si>
  <si>
    <t xml:space="preserve"> C.I. 46500</t>
  </si>
  <si>
    <t xml:space="preserve"> C.I. 73900</t>
  </si>
  <si>
    <t xml:space="preserve"> MONASTRAL RED</t>
  </si>
  <si>
    <t xml:space="preserve"> QUINACRIDONE VIOLET</t>
  </si>
  <si>
    <t xml:space="preserve"> QUINACRIDONE</t>
  </si>
  <si>
    <t xml:space="preserve"> PIGMENT VIOLET 19</t>
  </si>
  <si>
    <t xml:space="preserve"> QUINO(2,3-B)ACRIDINE-7,14-DIONE, 5,12-DIHYDRO-</t>
  </si>
  <si>
    <t xml:space="preserve"> QUINACRIDONE RED</t>
  </si>
  <si>
    <t xml:space="preserve"> 5,12-DIHYDROQUINO(2,3-B)ACRIDINE-7,14-DIONE</t>
  </si>
  <si>
    <t xml:space="preserve"> MANGANESE STEARATE</t>
  </si>
  <si>
    <t xml:space="preserve"> OCTADECANOIC ACID, MANGANESE SALT</t>
  </si>
  <si>
    <t xml:space="preserve"> MANGANESE OCTADECANOATE</t>
  </si>
  <si>
    <t xml:space="preserve"> STEARIC ACID, MANGANESE SALT</t>
  </si>
  <si>
    <t xml:space="preserve"> DIETHYLAMINOPROPYLAMINE</t>
  </si>
  <si>
    <t xml:space="preserve"> N,N-DIETHYL-1,3-PROPANEDIAMINE</t>
  </si>
  <si>
    <t xml:space="preserve"> 3-DIETHYLAMINOPROPYLAMINE</t>
  </si>
  <si>
    <t xml:space="preserve"> 1,3-PROPANEDIAMINE, N,N-DIETHYL-</t>
  </si>
  <si>
    <t xml:space="preserve"> 3-(DIETHYLAMINO)PROPYLAMINE</t>
  </si>
  <si>
    <t xml:space="preserve"> SODIUM DI(P-TERT-BUTYLPHENYL) PHOSPHATE</t>
  </si>
  <si>
    <t xml:space="preserve"> SODIUM DI(P-TERT-BUTYLPHENYL)PHOSPHATE</t>
  </si>
  <si>
    <t xml:space="preserve"> PHENOL, 4-(1,1-DIMETHYLETHYL)-, HYDROGEN PHOSPHATE, SODIUM SALT</t>
  </si>
  <si>
    <t xml:space="preserve"> PHENOL, P-TERT-BUTYL-, HYDROGEN PHOSPHATE, SODIUM SALT</t>
  </si>
  <si>
    <t xml:space="preserve"> SODIUM DI(4-(1,1-DIMETHYLETHYL)PHENOL) HYDROGEN PHOSPHATE</t>
  </si>
  <si>
    <t xml:space="preserve"> SODIUM BIS(4-TERT-BUTYLPHENYL)PHOSPHATE</t>
  </si>
  <si>
    <t xml:space="preserve"> SODIUM BIS(P-TERT-BUTYLPHENYL) PHOSPHATE</t>
  </si>
  <si>
    <t xml:space="preserve"> SODIUM DI(4-TERT-BUTYLPHENYL) PHOSPHATE</t>
  </si>
  <si>
    <t xml:space="preserve"> POLY(LIMONENE-CO-BETA-PINENE-CO-STYRENE)</t>
  </si>
  <si>
    <t xml:space="preserve"> BICYCLO(3.1.1)HEPTANE, 6,6-DIMETHYL-2-METHYLENE-, POLYMER WITH ETHENYLBENZENE AND 1-METHYL-4-(1-METHYLETHENYL)CYCLOHEXENE</t>
  </si>
  <si>
    <t xml:space="preserve"> DIPENTENE-BETA-PINENE-STYRENE RESIN</t>
  </si>
  <si>
    <t xml:space="preserve"> LIMONENE-BETA-PINENE-STYRENE COPOLYMER</t>
  </si>
  <si>
    <t xml:space="preserve"> POLY(ETHENYLBENZENE-CO-6,6-DIMETHYL-2-METHYLENEBICYCLO(3.1.1)HEPTANE-CO-1-METHYL-4-(1-METHYLETHENYL)CYCLOHEXENE)</t>
  </si>
  <si>
    <t xml:space="preserve"> 1,4-CYCLOHEXANEDIMETHANOL</t>
  </si>
  <si>
    <t xml:space="preserve"> 1,4-DIMETHYLOLCYCLOHEXANE</t>
  </si>
  <si>
    <t xml:space="preserve"> 1,4-BIS(HYDROXYMETHYL)CYCLOHEXANE</t>
  </si>
  <si>
    <t xml:space="preserve"> 1,4-CYCLOHEXANEMETHYLENEBIS(METHYLOL)</t>
  </si>
  <si>
    <t xml:space="preserve"> BENZOQUINONE DIOXIME</t>
  </si>
  <si>
    <t xml:space="preserve"> 1,4-BENZOQUINONE DIOXIME</t>
  </si>
  <si>
    <t xml:space="preserve"> P-BENZOQUINONE, DIOXIME</t>
  </si>
  <si>
    <t xml:space="preserve"> QUINONE DIOXIME, P-</t>
  </si>
  <si>
    <t xml:space="preserve"> QUINONE OXIME, P-</t>
  </si>
  <si>
    <t xml:space="preserve"> 2,5-CYCLOHEXADIENE-1,4-DIONE, DIOXIME</t>
  </si>
  <si>
    <t xml:space="preserve"> DINITROSOBENZENE, P-</t>
  </si>
  <si>
    <t xml:space="preserve"> 1,4-DINITROSOBENZENE</t>
  </si>
  <si>
    <t xml:space="preserve"> BENZENE, 1,4-DINITROSO-</t>
  </si>
  <si>
    <t xml:space="preserve"> BENZENE, P-DINITROSO-</t>
  </si>
  <si>
    <t xml:space="preserve"> VINYL PROPIONATE</t>
  </si>
  <si>
    <t xml:space="preserve"> VINYL PROPANOATE</t>
  </si>
  <si>
    <t xml:space="preserve"> PROPANOIC ACID, ETHENYL ESTER</t>
  </si>
  <si>
    <t xml:space="preserve"> ETHENYL PROPANOATE</t>
  </si>
  <si>
    <t xml:space="preserve"> PROPIONIC ACID, VINYL ESTER</t>
  </si>
  <si>
    <t xml:space="preserve"> BIS(BENZOATE-O)(2-PROPANOLATO)ALUMINUM</t>
  </si>
  <si>
    <t xml:space="preserve"> ALUMINUM, BIS(BENZOATE-O)(2-PROPANOLATO)-</t>
  </si>
  <si>
    <t xml:space="preserve"> ISOPROPOXYALUMINUM DIBENZOATE</t>
  </si>
  <si>
    <t xml:space="preserve"> N-METHYLDIETHANOLAMINE</t>
  </si>
  <si>
    <t xml:space="preserve"> METHYLDIETHANOLAMINE</t>
  </si>
  <si>
    <t xml:space="preserve"> BIS(2-HYDROXYETHYL)METHYLAMINE</t>
  </si>
  <si>
    <t xml:space="preserve"> N-METHYL-2,2'-IMINODIETHANOL</t>
  </si>
  <si>
    <t xml:space="preserve"> 2,2'-(METHYLIMINO)DIETHANOL</t>
  </si>
  <si>
    <t xml:space="preserve"> MDEA</t>
  </si>
  <si>
    <t xml:space="preserve"> 2,2'-(METHYLIMINO)BIS(ETHANOL)</t>
  </si>
  <si>
    <t xml:space="preserve"> ETHANOL, 2,2'-(METHYLIMINO)BIS-</t>
  </si>
  <si>
    <t xml:space="preserve"> ETHANOL, 2,2'-(METHYLIMINO)DI-</t>
  </si>
  <si>
    <t xml:space="preserve"> DIETHANOLMETHYLAMINE</t>
  </si>
  <si>
    <t xml:space="preserve"> METHYLBIS(2-HYDROXYETHYL)AMINE</t>
  </si>
  <si>
    <t xml:space="preserve"> N,N-BIS(2-HYDROXYETHYL)METHYLAMINE</t>
  </si>
  <si>
    <t xml:space="preserve"> N-(2-HYDROXYETHYL)-N-METHYLETHANOLAMINE</t>
  </si>
  <si>
    <t xml:space="preserve"> METHYLIMINODIETHANOL</t>
  </si>
  <si>
    <t xml:space="preserve"> N-METHYLAMINODIGLYCOL</t>
  </si>
  <si>
    <t xml:space="preserve"> N-METHYLIMINODIETHANOL</t>
  </si>
  <si>
    <t xml:space="preserve"> POLY(HYDROXYPROPYL ACRYLATE-CO-PEG-4 DIACRYLATE)</t>
  </si>
  <si>
    <t xml:space="preserve"> HYDROXYPROPYL ACRYLATE-TETRAETHYLENE GLYCOL DIACRYLATE COPOLYMER</t>
  </si>
  <si>
    <t xml:space="preserve"> 2-PROPENOIC ACID, OXYBIS(2,1-ETHANEDIYLOXY-2,1-ETHANEDIYL) ESTER, POLYMER WITH 1,2-PROPANEDIOL MONO-2-PROPENOATE</t>
  </si>
  <si>
    <t xml:space="preserve"> N,N'-BIS(3-AMINOPROPYL)ETHYLENEDIAMINE</t>
  </si>
  <si>
    <t xml:space="preserve"> N,N'-BIS(3-AMINOPROPYL)ETHANE-1,2-DIAMINE</t>
  </si>
  <si>
    <t xml:space="preserve"> N,N''-1,2-ETHANEDIYLBIS(1,3-PROPANEDIAMINE)</t>
  </si>
  <si>
    <t xml:space="preserve"> N,N''-ETHYLENEBIS(1,3-PROPANEDIAMINE)</t>
  </si>
  <si>
    <t xml:space="preserve"> 1,5,8,12-TETRAAZADODECANE</t>
  </si>
  <si>
    <t xml:space="preserve"> 1,3-PROPANEDIAMINE, N,N''-1,2-ETHANEDIYLBIS-</t>
  </si>
  <si>
    <t xml:space="preserve"> 1,3-PROPANEDIAMINE, N,N''-ETHYLENEBIS-</t>
  </si>
  <si>
    <t xml:space="preserve"> 4,7-DIAZADECANE-1,10-DIAMINE</t>
  </si>
  <si>
    <t xml:space="preserve"> ISOPROPYL PEROXYDICARBONATE</t>
  </si>
  <si>
    <t xml:space="preserve"> BIS(1-METHYLETHYL) PEROXYDICARBONATE</t>
  </si>
  <si>
    <t xml:space="preserve"> DIISOPROPYL PEROXYDICARBONATE</t>
  </si>
  <si>
    <t xml:space="preserve"> PEROXYDICARBONIC ACID, BIS(1-METHYLETHYL) ESTER</t>
  </si>
  <si>
    <t xml:space="preserve"> PEROXYDICARBONIC ACID, DIISOPROPYL ESTER</t>
  </si>
  <si>
    <t xml:space="preserve"> POLY(2-METHYL-1,3-BUTADIENE-CO-STYRENE), BLOCK POLYMER</t>
  </si>
  <si>
    <t xml:space="preserve"> POLY(ISOPRENE-CO-STYRENE), BLOCK</t>
  </si>
  <si>
    <t xml:space="preserve"> BENZENE, ETHENYL-, POLYMER WITH 2-METHYL-1,3-BUTADIENE, BLOCK</t>
  </si>
  <si>
    <t xml:space="preserve"> POLY(ETHENYLBENZENE-CO-2-METHYL-1,3-BUTADIENE), BLOCK</t>
  </si>
  <si>
    <t xml:space="preserve"> STYRENE-ISOPRENE BLOCK COPOLYMER</t>
  </si>
  <si>
    <t xml:space="preserve"> LAUROYL PEROXIDE</t>
  </si>
  <si>
    <t xml:space="preserve"> DILAUROYL PEROXIDE</t>
  </si>
  <si>
    <t xml:space="preserve"> PEROXIDE, BIS(1-OXODODECYL)</t>
  </si>
  <si>
    <t xml:space="preserve"> BIS(1-OXODODECYL) PEROXIDE</t>
  </si>
  <si>
    <t xml:space="preserve"> DIDODECANOYL PEROXIDE</t>
  </si>
  <si>
    <t xml:space="preserve"> DODECANOYL PEROXIDE</t>
  </si>
  <si>
    <t xml:space="preserve"> BUTYL FUMARATE</t>
  </si>
  <si>
    <t xml:space="preserve"> DIBUTYL FUMARATE</t>
  </si>
  <si>
    <t xml:space="preserve"> 2-BUTENEDIOIC ACID (E)-, DIBUTYL ESTER</t>
  </si>
  <si>
    <t xml:space="preserve"> DIBUTYL 2-BUTENDIOATE, (E)-</t>
  </si>
  <si>
    <t xml:space="preserve"> FUMARIC ACID, DIBUTYL ESTER</t>
  </si>
  <si>
    <t xml:space="preserve"> BUTYL MALEATE</t>
  </si>
  <si>
    <t xml:space="preserve"> DIBUTYL MALEATE</t>
  </si>
  <si>
    <t xml:space="preserve"> 2-BUTENEDIOIC ACID (Z)-, DIBUTYL ESTER</t>
  </si>
  <si>
    <t xml:space="preserve"> DIBUTYL 2-BUTENEDIOATE, (Z)-</t>
  </si>
  <si>
    <t xml:space="preserve"> MALEIC ACID, DIBUTYL ESTER</t>
  </si>
  <si>
    <t xml:space="preserve"> DIBUTYL XANTHOGEN DISULFIDE</t>
  </si>
  <si>
    <t xml:space="preserve"> BIS(BUTYLXANTHOGEN)</t>
  </si>
  <si>
    <t xml:space="preserve"> BUTYL DIXANTHATE</t>
  </si>
  <si>
    <t xml:space="preserve"> BUTYLXANTHIC DISULFIDE</t>
  </si>
  <si>
    <t xml:space="preserve"> DIBUTYL DIXANTHOGENATE</t>
  </si>
  <si>
    <t xml:space="preserve"> DIBUTYL THIPEROXYDICARBONATE</t>
  </si>
  <si>
    <t xml:space="preserve"> FORMIC ACID, DITHIOBIS(THIO-, O,O-DIBUTYL ESTER</t>
  </si>
  <si>
    <t xml:space="preserve"> DI(BUTOXYTHIOCARBONYL) DISULFIDE</t>
  </si>
  <si>
    <t xml:space="preserve"> DIBUTYL DIXANTHOGEN</t>
  </si>
  <si>
    <t xml:space="preserve"> DIBUTYL DITHIOBIS(THIONOFORMATE)</t>
  </si>
  <si>
    <t xml:space="preserve"> O,O-DIBUTYL DITHIOBIS(THIOFORMATE)</t>
  </si>
  <si>
    <t xml:space="preserve"> THIOPEROXYDICARBONIC ACID ((HO)C(S))2S2), DIBUTYL ESTER</t>
  </si>
  <si>
    <t xml:space="preserve"> 2-SULFOETHYL METHACRYLATE</t>
  </si>
  <si>
    <t xml:space="preserve"> METHACRYLIC ACID, ESTER WITH 2-HYDROXYETHANESULFONIC ACID</t>
  </si>
  <si>
    <t xml:space="preserve"> 2-SULFOETHYL 2-METHYL-2-PROPENOATE</t>
  </si>
  <si>
    <t xml:space="preserve"> 2-PROPENOIC ACID, 2-METHYL-, 2-SULFOETHYL ESTER</t>
  </si>
  <si>
    <t xml:space="preserve"> 2-HYDROXYETHANESULFONIC ACID METHACRYLATE</t>
  </si>
  <si>
    <t xml:space="preserve"> DIDECYL ADIPATE</t>
  </si>
  <si>
    <t xml:space="preserve"> HEXANEDIOIC ACID, DIDECYL ESTER</t>
  </si>
  <si>
    <t xml:space="preserve"> DIDECYL HEXANEDIOATE</t>
  </si>
  <si>
    <t xml:space="preserve"> ADIPIC ACID, DIDECYL ESTER</t>
  </si>
  <si>
    <t xml:space="preserve"> AMMONIUM ACRYLATE</t>
  </si>
  <si>
    <t xml:space="preserve"> ACRYLIC ACID, AMMONIUM SALT</t>
  </si>
  <si>
    <t xml:space="preserve"> 2-propenoic acid, ammonium salt</t>
  </si>
  <si>
    <t xml:space="preserve"> ammonium 2-propenoate</t>
  </si>
  <si>
    <t xml:space="preserve"> TRIETHYLENE GLYCOL DICAPRYLATE</t>
  </si>
  <si>
    <t xml:space="preserve"> ETHYLENEBIS(OXYETHYLENE) OCTANOATE</t>
  </si>
  <si>
    <t xml:space="preserve"> OCTANOIC ACID, 1,2-ETHANEDIYLBIS(OXY-2,1-ETHANEDIYL) ESTER</t>
  </si>
  <si>
    <t xml:space="preserve"> OCTANOIC ACID, ETHYLENEBIS(OXYETHYLENE) ESTER</t>
  </si>
  <si>
    <t xml:space="preserve"> OCTANOIC ACID, DIESTER WITH TRIETHYLENE GLYCOL</t>
  </si>
  <si>
    <t xml:space="preserve"> TRIETHYLENE GLYCOL DIOCTANOATE</t>
  </si>
  <si>
    <t xml:space="preserve"> 1,2-ETHANEDIYLBIS(OXY-2,1-ETHANEDIYL) OCTANOATE</t>
  </si>
  <si>
    <t xml:space="preserve"> STYRENE BLOCK POLYMERS WITH 1,3-BUTADIENE</t>
  </si>
  <si>
    <t xml:space="preserve"> POLY(BUTADIENE-CO-STYRENE), BLOCK</t>
  </si>
  <si>
    <t xml:space="preserve"> BENZENE, ETHENYL-, POLYMER WITH 1,3-BUTADIENE, BLOCK</t>
  </si>
  <si>
    <t xml:space="preserve"> ETHENYLBENZENE, POLYMER WITH 1,3-BUTADIENE, BLOCK</t>
  </si>
  <si>
    <t xml:space="preserve"> POLY(1,3-BUTADIENE-CO-ETHENYLBENZENE), BLOCK</t>
  </si>
  <si>
    <t xml:space="preserve"> STYRENE BLOCK POLYMER WITH 1,3-BUTADIENE</t>
  </si>
  <si>
    <t xml:space="preserve"> DIETHYLENE GLYCOL MONOSTEARATE</t>
  </si>
  <si>
    <t xml:space="preserve"> DIGLYCOL STEARATE</t>
  </si>
  <si>
    <t xml:space="preserve"> DIETHYLENE GLYCOL STEARATE</t>
  </si>
  <si>
    <t xml:space="preserve"> OCTADECANOIC ACID, 2-(2-HYDROXYETHOXY)ETHYL ESTER</t>
  </si>
  <si>
    <t xml:space="preserve"> STEARIC ACID, 2-(2-HYDROXYETHOXY)ETHYL ESTER</t>
  </si>
  <si>
    <t xml:space="preserve"> 2-(2-HYDROXYETHOXY)ETHYL OCTADECANOATE</t>
  </si>
  <si>
    <t xml:space="preserve"> 2-(2-HYDROXYETHOXY)ETHYL STEARATE</t>
  </si>
  <si>
    <t xml:space="preserve"> DIETHYLENE GLYCOL MONOOLEATE</t>
  </si>
  <si>
    <t xml:space="preserve"> DIETHYLENE GLYCOL OLEATE</t>
  </si>
  <si>
    <t xml:space="preserve"> OLEIC ACID, 2-(2-HYDROXYETHOXY)ETHYL ESTER</t>
  </si>
  <si>
    <t xml:space="preserve"> 2-(2-HYDROXYETHOXY)ETHYL 9-OCTADECENOATE, (Z)-</t>
  </si>
  <si>
    <t xml:space="preserve"> 2-(2-HYDROXYETHOXY)ETHYL OLEATE</t>
  </si>
  <si>
    <t xml:space="preserve"> 9-OCTADECENOIC ACID (Z)-, 2-(2-HYDROXYETHOXY)ETHYL ESTER</t>
  </si>
  <si>
    <t xml:space="preserve"> 12-HYDROXYSTEARIC ACID</t>
  </si>
  <si>
    <t xml:space="preserve"> OCTADECANOIC ACID, 12-HYDROXY-</t>
  </si>
  <si>
    <t xml:space="preserve"> 12-HYDROXYOCTADECANOIC ACID</t>
  </si>
  <si>
    <t xml:space="preserve"> POLY(LIMONENE-CO-STYRENE), HYDROGENATED</t>
  </si>
  <si>
    <t xml:space="preserve"> BENZENE, ETHENYL-, POLYMER WITH 1-METHYL-4-(1-METHYLETHENYL)CYCLOHEXENE, HYDROGENATED</t>
  </si>
  <si>
    <t xml:space="preserve"> HYDROGENATED POLY(LIMONENE-CO-STYRENE)</t>
  </si>
  <si>
    <t xml:space="preserve"> HYDROGENATED DIPENTENE-STYRENE COPOLYMER</t>
  </si>
  <si>
    <t xml:space="preserve"> POLY(ETHENYLBENZENE-CO-1-METHYL-4-(METHYLETHENYL)CYCLOHEXENE), HYDROGENATED</t>
  </si>
  <si>
    <t xml:space="preserve"> POLY(LIMONENE-CO-BETA-PINENE), HYDROGENATED</t>
  </si>
  <si>
    <t xml:space="preserve"> BICYCLO(3.1.1)HEPTANE, 6,6-DIMETHYL-2-METHYLENE-, POLYMER WITH 1-METHYL-4-(1-METHYLETHENYL)CYCLOHEXENE, HYDROGENATED</t>
  </si>
  <si>
    <t xml:space="preserve"> HYDROGENATED POLY(LIMONENE-CO-BETA-PINENE)</t>
  </si>
  <si>
    <t xml:space="preserve"> HYDROGENATED BETA-PINENE-DIPENTENE COPOLYMER</t>
  </si>
  <si>
    <t xml:space="preserve"> POLY(6,6-DIMETHYL-2-METHYLENEBICYCLO(3.1.1)HEPTANE-CO-1-METHYL-4-(1-METHYLETHENYL)CYCLOHEXENE), HYDROGENATED</t>
  </si>
  <si>
    <t xml:space="preserve"> HYDROGENATED DIPENTENE RESIN</t>
  </si>
  <si>
    <t xml:space="preserve"> HYDROGENATED POLYLIMONENE</t>
  </si>
  <si>
    <t xml:space="preserve"> CYCLOHEXENE, 1-METHYL-4-(1-METHYLETHENYL)-, HOMOPOLYMER, HYDROGENATED</t>
  </si>
  <si>
    <t xml:space="preserve"> LIMONENE HOMOPOLYMER, HYDROGENATED</t>
  </si>
  <si>
    <t xml:space="preserve"> POLYLIMONENE, HYDROGENATED</t>
  </si>
  <si>
    <t xml:space="preserve"> 1-METHYL-4-(1-METHYLETHENYL)CYCLOHEXENE HOMOPOLYMER, HYDROGENATED</t>
  </si>
  <si>
    <t xml:space="preserve"> 2,3,4,5-TETRACHLORO-6-CYANOBENZOIC ACID, METHYL ESTER REACTION PRODUCTS WITH P-PHENYLENEDIAMINE AND SODIUM METHOXIDE</t>
  </si>
  <si>
    <t xml:space="preserve"> METHYL 2,3,4,5-TETRACHLORO-6-CYANOBENZOATE-1,4-PHENYLENEDIAMINE-SODIUM METHOXIDE REACTION PRODUCT</t>
  </si>
  <si>
    <t xml:space="preserve"> BENZOIC ACID, 2,3,4,5-TETRACHLORO-6-CYANO-, METHYL ESTER, REACTION PRODUCTS WITH P-PHENYLENEDIAMINE AND SODIUM METHOXIDE</t>
  </si>
  <si>
    <t xml:space="preserve"> POLY(BUTADIENE-CO-STYRENE), MALEIC ANHYDRIDE GRAFT</t>
  </si>
  <si>
    <t xml:space="preserve"> POLY(BUTADIENE-CO-MALEIC ANHYDRIDE-CO-STYRENE), GRAFT</t>
  </si>
  <si>
    <t xml:space="preserve"> POLY(1,3-BUTADIENE-CO-ETHENYLBENZENE-CO-2,5-FURANDIONE), GRAFT</t>
  </si>
  <si>
    <t xml:space="preserve"> 2,5-FURANDIONE, POLYMER WITH 1,3-BUTADIENE AND ETHENYLBENZENE, GRAFT</t>
  </si>
  <si>
    <t xml:space="preserve"> POLY(ETHYLENE OXIDE-CO-PROPYLENE OXIDE), BLOCK</t>
  </si>
  <si>
    <t xml:space="preserve"> ALPHA-HYDRO-OMEGA-HYDROXYPOLY(OXYETHYLENE)/POLY(OXYPROPYLENE)/POLY(OXYETHYLENE) BLOCK COPOLYMER</t>
  </si>
  <si>
    <t xml:space="preserve"> ETHYLENE OXIDE-PROPYLENE OXIDE BLOCK COPOLYMER</t>
  </si>
  <si>
    <t xml:space="preserve"> ETHYLENE GLYCOL-PROPYLENE GLYCOL BLOCK COPOLYMER</t>
  </si>
  <si>
    <t xml:space="preserve"> POLOXAMER</t>
  </si>
  <si>
    <t xml:space="preserve"> OXIRANE, METHYL-, POLYMER WITH OXIRANE, BLOCK</t>
  </si>
  <si>
    <t xml:space="preserve"> POLY(METHYL OXIRANE-CO-OXIRANE), BLOCK</t>
  </si>
  <si>
    <t xml:space="preserve"> PROPYLENE OXIDE-ETHYLENE OXIDE BLOCK COPOLYMER</t>
  </si>
  <si>
    <t xml:space="preserve"> PEG/PPG/PEG BLOCK COPOLYMER</t>
  </si>
  <si>
    <t xml:space="preserve"> PEG-PPG-PEG BLOCK COPOLYMER</t>
  </si>
  <si>
    <t xml:space="preserve"> POLYOXYETHYLENE-POLYOXYPROPYLENE, BLOCK</t>
  </si>
  <si>
    <t xml:space="preserve"> POLYETHYLENE-POLYPROPYLENE GLYCOL, BLOCK</t>
  </si>
  <si>
    <t xml:space="preserve"> PEG/PPG, BLOCK POLYMER</t>
  </si>
  <si>
    <t xml:space="preserve"> Pluronic polyol</t>
  </si>
  <si>
    <t xml:space="preserve"> P-DICHLOROBENZENE</t>
  </si>
  <si>
    <t xml:space="preserve"> DICHLOROBENZENE, P-</t>
  </si>
  <si>
    <t xml:space="preserve"> 1,4-DICHLOROBENZENE</t>
  </si>
  <si>
    <t xml:space="preserve"> BENZENE, 1,4-DICHLORO-</t>
  </si>
  <si>
    <t xml:space="preserve"> BENZENE, P-DICHLORO-</t>
  </si>
  <si>
    <t xml:space="preserve"> P-PHENYLENEDIAMINE</t>
  </si>
  <si>
    <t xml:space="preserve"> 1,4-PHENYLENEDIAMINE</t>
  </si>
  <si>
    <t xml:space="preserve"> DIAMINOBENZENE, P-</t>
  </si>
  <si>
    <t xml:space="preserve"> C.I. 76060</t>
  </si>
  <si>
    <t xml:space="preserve"> 1,4-BENZENEDIAMINE</t>
  </si>
  <si>
    <t xml:space="preserve"> 1,4-BENZOQUINONE</t>
  </si>
  <si>
    <t xml:space="preserve"> BENZOQUINONE, P-</t>
  </si>
  <si>
    <t xml:space="preserve"> QUINONE, P-</t>
  </si>
  <si>
    <t xml:space="preserve"> P-BENZOQUINONE</t>
  </si>
  <si>
    <t xml:space="preserve"> 2,5-CYCLOHEXADIENE-1,4-DIONE</t>
  </si>
  <si>
    <t xml:space="preserve"> POLY(FORMALDEHYDE-CO-GLYOXAL-CO-PROPANAL-CO-UREA)</t>
  </si>
  <si>
    <t xml:space="preserve"> POLY(ETHANEDIAL-CO-FORMALDEHYDE-CO-PROPANAL-CO-UREA)</t>
  </si>
  <si>
    <t xml:space="preserve"> UREA-ETHANEDIAL-FORMALDEHYDE-PROPIONALDEHYDE POLYMER</t>
  </si>
  <si>
    <t xml:space="preserve"> UREA, POLYMER WITH ETHANEDIAL, FORMALDEHYDE AND PROPANAL</t>
  </si>
  <si>
    <t xml:space="preserve"> ISOBUTYL ACRYLATE</t>
  </si>
  <si>
    <t xml:space="preserve"> ISOBUTYL 2-PROPENOATE</t>
  </si>
  <si>
    <t xml:space="preserve"> 2-PROPENOIC ACID, 2-METHYLPROPYL ESTER</t>
  </si>
  <si>
    <t xml:space="preserve"> 2-METHYLPROPYL 2-PROPENOATE</t>
  </si>
  <si>
    <t xml:space="preserve"> ACRYLIC ACID, ISOBUTYL ESTER</t>
  </si>
  <si>
    <t xml:space="preserve"> DIBUTYLTIN DIACETATE</t>
  </si>
  <si>
    <t xml:space="preserve"> DIACETOXYDIBUTYLSTANNANE</t>
  </si>
  <si>
    <t xml:space="preserve"> STANNANE, DIACETOXYDIBUTYL-</t>
  </si>
  <si>
    <t xml:space="preserve"> STANNANE, BIS(ACETYLOXY)DIBUTYL-</t>
  </si>
  <si>
    <t xml:space="preserve"> BIS(ACETYLOXY)DIBUTYLSTANNANE</t>
  </si>
  <si>
    <t xml:space="preserve"> DIACETOXYDIBUTYLTIN</t>
  </si>
  <si>
    <t xml:space="preserve"> DIMETHYL SEBACATE</t>
  </si>
  <si>
    <t xml:space="preserve"> DECANEDIOIC ACID, DIMETHYL ESTER</t>
  </si>
  <si>
    <t xml:space="preserve"> DIMETHYL DECANEDIOATE</t>
  </si>
  <si>
    <t xml:space="preserve"> SEBACIC ACID, DIMETHYLO ESTER</t>
  </si>
  <si>
    <t xml:space="preserve"> DIMETHYL DECANE-1,10-DIOATE</t>
  </si>
  <si>
    <t xml:space="preserve"> DIMETHYL OCTANE-1,8-DICARBOXYLATE</t>
  </si>
  <si>
    <t xml:space="preserve"> 2-HYDROXY-1-(4-(2-HYDROXYETHOXY)PHENYL)-2-METHYL-1-PROPANONE</t>
  </si>
  <si>
    <t xml:space="preserve"> 1-PROPANONE, 2-HYDROXY-1-(4-(2-HYDROXYETHOXY)PHENYL)-2-METHYL-</t>
  </si>
  <si>
    <t xml:space="preserve"> EPICHLOROHYDRIN</t>
  </si>
  <si>
    <t xml:space="preserve"> 1-CHLORO-2,3-EPOXYPROPANE</t>
  </si>
  <si>
    <t xml:space="preserve"> CHLOROMETHYLOXIRANE</t>
  </si>
  <si>
    <t xml:space="preserve"> (CHLOROMETHYL)OXIRANE</t>
  </si>
  <si>
    <t xml:space="preserve"> ALPHA-EPICHLOROHYDRIN</t>
  </si>
  <si>
    <t xml:space="preserve"> GAMMA-CHLOROPROPYLENE OXIDE</t>
  </si>
  <si>
    <t xml:space="preserve"> OXIRANE, (CHLOROMETHYL)-</t>
  </si>
  <si>
    <t xml:space="preserve"> PROPANE, 1-CHLORO-2,3-EPOXY-</t>
  </si>
  <si>
    <t xml:space="preserve"> GLYCIDYL METHACRYLATE</t>
  </si>
  <si>
    <t xml:space="preserve"> METHACRYLIC ACID, 2,3-EPOXYPROPYL ESTER</t>
  </si>
  <si>
    <t xml:space="preserve"> OXIRANYLMETHYL 2-METHYL-2-PROPENOATE</t>
  </si>
  <si>
    <t xml:space="preserve"> 2,3-EPOXYPROPYL METHACRYLATE</t>
  </si>
  <si>
    <t xml:space="preserve"> 2-PROPENOIC ACID, 2-METHYL-, OXIRANYLMETHYL ESTER</t>
  </si>
  <si>
    <t xml:space="preserve"> ALLYL GLYCIDYL ETHER</t>
  </si>
  <si>
    <t xml:space="preserve"> GLYCIDYL ALLYL ETHER</t>
  </si>
  <si>
    <t xml:space="preserve"> GLYCIDYL 2-PROPENYL ETHER</t>
  </si>
  <si>
    <t xml:space="preserve"> ALLYL 2,3-EPOXYPROPYL ETHER</t>
  </si>
  <si>
    <t xml:space="preserve"> OXIRANE, ((2-PROPENYLOXY)METHYL)-</t>
  </si>
  <si>
    <t xml:space="preserve"> ((2-PROPENYLOXY)METHYL)OXIRANE</t>
  </si>
  <si>
    <t xml:space="preserve"> PROPANE, 1-(ALLYLOXY)-2,3-EPOXY-</t>
  </si>
  <si>
    <t xml:space="preserve"> 1-(ALLYLOXY)-2,3-EPOXYPROPANE</t>
  </si>
  <si>
    <t xml:space="preserve"> oxirane, 2-((2-propen-1-yloxy)methyl)-</t>
  </si>
  <si>
    <t xml:space="preserve"> 2-((2-propen-1yloxy)methyl)oxirane</t>
  </si>
  <si>
    <t xml:space="preserve"> 1-BUTENE</t>
  </si>
  <si>
    <t xml:space="preserve"> 1-BUTYLENE</t>
  </si>
  <si>
    <t xml:space="preserve"> ALPHA-BUTYLENE</t>
  </si>
  <si>
    <t xml:space="preserve"> ETHYLETHYLENE</t>
  </si>
  <si>
    <t xml:space="preserve"> InChI=1S/C4H8/c1-3-4-2/h3H,1,4H2,2H3</t>
  </si>
  <si>
    <t xml:space="preserve"> InChIKey: VXNZUUAINFGPBY-UHFFFAOYSA-N</t>
  </si>
  <si>
    <t xml:space="preserve"> BUTADIENE</t>
  </si>
  <si>
    <t xml:space="preserve"> 1,3-BUTADIENE</t>
  </si>
  <si>
    <t xml:space="preserve"> ALPHA,GAMMA-BUTADIENE</t>
  </si>
  <si>
    <t xml:space="preserve"> BIETHYLENE</t>
  </si>
  <si>
    <t xml:space="preserve"> BIVINYL</t>
  </si>
  <si>
    <t xml:space="preserve"> DIVINYL</t>
  </si>
  <si>
    <t xml:space="preserve"> ERYTHRENE</t>
  </si>
  <si>
    <t xml:space="preserve"> VINYLETHYLENE</t>
  </si>
  <si>
    <t xml:space="preserve"> N,N'''-1,2-ETHANEDIYLBIS[N-[3-[[4,6-BIS[BUTYL(1,2,2,6,6-PENTAMETHYL-4-PIPERIDINYL)AMINO]-1,3,5-TRIAZIN-2-YL]AMINO]PROPYL]-N',N''-DIBUTYL-N',N''-BIS(1,2,2,6,6-PENTAMETHYL-4-PIPERIDINYL)-1,3,5-TRIAZINE-2,4,6-DIAMINE</t>
  </si>
  <si>
    <t xml:space="preserve"> 1,5,8,12-TETRAKIS(4,6-BIS(N-BUTYL-N-1,2,2,6,6-PENTAMETHYL-4-PIPERIDYLAMINO)-1,3,5-TRIAZINE-2-YL)-1,5,8,12-TETRAAZADODECANE</t>
  </si>
  <si>
    <t xml:space="preserve"> N,N'''-1,2-ETHANEDIYLBIS(N-(3-((4,6-BIS(BUTYL(1,2,2,6,6-PENTAMETHYL-4-PIPERIDINYL)AMINO)-1,3,5-TRIAZIN-2-YL)AMINO)PROPYL)-N',N''-DIBUTYL-N',N''-BIS(1,2,2,6,6-PENTAMETHYL-4-PIPERIDINYL)-1,3,5-TRIAZINE-2,4,6-TRIAMINE)</t>
  </si>
  <si>
    <t xml:space="preserve"> 1,3,5-TRIAZINE-2,4,6-TRIAMINE, N,N'''-1,2-ETHANEDIYLBIS(N-(3-((4,6-BIS(BUTYL(1,2,2,6,6-PENTAMETHYL-4-PIPERIDINYL)AMINO)-1,3,5-TRIAZIN-2-YL)AMINO)PROPYL)-N',N''-DIBUTYL-N',N''-BIS(1,2,2,6,6-PENTAMETHYL-4-PIPERIDINYL)-</t>
  </si>
  <si>
    <t xml:space="preserve"> ACRYLONITRILE</t>
  </si>
  <si>
    <t xml:space="preserve"> CYANOETHENE</t>
  </si>
  <si>
    <t xml:space="preserve"> CYANOETHYLENE</t>
  </si>
  <si>
    <t xml:space="preserve"> PROPENENITRILE</t>
  </si>
  <si>
    <t xml:space="preserve"> VINYL CYANIDE</t>
  </si>
  <si>
    <t xml:space="preserve"> 2-PROPENENITRILE</t>
  </si>
  <si>
    <t xml:space="preserve"> ACRYLONITROGEN</t>
  </si>
  <si>
    <t xml:space="preserve"> ETHYLENE GLYCOL</t>
  </si>
  <si>
    <t xml:space="preserve"> 1,2-ETHANEDIOL</t>
  </si>
  <si>
    <t xml:space="preserve"> GLYOXAL</t>
  </si>
  <si>
    <t xml:space="preserve"> 1,2-ETHANEDIONE</t>
  </si>
  <si>
    <t xml:space="preserve"> ETHANEDIAL</t>
  </si>
  <si>
    <t xml:space="preserve"> DIFORMYL</t>
  </si>
  <si>
    <t xml:space="preserve"> BIFORMYL</t>
  </si>
  <si>
    <t xml:space="preserve"> OXALDEHYDE</t>
  </si>
  <si>
    <t xml:space="preserve"> METHYL VINYL ETHER</t>
  </si>
  <si>
    <t xml:space="preserve"> METHOXYETHENE</t>
  </si>
  <si>
    <t xml:space="preserve"> METHOXYETHYLENE</t>
  </si>
  <si>
    <t xml:space="preserve"> VINYL METHYL ETHER</t>
  </si>
  <si>
    <t xml:space="preserve"> ETHER, METHYL VINYL</t>
  </si>
  <si>
    <t xml:space="preserve"> ETHENE, METHOXY-</t>
  </si>
  <si>
    <t xml:space="preserve"> 2,4,4-TRIMETHYL-1-PENTENE</t>
  </si>
  <si>
    <t xml:space="preserve"> 2,2,4-TRIMETHYL-4-PENTENE</t>
  </si>
  <si>
    <t xml:space="preserve"> 1-PENTENE, 2,4,4-TRIMETHYL-</t>
  </si>
  <si>
    <t xml:space="preserve"> 2,4,4-TRIMETHYLPENTENE-1</t>
  </si>
  <si>
    <t xml:space="preserve"> HEXYLENE GLYCOL</t>
  </si>
  <si>
    <t xml:space="preserve"> 2-METHYL-2,4-PENTANEDIOL</t>
  </si>
  <si>
    <t xml:space="preserve"> 2-METHYLPENTANEDIOL-2,4</t>
  </si>
  <si>
    <t xml:space="preserve"> 2,4-PENTANEDIOL, 2-METHYL-</t>
  </si>
  <si>
    <t xml:space="preserve"> ALPHA,ALPHA,ALPHA'-TRIMETHYLTRIMETHYLENE GLYCOL</t>
  </si>
  <si>
    <t xml:space="preserve"> 1,1,3-TRIMETHYLTRIMETHYLENEDIOL</t>
  </si>
  <si>
    <t xml:space="preserve"> 3,5-DIMETHYL-1-HEXYN-3-OL</t>
  </si>
  <si>
    <t xml:space="preserve"> 1-HEXYN-3-OL, 3,5-DIMETHYL-</t>
  </si>
  <si>
    <t xml:space="preserve"> N-TERT-BUTYLACRYLAMIDE</t>
  </si>
  <si>
    <t xml:space="preserve"> ACRYLAMIDE, N-TERT-BUTYL-</t>
  </si>
  <si>
    <t xml:space="preserve"> N-(1,1-DIMETHYLETHYL)-2-PROPENAMIDE</t>
  </si>
  <si>
    <t xml:space="preserve"> 2-PROPENAMIDE, N-(1,1-DIMETHYLETHYL)-</t>
  </si>
  <si>
    <t xml:space="preserve"> 1,4-CYCLOHEXANEDICARBOXYLIC ACID</t>
  </si>
  <si>
    <t xml:space="preserve"> HEXAHYDROTEREPHTHALIC ACID</t>
  </si>
  <si>
    <t xml:space="preserve"> 1,4-DICARBOXYCYCLOHEXANE</t>
  </si>
  <si>
    <t xml:space="preserve"> TERT-BUTYL PEROXYACETATE</t>
  </si>
  <si>
    <t xml:space="preserve"> BUTYL PERACETATE, TERT-</t>
  </si>
  <si>
    <t xml:space="preserve"> BUTYL PEROXYACETATE, TERT-</t>
  </si>
  <si>
    <t xml:space="preserve"> ACETYL TERT-BUTYL PEROXIDE</t>
  </si>
  <si>
    <t xml:space="preserve"> ETHANEPEROXOIC ACID, 1,1-DIMETHYLETHYL ESTER</t>
  </si>
  <si>
    <t xml:space="preserve"> PEROXYACETIC ACID, TERT-BUTYL ESTER</t>
  </si>
  <si>
    <t xml:space="preserve"> 1,1-DIMETHYLETHYL ETHANEPEROXOATE</t>
  </si>
  <si>
    <t xml:space="preserve"> O-TOLUENE ETHYL SULFONAMIDE</t>
  </si>
  <si>
    <t xml:space="preserve"> N-ETHYL-O-TOLUENESULFONAMIDE</t>
  </si>
  <si>
    <t xml:space="preserve"> BENZENESULFONAMIDE, N-ETHYL-2-METHYL-</t>
  </si>
  <si>
    <t xml:space="preserve"> N-ETHYL-2-METHYLBENZENESULFONAMIDE</t>
  </si>
  <si>
    <t xml:space="preserve"> O-TOLUENESULFONAMIDE, N-ETHYL-</t>
  </si>
  <si>
    <t xml:space="preserve"> TOLUENE ETHYLSULFONAMIDE, O-</t>
  </si>
  <si>
    <t xml:space="preserve"> MALEIC ANHYDRIDE</t>
  </si>
  <si>
    <t xml:space="preserve"> MALEIC ACID ANHYDRIDE</t>
  </si>
  <si>
    <t xml:space="preserve"> 2,5-FURANDIONE</t>
  </si>
  <si>
    <t xml:space="preserve"> DIHYDRO-2,5-DIOXOFURAN</t>
  </si>
  <si>
    <t xml:space="preserve"> PROPYLENE CARBONATE</t>
  </si>
  <si>
    <t xml:space="preserve"> 1,3-DIOXALAN-2-ONE, 4-METHYL-</t>
  </si>
  <si>
    <t xml:space="preserve"> CARBONIC ACID, CYCLIC PROPYLENE ESTER</t>
  </si>
  <si>
    <t xml:space="preserve"> CYCLIC PROPYLENE CARBONATE</t>
  </si>
  <si>
    <t xml:space="preserve"> CARBONIC ACID, PROPYLENE ESTER</t>
  </si>
  <si>
    <t xml:space="preserve"> 4-METHYL-1,3-DIOXALAN-2-ONE</t>
  </si>
  <si>
    <t xml:space="preserve"> CYCLIC METHYLETHYLENE CARBONATE</t>
  </si>
  <si>
    <t xml:space="preserve"> DISODIUM TETRADECYLPHENOXYBENZENEDISULFONATE</t>
  </si>
  <si>
    <t xml:space="preserve"> DISODIUM (SULFOPHENOXY)TETRADECYLBENZENESULFONATE</t>
  </si>
  <si>
    <t xml:space="preserve"> benzenesulfonic acid, (sulfophenoxy)tetradecyl-, disodium salt</t>
  </si>
  <si>
    <t xml:space="preserve"> DISODIUM DITETRADECYLPHENOXYBENZENEDISULFONATE</t>
  </si>
  <si>
    <t xml:space="preserve"> BENZENESULFONIC ACID, OXYBIS(TETRADECYL-, DISODIUM SALT</t>
  </si>
  <si>
    <t xml:space="preserve"> DISODIUM OXYBIS(TETRADECYLBENZENESULFONATE)</t>
  </si>
  <si>
    <t xml:space="preserve"> 1,3-BENZENEDIAMINE</t>
  </si>
  <si>
    <t xml:space="preserve"> 1,3-PHENYLENEDIAMINE</t>
  </si>
  <si>
    <t xml:space="preserve"> C.I. 76025</t>
  </si>
  <si>
    <t xml:space="preserve"> DIAMINOBENZENE, M-</t>
  </si>
  <si>
    <t xml:space="preserve"> M-PHENYLENEDIAMINE</t>
  </si>
  <si>
    <t xml:space="preserve"> POLY((METHYLIMINO)(2-HYDROXYTRIMETHYLENE)HYDROCHLORIDE)</t>
  </si>
  <si>
    <t xml:space="preserve"> POLY((METHYLIMINO)(2-HYDROXY-1,3-PROPANEDIYL) HYDROCHLORIDE)</t>
  </si>
  <si>
    <t xml:space="preserve"> POLY(METHYLIMINO)(2-HYDROXYTRIMETHYLENE)HYDROCHLORIDE</t>
  </si>
  <si>
    <t xml:space="preserve"> 2,4,6-TRIMETHYLPYRIDINE</t>
  </si>
  <si>
    <t xml:space="preserve"> COLLIDINE, ALPHA,GAMMA,ALPHA'-</t>
  </si>
  <si>
    <t xml:space="preserve"> COLLIDINE, GAMMA-</t>
  </si>
  <si>
    <t xml:space="preserve"> COLLIDINE, SYM-</t>
  </si>
  <si>
    <t xml:space="preserve"> PYRIDINE, 2,4,6-TRIMETHYL-</t>
  </si>
  <si>
    <t xml:space="preserve"> 2,4,6-COLLIDINE</t>
  </si>
  <si>
    <t xml:space="preserve"> MELAMINE</t>
  </si>
  <si>
    <t xml:space="preserve"> CYROMAZINE METABOLITE</t>
  </si>
  <si>
    <t xml:space="preserve"> 1,3,5-TRIAZINE-2,4,6-TRIAMINE</t>
  </si>
  <si>
    <t xml:space="preserve"> InChI=1/C3H6N6/c4-1-7-2(5)9-3(6)8-1/h(H6,4,5,6,7,8,9)</t>
  </si>
  <si>
    <t xml:space="preserve"> InChIKey: JDSHMPZPIAZGSV-UHFFFAOYSA-N</t>
  </si>
  <si>
    <t xml:space="preserve"> TOLUENE</t>
  </si>
  <si>
    <t xml:space="preserve"> TOLUOL</t>
  </si>
  <si>
    <t xml:space="preserve"> METHYLBENZENE</t>
  </si>
  <si>
    <t xml:space="preserve"> BENZENE, METHYL-</t>
  </si>
  <si>
    <t xml:space="preserve"> METHYLBENZOL</t>
  </si>
  <si>
    <t xml:space="preserve"> PHENYLMETHANE</t>
  </si>
  <si>
    <t xml:space="preserve"> CHLOROBENZENE</t>
  </si>
  <si>
    <t xml:space="preserve"> MONOCHLOROBENZENE</t>
  </si>
  <si>
    <t xml:space="preserve"> BENZENE, CHLORO-</t>
  </si>
  <si>
    <t xml:space="preserve"> PHENYL CHLORIDE</t>
  </si>
  <si>
    <t xml:space="preserve"> CYCLOHEXANOL</t>
  </si>
  <si>
    <t xml:space="preserve"> HEXAHYDROPHENOL</t>
  </si>
  <si>
    <t xml:space="preserve"> HEXALIN</t>
  </si>
  <si>
    <t xml:space="preserve"> DIETHYL(2-HYDROXYETHYL) METHYLAMMONIUM ACRYLATE METHYL SULFATE</t>
  </si>
  <si>
    <t xml:space="preserve"> DIETHYL(2-HYDROXYETHYL)METHYLAMMONIUM ACRYLATE METHYL SULFATE</t>
  </si>
  <si>
    <t xml:space="preserve"> ACRYLOYLOXYETHYLMETHYLDIETHYLAMMONIUM METHYL SULFATE, BETA</t>
  </si>
  <si>
    <t xml:space="preserve"> ETHANAMINIUM, N-ETHYL-N,N-DIMETHYL-2-((1-OXO-2-PROPENYL)OXY)-, METHYL SULFATE</t>
  </si>
  <si>
    <t xml:space="preserve"> N-ETHYL-N,N-DIMETHYL-2-((1-OXO-2-PROPENYL)OXY)ETHANAMINIUM METHYL SULFATE</t>
  </si>
  <si>
    <t xml:space="preserve"> COBALT ISODECANOATE</t>
  </si>
  <si>
    <t xml:space="preserve"> ISODECANOIC ACID, COBALT SALT</t>
  </si>
  <si>
    <t xml:space="preserve"> DIHEXYL AZELATE</t>
  </si>
  <si>
    <t xml:space="preserve"> AZELAIC ACID, DIHEXYL ESTER</t>
  </si>
  <si>
    <t xml:space="preserve"> NONANEDIOIC ACID, DIHEXYL ESTER</t>
  </si>
  <si>
    <t xml:space="preserve"> DIHEXYL NONANEDIOATE</t>
  </si>
  <si>
    <t xml:space="preserve"> N,N-DIMETHYL-1,3-PROPANEDIAMINE</t>
  </si>
  <si>
    <t xml:space="preserve"> DIMETHYLAMINOPROPYLAMINE</t>
  </si>
  <si>
    <t xml:space="preserve"> N,N-DIMETHYLPROPYLENEDIAMINE</t>
  </si>
  <si>
    <t xml:space="preserve"> 3-(DIMETHYLAMINO)PROPYLAMINE</t>
  </si>
  <si>
    <t xml:space="preserve"> 1,3-PROPANEDIAMINE, N,N-DIMETHYL-</t>
  </si>
  <si>
    <t xml:space="preserve"> ETHYLENEDIAMINE CARBAMATE</t>
  </si>
  <si>
    <t xml:space="preserve"> (2-AMINOETHYL)CARBAMIC ACID</t>
  </si>
  <si>
    <t xml:space="preserve"> CARBAMIC ACID, (2-AMINOETHYL)-</t>
  </si>
  <si>
    <t xml:space="preserve"> N-(CARBOXY)ETHYLENEDIAMINE</t>
  </si>
  <si>
    <t xml:space="preserve"> PENTANE</t>
  </si>
  <si>
    <t xml:space="preserve"> 1-PENTENE</t>
  </si>
  <si>
    <t xml:space="preserve"> PENTENE-1</t>
  </si>
  <si>
    <t xml:space="preserve"> PROPYLETHYLENE</t>
  </si>
  <si>
    <t xml:space="preserve"> AMYLENE, ALPHA-</t>
  </si>
  <si>
    <t xml:space="preserve"> 1-METHYL-3-BUTENE</t>
  </si>
  <si>
    <t xml:space="preserve"> BUTYLLITHIUM</t>
  </si>
  <si>
    <t xml:space="preserve"> TRIMETHYLENEDIAMINE</t>
  </si>
  <si>
    <t xml:space="preserve"> 1,3-PROPANEDIAMINE</t>
  </si>
  <si>
    <t xml:space="preserve"> 1,3-DIAMINOPROPANE</t>
  </si>
  <si>
    <t xml:space="preserve"> ETHYLENE CYANOHYDRIN</t>
  </si>
  <si>
    <t xml:space="preserve"> BETA-OXYPROPIONITRILE</t>
  </si>
  <si>
    <t xml:space="preserve"> 3-HYDROXYPROPANENITRILE</t>
  </si>
  <si>
    <t xml:space="preserve"> PROPANENITRILE, 3-HYDROXY-</t>
  </si>
  <si>
    <t xml:space="preserve"> HYDRACRYLONITRILE</t>
  </si>
  <si>
    <t xml:space="preserve"> BETA-CYANOETHANOL</t>
  </si>
  <si>
    <t xml:space="preserve"> BETA-HYDROXYPROPIONITRILE</t>
  </si>
  <si>
    <t xml:space="preserve"> 1-CYANO-2-HYDROXYETHANE</t>
  </si>
  <si>
    <t xml:space="preserve"> 2-CYANOETHANOL</t>
  </si>
  <si>
    <t xml:space="preserve"> 2-CYANOETHYL ALCOHOL</t>
  </si>
  <si>
    <t xml:space="preserve"> 2-HYDROXYCYANOETHANE</t>
  </si>
  <si>
    <t xml:space="preserve"> 2-HYDROXYETHYL CYANIDE</t>
  </si>
  <si>
    <t xml:space="preserve"> 3-HYDROXYPROPIONITRILE</t>
  </si>
  <si>
    <t xml:space="preserve"> GLYCOL CYANOHYDRIN</t>
  </si>
  <si>
    <t xml:space="preserve"> ETHYLENE GLYCOL MONOMETHYL ETHER</t>
  </si>
  <si>
    <t xml:space="preserve"> ETHANOL, 2-METHOXY-</t>
  </si>
  <si>
    <t xml:space="preserve"> 2-METHOXYETHANOL</t>
  </si>
  <si>
    <t xml:space="preserve"> DIETHYLAMINE</t>
  </si>
  <si>
    <t xml:space="preserve"> ETHYL VINYL ETHER</t>
  </si>
  <si>
    <t xml:space="preserve"> VINYL ETHYL ETHER</t>
  </si>
  <si>
    <t xml:space="preserve"> ETHOXYETHENE</t>
  </si>
  <si>
    <t xml:space="preserve"> ETHENE, ETHOXY-</t>
  </si>
  <si>
    <t xml:space="preserve"> ETHER, ETHYL VINYL</t>
  </si>
  <si>
    <t xml:space="preserve"> TETRAHYDROFURAN</t>
  </si>
  <si>
    <t xml:space="preserve"> THF</t>
  </si>
  <si>
    <t xml:space="preserve"> FURAN, TETRAHYDRO-</t>
  </si>
  <si>
    <t xml:space="preserve"> BUTANE ALPHA,DELTA-OXIDE</t>
  </si>
  <si>
    <t xml:space="preserve"> 1,4-EPOXYBUTANE</t>
  </si>
  <si>
    <t xml:space="preserve"> CYCLOTETRAMETHYLENE OXIDE</t>
  </si>
  <si>
    <t xml:space="preserve"> OXACYCLOPENTANE</t>
  </si>
  <si>
    <t xml:space="preserve"> TETRAMETHYLENE OXIDE</t>
  </si>
  <si>
    <t xml:space="preserve"> TERT-BUTYL PEROXIDE</t>
  </si>
  <si>
    <t xml:space="preserve"> MALEIC ACID</t>
  </si>
  <si>
    <t xml:space="preserve"> 2-BUTENEDIOIC ACID (Z)-</t>
  </si>
  <si>
    <t xml:space="preserve"> BUTENEDIOIC ACID, CIS-</t>
  </si>
  <si>
    <t xml:space="preserve"> N,N,N',N'-TETRAMETHYLETHYLENEDIAMINE</t>
  </si>
  <si>
    <t xml:space="preserve"> ETHYLENEDIAMINE, N,N,N',N'-TETRAMETHYL-</t>
  </si>
  <si>
    <t xml:space="preserve"> N,N,N',N'-TETRAMETHYL-1,2-ETHANEDIAMINE</t>
  </si>
  <si>
    <t xml:space="preserve"> TETRAMETHYLETHYLENEDIAMINE</t>
  </si>
  <si>
    <t xml:space="preserve"> 1,2-ETHANEDIAMINE, N,N,N',N'-TETRAMETHYL-</t>
  </si>
  <si>
    <t xml:space="preserve"> 1,2-BIS(DIMETHYLAMINO)ETHANE</t>
  </si>
  <si>
    <t xml:space="preserve"> 2-PROPENOIC ACID, TELOMER WITH SODIUM 2-METHYL-2-((1-OXO-2-PROPENYL)AMINO)-1-PROPANE SULFONATE AND SODIUM PHOSPHINATE</t>
  </si>
  <si>
    <t xml:space="preserve"> POLY(ACRYLIC ACID-CO-SODIUM ACRYLAMIDOMETHYLPROPANESULFONATE-CO-SODIUM HYPOPHOSPHITE)</t>
  </si>
  <si>
    <t xml:space="preserve"> POLY(ACRYLIC ACID-CO-SODIUM ACRYLAMIDOMETHYLPROPANESULFONATE), COMPD. WITH SODIUM HYPOPHOSPHITE</t>
  </si>
  <si>
    <t xml:space="preserve"> 2-PROPENOIC ACID-SODIUM 2-METHYL-2-((1-OXO-2-PROPENYL)AMINO)-1-PROPANESULFONATE-SODIUM PHOSPHINATE TELOMER</t>
  </si>
  <si>
    <t xml:space="preserve"> 2-PROPENOIC ACID, POLYMER WITH 2-METHYL-2-((1-OXO-2-PROPENYL)AMINO)-1-PROPANESULFONIC ACID MONOSODIUM SALT AND SODIUM PHOSPHINITE</t>
  </si>
  <si>
    <t xml:space="preserve"> DIACETYL PEROXIDE</t>
  </si>
  <si>
    <t xml:space="preserve"> ACETYL PEROXIDE</t>
  </si>
  <si>
    <t xml:space="preserve"> PEROXIDE, DIACETYL</t>
  </si>
  <si>
    <t xml:space="preserve"> OLEOYL SARCOSINE</t>
  </si>
  <si>
    <t xml:space="preserve"> N-OLEOYLSARCOSINE</t>
  </si>
  <si>
    <t xml:space="preserve"> N-METHYL-N-(1-OXO-9-OCTADECENYL)GLYCINE, (Z)-</t>
  </si>
  <si>
    <t xml:space="preserve"> GLYCINE, N-METHYL-N-(1-OXO-9-OCTADECENYL)-, (Z)-</t>
  </si>
  <si>
    <t xml:space="preserve"> SARCOSINE, N-OLEOYL-</t>
  </si>
  <si>
    <t xml:space="preserve"> N,N'-METHYLENEBIS(ACRYLAMIDE)</t>
  </si>
  <si>
    <t xml:space="preserve"> METHYLENEDIACRYLAMIDE</t>
  </si>
  <si>
    <t xml:space="preserve"> METHYLENEBISACRYLAMIDE</t>
  </si>
  <si>
    <t xml:space="preserve"> N,N'-METHYLENEBIS(2-PROPENAMIDE)</t>
  </si>
  <si>
    <t xml:space="preserve"> N,N'-METHYLENEBISACRYLAMIDE</t>
  </si>
  <si>
    <t xml:space="preserve"> 2-PROPENAMIDE, N,N'-METHYLENEBIS-</t>
  </si>
  <si>
    <t xml:space="preserve"> DECYL OCTYL ADIPATE</t>
  </si>
  <si>
    <t xml:space="preserve"> OCTYL DECYL ADIPATE</t>
  </si>
  <si>
    <t xml:space="preserve"> n-decyl n-octyl adipate</t>
  </si>
  <si>
    <t xml:space="preserve"> adipic acid, decyl octyl ester</t>
  </si>
  <si>
    <t xml:space="preserve"> hexanedioic acid, 1-decyl 6-octyl ester</t>
  </si>
  <si>
    <t xml:space="preserve"> hexanedioic acid, decyl octyl ester</t>
  </si>
  <si>
    <t xml:space="preserve"> decyl octyl hexanedioate</t>
  </si>
  <si>
    <t xml:space="preserve"> 1-decyl 6-octyl hexanedioate</t>
  </si>
  <si>
    <t xml:space="preserve"> n-octyl n-decyl adipate</t>
  </si>
  <si>
    <t xml:space="preserve"> N,N'-DISTEAROYLETHYLENEDIAMINE</t>
  </si>
  <si>
    <t xml:space="preserve"> N,N'-ETHYLENEBIS(STEARAMIDE)</t>
  </si>
  <si>
    <t xml:space="preserve"> BIS(STEAROYL)ETHYLENEDIAMINE</t>
  </si>
  <si>
    <t xml:space="preserve"> DISTEAROYLETHYLENEDIAMINE</t>
  </si>
  <si>
    <t xml:space="preserve"> ETHYLENEBIS(STEARAMIDE)</t>
  </si>
  <si>
    <t xml:space="preserve"> N,N'-ETHYLENEBIS(OCTADECANAMIDE)</t>
  </si>
  <si>
    <t xml:space="preserve"> N,N'-1,2-ETHANEDIYLBIS(OCTADECANAMIDE)</t>
  </si>
  <si>
    <t xml:space="preserve"> OCTADECANAMIDE, N,N'-1,2-ETHANEDIYLBIS-</t>
  </si>
  <si>
    <t xml:space="preserve"> OCTADECANAMIDE, N,N'-ETHYLENEBIS-</t>
  </si>
  <si>
    <t xml:space="preserve"> 4,4'-DISTEAROYLETHYLENEDIAMINE</t>
  </si>
  <si>
    <t xml:space="preserve"> N,N'-DIOLEOYLETHYLENEDIAMINE</t>
  </si>
  <si>
    <t xml:space="preserve"> N,N'-ETHYLENEBIS(OLEAMIDE)</t>
  </si>
  <si>
    <t xml:space="preserve"> ETHYLENEBIS(OLEAMIDE)</t>
  </si>
  <si>
    <t xml:space="preserve"> OLEAMIDE, N,N'-ETHYLENEBIS-</t>
  </si>
  <si>
    <t xml:space="preserve"> N,N'-1,2-ETHANEDIYLBIS(9-OCTADECENAMIDE), (Z,Z)-</t>
  </si>
  <si>
    <t xml:space="preserve"> 9-OCTADECENAMIDE, N,N'-1,2-ETHANEDIYLBIS-, (Z,Z)-</t>
  </si>
  <si>
    <t xml:space="preserve"> ISOBUTYL PALMITATE</t>
  </si>
  <si>
    <t xml:space="preserve"> HEXADECANOIC ACID, 2-METHYLPROPYL ESTER</t>
  </si>
  <si>
    <t xml:space="preserve"> 2-METHYLPROPYL HEXADECANOATE</t>
  </si>
  <si>
    <t xml:space="preserve"> PALMITIC ACID, ISOBUTYL ESTER</t>
  </si>
  <si>
    <t xml:space="preserve"> 2-METHYL-4,6-BIS((OCTYLTHIO)METHYL)PHENOL</t>
  </si>
  <si>
    <t xml:space="preserve"> PHENOL, 2-METHYL-4,6-BIS((OCTYLTHIO)METHYL)-</t>
  </si>
  <si>
    <t xml:space="preserve"> 1,4-BUTANEDIAMINE</t>
  </si>
  <si>
    <t xml:space="preserve"> tetramethylenediamine</t>
  </si>
  <si>
    <t xml:space="preserve"> putrescine</t>
  </si>
  <si>
    <t xml:space="preserve"> 1,4-tetramethylenediamine</t>
  </si>
  <si>
    <t xml:space="preserve"> 1,4-butylenediamine</t>
  </si>
  <si>
    <t xml:space="preserve"> 1,4-diaminobutane</t>
  </si>
  <si>
    <t xml:space="preserve"> butanediamine, alpha,omega-</t>
  </si>
  <si>
    <t xml:space="preserve"> 1,4-BUTYLENE GLYCOL</t>
  </si>
  <si>
    <t xml:space="preserve"> 1,4-BUTANEDIOL</t>
  </si>
  <si>
    <t xml:space="preserve"> 1,4-DIHYDROXYBUTANE</t>
  </si>
  <si>
    <t xml:space="preserve"> TETRAMETHYLENE GLYCOL</t>
  </si>
  <si>
    <t xml:space="preserve"> TRIOXANE</t>
  </si>
  <si>
    <t xml:space="preserve"> TRIOXYMETHYLENE</t>
  </si>
  <si>
    <t xml:space="preserve"> FORMALDEHYDE TRIMER</t>
  </si>
  <si>
    <t xml:space="preserve"> TRIOXANE, SYM-</t>
  </si>
  <si>
    <t xml:space="preserve"> 1,3,5-TRIOXANE</t>
  </si>
  <si>
    <t xml:space="preserve"> S-TRIOXANE</t>
  </si>
  <si>
    <t xml:space="preserve"> POLY(DIPENTENE-CO-ALPHA-PINENE-CO-BETA-PINENE)</t>
  </si>
  <si>
    <t xml:space="preserve"> POLY(LIMONENE-CO-ALPHA-PINENE-CO-BETA-PINENE)</t>
  </si>
  <si>
    <t xml:space="preserve"> BETA-PINENE-ALPHA-PINENE-DIPENTENE COPOLYMER</t>
  </si>
  <si>
    <t xml:space="preserve"> BICYCLO(3.1.1)HEPT-2-ENE, 2,6,6-TRIMETHYL-, POLYMER WITH 6,6-DIMETHYL-2-METHYLENEBICYCLO(3.1.1)HEPTANE AND 1-METHYL-4-(1-METHYLETHENYL)CYCLOHEXENE</t>
  </si>
  <si>
    <t xml:space="preserve"> POLY(2,6,6-TRIMETHYLBICYCLO(3.1.1)HEPT-2-ENE-CO-6,6-DIMETHYL-2-METHYLENEBICYCLO(3.1.1)HEPTANE-CO-1-METHYL-4-(1-METHYLETHENYL)CYCLOHEXENE)</t>
  </si>
  <si>
    <t xml:space="preserve"> DIISOPROPANOLAMINE</t>
  </si>
  <si>
    <t xml:space="preserve"> 1,1'-IMINODI-2-PROPANOL</t>
  </si>
  <si>
    <t xml:space="preserve"> 2-PROPANOL, 1,1'-IMINOBIS-</t>
  </si>
  <si>
    <t xml:space="preserve"> 1,1'-IMINOBIS(2-PROPANOL)</t>
  </si>
  <si>
    <t xml:space="preserve"> 2-PROPANOL, 1,1'-IMINODI-</t>
  </si>
  <si>
    <t xml:space="preserve"> BIS(2-HYDROXYPROPYL)AMINE</t>
  </si>
  <si>
    <t xml:space="preserve"> BIS(2-PROPANOL)AMINE</t>
  </si>
  <si>
    <t xml:space="preserve"> DI-2-PROPANOLAMINE</t>
  </si>
  <si>
    <t xml:space="preserve"> N,N-BIS(2-HYDROXYPROPYL)AMINE</t>
  </si>
  <si>
    <t xml:space="preserve"> DIGLYCOLIC ACID</t>
  </si>
  <si>
    <t xml:space="preserve"> ACETIC ACID, 2,2'-OXYBIS-</t>
  </si>
  <si>
    <t xml:space="preserve"> 2,2'-OXYBIS(ACETIC ACID)</t>
  </si>
  <si>
    <t xml:space="preserve"> ACETIC ACID, OXYDI-</t>
  </si>
  <si>
    <t xml:space="preserve"> OXYDIACETIC ACID</t>
  </si>
  <si>
    <t xml:space="preserve"> COBALT OXIDE</t>
  </si>
  <si>
    <t xml:space="preserve"> BUTYL PALMITATE</t>
  </si>
  <si>
    <t xml:space="preserve"> POLYOXYPROPYLENE-ETHYLENE OXIDE CONDENSATE OF ETHYLENE DIAMINE (MW1700-3800)</t>
  </si>
  <si>
    <t xml:space="preserve"> PEG/PPG ETHYLENEDIAMINE</t>
  </si>
  <si>
    <t xml:space="preserve"> ETHYLENEDIAMINE-ETHYLENE OXIDE-PROPYLENE OXIDE CONDENSATE</t>
  </si>
  <si>
    <t xml:space="preserve"> ETHYLENE OXIDE-PROPYLENE OXIDE-ETHYLENEDIAMINE COPOLYMER</t>
  </si>
  <si>
    <t xml:space="preserve"> ETHYLENE OXIDE-PROPYLENE OXIDE COPOLYMER ETHYLENEDIAMINE ETHER</t>
  </si>
  <si>
    <t xml:space="preserve"> OXIRANE, METHYL-, POLYMER WITH OXIRANE, ETHER WITH (1,2-ETHANEDIYLDINITRILO)TETRAKIS(PROPANOL) (4:1)</t>
  </si>
  <si>
    <t xml:space="preserve"> POLY(OXYETHYLENE)POLY(OXYPROPYLENE) ETHYLENEDIAMINE (4:1)</t>
  </si>
  <si>
    <t xml:space="preserve"> POLY(ETHYLENE OXIDE-CO-PROPYLENE OXIDE) ETHYLENEDIAMINE ETHER</t>
  </si>
  <si>
    <t xml:space="preserve"> ETHYLENE GLYCOL MONOETHYL ETHER ACETATE</t>
  </si>
  <si>
    <t xml:space="preserve"> ETHYL GLYCOL ACETATE</t>
  </si>
  <si>
    <t xml:space="preserve"> ETHANOL, 2-ETHOXY-, ACETATE</t>
  </si>
  <si>
    <t xml:space="preserve"> 2-ETHOXYETHYL ACETATE</t>
  </si>
  <si>
    <t xml:space="preserve"> 2-ETHOXYETHANOL ACETATE</t>
  </si>
  <si>
    <t xml:space="preserve"> 1-ACETOXY-2-ETHOXYETHANE</t>
  </si>
  <si>
    <t xml:space="preserve"> SEBACIC ACID</t>
  </si>
  <si>
    <t xml:space="preserve"> DECANEDIOIC ACID</t>
  </si>
  <si>
    <t xml:space="preserve"> 1,10-DECANEDIOIC ACID</t>
  </si>
  <si>
    <t xml:space="preserve"> ALUMINUM BORATE</t>
  </si>
  <si>
    <t xml:space="preserve"> BORIC ACID, ALUMINUM SALT</t>
  </si>
  <si>
    <t xml:space="preserve"> TRIETHYLENE GLYCOL DIACETATE</t>
  </si>
  <si>
    <t xml:space="preserve"> 2-((2-AMINOETHYL)AMINO)ETHANOL</t>
  </si>
  <si>
    <t xml:space="preserve"> AMINOETHYLETHANOLAMINE</t>
  </si>
  <si>
    <t xml:space="preserve"> ETHANOL, 2-((2-AMINOETHYL)AMINO)-</t>
  </si>
  <si>
    <t xml:space="preserve"> N-(BETA-HYDROXYETHYL)ETHYLENEDIAMINE</t>
  </si>
  <si>
    <t xml:space="preserve"> N-(AMINOETHYL)ETHANOLAMINE</t>
  </si>
  <si>
    <t xml:space="preserve"> N-(2-AMINOETHYL)ETHANOLAMINE</t>
  </si>
  <si>
    <t xml:space="preserve"> DIETHANOLAMINE</t>
  </si>
  <si>
    <t xml:space="preserve"> 2,2'-IMINODIETHANOL</t>
  </si>
  <si>
    <t xml:space="preserve"> 2,2'-IMINOBIS(ETHANOL)</t>
  </si>
  <si>
    <t xml:space="preserve"> ETHANOL, 2,2'-IMINOBIS-</t>
  </si>
  <si>
    <t xml:space="preserve"> ETHANOL, 2,2'-IMINODI-</t>
  </si>
  <si>
    <t xml:space="preserve"> BIS(2-CHLOROETHYL) ETHER</t>
  </si>
  <si>
    <t xml:space="preserve"> DI-2-CHLOROETHYL ETHER</t>
  </si>
  <si>
    <t xml:space="preserve"> DICHLOROETHYL ETHER, SYM-</t>
  </si>
  <si>
    <t xml:space="preserve"> ETHER, BIS(2-CHLOROETHYL)</t>
  </si>
  <si>
    <t xml:space="preserve"> ETHANE, 1,1'-OXYBIS(2-CHLORO-</t>
  </si>
  <si>
    <t xml:space="preserve"> 2,2'-DICHLOROETHYL ETHER</t>
  </si>
  <si>
    <t xml:space="preserve"> 1,1'-OXYBIS(2-CHLOROETHANE)</t>
  </si>
  <si>
    <t xml:space="preserve"> DIETHYLENE GLYCOL</t>
  </si>
  <si>
    <t xml:space="preserve"> ETHANOL, 2,2'-OXYBIS-</t>
  </si>
  <si>
    <t xml:space="preserve"> 2,2'-OXYBISETHANOL</t>
  </si>
  <si>
    <t xml:space="preserve"> BIS(BETA-HYDROXYETHYL) ETHER</t>
  </si>
  <si>
    <t xml:space="preserve"> 2-(2-HYDROXYETHOXY)ETHANOL</t>
  </si>
  <si>
    <t xml:space="preserve"> 2,2'-oxybis(ethanol)</t>
  </si>
  <si>
    <t xml:space="preserve"> GLYCOL DIACETATE</t>
  </si>
  <si>
    <t xml:space="preserve"> ETHYLENE GLYCOL DIACETATE</t>
  </si>
  <si>
    <t xml:space="preserve"> ETHYLENE GLYCOL, DIACETATE</t>
  </si>
  <si>
    <t xml:space="preserve"> ETHYLENE DIACETATE</t>
  </si>
  <si>
    <t xml:space="preserve"> 1,2-ETHANEDIOL, DIACETATE</t>
  </si>
  <si>
    <t xml:space="preserve"> 1,2-ETHANEDIOL DIACETATE</t>
  </si>
  <si>
    <t xml:space="preserve"> 1,2-DIACETOXYETHANE</t>
  </si>
  <si>
    <t xml:space="preserve"> POLY(ETHYL ACRYLATE-CO-MALEIC ANHYDRIDE-CO-VINYL ACETATE), HYDROLYZED, SODIUM SALT</t>
  </si>
  <si>
    <t xml:space="preserve"> MALEIC ANHYDRIDE-ETHYL ACRYLATE-VINYL ACETATE COPOLYMER, HYDROLYZED, SODIUM SALT</t>
  </si>
  <si>
    <t xml:space="preserve"> POLY(ETHENYL ACETATE-CO-ETHYL 2-PROPENOATE-CO-2,5-FURANDIONE), HYDROLYZED, SODIUM SALT</t>
  </si>
  <si>
    <t xml:space="preserve"> 2-PROPENOIC ACID, ETHYL ESTER, POLYMER WITH ETHENYL ACETATE AND 2,5-FURANDIONE, HYDROLYZED, SODIUM SALT</t>
  </si>
  <si>
    <t xml:space="preserve"> PROPYL OLEATE</t>
  </si>
  <si>
    <t xml:space="preserve"> OLEIC ACID, PROPYL ESTER</t>
  </si>
  <si>
    <t xml:space="preserve"> 9-OCTADECENOIC ACID (9Z)-, PROPYL ESTER</t>
  </si>
  <si>
    <t xml:space="preserve"> PROPYL 9-OCTADECENOATE, (Z)-</t>
  </si>
  <si>
    <t xml:space="preserve"> PROPYL CIS-9-OCTADECENOATE</t>
  </si>
  <si>
    <t xml:space="preserve"> VINYL STEARATE</t>
  </si>
  <si>
    <t xml:space="preserve"> OCTADECANOIC ACID, ETHENYL ESTER</t>
  </si>
  <si>
    <t xml:space="preserve"> ETHENYL OCTADECANOATE</t>
  </si>
  <si>
    <t xml:space="preserve"> STEARIC ACID, VINYL ESTER</t>
  </si>
  <si>
    <t xml:space="preserve"> DIETHYLENE GLYCOL MONOMETHYL ETHER</t>
  </si>
  <si>
    <t xml:space="preserve"> ETHANOL, 2-(2-METHOXYETHOXY)-</t>
  </si>
  <si>
    <t xml:space="preserve"> 2-(2-METHOXYETHOXY)ETHANOL</t>
  </si>
  <si>
    <t xml:space="preserve"> DIETHYLENE GLYCOL MONOETHYL ETHER</t>
  </si>
  <si>
    <t xml:space="preserve"> ETHANOL, 2-(2-ETHOXYETHOXY)-</t>
  </si>
  <si>
    <t xml:space="preserve"> DIGLYCOL MONOETHYL ETHER</t>
  </si>
  <si>
    <t xml:space="preserve"> DIETHYLENE GLYCOL ETHYL ETHER</t>
  </si>
  <si>
    <t xml:space="preserve"> PEG-2 ETHYL ETHER</t>
  </si>
  <si>
    <t xml:space="preserve"> 2-(2-ETHOXYETHOXY)ETHANOL</t>
  </si>
  <si>
    <t xml:space="preserve"> BIS(2-CHLOROETHYL) FORMAL</t>
  </si>
  <si>
    <t xml:space="preserve"> BIS(2-CHLOROETHOXY)METHANE</t>
  </si>
  <si>
    <t xml:space="preserve"> BIS(BETA-CHLOROETHYL) FORMAL</t>
  </si>
  <si>
    <t xml:space="preserve"> DICHLOROETHYLFORMAL</t>
  </si>
  <si>
    <t xml:space="preserve"> ETHANE, 1,1'-(METHYLENEBIS(OXY))BIS(2-CHLORO-</t>
  </si>
  <si>
    <t xml:space="preserve"> DI(2-CHLOROETHOXY)METHANE</t>
  </si>
  <si>
    <t xml:space="preserve"> DI-2-CHLOROETHYL FORMAL</t>
  </si>
  <si>
    <t xml:space="preserve"> FORMALDEHYDE BIS(BETA-CHLOROETHYL) ACETAL</t>
  </si>
  <si>
    <t xml:space="preserve"> FORMALDEHYDE BIS(2-CHLOROETHYL) ACETAL</t>
  </si>
  <si>
    <t xml:space="preserve"> METHANE, BIS(2-CHLOROETHOXY)-</t>
  </si>
  <si>
    <t xml:space="preserve"> 1,1'-(METHYLENEBIS(OXY))BIS(2-CHLOROETHANE)</t>
  </si>
  <si>
    <t xml:space="preserve"> 1,7-DICHLORO-3,5-DIOXAHEPTANE</t>
  </si>
  <si>
    <t xml:space="preserve"> DIMETHYL GLUTARATE</t>
  </si>
  <si>
    <t xml:space="preserve"> PENTANEDIOIC ACID, DIMETHYL ESTER</t>
  </si>
  <si>
    <t xml:space="preserve"> DIMETHYL PENTANEDIOATE</t>
  </si>
  <si>
    <t xml:space="preserve"> GLUTARIC ACID, DIMETHYL ESTER</t>
  </si>
  <si>
    <t xml:space="preserve"> DISTEARYL ADIPATE</t>
  </si>
  <si>
    <t xml:space="preserve"> DIOCTADECYL ADIPATE</t>
  </si>
  <si>
    <t xml:space="preserve"> HEXANEDIOIC ACID, DIOCTADECYL ESTER</t>
  </si>
  <si>
    <t xml:space="preserve"> DIOCTADECYL HEXANEDIOATE</t>
  </si>
  <si>
    <t xml:space="preserve"> ADIPIC ACID, DIOCTADECYL ESTER</t>
  </si>
  <si>
    <t xml:space="preserve"> SODIUM CETYL SULFATE</t>
  </si>
  <si>
    <t xml:space="preserve"> SODIUM HEXADECYL SULFATE</t>
  </si>
  <si>
    <t xml:space="preserve"> 1-HEXADECANOL, HYDROGENSULFATE, SODIUM SALT</t>
  </si>
  <si>
    <t xml:space="preserve"> 1-HEXADECANOL, HYDROGEN SULFATE SODIUM SALT</t>
  </si>
  <si>
    <t xml:space="preserve"> SODIUM MONOHEXADECYL SULFATE</t>
  </si>
  <si>
    <t xml:space="preserve"> SODIUM 1-HEXADECANOL HYDROGEN SULFATE</t>
  </si>
  <si>
    <t xml:space="preserve"> ETHYLENE GLYCOL MONOBUTYL ETHER ACETATE</t>
  </si>
  <si>
    <t xml:space="preserve"> BUTYL CELLOSOLVE ACETATE</t>
  </si>
  <si>
    <t xml:space="preserve"> ETHANOL, 2-BUTOXY-, ACETATE</t>
  </si>
  <si>
    <t xml:space="preserve"> 2-BUTOXYETHANOL ACETATE</t>
  </si>
  <si>
    <t xml:space="preserve"> ISOPROPYL OLEATE</t>
  </si>
  <si>
    <t xml:space="preserve"> 9-OCTADECENOIC ACID (Z)-, 1-METHYLETHYL ESTER</t>
  </si>
  <si>
    <t xml:space="preserve"> 1-METHYLETHYL 9-OCTADECENOATE, (Z)-</t>
  </si>
  <si>
    <t xml:space="preserve"> OLEIC ACID, ISOPROPYL ESTER</t>
  </si>
  <si>
    <t xml:space="preserve"> DIETHYLENE GLYCOL MONOETHYL ETHER ACETATE</t>
  </si>
  <si>
    <t xml:space="preserve"> ETHANOL, 2-(2-ETHOXYETHOXY)-, ACETATE</t>
  </si>
  <si>
    <t xml:space="preserve"> 2-(2-ETHOXYETHOXY)ETHYL ACETATE</t>
  </si>
  <si>
    <t xml:space="preserve"> N,N-DIMETHYLDODECYLAMINE</t>
  </si>
  <si>
    <t xml:space="preserve"> LAURYLDIMETHYLAMINE</t>
  </si>
  <si>
    <t xml:space="preserve"> DIMETHYLDODECYLAMINE</t>
  </si>
  <si>
    <t xml:space="preserve"> DIMETHYLLAURYLAMINE</t>
  </si>
  <si>
    <t xml:space="preserve"> DODECYLDIMETHYLAMINE</t>
  </si>
  <si>
    <t xml:space="preserve"> N,N-DIMETHYLAMINODODECANE</t>
  </si>
  <si>
    <t xml:space="preserve"> 1-DODECANAMINE, N,N-DIMETHYL-</t>
  </si>
  <si>
    <t xml:space="preserve"> DODECYLAMINE, N,N-DIMETHYL-</t>
  </si>
  <si>
    <t xml:space="preserve"> N,N-DIMETHYL-1-DODECANAMINE</t>
  </si>
  <si>
    <t xml:space="preserve"> TRIETHYLENETETRAMINE</t>
  </si>
  <si>
    <t xml:space="preserve"> TRIEN</t>
  </si>
  <si>
    <t xml:space="preserve"> N,N'-BIS(2-AMINOETHYL)-1,2-ETHANEDIAMINE</t>
  </si>
  <si>
    <t xml:space="preserve"> TRIENTINE</t>
  </si>
  <si>
    <t xml:space="preserve"> 1,2-ETHANEDIAMINE, N,N'-BIS(2-AMINOETHYL)-</t>
  </si>
  <si>
    <t xml:space="preserve"> 1,4,7,10-TETRAAZADECANE</t>
  </si>
  <si>
    <t xml:space="preserve"> 1,8-DIAMINO-3,6-DIAZAOCTANE</t>
  </si>
  <si>
    <t xml:space="preserve"> N,N'-BIS(2-AMINOETHYL)-1,2-DIAMINOETHANE</t>
  </si>
  <si>
    <t xml:space="preserve"> N,N'-BIS(2-AMINOETHYL)ETHYLENEDIAMINE</t>
  </si>
  <si>
    <t xml:space="preserve"> TRIETHYLENE GLYCOL</t>
  </si>
  <si>
    <t xml:space="preserve"> ETHANOL, 2,2'-(1,2-ETHANEDIYLBIS(OXY)BIS-</t>
  </si>
  <si>
    <t xml:space="preserve"> 2,2'-(1,2-ETHANEDIYLBIS(OXY)BIS(ETHANOL))</t>
  </si>
  <si>
    <t xml:space="preserve"> 1,2-BIS(2-HYDROXYETHOXY)ETHANE</t>
  </si>
  <si>
    <t xml:space="preserve"> 1,2-DI(BETA-HYDROXYETHOXY)ETHANE</t>
  </si>
  <si>
    <t xml:space="preserve"> 1,8-DIHYDROXY-3,6-DIOXAOCTANE</t>
  </si>
  <si>
    <t xml:space="preserve"> 2,2'-ETHYLENEDIOXYDIETHANOL</t>
  </si>
  <si>
    <t xml:space="preserve"> 2-(2-(2-HYDROXYETHOXY)ETHOXY)ETHANOL</t>
  </si>
  <si>
    <t xml:space="preserve"> 3,6-DIOXAOCTANE-1,8-DIOL</t>
  </si>
  <si>
    <t xml:space="preserve"> GLYCOL BIS(HYDROXYETHYL) ETHER</t>
  </si>
  <si>
    <t xml:space="preserve"> DIETHYLENE GLYCOL MONOBUTYL ETHER</t>
  </si>
  <si>
    <t xml:space="preserve"> ETHANOL, 2-(2-BUTOXYETHOXY)-</t>
  </si>
  <si>
    <t xml:space="preserve"> DIETHYLENE GLYCOL BUTYL ETHER</t>
  </si>
  <si>
    <t xml:space="preserve"> 2-(2-BUTOXYETHOXY)ETHANOL</t>
  </si>
  <si>
    <t xml:space="preserve"> METHYL PALMITATE</t>
  </si>
  <si>
    <t xml:space="preserve"> METHYL HEXADECANOATE</t>
  </si>
  <si>
    <t xml:space="preserve"> HEXADECANOIC ACID, METHYL ESTER</t>
  </si>
  <si>
    <t xml:space="preserve"> PALMITIC ACID, METHYL ESTER</t>
  </si>
  <si>
    <t xml:space="preserve"> N-DODECYLMERCAPTAN</t>
  </si>
  <si>
    <t xml:space="preserve"> 1-DODECANETHIOL</t>
  </si>
  <si>
    <t xml:space="preserve"> DODECYL MERCAPTAN</t>
  </si>
  <si>
    <t xml:space="preserve"> LAURYL MERCAPTAN</t>
  </si>
  <si>
    <t xml:space="preserve"> DODECYL MERCAPTAN, PRIMARY</t>
  </si>
  <si>
    <t xml:space="preserve"> DODECYLTHIOL</t>
  </si>
  <si>
    <t xml:space="preserve"> DODECANETHIOL, NORMAL</t>
  </si>
  <si>
    <t xml:space="preserve"> InChI=1S/C12H26S/c1-2-3-4-5-6-7-8-9-10-11-12-13/h13H,2-12H2,1H3</t>
  </si>
  <si>
    <t xml:space="preserve"> InChIKey: WNAHIZMDSQCWRP-UHFFFAOYSA-N</t>
  </si>
  <si>
    <t xml:space="preserve"> TETRAETHYLENEPENTAMINE</t>
  </si>
  <si>
    <t xml:space="preserve"> N-(2-AMINOETHYL)-N'-(2-((2-AMINOETHYL)AMINO)ETHYL)-1,2-ETHANEDIAMINE</t>
  </si>
  <si>
    <t xml:space="preserve"> 1,4,7,10,13-PENTAAZATRIDECANE</t>
  </si>
  <si>
    <t xml:space="preserve"> 1,11-DIAMINO-3,6,9-TRIAZAUNDECANE</t>
  </si>
  <si>
    <t xml:space="preserve"> 3,6,9-TRIAZAUNDECANE-1,11-DIAMINE</t>
  </si>
  <si>
    <t xml:space="preserve"> 1,2-ETHANEDIAMINE, N-(2-AMINOETHYL)-N'-(2-((2-AMINOETHYL)AMINO)ETHYL)-</t>
  </si>
  <si>
    <t xml:space="preserve"> POLYOXYETHYLENE(MW 200)</t>
  </si>
  <si>
    <t xml:space="preserve"> PEG-4</t>
  </si>
  <si>
    <t xml:space="preserve"> TETRAETHYLENE GLYCOL</t>
  </si>
  <si>
    <t xml:space="preserve"> POLYETHYLENE GLYCOL 200</t>
  </si>
  <si>
    <t xml:space="preserve"> POLYOXYETHYLENE 200</t>
  </si>
  <si>
    <t xml:space="preserve"> METHYL OLEATE</t>
  </si>
  <si>
    <t xml:space="preserve"> OLEIC ACID, METHYL ESTER</t>
  </si>
  <si>
    <t xml:space="preserve"> 9-OCTADECENOIC ACID (Z)-, METHYL ESTER</t>
  </si>
  <si>
    <t xml:space="preserve"> METHYL 9-OCTADECENOATE, (Z)-</t>
  </si>
  <si>
    <t xml:space="preserve"> METHYL CIS-9-OCTADECENOATE</t>
  </si>
  <si>
    <t xml:space="preserve"> 1-TRIDECANOL</t>
  </si>
  <si>
    <t xml:space="preserve"> TRIDECANOL, NORMAL</t>
  </si>
  <si>
    <t xml:space="preserve"> ERUCAMIDE</t>
  </si>
  <si>
    <t xml:space="preserve"> ERUCYLAMIDE</t>
  </si>
  <si>
    <t xml:space="preserve"> 13-DOCOSENAMIDE, (Z)-</t>
  </si>
  <si>
    <t xml:space="preserve"> 13-DOCOSENAMIDE, (13Z)-</t>
  </si>
  <si>
    <t xml:space="preserve"> 13-DOCOSENAMIDE, CIS-</t>
  </si>
  <si>
    <t xml:space="preserve"> EICOSANE</t>
  </si>
  <si>
    <t xml:space="preserve"> GUANIDINE</t>
  </si>
  <si>
    <t xml:space="preserve"> AMINOMETHANAMIDINE</t>
  </si>
  <si>
    <t xml:space="preserve"> CARBAMAMIDINE</t>
  </si>
  <si>
    <t xml:space="preserve"> CARBAMIDINE</t>
  </si>
  <si>
    <t xml:space="preserve"> AMINOFORMAMIDINE</t>
  </si>
  <si>
    <t xml:space="preserve"> IMINOUREA</t>
  </si>
  <si>
    <t xml:space="preserve"> CYCLOHEXYLPHENOL, P-</t>
  </si>
  <si>
    <t xml:space="preserve"> 4-CYCLOHEXYLPHENOL</t>
  </si>
  <si>
    <t xml:space="preserve"> PHENOL, 4-CYCLOHEXYL-</t>
  </si>
  <si>
    <t xml:space="preserve"> PHENOL, P-CYCLOHEXYL-</t>
  </si>
  <si>
    <t xml:space="preserve"> POLY(ETHYL ACRYLATE-CO-MALEIC ANHYDRIDE-CO-VINYL ACETATE), HYDROLYZED</t>
  </si>
  <si>
    <t xml:space="preserve"> MALEIC ANHYDRIDE-ETHYL ACRYLATE-VINYL ACETATE COPOLYMER, HYDROLYZED</t>
  </si>
  <si>
    <t xml:space="preserve"> POLY(ETHENYL ACETATE-CO-ETHYL 2-PROPENOATE-CO-2,5-FURANDIONE), HYDROLYZED</t>
  </si>
  <si>
    <t xml:space="preserve"> 2-PROPENOIC ACID, ETHYL ESTER, POLYMER WITH ETHENYL ACETATE AND 2,5-FURANDIONE, HYDROLYZED</t>
  </si>
  <si>
    <t xml:space="preserve"> 1-OCTANESULFONIC-2-SULFINIC ACID</t>
  </si>
  <si>
    <t xml:space="preserve"> 2-SULFINO-1-OCTANESULFONIC ACID</t>
  </si>
  <si>
    <t xml:space="preserve"> 1-OCTANESULFONIC ACID, 2-SULFINO-</t>
  </si>
  <si>
    <t xml:space="preserve"> 1,2-OCTANEDISULFONIC ACID</t>
  </si>
  <si>
    <t xml:space="preserve"> POLY(ADIPICACID-CO-N-(2-AMINOETHYL)-1,3-PROPANEDIAMINE-CO-N,N'-BIS(3-AMINOPROPYL)ETHYLENEDIAMINE-CO-EPICHLOROHYDRIN-CO-ETHYLENEDIAMINE-CO-ETHYLEN</t>
  </si>
  <si>
    <t xml:space="preserve"> POLY(ADIPIC ACID-CO-N-(2-AMINOETHYL)-1,3-PROPANEDIAMINE-CO-N,N'-BIS(3-AMINOPROPYL)ETHYLENEDIAMINE-CO-EPICHLOROHYDRIN-CO-ETHYLENEDIAMINE-CO-ETHYLENIMINE-CO-PEG), FORMATE</t>
  </si>
  <si>
    <t xml:space="preserve"> ADIPIC ACID-1,2-ETHANEDIAMINE-N-(2-AMINOETHYL)-1,3-PROPANEDIAMINE-N,N''-1,2-ETHANEDIYLBIS(1,3-PROPANEDIAMINE)-ETHYLENIMINE-POLYETHYLENE GLYCOL-(CHLOROMETHYL)OXIRANE RESIN, FORMATE</t>
  </si>
  <si>
    <t xml:space="preserve"> HEXANEDIOIC ACID, POLYMER WITH N-(2-AMINOETHYL)-1,3-PROPANEDIAMINE, AZIRIDINE, (CHLOROMETHYL)OXIRANE, 1,2-ETHANEDIAMINE, N,N''-1,2-ETHANEDIYLBIS(1,3-PROPANEDIAMINE), FORMIC ACID AND ALPHA-HYDRO-OMEGA-HYDROXYPOLY(OXY-1,2-ETHANEDIYL)</t>
  </si>
  <si>
    <t xml:space="preserve"> POLY(ADIPIC ACID-CO-N-(2-AMINOETHYL)-1,3-PROPANEDIAMINE-CO-N,N'-BIS(3-AMINOPROPYL)ETHYLENEDIAMINE-CO-EPICHLOROHYDRIN-CO-ETHYLENEDIAMINE-CO-ETHYLENIMINE-CO-FORMIC ACID-CO-PEG)</t>
  </si>
  <si>
    <t xml:space="preserve"> 2,6-NAPHTHALENEDICARBOXYLIC ACID</t>
  </si>
  <si>
    <t xml:space="preserve"> POLY(2-HYDROXYETHYL ACRYLATE-CO-VINYLIDENE CHLORIDE)</t>
  </si>
  <si>
    <t xml:space="preserve"> POLY(ETHYLENE GLYCOL MONOACRYLATE-CO-VINYLIDENE CHLORIDE)</t>
  </si>
  <si>
    <t xml:space="preserve"> ETHYLENE GLYCOL MONOACRYLATE-VINYLIDENE CHLORIDE COPOLYMER</t>
  </si>
  <si>
    <t xml:space="preserve"> POLY(1,1-DICHLOROETHENE-CO-2-HYDROXYETHYL 2-PROPENOATE)</t>
  </si>
  <si>
    <t xml:space="preserve"> VINYLIDENE CHLORIDE-2-HYDROXYETHYL ACRYLATE COPOLYMER</t>
  </si>
  <si>
    <t xml:space="preserve"> 1,1-DICHLOROETHENE-2-HYDROXYETHYL 2-PROPENOATE COPOLYMER</t>
  </si>
  <si>
    <t xml:space="preserve"> 2-HYDROXYETHYL 2-PROPENOATE-1,1-DICHLOROETHENE COPOLYMER</t>
  </si>
  <si>
    <t xml:space="preserve"> 2-PROPENOIC ACID, 2-HYDROXYETHYL ESTER, POLYMER WITH 1,1-DICHLOROETHENE</t>
  </si>
  <si>
    <t xml:space="preserve"> POLY(ETHYLENE-CO-2,4,4-TRIMETHYL-1-PENTENE)</t>
  </si>
  <si>
    <t xml:space="preserve"> POLY(ETHENE-CO-2,4,4-TRIMETHYL-1-PENTENE)</t>
  </si>
  <si>
    <t xml:space="preserve"> 1-PENTENE, 2,4,4-TRIMETHYL-, POLYMER WITH ETHENE</t>
  </si>
  <si>
    <t xml:space="preserve"> PROPYLENE</t>
  </si>
  <si>
    <t xml:space="preserve"> 1-PROPENE</t>
  </si>
  <si>
    <t xml:space="preserve"> PROPENE</t>
  </si>
  <si>
    <t xml:space="preserve"> METHYLETHYLENE</t>
  </si>
  <si>
    <t xml:space="preserve"> 1-PROPYLENE</t>
  </si>
  <si>
    <t xml:space="preserve"> ISOBUTYLENE</t>
  </si>
  <si>
    <t xml:space="preserve"> 2-METHYLPROPENE</t>
  </si>
  <si>
    <t xml:space="preserve"> ISOBUTENE</t>
  </si>
  <si>
    <t xml:space="preserve"> 2-METHYL-1-PROPENE</t>
  </si>
  <si>
    <t xml:space="preserve"> 1-PROPENE, 2-METHYL-</t>
  </si>
  <si>
    <t xml:space="preserve"> PROPENE, 2-METHYL-</t>
  </si>
  <si>
    <t xml:space="preserve"> GAMMA-BUTYLENE</t>
  </si>
  <si>
    <t xml:space="preserve"> 1,1-DIMETHYLETHENE</t>
  </si>
  <si>
    <t xml:space="preserve"> 1,1-DIMETHYLETHYLENE</t>
  </si>
  <si>
    <t xml:space="preserve"> 2-METHYLPROPYLENE</t>
  </si>
  <si>
    <t xml:space="preserve"> POLY(ADIPIC ACID-CO-DIETHYLENETRIAMINE-CO-EPICHLOROHYDRIN-CO-ETHYLENIMINE-CO-FORMIC ACID-CO-PEG)</t>
  </si>
  <si>
    <t xml:space="preserve"> POLY(ADIPIC ACID-CO-DIETHYLENETRIAMINE-CO-EPICHLOROHYDRIN-CO-ETHYLENIMINE-CO-PEG), FORMATE</t>
  </si>
  <si>
    <t xml:space="preserve"> ADIPIC ACID-N-(2-AMINOETHYL)-1,2-ETHANEDIAMINE-ETHYLENAMINE-FORMIC ACID-(CHLOROMETHYL)OXIRAND-ALPHA-HYDRO-OMEGA-HYDROXYPOLY(OXY-1,2-ETHANEDIYL) RESIN</t>
  </si>
  <si>
    <t xml:space="preserve"> HEXANEDIOIC ACID, POLYMER WITH N-(2-AMINOETHYL)-1,2-ETHANEDIAMINE AND AZIRIDINE, REACTION PRODUCTS WITH EPICHLOROHYDRIN AND POLYETHYLENE GLYCOL, FORMATES (SALTS)</t>
  </si>
  <si>
    <t xml:space="preserve"> POLY(ADIPIC ACID-CO-DIETHYLENETRIAMINE-CO-ETHYLENIMINE)-EPICHLOROHYDRIN-PEG REACTION PRODUCT, FORMATE</t>
  </si>
  <si>
    <t xml:space="preserve"> PENTAERYTHRITOL</t>
  </si>
  <si>
    <t xml:space="preserve"> MONOPENTAERYTHRITOL</t>
  </si>
  <si>
    <t xml:space="preserve"> TETRAKIS(HYDROXYMETHYL)METHANE</t>
  </si>
  <si>
    <t xml:space="preserve"> TETRAMETHYLOLMETHANE</t>
  </si>
  <si>
    <t xml:space="preserve"> 2,2-BIS(HYDROXYMETHYL)-1,3-PROPANEDIOL</t>
  </si>
  <si>
    <t xml:space="preserve"> 1,3-PROPANEDIOL, 2,2-BIS(HYDROXYMETHYL)-</t>
  </si>
  <si>
    <t xml:space="preserve"> 1,1,1-TRIS(HYDROXYMETHYL)ETHANOL</t>
  </si>
  <si>
    <t xml:space="preserve"> PENTAERYTHRITOL TETRASTEARATE</t>
  </si>
  <si>
    <t xml:space="preserve"> PENTAERYTHRITYL TETRASTEARATE</t>
  </si>
  <si>
    <t xml:space="preserve"> OCTADECANOIC ACID, 2,2-BIS(((1-OXOOCTADECYL)OXY)METHYL)-1,3-PROPANEDIYL ESTER</t>
  </si>
  <si>
    <t xml:space="preserve"> NEOPENTANETETRAYL TETRASTEARATE</t>
  </si>
  <si>
    <t xml:space="preserve"> STEARIC ACID, NEOPENTANETETRAYL ESTER</t>
  </si>
  <si>
    <t xml:space="preserve"> TRIPHENYL PHOSPHATE</t>
  </si>
  <si>
    <t xml:space="preserve"> PHOSPHORIC ACID, TRIPHENYL ESTER</t>
  </si>
  <si>
    <t xml:space="preserve"> TETRAFLUOROETHENE</t>
  </si>
  <si>
    <t xml:space="preserve"> TETRAFLUOROETHYLENE</t>
  </si>
  <si>
    <t xml:space="preserve"> PERFLUOROETHENE</t>
  </si>
  <si>
    <t xml:space="preserve"> ETHENE, TETRAFLUORO-</t>
  </si>
  <si>
    <t xml:space="preserve"> ETHYLENE, TETRAFLUORO-</t>
  </si>
  <si>
    <t xml:space="preserve"> ETHYLENE TETRAFLUORIDE</t>
  </si>
  <si>
    <t xml:space="preserve"> HEXAFLUOROPROPENE</t>
  </si>
  <si>
    <t xml:space="preserve"> HEXAFLUOROPROPYLENE</t>
  </si>
  <si>
    <t xml:space="preserve"> PERFLUOROPROPYLENE</t>
  </si>
  <si>
    <t xml:space="preserve"> PROPENE, HEXAFLUORO-</t>
  </si>
  <si>
    <t xml:space="preserve"> 1-PROPENE, 1,1,2,3,3,3-HEXAFLUORO-</t>
  </si>
  <si>
    <t xml:space="preserve"> 1,1,2,3,3,3-HEXAFLUORO-1-PROPENE</t>
  </si>
  <si>
    <t xml:space="preserve"> 4,4'-ISOPROPYLIDENE-BIS(P-PHENYLENEOXY)-DI-2-PROPANOL</t>
  </si>
  <si>
    <t xml:space="preserve"> BISPHENOL A BIS(2-HYDROXYPROPYL) ETHER</t>
  </si>
  <si>
    <t xml:space="preserve"> BISPHENOL A BIS(BETA-HYDROXYPROPYL) ETHER</t>
  </si>
  <si>
    <t xml:space="preserve"> ISOPROPYLIDENEDIPHENOXYPROPANOL</t>
  </si>
  <si>
    <t xml:space="preserve"> 1,1'-((1-METHYLETHYLIDENE)BIS(4,1-PHENYLENEOXY))BIS(2-PROPANOL)</t>
  </si>
  <si>
    <t xml:space="preserve"> 1,1'-(ISOPROPYLIDENEBIS(4-PHENYLENEOXY))DI-2-PROPANOL</t>
  </si>
  <si>
    <t xml:space="preserve"> 2-PROPANOL, 1,1'-((1-METHYLETHYLIDENE)BIS(4,1-PHENYLENEOXY))BIS-</t>
  </si>
  <si>
    <t xml:space="preserve"> 2-PROPANOL, 1,1'-(ISOPROYLIDENEBIS(P-PHENYLOXY))DI-</t>
  </si>
  <si>
    <t xml:space="preserve"> 2,2-BIS(4-(2-HYDROXY-2-METHYLETHOXY)PHENYL)PROPANE</t>
  </si>
  <si>
    <t xml:space="preserve"> 2,2-BIS(4-(2-HYDROXYPROPOXY)PHENYL)PROPANE</t>
  </si>
  <si>
    <t xml:space="preserve"> 2,2-BIS(P-(BETA-HYDROXYPROPOXY)PHENYL)PROPANE</t>
  </si>
  <si>
    <t xml:space="preserve"> 2,2-BIS(P-(2-HYDROXY-2-METHYLETHOXY)PHENYL)PROPANE</t>
  </si>
  <si>
    <t xml:space="preserve"> 2,2-BIS(P-(2-HYDROXYPROPOXY)PHENYL)PROPANE</t>
  </si>
  <si>
    <t xml:space="preserve"> 4,4'-(ISOPROPYLIDENEBIS(4-PHENYLENEOXY)DI-2-PROPANOL)</t>
  </si>
  <si>
    <t xml:space="preserve"> 4,4'-ISOPROPYLIDENEBIS(P-PHENYLENEOXY)-DI-2-PROPANOL</t>
  </si>
  <si>
    <t xml:space="preserve"> N,N-BIS(HYDROGENATED TALLOW ALKYL)-2-AMINOETHANOL</t>
  </si>
  <si>
    <t xml:space="preserve"> BIS(HYDROGENATED TALLOW ALKYL)-2-AMINOETHANOL</t>
  </si>
  <si>
    <t xml:space="preserve"> BIS(HYDROGENATED TALLOW ALKYL)AMINOETHANOL</t>
  </si>
  <si>
    <t xml:space="preserve"> ETHANOL, 2-AMINO-, N,N-BIS(HYDROGENATED TALLOW ALKYL) DERIVS.</t>
  </si>
  <si>
    <t xml:space="preserve"> 1,4-BIS(2,4,6-TRIMETHYLPHENYL)AMINO)-9,10-ANTHRACENEDIONE</t>
  </si>
  <si>
    <t xml:space="preserve"> 1,4-BIS(2,4,6-TRIMETHYLANILINO)ANTHRAQUINONE</t>
  </si>
  <si>
    <t xml:space="preserve"> ANTHRAQUINONE, 1,4-BIS(2,4,6-TRIMETHYLANILINO)-</t>
  </si>
  <si>
    <t xml:space="preserve"> NSC-135500</t>
  </si>
  <si>
    <t xml:space="preserve"> 1,4-BIS((2,4,6-TRIMETHYLPHENYL)AMINO)-9,10-ANTHRACENEDIONE</t>
  </si>
  <si>
    <t xml:space="preserve"> 1,4-DIMESIDINOANTHRAQUINONE</t>
  </si>
  <si>
    <t xml:space="preserve"> 9,10-ANTHRACENEDIONE, 1,4-BIS((2,4,6-TRIMETHYLPHENYL)AMINO)-</t>
  </si>
  <si>
    <t xml:space="preserve"> SILOXANES AND SILICONES, DIMETHYL, 3-HYDROXYPROPYL GROUP-TERMINATED, DIESTERS WITH POLY(2-OXEPANONE), DIACETATES</t>
  </si>
  <si>
    <t xml:space="preserve"> ALPHA,OMEGA-BIS(3-HYDROXYPROPYL)DIMETHYLPOLYSILOXANE, REACTION PRODUCT WITH EPSILON-CAPROLACTONE, ACETYLATED</t>
  </si>
  <si>
    <t xml:space="preserve"> SILOXANES AND SILICONES, DI-ME, 3-HYDROXYPROPYL GROUP-TERMINATED, DIESTERS WITH 2-OXEPANONE HOMOPOLYMER ACETATE</t>
  </si>
  <si>
    <t xml:space="preserve"> TETRACHLOROPHTHALIC ANHYDRIDE</t>
  </si>
  <si>
    <t xml:space="preserve"> PHTHALIC ANHYDRIDE, TETRACHLORO-</t>
  </si>
  <si>
    <t xml:space="preserve"> TETRACHLOROPHTHALIC ACID ANHYDRIDE</t>
  </si>
  <si>
    <t xml:space="preserve"> 1,3-ISOBENZOFURANDIONE, 4,5,6,7-TETRACHLORO-</t>
  </si>
  <si>
    <t xml:space="preserve"> 1,3-DIOXY-4,5,6,7-TETRACHLOROISOBENZOFURAN</t>
  </si>
  <si>
    <t xml:space="preserve"> 3,4,5,6-TETRACHLOROPHTHALIC ANHYDRIDE</t>
  </si>
  <si>
    <t xml:space="preserve"> 4,5,6,7-TETRACHLORO-1,3-ISOBENZOFURANDIONE</t>
  </si>
  <si>
    <t xml:space="preserve"> DI(2-ETHYLHEXYL) PHTHALATE</t>
  </si>
  <si>
    <t xml:space="preserve"> BIS(2-ETHYLHEXYL) PHTHALATE</t>
  </si>
  <si>
    <t xml:space="preserve"> BIS(2-ETHYLHEXYL) 1,2-BENZENEDICARBOXYLATE</t>
  </si>
  <si>
    <t xml:space="preserve"> DIOCTYL PHTHALATE (BIS(2-ETHYLHEXYL) PHTHALATE)</t>
  </si>
  <si>
    <t xml:space="preserve"> DI(ETHYLHEXYL) PHTHALATE</t>
  </si>
  <si>
    <t xml:space="preserve"> DEHP</t>
  </si>
  <si>
    <t xml:space="preserve"> DIETHYLHEXYL PHTHALATE</t>
  </si>
  <si>
    <t xml:space="preserve"> ETHYLHEXYL PHTHALATE</t>
  </si>
  <si>
    <t xml:space="preserve"> DI-2-ETHYLHEXYL PHTHALATE</t>
  </si>
  <si>
    <t xml:space="preserve"> PHTHALIC ACID, BIS(2-ETHYLHEXYL) ESTER</t>
  </si>
  <si>
    <t xml:space="preserve"> 1,2-BENZENEDICARBOXYLIC ACID, BIS(2-ETHYLHEXYL) ESTER</t>
  </si>
  <si>
    <t xml:space="preserve"> DI(BUTOXYETHYL) PHTHALATE</t>
  </si>
  <si>
    <t xml:space="preserve"> BIS(2-BUTOXYETHYL) PHTHALATE</t>
  </si>
  <si>
    <t xml:space="preserve"> BIS(2-BUTOXYETHYL) 1,2-BENZENEDICARBOXYLATE</t>
  </si>
  <si>
    <t xml:space="preserve"> DIBUTOXYETHYL PHTHALATE</t>
  </si>
  <si>
    <t xml:space="preserve"> ETHANOL, 2-BUTOXY-, PHTHALATE (2:1)</t>
  </si>
  <si>
    <t xml:space="preserve"> PHTHALIC ACID, BIS(2-BUTOXYETHYL) ESTER</t>
  </si>
  <si>
    <t xml:space="preserve"> 1,2-BENZENEDICARBOXYLIC ACID, BIS(2-BUTOXYETHYL) ESTER</t>
  </si>
  <si>
    <t xml:space="preserve"> 2-BUTOXYETHANOL PHTHALATE</t>
  </si>
  <si>
    <t xml:space="preserve"> DIOCTYL PHTHALATE</t>
  </si>
  <si>
    <t xml:space="preserve"> DIOCTYL PHTHALATE (DI-N-OCTYL PHTHALATE)</t>
  </si>
  <si>
    <t xml:space="preserve"> DI-N-OCTYL PHTHALATE</t>
  </si>
  <si>
    <t xml:space="preserve"> PHTHALIC ACID, DIOCTYL ESTER</t>
  </si>
  <si>
    <t xml:space="preserve"> 1,2-BENZENEDICARBOXYLIC ACID, DIOCTYL ESTER</t>
  </si>
  <si>
    <t xml:space="preserve"> DIOCTYL 1,2-BENZENEDICARBOXYLATE</t>
  </si>
  <si>
    <t xml:space="preserve"> ETHANEDIAL, POLYMER WITH TETRAHYDRO-4-HYDROXY-5-METHYL-2(1H)PYRIMIDINONE, PROPOXYLATED</t>
  </si>
  <si>
    <t xml:space="preserve"> PPG POLY(GLYOXAL-CO-TETRAHYDRO-4-HYDROXY-5-METHYL-2(1H)-PYRIMIDINONE)</t>
  </si>
  <si>
    <t xml:space="preserve"> ETHANEDIAL, POLYMER WITH TETRAHYDRO-4-HYDROXY-5-METHYL-2(1H)-PYRIMIDINONE, PROPOXYLATED</t>
  </si>
  <si>
    <t xml:space="preserve"> POLY(N-1',2'-DIHYDROXYETHYLENE-4-HYDROXY-5-METHYLPYRIMID-2-ONE), PROPOXYLATED</t>
  </si>
  <si>
    <t xml:space="preserve"> PPG POLY(N-1',2'-DIHYDROXYETHYLENE-4-HYDROXY-5-METHYLPYRIMID-2-ONE)</t>
  </si>
  <si>
    <t xml:space="preserve"> POLY(GLYOXAL-CO-TETRAHYDRO-4-HYDROXY-5-METHYL-2(1H)-PYRIMIDINONE), PROPOXYLATED</t>
  </si>
  <si>
    <t xml:space="preserve"> POLY(ETHANEDIAL-CO-TETRAHYDRO-4-HYDROXY-5-METHYL-2(1H)-PYRIMIDINONE), PROPXYLATED</t>
  </si>
  <si>
    <t xml:space="preserve"> 2,2'-ETHYLIDENEBIS(4,6-DI-TERT-BUTYLPHENYL)FLUOROPHOSPHONITE</t>
  </si>
  <si>
    <t xml:space="preserve"> 12H-DIBENZO(D,G)(1,3,2)DIOXAPHOSPHOCIN, 2,4,8,10-TETRAKIS(1,1-DIMETHYLETHYL)-6-FLUORO-12-METHYL-</t>
  </si>
  <si>
    <t xml:space="preserve"> 2,4,8,10-TETRAKIS(1,1-DIMETHYLETHYL)-6-FLUORO-12-METHYL-12H-DIBENZO(D,G)(1,3,2)DIOXAPHOSPHOCIN</t>
  </si>
  <si>
    <t xml:space="preserve"> CUPRIC CARBONATE</t>
  </si>
  <si>
    <t xml:space="preserve"> COPPER(II) CARBONATE</t>
  </si>
  <si>
    <t xml:space="preserve"> carbonic acid, copper(2+) salt (1:1)</t>
  </si>
  <si>
    <t xml:space="preserve"> copper(2+) carbonate</t>
  </si>
  <si>
    <t xml:space="preserve"> copper monocarbonate</t>
  </si>
  <si>
    <t xml:space="preserve"> cupric carbonate</t>
  </si>
  <si>
    <t xml:space="preserve"> VINYLSULFONIC ACID</t>
  </si>
  <si>
    <t xml:space="preserve"> ETHENESULFONIC ACID</t>
  </si>
  <si>
    <t xml:space="preserve"> ETHYLENESULFONIC ACID</t>
  </si>
  <si>
    <t xml:space="preserve"> SODIUM POLY(ISOPROPENYLPHOSPHONATE)</t>
  </si>
  <si>
    <t xml:space="preserve"> PHOSPHONIC ACID, (1-METHYLETHENYL)-, HOMOPOLYMER, SODIUM SALT</t>
  </si>
  <si>
    <t xml:space="preserve"> SODIUM POLYISOPROPENYLPHOSPHONATE</t>
  </si>
  <si>
    <t xml:space="preserve"> poly(isopropenylphosphonic acid), sodium salt</t>
  </si>
  <si>
    <t xml:space="preserve"> sodium poly(1-methylethenyl)phosphonate</t>
  </si>
  <si>
    <t xml:space="preserve"> POLY(DIETHANOLAMINE-CO-ISOBUTYLENE-CO-MALEIC ANHYDRIDE</t>
  </si>
  <si>
    <t xml:space="preserve"> POLY(DIETHANOLAMINE-CO-ISOBUTYLENE-CO-MALEIC ANHYDRIDE)</t>
  </si>
  <si>
    <t xml:space="preserve"> MONOPOLYISOBUTYLENE-MALEIC ANHYDRIDE ADDUCT, DIETHANOLAMINE REACTION PRODUCT</t>
  </si>
  <si>
    <t xml:space="preserve"> MONOPOLYISOBUTYLENESUCCINIC ANHYDRIDE, DIETHANOLAMINE REACTION PRODUCT</t>
  </si>
  <si>
    <t xml:space="preserve"> POLY(ISOBUTENE)/MALEIC ANHYDRIDE ADDUCT, DIETHANOLAMINE REACTION PRODUCT</t>
  </si>
  <si>
    <t xml:space="preserve"> POLYISOBUTYLENESUCCINIC ANHYDRIDE, DIETHANOLAMINE REACTION PRODUCT</t>
  </si>
  <si>
    <t xml:space="preserve"> 2,5-FURANDIONE, DIHYDRO-, MONOPOLYISOBUTYLENE DERIVS., REACTION PRODUCTS WITH DIETHANOLAMINE</t>
  </si>
  <si>
    <t xml:space="preserve"> CHLORANIL</t>
  </si>
  <si>
    <t xml:space="preserve"> TETRACHLORO-P-BENZOQUINONE</t>
  </si>
  <si>
    <t xml:space="preserve"> TETRACHLOROBENZOQUINONE</t>
  </si>
  <si>
    <t xml:space="preserve"> CHLORANIL, P-</t>
  </si>
  <si>
    <t xml:space="preserve"> TETRACHLORO-1,4-BENZOQUINONE</t>
  </si>
  <si>
    <t xml:space="preserve"> 2,3,5,6-TETRACHLOROBENZOQUINONE</t>
  </si>
  <si>
    <t xml:space="preserve"> 2,5-CYCLOHEXADIENE-1,4-DIONE, 2,3,5,6-TETRACHLORO-</t>
  </si>
  <si>
    <t xml:space="preserve"> 2,3,5,6-TETRACHLORO-2,5-CYCLOHEXADIENE-1,4-DIONE</t>
  </si>
  <si>
    <t xml:space="preserve"> P-BENZOQUINONE, 2,3,5,6-TETRACHLORO-</t>
  </si>
  <si>
    <t xml:space="preserve"> 2,3,5,6-tetrachloro-p-benzoquinone</t>
  </si>
  <si>
    <t xml:space="preserve"> 1,2,4,5-tetrachlorobenzoquinone</t>
  </si>
  <si>
    <t xml:space="preserve"> 2,3,5,6-tetrachloro-1,4-benzoquinone</t>
  </si>
  <si>
    <t xml:space="preserve"> 2,3,5,6-tetrachlorohexadiene-1,4-dione</t>
  </si>
  <si>
    <t xml:space="preserve"> chloranil, alpha-</t>
  </si>
  <si>
    <t xml:space="preserve"> 2,3,5,6-tetrachloroquinone</t>
  </si>
  <si>
    <t xml:space="preserve"> quinone tetrachloride</t>
  </si>
  <si>
    <t xml:space="preserve"> tetrachloro-p-quinone</t>
  </si>
  <si>
    <t xml:space="preserve"> PERFLUOROMETHYL VINYL ETHER</t>
  </si>
  <si>
    <t xml:space="preserve"> TRIFLUOROMETHYL TRIFLUOROVINYL ETHER</t>
  </si>
  <si>
    <t xml:space="preserve"> ETHENE, TRIFLUORO(TRIFLUOROMETHOXY)-</t>
  </si>
  <si>
    <t xml:space="preserve"> ETHER, TRIFLUOROMETHYL TRIFLUOROVINYL</t>
  </si>
  <si>
    <t xml:space="preserve"> PERFLUORO(METHYL VINYL ETHER)</t>
  </si>
  <si>
    <t xml:space="preserve"> TRIFLUORO(TRIFLUOROMETHOXY)ETHENE</t>
  </si>
  <si>
    <t xml:space="preserve"> 3-OXAPERFLUOROBUTENE</t>
  </si>
  <si>
    <t xml:space="preserve"> 4,4'-METHYLENEBIS(2,6-DI-TERT-BUTYLPHENOL)</t>
  </si>
  <si>
    <t xml:space="preserve"> phenol, 4,4'-methylenebis(2,6-bis(1,1-dimethylethyl)-</t>
  </si>
  <si>
    <t xml:space="preserve"> phenol, 4,4'-methylenebis(2,6-di-tert-butyl-</t>
  </si>
  <si>
    <t xml:space="preserve"> 4,4'-methylenebis(2,6-bis(1,1-dimethylethyl)phenol)</t>
  </si>
  <si>
    <t xml:space="preserve"> bis(3,5-di-tert-butyl-4-hydroxyphenyl)methane</t>
  </si>
  <si>
    <t xml:space="preserve"> di(3,5-di-tert-butyl-4-hydroxyphenyl)methane</t>
  </si>
  <si>
    <t xml:space="preserve"> 3,3',5,5'-tetra-tert-butyl-4,4'-dihydroxydiphenylmethane</t>
  </si>
  <si>
    <t xml:space="preserve"> 1,3-BUTYLENE GLYCOL DIMETHACRYLATE</t>
  </si>
  <si>
    <t xml:space="preserve"> METHACRYLIC ACID, 1-METHYLTRIMETHYLENE ESTER</t>
  </si>
  <si>
    <t xml:space="preserve"> 1,3-BUTYLENE DIMETHYACRYLATE</t>
  </si>
  <si>
    <t xml:space="preserve"> 1,3-BUTANEDIYL DIMETHACRYLATE</t>
  </si>
  <si>
    <t xml:space="preserve"> 1-METHYLTRIMETHYLENE METHACRYLATE</t>
  </si>
  <si>
    <t xml:space="preserve"> 2-PROPENOIC ACID, 2-METHYL-, 1-METHYL-1,3-PROPANEDIYL ESTER</t>
  </si>
  <si>
    <t xml:space="preserve"> 1-METHYL-1,3-PROPANEDIYL BIS(2-METHYL-2-PROPENATE)</t>
  </si>
  <si>
    <t xml:space="preserve"> POLY(ACRYLIC ACID-CO-ACRYLONITRILE-CO-BUTADIENE-CO-ITACONIC ACID-CO-STYRENE)</t>
  </si>
  <si>
    <t xml:space="preserve"> BUTANEDIOIC ACID, METHYLENE-, POLYMER WITH 1,3-BUTADIENE, ETHENYLBENZENE, 2-PROPENENITRILE AND 2-PROPENOIC ACID</t>
  </si>
  <si>
    <t xml:space="preserve"> ACRYLONITRILE-BUTADIENE-STYRENE-ACRYLIC ACID-ITACONIC ACID COPOLYMER</t>
  </si>
  <si>
    <t xml:space="preserve"> POLY(1,3-BUTADIENE-CO-ETHENYLBENZENE-CO-METHYLENEBUTANEDIOIC ACID-2-CO-2-PROPENITRILE-CO-2-PROPENOIC ACID)</t>
  </si>
  <si>
    <t xml:space="preserve"> 1,3-BUTADIENE-ETHENYLBENZENE-METHYLENEBUTANEDIOIC ACID-2-PROPENENITRILE-2-PROPENOIC ACID COPOLYMER</t>
  </si>
  <si>
    <t xml:space="preserve"> PALMITYL STEARATE</t>
  </si>
  <si>
    <t xml:space="preserve"> CETYL STEARATE</t>
  </si>
  <si>
    <t xml:space="preserve"> HEXADECYL STEARATE, NORMAL</t>
  </si>
  <si>
    <t xml:space="preserve"> OCTADECANOIC ACID, HEXADECYL ESTER</t>
  </si>
  <si>
    <t xml:space="preserve"> HEXADECYL OCTADECANOATE</t>
  </si>
  <si>
    <t xml:space="preserve"> STEARIC ACID, HEXADECYL ESTER</t>
  </si>
  <si>
    <t xml:space="preserve"> DECYL OCTYL PHTHALATE</t>
  </si>
  <si>
    <t xml:space="preserve"> DECYL OCTYL 1,2-BENZENEDICARBOXYLATE</t>
  </si>
  <si>
    <t xml:space="preserve"> OCTYL DECYL PHTHALATE</t>
  </si>
  <si>
    <t xml:space="preserve"> PHTHALIC ACID, DECYL OCTYL ESTER</t>
  </si>
  <si>
    <t xml:space="preserve"> 1,2-BENZENEDICARBOXYLIC ACID, DECYL OCTYL ESTER</t>
  </si>
  <si>
    <t xml:space="preserve"> SODIUM MYRISTYL SULFATE</t>
  </si>
  <si>
    <t xml:space="preserve"> SODIUM 1-TETRADECYL SULFATE</t>
  </si>
  <si>
    <t xml:space="preserve"> 1-TETRADECANOL, HYDROGEN SULFATE, SODIUM SALT</t>
  </si>
  <si>
    <t xml:space="preserve"> 1-TETRADECANOL, HYDROGEN SULFATE SODIUM SALT</t>
  </si>
  <si>
    <t xml:space="preserve"> 4,5-DICHLORO-1,2-DITHIOL-3-ONE</t>
  </si>
  <si>
    <t xml:space="preserve"> 3H-1,2-DITHIOL-3-ONE, 4,5-DICHLORO-</t>
  </si>
  <si>
    <t xml:space="preserve"> 4,5-DICHLORO-3H-1,3-DITHIOL-2-ONE</t>
  </si>
  <si>
    <t xml:space="preserve"> DI-TERT-BUTYLPHENYL PHOSPHONITE CONDENSATION PRODUCT WITH BIPHENYL</t>
  </si>
  <si>
    <t xml:space="preserve"> BIPHENYL-2,4-DI-TERT-BUTYLPHENOL-PHOSPHORUS TRICHLORIDE REACTION PRODUCT</t>
  </si>
  <si>
    <t xml:space="preserve"> DI-TERT-BUTYLPHENYL PHOSPHONITE, BIPHENYL CONDENSATE</t>
  </si>
  <si>
    <t xml:space="preserve"> PHOSPHOROUS TRICHLORIDE, REACTION PRODUCTS WITH 1,1'-BIPHENYL AND 2,4-BIS(1,1-DIMETHYLETHYL)PHENOL</t>
  </si>
  <si>
    <t xml:space="preserve"> 2,2'-METHYLENEBIS(4-METHYL-6-TERT-BUTYLPHENOL)</t>
  </si>
  <si>
    <t xml:space="preserve"> BIS(2-HYDROXY-3-TERT-BUTYL-5-METHYLPHENYL)METHANE</t>
  </si>
  <si>
    <t xml:space="preserve"> PHENOL, 2,2'-METHYLENEBIS(6-(1,1-DIMETHYLETHYL)-4-METHYL-</t>
  </si>
  <si>
    <t xml:space="preserve"> P-CRESOL, 2,2'-METHYLENEBIS(6-TERT-BUTYL-</t>
  </si>
  <si>
    <t xml:space="preserve"> 2,2'-METHYLENEBIS(6-TERT-BUTYL-4-METHYLPHENOL)</t>
  </si>
  <si>
    <t xml:space="preserve"> 2,2'-METHYLENEBIS(6-(1,1-DIMETHYLETHYL)-4-METHYLPHENOL)</t>
  </si>
  <si>
    <t xml:space="preserve"> 2,2'-METHYLENEBIS(6-TERT-BUTYL-P-CRESOL)</t>
  </si>
  <si>
    <t xml:space="preserve"> 3,3'-DI-TERT-BUTYL-2,2'-DIHYDROXY-5,5'-DIMETHYLDIPHENYLMETHANE</t>
  </si>
  <si>
    <t xml:space="preserve"> 6,6'-DI-TERT-BUTYL-4,4'-DIMETHYL-2,2'-METHYLEENEPHENOL</t>
  </si>
  <si>
    <t xml:space="preserve"> BURNT SIENNA</t>
  </si>
  <si>
    <t xml:space="preserve"> SIENNA, BURNT</t>
  </si>
  <si>
    <t xml:space="preserve"> DYE BURNT SIENNE</t>
  </si>
  <si>
    <t xml:space="preserve"> MICA</t>
  </si>
  <si>
    <t xml:space="preserve"> MICA-GROUP MINERALS</t>
  </si>
  <si>
    <t xml:space="preserve"> CROCIDOLITE</t>
  </si>
  <si>
    <t xml:space="preserve"> CHRYSOTILE</t>
  </si>
  <si>
    <t xml:space="preserve"> CHRYSOTILE, (MG3H2(SIO4)2.H20)</t>
  </si>
  <si>
    <t xml:space="preserve"> ASPHALT, NAPHTHENIC</t>
  </si>
  <si>
    <t xml:space="preserve"> ASPHALT NAPHTHENIC</t>
  </si>
  <si>
    <t xml:space="preserve"> ZINC NAPHTHENATE</t>
  </si>
  <si>
    <t xml:space="preserve"> NAPHTHENIC ACIDS, ZINC SALTS</t>
  </si>
  <si>
    <t xml:space="preserve"> ALLYL SUCROSE</t>
  </si>
  <si>
    <t xml:space="preserve"> sucrose allyl ether</t>
  </si>
  <si>
    <t xml:space="preserve"> alpha-D-glucopyranoside, beta-D-fructofuranosyl, allyl ethers</t>
  </si>
  <si>
    <t xml:space="preserve"> GILSONITE</t>
  </si>
  <si>
    <t xml:space="preserve"> AMMONIUM BORATE</t>
  </si>
  <si>
    <t xml:space="preserve"> DIAMMONIUM BORATE</t>
  </si>
  <si>
    <t xml:space="preserve"> AMMONIUM BORON OXIDE ((NH4)2B4O7)</t>
  </si>
  <si>
    <t xml:space="preserve"> BORIC ACID (H2B4O7), DIAMMONIUM SALT</t>
  </si>
  <si>
    <t xml:space="preserve"> AMMONIUM TETRABORATE</t>
  </si>
  <si>
    <t xml:space="preserve"> POTASSIUM TITANATE</t>
  </si>
  <si>
    <t xml:space="preserve"> TITANATE (TIO32-), DIPOTASSIUM</t>
  </si>
  <si>
    <t xml:space="preserve"> DIPOTASSIUM TITANATE</t>
  </si>
  <si>
    <t xml:space="preserve"> POTASSIUM TITANIUM OXIDE (K2TIO3)</t>
  </si>
  <si>
    <t xml:space="preserve"> TITANIUM POTASSIUM OXIDE (K2TIO3)</t>
  </si>
  <si>
    <t xml:space="preserve"> POTASSIUM TITANATE (K2TIO3)</t>
  </si>
  <si>
    <t xml:space="preserve"> ORTHO-BENZYL-PARA-CHLOROPHENOL</t>
  </si>
  <si>
    <t xml:space="preserve"> CLOROPHENE</t>
  </si>
  <si>
    <t xml:space="preserve"> NSC-59989</t>
  </si>
  <si>
    <t xml:space="preserve"> 4-chloro-alpha-phenyl-o-cresol</t>
  </si>
  <si>
    <t xml:space="preserve"> benzyl-p-chlorophenyl, o-</t>
  </si>
  <si>
    <t xml:space="preserve"> 2-benzyl-4-chlorophenol</t>
  </si>
  <si>
    <t xml:space="preserve"> o-cresol, 4-chloro-alpha-phenyl-</t>
  </si>
  <si>
    <t xml:space="preserve"> phenol, 4-chloro-2-(phenylmethyl)-</t>
  </si>
  <si>
    <t xml:space="preserve"> 4-chloro-2-(phenylmethyl)phenol</t>
  </si>
  <si>
    <t xml:space="preserve"> 2-hydroxy-5-chlorodiphenylmethane</t>
  </si>
  <si>
    <t xml:space="preserve"> clorofene</t>
  </si>
  <si>
    <t xml:space="preserve"> chlorophene</t>
  </si>
  <si>
    <t xml:space="preserve"> BENZOYL CHLORIDE-3,4-DICARBOXYLIC ANHYDRIDE</t>
  </si>
  <si>
    <t xml:space="preserve"> TRIMELLITIC ANHYDRIDE CHLORIDE</t>
  </si>
  <si>
    <t xml:space="preserve"> BENZOYL CHLORIDE 3,4-DICARBOXYLIC ACID ANHYDRIDE</t>
  </si>
  <si>
    <t xml:space="preserve"> PHTHALIC ANHYDRIDE, 4-(CHLOROFORMYL)-</t>
  </si>
  <si>
    <t xml:space="preserve"> TRIMELLITIC ANHYDRIDE ACID CHLORIDE</t>
  </si>
  <si>
    <t xml:space="preserve"> 1,3-DIHYDRO-1,3-DIOXO-5-ISOBENZOFURANCARBONYL CHLORIDE</t>
  </si>
  <si>
    <t xml:space="preserve"> 4-TRIMELLITOYL ANHYDRIDE CHLORIDE</t>
  </si>
  <si>
    <t xml:space="preserve"> 5-ISOBENZOFURANCARBONYL CHLORIDE, 1,3-DIHYDRO-1,3-DIOXO-</t>
  </si>
  <si>
    <t xml:space="preserve"> 4-(CHLOROFORMYL)PHTHALIC ANHYDRIDE</t>
  </si>
  <si>
    <t xml:space="preserve"> ETHYLPARABEN</t>
  </si>
  <si>
    <t xml:space="preserve"> ETHYL P-HYDROXYBENZOATE</t>
  </si>
  <si>
    <t xml:space="preserve"> BENZOIC ACID, 4-HYDROXY-, ETHYL ESTER</t>
  </si>
  <si>
    <t xml:space="preserve"> ETHYL 4-HYDROXYBENZOATE</t>
  </si>
  <si>
    <t xml:space="preserve"> BENZOIC ACID, P-HYDROXY-, ETHYL ESTER</t>
  </si>
  <si>
    <t xml:space="preserve"> DIBENZOYL-P-QUINONE DIOXIME</t>
  </si>
  <si>
    <t xml:space="preserve"> BIS(O-BENZOYLOXIME) 2.5-CYCLOHEXADIENE-1,4-DIONE</t>
  </si>
  <si>
    <t xml:space="preserve"> BIS(O-BENZOYLOXIME) P-BENZOQUINONE</t>
  </si>
  <si>
    <t xml:space="preserve"> BENZOQUINONE DIOXIME DIBENZOATE</t>
  </si>
  <si>
    <t xml:space="preserve"> DIBENZOYL-P-BENZOQUINONE DIOXIME</t>
  </si>
  <si>
    <t xml:space="preserve"> P-BENZOQUINONE, BIS(O-BENZOYLOXIME)</t>
  </si>
  <si>
    <t xml:space="preserve"> 2,5-CYCLOHEXADIENE-1,4-DIONE, BIS(O-BENZOYLOXIME)</t>
  </si>
  <si>
    <t xml:space="preserve"> 1,4-BIS(BENZOYLOXYIMINO)CYCLOHEXA-2,5-DIENE</t>
  </si>
  <si>
    <t xml:space="preserve"> DIPENTAMETHYLENETHIURAM TETRASULFIDE</t>
  </si>
  <si>
    <t xml:space="preserve"> BIS(PIPERIDINOTHIOCARBONYL) TETRASULFIDE</t>
  </si>
  <si>
    <t xml:space="preserve"> PIPERIDINE, 1,1'-(TETRATHIODICARBONOTHIOYL)BIS-</t>
  </si>
  <si>
    <t xml:space="preserve"> TETRASULFIDE, BIS(PIPERIDINOTHIOCARBONYL)</t>
  </si>
  <si>
    <t xml:space="preserve"> 1,1'-(TETRATHIODICARBONOTHIOYL)BIS(PIPERIDINE)</t>
  </si>
  <si>
    <t xml:space="preserve"> DIETHYLENE GLYCOL DIBENZOATE</t>
  </si>
  <si>
    <t xml:space="preserve"> ETHANOL, 2,2'-OXYBIS-, DIBENZOATE</t>
  </si>
  <si>
    <t xml:space="preserve"> 2,2'-OXYBIS(ETHANOL) DIBENZOATE</t>
  </si>
  <si>
    <t xml:space="preserve"> TRIETHYLENE GLYCOL DIBENZOATE</t>
  </si>
  <si>
    <t xml:space="preserve"> ETHANOL, 2,2'-(1,2-ETHANEDIYLBIS(OXY))BIS-, DIBENZOATE</t>
  </si>
  <si>
    <t xml:space="preserve"> TRIETHYLENE GLYCOL, DIBENZOATE</t>
  </si>
  <si>
    <t xml:space="preserve"> 2,2'-(1,2-ETHANDIYLBIS(OXY))BIS(ETHANOL) DIBENZOATE</t>
  </si>
  <si>
    <t xml:space="preserve"> 3,6-DIOXAOCTANE-1,8-DIYL DIBENZOATE</t>
  </si>
  <si>
    <t xml:space="preserve"> DIMETHYL TEREPHTHALATE</t>
  </si>
  <si>
    <t xml:space="preserve"> DIMETHYL P-PHTHALATE</t>
  </si>
  <si>
    <t xml:space="preserve"> DIMETHYL 1,4-BENZENEDICARBOXYLATE</t>
  </si>
  <si>
    <t xml:space="preserve"> TEREPHTHALIC ACID, DIMETHYL ESTER</t>
  </si>
  <si>
    <t xml:space="preserve"> 1,4-BENZENEDICARBOXYLIC ACID, DIMETHYL ESTER</t>
  </si>
  <si>
    <t xml:space="preserve"> 2,2'-DITHIOBIS(BENZOTHIAZOLE)</t>
  </si>
  <si>
    <t xml:space="preserve"> BENZOTHIAZYL DISULFIDE</t>
  </si>
  <si>
    <t xml:space="preserve"> BENZOTHIAZOLE DISULFIDE</t>
  </si>
  <si>
    <t xml:space="preserve"> BENZOTHIAZOLE, 2,2'-DITHIOBIS-</t>
  </si>
  <si>
    <t xml:space="preserve"> DITHIOBIS(BENZOTHIAZOLE)</t>
  </si>
  <si>
    <t xml:space="preserve"> MBTS</t>
  </si>
  <si>
    <t xml:space="preserve"> MERCAPTOBENZOTHIAZOLE DISULFIDE</t>
  </si>
  <si>
    <t xml:space="preserve"> 2-MERCAPTOBENZOTHIAZOLE DISULFIDE</t>
  </si>
  <si>
    <t xml:space="preserve"> 2-BENZOTHIAZYL DISULFIDE</t>
  </si>
  <si>
    <t xml:space="preserve"> 2,2'-DITHIOBISBENZOTHIAZOLE</t>
  </si>
  <si>
    <t xml:space="preserve"> 2,2'-BENZOTHIAZOLYL DISULFIDE</t>
  </si>
  <si>
    <t xml:space="preserve"> 2,2'-BENZOTHIAZYL DISULFIDE</t>
  </si>
  <si>
    <t xml:space="preserve"> POLY(ETHYLENE-CO-4-METHYL-1-PENTENE-CO-1-OCTENE)</t>
  </si>
  <si>
    <t xml:space="preserve"> ETHYLENE-OCTENE-1-4-METHYLPENTENE-1 COPOLYMER</t>
  </si>
  <si>
    <t xml:space="preserve"> POLY(ETHENE-CO-4-METHYL-1-PENTENE-CO-1-OCTENE)</t>
  </si>
  <si>
    <t xml:space="preserve"> 1-OCTENE, POLYMER WITH ETHENE AND 4-METHYL-1-PENTENE</t>
  </si>
  <si>
    <t xml:space="preserve"> 9,10-DIHYDROXYSTEARIC ACID</t>
  </si>
  <si>
    <t xml:space="preserve"> OCTADECANOIC ACID, 9,10-DIHYDROXY-</t>
  </si>
  <si>
    <t xml:space="preserve"> 9,10-DIHYDROXYOCTADECANOIC ACID</t>
  </si>
  <si>
    <t xml:space="preserve"> ROSIN, MALEATED METHYL AND ETHYLENE GLYCOL ESTERS</t>
  </si>
  <si>
    <t xml:space="preserve"> ROSIN, MALEATED, METHYL AND ETHYLENE GLYCOL ESTERS</t>
  </si>
  <si>
    <t xml:space="preserve"> MALEIC ANHYDRIDE-METHYL ABIETATE-ETHYLENE GLYCOL ESTER</t>
  </si>
  <si>
    <t xml:space="preserve"> RESIN ACIDS AND ROSIN ACIDS, ME ESTERS, MALEATED, ESTERS WITH ETHYLENE GLYCOL</t>
  </si>
  <si>
    <t xml:space="preserve"> ROSIN, METHYL ESTER, MALEATED, ETHYLENE GLYCOL ESTERS</t>
  </si>
  <si>
    <t xml:space="preserve"> 2-IMIDAZOLIDINONE</t>
  </si>
  <si>
    <t xml:space="preserve"> 2-imidazolidone</t>
  </si>
  <si>
    <t xml:space="preserve"> N,N'-ethyleneurea</t>
  </si>
  <si>
    <t xml:space="preserve"> imidazolidinone</t>
  </si>
  <si>
    <t xml:space="preserve"> urea, ethylene-</t>
  </si>
  <si>
    <t xml:space="preserve"> tetrahydro-2-oxoglyoxaline</t>
  </si>
  <si>
    <t xml:space="preserve"> N,N'-(1,2-ethanediyl)urea</t>
  </si>
  <si>
    <t xml:space="preserve"> 2-oxoimidazolidine</t>
  </si>
  <si>
    <t xml:space="preserve"> 3-TERT-BUTYL-4-HYDROXYANISOLE</t>
  </si>
  <si>
    <t xml:space="preserve"> BUTYLHYDROQUINONE METHYL ETHER, TERT-</t>
  </si>
  <si>
    <t xml:space="preserve"> PHENOL, 2-(1,1-DIMETHYLETHYL)-4-METHOXY-</t>
  </si>
  <si>
    <t xml:space="preserve"> PHENOL, 2-TERT-BUTYL-4-METHOXY-</t>
  </si>
  <si>
    <t xml:space="preserve"> 2-(1,1-DIMETHYLETHYL)-4-METHOXYPHENOL</t>
  </si>
  <si>
    <t xml:space="preserve"> 2-TERT-BUTYL-4-METHOXYPHENOL</t>
  </si>
  <si>
    <t xml:space="preserve"> 3-BHA</t>
  </si>
  <si>
    <t xml:space="preserve"> ZINEB</t>
  </si>
  <si>
    <t xml:space="preserve"> ETHYLENEBIS(DITHIOCARBAMATO)ZINC</t>
  </si>
  <si>
    <t xml:space="preserve"> ZINC ETHYLENEBISDITHIOCARBAMATE</t>
  </si>
  <si>
    <t xml:space="preserve"> ZINC, ((1,2-ETHANEDIYLBIS(CARBAMODITHIOATO)) (2-)-</t>
  </si>
  <si>
    <t xml:space="preserve"> ((1,2-ETHANEDIYLBIS(CARBAMODITHIOATO))ZINC</t>
  </si>
  <si>
    <t xml:space="preserve"> ZINC, (ETHYLENEBIS(DITHIOCARBAMATO))-</t>
  </si>
  <si>
    <t xml:space="preserve"> METHYL METHACRYLATE-BUTYL ACRYLATE-GRAFTED POLYPROPYLENE COPOLYMER</t>
  </si>
  <si>
    <t xml:space="preserve"> POLY((BUTYL ACRYLATE-CO-METHYL METHACRYLATE)-CO-POLYPROPYLENE), GRAFT</t>
  </si>
  <si>
    <t xml:space="preserve"> POLY(BUTYL 2-PROPENOATE-CO-METHYL 2-METHYL-2-PROPENOATE-CO-1-PROPENE), ISOTACTIC GRAFT</t>
  </si>
  <si>
    <t xml:space="preserve"> 2-PROPENOIC ACID, 2-METHYL-, METHYL ESTER, POLYMER WITH BUTYL 2-PROPENOATE AND 1-PROPENE, ISOTACTIC, GRAFT</t>
  </si>
  <si>
    <t xml:space="preserve"> BENZETHONIUM CHLORIDE</t>
  </si>
  <si>
    <t xml:space="preserve"> BENZYLDIMETHYL(((P-TERT-OCTYLPHENOXY)ETHOXY)ETHYL)AMMONIUM CHLORIDE</t>
  </si>
  <si>
    <t xml:space="preserve"> BENZYLDIMETHYL(DIISOBUTYLPHENOXYETHOXYETHYL)AMMONIUM CHLORIDE</t>
  </si>
  <si>
    <t xml:space="preserve"> BENZENEMETHANAMINIUM, N,N-DIMETHYL-N-(2-(2-(4-(1,1,3,3-TETRAMETHYLBUTYL)PHENOXY)ETHOXY)ETHYL)-, CHLORIDE</t>
  </si>
  <si>
    <t xml:space="preserve"> AMMONIUM, BENZYLDIMETHYL(2-(2-(P-(1,1,3,3-TETRAMETHYLBUTYL)PHENOXY)ETHOXY)ETHYL)-, CHLORIDE</t>
  </si>
  <si>
    <t xml:space="preserve"> BENZYLDIMETHYL(2-(2-(P-(1,1,3,3-TETRAMETHYLBUTYL)PHENOXY)ETHOXY)ETHYL)AMMONIUM CHLORIDE</t>
  </si>
  <si>
    <t xml:space="preserve"> DIISOBUTYLPHENOXYETHOXYETHYL DIMETHYL BENZYL AMMONIUM CHLORIDE</t>
  </si>
  <si>
    <t xml:space="preserve"> DIISOBUTYLPHENOXYETHOXYETHYLDIMETHYLBENZYLAMMONIUM CHLORIDE</t>
  </si>
  <si>
    <t xml:space="preserve"> OCTYLPHENOXYETHOXYETHYLDIMETHYLBENZYLAMMONIUM CHLORIDE</t>
  </si>
  <si>
    <t xml:space="preserve"> N,N-DIMETHYL-N-(2-(2-(4-(1,1,3,3-TETRAMETHYLBUTYL)PHENOXY)ETHOXY)ETHYLBENZENEMETHANAMINIUM CHLORIDE</t>
  </si>
  <si>
    <t xml:space="preserve"> OCTYLPHENOXYETHOXYETHYLDIMETHYLBENZYLAMMONIUM CHLORIDE, P-TERT-</t>
  </si>
  <si>
    <t xml:space="preserve"> SULFANILIC ACID</t>
  </si>
  <si>
    <t xml:space="preserve"> 4-AMINOBENZENESULFONIC ACID</t>
  </si>
  <si>
    <t xml:space="preserve"> N,N-DIMETHYLBENZENAMINE</t>
  </si>
  <si>
    <t xml:space="preserve"> N,N-DIMETHYLANILINE</t>
  </si>
  <si>
    <t xml:space="preserve"> BENZENAMINE, N,N-DIMETHYL-</t>
  </si>
  <si>
    <t xml:space="preserve"> ANILINE, N,N-DIMETHYL-</t>
  </si>
  <si>
    <t xml:space="preserve"> POLY(ACRYLIC ACID-CO-GLYCIDYL METHACRYLATE-CO-METHYL ACRYLATE-CO-VINYLIDENE CHLORIDE)</t>
  </si>
  <si>
    <t xml:space="preserve"> VINYLIDENE CHLORIDE-METHYL ACRYLATE-GLYCIDYL METHACRYLATE-ACRYLIC ACID</t>
  </si>
  <si>
    <t xml:space="preserve"> 2-PROPENOIC ACID, 2-METHYL-, OXIRANYLMETHYL ESTER, POLYMER WITH 1,1-DICHLOROETHENE, METHYL 2-PROPENOATE AND 2-PROPENOIC ACID</t>
  </si>
  <si>
    <t xml:space="preserve"> BENZYLBIS(HYDROGENATED TALLOW)METHYLAMMONIUM HECTORITE-BIS(HYDROGENATED TALLOW)DIMETHYLAMMONIUM HECTORITE COMPOUND</t>
  </si>
  <si>
    <t xml:space="preserve"> HECTORITE, MODIFIED WITH BENZYLBIS(HYDROGENATED TALLOW ALKYL)METHYLAMMONIUM CHLORIDE AND BIS(HYDROGENATED TALLOW ALKYL)DIMETHYLAMMONIUM CHLORIDE</t>
  </si>
  <si>
    <t xml:space="preserve"> QUATERNARY AMMONIUM COMPOUNDS, BENZYLBIS(HYDROGENATED TALLOW ALKYL)METHYL, BIS(HYDROGENATED TALLOW ALKYL)DIMETHYLAMMONIUM SALT WITH HECTORITE</t>
  </si>
  <si>
    <t xml:space="preserve"> BENZYL(HYDROGENATED TALLOW)DIMETHYLAMMONIUM BENTONITE-SODIUM STEARATE COMPOUND</t>
  </si>
  <si>
    <t xml:space="preserve"> BENTONITE, MODIFIED WITH BENZYL(HYDROGENATED TALLOW)DIMETHYLAMMONIUM CHLORIDE AND SODIUM STEARATE</t>
  </si>
  <si>
    <t xml:space="preserve"> BENTONITE, MODIFIED WITH SODIUM STEARATE AND BENZYL(HYDROGENATED TALLOW)DIMETHYLAMMONIUM CHLORIDE</t>
  </si>
  <si>
    <t xml:space="preserve"> QUATERNARY AMMONIUM COMPOUNDS, BENZYL(HYDROGENATED TALLOW ALKYL)DIMETHYL, STEARATES, SALTS WITH BENTONITE</t>
  </si>
  <si>
    <t xml:space="preserve"> ISOPHTHALIC ACID</t>
  </si>
  <si>
    <t xml:space="preserve"> 1,3-BENZENEDICARBOXYLIC ACID</t>
  </si>
  <si>
    <t xml:space="preserve"> PHTHALIC ACID, M-</t>
  </si>
  <si>
    <t xml:space="preserve"> ISOTEREPHTHALIC ACID</t>
  </si>
  <si>
    <t xml:space="preserve"> OZOKERITE</t>
  </si>
  <si>
    <t xml:space="preserve"> OZOCERITE</t>
  </si>
  <si>
    <t xml:space="preserve"> OZOKERITE WAX</t>
  </si>
  <si>
    <t xml:space="preserve"> TRIISOPROPANOLAMINE</t>
  </si>
  <si>
    <t xml:space="preserve"> 1,1',1''-NITRILOTRI-2-PROPANOL</t>
  </si>
  <si>
    <t xml:space="preserve"> 2-PROPANOL, 1,1',1''-NITRILOTRIS-</t>
  </si>
  <si>
    <t xml:space="preserve"> 2-PROPANOL, 1,1',1''-NITRILOTRI-</t>
  </si>
  <si>
    <t xml:space="preserve"> 1,1',1''-NITRILOTRIS(2-PROPANOL)</t>
  </si>
  <si>
    <t xml:space="preserve"> TRI-2-PROPANOLAMINE</t>
  </si>
  <si>
    <t xml:space="preserve"> TRIS(2-HYDROXY-1-PROPYL)AMINE</t>
  </si>
  <si>
    <t xml:space="preserve"> TRIS(2-HYDROXYPROPYL)AMINE</t>
  </si>
  <si>
    <t xml:space="preserve"> TRIS(2-PROPANOL)AMINE</t>
  </si>
  <si>
    <t xml:space="preserve"> DIPHENYLAMINE</t>
  </si>
  <si>
    <t xml:space="preserve"> DPA</t>
  </si>
  <si>
    <t xml:space="preserve"> BENZENAMINE, N-PHENYL-</t>
  </si>
  <si>
    <t xml:space="preserve"> N-PHENYLBENZENAMINE</t>
  </si>
  <si>
    <t xml:space="preserve"> GLYCIDYL PHENYL ETHER</t>
  </si>
  <si>
    <t xml:space="preserve"> (PHENOXYMETHYL)OXIRANE</t>
  </si>
  <si>
    <t xml:space="preserve"> (PHENOXYMETHYL)OXIRANE,(+-)-</t>
  </si>
  <si>
    <t xml:space="preserve"> GAMMA-PHENOXYPROPYLENE OXIDE</t>
  </si>
  <si>
    <t xml:space="preserve"> PHENYL GLYCIDYL ETHER</t>
  </si>
  <si>
    <t xml:space="preserve"> OXIRANE, (PHENOXYMETHYL)-</t>
  </si>
  <si>
    <t xml:space="preserve"> PROPANE, 1,2-EPOXY-3-PHENOXY-</t>
  </si>
  <si>
    <t xml:space="preserve"> 1,2-EPOXY-3-PHENOXYPROPANE</t>
  </si>
  <si>
    <t xml:space="preserve"> DI(2-ETHYLHEXYL) SEBACATE</t>
  </si>
  <si>
    <t xml:space="preserve"> BIS(2-ETHYLHEXYL) SEBACATE</t>
  </si>
  <si>
    <t xml:space="preserve"> BIS(2-ETHYLHEXYL) DECANEDIOATE</t>
  </si>
  <si>
    <t xml:space="preserve"> DECANEDIOIC ACID, BIS(2-ETHYLHEXYL) ESTER</t>
  </si>
  <si>
    <t xml:space="preserve"> DI-2-ETHYLHEXYL SEBACATE</t>
  </si>
  <si>
    <t xml:space="preserve"> DIETHYLHEXYL SEBACATE</t>
  </si>
  <si>
    <t xml:space="preserve"> SEBACIC ACID, BIS(2-ETHYLHEXYL) ESTER</t>
  </si>
  <si>
    <t xml:space="preserve"> CALCIUM ETHYLENEDIAMINETETRAACETATE</t>
  </si>
  <si>
    <t xml:space="preserve"> CALCIUM EDTA</t>
  </si>
  <si>
    <t xml:space="preserve"> EDTA CALCIUM SALT</t>
  </si>
  <si>
    <t xml:space="preserve"> CALCIUM VERSENATE</t>
  </si>
  <si>
    <t xml:space="preserve"> CALCIATE(2-), ((N,N'-1,2-ETHANEDIYLBIS(N-(CARBOXYMETHYL)GLYCINATO))(4-)-N,N',O,O',ON,ON')-, DIHYDROGEN, (OC-6-21)-</t>
  </si>
  <si>
    <t xml:space="preserve"> CALCIATE(2-), ((ETHYLENEDINITRILO)TETRAACETATO)-, DIHYDROGEN</t>
  </si>
  <si>
    <t xml:space="preserve"> DIHYDROGEN ((ETHYLENEDINITRILO)TETRAACETATO)CALCIATE(2-)</t>
  </si>
  <si>
    <t xml:space="preserve"> ETHYLENEDIAMINETETRAACETIC ACID, CALCIUM SALT</t>
  </si>
  <si>
    <t xml:space="preserve"> MONOCALCIUM ETHYLENEDIAMINETETRAACETATE</t>
  </si>
  <si>
    <t xml:space="preserve"> ETHYLENE GLYCOL MONOPHENYL ETHER</t>
  </si>
  <si>
    <t xml:space="preserve"> (2-HYDROXYETHOXY)BENZENE</t>
  </si>
  <si>
    <t xml:space="preserve"> ETHANOL, 2-PHENOXY-</t>
  </si>
  <si>
    <t xml:space="preserve"> ETHYLENE GLYCOL PHENYL ETHER</t>
  </si>
  <si>
    <t xml:space="preserve"> 2-PHENOXYETHANOL</t>
  </si>
  <si>
    <t xml:space="preserve"> 1-HYDROXY-2-PHENOXYETHANE</t>
  </si>
  <si>
    <t xml:space="preserve"> CETYLPYRIDINIUM CHLORIDE</t>
  </si>
  <si>
    <t xml:space="preserve"> PYRIDINIUM, 1-HEXADECYL-, CHLORIDE</t>
  </si>
  <si>
    <t xml:space="preserve"> N-CETYLPYRIDINIUM CHLORIDE</t>
  </si>
  <si>
    <t xml:space="preserve"> N-HEXADECYLPYRIDINIUM CHLORIDE</t>
  </si>
  <si>
    <t xml:space="preserve"> 1-HEXADECYLPYRIDINIUM CHLORIDE</t>
  </si>
  <si>
    <t xml:space="preserve"> 1-palmitylpyridinium chloride</t>
  </si>
  <si>
    <t xml:space="preserve"> VINYL BUTYRATE</t>
  </si>
  <si>
    <t xml:space="preserve"> BUTANOIC ACID, ETHENYL ESTER</t>
  </si>
  <si>
    <t xml:space="preserve"> ETHENYL BUTANOATE</t>
  </si>
  <si>
    <t xml:space="preserve"> VINYL BUTANOATE</t>
  </si>
  <si>
    <t xml:space="preserve"> BUTYRIC ACID, VINYL ESTER</t>
  </si>
  <si>
    <t xml:space="preserve"> HYDROQUINONE</t>
  </si>
  <si>
    <t xml:space="preserve"> QUINOL</t>
  </si>
  <si>
    <t xml:space="preserve"> 1,4-BENZENEDIOL</t>
  </si>
  <si>
    <t xml:space="preserve"> HYDROQUINONE, P-</t>
  </si>
  <si>
    <t xml:space="preserve"> DIACETONE ALCOHOL</t>
  </si>
  <si>
    <t xml:space="preserve"> 2-HYDROXY-2-METHYL-4-PENTANONE</t>
  </si>
  <si>
    <t xml:space="preserve"> 4-HYDROXY-4-METHYL-2-PENTANONE</t>
  </si>
  <si>
    <t xml:space="preserve"> 2-PENTANONE, 4-HYDROXY-4-METHYL-</t>
  </si>
  <si>
    <t xml:space="preserve"> ACETONYLDIMETHYLCARBINOL</t>
  </si>
  <si>
    <t xml:space="preserve"> DIKETONE ALCOHOL</t>
  </si>
  <si>
    <t xml:space="preserve"> 2,4-PENTANEDIONE</t>
  </si>
  <si>
    <t xml:space="preserve"> ACETYLACETONE</t>
  </si>
  <si>
    <t xml:space="preserve"> DIACETYLMETHANE</t>
  </si>
  <si>
    <t xml:space="preserve"> DIACETONE</t>
  </si>
  <si>
    <t xml:space="preserve"> BETA,GAMMA-DIOXOPENTANE</t>
  </si>
  <si>
    <t xml:space="preserve"> TRICHLOROMELAMINE</t>
  </si>
  <si>
    <t xml:space="preserve"> 1,3,5-TRIAZINE-2,4,6,-TRIAMINE, N,N,N'(OR N,N',N'')-TRICHLORO-</t>
  </si>
  <si>
    <t xml:space="preserve"> N,N,N'-TRICHLORO-1,3,5-TRIAZINE-2,4,6-TRIAMINE</t>
  </si>
  <si>
    <t xml:space="preserve"> MELAMINE, TRICHLORO-</t>
  </si>
  <si>
    <t xml:space="preserve"> DIOCTYL ADIPATE</t>
  </si>
  <si>
    <t xml:space="preserve"> HEXANEDIOIC ACID, DIOCTYL ESTER</t>
  </si>
  <si>
    <t xml:space="preserve"> DIOCTYL HEXANEDIOATE</t>
  </si>
  <si>
    <t xml:space="preserve"> ADIPIC ACID, DIOCTYL ESTER</t>
  </si>
  <si>
    <t xml:space="preserve"> InChI=1S/C22H42O4/c1-3-5-7-9-11-15-19-25-21(23)17-13-14-18-22(24)26-20-16-12-10-8-6-4-2/h3-20H2,1-2H3</t>
  </si>
  <si>
    <t xml:space="preserve"> InChIKey: NEHDRDVHPTWWFG-UHFFFAOYSA-N</t>
  </si>
  <si>
    <t xml:space="preserve"> N-(2-HYDROXYPROPYL)ETHYLENEDIAMINE</t>
  </si>
  <si>
    <t xml:space="preserve"> AMINOETHYLISOPROPANOLAMINE</t>
  </si>
  <si>
    <t xml:space="preserve"> (2-HYDROXYPROPYLAMINO)ETHYLAMINE</t>
  </si>
  <si>
    <t xml:space="preserve"> BETA-HYDROXYPROPYLETHYLENEDIAMINE</t>
  </si>
  <si>
    <t xml:space="preserve"> N-(BETA-HYDROXYPROPYL)-1,2-DIAMINOETHANE</t>
  </si>
  <si>
    <t xml:space="preserve"> N-(BETA-HYDROXYPROPYL)ETHYLENEDIAMINE</t>
  </si>
  <si>
    <t xml:space="preserve"> 1-((2-AMINOETHYL)AMINO)-2-PROPANOL</t>
  </si>
  <si>
    <t xml:space="preserve"> 2-PROPANOL, 1-((2-AMINOETHYL)AMINO)-</t>
  </si>
  <si>
    <t xml:space="preserve"> 1,4-DIOXANE</t>
  </si>
  <si>
    <t xml:space="preserve"> DIOXANE, P-</t>
  </si>
  <si>
    <t xml:space="preserve"> 1,4-DIETHYLENE DIOXIDE</t>
  </si>
  <si>
    <t xml:space="preserve"> DIOXANE</t>
  </si>
  <si>
    <t xml:space="preserve"> TETRAHYDRO-1,4-DIOXIN</t>
  </si>
  <si>
    <t xml:space="preserve"> P-DIOXANE</t>
  </si>
  <si>
    <t xml:space="preserve"> NSC-8728</t>
  </si>
  <si>
    <t xml:space="preserve"> 1,4-DIOXACYCLOHEXANE</t>
  </si>
  <si>
    <t xml:space="preserve"> InChI=1S/C4H8O2/c1-2-6-4-3-5-1/h1-4H2</t>
  </si>
  <si>
    <t xml:space="preserve"> InChIKey: RYHBNJHYFVUHQT-UHFFFAOYSA-N</t>
  </si>
  <si>
    <t xml:space="preserve"> 2,4-DI-TERT-PENTYL-6-(1-(3,5-DI-TERT-PENTYL-2-HYDROXYPHENYL)ETHYL)PHENYL ACRYLATE</t>
  </si>
  <si>
    <t xml:space="preserve"> 2-PROPENOIC ACID, 2-(1-(3,5-BIS(1,1-DIMETHYLPROPYL)-2-HYDROXYPHENYL)ETHYL)-4,6-BIS(1,1-DIMETHYLPROPYL)PHENYL ESTER</t>
  </si>
  <si>
    <t xml:space="preserve"> 2-(1-(3,5-BIS(1,1-DIMETHYLPROPYL)-2-HYDROXYPHENYL)ETHYL)-4,6-BIS(1,1-DIMETHYLPROPYL)PHENYL 2-PROPENOATE</t>
  </si>
  <si>
    <t xml:space="preserve"> AZELAIC ACID</t>
  </si>
  <si>
    <t xml:space="preserve"> LEPARGYLIC ACID</t>
  </si>
  <si>
    <t xml:space="preserve"> NONANEDIOIC ACID</t>
  </si>
  <si>
    <t xml:space="preserve"> 1,7-HEPTANEDICARBOXYLIC ACID</t>
  </si>
  <si>
    <t xml:space="preserve"> 1,7-DICAROXYHEPTANE</t>
  </si>
  <si>
    <t xml:space="preserve"> 1,9-NONANEDIOIC ACID</t>
  </si>
  <si>
    <t xml:space="preserve"> ANCHOIC ACID</t>
  </si>
  <si>
    <t xml:space="preserve"> HEXAMETHYLENEDIAMINE</t>
  </si>
  <si>
    <t xml:space="preserve"> 1,6-DIAMINOHEXANE</t>
  </si>
  <si>
    <t xml:space="preserve"> 1,6-HEXAMETHYLENEDIAMINE</t>
  </si>
  <si>
    <t xml:space="preserve"> 1,6-HEXANEDIAMINE</t>
  </si>
  <si>
    <t xml:space="preserve"> ALPHA,OMEGA-HEXANEDIAMINE</t>
  </si>
  <si>
    <t xml:space="preserve"> N,N'-DIOCTYL-P-PHENYLENEDIAMINE</t>
  </si>
  <si>
    <t xml:space="preserve"> N,N'-DIOCTYL-1,4-BENZENEDIAMINE</t>
  </si>
  <si>
    <t xml:space="preserve"> P-PHENYLENEDIAMINE, N,N'-DIOCTYL-</t>
  </si>
  <si>
    <t xml:space="preserve"> 1,4-BENZENEDIAMINE, N,N'-DIOCTYL-</t>
  </si>
  <si>
    <t xml:space="preserve"> DIETHYLENE GLYCOL MONOBUTYL ETHER ACETATE</t>
  </si>
  <si>
    <t xml:space="preserve"> ETHANOL, 2-(2-BUTOXYETHOXY)-, ACETATE</t>
  </si>
  <si>
    <t xml:space="preserve"> 2-(2-BUTOXYETHOXY)ETHYL ACETATE</t>
  </si>
  <si>
    <t xml:space="preserve"> DIPHENYL-2-ETHYLHEXYL PHOSPHATE</t>
  </si>
  <si>
    <t xml:space="preserve"> OCTICIZER</t>
  </si>
  <si>
    <t xml:space="preserve"> DIPHENYL OCTYL PHOSPHATE, ISO</t>
  </si>
  <si>
    <t xml:space="preserve"> 2-ETHYLHEXYL DIPHENYL PHOSPHATE</t>
  </si>
  <si>
    <t xml:space="preserve"> OCTYL DIPHENYL PHOSPHATE, ISO</t>
  </si>
  <si>
    <t xml:space="preserve"> DIPHENYL 2-ETHYLHEXYL PHOSPHATE</t>
  </si>
  <si>
    <t xml:space="preserve"> PHOSPHORIC ACID, 2-ETHYLHEXYL DIPHENYL ESTER</t>
  </si>
  <si>
    <t xml:space="preserve"> STEARIC ACID AMIDE</t>
  </si>
  <si>
    <t xml:space="preserve"> STEARAMIDE</t>
  </si>
  <si>
    <t xml:space="preserve"> STEAROYL AMIDE</t>
  </si>
  <si>
    <t xml:space="preserve"> OCTADECANAMIDE</t>
  </si>
  <si>
    <t xml:space="preserve"> SORBITAN</t>
  </si>
  <si>
    <t xml:space="preserve"> D-GLUCITOL, ANHYDRO-</t>
  </si>
  <si>
    <t xml:space="preserve"> ANHYDRO-D-GLUCITOL</t>
  </si>
  <si>
    <t xml:space="preserve"> ANHYDROSORBITOL</t>
  </si>
  <si>
    <t xml:space="preserve"> SULFOLANE</t>
  </si>
  <si>
    <t xml:space="preserve"> METHANESULFONYL CHLORIDE</t>
  </si>
  <si>
    <t xml:space="preserve"> MESYL CHLORIDE</t>
  </si>
  <si>
    <t xml:space="preserve"> 2-AMINO-2-METHYL-1-PROPANOL</t>
  </si>
  <si>
    <t xml:space="preserve"> AMINOMETHYLPROPANOL</t>
  </si>
  <si>
    <t xml:space="preserve"> AMP (AMINOMETHYLPROPANOL)</t>
  </si>
  <si>
    <t xml:space="preserve"> 1-PROPANOL, 2-AMINO-2-METHYL-</t>
  </si>
  <si>
    <t xml:space="preserve"> POLY(ACRYLIC ACID-CO-2-ETHYLHEXYL-ACRYLATE-CO-METHYL METHACRYLATE-CO-VINYL CHLORIDE-CO-VINYLIDENE CHLORIDE)</t>
  </si>
  <si>
    <t xml:space="preserve"> POLY(ACRYLIC ACID-CO-2-ETHYLHEXYL ACRYLATE-CO-METHYL METHACRYLATE-CO-VINYL CHLORIDE-CO-VINYLIDENE CHLORIDE)</t>
  </si>
  <si>
    <t xml:space="preserve"> ACRYLIC ACID-2-ETHYLHEXYL ACRYLATE-METHYL METHACRYLATE-VINYL CHLORIDE-VINYLIDENE CHLORIDE COPOLYMER</t>
  </si>
  <si>
    <t xml:space="preserve"> POLY(CHLOROETHENE-CO-1,1-DICHLOROETHENE-CO-2-ETHYLHEXYL 2-PROPENOATE-CO-METHYL 2-METHYL-2-PROPENOATE-CO-2-PROPENOIC ACID)</t>
  </si>
  <si>
    <t xml:space="preserve"> 2-PROPENOIC ACID, 2-METHYL-, METHYL ESTER, POLYMER WITH CHLOROETHENE, 1,1-DICHLOROETHENE, 2-ETHYLHEXYL 2-PROPENOATE AND 2-PROPENOIC ACID</t>
  </si>
  <si>
    <t xml:space="preserve"> 4,4-BIS(4-HYDROXYPHENYL)PENTANOIC ACID</t>
  </si>
  <si>
    <t xml:space="preserve"> 4,4-BIS(4-HYDROXYPHENYL)VALERIC ACID</t>
  </si>
  <si>
    <t xml:space="preserve"> BENZENEBUTANOIC ACID, 4-HYDROXY-GAMMA-(4-HYDROXYPHENYL)-GAMMA-METHYL-</t>
  </si>
  <si>
    <t xml:space="preserve"> DIPHENOLIC ACID</t>
  </si>
  <si>
    <t xml:space="preserve"> GAMMA,GAMMA-DI(P-HYDROXYPHENYL)VALERIC ACID</t>
  </si>
  <si>
    <t xml:space="preserve"> VALERIC ACID, 4,4-BIS(P-HYDROXYPHENYL)-</t>
  </si>
  <si>
    <t xml:space="preserve"> 4-HYDROXY-GAMMA-(4-HYDROXYPHENYL)-GAMMA-METHYLBENZENEBUTANOIC ACID</t>
  </si>
  <si>
    <t xml:space="preserve"> 4,4-BIS(P-HYDROXYPHENYL)VALERIC ACID</t>
  </si>
  <si>
    <t xml:space="preserve"> 4,4-BIS(P-HYDROXYPHENYL)PENTANOIC ACID</t>
  </si>
  <si>
    <t xml:space="preserve"> 4,4-BIS(4'-HYDROXYPHENYL)PENTANOIC ACID</t>
  </si>
  <si>
    <t xml:space="preserve"> TRI(2(OR 4)-C9-10-BRANCHED ALKYLPHENYL) PHOSPHOROTHIOATE</t>
  </si>
  <si>
    <t xml:space="preserve"> TRIS(2(OR 4)-ALKYL(C9-10)PHENYL) PHOSPHOROTHIOATE, BRANCHED</t>
  </si>
  <si>
    <t xml:space="preserve"> PHENOL, 2(OR 4)-C9-10-BRANCHED ALKYL DERIVS., PHOSPHOROTHIOATES (3:1)</t>
  </si>
  <si>
    <t xml:space="preserve"> 2(OR 4)-C9-10-BRANCHED ALKYLPHENYL PHOSPHOROTHIOATE (3:1)</t>
  </si>
  <si>
    <t xml:space="preserve"> 2,2'-METHYLENEBIS(4,6-DI-TERT-BUTYLPHENYL) 2-ETHYLHEXYL PHOSPHITE</t>
  </si>
  <si>
    <t xml:space="preserve"> 12H-DIBENZO(D,G)(1,3,2)DIOXAPHOSPHOCIN, 2,4,8,10-TETRAKIS(1,1-DIMETHYLETHYL)-6-((2-ETHYLHEXYL)OXY)-</t>
  </si>
  <si>
    <t xml:space="preserve"> 2,4,8,10-TETRAKIS(1,1-DIMETHYLETHYL)-6-((2-ETHYLHEXYL)OXY)-12H-DIBENZO(D,G)(1,3,2)DIOXAPHOSPHOCIN</t>
  </si>
  <si>
    <t xml:space="preserve"> POLY(ETHYLENEDIAMINE-CO-LINOLEIC ACID DIMER)</t>
  </si>
  <si>
    <t xml:space="preserve"> DILINOLEIC ACID-ETHYLENEDIAMINE COPOLYMER</t>
  </si>
  <si>
    <t xml:space="preserve"> ETHYLENEDIAMINE-LINOLEIC ACID DIMER COPOLYMER</t>
  </si>
  <si>
    <t xml:space="preserve"> LINOLEIC ACID DIMER-ETHYLENEDIAMINE COPOLYMER</t>
  </si>
  <si>
    <t xml:space="preserve"> POLY(ETHYLENEDILINOLEAMIDE)</t>
  </si>
  <si>
    <t xml:space="preserve"> POLY(1,2-ETHANEDIAMINE-CO-9,12-OCTADECADIENOIC ACID (Z,Z), DIMER)</t>
  </si>
  <si>
    <t xml:space="preserve"> 9,12-OCTADECADIENOIC ACID (Z,Z)-, DIMER, POLYMER WITH 1,2-ETHANEDIAMINE</t>
  </si>
  <si>
    <t xml:space="preserve"> POTASSIUM LAMBDA-CARRAGEENATE</t>
  </si>
  <si>
    <t xml:space="preserve"> POTASSIUM LAMBDA-CARRAGEENAN</t>
  </si>
  <si>
    <t xml:space="preserve"> LITHIUM POLYSILICATE</t>
  </si>
  <si>
    <t xml:space="preserve"> SILICIC ACID, LITHIUM SALT</t>
  </si>
  <si>
    <t xml:space="preserve"> NEOPENTYL GLYCOL</t>
  </si>
  <si>
    <t xml:space="preserve"> 2,2-DIMETHYL-1,3-DIHYDROXYPROPANE</t>
  </si>
  <si>
    <t xml:space="preserve"> 2,2-DIMETHYL-1,3-PROPANEDIOL</t>
  </si>
  <si>
    <t xml:space="preserve"> 1,3-PROPANEDIOL, 2,2-DIMETHYL-</t>
  </si>
  <si>
    <t xml:space="preserve"> DIMETHYLOLPROPANE</t>
  </si>
  <si>
    <t xml:space="preserve"> 2,2-DIMETHYLTRIMETHYLENE GLYCOL</t>
  </si>
  <si>
    <t xml:space="preserve"> 2,2-BIS(HYDROXYMETHYL)PROPANE</t>
  </si>
  <si>
    <t xml:space="preserve"> 2-ETHYLHEXYL-O-PHOSPHATE</t>
  </si>
  <si>
    <t xml:space="preserve"> 2-ETHYLHEXYL PHOSPHATE</t>
  </si>
  <si>
    <t xml:space="preserve"> DIPENTAERYTHRITOL</t>
  </si>
  <si>
    <t xml:space="preserve"> 1,3-PROPANEDIOL, 2,2'-(OXYBIS(METHYLENE))BIS(2-(HYDROXYMETHYL)-</t>
  </si>
  <si>
    <t xml:space="preserve"> 2,2'-(OXYBIS(METHYLENE))BIS(2-(HYDROXYMETHYL)1,3-PROPANEDIOL)</t>
  </si>
  <si>
    <t xml:space="preserve"> BIS(PENTAERYTHRITOL)</t>
  </si>
  <si>
    <t xml:space="preserve"> TRIBUTYL PHOSPHATE</t>
  </si>
  <si>
    <t xml:space="preserve"> TBP</t>
  </si>
  <si>
    <t xml:space="preserve"> PHOSPHORIC ACID TRIBUTYL ESTER</t>
  </si>
  <si>
    <t xml:space="preserve"> 2,4,7,9-TETRAMETHYL-5-DECYNE-4,7-DIOL</t>
  </si>
  <si>
    <t xml:space="preserve"> 5-DECYNE-4,7-DIOL, 2,4,7,9-TETRAMETHYL-</t>
  </si>
  <si>
    <t xml:space="preserve"> POLY(ETHYLPHENOL-CO-FORMALDEHYDE)</t>
  </si>
  <si>
    <t xml:space="preserve"> FORMALDEHYDE-ETHYLPHENOL POLYMER</t>
  </si>
  <si>
    <t xml:space="preserve"> ETHYLPHENOL-FORMALDEHYDE POLYMER</t>
  </si>
  <si>
    <t xml:space="preserve"> FORMALDEHYDE, POLYMER WITH ETHYLPHENOL</t>
  </si>
  <si>
    <t xml:space="preserve"> METHACRYLONITRILE</t>
  </si>
  <si>
    <t xml:space="preserve"> ISOPROPENE CYANIDE</t>
  </si>
  <si>
    <t xml:space="preserve"> 2-PROPENENITRILE, 2-METHYL-</t>
  </si>
  <si>
    <t xml:space="preserve"> 2-METHYL-2-PROPENENITRILE</t>
  </si>
  <si>
    <t xml:space="preserve"> 2-METHYLACRYLONITRILE</t>
  </si>
  <si>
    <t xml:space="preserve"> ALPHA-METHYLACRYLONITRILE</t>
  </si>
  <si>
    <t xml:space="preserve"> 2-CYANO-1-PROPENE</t>
  </si>
  <si>
    <t xml:space="preserve"> CHLOROPRENE</t>
  </si>
  <si>
    <t xml:space="preserve"> 2-CHLORO-1,3-BUTADIENE</t>
  </si>
  <si>
    <t xml:space="preserve"> BETA-CHLOROPRENE</t>
  </si>
  <si>
    <t xml:space="preserve"> 2-CHLOROBUTADIENE</t>
  </si>
  <si>
    <t xml:space="preserve"> 1,3-BUTADIENE, 2-CHLORO-</t>
  </si>
  <si>
    <t xml:space="preserve"> TETRACHLOROETHYLENE</t>
  </si>
  <si>
    <t xml:space="preserve"> PERCHLOROETHYLENE</t>
  </si>
  <si>
    <t xml:space="preserve"> 1,1,2,2-TETRACHLOROETHYLENE</t>
  </si>
  <si>
    <t xml:space="preserve"> TETRACHLORETHYLENE</t>
  </si>
  <si>
    <t xml:space="preserve"> ETHENE, TETRACHLORO-</t>
  </si>
  <si>
    <t xml:space="preserve"> ETHYLENE, TETRACHLORO-</t>
  </si>
  <si>
    <t xml:space="preserve"> METHYL ABIETATE</t>
  </si>
  <si>
    <t xml:space="preserve"> PIMARIC ACID</t>
  </si>
  <si>
    <t xml:space="preserve"> DEXTROPIMARIC ACID</t>
  </si>
  <si>
    <t xml:space="preserve"> PIMARIC ACID, D-</t>
  </si>
  <si>
    <t xml:space="preserve"> PIMARIC ACID, ALPHA-</t>
  </si>
  <si>
    <t xml:space="preserve"> PODOCARP-8(14)-EN-15-OIC ACID, 13ALPHA-METHYL-13-VINYL-</t>
  </si>
  <si>
    <t xml:space="preserve"> 13ALPHA-METHYL-13-VINYLPODOCARP-8(14)-EN-15-OIC ACID</t>
  </si>
  <si>
    <t xml:space="preserve"> 1-PHENANTHRENECARBOXYLIC ACID, 7-ETHENYL-1,2,3,4,4A,4B,5,6,7,9,10,10A-DODECAHYDRO-1,4A,7-TRIMETHYL-, (1R-(1ALPHA,4ABETA,4BALPHA,7BETA,10AALPHA))-</t>
  </si>
  <si>
    <t xml:space="preserve"> POLY(ETHYL ACRYLATE-CO-MALEIC ANHYDRIDE-CO-VINYL ACETATE), HYDROLYZED, POTASSIUM SALT</t>
  </si>
  <si>
    <t xml:space="preserve"> MALEIC ANHYDRIDE-ETHYL ACRYLATE-VINYL ACETATE COPOLYMER, HYDROLYZED, POTASSIUM SALT</t>
  </si>
  <si>
    <t xml:space="preserve"> POLY(ETHENYL ACETATE-CO-ETHYL 2-PROPENOATE-CO-2,5-FURANDIONE), HYDROLYZED, POTASSIUM SALT</t>
  </si>
  <si>
    <t xml:space="preserve"> 2-PROPENOIC ACID, ETHYL ESTER, POLYMER WITH ETHENYL ACETATE AND 2,5-FURANDIONE, HYDROLYZED, POTASSIUM SALT</t>
  </si>
  <si>
    <t xml:space="preserve"> SUCROSE BENZOATE</t>
  </si>
  <si>
    <t xml:space="preserve"> ALPHA-D-GLUCOPYRANOSIDE, BETA-D-FRUCTOFURANOSYL, BENZOATE</t>
  </si>
  <si>
    <t xml:space="preserve"> BETA-D-FRUCTOFURANOSYL ALPHA-D-GLUCOPYRANOSIDE BENZOATE</t>
  </si>
  <si>
    <t xml:space="preserve"> SODIUM 1,4-DIISOBUTYL SULFOSUCCINATE</t>
  </si>
  <si>
    <t xml:space="preserve"> SODIUM DIISOBUTYL SULFOSUCCINATE</t>
  </si>
  <si>
    <t xml:space="preserve"> BUTANEDIOIC ACID, SULFO-, 1,4-BIS(2-METHYLPROPYL) ESTER, SODIUM SALT</t>
  </si>
  <si>
    <t xml:space="preserve"> DIISOBUTYL SODIUM SULFOSUCCINATE</t>
  </si>
  <si>
    <t xml:space="preserve"> SODIUM 1,4-BIS(2-METHYLPROPYL) SULFOBUTANEDIOATE</t>
  </si>
  <si>
    <t xml:space="preserve"> SUCCINIC ACID, SULFO-, 1,4-DIISOBUTYL ESTER, SODIUM SALT</t>
  </si>
  <si>
    <t xml:space="preserve"> POLY(N,N'-BIS(3-AMINOPROPYL)ETHYLENEDIAMINE-CO-ISOPHTHALOYL CHLORIDE-CO-POLY(N-METHYLVINYLAMINE)-CO-TRIMESOYLCHLORIDE)</t>
  </si>
  <si>
    <t xml:space="preserve"> POLY(N,N'-BIS(3-AMINOPROPYL)ETHYLENEDIAMINE-CO-ISOPHTHALOYL CHLORIDE-CO-N-METHYLVINYLAMINE-CO-TRIMESOYL CHLORIDE)</t>
  </si>
  <si>
    <t xml:space="preserve"> POLY(N-VINYL-N-METHYLAMINE)-N,N'-BIS(3-AMINOPROPYL)ETHYLENEDIAMINE-1,3-BENZENEDICARBONYL DICHLORIDE-1,3,5-BENZENETRICARBONYL TRICHLORIDE POLYAMIDE</t>
  </si>
  <si>
    <t xml:space="preserve"> 1,3,5-BENZENETRICARBONYL TRICHLORIDE, POLYMER WITH 1,3-BENZENEDICARBONYL DICHLORIDE, N,N''-1,2-ETHANEDIYLBIS(1,3-PROPANEDIAMINE) AND N-METHYLETHENAMINE</t>
  </si>
  <si>
    <t xml:space="preserve"> SODIUM P-TOLUENESULFONCHLOROAMIDE</t>
  </si>
  <si>
    <t xml:space="preserve"> CHLORAMINE-T</t>
  </si>
  <si>
    <t xml:space="preserve"> SODIUM N-CHLORO-4-METHYLBENZENESULFONAMIDE</t>
  </si>
  <si>
    <t xml:space="preserve"> SODIUM P-TOLUENESULFONCHLORAMIDE</t>
  </si>
  <si>
    <t xml:space="preserve"> SODIUM N-CHLORO-4-TOLUENESULFONAMIDE</t>
  </si>
  <si>
    <t xml:space="preserve"> SODIUM TOSYLCHLORAMIDE</t>
  </si>
  <si>
    <t xml:space="preserve"> TOSYLCHLORAMIDE SODIUM</t>
  </si>
  <si>
    <t xml:space="preserve"> BENZENESULFONAMIDE, N-CHLORO-4-METHYL-, SODIUM SALT</t>
  </si>
  <si>
    <t xml:space="preserve"> P-TOLUENESULFONAMIDE, N-CHLORO-, SODIUM SALT</t>
  </si>
  <si>
    <t xml:space="preserve"> ALPHA-OLEFINS(C30+)</t>
  </si>
  <si>
    <t xml:space="preserve"> ALPHA-OLEFIN(C30+)</t>
  </si>
  <si>
    <t xml:space="preserve"> ALKENES, C&gt;30 ALPHA-</t>
  </si>
  <si>
    <t xml:space="preserve"> C&gt;30 ALPHA-ALKENES</t>
  </si>
  <si>
    <t xml:space="preserve"> POLY(ETHYL ACRYLATE-CO-FORMALDEHYDE-CO-MELAMINE-CO-METHACRYLAMIDE-CO-METHYL METHACRYLATE)</t>
  </si>
  <si>
    <t xml:space="preserve"> ETHYL ACRYLATE-METHYL METHACRYLATE-METHACRYLAMIDE-MELAMINE-FORMALDEHYDE COPOLYMER</t>
  </si>
  <si>
    <t xml:space="preserve"> POLY(ETHYL 2-PROPENOATE-CO-FORMALDEHYDE-CO-METHYL 2-METHYL-2-PROPENOATE-CO-2-METHYL-2-PROPENAMIDE-CO-1,3,5-TRIAZINE-2,4,6-TRIAMINE)</t>
  </si>
  <si>
    <t xml:space="preserve"> 2-PROPENOIC ACID, 2-METHYL-, METHYL ESTER, POLYMER WITH ETHYL 2-PROPENOATE, FORMALDEHYDE, 2-METHYL-2-PROPENAMIDE AND 1,3,5-TRIAZINE-2,4,6-TRIAMINE</t>
  </si>
  <si>
    <t xml:space="preserve"> PYRENE</t>
  </si>
  <si>
    <t xml:space="preserve"> BETA-PYRENE</t>
  </si>
  <si>
    <t xml:space="preserve"> BENZO(DEF)PHENANTHRENE</t>
  </si>
  <si>
    <t xml:space="preserve"> C.I. PIGMENT YELLOW 191</t>
  </si>
  <si>
    <t xml:space="preserve"> BENZENESULFONIC ACID, 4-CHLORO-2-((4,5-DIHYDRO-3-METHYL-5-OXO-1-(3-SULFOPHENYL)-1H-PYRAZOL-4-YL)AZO)-5-METHYL-, CALCIUM SALT (1:1)</t>
  </si>
  <si>
    <t xml:space="preserve"> C.I. 18795</t>
  </si>
  <si>
    <t xml:space="preserve"> CALCIUM 4-CHLORO-2-((4,5-DIHYDRO-3-METHYL-5-OXO-1-(3-SULFOPHENYL)-1H-PYRAZOL-4-YL)AZO)-5-METHYLBENZENESULFONATE</t>
  </si>
  <si>
    <t xml:space="preserve"> PIGMENT YELLOW 191</t>
  </si>
  <si>
    <t xml:space="preserve"> PALM OIL TRIGLYCERIDES</t>
  </si>
  <si>
    <t xml:space="preserve"> PALM OIL GLYCERIDES</t>
  </si>
  <si>
    <t xml:space="preserve"> GLYCERIDES, PALM-OIL</t>
  </si>
  <si>
    <t xml:space="preserve"> 5-NORBORNENE-2,3-DICARBOXYLIC ANHYDRIDE, ENDO-CIS-</t>
  </si>
  <si>
    <t xml:space="preserve"> BICYCLO(2.2.1)HEPT-5-ENE-2,3-DICARBOXYLIC ANHYDRIDE, ENDO-CIS</t>
  </si>
  <si>
    <t xml:space="preserve"> CARBIC ANHYDRIDE</t>
  </si>
  <si>
    <t xml:space="preserve"> 3,6-ENDOMETHYLENE-DELTA4-TETRAHYDROPHTHALIC ANHYDRIDE</t>
  </si>
  <si>
    <t xml:space="preserve"> 3A,4,7,7A-TETRAHYDRO-4,7-METHANOISOBENZOFURAN-1,3-DIONE, (3AALPHA,4ALPHA,7ALPHA,7AALPHA)-</t>
  </si>
  <si>
    <t xml:space="preserve"> 5-NORBORNENE-2,3-DICARBOXYLIC ANHYDRIDE, CIS-ENDO-</t>
  </si>
  <si>
    <t xml:space="preserve"> 4,7-METHANOISOBENZOFURAN-1,3-DIONE, 3A,4,7,7A-TETRAHYDRO-, (3AALPHA,4ALPHA,7ALPHA,7AALPHA)-</t>
  </si>
  <si>
    <t xml:space="preserve"> InChI=1S/C9H8O3/c10-8-6-4-1-2-5(3-4)7(6)9(11)12-8/h1-2,4-7H,3H2/t4-,5-,</t>
  </si>
  <si>
    <t xml:space="preserve"> InChIKey: KNDQHSIWLOJIGP-ZTYPAOSTSA-N</t>
  </si>
  <si>
    <t xml:space="preserve"> 4,7-methanoisobenzofuran-1,3-dione, 3a,4,7,7a-tetrahydro-, (3aR,4S,7R,7aS)-rel-</t>
  </si>
  <si>
    <t xml:space="preserve"> 3a,4,7,7a-tetrahydro-4,7-methanoisobenzofuran-1,3-dione, (3aR,4S,7R,7aS)-rel-</t>
  </si>
  <si>
    <t xml:space="preserve"> NADIC ANHYDRIDE</t>
  </si>
  <si>
    <t xml:space="preserve"> TERPENE</t>
  </si>
  <si>
    <t xml:space="preserve"> TERPENES AND TERPENOIDS</t>
  </si>
  <si>
    <t xml:space="preserve"> TERPENOID</t>
  </si>
  <si>
    <t xml:space="preserve"> DICHLOROETHANE</t>
  </si>
  <si>
    <t xml:space="preserve"> XYLENOL</t>
  </si>
  <si>
    <t xml:space="preserve"> DIMETHYLPHENOL</t>
  </si>
  <si>
    <t xml:space="preserve"> PHENOL, DIMETHYL-</t>
  </si>
  <si>
    <t xml:space="preserve"> SODIUM XYLENESULFONATE</t>
  </si>
  <si>
    <t xml:space="preserve"> BENZENESULFONIC ACID, DIMETHYL-, SODIUM SALT</t>
  </si>
  <si>
    <t xml:space="preserve"> SODIUM XYLENE SULFONATE</t>
  </si>
  <si>
    <t xml:space="preserve"> SODIUM DIMETHYLBENZENESULFONATE</t>
  </si>
  <si>
    <t xml:space="preserve"> XYLENESULFONIC ACID, SODIUM SALT</t>
  </si>
  <si>
    <t xml:space="preserve"> SODIUM ALPHA-GLUCOHEPTONATE</t>
  </si>
  <si>
    <t xml:space="preserve"> D-GLYCERO-D-GULO-HEPTONIC ACID, MONOSODIUM SALT</t>
  </si>
  <si>
    <t xml:space="preserve"> MONOSODIUM D-GLYCERO-D-GULOHEPTONATE</t>
  </si>
  <si>
    <t xml:space="preserve"> SODIUM GLUCEPTATE</t>
  </si>
  <si>
    <t xml:space="preserve"> SODIUM ALPHA-NAPHTHALENE SULFONATE</t>
  </si>
  <si>
    <t xml:space="preserve"> SODIUM 1-NAPHTHALENESULFONATE</t>
  </si>
  <si>
    <t xml:space="preserve"> SODIUM ALPHA-NAPHTHALENESULFONATE</t>
  </si>
  <si>
    <t xml:space="preserve"> SODIUM 1-NAPHTHYLSULFONATE</t>
  </si>
  <si>
    <t xml:space="preserve"> 1-NAPHTHALENESULFONIC ACID, SODIUM SALT</t>
  </si>
  <si>
    <t xml:space="preserve"> ZINC LINOLEATE</t>
  </si>
  <si>
    <t xml:space="preserve"> 9,12-OCTADECADENOIC ACID (Z,Z)-, ZINC SALT</t>
  </si>
  <si>
    <t xml:space="preserve"> ZINC 9,12-OCTADECADIENOATE, (Z,Z)-</t>
  </si>
  <si>
    <t xml:space="preserve"> LINOLEIC ACID, ZINC SALT</t>
  </si>
  <si>
    <t xml:space="preserve"> CLAY</t>
  </si>
  <si>
    <t xml:space="preserve"> clays</t>
  </si>
  <si>
    <t xml:space="preserve"> N,N,N',N',N'',N''-HEXAKIS(METHOXYMETHYL)-1,3,5-TRIAZINE-2,4,6-TRIAMINE POLYMER</t>
  </si>
  <si>
    <t xml:space="preserve"> POLY(FATTY ALCOHOLS(C20-26)-CO-HEXAKIS(METHOXYMETHYL)MELAMINE-CO-PEG OLEYL ETHER-CO-STEARYL ALCOHOL)</t>
  </si>
  <si>
    <t xml:space="preserve"> ALCOHOLS, C20-26, POLYMERS WITH HEXAKIS(METHOXYMETHYL)MELAMINE, POLYETHYLENE GLYCOL MONOOLEYL ETHER AND STEARYL ALC.</t>
  </si>
  <si>
    <t xml:space="preserve"> N,N,N',N',N'',N''-HEXAKIS(METHOXYMETHYL)-1,3,5-TRIAZINE-2,4,6-TRIAMINE-STEARYL ALCOHOL-ALPHA-OCTADECENYL-OMEGA-HYDROXYPOLY(OXY-1,2-ETHANEDIYL)-ALKYL(C20+) ALCOHOL COPOLYMER</t>
  </si>
  <si>
    <t xml:space="preserve"> POLY(ALCOHOLS, C20-26-CO-HEXAKIS(METHOXYMETHYL)MELAMINE-CO-POLYETHYLENE GLYCOL MONOOLEYL ETHER-CO-STEARYL ALCOHOL)</t>
  </si>
  <si>
    <t xml:space="preserve"> ZINC DECANOATE</t>
  </si>
  <si>
    <t xml:space="preserve"> ZINC CAPRATE</t>
  </si>
  <si>
    <t xml:space="preserve"> DECANOIC ACID, ZINC SALT</t>
  </si>
  <si>
    <t xml:space="preserve"> ZINC RICINOLEATE</t>
  </si>
  <si>
    <t xml:space="preserve"> 9-OCTADECENOIC ACID, 12-HYDROXY-, ZINC SALT (2:1), (R-(Z))-</t>
  </si>
  <si>
    <t xml:space="preserve"> ZINC 12-HYDROXY-9-OCTADECENOATE (1:2), (R-(Z))-</t>
  </si>
  <si>
    <t xml:space="preserve"> RICINOLEIC ACID, ZINC SALT (2:1)</t>
  </si>
  <si>
    <t xml:space="preserve"> BARIUM PEROXIDE</t>
  </si>
  <si>
    <t xml:space="preserve"> BARIUM PEROXIDE (BA(O2))</t>
  </si>
  <si>
    <t xml:space="preserve"> CHROMIUM OXIDE GREEN</t>
  </si>
  <si>
    <t xml:space="preserve"> chromic oxide</t>
  </si>
  <si>
    <t xml:space="preserve"> chromium sesquioxide</t>
  </si>
  <si>
    <t xml:space="preserve"> C.I. 77288</t>
  </si>
  <si>
    <t xml:space="preserve"> chroma venturine</t>
  </si>
  <si>
    <t xml:space="preserve"> C.I. pigment green 17</t>
  </si>
  <si>
    <t xml:space="preserve"> pigment green 17</t>
  </si>
  <si>
    <t xml:space="preserve"> chromium oxide (CR2O3)</t>
  </si>
  <si>
    <t xml:space="preserve"> DIMAGNESIUM PHOSPHATE</t>
  </si>
  <si>
    <t xml:space="preserve"> DIHYDROGEN MAGNESIUM PHOSPHATE</t>
  </si>
  <si>
    <t xml:space="preserve"> MAGNESIUM PHOSPHATE (MG(H2PO4)2)</t>
  </si>
  <si>
    <t xml:space="preserve"> MAGNESIUM BIPHOSPHATE</t>
  </si>
  <si>
    <t xml:space="preserve"> MAGNESIUM BIS(DIHYDROGEN PHOSPHATE)</t>
  </si>
  <si>
    <t xml:space="preserve"> MAGNESIUM BIS(ORTHOPHOSPHATE)</t>
  </si>
  <si>
    <t xml:space="preserve"> MAGNESIUM DIHYDROGEN ORTHOPHOSPHATE</t>
  </si>
  <si>
    <t xml:space="preserve"> MAGNESIUM DIBASIC PHOSPHATE</t>
  </si>
  <si>
    <t xml:space="preserve"> MAGNESIUM PHOSPHATE, MONOBASIC</t>
  </si>
  <si>
    <t xml:space="preserve"> PHOSPHORIC ACID, MAGNESIUM SALT (2:1)</t>
  </si>
  <si>
    <t xml:space="preserve"> LITHIUM HYDROXIDE</t>
  </si>
  <si>
    <t xml:space="preserve"> LITHIUM HYDROXIDE, ANHYDROUS</t>
  </si>
  <si>
    <t xml:space="preserve"> DIALLYLDIETHYL AMMONIUM CHLORIDE</t>
  </si>
  <si>
    <t xml:space="preserve"> DIALLYLDIETHYLAMMONIUM CHLORIDE</t>
  </si>
  <si>
    <t xml:space="preserve"> AMMONIUM, DIALLYLDIETHYL-, CHLORIDE</t>
  </si>
  <si>
    <t xml:space="preserve"> DIETHYLDIALLYLAMMONIUM CHLORIDE</t>
  </si>
  <si>
    <t xml:space="preserve"> N,N-DIETHYL-N-2-PROPENYL-2-PROPEN-1-AMINIUM CHLORIDE</t>
  </si>
  <si>
    <t xml:space="preserve"> 2-PROPEN-1-AMINIUM, N,N-DIETHYL-N-2-PROPENYL-, CHLORIDE</t>
  </si>
  <si>
    <t xml:space="preserve"> 2,3,5,6-TETRACHLORO-4-(METHYLSULFONYL) PYRIDINE</t>
  </si>
  <si>
    <t xml:space="preserve"> 2,3,5,6-TETRACHLORO-4-(METHYLSULFONYL)PYRIDINE</t>
  </si>
  <si>
    <t xml:space="preserve"> PYRIDINE, 2,3,5,6-TETRACHLORO-4-(METHYLSULFONYL)-</t>
  </si>
  <si>
    <t xml:space="preserve"> 4-(METHYLSULFONYL)-2,3,5,6-TETRACHLOROPYRIDINE</t>
  </si>
  <si>
    <t xml:space="preserve"> SODIUM 2-ANTHRAQUINONESULFONATE</t>
  </si>
  <si>
    <t xml:space="preserve"> SODIUM 9,10-DIHYDRO-9,10-DIOXO-2-ANTHRACENESUFONATE</t>
  </si>
  <si>
    <t xml:space="preserve"> SODIUM BETA-ANTHRAQUINONESULFONATE</t>
  </si>
  <si>
    <t xml:space="preserve"> SODIUM 9,10-ANTHRAQUINONE-2-SULFONATE</t>
  </si>
  <si>
    <t xml:space="preserve"> 2-ANTHRAQUINONESULFONIC ACID, SODIUM SALT</t>
  </si>
  <si>
    <t xml:space="preserve"> 2-ANTHRACENESULFONIC ACID, 9,10-DIHYDRO-9,10-DIOXO-, SODIUM SALT</t>
  </si>
  <si>
    <t xml:space="preserve"> DIMETHYL PHTHALATE</t>
  </si>
  <si>
    <t xml:space="preserve"> DIMETHYL ORTHOPHTHALATE</t>
  </si>
  <si>
    <t xml:space="preserve"> 1,2-BENZENEDICARBOXYLIC ACID, DIMETHYL ESTER</t>
  </si>
  <si>
    <t xml:space="preserve"> DIMETHYL 1,2-BENZENEDICARBOXYLATE</t>
  </si>
  <si>
    <t xml:space="preserve"> PHTHALIC ACID, DIMETHYL ESTER</t>
  </si>
  <si>
    <t xml:space="preserve"> DIALLYL PHTHALATE</t>
  </si>
  <si>
    <t xml:space="preserve"> 1,2-BENZENEDICARBOXYLIC ACID, DI-2-PROPENYL ESTER</t>
  </si>
  <si>
    <t xml:space="preserve"> DI-2-PROPENYL 1,2-BENZENEDICARBOXYLATE</t>
  </si>
  <si>
    <t xml:space="preserve"> PHTHALIC ACID, DIALLYL ESTER</t>
  </si>
  <si>
    <t xml:space="preserve"> POTASSIUM SILICATE</t>
  </si>
  <si>
    <t xml:space="preserve"> ALKYL(C9-11) BENZOATE, BRANCHED</t>
  </si>
  <si>
    <t xml:space="preserve"> BENZOIC ACID, C9-11-BRANCHED ALKYL ESTERS</t>
  </si>
  <si>
    <t xml:space="preserve"> C9-11 ALKYL BENZOATE, BRANCHED</t>
  </si>
  <si>
    <t xml:space="preserve"> ISODECYL BENZOATE, C9-11 MIXTURE</t>
  </si>
  <si>
    <t xml:space="preserve"> ZIRCONIUM OXIDE</t>
  </si>
  <si>
    <t xml:space="preserve"> ZIRCONIUM DIOXIDE</t>
  </si>
  <si>
    <t xml:space="preserve"> ZIRCONIC ANHYDRIDE</t>
  </si>
  <si>
    <t xml:space="preserve"> ZIRCONIUM OXIDE (ZrO2)</t>
  </si>
  <si>
    <t xml:space="preserve"> C.I. 77990</t>
  </si>
  <si>
    <t xml:space="preserve"> C.I. PIGMENT WHITE 12</t>
  </si>
  <si>
    <t xml:space="preserve"> PIGMENT WHITE 12</t>
  </si>
  <si>
    <t xml:space="preserve"> zirconia</t>
  </si>
  <si>
    <t xml:space="preserve"> zirconium(IV) oxide</t>
  </si>
  <si>
    <t xml:space="preserve"> InChI=1S/2O.Zr</t>
  </si>
  <si>
    <t xml:space="preserve"> InChIKey: MCMNRKCIXSYSNV-UHFFFAOYSA-N</t>
  </si>
  <si>
    <t xml:space="preserve"> YTTRIUM OXIDE</t>
  </si>
  <si>
    <t xml:space="preserve"> YTTRIUM(III) OXIDE</t>
  </si>
  <si>
    <t xml:space="preserve"> YTTRIUM OXIDE (Y2O3)</t>
  </si>
  <si>
    <t xml:space="preserve"> DIYTTRIUM TRIOXIDE</t>
  </si>
  <si>
    <t xml:space="preserve"> YTTRIUM(3+) OXIDE</t>
  </si>
  <si>
    <t xml:space="preserve"> PHOSPHOROUS PENTAOXIDE</t>
  </si>
  <si>
    <t xml:space="preserve"> DIPHOSPHORUS PENTOXIDE</t>
  </si>
  <si>
    <t xml:space="preserve"> PHOSPHORIC ANHYDRIDE</t>
  </si>
  <si>
    <t xml:space="preserve"> PHOSPHORUS PENTOXIDE</t>
  </si>
  <si>
    <t xml:space="preserve"> PHOSPHORUS OXIDE (P2O5)</t>
  </si>
  <si>
    <t xml:space="preserve"> PHOSPHORIC ACID ANHYDRIDE</t>
  </si>
  <si>
    <t xml:space="preserve"> ZINC SULFIDE</t>
  </si>
  <si>
    <t xml:space="preserve"> ZINC SULFIDE (ZnS)</t>
  </si>
  <si>
    <t xml:space="preserve"> C.I. PIGMENT WHITE 7</t>
  </si>
  <si>
    <t xml:space="preserve"> ZINC MONOSULFIDE</t>
  </si>
  <si>
    <t xml:space="preserve"> SODIUM PENTACHLOROPHENATE</t>
  </si>
  <si>
    <t xml:space="preserve"> PHENOL, PENTACHLORO-, SODIUM SALT</t>
  </si>
  <si>
    <t xml:space="preserve"> SODIUM PENTACHLOROPHENOL</t>
  </si>
  <si>
    <t xml:space="preserve"> OXYBENZONE</t>
  </si>
  <si>
    <t xml:space="preserve"> 2-HYDROXY-4-METHOXYBENZOPHENONE</t>
  </si>
  <si>
    <t xml:space="preserve"> BENZOPHENONE, 2-HYDROXY-4-METHOXY-</t>
  </si>
  <si>
    <t xml:space="preserve"> METHANONE, (2-HYDROXY-4-METHOXYPHENYL)PHENYL-</t>
  </si>
  <si>
    <t xml:space="preserve"> (2-HYDROXY-4-METHOXYPHENYL)PHENYLMETHANONE</t>
  </si>
  <si>
    <t xml:space="preserve"> ANHYDROGALACTOSE</t>
  </si>
  <si>
    <t xml:space="preserve"> GALACTOSE, ANHYDRO-</t>
  </si>
  <si>
    <t xml:space="preserve"> TERT-BUTYLBENZOIC ACID</t>
  </si>
  <si>
    <t xml:space="preserve"> (1,1-DIMETHYLETHYL)BENZOIC ACID</t>
  </si>
  <si>
    <t xml:space="preserve"> BUTYLBENZOIC ACID, TERT-</t>
  </si>
  <si>
    <t xml:space="preserve"> BENZOIC ACID, (1,1-DIMETHYLETHYL)-</t>
  </si>
  <si>
    <t xml:space="preserve"> BENZOIC ACID, TERT-BUTYL-</t>
  </si>
  <si>
    <t xml:space="preserve"> HYDROXYETHYLUREA</t>
  </si>
  <si>
    <t xml:space="preserve"> UREA, (HYDROXYETHYL)-</t>
  </si>
  <si>
    <t xml:space="preserve"> (HYDROXYETHYL)UREA</t>
  </si>
  <si>
    <t xml:space="preserve"> ARACHIDYL-BEHENYL AMIDE</t>
  </si>
  <si>
    <t xml:space="preserve"> ARACHIDYLBEHENYLAMIDE</t>
  </si>
  <si>
    <t xml:space="preserve"> EICOSYLDOCOSANAMIDE</t>
  </si>
  <si>
    <t xml:space="preserve"> DOCOSANAMIDE, EICOSYL-</t>
  </si>
  <si>
    <t xml:space="preserve"> C20-22 FATTY ACIDS AMIDE</t>
  </si>
  <si>
    <t xml:space="preserve"> PROPYLENE GLYCOL MONOMETHYL ETHER</t>
  </si>
  <si>
    <t xml:space="preserve"> METHOXYPROPANOL</t>
  </si>
  <si>
    <t xml:space="preserve"> MONOPROPYLENE GLYCOL METHYL ETHER</t>
  </si>
  <si>
    <t xml:space="preserve"> PROPANOL, METHOXY-</t>
  </si>
  <si>
    <t xml:space="preserve"> PROPANOL, 1(OR 2)-METHOXY-</t>
  </si>
  <si>
    <t xml:space="preserve"> 1(OR 2)-METHOXYPROPANOL</t>
  </si>
  <si>
    <t xml:space="preserve"> POTASSIUM TRICHLOROPHENATE</t>
  </si>
  <si>
    <t xml:space="preserve"> PHENOL, TRICHLORO-, POTASSIUM SALT</t>
  </si>
  <si>
    <t xml:space="preserve"> POTASSIUM TRICHLOROPHENOL</t>
  </si>
  <si>
    <t xml:space="preserve"> SODIUM TRICHLOROPHENATE</t>
  </si>
  <si>
    <t xml:space="preserve"> (TRICHLOROPHENOXY)SODIUM</t>
  </si>
  <si>
    <t xml:space="preserve"> PHENOL, TRICHLORO-, SODIUM SALT</t>
  </si>
  <si>
    <t xml:space="preserve"> SODIUM TRICHLOROPHENOL</t>
  </si>
  <si>
    <t xml:space="preserve"> 2,6-DIMETHYLMORPHOLINE THIOBENZOTHIAZOLE</t>
  </si>
  <si>
    <t xml:space="preserve"> BENZOTHIAZOLETHIOL, COMPD. WITH 2,6-DIMETHYLMORPHOLINE (1:1)</t>
  </si>
  <si>
    <t xml:space="preserve"> 2,6-DIMETHYLMORPHOLINE BENZOTHIAZOLETHIOL</t>
  </si>
  <si>
    <t xml:space="preserve"> DIMETHYL HEXYNOL</t>
  </si>
  <si>
    <t xml:space="preserve"> HEXYNOL, DIMETHYL-</t>
  </si>
  <si>
    <t xml:space="preserve"> ETHYL-P-TOLUENESULFONAMIDE</t>
  </si>
  <si>
    <t xml:space="preserve"> ETHYL P-TOLUENESULFONAMIDE</t>
  </si>
  <si>
    <t xml:space="preserve"> BENZENESULFONAMIDE, ETHYL-4-METHYL</t>
  </si>
  <si>
    <t xml:space="preserve"> ETHYL 4-METHYLBENZENESULFONAMIDE</t>
  </si>
  <si>
    <t xml:space="preserve"> P-TOLUENESULFONAMIDE, ETHYL-</t>
  </si>
  <si>
    <t xml:space="preserve"> ETHYLTOLUENESULFONAMIDE</t>
  </si>
  <si>
    <t xml:space="preserve"> BENZENESULFONAMIDE, ETHYL-AR-METHYL-</t>
  </si>
  <si>
    <t xml:space="preserve"> ETHYL TOLUENE SULFONAMIDE</t>
  </si>
  <si>
    <t xml:space="preserve"> ETHYL-AR-METHYLBENZENESULFONAMIDE</t>
  </si>
  <si>
    <t xml:space="preserve"> TOLUENESULFONAMIDE, ETHYL-</t>
  </si>
  <si>
    <t xml:space="preserve"> ETHOXYPROPANOL BUTYL ETHER</t>
  </si>
  <si>
    <t xml:space="preserve"> BUTANE, 1-(ETHOXYPROPOXY)-</t>
  </si>
  <si>
    <t xml:space="preserve"> BUTOXYETHOXYPROPANE</t>
  </si>
  <si>
    <t xml:space="preserve"> PROPANE, BUTOXYETHOXY-</t>
  </si>
  <si>
    <t xml:space="preserve"> 1-(ETHOXYPROPOXY)BUTANE</t>
  </si>
  <si>
    <t xml:space="preserve"> SODIUM NAPHTHALENESULFONATE</t>
  </si>
  <si>
    <t xml:space="preserve"> NAPHTHALENESULFONIC ACID, SODIUM SALT</t>
  </si>
  <si>
    <t xml:space="preserve"> DIVINYLBENZENE</t>
  </si>
  <si>
    <t xml:space="preserve"> VINYLSTYRENE</t>
  </si>
  <si>
    <t xml:space="preserve"> DIETHENYLBENZENE</t>
  </si>
  <si>
    <t xml:space="preserve"> BENZENE, DIETHENYL-</t>
  </si>
  <si>
    <t xml:space="preserve"> ISOPROPYL-P-CRESOL</t>
  </si>
  <si>
    <t xml:space="preserve"> ISOPROPYL-4-METHYLPHENOL</t>
  </si>
  <si>
    <t xml:space="preserve"> CYMEN-4-OL</t>
  </si>
  <si>
    <t xml:space="preserve"> CRESOL, P-, MONOISOPROPYLATED</t>
  </si>
  <si>
    <t xml:space="preserve"> PHENOL, 4-METHYL(1-METHYLETHYL)-</t>
  </si>
  <si>
    <t xml:space="preserve"> 4-METHYL(1-METHYLETHYL)PHENOL</t>
  </si>
  <si>
    <t xml:space="preserve"> ISOPROPYL-M-CRESOL</t>
  </si>
  <si>
    <t xml:space="preserve"> CRESOL, M-, MONOISOPROPYLATED</t>
  </si>
  <si>
    <t xml:space="preserve"> M-CYMEN-AR-OL</t>
  </si>
  <si>
    <t xml:space="preserve"> CYMEN-AR-OL, M-</t>
  </si>
  <si>
    <t xml:space="preserve"> PHENOL, 3-METHYL(1-METHYLETHYL)-</t>
  </si>
  <si>
    <t xml:space="preserve"> 3-METHYL(1-METHYLETHYL)PHENOL</t>
  </si>
  <si>
    <t xml:space="preserve"> DIMETHYL OCTYNEDIOL</t>
  </si>
  <si>
    <t xml:space="preserve"> DIMETHYLOCTYNEDIOL</t>
  </si>
  <si>
    <t xml:space="preserve"> OCTYNEDIOL, DIMETHYL-</t>
  </si>
  <si>
    <t xml:space="preserve"> SODIUM PHENYLPHENATE</t>
  </si>
  <si>
    <t xml:space="preserve"> (1,1'-BIPHENYL)OL, SODIUM SALT</t>
  </si>
  <si>
    <t xml:space="preserve"> SODIUM (1,1'-BIPHENYL)OL</t>
  </si>
  <si>
    <t xml:space="preserve"> BIPHENYLOL, SODIUM SALT</t>
  </si>
  <si>
    <t xml:space="preserve"> SODIUM BIPHENYLOL</t>
  </si>
  <si>
    <t xml:space="preserve"> SODIUM, (BIPHENYLYLOXY)-</t>
  </si>
  <si>
    <t xml:space="preserve"> PHENOL, PHENYL-, SODIUM DERIV.</t>
  </si>
  <si>
    <t xml:space="preserve"> TRIVINYLBENZENE</t>
  </si>
  <si>
    <t xml:space="preserve"> DIVINYLSTYRENE</t>
  </si>
  <si>
    <t xml:space="preserve"> SODIUM O-PHENYLPHENATE</t>
  </si>
  <si>
    <t xml:space="preserve"> SODIUM 2-PHENYLPHENOXIDE</t>
  </si>
  <si>
    <t xml:space="preserve"> (1,1'-BIPHENYL)-2-OL, SODIUM SALT</t>
  </si>
  <si>
    <t xml:space="preserve"> SODIUM O-PHENYLPHENOL</t>
  </si>
  <si>
    <t xml:space="preserve"> SODIUM (1,1'BIPHENYL)-2-OLATE</t>
  </si>
  <si>
    <t xml:space="preserve"> SODIUM 2-BIPHENYLOLATE</t>
  </si>
  <si>
    <t xml:space="preserve"> 2-HYDROXYDIPHENYL SODIUM</t>
  </si>
  <si>
    <t xml:space="preserve"> 2-BIPHENYLOL, SODIUM SALT</t>
  </si>
  <si>
    <t xml:space="preserve"> TETRAMETHYLDECANEDIOL</t>
  </si>
  <si>
    <t xml:space="preserve"> DECANEDIOL, TETRAMETHYL-</t>
  </si>
  <si>
    <t xml:space="preserve"> TETRAMETHYL DECANEDIOL</t>
  </si>
  <si>
    <t xml:space="preserve"> 2-HYDROXY-4-METHOXY-2-CARBOXYBENZOPHENONE</t>
  </si>
  <si>
    <t xml:space="preserve"> BENZOIC ACID, 2-(2-HYDROXYBENZOYL)METHOXY-</t>
  </si>
  <si>
    <t xml:space="preserve"> BENZOIC ACID, METHOXY-2-SALICYLOL-</t>
  </si>
  <si>
    <t xml:space="preserve"> METHOXY-2-SALICYLOLBENZOIC ACID</t>
  </si>
  <si>
    <t xml:space="preserve"> 2-(2-HYDROXYBENZOYL)METHOXYBENZOIC ACID</t>
  </si>
  <si>
    <t xml:space="preserve"> SODIUM DIISOPROPYLNAPTHALENESULFONATE</t>
  </si>
  <si>
    <t xml:space="preserve"> SODIUM BIS(1-METHYLETHYL)NAPHTHALENESULFONATE</t>
  </si>
  <si>
    <t xml:space="preserve"> NAPHTHALENESULFONIC ACID, BIS(1-METHYLETHYL)-, SODIUM SALT</t>
  </si>
  <si>
    <t xml:space="preserve"> NAPHTHALENESULFONIC ACID, DIISOPROPYL-, SODIUM SALT</t>
  </si>
  <si>
    <t xml:space="preserve"> SODIUM DIISOPROPYLNAPHTHALENESULFONATE</t>
  </si>
  <si>
    <t xml:space="preserve"> DIMETHYLCYCLOHEXYL PHTHALATE</t>
  </si>
  <si>
    <t xml:space="preserve"> DIMETHYLCYCLOHEXANOL HYDROGEN PHTHALATE</t>
  </si>
  <si>
    <t xml:space="preserve"> MONO(DIMETHYLCYCLOHEXYL) PHTHALATE</t>
  </si>
  <si>
    <t xml:space="preserve"> MONO(DIMETHYLCYCLOHEXYL) 1,2-BENZENEDICARBOXYLATE</t>
  </si>
  <si>
    <t xml:space="preserve"> PHTHALIC ACID, MONO(DIMETHYLCYCLOHEXYL) ESTER</t>
  </si>
  <si>
    <t xml:space="preserve"> 1,2-BENZENEDICARBOXYLIC ACID, MONO(DIMETHYLCYCLOHEXYL) ESTER</t>
  </si>
  <si>
    <t xml:space="preserve"> 2-BIPHENYLYL DIPHENYL PHOSPHATE</t>
  </si>
  <si>
    <t xml:space="preserve"> (1,1'-BIPHENYL)-2-YL DIPHENYL PHOSPHATE</t>
  </si>
  <si>
    <t xml:space="preserve"> DIPHENYL MONO-O-XENYL PHOSPHATE</t>
  </si>
  <si>
    <t xml:space="preserve"> DIPHENYL O-BIPHENYLYL PHOSPHATE</t>
  </si>
  <si>
    <t xml:space="preserve"> PHOSPHORIC ACID, (1,1'-BIPHENYL)-2-YL DIPHENYL ESTER</t>
  </si>
  <si>
    <t xml:space="preserve"> PHOSPHORIC ACID, 2-BIPHENYLYL DIPHENYL ESTER</t>
  </si>
  <si>
    <t xml:space="preserve"> PHENYLPHENYL BISPHENYL PHOSPHATE, O-</t>
  </si>
  <si>
    <t xml:space="preserve"> PHENYLPHENYL DIPHENYL PHOSPHATE, O-</t>
  </si>
  <si>
    <t xml:space="preserve"> 2-BIPHENYLYL PHENYL PHOSPHATE ((C12H9O)(PHO)2PO)</t>
  </si>
  <si>
    <t xml:space="preserve"> OCTYLPHENOXYETHANOLS</t>
  </si>
  <si>
    <t xml:space="preserve"> ETHYLENE GLYCOL OCTYLPHENYL ETHER</t>
  </si>
  <si>
    <t xml:space="preserve"> ETHANOL, 2-(OCTYLPHENOXY)-</t>
  </si>
  <si>
    <t xml:space="preserve"> OCTYLPHENOXYETHANOL</t>
  </si>
  <si>
    <t xml:space="preserve"> 2-(OCTYLPHENOXY)ETHANOL</t>
  </si>
  <si>
    <t xml:space="preserve"> SODIUM DI(2-ETHYLHEXYL) PYROPHOSPHATE</t>
  </si>
  <si>
    <t xml:space="preserve"> DIPHOSPHORIC ACID, BIS(2-ETHYLHEXYL) ESTER, SODIUM SALT</t>
  </si>
  <si>
    <t xml:space="preserve"> PYROPHOSPHORIC ACID, BIS(2-ETHYLHEXYL) ESTER, SODIUM SALT</t>
  </si>
  <si>
    <t xml:space="preserve"> SODIUM BIS(2-ETHYLHEXYL) PYROPHOSPHATE</t>
  </si>
  <si>
    <t xml:space="preserve"> SODIUM BIS(2-ETHYLHEXYL) DIPHOSPHATE</t>
  </si>
  <si>
    <t xml:space="preserve"> SODIUM TRIISOPROPYLNAPHTHALENESULFONATE</t>
  </si>
  <si>
    <t xml:space="preserve"> NAPHTHALENESULFONIC ACID, TRIS(1-METHYLETHYL)-, SODIUM SALT</t>
  </si>
  <si>
    <t xml:space="preserve"> NAPHTHALENESULFONIC ACID, TRIISOPROPYL-, SODIUM SALT</t>
  </si>
  <si>
    <t xml:space="preserve"> SODIUM TRIS(1-METHYLETHYL)NAPHTHALENESULFONATE</t>
  </si>
  <si>
    <t xml:space="preserve"> SODIUM TRIISOPROPYLNAPHTHYLSULFONATE</t>
  </si>
  <si>
    <t xml:space="preserve"> naphthalenesulfonic acid, tris(1-methylethyl)-, sodium salt (1:1)</t>
  </si>
  <si>
    <t xml:space="preserve"> GLYCERYL MONORICINOLEATE</t>
  </si>
  <si>
    <t xml:space="preserve"> MONORICINOLEIN</t>
  </si>
  <si>
    <t xml:space="preserve"> 9-OCTADECENOIC ACID, 12-HYDROXY-, (R-(Z))-, MONOESTER WITH 1,2,3-PROPANETRIOL</t>
  </si>
  <si>
    <t xml:space="preserve"> RICINOLEIN, MONO-</t>
  </si>
  <si>
    <t xml:space="preserve"> GLYCEROL MONORICINOLEATE</t>
  </si>
  <si>
    <t xml:space="preserve"> 1,2,3-PROPANETRIYL MONO(12-HYDROXY-9-OCTADECENOATE (R-(Z)))</t>
  </si>
  <si>
    <t xml:space="preserve"> GLYCERYL MONOHYDROXY STEARATE</t>
  </si>
  <si>
    <t xml:space="preserve"> HYDROXYSTEARIN</t>
  </si>
  <si>
    <t xml:space="preserve"> OCTADECANOIC ACID, HYDROXY-, MONOESTER WITH 1,2,3-PROPANETRIOL</t>
  </si>
  <si>
    <t xml:space="preserve"> 1,2,3-PROPANETRIOL HYDROXYOCTADECANOATE</t>
  </si>
  <si>
    <t xml:space="preserve"> STEARIC ACID, HYDROXY-, MONOESTER WITH GLYCEROL</t>
  </si>
  <si>
    <t xml:space="preserve"> GLYCERYL MONO-12-HYDROXYSTEARATE</t>
  </si>
  <si>
    <t xml:space="preserve"> GLYCEROL MONO-12-HYDROXYSTEARATE</t>
  </si>
  <si>
    <t xml:space="preserve"> HYDROGENATED GLYCERYL RICINOLEATE</t>
  </si>
  <si>
    <t xml:space="preserve"> GLYCEROL, MONO(12-HYDROXYOCTADECANOATE)</t>
  </si>
  <si>
    <t xml:space="preserve"> OCTADECANOIC ACID, 12-HYDROXY-, MONOESTER WITH 1,2,3-PROPANETRIOL</t>
  </si>
  <si>
    <t xml:space="preserve"> OCTADECANOIC ACID, 12-HYDROXY-, MONOESTER WITH GLYCEROL</t>
  </si>
  <si>
    <t xml:space="preserve"> 12-HYDROXYSTEARIC ACID MONOGLYCERIDE</t>
  </si>
  <si>
    <t xml:space="preserve"> 1,2,3-PROPANETRIOL MONO(12-HYDROXYOCTADECANOATE)</t>
  </si>
  <si>
    <t xml:space="preserve"> 2-HEPTADECENYL-4-METHYL-4-HYDROXYMETHYL-2-OXAZOLINE.</t>
  </si>
  <si>
    <t xml:space="preserve"> 2-HEPTADECENYL-4-METHYL-4-HYDROXYMETHYL-2-OXAZOLINE</t>
  </si>
  <si>
    <t xml:space="preserve"> (2-HEPTADECENYL)-4,5-DIHYDRO-4-METHYL-4-OXAZOLEMETHANOL</t>
  </si>
  <si>
    <t xml:space="preserve"> (2-HEPTADECENYL)-4-METHYL-2-OXAZOLINEMETHANOL</t>
  </si>
  <si>
    <t xml:space="preserve"> 2-OXAZOLINEMETHANOL, (2-HEPTADECENYL)-4-METHYL-</t>
  </si>
  <si>
    <t xml:space="preserve"> 4-OXAZOLEMETHANOL, (2-HEPTADECENYL)-4,5-DIHYDRO-4-METHYL-</t>
  </si>
  <si>
    <t xml:space="preserve"> TRI-TERT-BUTYL-P-PHENYLPHENOL</t>
  </si>
  <si>
    <t xml:space="preserve"> TRI-TERT-BUTYL-4-BIPHENYLOL</t>
  </si>
  <si>
    <t xml:space="preserve"> 4-BIPHENYLOL, TRI-TERT-BUTYL-</t>
  </si>
  <si>
    <t xml:space="preserve"> DINONYLPHENOL</t>
  </si>
  <si>
    <t xml:space="preserve"> PHENOL, DINONYL-</t>
  </si>
  <si>
    <t xml:space="preserve"> MONOSTEARYL CITRATE</t>
  </si>
  <si>
    <t xml:space="preserve"> 1,2,3-PROPANETRICARBOXYLIC ACID, 2-HYDROXY-, MONOOCTADECYL ESTER</t>
  </si>
  <si>
    <t xml:space="preserve"> MONOOCTADECYL 2-HYDROXY-1,2,3-PROPANETRICARBOXYLATE</t>
  </si>
  <si>
    <t xml:space="preserve"> CITRIC ACID, MONOOCTADECYL ESTER</t>
  </si>
  <si>
    <t xml:space="preserve"> MONOOCTADECYL CITRATE</t>
  </si>
  <si>
    <t xml:space="preserve"> MELAMINE-FORMALDEHYDE</t>
  </si>
  <si>
    <t xml:space="preserve"> FORMAMIDE, N-(4,6-DIAMINO-S-TRIAZIN-2-YL)-</t>
  </si>
  <si>
    <t xml:space="preserve"> FORMAMIDE, N-(4,6-DIAMINO-1,3,5-TRIAZIN-2-YL)-</t>
  </si>
  <si>
    <t xml:space="preserve"> N-(4,6-DIAMINO-1,3,5-TRIAZIN-2-YL)FORMAMIDE</t>
  </si>
  <si>
    <t xml:space="preserve"> GLYCERYL MONOBUTYL RICINOLEATE</t>
  </si>
  <si>
    <t xml:space="preserve"> RICINOLEIC ACIOD, MONOBUTYL GLYCERYL DERIV.</t>
  </si>
  <si>
    <t xml:space="preserve"> 9-OCTADECENOIC ACID, 12-HYDROXY-, (R-(Z))-, DIESTER WITH 2(OR 3)-BUTOXY-1,?-PROPANEDIOL</t>
  </si>
  <si>
    <t xml:space="preserve"> DI-BETA-NAPHTHYL-P-PHENYLENEDIAMINE</t>
  </si>
  <si>
    <t xml:space="preserve"> DI-2-NAPHTHALENYL-1,4-BENZENEDIAMINE</t>
  </si>
  <si>
    <t xml:space="preserve"> DI-2-NAPHTHYL-P-PHENYLENEDIAMINE</t>
  </si>
  <si>
    <t xml:space="preserve"> P-PHENYLENEDIAMINE, DI-2-NAPHTHYL-</t>
  </si>
  <si>
    <t xml:space="preserve"> 1,4-BENZENEDIAMINE, DI-2-NAPHTHALENYL-</t>
  </si>
  <si>
    <t xml:space="preserve"> SODIUM N-CYCLOHEXYL-N-PALMITOYL TAURATE</t>
  </si>
  <si>
    <t xml:space="preserve"> SODIUM N-CYCLOHEXYL-N-PALMITOYLTAURATE</t>
  </si>
  <si>
    <t xml:space="preserve"> ETHANESULFONIC ACID, 2-(CYCLOHEXYL(1-OXOHEXADECYL)AMINO)-, SODIUM SALT</t>
  </si>
  <si>
    <t xml:space="preserve"> SODIUM 2-(CYCLOHEXYL(1-OXOHEXADECYL)AMINO)ETHANESULFONATE</t>
  </si>
  <si>
    <t xml:space="preserve"> TAURINE, N-CYCLOHEXYL-N-PALMITOYL-, SODIUM SALT</t>
  </si>
  <si>
    <t xml:space="preserve"> ANTIMONY OXIDE</t>
  </si>
  <si>
    <t xml:space="preserve"> ALUMINUM SILICATE</t>
  </si>
  <si>
    <t xml:space="preserve"> ALUMINATESILICATE</t>
  </si>
  <si>
    <t xml:space="preserve"> ALUMINOSILICATE</t>
  </si>
  <si>
    <t xml:space="preserve"> ALUMINUM POTASSIUM SILICATE</t>
  </si>
  <si>
    <t xml:space="preserve"> ALUMINOSILICIC ACID, POTASSIUM SALT</t>
  </si>
  <si>
    <t xml:space="preserve"> POTASSIUM ALUMINUM SILICATE</t>
  </si>
  <si>
    <t xml:space="preserve"> POTASSIUM ALUMINOSILICATE</t>
  </si>
  <si>
    <t xml:space="preserve"> SILICIC ACID, ALUMINUM POTASSIUM SALT</t>
  </si>
  <si>
    <t xml:space="preserve"> PHTHALOCYANINE GREEN</t>
  </si>
  <si>
    <t xml:space="preserve"> MONASTRAL FAST GREEN 2GWD</t>
  </si>
  <si>
    <t xml:space="preserve"> C.I. 74260</t>
  </si>
  <si>
    <t xml:space="preserve"> MONASTRAL FAST GREEN GWD</t>
  </si>
  <si>
    <t xml:space="preserve"> GREEN GK</t>
  </si>
  <si>
    <t xml:space="preserve"> MICROLITH GREEN GK</t>
  </si>
  <si>
    <t xml:space="preserve"> C.I. PIGMENT GREEN 7</t>
  </si>
  <si>
    <t xml:space="preserve"> ZULU GREEN</t>
  </si>
  <si>
    <t xml:space="preserve"> COPPER POLYCHLOROPHTHALOCYANINE</t>
  </si>
  <si>
    <t xml:space="preserve"> COPPER PHTHALOCYANINE, POLYCHLORINATED</t>
  </si>
  <si>
    <t xml:space="preserve"> PIGMENT GREEN 7</t>
  </si>
  <si>
    <t xml:space="preserve"> HELIOGEN GREEN G</t>
  </si>
  <si>
    <t xml:space="preserve"> XYLENE</t>
  </si>
  <si>
    <t xml:space="preserve"> XYLOL</t>
  </si>
  <si>
    <t xml:space="preserve"> BENZENE, DIMETHYL-</t>
  </si>
  <si>
    <t xml:space="preserve"> DIMETHYLBENZENE</t>
  </si>
  <si>
    <t xml:space="preserve"> CAPTAN</t>
  </si>
  <si>
    <t xml:space="preserve"> N-TRICHLOROMETHYLTHIO-4-CYCLOHEXENE-1,2-DICARBOXIMIDE</t>
  </si>
  <si>
    <t xml:space="preserve"> N-TRICHLOROMETHYLMERCAPTO-4-CYCLOHEXENE-1,2-DICARBOXIMIDE</t>
  </si>
  <si>
    <t xml:space="preserve"> N-((TRICHLOROMETHYL)THIO)TETRAHYDROPHTHALAMIDE</t>
  </si>
  <si>
    <t xml:space="preserve"> 1H-ISOINDOLE-1,3(2H)-DIONE, 3A,4,7,7A-TETRAHYDRO-2-((TRICHLOROMETHYL)THIO)-</t>
  </si>
  <si>
    <t xml:space="preserve"> 3A,4,7,7A-TETRAHYDRO-2-((TRICHLOROMETHYL)THIO)-1H-ISOINDOLE-1,3(2H)-DIONE</t>
  </si>
  <si>
    <t xml:space="preserve"> 4-CYCLOHEXENE-1,2-DICARBOXIMIDE, N-((TRICHLOROMETHYL)THIO)-</t>
  </si>
  <si>
    <t xml:space="preserve"> N-((TRICHLOROMETHYL)THIO)-4-CYCLOHEXENE-1,2-DICARBOXIMIDE</t>
  </si>
  <si>
    <t xml:space="preserve"> DIISOOCTYL ADIPATE</t>
  </si>
  <si>
    <t xml:space="preserve"> 2,4-DICHLOROBENZOYL PEROXIDE</t>
  </si>
  <si>
    <t xml:space="preserve"> BIS(2,4-DICHLOROBENZOYL) PEROXIDE</t>
  </si>
  <si>
    <t xml:space="preserve"> PEROXIDE, BIS(2,4-DICHLOROBENZOYL)</t>
  </si>
  <si>
    <t xml:space="preserve"> ASBESTOS</t>
  </si>
  <si>
    <t xml:space="preserve"> ASBESTOS FIBER</t>
  </si>
  <si>
    <t xml:space="preserve"> CALCIUM-MAGNESIUM SILICATE, NATIVE</t>
  </si>
  <si>
    <t xml:space="preserve"> CLAY (KAOLIN)</t>
  </si>
  <si>
    <t xml:space="preserve"> KAOLIN</t>
  </si>
  <si>
    <t xml:space="preserve"> CHINA CLAY</t>
  </si>
  <si>
    <t xml:space="preserve"> CHINA CLAY, ENGLISH</t>
  </si>
  <si>
    <t xml:space="preserve"> BOLUS ALBA</t>
  </si>
  <si>
    <t xml:space="preserve"> PORCELAIN CLAY</t>
  </si>
  <si>
    <t xml:space="preserve"> ARGILLA</t>
  </si>
  <si>
    <t xml:space="preserve"> KAOLIN CLAY</t>
  </si>
  <si>
    <t xml:space="preserve"> TOLUENESULFONAMIDE</t>
  </si>
  <si>
    <t xml:space="preserve"> BENZENESULFONAMIDE, AR-METHYL-</t>
  </si>
  <si>
    <t xml:space="preserve"> AR-METHYLBENZENESULFONAMIDE</t>
  </si>
  <si>
    <t xml:space="preserve"> AR-TOLUENESULFONAMIDE</t>
  </si>
  <si>
    <t xml:space="preserve"> DIHYDROXYDICHLORODIPHENYLMETHANE</t>
  </si>
  <si>
    <t xml:space="preserve"> TETRAMETHYLDECYNEDIOL</t>
  </si>
  <si>
    <t xml:space="preserve"> DECYNEDIOL, TETRAMETHYL-</t>
  </si>
  <si>
    <t xml:space="preserve"> TETRAMETHYL DECYNEDIOL</t>
  </si>
  <si>
    <t xml:space="preserve"> TRIS(DINONYLPHENYL) PHOSPHITE</t>
  </si>
  <si>
    <t xml:space="preserve"> DINONYLPHENYL PHOSPHITE (3:1)</t>
  </si>
  <si>
    <t xml:space="preserve"> PHENOL, DINONYL-, PHOSPHITE (3:1)</t>
  </si>
  <si>
    <t xml:space="preserve"> PHENOL, DINONYL-, PHOSPHITE</t>
  </si>
  <si>
    <t xml:space="preserve"> TRI(DINONYLPHENYL) PHOSPHITE</t>
  </si>
  <si>
    <t xml:space="preserve"> HYDROGEN</t>
  </si>
  <si>
    <t xml:space="preserve"> PARAHYDROGEN</t>
  </si>
  <si>
    <t xml:space="preserve"> ORTHOHYDROGEN</t>
  </si>
  <si>
    <t xml:space="preserve"> DIHYDROGEN</t>
  </si>
  <si>
    <t xml:space="preserve"> CARBON BLACK</t>
  </si>
  <si>
    <t xml:space="preserve"> C.I. PIGMENT BLACK 7</t>
  </si>
  <si>
    <t xml:space="preserve"> LAMP BLACK</t>
  </si>
  <si>
    <t xml:space="preserve"> CHANNEL BLACK</t>
  </si>
  <si>
    <t xml:space="preserve"> FURNACE BLACK</t>
  </si>
  <si>
    <t xml:space="preserve"> C.I. 77266</t>
  </si>
  <si>
    <t xml:space="preserve"> ACETYLENE BLACK</t>
  </si>
  <si>
    <t xml:space="preserve"> PIGMENT BLACK 7</t>
  </si>
  <si>
    <t xml:space="preserve"> GAS BLACK</t>
  </si>
  <si>
    <t xml:space="preserve"> HIGH-PURITY FURNACE BLACK</t>
  </si>
  <si>
    <t xml:space="preserve"> COBALT ALUMINATE</t>
  </si>
  <si>
    <t xml:space="preserve"> ALUMINUM COBALT OXIDE</t>
  </si>
  <si>
    <t xml:space="preserve"> ALUMINUM COBALT OXIDE (AL2COO4)</t>
  </si>
  <si>
    <t xml:space="preserve"> ALUMINUM COBALT OXIDE (COAL2O4)</t>
  </si>
  <si>
    <t xml:space="preserve"> COBALT BLUE</t>
  </si>
  <si>
    <t xml:space="preserve"> COBALT OXIDE-ALUMINUM OXIDE</t>
  </si>
  <si>
    <t xml:space="preserve"> COBALTOUS ALUMINATE</t>
  </si>
  <si>
    <t xml:space="preserve"> COBALT ALUMINUM OXIDE</t>
  </si>
  <si>
    <t xml:space="preserve"> ALUMINUM DI(2-ETHYLHEXOATE)</t>
  </si>
  <si>
    <t xml:space="preserve"> ALUMINUM DI(2-ETHYLHEXANOATE)</t>
  </si>
  <si>
    <t xml:space="preserve"> ALUMINUM 2-ETHYLHEXANOATE (3:2)</t>
  </si>
  <si>
    <t xml:space="preserve"> HEXANOIC ACID, 2-ETHYL-, ALUMINUM SALT (2:3)</t>
  </si>
  <si>
    <t xml:space="preserve"> HYDROGENATED BIPHENYL</t>
  </si>
  <si>
    <t xml:space="preserve"> DIPHENYL, HYDROGENATED</t>
  </si>
  <si>
    <t xml:space="preserve"> 1,1'-BIPHENYL, HYDROGENATED</t>
  </si>
  <si>
    <t xml:space="preserve"> N,N'-DISALICYLALPROPYLENEDIAMINE</t>
  </si>
  <si>
    <t xml:space="preserve"> BENZALDEHYDE, ((1-METHYL-1,2-ETHANEDIYL)DIIMINO)BIS(2-HYDROXY-</t>
  </si>
  <si>
    <t xml:space="preserve"> ((1-METHYL-1,2-ETHANEDIYL)DIIMINO)BIS(2-HYDROXYBENZALDEHYDE)</t>
  </si>
  <si>
    <t xml:space="preserve"> FORMALDEHYDE O-TOLUENESULFONAMIDE</t>
  </si>
  <si>
    <t xml:space="preserve"> BENZENESULFONAMIDE, 2-METHYL-, COMPD. WITH FORMALDEHYDE (1:1)</t>
  </si>
  <si>
    <t xml:space="preserve"> FORMALDEHYDE, COMPD. WITH 2-METHYLBENZENESULFONAMIDE (1:1)</t>
  </si>
  <si>
    <t xml:space="preserve"> TOLUENE SULFONAMIDE FORMALDEHYDE, O-</t>
  </si>
  <si>
    <t xml:space="preserve"> FORMALDEHYDE P-TOLUENESULFONAMIDE</t>
  </si>
  <si>
    <t xml:space="preserve"> BENZENESULFONAMIDE, 4-METHYL-, COMPD. WITH FORMALDEHYDE (1:1)</t>
  </si>
  <si>
    <t xml:space="preserve"> FORMALDEHYDE, COMPD. WITH 4-METHYLBENZENESULFONAMIDE (1:1)</t>
  </si>
  <si>
    <t xml:space="preserve"> TOLUENE SULFONAMIDE FORMALDEHYDE, P-</t>
  </si>
  <si>
    <t xml:space="preserve"> MANGANESE NAPHTHENATE</t>
  </si>
  <si>
    <t xml:space="preserve"> NAPHTHENIC ACIDS, MANGANESE SALTS</t>
  </si>
  <si>
    <t xml:space="preserve"> METHACRYLOXYACETAMIDOETHYLETHYLENE UREA</t>
  </si>
  <si>
    <t xml:space="preserve"> METHACRYLOXYACETAMIDOETHYL-ETHYLENE UREA</t>
  </si>
  <si>
    <t xml:space="preserve"> SODIUM OLEOYL ISOPROPANOLAMIDE SULFOSUCCINATE</t>
  </si>
  <si>
    <t xml:space="preserve"> SODIUM DIISOBUTYLPHENOXYMONOETHOXYETHYLSULFONATE</t>
  </si>
  <si>
    <t xml:space="preserve"> ETHANESULFONIC ACID, (BIS(2-METHYLPROPYL)PHENOXY)ETHOXY-, SODIUM SALT</t>
  </si>
  <si>
    <t xml:space="preserve"> SODIUM (BIS(2-METHYLPROPYL)PHENOXY)ETHOXYETHANESULFONATE</t>
  </si>
  <si>
    <t xml:space="preserve"> SODIUM DIIISOBUTYLPHENOXYMONOETHOXYETHYL SULFONATE</t>
  </si>
  <si>
    <t xml:space="preserve"> SODIUM DIISOBUTYLPHENOXYDIETHOXYETHYLSULFONATE</t>
  </si>
  <si>
    <t xml:space="preserve"> ETHANESULFONIC ACID, (BIS(2-METHYLPROPYL)PHENOXY)DIETHOXY-, SODIUM SALT</t>
  </si>
  <si>
    <t xml:space="preserve"> SODIUM (BIS(2-METHYLPROPYL)PHENOXY)DIETHOXYETHANESULFONATE</t>
  </si>
  <si>
    <t xml:space="preserve"> SODIUM DIISOBUTYLPHENOXYDIETHOXYETHYL SULFONATE</t>
  </si>
  <si>
    <t xml:space="preserve"> SODIUM FRUCTOHEPTONATE</t>
  </si>
  <si>
    <t xml:space="preserve"> FRUCTOHEPTONIC ACID, MONOSODIUM SALT</t>
  </si>
  <si>
    <t xml:space="preserve"> D-ARABINO-HEXANOIC ACID, 2-C-(HYDROXYMETHYL)-, MONOSODIUM SALT, (2XI)-</t>
  </si>
  <si>
    <t xml:space="preserve"> MONOSODIUM FRUCTOHEPTONATE</t>
  </si>
  <si>
    <t xml:space="preserve"> MONOSODIUM 2-C-(HYDROXYMETHYL)-D-ARABINOHEXANOATE</t>
  </si>
  <si>
    <t xml:space="preserve"> GLASSINE PAPER</t>
  </si>
  <si>
    <t xml:space="preserve"> GLASSINE</t>
  </si>
  <si>
    <t xml:space="preserve"> PAPER, GLASSINE</t>
  </si>
  <si>
    <t xml:space="preserve"> COPPER NAPHTHENATE</t>
  </si>
  <si>
    <t xml:space="preserve"> naphthenic acids, copper salts</t>
  </si>
  <si>
    <t xml:space="preserve"> GLYCERIN-MALEIC ANHYDRIDE</t>
  </si>
  <si>
    <t xml:space="preserve"> 2,5-FURANDIONE, MIXT. WITH 1,2,3-PROPANETRIOL</t>
  </si>
  <si>
    <t xml:space="preserve"> GLYCERYL LACTOSTEARATE</t>
  </si>
  <si>
    <t xml:space="preserve"> GLYCEROL LACTOSTEARATE</t>
  </si>
  <si>
    <t xml:space="preserve"> GLYCEROL LACTATE MONO- AND DISTEARATE</t>
  </si>
  <si>
    <t xml:space="preserve"> LACTOSTEARIN</t>
  </si>
  <si>
    <t xml:space="preserve"> OCTADECANOIC ACID, ESTER WITH 1,2,3-PROPANETRIOL 2-HYDROXYPROPANOATE</t>
  </si>
  <si>
    <t xml:space="preserve"> STEARIN, LACTATE</t>
  </si>
  <si>
    <t xml:space="preserve"> 1,2,3-PROPANETRIYL 2-HYDROXYPROPANOATE OCTADECANOATE</t>
  </si>
  <si>
    <t xml:space="preserve"> METHACRYLAMIDOETHYLENE UREA</t>
  </si>
  <si>
    <t xml:space="preserve"> UREA, METHACRYLAMIDOETHYLENE-</t>
  </si>
  <si>
    <t xml:space="preserve"> 2-PROPENAMIDE, 2-METHYL-N-(2-OXO-1-IMIDAZOLIDINYL)-</t>
  </si>
  <si>
    <t xml:space="preserve"> 2-METHYL-N-(2-OXO-1-IMINDAZOLIDINYL)-2-PROPENAMIDE</t>
  </si>
  <si>
    <t xml:space="preserve"> METHYL ETHYL KETONE PEROXIDE</t>
  </si>
  <si>
    <t xml:space="preserve"> MEK PEROXIDE</t>
  </si>
  <si>
    <t xml:space="preserve"> 2-BUTANONE PEROXIDE</t>
  </si>
  <si>
    <t xml:space="preserve"> 2-BUTANONE, PEROXIDE</t>
  </si>
  <si>
    <t xml:space="preserve"> SORBITAN MONOLAURATE</t>
  </si>
  <si>
    <t xml:space="preserve"> SORBITAN, MONODODECANOATE</t>
  </si>
  <si>
    <t xml:space="preserve"> SORBITAN MONODODECANOATE</t>
  </si>
  <si>
    <t xml:space="preserve"> TOLUENE SULFONAMIDE FORMALDEHYDE</t>
  </si>
  <si>
    <t xml:space="preserve"> TOLUENESULFONAMIDE FORMALDEHYDE</t>
  </si>
  <si>
    <t xml:space="preserve"> BENZENESULFONAMIDE, AR-METHYL, REACTION PRODUCTS WITH FORMALDEHYDE</t>
  </si>
  <si>
    <t xml:space="preserve"> FORMALDEHYDE-TOLUENESULFONAMIDE REACTION PRODUCT</t>
  </si>
  <si>
    <t xml:space="preserve"> AMMONIUM BIFLUORIDE</t>
  </si>
  <si>
    <t xml:space="preserve"> AMMONIUM FLUORIDE ((NH4)(HF2))</t>
  </si>
  <si>
    <t xml:space="preserve"> AMMONIUM FLUORIDE COMPD. WITH-HYDROGEN FLUORIDE (1:1)</t>
  </si>
  <si>
    <t xml:space="preserve"> AMMONIUM MONOHYDROGEN DIFLUORIDE</t>
  </si>
  <si>
    <t xml:space="preserve"> AMMONIUM ACID FLUORIDE</t>
  </si>
  <si>
    <t xml:space="preserve"> AMMONIUM HYDROGEN FLUORIDE</t>
  </si>
  <si>
    <t xml:space="preserve"> 1-(2-METHOXYPROPOXY)-2-PROPANOL</t>
  </si>
  <si>
    <t xml:space="preserve"> 2-propanol, 1-(2-methoxypropoxy)-</t>
  </si>
  <si>
    <t xml:space="preserve"> 1-NAPHTHYLAMINE</t>
  </si>
  <si>
    <t xml:space="preserve"> 1-NAPHTHALENAMINE</t>
  </si>
  <si>
    <t xml:space="preserve"> C.I. 37265</t>
  </si>
  <si>
    <t xml:space="preserve"> ALPHA-NAPHTHYLAMINE</t>
  </si>
  <si>
    <t xml:space="preserve"> 1-AMINONAPHTHALENE</t>
  </si>
  <si>
    <t xml:space="preserve"> C.I. AZOIC DIAZO COMPONENT 114</t>
  </si>
  <si>
    <t xml:space="preserve"> AZOIC DIAZO COMPONENT 114</t>
  </si>
  <si>
    <t xml:space="preserve"> FAST GARNET BASE B</t>
  </si>
  <si>
    <t xml:space="preserve"> NAPHTHYLAMINE, ALPHA-</t>
  </si>
  <si>
    <t xml:space="preserve"> SILICIC ACID</t>
  </si>
  <si>
    <t xml:space="preserve"> PRECIPITATED SILICA</t>
  </si>
  <si>
    <t xml:space="preserve"> SODIUM CALCIUM SILICATE</t>
  </si>
  <si>
    <t xml:space="preserve"> CALCIUM SODIUM SILICATE</t>
  </si>
  <si>
    <t xml:space="preserve"> SILICIC ACID, CALCIUM SODIUM SALT</t>
  </si>
  <si>
    <t xml:space="preserve"> SODIUM PHOSPHOALUMINATE</t>
  </si>
  <si>
    <t xml:space="preserve"> ALUMINUM SODIUM OXIDE PHOSPHATE</t>
  </si>
  <si>
    <t xml:space="preserve"> SODIUM POLYSULFIDE</t>
  </si>
  <si>
    <t xml:space="preserve"> ALUMINUM OXIDE</t>
  </si>
  <si>
    <t xml:space="preserve"> ALUMINA</t>
  </si>
  <si>
    <t xml:space="preserve"> ALUMINUM TRIOXIDE</t>
  </si>
  <si>
    <t xml:space="preserve"> ALUMINUM OXIDE (AL2O3)</t>
  </si>
  <si>
    <t xml:space="preserve"> 2,4-DIMETHYL-6-(1-METHYLPENTADECYL)PHENOL</t>
  </si>
  <si>
    <t xml:space="preserve"> PHENOL, 2,4-DIMETHYL-6-(1-METHYLPENTADECYL)-</t>
  </si>
  <si>
    <t xml:space="preserve"> BETA-NAPHTHOL</t>
  </si>
  <si>
    <t xml:space="preserve"> 2-NAPHTHOL</t>
  </si>
  <si>
    <t xml:space="preserve"> naphthol, beta-</t>
  </si>
  <si>
    <t xml:space="preserve"> 2-naphthalenol</t>
  </si>
  <si>
    <t xml:space="preserve"> C.I. 37500</t>
  </si>
  <si>
    <t xml:space="preserve"> C.I. azoic coupling component 1</t>
  </si>
  <si>
    <t xml:space="preserve"> azoic coupling component 1</t>
  </si>
  <si>
    <t xml:space="preserve"> C.I. developer 5</t>
  </si>
  <si>
    <t xml:space="preserve"> developer 5</t>
  </si>
  <si>
    <t xml:space="preserve"> 2-hydroxynaphthalene</t>
  </si>
  <si>
    <t xml:space="preserve"> isonaphthol</t>
  </si>
  <si>
    <t xml:space="preserve"> hydroxynaphthalene, beta-</t>
  </si>
  <si>
    <t xml:space="preserve"> naphthyl alcohol, beta-</t>
  </si>
  <si>
    <t xml:space="preserve"> ZINC CHROMATE</t>
  </si>
  <si>
    <t xml:space="preserve"> ZINC CHROMATE HYDROXIDE</t>
  </si>
  <si>
    <t xml:space="preserve"> CHROMIC ACID (H2CRO4), ZINC SALT (1:1)</t>
  </si>
  <si>
    <t xml:space="preserve"> ZINC CHROMATE (1:1)</t>
  </si>
  <si>
    <t xml:space="preserve"> ZINC CHROMATE(VI) (ZNCRO4)</t>
  </si>
  <si>
    <t xml:space="preserve"> N-(2-AMINOETHYL)-1,3-PROPANEDIAMINE</t>
  </si>
  <si>
    <t xml:space="preserve"> ETHYLENEPROPYLENETRIAMINE</t>
  </si>
  <si>
    <t xml:space="preserve"> N-(3-AMINOPROPYL)-1,2-DIAMINOETHANE</t>
  </si>
  <si>
    <t xml:space="preserve"> N-(3-AMINOPROPYL)ETHYLENEDIAMINE</t>
  </si>
  <si>
    <t xml:space="preserve"> N-(2-AMINOETHYL)PROPYLENEDIAMINE</t>
  </si>
  <si>
    <t xml:space="preserve"> 1,4,8-TRIAZAOCTANE</t>
  </si>
  <si>
    <t xml:space="preserve"> 1,3-PROPANEDIAMINE, N-(2-AMINOETHYL)-</t>
  </si>
  <si>
    <t xml:space="preserve"> 3-AZAHEXANE-1,6-DIAMINE</t>
  </si>
  <si>
    <t xml:space="preserve"> C16-18 OLEFINS</t>
  </si>
  <si>
    <t xml:space="preserve"> ALPHA-OLEFIN(C16-18)</t>
  </si>
  <si>
    <t xml:space="preserve"> C16-18 ALPHA-OLEFIN</t>
  </si>
  <si>
    <t xml:space="preserve"> OLEFIN(C16-18), ALPHA-</t>
  </si>
  <si>
    <t xml:space="preserve"> ALKENES, C16-18 ALPHA-</t>
  </si>
  <si>
    <t xml:space="preserve"> C16-18 ALPHA-ALKENES</t>
  </si>
  <si>
    <t xml:space="preserve"> CHROMIUM NITRATE</t>
  </si>
  <si>
    <t xml:space="preserve"> NITRIC ACID, CHROMIUM(3+) SALT</t>
  </si>
  <si>
    <t xml:space="preserve"> CHROMIUM(3+) NITRATE</t>
  </si>
  <si>
    <t xml:space="preserve"> CHROMIUM NITRATE (CR(NO3)3)</t>
  </si>
  <si>
    <t xml:space="preserve"> CHROMIUM TRINITRATE</t>
  </si>
  <si>
    <t xml:space="preserve"> 2,2'-DIBENZOYLAMINODIPHENYL DISULFIDE</t>
  </si>
  <si>
    <t xml:space="preserve"> BENZAMIDE, N,N'-(DITHIODI-2,1-PHENYLENE)BIS-</t>
  </si>
  <si>
    <t xml:space="preserve"> BENZANILIDE, 2',2'''-DITHIOBIS-</t>
  </si>
  <si>
    <t xml:space="preserve"> N,N'-(DITHIODI-2,1-PHENYLENE)BIS(BENZAMIDE)</t>
  </si>
  <si>
    <t xml:space="preserve"> 2,2'-DIBENZAMIDODIPHENYL DISULFIDE</t>
  </si>
  <si>
    <t xml:space="preserve"> 2',2'''-DITHIOBIS(BENZANILIDE)</t>
  </si>
  <si>
    <t xml:space="preserve"> DIMETHYLDIBENZYLIDENE SORBITOL</t>
  </si>
  <si>
    <t xml:space="preserve"> 1,3:2,4-BIS(3,4-DIMETHYLBENZYLIDENE)SORBITOL</t>
  </si>
  <si>
    <t xml:space="preserve"> D-GLUCITOL, 1,3:2,4-BIS-O-((3,4-DIMETHYLPHENYL)METHYLENE)-</t>
  </si>
  <si>
    <t xml:space="preserve"> 1,3:2,4-BIS-O-((3,4-DIMETHYLPHENYL)METHYLENE)-D-GLUCITOL</t>
  </si>
  <si>
    <t xml:space="preserve"> COBALT 2-ETHYLHEXOATE</t>
  </si>
  <si>
    <t xml:space="preserve"> COBALT 2-ETHYLHEXANOATE</t>
  </si>
  <si>
    <t xml:space="preserve"> HEXANOIC ACID, 2-ETHYL-, COBALT SALT</t>
  </si>
  <si>
    <t xml:space="preserve"> COBALT STEARATE</t>
  </si>
  <si>
    <t xml:space="preserve"> OCTADECANOIC ACID, COBALT SALT</t>
  </si>
  <si>
    <t xml:space="preserve"> COBALT OCTADECANOATE</t>
  </si>
  <si>
    <t xml:space="preserve"> STEARIC ACID, COBALT SALT</t>
  </si>
  <si>
    <t xml:space="preserve"> PHENYL-BETA-NAPTHYLAMINE (FREE OF BETA-NAPTHYLAMINE)</t>
  </si>
  <si>
    <t xml:space="preserve"> N-PHENYL-2-NAPHTHYLAMINE</t>
  </si>
  <si>
    <t xml:space="preserve"> PHENYL-BETA-NAPHTHYLAMINE</t>
  </si>
  <si>
    <t xml:space="preserve"> N-PHENYL-2-NAPHTHALENAMINE</t>
  </si>
  <si>
    <t xml:space="preserve"> N-PHENYL-BETA-NAPHTHYLAMINE</t>
  </si>
  <si>
    <t xml:space="preserve"> 2-NAPHTHALENAMINE, N-PHENYL-</t>
  </si>
  <si>
    <t xml:space="preserve"> 2-NAPHTHYLAMINE, N-PHENYL-</t>
  </si>
  <si>
    <t xml:space="preserve"> N-DODECYLGUANIDINE HYDROCHLORIDE</t>
  </si>
  <si>
    <t xml:space="preserve"> DODECYLGUANIDINE MONOHYDROCHLORIDE</t>
  </si>
  <si>
    <t xml:space="preserve"> DODECYLGUANIDINE HYDROCHLORIDE</t>
  </si>
  <si>
    <t xml:space="preserve"> POTASSIUM PENTAMETHYLENEDITHIOCARBAMATE</t>
  </si>
  <si>
    <t xml:space="preserve"> POTASSIUM PIPERIDINE-1-CARBODITHIOATE</t>
  </si>
  <si>
    <t xml:space="preserve"> POTASSIUM 1-PIPERIDINECARBODITHIOATE</t>
  </si>
  <si>
    <t xml:space="preserve"> 1-PIPERIDINECARBODITHIOIC ACID, POTASSIUM SALT</t>
  </si>
  <si>
    <t xml:space="preserve"> ZINC DIBUTYLDITHIOCARBAMATE</t>
  </si>
  <si>
    <t xml:space="preserve"> BUTYL ZIMATE</t>
  </si>
  <si>
    <t xml:space="preserve"> BIS(DIBUTYLCARBAMATODITHIOATO-S,S')ZINC</t>
  </si>
  <si>
    <t xml:space="preserve"> BIS(DIBUTYLDITHIOCARBAMATO)ZINC</t>
  </si>
  <si>
    <t xml:space="preserve"> ZINC, BIS(DIBUTYLCARBAMATODITHIOATO-S,S')-, (T-4)-</t>
  </si>
  <si>
    <t xml:space="preserve"> ZINC, BIS(DIBUTYLDITHIOCARBAMATO)-</t>
  </si>
  <si>
    <t xml:space="preserve"> SODIUM DIBUTYLDITHIOCARBAMATE</t>
  </si>
  <si>
    <t xml:space="preserve"> CARBAMODITHIOIC ACID, DIBUTYL-, SODIUM SALT</t>
  </si>
  <si>
    <t xml:space="preserve"> CARBAMIC ACID, DIBUTYLDITHIO-, SODIUM SALT</t>
  </si>
  <si>
    <t xml:space="preserve"> SODIUM N,N-DIBUTYLDITHIOCARBAMATE</t>
  </si>
  <si>
    <t xml:space="preserve"> RESORCINOL MONOBENZOATE</t>
  </si>
  <si>
    <t xml:space="preserve"> RESORCINOL, MONOBENZOATE</t>
  </si>
  <si>
    <t xml:space="preserve"> 1,3-BENZENEDIOL, MONOBENZOATE</t>
  </si>
  <si>
    <t xml:space="preserve"> 3-HYDROXYPHENYL BENZOATE</t>
  </si>
  <si>
    <t xml:space="preserve"> 1,3-BENZENEDIOL MONOBENZOATE</t>
  </si>
  <si>
    <t xml:space="preserve"> 1,3-PROPANEDIAMINE, N,N''-1,2-ETHANEDIYLBIS-, POLYMER WITH 2,4,6-TRICHLORO-1,3,5-TRIAZINE REACTION PRODUCTS WITH N-BUTYL-2,2,6,6-TETRAMETHYL-4-PIPERIDINAMINE</t>
  </si>
  <si>
    <t xml:space="preserve"> POLY(N,N'-BIS(3-AMINOPROPYL)ETHYLENEDIAMINE-CO-CYANURIC CHLORIDE)-N-BUTYL-2,2,6,6-TETRAMETHYL-4-PIPERIDINAMINE REACTION PRODUCT</t>
  </si>
  <si>
    <t xml:space="preserve"> N,N''-1,2-ETHANEDIYLBIS(1,3-PROPANEDIAMINE)-N-BUTYL-2,2,6,6-TETRAMETHYL-4-PIPERIDINAMINE-2,4,6-TRICHLORO-1,3,5-TRIAZINE COPOLYMER</t>
  </si>
  <si>
    <t xml:space="preserve"> POLY(N,N'-BIS(3-AMINOPROPYL)ETHYLENEDIAMINE-CO-N-BUTYL-2,2,6,6-TETRAMETHYL-4-PIPERIDINAMINE-CO-CYANURIC CHLORIDE)</t>
  </si>
  <si>
    <t xml:space="preserve"> 1,3-PROPANEDIAMINE, N,N''-1,2-ETHANEDIYLBIS-, POLYMER WITH 2,4,6-TRICHLORO-1,3,5-TRIAZINE, REACTION PRODUCTS WITH N-BUTYL-2,2,6,6-TETRAMETHYL-4-PIPERIDINAMINE</t>
  </si>
  <si>
    <t xml:space="preserve"> 1,3-PROPANEDIAMINE, N,N''-1,2-ETHANEDIYLBIS-, POLYMER WITH N-BUTYL-2,2,6,6-TETRAMETHYL-4-PIPERIDINAMINE AND 2,4,6-TRICHLORO-1,3,5-TRIAZINE</t>
  </si>
  <si>
    <t xml:space="preserve"> CALCIUM 2-ETHYLHEXOATE</t>
  </si>
  <si>
    <t xml:space="preserve"> CALCIUM 2-ETHYLHEXANOATE</t>
  </si>
  <si>
    <t xml:space="preserve"> HEXANOIC ACID, 2-ETHYL-, CALCIUM SALT</t>
  </si>
  <si>
    <t xml:space="preserve"> ZINC 2-ETHYLHEXOATE</t>
  </si>
  <si>
    <t xml:space="preserve"> ZINC 2-ETHYLHEXANOATE</t>
  </si>
  <si>
    <t xml:space="preserve"> HEXANOIC ACID, 2-ETHYL-, ZINC SALT</t>
  </si>
  <si>
    <t xml:space="preserve"> ZINC DI(2-ETHYLHEXOATE)</t>
  </si>
  <si>
    <t xml:space="preserve"> ZINC BIS(2-ETHYLCAPROATE)</t>
  </si>
  <si>
    <t xml:space="preserve"> BUTYL BENZOATE</t>
  </si>
  <si>
    <t xml:space="preserve"> BENZOIC ACID, BUTYL ESTER</t>
  </si>
  <si>
    <t xml:space="preserve"> DIMETHYLOL ETHYLENE UREA</t>
  </si>
  <si>
    <t xml:space="preserve"> DIMETHYLOLETHYLENEUREA</t>
  </si>
  <si>
    <t xml:space="preserve"> 1,3-DIMETHYLOL-2-IMIDAZOLIDINONE</t>
  </si>
  <si>
    <t xml:space="preserve"> 1,3-BIS(HYDROXYMETHYL)-2-IMIDAZOLIDINONE</t>
  </si>
  <si>
    <t xml:space="preserve"> 2-IMIDAZOLIDINONE, 1,3-BIS(HYDROXYMETHYL)_</t>
  </si>
  <si>
    <t xml:space="preserve"> 1,3-BIS(HYDROXYMETHYL)-2-IMIDAZOLIDONE</t>
  </si>
  <si>
    <t xml:space="preserve"> 1,3-DIHYDROXYMETHYL-2-IMIDAZOLIDONE</t>
  </si>
  <si>
    <t xml:space="preserve"> BARIUM METABORATE</t>
  </si>
  <si>
    <t xml:space="preserve"> BORIC ACID (HBO2), BARIUM SALT</t>
  </si>
  <si>
    <t xml:space="preserve"> BARIUM BORATE (BAB2O4)</t>
  </si>
  <si>
    <t xml:space="preserve"> SODIUM LAUROYL SARCOSINATE</t>
  </si>
  <si>
    <t xml:space="preserve"> SODIUM N-LAUROYLSARCOSINATE</t>
  </si>
  <si>
    <t xml:space="preserve"> GLYCINE, N-METHYL-N-(1-OXODODECYL), SODIUM SALT</t>
  </si>
  <si>
    <t xml:space="preserve"> SODIUM N-LAUROYL SARCOSINATE</t>
  </si>
  <si>
    <t xml:space="preserve"> SODIUM N-METHYL-N-(1-OXODEODECYL) GLYCINE</t>
  </si>
  <si>
    <t xml:space="preserve"> SARCOSINE, N-LAUROYL-, SODIUM SALT</t>
  </si>
  <si>
    <t xml:space="preserve"> THIRAM</t>
  </si>
  <si>
    <t xml:space="preserve"> TETRAMETHYLTHIURAM DISULFIDE</t>
  </si>
  <si>
    <t xml:space="preserve"> TMTD</t>
  </si>
  <si>
    <t xml:space="preserve"> THIURAM</t>
  </si>
  <si>
    <t xml:space="preserve"> DISULFIDE, BIS(DIMETHYLTHIOCARBAMOYL)</t>
  </si>
  <si>
    <t xml:space="preserve"> BIS(DIMETHYLTHIOCARBAMOYL) DISULFIDE</t>
  </si>
  <si>
    <t xml:space="preserve"> THIOPEROXYDICARBONIC DIAMIDE (((H2N)C(S))2S2), TETRAMETHYL-</t>
  </si>
  <si>
    <t xml:space="preserve"> TETRAMETHYLTHIOPEROXYDICARBONIC DIAMIDE</t>
  </si>
  <si>
    <t xml:space="preserve"> COPPER DIMETHYLDITHIOCARBAMATE</t>
  </si>
  <si>
    <t xml:space="preserve"> BIS(DIMETHYLCARBAMODITHIOATO-KAPPAS')COPPER, (SP-4-1)-</t>
  </si>
  <si>
    <t xml:space="preserve"> BIS(DIMETHYLDITHIOCARBAMATO)COPPER</t>
  </si>
  <si>
    <t xml:space="preserve"> BIS(DIMETHYLDITHIOCARBAMATO)COPPER (II)</t>
  </si>
  <si>
    <t xml:space="preserve"> COPPER, BIS(DIMETHYLCARBAMODITHIOATO-KAPPAS')-, (SP-4-1)-</t>
  </si>
  <si>
    <t xml:space="preserve"> COPPER, BIS(DIMETHYLDITHIOCARBAMATO)-</t>
  </si>
  <si>
    <t xml:space="preserve"> ZINC DIMETHYLDITHIOCARBAMATE</t>
  </si>
  <si>
    <t xml:space="preserve"> ZIRAM</t>
  </si>
  <si>
    <t xml:space="preserve"> ZINC, BIS(DIMETHYLCARBAMODITHIOATO-S,S')-, (T-4)-</t>
  </si>
  <si>
    <t xml:space="preserve"> BIS(DIMETHYLCARBAMODITHIOATO-S,S')ZINC</t>
  </si>
  <si>
    <t xml:space="preserve"> POTASSIUM FERRICYANIDE</t>
  </si>
  <si>
    <t xml:space="preserve"> FERRATE(3-), HEXAKIS(CYANO-C)-, TRIPOTASSIUM, (OC-6-11)-</t>
  </si>
  <si>
    <t xml:space="preserve"> FERRATE(3-), HEXACYANO-, TRIPOTASSIUM</t>
  </si>
  <si>
    <t xml:space="preserve"> POTASSIUM FERRICYANATE</t>
  </si>
  <si>
    <t xml:space="preserve"> TRIPOTASSIUM HEXAKIS(CYANO-C)FERRATE</t>
  </si>
  <si>
    <t xml:space="preserve"> TRIPOTASSIUM HEXACYANOFERRATE</t>
  </si>
  <si>
    <t xml:space="preserve"> RED PRUSSIATE</t>
  </si>
  <si>
    <t xml:space="preserve"> ZINC SILICATE</t>
  </si>
  <si>
    <t xml:space="preserve"> ZINC SILICON OXIDE</t>
  </si>
  <si>
    <t xml:space="preserve"> ZINC SILICON DIOXIDE</t>
  </si>
  <si>
    <t xml:space="preserve"> SILICIC ACID (H2SIO3), ZINC SALT (1:1)</t>
  </si>
  <si>
    <t xml:space="preserve"> ZINC SILICATE (ZNO.SIO2)</t>
  </si>
  <si>
    <t xml:space="preserve"> ZINC SILICATE (ZN(SIO3))</t>
  </si>
  <si>
    <t xml:space="preserve"> 3-(TRIMETHOXYSILYL)PROPYLAMINE</t>
  </si>
  <si>
    <t xml:space="preserve"> GAMMA-AMINOPROPYLTRIMETHOXYSILANE</t>
  </si>
  <si>
    <t xml:space="preserve"> PROPYLAMINE, 3-(TRIMETHOXYSILYL)-</t>
  </si>
  <si>
    <t xml:space="preserve"> 3-(TRIMETHOXYSILYL)-1-PROPANAMINE</t>
  </si>
  <si>
    <t xml:space="preserve"> 1-PROPANAMINE, 3-(TRIMETHOXYSILYL)-</t>
  </si>
  <si>
    <t xml:space="preserve"> 1,3-DIMETHYL 5-SULFOISOPHTHALATE</t>
  </si>
  <si>
    <t xml:space="preserve"> DIMETHYL 5-SULFOISOPHTHALATE</t>
  </si>
  <si>
    <t xml:space="preserve"> ISOPHTHALIC ACID, 5-SULFO-, 1,3-DIMETHYL ESTER</t>
  </si>
  <si>
    <t xml:space="preserve"> 1,3-BENZENEDICARBOXYLIC ACID, 5-SULFO-, 1,3-DIMETHYL ESTER</t>
  </si>
  <si>
    <t xml:space="preserve"> 1,3-DIMETHYL 5-SULFO-1,3-BENZENEDICARBOXYLATE</t>
  </si>
  <si>
    <t xml:space="preserve"> LITHIUM HYPOCHLORITE</t>
  </si>
  <si>
    <t xml:space="preserve"> LITHIUM OXYCHLORIDE</t>
  </si>
  <si>
    <t xml:space="preserve"> HYPOCHLOROUS ACID, LITHIUM SALT</t>
  </si>
  <si>
    <t xml:space="preserve"> 4,4'BIS(4-ANILINO-6-METHYLETHANOLAMINE-ALPHA-TRIAZIN-2-YLAMINO)-2,2'-STILBENE DISULFONIC ACID, DISODIUM SALT</t>
  </si>
  <si>
    <t xml:space="preserve"> DISODIUM 2,2'-(1,2-ETHENEDIYL)BIS(5-((4-((2-HYDROXYETHYL)METHYLAMINO)-6-(PHENYLAMINO)-1,3,5-TRIAZIN-2-YL)AMINO)BENZENESULFONATE)</t>
  </si>
  <si>
    <t xml:space="preserve"> BENZENESULFONIC ACID, 2,2'-(1,2-ETHENEDIYL)BIS(5-((4-((2-HYDROXYETHYL)METHYLAMINO)-6-(PHENYLAMINO)-1,3,5-TRIAZIN-2-YL)AMINO)-, DISODIUM SALT</t>
  </si>
  <si>
    <t xml:space="preserve"> DISODIUM 4,4'-BIS((4-ANILINO-6-((2-HYDROXYETHYL)METHYLAMINO))-S-TRIAZIN-2-YL)AMINO)-2,2'-STILBENEDISULFONATE</t>
  </si>
  <si>
    <t xml:space="preserve"> DISODIUM 4,4'-BIS(2-ANILINO-4-METHYLETHANOLAMINO-1,3,5-TRIAZIN-2-YLAMINO)-2,2'-STILBENEDISULFONATE</t>
  </si>
  <si>
    <t xml:space="preserve"> DISODIUM 4,4'-BIS(4-ANILINO-6-(N-2-HYDROXYETHYL-N-METHYLAMINO)-1,3,5-TRIAZIN-2-YLAMINO)-2,2'-STILBENEDISULFONATE</t>
  </si>
  <si>
    <t xml:space="preserve"> DISODIUM 4,4'-BIS(4-ANILINO-6-METHYLETHANOLAMINO-S-TRIAZIN-2-YLAMINO)-2,2'-STILBENEDISULFONATE</t>
  </si>
  <si>
    <t xml:space="preserve"> 2,2'-STILBENEDISULFONIC ACID, 4,4'-BIS((4-ANILINO-6-((2-HYDROXYETHYL)METHYLAMINO)-S-TRIAZIN-2-YL)AMINO)-, DISODIUM SALT</t>
  </si>
  <si>
    <t xml:space="preserve"> AMINOMETHYLSULFONIC ACID</t>
  </si>
  <si>
    <t xml:space="preserve"> DIPENTENE</t>
  </si>
  <si>
    <t xml:space="preserve"> LIMONENE</t>
  </si>
  <si>
    <t xml:space="preserve"> P-MENTHA-1,8-DIENE</t>
  </si>
  <si>
    <t xml:space="preserve"> 1,8-P-MENTHADIENE</t>
  </si>
  <si>
    <t xml:space="preserve"> CINENE</t>
  </si>
  <si>
    <t xml:space="preserve"> 1-METHYL-4-(1-METHYLETHENYL)CYCLOHEXENE</t>
  </si>
  <si>
    <t xml:space="preserve"> CYCLOHEXENE, 1-METHYL-4-(1-METHYLETHENYL)-</t>
  </si>
  <si>
    <t xml:space="preserve"> KAUTSCHIN</t>
  </si>
  <si>
    <t xml:space="preserve"> 4-ISOPROPENYL-1-METHYLCYCLOHEXENE</t>
  </si>
  <si>
    <t xml:space="preserve"> ALUMINUM ACETATE</t>
  </si>
  <si>
    <t xml:space="preserve"> MONOALUMINUM ACETATE</t>
  </si>
  <si>
    <t xml:space="preserve"> ACETIC ACID, ALUMINUM SALT</t>
  </si>
  <si>
    <t xml:space="preserve"> aluminum triacetate</t>
  </si>
  <si>
    <t xml:space="preserve"> GLYCERYL TRI(12-ACETOXYSTEARATE)</t>
  </si>
  <si>
    <t xml:space="preserve"> TRIACETOXYSTEARIN</t>
  </si>
  <si>
    <t xml:space="preserve"> GLYCERYL TRIS(12-ACETOXYSTEARATE)</t>
  </si>
  <si>
    <t xml:space="preserve"> GLYCERYL TRIS(12-HYDROXYSTEARATE) TRIACETATE</t>
  </si>
  <si>
    <t xml:space="preserve"> OCTADECANOIC ACID, 12-(ACETYLOXY)-, 1,2,3-PROPANETRIYL ESTER</t>
  </si>
  <si>
    <t xml:space="preserve"> 1,2,3-PROPANETRIYL TRIS(12-(ACETYLOXY)OCTADECANOATE)</t>
  </si>
  <si>
    <t xml:space="preserve"> OCTADECANOIC ACID, 12-HYDROXY-, TRIESTER WITH GLYCEROL, TRIACETATE</t>
  </si>
  <si>
    <t xml:space="preserve"> GLYCERYL TRIS(12-HYDROXYOCTADECANOATE) TRIACETATE</t>
  </si>
  <si>
    <t xml:space="preserve"> GLYCERYL TRI-(12-ACETOXYSTEARATE)</t>
  </si>
  <si>
    <t xml:space="preserve"> SODIUM TETRADECYLSULFATE</t>
  </si>
  <si>
    <t xml:space="preserve"> SODIUM TETRADECYL SULFATE</t>
  </si>
  <si>
    <t xml:space="preserve"> SODIUM 7-ETHYL-2-METHYLUNDECANOL-4-SULFATE</t>
  </si>
  <si>
    <t xml:space="preserve"> SODIUM 7-ETHYL-2-METHYL-4-UNDECANOL HYDROGEN SULFATE</t>
  </si>
  <si>
    <t xml:space="preserve"> 4-UNDECANOL, 7-ETHYL-2-METHYL-, HYDROGEN SULFATE, SODIUM SALT</t>
  </si>
  <si>
    <t xml:space="preserve"> TRISODIUM HEDTA</t>
  </si>
  <si>
    <t xml:space="preserve"> TRISODIUM HYDROXYETHYLETHYLENEDIAMINETRIACETATE</t>
  </si>
  <si>
    <t xml:space="preserve"> TRISODIUM N-(2-HYDROXYETHYL)ETHYLENEDIAMINE-N,N',N'-TRIACETATE</t>
  </si>
  <si>
    <t xml:space="preserve"> TRISODIUM N-HYDROXYETHYLETHYLENEDIAMINETRIACETATE</t>
  </si>
  <si>
    <t xml:space="preserve"> GLYCINE, N-(2-(BIS(CARBOXYMETHYL)AMINO)ETHYL)-N-(2-HYDROXYETHYL)-,  TRISODIUM SALT</t>
  </si>
  <si>
    <t xml:space="preserve"> TRISODIUM N-(2-(BIS(CARBOXYMETHYL)AMINO)ETHYL)-N-(2-HYDROXYETHYL)GLYCINATE</t>
  </si>
  <si>
    <t xml:space="preserve"> GLYCINE, N-(CARBOXYMETHYL)-N'-(2-HYDROXYETHYL)-N,N'-ETHYLENEDI-, TRISODIUM SALT</t>
  </si>
  <si>
    <t xml:space="preserve"> TRISODIUM N-(CARBOXYMETHYL)-N'-(2-HYDROXYETHYL)-N,N'-ETHYLENEDIGLYCINATE</t>
  </si>
  <si>
    <t xml:space="preserve"> PENTASODIUM DIETHYLENETRIAMINEPENTAACETATE</t>
  </si>
  <si>
    <t xml:space="preserve"> DIETHYLENETRIAMINEPENTAACETIC ACID PENTASODIUM SALT</t>
  </si>
  <si>
    <t xml:space="preserve"> DTPA PENTASODIUM SALT</t>
  </si>
  <si>
    <t xml:space="preserve"> GLYCINE, N,N-BIS(2-(BIS(CARBOXYMETHYL)AMINO)ETHYL)-, PENTASODIUM SALT</t>
  </si>
  <si>
    <t xml:space="preserve"> PENTASODIUM DTPA</t>
  </si>
  <si>
    <t xml:space="preserve"> PENTASODIUM N,N-BIS(2-(BIS(CARBOXYMETHYL)AMINO)ETHYL)GLYCINATE</t>
  </si>
  <si>
    <t xml:space="preserve"> SODIUM DIETHYLENETRIAMINEPENTAACETATE</t>
  </si>
  <si>
    <t xml:space="preserve"> MONOTRIISOPROPANOLAMINE</t>
  </si>
  <si>
    <t xml:space="preserve"> TRIPROPANOLAMINE</t>
  </si>
  <si>
    <t xml:space="preserve"> TRIS(3-HYDROXYPROPYL)AMINE</t>
  </si>
  <si>
    <t xml:space="preserve"> 1-PROPANOL, 3,3',3''-NITRILOTRIS-</t>
  </si>
  <si>
    <t xml:space="preserve"> 3,3',3''-NITRILOTRIS-1-PROPANOL</t>
  </si>
  <si>
    <t xml:space="preserve"> 1-PROPANOL, 3,3',3''-NITRILOTRI-</t>
  </si>
  <si>
    <t xml:space="preserve"> 3,3',3''-NITRILOTRI-1-PROPANOL</t>
  </si>
  <si>
    <t xml:space="preserve"> METHYL ACETYLRICINOLEATE</t>
  </si>
  <si>
    <t xml:space="preserve"> METHYL ACETYL RICINOLATE</t>
  </si>
  <si>
    <t xml:space="preserve"> METHYL 12-(ACETYLOXY)-9-OCTADECENOATE, (R-(Z))-</t>
  </si>
  <si>
    <t xml:space="preserve"> RICINOLEIC ACID, METHYL, ACETATE</t>
  </si>
  <si>
    <t xml:space="preserve"> 9-OCTADECENOIC ACID, 12-(ACETYLOXY)-, METHYL ESTER, (R-(Z))-</t>
  </si>
  <si>
    <t xml:space="preserve"> BUTYL ACETYLRICINOLEATE</t>
  </si>
  <si>
    <t xml:space="preserve"> BUTYL 12-(ACETYLOXY)-9-OCTADECENOATE, (R-(Z))-</t>
  </si>
  <si>
    <t xml:space="preserve"> BUTYL RICINOLEATE ACETATE</t>
  </si>
  <si>
    <t xml:space="preserve"> RICINOLEIC ACID, BUTYL ESTER, ACETATE</t>
  </si>
  <si>
    <t xml:space="preserve"> 9-OCTADECENOIC ACID, 12-(ACETYLOXY)-, BUTYL ESTER, (R-(Z))-</t>
  </si>
  <si>
    <t xml:space="preserve"> 2,2'-METHYLENEBIS(4-METHYL-6-TERT-OCTYLPHENOL)</t>
  </si>
  <si>
    <t xml:space="preserve"> PHENOL, 2,2'-METHYLENEBIS(4-METHYL-6-(1,1,3,3-TETRAMETHYLBUTYL)-</t>
  </si>
  <si>
    <t xml:space="preserve"> P-CRESOL, 2,2'-METHYLENEBIS(6-(1,1,3,3-TETRAMETHYLBUTYL)-</t>
  </si>
  <si>
    <t xml:space="preserve"> 2,2'-METHYLENEBIS(4-METHYL-6-(1,1,3,3-TETRAMETHYLBUTYL)PHENOL)</t>
  </si>
  <si>
    <t xml:space="preserve"> 2,2'-METHYLENEBIS(6-(1,1,3,3-TETRAMETHYLBUTYL)-P-CRESOL)</t>
  </si>
  <si>
    <t xml:space="preserve"> COBALTOUS DECANOATE</t>
  </si>
  <si>
    <t xml:space="preserve"> COBALT(II) DECANOATE</t>
  </si>
  <si>
    <t xml:space="preserve"> COBALT DIDECANOATE</t>
  </si>
  <si>
    <t xml:space="preserve"> DECANOIC ACID, COBALT(2+) SALT</t>
  </si>
  <si>
    <t xml:space="preserve"> COBALT(II) CAPRATE</t>
  </si>
  <si>
    <t xml:space="preserve"> HYDROGEN PHOSPHATE</t>
  </si>
  <si>
    <t xml:space="preserve"> HYDROGEN PHOSPHATE ION</t>
  </si>
  <si>
    <t xml:space="preserve"> BIPHOSPHATE</t>
  </si>
  <si>
    <t xml:space="preserve"> HYDROGEN PHOSPHATE DIANION</t>
  </si>
  <si>
    <t xml:space="preserve"> HYDROGEN PHOSPHATE(2-)</t>
  </si>
  <si>
    <t xml:space="preserve"> HYDROGEN PHOSPHATE (HPO42-)</t>
  </si>
  <si>
    <t xml:space="preserve"> HYDROGEN ORTHOPHOSPHATE</t>
  </si>
  <si>
    <t xml:space="preserve"> MONOHYDROGEN PHOSPHATE</t>
  </si>
  <si>
    <t xml:space="preserve"> PHOSPHATE, HYDROGEN</t>
  </si>
  <si>
    <t xml:space="preserve"> DIHYDROGEN PHOSPHATE</t>
  </si>
  <si>
    <t xml:space="preserve"> DIHYDROGEN PHOSPHATE ION</t>
  </si>
  <si>
    <t xml:space="preserve"> DIHYDROGEN ORTHOPHOSPHATE</t>
  </si>
  <si>
    <t xml:space="preserve"> DIHYDROGEN PHOSPHATE (H2PO41-)</t>
  </si>
  <si>
    <t xml:space="preserve"> DIHYDROGEN PHOSPHATE ANION</t>
  </si>
  <si>
    <t xml:space="preserve"> DIHYDROGEN PHOSPHATE(1-)</t>
  </si>
  <si>
    <t xml:space="preserve"> PHOSPHATE, DIHYDROGEN</t>
  </si>
  <si>
    <t xml:space="preserve"> PHOSPHATE (H2PO41-)</t>
  </si>
  <si>
    <t xml:space="preserve"> OCTYL FUMARATE</t>
  </si>
  <si>
    <t xml:space="preserve"> BIS(2-ETHYLHEXYL) FUMARATE</t>
  </si>
  <si>
    <t xml:space="preserve"> BIS(2-ETHYLHEXYL) 2-BUTENEDIOATE, (E)-</t>
  </si>
  <si>
    <t xml:space="preserve"> BIS(2-ETHYLHEXYL) 2-BUTENEDIOATE, TRANS-</t>
  </si>
  <si>
    <t xml:space="preserve"> FUMARIC ACID, BIS(2-ETHYLHEXYL) ESTER</t>
  </si>
  <si>
    <t xml:space="preserve"> DIETHYLHEXYL FUMARATE</t>
  </si>
  <si>
    <t xml:space="preserve"> 2-ETHYLHEXYL FUMARATE</t>
  </si>
  <si>
    <t xml:space="preserve"> 2-BUTENEDIOIC ACID (E)-, BIS(2-ETHYLHEXYL) ESTER</t>
  </si>
  <si>
    <t xml:space="preserve"> DIISOBUTYL ADIPATE</t>
  </si>
  <si>
    <t xml:space="preserve"> ADIPIC ACID, DIISOBUTYL ESTER</t>
  </si>
  <si>
    <t xml:space="preserve"> HEXANEDIOIC ACID, BIS(2-METHYLPROPYL) ESTER</t>
  </si>
  <si>
    <t xml:space="preserve"> BIS(2-METHYLPROPYL) HEXANEDIOATE</t>
  </si>
  <si>
    <t xml:space="preserve"> DIBA</t>
  </si>
  <si>
    <t xml:space="preserve"> InChI=1S/C14H26O4/c1-11(2)9-17-13(15)7-5-6-8-14(16)18-10-12(3)4/h11-12H,5-10H2,1-4H3</t>
  </si>
  <si>
    <t xml:space="preserve"> InChIKey: RDOFJDLLWVCMRU-UHFFFAOYSA-N</t>
  </si>
  <si>
    <t xml:space="preserve"> ETHYL MALEATE</t>
  </si>
  <si>
    <t xml:space="preserve"> DIETHYL MALEATE</t>
  </si>
  <si>
    <t xml:space="preserve"> DIETHYL CIS-2-BUTENEDIOATE</t>
  </si>
  <si>
    <t xml:space="preserve"> 2-BUTENEDIOIC ACID (Z)-, DIETHYL ESTER</t>
  </si>
  <si>
    <t xml:space="preserve"> MALEIC ACID, DIETHYL ESTER</t>
  </si>
  <si>
    <t xml:space="preserve"> DIETHYL 2-BUTENEDIOATE, (Z)-</t>
  </si>
  <si>
    <t xml:space="preserve"> DIBUTOXYETHOXYETHYL ADIPATE</t>
  </si>
  <si>
    <t xml:space="preserve"> BIS(DIETHYLENE GLYCOL MONOBUTYL ETHER) ADIPATE</t>
  </si>
  <si>
    <t xml:space="preserve"> BIS(2-(2-BUTOXYETHOXY)ETHYL) HEXANEDIOATE</t>
  </si>
  <si>
    <t xml:space="preserve"> ADIPIC ACID, BIS(2-(2-BUTOXYETHOXY)ETHYL) ESTER</t>
  </si>
  <si>
    <t xml:space="preserve"> BIS(2-(2-BUTOXYETHOXY)ETHYL) ADIPATE</t>
  </si>
  <si>
    <t xml:space="preserve"> DI(BUTOXYETHOXYETHYL) ADIPATE</t>
  </si>
  <si>
    <t xml:space="preserve"> DI(2-(2-BUTOXYETHOXY)ETHYL) ADIPATE</t>
  </si>
  <si>
    <t xml:space="preserve"> HEXANEDIOIC ACID, BIS(2-(2-BUTOXYETHOXY)ETHYL) ESTER</t>
  </si>
  <si>
    <t xml:space="preserve"> DIETHYLENE GLYCOL LAURATE</t>
  </si>
  <si>
    <t xml:space="preserve"> DIETHYLENE GLYCOL MONOLAURATE</t>
  </si>
  <si>
    <t xml:space="preserve"> DIGLYCOL LAURATE</t>
  </si>
  <si>
    <t xml:space="preserve"> DODECANOIC ACID, 2-(2-HYDROXYETHOXY)ETHYL ESTER</t>
  </si>
  <si>
    <t xml:space="preserve"> LAURIC ACID, 2-(2-HYDROXYETHOXY)ETHYL ESTER</t>
  </si>
  <si>
    <t xml:space="preserve"> 2-(2-HYDROXYETHOXY)ETHYL DODECANOATE</t>
  </si>
  <si>
    <t xml:space="preserve"> 2-(2-HYDROXYETHOXY)ETHYL LAURATE</t>
  </si>
  <si>
    <t xml:space="preserve"> RICINOLEIC ACID</t>
  </si>
  <si>
    <t xml:space="preserve"> 9-OCTADECENOIC ACID, 12-HYDROXY-, (9Z,12R)-</t>
  </si>
  <si>
    <t xml:space="preserve"> 12-HYDROXY-9-OCTADECENOIC ACID, (R-(Z))-</t>
  </si>
  <si>
    <t xml:space="preserve"> 12-HYDROXYOLEIC ACID</t>
  </si>
  <si>
    <t xml:space="preserve"> RICINIC ACID</t>
  </si>
  <si>
    <t xml:space="preserve"> 12-HYDROXY-9-CIS-OCTADECENOIC ACID</t>
  </si>
  <si>
    <t xml:space="preserve"> METHYL 12-HYDROXYSTEARATE</t>
  </si>
  <si>
    <t xml:space="preserve"> METHYL 12-HYDROXYOCTADECANOATE</t>
  </si>
  <si>
    <t xml:space="preserve"> OCTADECANOIC ACID, 12-HYDROXY-, METHYL ESTER</t>
  </si>
  <si>
    <t xml:space="preserve"> METHYL RICINOLEATE</t>
  </si>
  <si>
    <t xml:space="preserve"> 9-OCTADECENOIC ACID, 12-HYDROXY-, METHYL ESTER, (R-(Z))-</t>
  </si>
  <si>
    <t xml:space="preserve"> METHYL 12-HYDROXY-9-OCATDECENOATE, (R-(Z))-</t>
  </si>
  <si>
    <t xml:space="preserve"> RICINOLEIC ACID, METHYL ESTER</t>
  </si>
  <si>
    <t xml:space="preserve"> METHYL 12-D-HYDROXY-9-CIS-OCTADECENOATE</t>
  </si>
  <si>
    <t xml:space="preserve"> METHYL CIS-RICINOLATE</t>
  </si>
  <si>
    <t xml:space="preserve"> METHYL RICINATE</t>
  </si>
  <si>
    <t xml:space="preserve"> BUTYL ACRYLATE</t>
  </si>
  <si>
    <t xml:space="preserve"> BUTYL 2-PROPENOATE</t>
  </si>
  <si>
    <t xml:space="preserve"> 2-PROPENOIC ACID, BUTYL ESTER</t>
  </si>
  <si>
    <t xml:space="preserve"> ACRYLIC ACID BUTYL ESTER</t>
  </si>
  <si>
    <t xml:space="preserve"> 2-PROPENOIC ACID BUTYL ESTER</t>
  </si>
  <si>
    <t xml:space="preserve"> VINYLENE BISTHIOCYANATE</t>
  </si>
  <si>
    <t xml:space="preserve"> THIOCYANIC ACID, 1,2-ETHENEDIYL ESTER</t>
  </si>
  <si>
    <t xml:space="preserve"> THIOCYANIC ACID, VINYLENE ESTER</t>
  </si>
  <si>
    <t xml:space="preserve"> 1,2-ETHENEDIYL BIS(THIOCYANATE)</t>
  </si>
  <si>
    <t xml:space="preserve"> HEXYL METHACRYLATE</t>
  </si>
  <si>
    <t xml:space="preserve"> DI(2-ETHYLHEXYL) MALEATE</t>
  </si>
  <si>
    <t xml:space="preserve"> BIS(2-ETHYLHEXYL) MALEATE</t>
  </si>
  <si>
    <t xml:space="preserve"> BIS(2-ETHYLHEXYL) 2-BUTENEDIOATE, (2Z)-</t>
  </si>
  <si>
    <t xml:space="preserve"> DIETHYLHEXYL MALEATE</t>
  </si>
  <si>
    <t xml:space="preserve"> MALEIC ACID, BIS(2-ETHYLHEXYL) ESTER</t>
  </si>
  <si>
    <t xml:space="preserve"> 2-BUTENEDIOIC ACID (2Z)-, BIS(2-ETHYLHEXYL) ESTER</t>
  </si>
  <si>
    <t xml:space="preserve"> 2-ACETAMIDOETHANOL</t>
  </si>
  <si>
    <t xml:space="preserve"> N-(2-HYDROXYETHYL)ACETAMIDE</t>
  </si>
  <si>
    <t xml:space="preserve"> N-ACETYLETHANOLAMINE</t>
  </si>
  <si>
    <t xml:space="preserve"> ACETYLETHANOLAMINE</t>
  </si>
  <si>
    <t xml:space="preserve"> ACETAMIDE, N-(2-HYDROXYETHYL)-</t>
  </si>
  <si>
    <t xml:space="preserve"> N-STEAROYLSARCOSINE</t>
  </si>
  <si>
    <t xml:space="preserve"> CUPRIC ACETATE</t>
  </si>
  <si>
    <t xml:space="preserve"> COPPER(II) ACETATE</t>
  </si>
  <si>
    <t xml:space="preserve"> copper acetate</t>
  </si>
  <si>
    <t xml:space="preserve"> cupric acetate</t>
  </si>
  <si>
    <t xml:space="preserve"> acetic acid, copper(2+) salt</t>
  </si>
  <si>
    <t xml:space="preserve"> copper(2+) acetate</t>
  </si>
  <si>
    <t xml:space="preserve"> copper acetate (Cu(OAc)2)</t>
  </si>
  <si>
    <t xml:space="preserve"> BUTYL OLEATE</t>
  </si>
  <si>
    <t xml:space="preserve"> 9-OCTADECENOIC ACID (9Z)-, BUTYL ESTER</t>
  </si>
  <si>
    <t xml:space="preserve"> BUTYL 9-OCTADECENOATE, (9Z)-</t>
  </si>
  <si>
    <t xml:space="preserve"> OLEIC ACID, BUTYL ESTER</t>
  </si>
  <si>
    <t xml:space="preserve"> BUTYL CIS-9-OCTADECENOATE</t>
  </si>
  <si>
    <t xml:space="preserve"> HEPTANE</t>
  </si>
  <si>
    <t xml:space="preserve"> DIPROPYLMETHANE</t>
  </si>
  <si>
    <t xml:space="preserve"> HEPTYL HYDRIDE</t>
  </si>
  <si>
    <t xml:space="preserve"> SODIUM DECYL SULFATE</t>
  </si>
  <si>
    <t xml:space="preserve"> SULFURIC ACID, MONODECYL ESTER, SODIUM SALT</t>
  </si>
  <si>
    <t xml:space="preserve"> SODIUM MONODECYL SULFATE</t>
  </si>
  <si>
    <t xml:space="preserve"> DECYL SODIUM SULFATE</t>
  </si>
  <si>
    <t xml:space="preserve"> HEXAMETHYLENEDIAMINE CARBAMATE</t>
  </si>
  <si>
    <t xml:space="preserve"> (6-AMINOHEXYL)CARBAMIC ACID</t>
  </si>
  <si>
    <t xml:space="preserve"> CARBAMIC ACID, (6-AMINOHEXYL)-</t>
  </si>
  <si>
    <t xml:space="preserve"> 1,6-HEXANEDIAMINE CARBAMATE</t>
  </si>
  <si>
    <t xml:space="preserve"> N-(6-AMINOHEXYL)-1,6-HEXANEDIAMINE</t>
  </si>
  <si>
    <t xml:space="preserve"> BIS(HEXAMETHYLENE)TRIAMINE</t>
  </si>
  <si>
    <t xml:space="preserve"> DIHEXYLENETRIAMINE</t>
  </si>
  <si>
    <t xml:space="preserve"> DIHEXYLAMINE, 6,6'-DIAMINO-</t>
  </si>
  <si>
    <t xml:space="preserve"> 1,6-HEXANEDIAMINE, N-(6-AMINOHEXYL)-</t>
  </si>
  <si>
    <t xml:space="preserve"> 6,6'-DIAMINODIHEXYLAMINE</t>
  </si>
  <si>
    <t xml:space="preserve"> ZINC DIETHYLDITHIOCARBAMATE</t>
  </si>
  <si>
    <t xml:space="preserve"> BIS(DIETHYLCARBAMODITHIOATO-KAPPAS,KAPPAS') ZINC, (T-4)-</t>
  </si>
  <si>
    <t xml:space="preserve"> BIS(DIETHYLDITHIOCARBAMATO) ZINC</t>
  </si>
  <si>
    <t xml:space="preserve"> ZINC, BIS(DIETHYLCARBAMODITHIOATO-KAPPAS,KAPPAS')-, (T-4)-</t>
  </si>
  <si>
    <t xml:space="preserve"> ZINC, BIS(DIETHYLDITHIOCARBAMATO)-</t>
  </si>
  <si>
    <t xml:space="preserve"> ZINC N,N-DIETHYLDITHIOCARBAMATE</t>
  </si>
  <si>
    <t xml:space="preserve"> ALUMINUM NEODECANOATE</t>
  </si>
  <si>
    <t xml:space="preserve"> NEODECANOIC ACID, ALUMINUM SALT</t>
  </si>
  <si>
    <t xml:space="preserve"> STEAROYL MONOETHANOLAMIDE STEARATE</t>
  </si>
  <si>
    <t xml:space="preserve"> ETHANOLAMINE DISTEARATE</t>
  </si>
  <si>
    <t xml:space="preserve"> STEARAMIDE MEA STEARATE</t>
  </si>
  <si>
    <t xml:space="preserve"> STEARAMIDOETHYL STEARATE</t>
  </si>
  <si>
    <t xml:space="preserve"> 2-STEARAMIDOETHYL STEARATE</t>
  </si>
  <si>
    <t xml:space="preserve"> SODIUM ABIETATE</t>
  </si>
  <si>
    <t xml:space="preserve"> ROSIN SOAP</t>
  </si>
  <si>
    <t xml:space="preserve"> SODIUM RESINATE</t>
  </si>
  <si>
    <t xml:space="preserve"> SODIUM RESIN SOAP</t>
  </si>
  <si>
    <t xml:space="preserve"> 1-PHENANTHRENECARBOXYLIC ACID, 1,2,3,4,4A,4B,5,6,10,10A-DECAHYDRO-1,4A-DIMETHYL-7-(1-METHYLETHYL)-, SODIUM SALT, (1R-(1ALPHA,4ABETA,4BALPHA,10AALPHA))-</t>
  </si>
  <si>
    <t xml:space="preserve"> SODIUM 1,2,3,4,4A,4B,5,6,10,10A-DECAHYDRO-1,4A-DIMETHYL-7-(1-METHYLETHYL)-1-PHENANTHRENECARBOXYLATE, (1R-(1ALPHA,4ABETA,4BALPHA,10AALPHA))-</t>
  </si>
  <si>
    <t xml:space="preserve"> PODOCARPA-7,13-DIEN-15-OIC ACID, 13-ISOPROPYL-, SODIUM SALT</t>
  </si>
  <si>
    <t xml:space="preserve"> SODIUM 13-ISOPROPYLPODOCARPA-7,13-DIEN-15-OATE</t>
  </si>
  <si>
    <t xml:space="preserve"> OXIDIZED BIS(HYDROGENATED TALLOW ALKYL)AMINES</t>
  </si>
  <si>
    <t xml:space="preserve"> BIS(HYDROGENATED TALLOW ALKYL)AMINE, OXIDIZED</t>
  </si>
  <si>
    <t xml:space="preserve"> BIS(HYDROGENATED TALLOW)AMINE, OXIDIZED</t>
  </si>
  <si>
    <t xml:space="preserve"> AMINES, BIS(HYDROGENATED TALLOW ALKYL), OXIDIZED</t>
  </si>
  <si>
    <t xml:space="preserve"> OXIDIZED BIS(HYDROGENATED TALLOW ALKYL)AMINE</t>
  </si>
  <si>
    <t xml:space="preserve"> BUTANEDIOIC ACID, SULFO-1,4-DIISODECYL ESTER, AMMONIUM SALT</t>
  </si>
  <si>
    <t xml:space="preserve"> AMMONIUM DIISODECYL SULFOSUCCINATE</t>
  </si>
  <si>
    <t xml:space="preserve"> AMMONIUM 1,4-DIISODECYL SULFOBUTANEDIOATE</t>
  </si>
  <si>
    <t xml:space="preserve"> BUTANEDIOIC ACID, SULFO-, 1,4-DIISODECYL ESTER, AMMONIUM SALT</t>
  </si>
  <si>
    <t xml:space="preserve"> AMMONIUM 1,4-DI(C9-11 ALKYL) SULFOBUTANEDIOATE</t>
  </si>
  <si>
    <t xml:space="preserve"> 2,2,4-TRIMETHYL-1,3-PENTANEDIOL</t>
  </si>
  <si>
    <t xml:space="preserve"> 2,2,4-TRIMETHYL-1,3-PENTANE GLYCOL</t>
  </si>
  <si>
    <t xml:space="preserve"> 1,3-PENTANEDIOL, 2,2,4-TRIMETHYL-</t>
  </si>
  <si>
    <t xml:space="preserve"> STEARYL-2-LACTYLIC ACID</t>
  </si>
  <si>
    <t xml:space="preserve"> STEAROYL-2-LACTYLIC ACID</t>
  </si>
  <si>
    <t xml:space="preserve"> OCTADECANOIC ACID, 2-(1-CARBOXYETHOXY)-1-METHYL-2-OXOETHYL ESTER</t>
  </si>
  <si>
    <t xml:space="preserve"> STEAROYL LACTOYL LACTYLATE</t>
  </si>
  <si>
    <t xml:space="preserve"> 2-(1-CARBOXYETHOXY)-1-METHYL-2-OXOETHYL OCTADECANOATE</t>
  </si>
  <si>
    <t xml:space="preserve"> OXALIC ACID</t>
  </si>
  <si>
    <t xml:space="preserve"> ETHANEDIOIC ACID</t>
  </si>
  <si>
    <t xml:space="preserve"> SILOXANES (SILICONES), DIMETHYL, ISOPROPYL METHYL, METHYL 1-METHYL-C9-49-ALKYL</t>
  </si>
  <si>
    <t xml:space="preserve"> DIMETHYL, ISOPROPYL METHYL, METHYL 1-METHYLALKYL(C9-49) POLYSILOXANE</t>
  </si>
  <si>
    <t xml:space="preserve"> POLY(ALKYL(C1)HYDROGENSILOXANE(C10-50)-CO-PROPYLENE), ADDITION PRODUCT</t>
  </si>
  <si>
    <t xml:space="preserve"> SILOXANES AND SILICONES, DI-ME, ISO-PR ME, ME 1-METHYL-C9-49-ALKYL</t>
  </si>
  <si>
    <t xml:space="preserve"> BIS(2,4-DI-TERT-BUTYL-6-METHYL PHENYL) ETHYL PHOSPHITE</t>
  </si>
  <si>
    <t xml:space="preserve"> BIS(2,4-DI-TERT-BUTYL-6-METHYLPHENYL) ETHYL PHOSPHITE</t>
  </si>
  <si>
    <t xml:space="preserve"> BIS(2,4-BIS(1,1-DIMETHYLETHYL)-6-METHYLPHENYL) ETHYL PHOSPHITE</t>
  </si>
  <si>
    <t xml:space="preserve"> PHOSPHOROUS ACID, BIS(2,4-BIS(1,1-DIMETHYLETHYL)-6-METHYLPHENYL) ETHYL ESTER</t>
  </si>
  <si>
    <t xml:space="preserve"> PROPYL FUMARATE</t>
  </si>
  <si>
    <t xml:space="preserve"> DIPROPYL FUMARATE</t>
  </si>
  <si>
    <t xml:space="preserve"> 2-BUTENEDIOIC ACID (E)-, DIPROPYL ESTER</t>
  </si>
  <si>
    <t xml:space="preserve"> DIPROPYL 2-BUTENEDIOATE, (E)-</t>
  </si>
  <si>
    <t xml:space="preserve"> FUMARIC ACID, DIPROPYL ESTER</t>
  </si>
  <si>
    <t xml:space="preserve"> DIMETHYL ISOPHTHALATE</t>
  </si>
  <si>
    <t xml:space="preserve"> DIMETHYL ISOTEREPHTHALATE</t>
  </si>
  <si>
    <t xml:space="preserve"> DIMETHYL 1,3-BENZENEDICARBOXYLATE</t>
  </si>
  <si>
    <t xml:space="preserve"> DIMETHYL M-PHTHALATE</t>
  </si>
  <si>
    <t xml:space="preserve"> ISOPHTHALIC ACID, DIMETHYL ESTER</t>
  </si>
  <si>
    <t xml:space="preserve"> METHYL 3-CARBOMETHOXYBENZOATE</t>
  </si>
  <si>
    <t xml:space="preserve"> 1,3-BENZENEDICARBOXYLIC ACID, DIMETHYL ESTER</t>
  </si>
  <si>
    <t xml:space="preserve"> TRIBUTYLTIN CHLORIDE</t>
  </si>
  <si>
    <t xml:space="preserve"> STANNANE, TRIBUTYLCHLORO-</t>
  </si>
  <si>
    <t xml:space="preserve"> TRIBUTYLCHLOROSTANNANE</t>
  </si>
  <si>
    <t xml:space="preserve"> CHLOROTRIBUTYLSTANNANE</t>
  </si>
  <si>
    <t xml:space="preserve"> N,N'-DILINOLEOYLETHYLENEDIAMINE</t>
  </si>
  <si>
    <t xml:space="preserve"> N,N'-ETHYLENEBIS(LINOLEAMIDE)</t>
  </si>
  <si>
    <t xml:space="preserve"> LINOLEAMIDE, N,N'-ETHYLENEBIS-</t>
  </si>
  <si>
    <t xml:space="preserve"> N,N'-1,2-ETHANEDIYLBIS(9,12-OCTADECADIENAMIDE), (ALL-Z)-</t>
  </si>
  <si>
    <t xml:space="preserve"> 9,12-OCTADECADIENAMIDE, N,N'-1,2-ETHANEDIYLBIS-, (ALL-Z)-</t>
  </si>
  <si>
    <t xml:space="preserve"> 2,3,6-TRIMETHYLPYRIDINE</t>
  </si>
  <si>
    <t xml:space="preserve"> PYRIDINE, 2,3,6-TRIMETHYL-</t>
  </si>
  <si>
    <t xml:space="preserve"> 2,3,6-COLLIDINE</t>
  </si>
  <si>
    <t xml:space="preserve"> CALCIUM DODECYLPHENOXYBENZENEDISULFONATE</t>
  </si>
  <si>
    <t xml:space="preserve"> CALCIUM MONODODECYLPHENOXYBENZENEDISULFONATE</t>
  </si>
  <si>
    <t xml:space="preserve"> BENZENESULFONIC ACID, DODECYL(SULFOPHENOXY)-, CALCIUM SALT (1:1)</t>
  </si>
  <si>
    <t xml:space="preserve"> DODECYLPHENOXYBENZENEDISULFONIC ACID, CALCIUM SALT</t>
  </si>
  <si>
    <t xml:space="preserve"> CALCIUM DODECYL(SULFOPHENOXY)BENZENESULFONATE</t>
  </si>
  <si>
    <t xml:space="preserve"> COBALT OLEATE</t>
  </si>
  <si>
    <t xml:space="preserve"> 9-OCTADECENOIC ACID (Z)-, COBALT SALT</t>
  </si>
  <si>
    <t xml:space="preserve"> COBALT 9-OCTADECENOATE, (Z)-</t>
  </si>
  <si>
    <t xml:space="preserve"> COBALT LINOLEATE</t>
  </si>
  <si>
    <t xml:space="preserve"> 9,12-OCTADECADIENOIC ACID (Z,Z)-, COBALT SALT</t>
  </si>
  <si>
    <t xml:space="preserve"> COBALT 9,12-OCTADECADIENOATE, (Z,Z)-</t>
  </si>
  <si>
    <t xml:space="preserve"> DIHEPTYL ADIPATE</t>
  </si>
  <si>
    <t xml:space="preserve"> PHTHALOCYANINE BLUE</t>
  </si>
  <si>
    <t xml:space="preserve"> C.I. PIGMENT BLUE 15</t>
  </si>
  <si>
    <t xml:space="preserve"> COPPER PHTHALOCYANINE</t>
  </si>
  <si>
    <t xml:space="preserve"> (PHTHALOCYANINATO(2-))COPPER</t>
  </si>
  <si>
    <t xml:space="preserve"> MONASTRAL BLUE BWD</t>
  </si>
  <si>
    <t xml:space="preserve"> C.I. 74160</t>
  </si>
  <si>
    <t xml:space="preserve"> COPPER PHTHALOCYANINE BLUE PIGMENT</t>
  </si>
  <si>
    <t xml:space="preserve"> ZULU BLUE</t>
  </si>
  <si>
    <t xml:space="preserve"> BLUE BT</t>
  </si>
  <si>
    <t xml:space="preserve"> EBEX BLUE</t>
  </si>
  <si>
    <t xml:space="preserve"> IRGALITE BLUE LGLD</t>
  </si>
  <si>
    <t xml:space="preserve"> HELIOGEN BLUE K</t>
  </si>
  <si>
    <t xml:space="preserve"> HELIOGEN BLUE 7080</t>
  </si>
  <si>
    <t xml:space="preserve"> HELIOGEN BLUE WX</t>
  </si>
  <si>
    <t xml:space="preserve"> COPPER, (PHTHALOCYANINATO(2-))-</t>
  </si>
  <si>
    <t xml:space="preserve"> COPPER, (29H,31H-PHTHALOCYANINATO(2-)-KAPPAN29,KAPPAN30,KAPPAN31,KAPPAN32)-, (SP-4-1)-</t>
  </si>
  <si>
    <t xml:space="preserve"> ZINC DIBENZYLDITHIOCARBAMATE</t>
  </si>
  <si>
    <t xml:space="preserve"> BIS(BIS(PHENYLMETHYL)CARBAMODITHIOATO-S,S')ZINC</t>
  </si>
  <si>
    <t xml:space="preserve"> BIS(DIBENZYLDITHIOCARBAMATO)ZINC</t>
  </si>
  <si>
    <t xml:space="preserve"> ZINC, BIS(BIS(PHENYLMETHYL)CARBAMODITHIOATO-S,S')-, (T-4)-</t>
  </si>
  <si>
    <t xml:space="preserve"> ZINC, BIS(DIBENZYLDITHIOCARBAMATO)-</t>
  </si>
  <si>
    <t xml:space="preserve"> 2-(4,6-DIPHENYL-1,3,5-TRIAZIN-2-YL)-5-HEXYLOXY)PHENOL</t>
  </si>
  <si>
    <t xml:space="preserve"> 2-(4,6-DIPHENYL-S-TRIAZIN-2-YL)-5-HEXYLOXYPHENOL</t>
  </si>
  <si>
    <t xml:space="preserve"> PHENOL, 2-(4,6-DIPHENYL-1,3,5-TRIAZIN-2-YL)-5-(HEXYLOXY)-</t>
  </si>
  <si>
    <t xml:space="preserve"> 2-(4,6-DIPHENYL-1,3,5-TRIAZIN-2-YL)-5-(HEXYLOXY)PHENOL</t>
  </si>
  <si>
    <t xml:space="preserve"> 1,2-DIHYDRO-2,2,4-TRIMETHYLQUINOLINE</t>
  </si>
  <si>
    <t xml:space="preserve"> TRIMETHYL DIHYDROQUINOLINE</t>
  </si>
  <si>
    <t xml:space="preserve"> 2,2,4-TRIMETHYL-1,2-DIHYDROQUINOLINE</t>
  </si>
  <si>
    <t xml:space="preserve"> 2,2,4-TRIMETHYLDIHYDROQUINOLINE</t>
  </si>
  <si>
    <t xml:space="preserve"> N-(ALPHA-(NITROETHYL)BENZYL) ETHYLENEDIAMINE</t>
  </si>
  <si>
    <t xml:space="preserve"> N-(2-NITRO-1-PHENYLPROPYL)-1,2-ETHANEDIAMINE</t>
  </si>
  <si>
    <t xml:space="preserve"> ETHYLENEDIAMINE, N-(ALPHA-(1-NITROETHYL)BENZYL)-</t>
  </si>
  <si>
    <t xml:space="preserve"> N-(ALPHA-(1-NITROETHYL)BENZYL)ETHYLENEDIAMINE</t>
  </si>
  <si>
    <t xml:space="preserve"> N-(1-PHENYL-2-NITROPROPYL)ETHYLENEDIAMINE</t>
  </si>
  <si>
    <t xml:space="preserve"> N-(ALPHA-(NITROETHYL)BENZYL)ETHYLENEDIAMINE</t>
  </si>
  <si>
    <t xml:space="preserve"> 1,2-ETHANEDIAMINE, N-(2-NITRO-1-PHENYLPROPYL)-</t>
  </si>
  <si>
    <t xml:space="preserve"> XYLYLENEDIAMINE, M-</t>
  </si>
  <si>
    <t xml:space="preserve"> 1,3-XYLYLENEDIAMINE</t>
  </si>
  <si>
    <t xml:space="preserve"> XYLENEDIAMINE, M-</t>
  </si>
  <si>
    <t xml:space="preserve"> M-XYLENE-ALPHA,ALPHA'-DIAMINE</t>
  </si>
  <si>
    <t xml:space="preserve"> 1,3-BENZENEDIMETHANAMINE</t>
  </si>
  <si>
    <t xml:space="preserve"> 1,3-BIS(AMINOMETHYL)BENZENE</t>
  </si>
  <si>
    <t xml:space="preserve"> 1,3-DI(AMINOMETHYL)BENZENE</t>
  </si>
  <si>
    <t xml:space="preserve"> AMMONIUM ION</t>
  </si>
  <si>
    <t xml:space="preserve"> VINYL CROTONATE</t>
  </si>
  <si>
    <t xml:space="preserve"> VINYL 2-BUTENOATE</t>
  </si>
  <si>
    <t xml:space="preserve"> 2-BUTENEOIC ACID, ETHENYL ESTER</t>
  </si>
  <si>
    <t xml:space="preserve"> ETHENYL 2-BUTENOATE</t>
  </si>
  <si>
    <t xml:space="preserve"> CROTONIC ACID, VINYL ESTER</t>
  </si>
  <si>
    <t xml:space="preserve"> CHLORATE</t>
  </si>
  <si>
    <t xml:space="preserve"> CHLORATE ION</t>
  </si>
  <si>
    <t xml:space="preserve"> CHLORATE(1-)</t>
  </si>
  <si>
    <t xml:space="preserve"> CHLORATE (CLO3-)</t>
  </si>
  <si>
    <t xml:space="preserve"> 2-MERCAPTOBENZOTHIAZOLE</t>
  </si>
  <si>
    <t xml:space="preserve"> MERCAPTOBENZOTHIAZOLE</t>
  </si>
  <si>
    <t xml:space="preserve"> MBT</t>
  </si>
  <si>
    <t xml:space="preserve"> 2-BENZOTHIAZOLETHIOL</t>
  </si>
  <si>
    <t xml:space="preserve"> 2(3H)-BENZOTHIAZOLETHIONE</t>
  </si>
  <si>
    <t xml:space="preserve"> 2-BENZOTHIAZOLINETHIONE</t>
  </si>
  <si>
    <t xml:space="preserve"> SODIUM FORMALDEHYDESULFOXYLATE</t>
  </si>
  <si>
    <t xml:space="preserve"> MONOSODIUM HYDROXYMETHANESULFINATE</t>
  </si>
  <si>
    <t xml:space="preserve"> METHANESULFINIC ACID, HYDROXY-, MONOSODIUM SALT</t>
  </si>
  <si>
    <t xml:space="preserve"> SODIUM FORMALDEHYDE SULFOXYLATE</t>
  </si>
  <si>
    <t xml:space="preserve"> AMMONIUM ZIRCONIUM HYDROXY CITRATE</t>
  </si>
  <si>
    <t xml:space="preserve"> AMMONIUM ZIRCONIUM CITRATE HYDROXY COMPLEXES</t>
  </si>
  <si>
    <t xml:space="preserve"> CITRATE HYDROXY AMMONIUM ZIRCONIUM COMPLEXES</t>
  </si>
  <si>
    <t xml:space="preserve"> ZIRCONIUM, CITRATE HYDROXY AMMONIUM COMPLEXES</t>
  </si>
  <si>
    <t xml:space="preserve"> AMMONIUM ZIRCONIUM HYDROXY LACTATE</t>
  </si>
  <si>
    <t xml:space="preserve"> AMMONIUM ZIRCONIUM HYDROXY LACTATE COMPLEXES</t>
  </si>
  <si>
    <t xml:space="preserve"> HYDROXY LACTATE AMMONIUM ZIRCONIUM COMPLEXES</t>
  </si>
  <si>
    <t xml:space="preserve"> ZIRCONIUM, HYDROXY LACTATE AMMONIUM COMPLEXES</t>
  </si>
  <si>
    <t xml:space="preserve"> AMMONIUM ZIRCONIUM CITRATE HYDROXY LACTATE</t>
  </si>
  <si>
    <t xml:space="preserve"> AMMONIUM ZIRCONIUM HYDROXY LACTATE CITRATE</t>
  </si>
  <si>
    <t xml:space="preserve"> CITRATE HYDROXY LACTATE AMMONIUM ZIRCONIUM COMPLEXES</t>
  </si>
  <si>
    <t xml:space="preserve"> ZIRCONIUM, CITRATE HYDROXY LACTATE AMMONIUM COMPLEXES</t>
  </si>
  <si>
    <t xml:space="preserve"> N,N-DIMETHYLCYCLOHEXYLAMMONIUM DIBUTYLDITHIOCARBAMATE</t>
  </si>
  <si>
    <t xml:space="preserve"> CARBAMODITHIOIC ACID, DIBUTYL-, COMPD. WITH N,N-DIMETHYLCYCLOHEXANAMINE (1:1)</t>
  </si>
  <si>
    <t xml:space="preserve"> CARBAMIC ACID, DIBUTYLDITHIO-, COMPD. WITH N,N-DIMETHYLCYCLOHEXYLAMINE</t>
  </si>
  <si>
    <t xml:space="preserve"> CARBAMIC ACID, DIBUTYLDITHIO-, COMPD. WITH N,N-DIMETHYLCYCLOHEXYLAMINE (1:1)</t>
  </si>
  <si>
    <t xml:space="preserve"> N,N-DIMETHYLCYCLOHEXYLAMINE DIBUTYLDITHIOCARBAMATE</t>
  </si>
  <si>
    <t xml:space="preserve"> N-OLEOYL-N'-LINOLEOYLETHYLENEDIAMINE</t>
  </si>
  <si>
    <t xml:space="preserve"> LINOLEAMIDE, N-(2-OLEAMIDOETHYL)-</t>
  </si>
  <si>
    <t xml:space="preserve"> N-(2-LINOLEAMIDOETHYL)OLEAMIDE</t>
  </si>
  <si>
    <t xml:space="preserve"> N-(OLEAMIDOETHYL)LINOLEAMIDE</t>
  </si>
  <si>
    <t xml:space="preserve"> N-(2-OLEAMIDOETHYL)LINOLEAMIDE</t>
  </si>
  <si>
    <t xml:space="preserve"> CHLORITE</t>
  </si>
  <si>
    <t xml:space="preserve"> CHLORITE ION</t>
  </si>
  <si>
    <t xml:space="preserve"> CHLORITE(1-)</t>
  </si>
  <si>
    <t xml:space="preserve"> CHLORITE (CLO2-)</t>
  </si>
  <si>
    <t xml:space="preserve"> DIBUTYLDITHIOCARBAMIC ACID</t>
  </si>
  <si>
    <t xml:space="preserve"> CARBAMODITHIOIC ACID, DIBUTYL-</t>
  </si>
  <si>
    <t xml:space="preserve"> DIBUTYLCARBAMODITHIOIC ACID</t>
  </si>
  <si>
    <t xml:space="preserve"> CARBAMIC ACID, DIBUTYLDITHIO-</t>
  </si>
  <si>
    <t xml:space="preserve"> N,N-DIBUTYLDITHIOCARBAMIC ACID</t>
  </si>
  <si>
    <t xml:space="preserve"> TRISODIUM ETHYLENEDIAMINETETRAACETATE</t>
  </si>
  <si>
    <t xml:space="preserve"> ACETIC ACID, (ETHYLENEDINITRILO)TETRA-, TRISODIUM SALT</t>
  </si>
  <si>
    <t xml:space="preserve"> EDTA TRISODIUM SALT</t>
  </si>
  <si>
    <t xml:space="preserve"> EDETATE TRISODIUM</t>
  </si>
  <si>
    <t xml:space="preserve"> GLYCINE, N,N'-1,2-ETHANEDIYLBIS(N-(CARBOXYMETHYL)-, TRISODIUM SALT</t>
  </si>
  <si>
    <t xml:space="preserve"> TRISODIUM EDETATE</t>
  </si>
  <si>
    <t xml:space="preserve"> TRISODIUM (ETHYLENEDINITRILO)TETRAACETATE</t>
  </si>
  <si>
    <t xml:space="preserve"> POLYETHYLENE GLYCOL MONO-ISOTRIDECYL ETHER SULFATE, SODIUM SALT</t>
  </si>
  <si>
    <t xml:space="preserve"> SODIUM PEG ISOTRIDECYL ETHER SULFATE</t>
  </si>
  <si>
    <t xml:space="preserve"> POLYETHYLENE GLYCOL MONOISOTRIDECYL ETHER SULFATE, SODIUM SALT</t>
  </si>
  <si>
    <t xml:space="preserve"> POLY(OXY-1,2-ETHANEDIYL), ALPHA-SULFO-OMEGA-(ISOTRIDECYLOXY)-, SODIUM SALT</t>
  </si>
  <si>
    <t xml:space="preserve"> SODIUM POLYETHYLENE GLYCOL MONOISOTRIDECYL ETHER SULFATE</t>
  </si>
  <si>
    <t xml:space="preserve"> SODIUM ALPHA-SULFO-OMEGA-(ISOTRIDECYLOXY)POLY(OXY-1,2-ETHANEDIYL)</t>
  </si>
  <si>
    <t xml:space="preserve"> N,N'-DIPHENYLETHYLENEDIAMINE</t>
  </si>
  <si>
    <t xml:space="preserve"> ETHYLENEDIAMINE, N,N'-DIPHENYL-</t>
  </si>
  <si>
    <t xml:space="preserve"> N,N'-ETHYLENEDIANILINE</t>
  </si>
  <si>
    <t xml:space="preserve"> N,N'-DIPHENYL-1,2-ETHANEDIAMINE</t>
  </si>
  <si>
    <t xml:space="preserve"> N,N'-DIPHENYL-ALPHA,OMEGA-DIAMINOETHANE</t>
  </si>
  <si>
    <t xml:space="preserve"> N,N'-DIPHENYL-1,2-DIAMINOETHANE</t>
  </si>
  <si>
    <t xml:space="preserve"> N,N'-DIPHENYL-1,2-ETHYLENEDIAMINE</t>
  </si>
  <si>
    <t xml:space="preserve"> 1,2-DIANILINOETHANE</t>
  </si>
  <si>
    <t xml:space="preserve"> 1,2-ETHANEDIAMINE, N,N'-DIPHENYL-</t>
  </si>
  <si>
    <t xml:space="preserve"> 1,2-BIS(PHENYLAMINO)ETHANE</t>
  </si>
  <si>
    <t xml:space="preserve"> 4-METHOXYPHENOL</t>
  </si>
  <si>
    <t xml:space="preserve"> HYDROQUINONE MONOMETHYL ETHER</t>
  </si>
  <si>
    <t xml:space="preserve"> 4-HYDROXYANISOLE</t>
  </si>
  <si>
    <t xml:space="preserve"> HYDROXYMETHOXYBENZENE, P-</t>
  </si>
  <si>
    <t xml:space="preserve"> METHOXYPHENOL, P-</t>
  </si>
  <si>
    <t xml:space="preserve"> PHENOL, 4-METHOXY-</t>
  </si>
  <si>
    <t xml:space="preserve"> PHENOL, P-METHOXY-</t>
  </si>
  <si>
    <t xml:space="preserve"> 1-HYDROXY-4-METHOXYBENZENE</t>
  </si>
  <si>
    <t xml:space="preserve"> ZINC BUTYL XANTHATE</t>
  </si>
  <si>
    <t xml:space="preserve"> BUTYL RICINOLEATE</t>
  </si>
  <si>
    <t xml:space="preserve"> 9-OCTADECENOIC ACID, 12-HYDROXY-, BUTYL ESTER, (R-(Z))-</t>
  </si>
  <si>
    <t xml:space="preserve"> BUTYL 12-HYDROXY-9-OCTADECENOATE, (R-(Z))-</t>
  </si>
  <si>
    <t xml:space="preserve"> RICINOLEIC ACID, BUTYL ESTER</t>
  </si>
  <si>
    <t xml:space="preserve"> DINONYL ADIPATE</t>
  </si>
  <si>
    <t xml:space="preserve"> FATTY ACIDS, TALL OIL, 2-MERCAPTOETHYL ESTERS, REACTION PRODUCTS WITH DICHLOROMETHYLSTANNANE, 2-MERCAPTOETHYLDECANOATE, 2-MERCAPTOETHYL OCTANOATE, SODIUM SULFIDE, AND TRICHLOROMETHYLSTANNANE</t>
  </si>
  <si>
    <t xml:space="preserve"> METHYLTIN 2-MERCAPTOETHYL DECANOATE/OCTANOATE/TALLATE SULFIDE</t>
  </si>
  <si>
    <t xml:space="preserve"> FATTY ACIDS, TALL-OIL, 2-MERCAPTOETHYL ESTERS, REACTION PRODUCTS WITH DICHLORODIMETHYLSTANNANE, 2-MERCAPTOETHYL DECANOATE, 2-MERCAPTOETHYL OCTANOATE, SODIUM SULFIDE (NA2S) AND TRICHLOROMETHYL STANNANE</t>
  </si>
  <si>
    <t xml:space="preserve"> DIMETHYLTIN DICHLORIDE-2-MERCAPTOETHYL DECANOATE-2-MERCAPTOETHYL OCTANOATE-2-MERCAPTOETHYL TALLATE-METHYLTIN TRICHLORIDE-SODIUM SULFIDE REACTION PRODUCT</t>
  </si>
  <si>
    <t xml:space="preserve"> ETHYLENIMINE</t>
  </si>
  <si>
    <t xml:space="preserve"> AZIRIDINE</t>
  </si>
  <si>
    <t xml:space="preserve"> AZACYCLOPROPANE</t>
  </si>
  <si>
    <t xml:space="preserve"> BISULFITE</t>
  </si>
  <si>
    <t xml:space="preserve"> HYDROGEN SULFITE</t>
  </si>
  <si>
    <t xml:space="preserve"> SULFUROUS ACID ION (1-)</t>
  </si>
  <si>
    <t xml:space="preserve"> ALUMINUM, HYDROXYBIS[2,4,8,10-TETRAKIS(1,1-DIMETHYLETHYL)-6-HYDROXY12H-DIBENZOID[D,G][1,3,2]DIOXAPHOSPHOCIN 6-OXIDATO]</t>
  </si>
  <si>
    <t xml:space="preserve"> ALUMINUM HYDROXYBIS(2,2'-METHYLENEBIS(4,6-DI(TERT-BUTYL)PHENYL)PHOSPHATE)</t>
  </si>
  <si>
    <t xml:space="preserve"> ALUMINUM, HYDROXYBIS(2,4,8,10-TETRAKIS(1,1-DIMETHYLETHYL)-6-(HYDROXY-KAPPAO)-12H-DIBENZO(D,G)(1,3,2)DIOXAPHOSPHOCIN 6-OXIDATO)-</t>
  </si>
  <si>
    <t xml:space="preserve"> HYDROXYBIS(2,4,8,10-TETRAKIS(1,1-DIMETHYLETHYL)-6-HYDROXY-12H-DIBENZO(D,G)(1,3,2)DIOXAPHOSPHOCIN 6-OXIDATO)ALUMINUM</t>
  </si>
  <si>
    <t xml:space="preserve"> HYDROXYBIS(2,4,8,10-TETRAKIS(1,1-DIMETHYLETHYL)-6-(HYDROXY-KAPPAO)-12H-DIBENZO(D,G)(1,3,2)DIOXAPHOSPHOCIN 6-OXIDATO)ALUMINUM</t>
  </si>
  <si>
    <t xml:space="preserve"> HYDROXY ALUMINUM BIS(2,2'-METHYLENEBIS(4,6-DI-TERT-BUTYLPHENYL))PHOSPHATE</t>
  </si>
  <si>
    <t xml:space="preserve"> STEARATO-CHROMIC CHLORIDE COMPLEX</t>
  </si>
  <si>
    <t xml:space="preserve"> CHROMIUM, TETRACHLORO-MU-HYDROXY(MU-(OCTADECANOATO-O:O'))DI-</t>
  </si>
  <si>
    <t xml:space="preserve"> CHROMIUM, TETRACHLORO-MU-HYDROXY(MU-STEARATO)DI-</t>
  </si>
  <si>
    <t xml:space="preserve"> CHROMIC CHLORIDE STEARATE</t>
  </si>
  <si>
    <t xml:space="preserve"> CHROMIUM, HYDROXYTETRACHLORO(STEARATO)DI-</t>
  </si>
  <si>
    <t xml:space="preserve"> HYDROXYTETRACHLORO(STEARATO)DICHROMIUM</t>
  </si>
  <si>
    <t xml:space="preserve"> STEARATO CHROMIC CHLORIDE COMPLEX</t>
  </si>
  <si>
    <t xml:space="preserve"> TETRACHLORO-MU-HYDROXY(MU-(OCTADECANOATO-O:O'))DICHROMIUM</t>
  </si>
  <si>
    <t xml:space="preserve"> TETRACHLORO-MU-HYDROXY(MU-STEARATO)DICHROMIUM</t>
  </si>
  <si>
    <t xml:space="preserve"> EDTA, IRON (III)</t>
  </si>
  <si>
    <t xml:space="preserve"> IRON(III) ETHYLENEDIAMINETETRAACETATE</t>
  </si>
  <si>
    <t xml:space="preserve"> ((ETHYLENEDINITRILO)TETRAACETATO)FERRATE(1-)</t>
  </si>
  <si>
    <t xml:space="preserve"> ((N,N'-1,2-ETHANEDIYLBIS(N-(CARBOXYMETHYL)GLYCINATO))(4-)-N,N',O,O',ON,ON') FERRATE(1-), (OC-6-21)-</t>
  </si>
  <si>
    <t xml:space="preserve"> FERRIC VERSENATE</t>
  </si>
  <si>
    <t xml:space="preserve"> FERRIC EDTA</t>
  </si>
  <si>
    <t xml:space="preserve"> EDTA IRON(III) SALT</t>
  </si>
  <si>
    <t xml:space="preserve"> FERRATE(1-), ((N,N'-1,2-ETHANEDIYLBIS(N-(CARBOXYMETHYL)GLYCINATO))(4-)-N,N',O,O',ON,ON')-, (OC-6-21)-</t>
  </si>
  <si>
    <t xml:space="preserve"> FERRATE(1-), ((ETHYLENEDINITRILO)TETRAACETATO)-</t>
  </si>
  <si>
    <t xml:space="preserve"> ETHYLENEDIAMINETETRAACETIC ACID, FERRIC SALT</t>
  </si>
  <si>
    <t xml:space="preserve"> IRON(III) EDTA</t>
  </si>
  <si>
    <t xml:space="preserve"> 2,2'-(1,2-ETHENEDIYLDI-4,1-PHENYLENE) BIS(BENZOXAZOLE)</t>
  </si>
  <si>
    <t xml:space="preserve"> C.I. FLUORESCENT BRIGHTENER 393</t>
  </si>
  <si>
    <t xml:space="preserve"> BENZOXAZOLE, 2,2'-(1,2-ETHENEDIYLDI-4,1-PHENYLENE)BIS-</t>
  </si>
  <si>
    <t xml:space="preserve"> BENZOXAZOLE, 2,2'-(VINYLENEDI-P-PHENYLENE)BIS-</t>
  </si>
  <si>
    <t xml:space="preserve"> FLUORESCENT BRIGHTENER 393</t>
  </si>
  <si>
    <t xml:space="preserve"> 2,2'-(1,2-ETHENEDIYLDI-4,1-PHENYLENE)BIS(BENZOXAZOLE)</t>
  </si>
  <si>
    <t xml:space="preserve"> 2,2'-(VINYLENEDI-P-PHENYLENE)BIS(BENZOXAZOLE)</t>
  </si>
  <si>
    <t xml:space="preserve"> 4,4'-BIS(2-BENZOXAZOLYL)STILBENE</t>
  </si>
  <si>
    <t xml:space="preserve"> 5-ETHYL-1,3-DIGLYCIDYL-5-METHYLHYDANTOIN</t>
  </si>
  <si>
    <t xml:space="preserve"> HYDANTOIN, 1,3-BIS(2,3-EPOXYPROPYL)-5-ETHYL-5-METHYL-</t>
  </si>
  <si>
    <t xml:space="preserve"> 2,4-IMIDAZOLIDINEDIONE, 5-ETHYL-5-METHYL-1,3-BIS(OXIRANYLMETHYL)-</t>
  </si>
  <si>
    <t xml:space="preserve"> 1,3-BIS(2,3-EPOXYPROPYL)-5-ETHYL-5-METHYLHYDANTOIN</t>
  </si>
  <si>
    <t xml:space="preserve"> 5-ETHYL-5-METHYL-1,3-BIS(OXIRANYLMETHYL)-2,4-IMIDAZOLIDINEDIONE</t>
  </si>
  <si>
    <t xml:space="preserve"> N-DODECYLMORPHOLINE</t>
  </si>
  <si>
    <t xml:space="preserve"> 4-LAURYLMORPHOLINE</t>
  </si>
  <si>
    <t xml:space="preserve"> MORPHOLINE, 4-DODECYL-</t>
  </si>
  <si>
    <t xml:space="preserve"> 4-DODECYLMORPHOLINE</t>
  </si>
  <si>
    <t xml:space="preserve"> LITHIUM RICINOLEATE</t>
  </si>
  <si>
    <t xml:space="preserve"> 9-OCTADECENOIC ACID, 12-HYDROXY-, MONOLITHIUM SALT, (R-(Z))-</t>
  </si>
  <si>
    <t xml:space="preserve"> MONOLITHIUM 12-HYDROXY-9-OCTADECENOATE, (R-(Z))-</t>
  </si>
  <si>
    <t xml:space="preserve"> RICINOLEIC ACID, MONOLITHIUM SALT, (Z)-(+)-</t>
  </si>
  <si>
    <t xml:space="preserve"> 3,9-BIS(2,4-BIS(1-METHYL-1-PHENYLETHYL)PHENOXY)-2,4,8,10-TETRAOXA-3,9-DIPHOPHASPIRO(5,5)UNDECANE</t>
  </si>
  <si>
    <t xml:space="preserve"> BIS(2,4-DICUMYLPHENYL)PENTAERYTHRITOL DIPHOSPHITE</t>
  </si>
  <si>
    <t xml:space="preserve"> CYCLIC NEOPENTANETETRAYL BIS(2,4-DICUMYLPHENYL PHOSPHITE)</t>
  </si>
  <si>
    <t xml:space="preserve"> 2,4,8,10-TETRAOXA-3,9-DIPHOSPHASPIRO(5.5)UNDECANE, 3,9-BIS(2,4-BIS(1-METHYL-1-PHENYLETHYL)PHENOXY)-</t>
  </si>
  <si>
    <t xml:space="preserve"> 3,9-BIS(2,4-BIS(1-METHYL-1-PHENYLETHYL)PHENOXY)-2,4,8,10-TETRAOXA-3,9-DIPHOSPHASPIRO(5.5)UNDECANE</t>
  </si>
  <si>
    <t xml:space="preserve"> 4-CHLORO-2-((5-HYDROXY-3-METHYL-1-(3-SULFOPHENYL)-1H-PYRAZOL-4-YL)AZO)5-METHYLBENZENESULFONIC ACID, DIAMMONIUMSALT (1:2)</t>
  </si>
  <si>
    <t xml:space="preserve"> C.I. PIGMENT YELLOW 191:1</t>
  </si>
  <si>
    <t xml:space="preserve"> BENZENESULFONIC ACID, 4-CHLORO-2-((4,5-DIHYDRO-3-METHYL-5-OXO-1-(3-SULFOPHENYL)-1H-PYRAZOL-4-YL)AZO)-5-METHYL-, DIAMMONIUM SALT</t>
  </si>
  <si>
    <t xml:space="preserve"> DIAMMONIUM 4-CHLORO-2-((4,5-DIHYDRO-3-METHYL-5-OXO-1-(3-SULFOPHENYL)-1H-PYRAZOL-4-YL)AZO)-5-METHYLBENZENESULFONATE</t>
  </si>
  <si>
    <t xml:space="preserve"> PIGMENT YELLOW 191:1</t>
  </si>
  <si>
    <t xml:space="preserve"> ZINC 2-MERCAPTOBENZOTHIAZOLE</t>
  </si>
  <si>
    <t xml:space="preserve"> BENZOTHIAZOLETHIOL, 2-MERCAPTO-, ZINC SALT</t>
  </si>
  <si>
    <t xml:space="preserve"> ZINC MERCAPTOBENZOTHIAZOLE</t>
  </si>
  <si>
    <t xml:space="preserve"> 2(3H)-BENZOTHIAZOLETHIONE, ZINC SALT</t>
  </si>
  <si>
    <t xml:space="preserve"> ZINC 2(3H)-BENZOTHIAZOLETHIONE</t>
  </si>
  <si>
    <t xml:space="preserve"> ZINC 2-MERCAPTOBENZOTHIAZOLETHIOL</t>
  </si>
  <si>
    <t xml:space="preserve"> CETYL METHYL, DIMETHYL, METHYL 11 METHOXY-11-OXOUNDECYL SILOXANES AND SILICONES</t>
  </si>
  <si>
    <t xml:space="preserve"> CETYL METHYL, DIMETHYL, METHYL 11-METHOXY-11-OXOUNDECYL POLYSILOXANE</t>
  </si>
  <si>
    <t xml:space="preserve"> SILOXANES AND SILICONES, CETYL ME, DI-ME, ME 11-METHOXY-11-OXOUNDECYL</t>
  </si>
  <si>
    <t xml:space="preserve"> SILOXANES AND SILICONES, CETYL METHYL, DIMETHYL, METHYL 11-METHOXY-11-OXOUNDECYL</t>
  </si>
  <si>
    <t xml:space="preserve"> 4-TERT-BUTYL-O-THIOCRESOL</t>
  </si>
  <si>
    <t xml:space="preserve"> BENZENETHIOL, 4-(1,1-DIMETHYLETHYL)-2-METHYL-</t>
  </si>
  <si>
    <t xml:space="preserve"> O-TOLUENETHIOL, 4-TERT-BUTYL-</t>
  </si>
  <si>
    <t xml:space="preserve"> 2-METHYL-4-TERT-BUTYLTHIOPHENOL</t>
  </si>
  <si>
    <t xml:space="preserve"> 4-(1,1-DIMETHYLETHYL)-2-METHYLBENZENETHIOL</t>
  </si>
  <si>
    <t xml:space="preserve"> 4-TERT-BUTYL-O-TOLUENETHIOL</t>
  </si>
  <si>
    <t xml:space="preserve"> 4-TERT-BUTYL-2-METHYLPHENYL MERCAPTAN</t>
  </si>
  <si>
    <t xml:space="preserve"> 4-TERT-BUTYL-2-METHYLTHIOPHENOL</t>
  </si>
  <si>
    <t xml:space="preserve"> MAGNESIUM 2-ETHYLHEXOATE</t>
  </si>
  <si>
    <t xml:space="preserve"> MAGNESIUM 2-ETHYLHEXANOATE</t>
  </si>
  <si>
    <t xml:space="preserve"> HEXANOIC ACID, 2-ETHYL-, MAGNESIUM SALT</t>
  </si>
  <si>
    <t xml:space="preserve"> MYRISTIC ACID-CHROMIC CHLORIDE COMPLEX</t>
  </si>
  <si>
    <t xml:space="preserve"> MYRISTATO-CHROMIC CHLORIDE COMPLEX</t>
  </si>
  <si>
    <t xml:space="preserve"> CHROMIUM(III) MYRISTO CHLORIDE</t>
  </si>
  <si>
    <t xml:space="preserve"> CHROMIC CHLORIDE MYRISTATE</t>
  </si>
  <si>
    <t xml:space="preserve"> CHROMIUM, TETRACHLORO-MU-HYDROXY(MU-(TETRADECANOATO-O:O'))DI-</t>
  </si>
  <si>
    <t xml:space="preserve"> CHROMIUM, TETRACHLORO-MU-HYDROXY(MU-MYRISTATO)DI-</t>
  </si>
  <si>
    <t xml:space="preserve"> HYDROXYTETRACHLORO(MYRISTATO)DICHROMIUM</t>
  </si>
  <si>
    <t xml:space="preserve"> MYRISTO CHROMIC CHLORIDE COMPLEX</t>
  </si>
  <si>
    <t xml:space="preserve"> MYRISTOCHROMIUM(III) CHLORIDE</t>
  </si>
  <si>
    <t xml:space="preserve"> TETRACHLORO-MU-HYDROXY(MU-(TETRADECANOATO-O:O'))DICHROMIUM</t>
  </si>
  <si>
    <t xml:space="preserve"> TETRACHLORO-MU-HYDROXY(MU-MYRISTATO)DICHROMIUM</t>
  </si>
  <si>
    <t xml:space="preserve"> EDTA, IRON (III) SODIUM</t>
  </si>
  <si>
    <t xml:space="preserve"> IRON(III) SODIUM ETHYLENEDIAMINETETRAACETATE</t>
  </si>
  <si>
    <t xml:space="preserve"> FERRIC SODIUM EDETATE</t>
  </si>
  <si>
    <t xml:space="preserve"> EDTA IRON SODIUM SALT</t>
  </si>
  <si>
    <t xml:space="preserve"> EDTA SODIUM IRON SALT</t>
  </si>
  <si>
    <t xml:space="preserve"> FERRATE(1-), ((N,N'-1,2-ETHANEDIYLBIS(N-(CARBOXYMETHYL)GLYCINATO))(4-)-N,N',O,O',ON,ON')-, SODIUM, (OC-6-21)-</t>
  </si>
  <si>
    <t xml:space="preserve"> FERRATE(1-), ((ETHYLENEDINITRILO)TETRAACETATO)-, SODIUM</t>
  </si>
  <si>
    <t xml:space="preserve"> FERRIC SODIUM ETHYLENEDIAMINETETRAACETATE</t>
  </si>
  <si>
    <t xml:space="preserve"> IRON SODIUM EDETATE</t>
  </si>
  <si>
    <t xml:space="preserve"> MONOSODIUM IRON EDTA</t>
  </si>
  <si>
    <t xml:space="preserve"> SODIUM FERRIC EDTA</t>
  </si>
  <si>
    <t xml:space="preserve"> SODIUM IRON EDTA</t>
  </si>
  <si>
    <t xml:space="preserve"> SODIUM ((ETHYLENEDINITRILO)TETRAACETATO)FERRATE(1-)</t>
  </si>
  <si>
    <t xml:space="preserve"> SODIUM ((ETHYLENEDINITRILO)TETRAACETATO)FERRATE(III)</t>
  </si>
  <si>
    <t xml:space="preserve"> SODIUM IRON(III) ETHYLENEDIAMINETETRAACETATE</t>
  </si>
  <si>
    <t xml:space="preserve"> SODIUM IRON(III) EDTA</t>
  </si>
  <si>
    <t xml:space="preserve"> SODIUM FEREDETATE</t>
  </si>
  <si>
    <t xml:space="preserve"> SODIUM IRON EDETATE</t>
  </si>
  <si>
    <t xml:space="preserve"> ferrate(1-), ((N,N'-1,2-ethanediylbis(N-((carboxy-kappaO)methyl)glycinato-kappaN,kappaO))(4-))-, sodium (1:1), (OC-6-21)-</t>
  </si>
  <si>
    <t xml:space="preserve"> ferrate(1-), ((N,N'-1,2-ethanediylbis(N-((carboxy-kappaO)methyl)glycinato-kappaN,kappaO))(4-))-, sodium, (OC-6-21)-</t>
  </si>
  <si>
    <t xml:space="preserve"> ZIRCONIUM STEARATE</t>
  </si>
  <si>
    <t xml:space="preserve"> OCTADECANOIC ACID, ZIRCONIUM SALT</t>
  </si>
  <si>
    <t xml:space="preserve"> ZIRCONIUM OCTADECANOATE</t>
  </si>
  <si>
    <t xml:space="preserve"> STEARIC ACID, ZIRCONIUM SALT</t>
  </si>
  <si>
    <t xml:space="preserve"> COBALT DICAPRYLATE</t>
  </si>
  <si>
    <t xml:space="preserve"> COBALT(II) OCTANOATE</t>
  </si>
  <si>
    <t xml:space="preserve"> COBALT DIOCTANOATE</t>
  </si>
  <si>
    <t xml:space="preserve"> COBALTOUS OCTANOATE</t>
  </si>
  <si>
    <t xml:space="preserve"> COBALT(II) CAPRYLATE</t>
  </si>
  <si>
    <t xml:space="preserve"> OCTANOIC ACID, COBALT (2+) SALT</t>
  </si>
  <si>
    <t xml:space="preserve"> SODIUM SALT OF 1-HYDROXY 2(1H)-PYRIDINE THIONE</t>
  </si>
  <si>
    <t xml:space="preserve"> PYRITHIONE SODIUM</t>
  </si>
  <si>
    <t xml:space="preserve"> SODIUM PYRIDINETHIONE</t>
  </si>
  <si>
    <t xml:space="preserve"> 2(1H)-PYRIDINETHIONE, 1-HYDROXY-, SODIUM SALT</t>
  </si>
  <si>
    <t xml:space="preserve"> SODIUM 1-HYDROXY-2(1H)-PYRIDINETHIONATE</t>
  </si>
  <si>
    <t xml:space="preserve"> SODIUM 1-HYDROXYPYRIDINE-2-THIONE</t>
  </si>
  <si>
    <t xml:space="preserve"> sodium pyrithione</t>
  </si>
  <si>
    <t xml:space="preserve"> 2(1H)-pyridinethione, 1-hydroxy-, sodium salt (1:1)</t>
  </si>
  <si>
    <t xml:space="preserve"> 1-hydroxy-2(1H)-pyridinethione, sodium salt</t>
  </si>
  <si>
    <t xml:space="preserve"> sodium 1-hydroxy-2(1H)-pyridinethionate (1:1)</t>
  </si>
  <si>
    <t xml:space="preserve"> MANGANESE 2-ETHYLHEXOATE</t>
  </si>
  <si>
    <t xml:space="preserve"> MANGANESE 2-ETHYLHEXANOATE</t>
  </si>
  <si>
    <t xml:space="preserve"> HEXANOIC ACID, 2-ETHYL-, MANGANESE SALT</t>
  </si>
  <si>
    <t xml:space="preserve"> CHLOROMETHYL BUTANETHIOLSULFONATE</t>
  </si>
  <si>
    <t xml:space="preserve"> S-(CHLOROMETHYL) 1-BUTANESULFONOTHIOATE</t>
  </si>
  <si>
    <t xml:space="preserve"> CHLOROMETHANETHIOL 1-BUTANESULFONATE</t>
  </si>
  <si>
    <t xml:space="preserve"> S-(CHLOROMETHYL) THIO-1-BUTANESULFONATE</t>
  </si>
  <si>
    <t xml:space="preserve"> 1-BUTANESULFONOTHIOIC ACID, S-(CHLOROMETHYL) ESTER</t>
  </si>
  <si>
    <t xml:space="preserve"> 1-BUTANESULFONIC ACID, THIO-, S-(CHLOROMETHYL) ESTER</t>
  </si>
  <si>
    <t xml:space="preserve"> METHYLENEBISBUTANETHIOLSULFONATE</t>
  </si>
  <si>
    <t xml:space="preserve"> METHANEDITHIOL, DI-1-BUTANESULFONATE</t>
  </si>
  <si>
    <t xml:space="preserve"> S,S'-METHYLENE THIO-1-BUTANESULFONATE</t>
  </si>
  <si>
    <t xml:space="preserve"> 1-BUTANESULFONIC ACID, THIO-, S,S'-METHYLENE ESTER</t>
  </si>
  <si>
    <t xml:space="preserve"> HEXADECYL AMMONIUM CHLORIDE</t>
  </si>
  <si>
    <t xml:space="preserve"> CETYLAMINE HYDROCHLORIDE</t>
  </si>
  <si>
    <t xml:space="preserve"> HEXADECYLAMINE HYDROCHLORIDE</t>
  </si>
  <si>
    <t xml:space="preserve"> HEXADECYLAMMONIUM CHLORIDE</t>
  </si>
  <si>
    <t xml:space="preserve"> HEXADECYLAMINE, HYDROCHLORIDE</t>
  </si>
  <si>
    <t xml:space="preserve"> PALMITYLAMINE HYDROCHLORIDE</t>
  </si>
  <si>
    <t xml:space="preserve"> 1-HEXADECANAMINE HYDROCHLORIDE</t>
  </si>
  <si>
    <t xml:space="preserve"> 1-HEXADECANAMINE, HYDROCHLORIDE</t>
  </si>
  <si>
    <t xml:space="preserve"> HEXYL MALEATE</t>
  </si>
  <si>
    <t xml:space="preserve"> DIHEXYL MALEATE</t>
  </si>
  <si>
    <t xml:space="preserve"> MALEIC ACID, DIHEXYL ESTER</t>
  </si>
  <si>
    <t xml:space="preserve"> 2-BUTENEDIOIC ACID (2Z)-, DIHEXYL ESTER</t>
  </si>
  <si>
    <t xml:space="preserve"> POTASSIUM PHOSPHATE</t>
  </si>
  <si>
    <t xml:space="preserve"> PHOSPHORIC ACID, POTASSIUM SALT</t>
  </si>
  <si>
    <t xml:space="preserve"> POTASSIUM ORTHOPHOSPHATE</t>
  </si>
  <si>
    <t xml:space="preserve"> DI(N-OCTYL) TIN MALEATE</t>
  </si>
  <si>
    <t xml:space="preserve"> DIOCTYLTIN MALEATE</t>
  </si>
  <si>
    <t xml:space="preserve"> DI(N-OCTYL)TIN MALEATE</t>
  </si>
  <si>
    <t xml:space="preserve"> 2,2-DIOCTYL-1,3,2-DIOXASTANNEPIN-4,7-DIONE</t>
  </si>
  <si>
    <t xml:space="preserve"> OCTYLTIN MALEATE</t>
  </si>
  <si>
    <t xml:space="preserve"> 1,3,2-DIOXASTANNEPIN-4,7-DIONE, 2,2-DIOCTYL-</t>
  </si>
  <si>
    <t xml:space="preserve"> PHOSPHOROUS ACID, CYCLIC BUTYLETHYL PROPANEDIOL, 2,4,6-TRI-TERT-BUTYLPHENYL ESTER</t>
  </si>
  <si>
    <t xml:space="preserve"> 2,4,6-TRI-TERT-BUTYLPHENYL CYCLIC BUTYLETHYLPROPANEDIYL PHOSPHITE</t>
  </si>
  <si>
    <t xml:space="preserve"> CYCLIC BUTYLETHYLPROPANDIYL 2,4,6-TRI-TERT-BUTYLPHENYL PHOSPHITE</t>
  </si>
  <si>
    <t xml:space="preserve"> 1,3,2-DIOXAPHOSPHORINANE, 5-BUTYL-5-ETHYL-2-(2,4,6-TRIS(1,1-DIMETHYLETHYL)PHENOXY)-</t>
  </si>
  <si>
    <t xml:space="preserve"> 5-BUTYL-5-ETHYL-2-(2,4,6-TRIS(1,1-DIMETHYLETHYL)PHENOXY)-1,3,2-DIOXAPHOSPHORINANE</t>
  </si>
  <si>
    <t xml:space="preserve"> 2ALPHA,6ALPHA-BIS(6-HYDROXY-M-TOLYL)MESITOL</t>
  </si>
  <si>
    <t xml:space="preserve"> ALPHA2,ALPHA6-BIS(6-HYDROXY-M-TOLYL)MESITOL</t>
  </si>
  <si>
    <t xml:space="preserve"> BIS(6-HYDROXY-M-TOLYL)MESITOL, ALPHA2,ALPHA6-</t>
  </si>
  <si>
    <t xml:space="preserve"> MESITOL, ALPHA2,ALPHA6-BIS(6-HYDROXY-M-TOLYL)-</t>
  </si>
  <si>
    <t xml:space="preserve"> PHENOL, 2,6-BIS((2-HYDROXY-5-METHYLPHENYL)METHYL)-4-METHYL-</t>
  </si>
  <si>
    <t xml:space="preserve"> 2,6-BIS((2-HYDROXY-5-METHYLPHENYL)METHYL)-4-METHYLPHENOL</t>
  </si>
  <si>
    <t xml:space="preserve"> 2,6-BIS(2-HYDROXY-5-METHYLBENZYL)-4-METHYLPHENOL</t>
  </si>
  <si>
    <t xml:space="preserve"> 5-ETHYLIDENE-2-NORBORNENE</t>
  </si>
  <si>
    <t xml:space="preserve"> BICYCLO(2.2.1)HEPT-2-ENE, 5-ETHYLIDENE-</t>
  </si>
  <si>
    <t xml:space="preserve"> ETHYLIDENE NORBORNENE</t>
  </si>
  <si>
    <t xml:space="preserve"> 2-NORBORNENE, 5-ETHYLIDENE-</t>
  </si>
  <si>
    <t xml:space="preserve"> 5-ETHYLIDENEBICYCLO(2.2.1)HEPT-2-ENE</t>
  </si>
  <si>
    <t xml:space="preserve"> PERFLUOROPROPYL VINYL ETHER</t>
  </si>
  <si>
    <t xml:space="preserve"> PERFLUORO(PROPYL VINYL ETHER)</t>
  </si>
  <si>
    <t xml:space="preserve"> ETHER, HEPTAFLUOROPROPYL TRIFLUOROVINYL</t>
  </si>
  <si>
    <t xml:space="preserve"> HEPTAFLUOROPROPYL TRIFLUOROVINYL ETHER</t>
  </si>
  <si>
    <t xml:space="preserve"> PROPANE, 1,1,1,2,2,3,3-HEPTAFLUORO-3-((TRIFLUOROETHENYL)OXY)-</t>
  </si>
  <si>
    <t xml:space="preserve"> 1,1,1,2,2,3,3-HEPTAFLUORO-3-((TRIFLUOROETHENYL)OXY)PROPANE</t>
  </si>
  <si>
    <t xml:space="preserve"> OLEYL PALMITAMIDE</t>
  </si>
  <si>
    <t xml:space="preserve"> OLEYLPALMITAMIDE</t>
  </si>
  <si>
    <t xml:space="preserve"> N-OLEYLPALMITAMIDE</t>
  </si>
  <si>
    <t xml:space="preserve"> HEXADECANAMIDE, N-9-OCTADECENYL-, (Z)-</t>
  </si>
  <si>
    <t xml:space="preserve"> N-9-OCTADECENYLHEXADECANAMIDE, (Z)-</t>
  </si>
  <si>
    <t xml:space="preserve"> ZINC SALICYLATE</t>
  </si>
  <si>
    <t xml:space="preserve"> ZINC, BIS(2-HYDROXYBENZOATO-O1,O2)-, (T-4)-</t>
  </si>
  <si>
    <t xml:space="preserve"> BIS(2-HYDROXYBENZOATO-O1,O2)ZINC, (T-4)-</t>
  </si>
  <si>
    <t xml:space="preserve"> ZINC, BIS(SALICYLATO)-</t>
  </si>
  <si>
    <t xml:space="preserve"> BIS(SALICYLATO)ZINC</t>
  </si>
  <si>
    <t xml:space="preserve"> IRON PALMITATE</t>
  </si>
  <si>
    <t xml:space="preserve"> HEXADECANOIC ACID, IRON SALT</t>
  </si>
  <si>
    <t xml:space="preserve"> IRON HEXADECANOATE</t>
  </si>
  <si>
    <t xml:space="preserve"> PALMITIC ACID, IRON SALT</t>
  </si>
  <si>
    <t xml:space="preserve"> 4-NONYLPHENOL-FORMALDEHYDE-1-DODECANETHIOL REACTION PRODUCT</t>
  </si>
  <si>
    <t xml:space="preserve"> 1-DODECANETHIOL-FORMALDEHYDE-4-NONYLPHENOL REACTION PRODUCT</t>
  </si>
  <si>
    <t xml:space="preserve"> FORMALDEHYDE, REACTION PRODUCTS WITH 1-DODECANETHIOL AND 4-NONYLPHENOL</t>
  </si>
  <si>
    <t xml:space="preserve"> DIMYRISTYL THIODIPROPIONATE</t>
  </si>
  <si>
    <t xml:space="preserve"> DITETRADECYL 3,3'-THIOBIS(PROPANOATE)</t>
  </si>
  <si>
    <t xml:space="preserve"> DITETRADECYL 3,3'-THIOBIS(PROPIONATE)</t>
  </si>
  <si>
    <t xml:space="preserve"> DIMYRISTYL 3,3'-THIODIPROPIONATE</t>
  </si>
  <si>
    <t xml:space="preserve"> MYRISTYL THIODIPROPIONATE</t>
  </si>
  <si>
    <t xml:space="preserve"> PROPANOIC ACID, 3,3'-THIOBIS-, DITETRADECYL ESTER</t>
  </si>
  <si>
    <t xml:space="preserve"> PROPIONIC ACID, 3,3'-THIOBIS-, DITETRADECYL ESTER</t>
  </si>
  <si>
    <t xml:space="preserve"> LITHIUM OCTANOATE</t>
  </si>
  <si>
    <t xml:space="preserve"> LITHIUM CAPRYLATE</t>
  </si>
  <si>
    <t xml:space="preserve"> LITHIUM OCTOATE</t>
  </si>
  <si>
    <t xml:space="preserve"> OCTANOIC ACID, LITHIUM SALT</t>
  </si>
  <si>
    <t xml:space="preserve"> 2-PROPENOIC ACID, POLYMERS WITH N,N-DI-2-PROPENYL-2-PROPEN-1-AMINEAND HYDROLYZED POLYVINYL ACETATE, SODIUM SALTS, GRAFT</t>
  </si>
  <si>
    <t xml:space="preserve"> POLY(ACRYLIC ACID-CO-HYDROLYZED POLYVINYL ACETATE-CO-TRIALLYLAMINE), SODIUM SALT, GRAFT</t>
  </si>
  <si>
    <t xml:space="preserve"> 2-PROPENOIC ACID, POLYMERS WITH N,N-DI-2-PROPENYL-2-PROPEN-1-AMINE AND HYDROLYZED POLYVINYL ACETATE, SODIUM SALTS, GRAFT</t>
  </si>
  <si>
    <t xml:space="preserve"> TERT-BUTYL ACRYLATE</t>
  </si>
  <si>
    <t xml:space="preserve"> BUTYL ACRYLATE, TERT-</t>
  </si>
  <si>
    <t xml:space="preserve"> ACRYLIC ACID, TERT-BUTYL ESTER</t>
  </si>
  <si>
    <t xml:space="preserve"> TERT-BUTYL 2-PROPENOATE</t>
  </si>
  <si>
    <t xml:space="preserve"> 2-PROPENOIC ACID, 1,1-DIMETHYLETHYL ESTER</t>
  </si>
  <si>
    <t xml:space="preserve"> 1,1-DIMETHYLETHYL 2-PROPENOATE</t>
  </si>
  <si>
    <t xml:space="preserve"> CALCIUM ETHYL ACETOACETATE</t>
  </si>
  <si>
    <t xml:space="preserve"> BUTANOIC ACID, 3-OXO-, ETHYL ESTER, ION(1-), CALCIUM</t>
  </si>
  <si>
    <t xml:space="preserve"> CALCIUM ETHYL 3-OXOBUTANOATE</t>
  </si>
  <si>
    <t xml:space="preserve"> CALCIUM, BIS(HYDROGEN ACETOACETATO)-, DIETHYL ESTER</t>
  </si>
  <si>
    <t xml:space="preserve"> CALCIUM DIETHYL BIS(HYDROGEN ACETOACETATONATE)</t>
  </si>
  <si>
    <t xml:space="preserve"> CALCIUM ETHYL ACETYLACETONATE</t>
  </si>
  <si>
    <t xml:space="preserve"> SODIUM HYDROSULFIDE</t>
  </si>
  <si>
    <t xml:space="preserve"> SODIUM MERCAPTAN</t>
  </si>
  <si>
    <t xml:space="preserve"> TOLUENESULFONATE, P-, ION</t>
  </si>
  <si>
    <t xml:space="preserve"> POLY(ADIPIC ACID-CO-N-(2-AMINOETHYL)-1,3-PROPANEDIAMINE-CO-N,N'-BIS(3-AMINOPROPYL)ETHYLENEDIAMINE-CO-EPICHLOROHYDRIN-CO-ETHYLENEDIAMINE-CO-ETHYLENIMINE-CO-PEG)</t>
  </si>
  <si>
    <t xml:space="preserve"> POLY(ADIPIC ACID-CO-N-(2-AMINOETHYL)-1,3-PROPANEDIAMINE-CO-N,N'-BIS(3-AMINOPROPYL)ETHYLENEDIAMINE-CO-EPICHLOROHYDRIN-CO-ETHYLENEDIAMINE-CO-ETHYLENIMINE-CO-PEG), SULFATE</t>
  </si>
  <si>
    <t xml:space="preserve"> ADIPIC ACID-1,2-ETHANEDIAMINE-N-(2-AMINOETHYL)-1,3-PROPANEDIAMINE-N,N''-1,2-ETHANEDIYLBIS(1,3-PROPANEDIAMINE)-ETHYLENIMINE-POLYETHYLENE GLYCOL-(CHLOROMETHYL)OXIRANE RESIN, SULFATE</t>
  </si>
  <si>
    <t xml:space="preserve"> HEXANEDIOIC ACID, POLYMER WITH N-(2-AMINOETHYL)-1,3-PROPANEDIAMINE, AZIRIDINE, (CHLOROMETHYL)OXIRANE, 1,2-ETHANEDIAMINE, N,N''-1,2-ETHANEDIYLBIS(1,3-PROPANEDIAMINE) AND ALPHA-HYDRO-OMEGA-HYDROXYOLY(OXY-1,2-ETHANEDIYL), SULFATE (SALT)</t>
  </si>
  <si>
    <t xml:space="preserve"> POLYAMIDOAMINE-ETHYLENEIMINE-EPICHLOROHYDRIN RESIN</t>
  </si>
  <si>
    <t xml:space="preserve"> POLY(ADIPIC ACID-CO-DIETHYLENETRIAMINE-CO-EPICHLOROHYDRIN-CO-ETHYLENIMINE-CO-PEG), SULFATE</t>
  </si>
  <si>
    <t xml:space="preserve"> HEXANEDIOIC ACID-N-(2-AMINOETHYL)-1,2-ETHANEDIAMINE-(CHLOROMETHYL)OXIRANE-ETHYLENIMINE-POLYETHYLENE GLYCOL RESIN, SULFATE</t>
  </si>
  <si>
    <t xml:space="preserve"> HEXANEDIOIC ACID, POLYMER WITH N-(2-AMINOETHYL)-1,2-ETHANEDIAMINE, AZIRIDINE, (CHLOROMETHYL)OXIRANE AND ALPHA-HYDRO-OMEGA-HYDROXYPOLY(OXY-1,2-ETHANEDIYL), SULFATE (SALT)</t>
  </si>
  <si>
    <t xml:space="preserve"> POLY(ADIPIC ACID-CO-DIETHYLENETRIAMINE-CO-EPICHLOROHYDRIN-CO-ETHYLENIMINE-CO-PEG-CO-SULFURIC ACID)</t>
  </si>
  <si>
    <t xml:space="preserve"> AMMONIUM HEXAFLUOROSILICATE</t>
  </si>
  <si>
    <t xml:space="preserve"> AMMONIUM SILICOFLUORIDE</t>
  </si>
  <si>
    <t xml:space="preserve"> AMMONIUM FLUOSILICATE</t>
  </si>
  <si>
    <t xml:space="preserve"> DIAMMONIUM HEXAFLUOROSILICATE(2-)</t>
  </si>
  <si>
    <t xml:space="preserve"> SILICATE(2-), HEXAFLUORO-, DIAMMONIUM</t>
  </si>
  <si>
    <t xml:space="preserve"> FLUOSILICIC ACID</t>
  </si>
  <si>
    <t xml:space="preserve"> FLUOROSILICIC ACID</t>
  </si>
  <si>
    <t xml:space="preserve"> SILICATE(2-), HEXAFLUORO-, DIHYDROGEN</t>
  </si>
  <si>
    <t xml:space="preserve"> DIHYDROGEN HEXAFLUOROSILICATE</t>
  </si>
  <si>
    <t xml:space="preserve"> 1,3-DI-O-TOLYLGUANIDINE DIPYROCATECHOL BORATE</t>
  </si>
  <si>
    <t xml:space="preserve"> BORATE(1-), BIS(1,2-BENZENEDIOLATO(2-)-KAPPAO,KAPPAO')-, (T-4)-, HYDROGEN, COMPD. WITH N,N'-BIS(2-METHYLPHENYL)GUANIDINE (1:1)</t>
  </si>
  <si>
    <t xml:space="preserve"> BORATE(1-), BIS(PYROCATECHOLATO(2-))-, HYDROGEN, COMPD. WITH 1,3-DI-O-TOLYLGUANIDINE (1:1)</t>
  </si>
  <si>
    <t xml:space="preserve"> DI-O-TOLYLGUANIDINE SALT OF PYROCATECHOL BORATE</t>
  </si>
  <si>
    <t xml:space="preserve"> 2,2'-SPIROBI(1,3,2-BENZODIOXABOROLE), COMPD. WITH 1,2-DI-O-TOLYLGUANIDINE</t>
  </si>
  <si>
    <t xml:space="preserve"> 2,4,6-TRIS(3,5-DI-TERT-BUTYL-4-HYDROXYBENZYL)MESITYLENE</t>
  </si>
  <si>
    <t xml:space="preserve"> ALPHA,ALPHA',ALPHA''-(2,4,6-TRIMETHYL-S-PHENENYL)TRIS(2,6-DI-TERT-BUTYL-P-CRESOL)</t>
  </si>
  <si>
    <t xml:space="preserve"> ALPHA,ALPHA',ALPHA''-(TRIMETHYL-S-PHENENYL)TRIS(2,6-DI-TERT-BUTYL-P-CRESOL)</t>
  </si>
  <si>
    <t xml:space="preserve"> PHENOL, 4,4',4''-((2,4,6-TRIMETHYL-1,3,5-BENZENETRIYL)TRIS(METHYLENE))TRIS(2,6-BIS(1,1-DIMETHYLETHYL)-</t>
  </si>
  <si>
    <t xml:space="preserve"> P-CRESOL, ALPHA,ALPHA',ALPHA''-(2,4,6-TRIMETHYL-S-PHENENYL)TRIS(2,6-DI-TERT-BUTYL-</t>
  </si>
  <si>
    <t xml:space="preserve"> P-CRESOL, ALPHA,ALPHA',ALPHA''-(TRIMETHYL-S-PHENENYL)TRIS(2,6-DI-TERT-BUTYL-</t>
  </si>
  <si>
    <t xml:space="preserve"> 1,3,5-TRIMETHYL-2,4,6-TRIS(3,5-DI-TERT-BUTYL-4-HYDROXYBENZYL)BENZENE</t>
  </si>
  <si>
    <t xml:space="preserve"> 4,4',4''-((2,4,6-TRIMETHYL-1,3,5-BENZENETRIYL)TRIS(METHYLENE))TRIS(2,6-BIS(1,1-DIMETHYLETHYL)PHENOL)</t>
  </si>
  <si>
    <t xml:space="preserve"> BUTYLPEROXYBENZOATE, P-TERT-</t>
  </si>
  <si>
    <t xml:space="preserve"> BENZENECARBOPEROXOIC ACID, 4-(1,1-DIMETHYLETHYL)-</t>
  </si>
  <si>
    <t xml:space="preserve"> PERBENZOATE, P-TERT-</t>
  </si>
  <si>
    <t xml:space="preserve"> PEROXYBENZOIC ACID, P-TERT-BUTYL-</t>
  </si>
  <si>
    <t xml:space="preserve"> 4-(1,1-DIMETHYLETHYL)BENZENECARBOPEROXOIC ACID</t>
  </si>
  <si>
    <t xml:space="preserve"> 4-TERT-BUTYLPEROXYBENZOIC ACID</t>
  </si>
  <si>
    <t xml:space="preserve"> CALCIUM ZINC STEARATE</t>
  </si>
  <si>
    <t xml:space="preserve"> CALCIUM ZINC OCTADECANOATE</t>
  </si>
  <si>
    <t xml:space="preserve"> OCTDECANOIC ACID, CALCIUM ZINC SALT</t>
  </si>
  <si>
    <t xml:space="preserve"> STEARIC ACID, CALCIUM ZINC SALT</t>
  </si>
  <si>
    <t xml:space="preserve"> ALUMINUM RICINOLEATE</t>
  </si>
  <si>
    <t xml:space="preserve"> 9-OCTADECENOIC ACID, 12-HYDROXY-, ALUMINUM SALT (3:1), (R-(Z))-</t>
  </si>
  <si>
    <t xml:space="preserve"> ALUMINUM 12-HYDROXY-9-OCTADECENOATE, (R-(Z))-</t>
  </si>
  <si>
    <t xml:space="preserve"> RICINOLEIC ACID, ALUMINUM SALT (3:1)</t>
  </si>
  <si>
    <t xml:space="preserve"> BARIUM HYDROXIDE</t>
  </si>
  <si>
    <t xml:space="preserve"> BARIUM HYDROXIDE (BA(OH)2)</t>
  </si>
  <si>
    <t xml:space="preserve"> 2,6-BIS((2-HYDROXY-5-METHYL-3-NONYLPHENYL)METHYL)-4-METHYLPHENOL</t>
  </si>
  <si>
    <t xml:space="preserve"> ALPHA2,ALPHA6-BIS(6-HYDROXY-5-NONYL-M-TOLYL)MESITOL</t>
  </si>
  <si>
    <t xml:space="preserve"> MESITOL, ALPHA2,ALPHA6-BIS(6-HYDROXY-5-NONYL-M-TOLYL)-</t>
  </si>
  <si>
    <t xml:space="preserve"> PHENOL, 2,6-BIS((2-HYDROXY-5-METHYL-3-NONYLPHENYL)METHYL)-4-METHYL-</t>
  </si>
  <si>
    <t xml:space="preserve"> 2,6-BIS(2-HYDROXY-3-NONYL-5-METHYLBENZYL)-P-CRESOL</t>
  </si>
  <si>
    <t xml:space="preserve"> DISODIUM DECANEDIOATE</t>
  </si>
  <si>
    <t xml:space="preserve"> DISODIUM SEBACATE</t>
  </si>
  <si>
    <t xml:space="preserve"> DECANEDIOIC ACID, DISODIUM SALT</t>
  </si>
  <si>
    <t xml:space="preserve"> SEBACIC ACID, DISODIUM SALT</t>
  </si>
  <si>
    <t xml:space="preserve"> DIMETHYL AZELATE</t>
  </si>
  <si>
    <t xml:space="preserve"> NONANEDIOIC ACID, DIMETHYL ESTER</t>
  </si>
  <si>
    <t xml:space="preserve"> DIMETHYL NONANEDIOATE</t>
  </si>
  <si>
    <t xml:space="preserve"> AZELAIC ACID, DIMETHYL ESTER</t>
  </si>
  <si>
    <t xml:space="preserve"> DIMETHYL NONANE-1,9-DIOATE</t>
  </si>
  <si>
    <t xml:space="preserve"> DEHYDROABIETIC ACID</t>
  </si>
  <si>
    <t xml:space="preserve"> PODACARPA-8,11,13-TRIEN-15-OIC ACID, 13-ISOPROPYL-</t>
  </si>
  <si>
    <t xml:space="preserve"> 13-ISOPROPYLPODACARPA-8,11,13-TRIEN-15-OIC ACID</t>
  </si>
  <si>
    <t xml:space="preserve"> 1-PHENANTHRENECARBOXYLIC ACID, 1,2,3,4,4A,9,10,10A-OCTAHYDRO-1,4A-DIMETHYL-7-(1-METHYLETHYL)-, (1R,4AS,10AR)-</t>
  </si>
  <si>
    <t xml:space="preserve"> 8,11,13-ABIETATRIEN-18-OIC ACID</t>
  </si>
  <si>
    <t xml:space="preserve"> DEHYDROABIETIC ACID, (-)-</t>
  </si>
  <si>
    <t xml:space="preserve"> 1,2,3,4,4A,9,10,10A-OCTAHYDRO-1,4A-DIMETHYL-7-(1-METHYLETHYL)-1-PHENANTHRENECARBOXYLIC ACID, (1R,4AS,10AR)-</t>
  </si>
  <si>
    <t xml:space="preserve"> EDTA, MONOSODIUM</t>
  </si>
  <si>
    <t xml:space="preserve"> MONOSODIUM ETHYLENEDIAMINETETRAACETATE</t>
  </si>
  <si>
    <t xml:space="preserve"> ACETIC ACID, (ETHYLENEDINITRILO)TETRA-, MONOSODIUM SALT</t>
  </si>
  <si>
    <t xml:space="preserve"> EDTA MONOSODIUM SALT</t>
  </si>
  <si>
    <t xml:space="preserve"> GLYCINE, N,N'-1,2-ETHANEDIYLBIS(N-(CARBOXYMETHYL)-, MONOSODIUM SALT</t>
  </si>
  <si>
    <t xml:space="preserve"> MONOSODIUM EDETATE</t>
  </si>
  <si>
    <t xml:space="preserve"> MONOSODIUM EDTA</t>
  </si>
  <si>
    <t xml:space="preserve"> MONOSODIUM (ETHYLENEDINITRILO)TETRAACETATE</t>
  </si>
  <si>
    <t xml:space="preserve"> MONOSODIUM N,N'-1,2-ETHANEDILYBIS(N-(CARBOXYMETHYL))GLYCINE</t>
  </si>
  <si>
    <t xml:space="preserve"> 1,4,7,10,13,16-HEXAOXACYCLOOCTADECANE</t>
  </si>
  <si>
    <t xml:space="preserve"> 18-CROWN-6</t>
  </si>
  <si>
    <t xml:space="preserve"> 4-SEC-BUTYL-2,6-DI-TERT-BUTYLPHENOL</t>
  </si>
  <si>
    <t xml:space="preserve"> PHENOL, 2,6-BIS(1,1-DIMETHYLETHYL)-4-(1-METHYLPROPYL)-</t>
  </si>
  <si>
    <t xml:space="preserve"> PHENOL, 4-SEC-BUTYL-2,6-DI-TERT-BUTYL-</t>
  </si>
  <si>
    <t xml:space="preserve"> 2,6-BIS(1,1-DIMETHYLETHYL)-4-(1-METHYLPROPYL)PHENOL</t>
  </si>
  <si>
    <t xml:space="preserve"> 1,4-BENZENEDICARBOXYLIC ACID, POLYMER WITH 1,4-BUTANEDIOL, (E)-2-BUTENEDIOIC ACID, 1,2-ETHANEDIOL, ETHYL 2-PROPENOATE, HEXANEDIOIC ACID AND 2-PROPENOIC ACID, GRAFT</t>
  </si>
  <si>
    <t xml:space="preserve"> POLY(ACRYLIC ACID-CO-ADIPIC ACID-CO-1,4-BUTYLENE GLYCOL-CO-ETHYL ACRYLATE-CO-ETHYLENE GLYCOL-CO-FUMARIC ACID-CO-TEREPHTHALIC ACID), GRAFT</t>
  </si>
  <si>
    <t xml:space="preserve"> TRIPOTASSIUM ETHYLENEDIAMINETETRAACETATE</t>
  </si>
  <si>
    <t xml:space="preserve"> ACETIC ACID, (ETHYLENEDINITRILO)TETRA-, TRIPOTASSIUM SALT</t>
  </si>
  <si>
    <t xml:space="preserve"> EDTA TRIPOTASSIUM SALT</t>
  </si>
  <si>
    <t xml:space="preserve"> GLYCINE, N,N'-1,2-ETHANEDIYLBIS(N-(CARBOXYMETHYL)-, TRIPOTASSIUM SALT</t>
  </si>
  <si>
    <t xml:space="preserve"> TRIPOTASSIUM EDETATE</t>
  </si>
  <si>
    <t xml:space="preserve"> TRIPOTASSIUM N,N'-1,2-ETHANEDIYLBIS(N-(CARBOXYMETHYL))GLYCINE</t>
  </si>
  <si>
    <t xml:space="preserve"> TRIPOTASSIUM (ETHYLENEDINITRILO)TETRAACETATE</t>
  </si>
  <si>
    <t xml:space="preserve"> DIPHENYLGUANIDINE PHTHALATE</t>
  </si>
  <si>
    <t xml:space="preserve"> (TRIMETHOXYSILYLPROPYL)ETHYLENEDIAMINE</t>
  </si>
  <si>
    <t xml:space="preserve"> ETHYLENEDIAMINE, N-(3-(TRIMETHOXYSILYL)PROPYL)-</t>
  </si>
  <si>
    <t xml:space="preserve"> GAMMA-(2-AMINOETHYL)AMINOPROPYLTRIMETHOXYSILANE</t>
  </si>
  <si>
    <t xml:space="preserve"> N-(TRIMETHOXYSILYLPROPYL)ETHYLENEDIAMINE</t>
  </si>
  <si>
    <t xml:space="preserve"> N-BETA-AMINOETHYL-GAMMA-AMINOPROPYLTRIMETHOXYSILANE</t>
  </si>
  <si>
    <t xml:space="preserve"> N-(3-(TRIMETHOXYSILYL)PROPYL)-1,2-ETHANEDIAMINE</t>
  </si>
  <si>
    <t xml:space="preserve"> N-(3-(TRIMETHOXYSILYL)PROPYL)ETHYLENEDIAMINE</t>
  </si>
  <si>
    <t xml:space="preserve"> N-(2-AMINOETHYL)-3-PROPYLAMINOTRIMETHOXYSILANE</t>
  </si>
  <si>
    <t xml:space="preserve"> 1,2-ETHANEDIAMINE, N-(3-(TRIMETHOXYSILYL)PROPYL)-</t>
  </si>
  <si>
    <t xml:space="preserve"> AMMONIUM THIOCYANATE</t>
  </si>
  <si>
    <t xml:space="preserve"> THIOCYANIC ACID, AMMONIUM SALT</t>
  </si>
  <si>
    <t xml:space="preserve"> AMMONIUM ISOTHIOCYANATE</t>
  </si>
  <si>
    <t xml:space="preserve"> BIPHENYL-2,4-DI-TERT-BUTYL-5-METHYLPHENOL-PHOSPHORUS TRICHLORIDE EACTION PRODUCTS</t>
  </si>
  <si>
    <t xml:space="preserve"> BIPHENYL-2,4-DI-TERT-BUTYL-5-METHYLPHENOL-PHOSPHORUS TRICHLORIDE REACTION PRODUCT</t>
  </si>
  <si>
    <t xml:space="preserve"> BIPHENYL-4,6-DI-TERT-BUTYL-M-CRESOL-PHOSPHORUS TRICHLORIDE REACTION PRODUCTS</t>
  </si>
  <si>
    <t xml:space="preserve"> DI-TERT-BUTYL-M-CRESYL PHOSPHONITE, BIPHENYL CONDENSATE</t>
  </si>
  <si>
    <t xml:space="preserve"> PHOSPHOROUS TRICHLORIDE, REACTION PRODUCTS WITH 1,1'-BIPHENYL AND 2,4-BIS(1,1-DIMETHYLETHYL)-5-METHYLPHENOL</t>
  </si>
  <si>
    <t xml:space="preserve"> 2-ETHYLHEXOATE</t>
  </si>
  <si>
    <t xml:space="preserve"> 2-ETHYLHEXANOIC ACID ION</t>
  </si>
  <si>
    <t xml:space="preserve"> HEXANOIC ACID, 2-ETHYL-, ION(1-)</t>
  </si>
  <si>
    <t xml:space="preserve"> 2-SULFOETHYL METHACRYLATE, SODIUM SALT</t>
  </si>
  <si>
    <t xml:space="preserve"> SODIUM 2-SULFOETHYL METHACRYLATE</t>
  </si>
  <si>
    <t xml:space="preserve"> ETHANESULFONIC ACID, 2-HYDROXY-, METHACRYLATE, SODIUM SALT</t>
  </si>
  <si>
    <t xml:space="preserve"> METHACRYLIC ACID, 2-SULFOETHYL ESTER, SODIUM SALT</t>
  </si>
  <si>
    <t xml:space="preserve"> SODIUM 2-SULFOETHYL 2-METHYL-2-PROPENOATE</t>
  </si>
  <si>
    <t xml:space="preserve"> SODIUM 2-HYDROXYETHANESULFONYLMETHACRYLATE</t>
  </si>
  <si>
    <t xml:space="preserve"> 2-PROPENOIC ACID, 2-METHYL-, 2-SULFOETHYL ESTER, SODIUM SALT</t>
  </si>
  <si>
    <t xml:space="preserve"> OCTYLPHENOL, P-</t>
  </si>
  <si>
    <t xml:space="preserve"> 4-OCTYLPHENOL</t>
  </si>
  <si>
    <t xml:space="preserve"> PHENOL, 4-OCTYL-</t>
  </si>
  <si>
    <t xml:space="preserve"> PHENOL, P-OCTYL-</t>
  </si>
  <si>
    <t xml:space="preserve"> DI(N-OCTYL)PHOSPHITE</t>
  </si>
  <si>
    <t xml:space="preserve"> DIOCTYL PHOSPHITE</t>
  </si>
  <si>
    <t xml:space="preserve"> PHOSPHONIC ACID, DIOCTYL ESTER</t>
  </si>
  <si>
    <t xml:space="preserve"> DIOCTYL PHOSPHONATE</t>
  </si>
  <si>
    <t xml:space="preserve"> DIOCTYL HYDROGEN PHOSPHITE</t>
  </si>
  <si>
    <t xml:space="preserve"> 5,7-BIS)1,1-DIMETHYLETHYL)-3-HYDROXY-2(3H)-BENZOFURANONE, REACTIONPRODUCTS WITH O-XYLENE</t>
  </si>
  <si>
    <t xml:space="preserve"> 5,7-DI-TERT-BUTYL-3-HYDROXY-2(3H)-BENZOFURANONE-1,2-XYLENE REACTION PRODUCT</t>
  </si>
  <si>
    <t xml:space="preserve"> 2(3H)-BENZOFURANONE, 5,7-BIS(1,1-DIMETHYLETHYL)-3-HYDROXY-, REACTION PRODUCTS WITH o-XYLENE</t>
  </si>
  <si>
    <t xml:space="preserve"> 5,7-BIS(1,1-DIMETHYLETHYL)-3-HYDROXY-2(3H)-BENZOFURANONE, REACTION PRODUCTS WITH O-XYLENE</t>
  </si>
  <si>
    <t xml:space="preserve"> 2,6-DI(ALPHA-METHYL BENZYL)-4-METHYL PHENOL</t>
  </si>
  <si>
    <t xml:space="preserve"> 2,6-BIS(ALPHA-METHYLBENZYL)-P-CRESOL</t>
  </si>
  <si>
    <t xml:space="preserve"> PHENOL, 4-METHYL-2,6-BIS(1-PHENYLETHYL)-</t>
  </si>
  <si>
    <t xml:space="preserve"> P-CRESOL, 2,6-BIS(ALPHA-METHYLBENZYL)-</t>
  </si>
  <si>
    <t xml:space="preserve"> 2,6-DI-ALPHA-PHENYLETHYL-4-METHYLPHENOL</t>
  </si>
  <si>
    <t xml:space="preserve"> 2,6-DI(ALPHA-METHYLBENZYL)-4-METHYLPHENOL</t>
  </si>
  <si>
    <t xml:space="preserve"> 2,6-BIS(ALPHA-METHYLBENZYL)-4-METHYLPHENOL</t>
  </si>
  <si>
    <t xml:space="preserve"> 2,6-DI(ALPHA-PHENYLETHYL)-4-METHYLPHENOL</t>
  </si>
  <si>
    <t xml:space="preserve"> 2,6-DI(1-PHENYLETHYL)-4-METHYLPHENOL</t>
  </si>
  <si>
    <t xml:space="preserve"> 2,6-DI-ALPHA-METHYLBENZYL-4-METHYLPHENOL</t>
  </si>
  <si>
    <t xml:space="preserve"> 4-METHYL-2,6-BIS(1-PHENYLETHYL)PHENOL</t>
  </si>
  <si>
    <t xml:space="preserve"> 4-METHYL-2,6-BIS(ALPHA-METHYLBENZYL)PHENOL</t>
  </si>
  <si>
    <t xml:space="preserve"> SILOXANES AND SILICONES, METHYL HYDROGEN REACTION PRODUCTS WITH 2,2,6,6-TETRAMETHYL-4-(2-PROPENYLOXY) PIPERIDINE</t>
  </si>
  <si>
    <t xml:space="preserve"> 4-(ALLYLOXY)-2,2,6,6-TETRAMETHYLPIPERIDINE-METHYL HYDROGEN POLYSILOXANE REACTION PRODUCT</t>
  </si>
  <si>
    <t xml:space="preserve"> METHYL HYDROGEN POLYSILOXANE, REACTION PRODUCTS WITH 2,2,6,6-TETRAMETHYL-4-(2-PROPENYLOXY)PIPERIDINE</t>
  </si>
  <si>
    <t xml:space="preserve"> SILOXANES AND SILICONES, ME HYDROGEN, REACTION PRODUCTS WITH 2,2,6,6-TETRAMETHYL-4-(2-PROPENYLOXY)PIPERIDINE</t>
  </si>
  <si>
    <t xml:space="preserve"> SILOXANES AND SILICONES, METHYL HYDROGEN, REACTION PRODUCTS WITH 2,2,6,6-TETRAMETHYL-4-(2-PROPENYLOXY)PIPERIDINE</t>
  </si>
  <si>
    <t xml:space="preserve"> TETRAETHYLENE GLYCOL DI-(2-ETHYLHEXOATE)</t>
  </si>
  <si>
    <t xml:space="preserve"> PEG-4 BIS(2-ETHYLHEXANOATE)</t>
  </si>
  <si>
    <t xml:space="preserve"> HEXANOIC ACID, 2-ETHYL-, OXYBIS(2,1-ETHANEDIYLOXY-2,1-ETHANEDIYL) ESTER</t>
  </si>
  <si>
    <t xml:space="preserve"> HEXANOIC ACID, 2-ETHYL-, DIESTER WITH TETRAETHYLENE GLYCOL</t>
  </si>
  <si>
    <t xml:space="preserve"> POLYOXYETHYLENE (4) DI(2-ETHYLHEXANOATE)</t>
  </si>
  <si>
    <t xml:space="preserve"> OXYBIS(2,1-ETHANEDIYLOXY-2,1-ETHANEDIYL) 2-ETHYLHEXANOATE</t>
  </si>
  <si>
    <t xml:space="preserve"> TETRAETHYLENE GLYCOL DI(2-ETHYLHEXOATE)</t>
  </si>
  <si>
    <t xml:space="preserve"> ZIRCONIUM OCTANOATE</t>
  </si>
  <si>
    <t xml:space="preserve"> ZIRCONIUM OCTOATE</t>
  </si>
  <si>
    <t xml:space="preserve"> ZIRCONIUM CAPRYLATE</t>
  </si>
  <si>
    <t xml:space="preserve"> OCTANOIC ACID, ZIRCONIUM SALT</t>
  </si>
  <si>
    <t xml:space="preserve"> STYRENE-MALEIC ANHYDRIDE RESIN, PARTIAL METHYL AND SEC-BUTYL ESTER</t>
  </si>
  <si>
    <t xml:space="preserve"> POLY(MALEIC ANHYDRIDE-CO-STYRENE), METHYL SEC-BUTYL ESTER</t>
  </si>
  <si>
    <t xml:space="preserve"> POLY(ETHENYLBENZENE-CO-2,5-FURANDIONE), METHYL 1-METHYLPROPYL ESTER</t>
  </si>
  <si>
    <t xml:space="preserve"> STYRENE-MALEIC ANHYDRIDE COPOLYMER, METHYL SEC-BUTYL ESTER</t>
  </si>
  <si>
    <t xml:space="preserve"> STYRENE-MALEIC ANHYDRIDE RESIN, PARTIAL METHYL SEC-BUTYL ESTER</t>
  </si>
  <si>
    <t xml:space="preserve"> 2,5-FURANDIONE, POLYMER WITH ETHENYLBENZENE, METHYL 1-METHYLPROPYL ESTER</t>
  </si>
  <si>
    <t xml:space="preserve"> OCTADECYLAMMONIUM CHLORIDE</t>
  </si>
  <si>
    <t xml:space="preserve"> OCTYLDECYLAMINE, HYDROCHLORIDE</t>
  </si>
  <si>
    <t xml:space="preserve"> 1-OCTADECANAMINE HYDROCHLORIDE</t>
  </si>
  <si>
    <t xml:space="preserve"> 1-OCTADECANAMINE, HYDROCHLORIDE</t>
  </si>
  <si>
    <t xml:space="preserve"> PHENYL HYDROGEN POLYSILOXANE</t>
  </si>
  <si>
    <t xml:space="preserve"> POLY(OXY(PHENYLSILYLENE))</t>
  </si>
  <si>
    <t xml:space="preserve"> 1,1,3-TRIS(5-TERT-BUTYL-4-HYDROXY-2-METHYLPHENYL)BUTANE</t>
  </si>
  <si>
    <t xml:space="preserve"> M-CRESOL, 4,4',4''-(1-METHYL-1-PROPANYL-3-YLIDENE)TRIS(6-TERT-BUTYL-</t>
  </si>
  <si>
    <t xml:space="preserve"> PHENOL, 4,4',4''-(1-METHYL-1-PROPANYL-3-YLIDENE)TRIS(2-(1,1-DIMETHYLETHYL)-5-METHYL-</t>
  </si>
  <si>
    <t xml:space="preserve"> TRIS(2-METHYL-4-HYDROXY-5-TERT-BUTYLPHENYL)BUTANE</t>
  </si>
  <si>
    <t xml:space="preserve"> TRIBUTYLCRESYLBUTANE</t>
  </si>
  <si>
    <t xml:space="preserve"> 1,1,3-TRIS(2-METHYL-4-HYDROXY-5-TERT-BUTYLPHENYL)BUTANE</t>
  </si>
  <si>
    <t xml:space="preserve"> 1,1,3-TRIS(3-TERT-BUTYL-4-HYDROXY-6-METHYLPHENYL)BUTANE</t>
  </si>
  <si>
    <t xml:space="preserve"> 4,4',4''-(1-METHYL-1-PROPANYL-3-YLIDENE)TRIS(6-TERT-BUTYL-M-METHYLPHENOL)</t>
  </si>
  <si>
    <t xml:space="preserve"> 4,4',4''-(1-METHYL-1-PROPANYL-3-YLIDENE)TRIS(2-(1,1-DIMETHYLETHYL)-5-METHYLPHENOL</t>
  </si>
  <si>
    <t xml:space="preserve"> 4,4',4''-(1-METHYL-1-PROPANYL-3-YLIDENE)TRIS(6-TERT-BUTYL-M-CRESOL)</t>
  </si>
  <si>
    <t xml:space="preserve"> 2-HYDROXY-4-N-OCTOXY-BENZOPHENONE</t>
  </si>
  <si>
    <t xml:space="preserve"> OCTABENZONE</t>
  </si>
  <si>
    <t xml:space="preserve"> 4-OCTYLOXY-2-HYDROXYBENZOPHENONE</t>
  </si>
  <si>
    <t xml:space="preserve"> 2-HYDROXY-4-OCTYLOXYBENZOPHENONE</t>
  </si>
  <si>
    <t xml:space="preserve"> 2-HYDROXY-4-OCTOXYBENZOPHENONE</t>
  </si>
  <si>
    <t xml:space="preserve"> METHANONE, (2-HYDROXY-4-(OCTYLOXY)PHENYL)PHENYL-</t>
  </si>
  <si>
    <t xml:space="preserve"> (2-HYDROXY-4-(OCTYLOXY)PHENYL)PHENYLMETHANONE</t>
  </si>
  <si>
    <t xml:space="preserve"> BENZOPHENONE, 2-HYDROXY-4-(OCTYLOXY)-</t>
  </si>
  <si>
    <t xml:space="preserve"> 2-HYDROXY-4-(OCTYLOXY)BENZOPHENONE</t>
  </si>
  <si>
    <t xml:space="preserve"> 2-BENZOYL-5-OCTYLOXYPHENOL</t>
  </si>
  <si>
    <t xml:space="preserve"> SODIUM OLEYL SULFATE</t>
  </si>
  <si>
    <t xml:space="preserve"> 9-OCTADECEN-1-OL, HYDROGEN SULFATE, SODIUM SALT, (Z)-</t>
  </si>
  <si>
    <t xml:space="preserve"> SODIUM 9-OCTADECEN-1-OL, HYDROGEN SULFATE, (Z)-</t>
  </si>
  <si>
    <t xml:space="preserve"> OLEYL SULFATE, SODIUM SALT</t>
  </si>
  <si>
    <t xml:space="preserve"> SODIUM OLEYL ALCOHOL SULFATE</t>
  </si>
  <si>
    <t xml:space="preserve"> FATTY ACIDS (C10-13)BRANCHED VINYL ESTERS</t>
  </si>
  <si>
    <t xml:space="preserve"> FATTY ACIDS(C10-13), BRANCHED, VINYL ESTERS</t>
  </si>
  <si>
    <t xml:space="preserve"> FATTY ACIDS, C10-13-BRANCHED, VINYL ESTERS</t>
  </si>
  <si>
    <t xml:space="preserve"> AMMONIUM BENZOATE</t>
  </si>
  <si>
    <t xml:space="preserve"> benzoic acid, ammonium salt</t>
  </si>
  <si>
    <t xml:space="preserve"> 1,2-DIMETHYL-4-(1-METHYLETHENYL)BENZENE</t>
  </si>
  <si>
    <t xml:space="preserve"> 3,4-DIMETHYL-ALPHA-METHYLSTYRENE</t>
  </si>
  <si>
    <t xml:space="preserve"> ALPHA,3,4-TRIMETHYLSTYRENE</t>
  </si>
  <si>
    <t xml:space="preserve"> BENZENE, 1,2-DIMETHYL-4-(1-METHYLETHENYL)-</t>
  </si>
  <si>
    <t xml:space="preserve"> STYRENE, ALPHA,3,4-TRIMETHYL-</t>
  </si>
  <si>
    <t xml:space="preserve"> MAGNESIUM SALICYLATE</t>
  </si>
  <si>
    <t xml:space="preserve"> MAGNESIUM, BIS(2-HYDOXYBENZOATO-O1,O2)-, (T-4)-</t>
  </si>
  <si>
    <t xml:space="preserve"> BIS(2-HYDROXYBENZOATO-O1,O2)MAGNESIUM, (T-4)-</t>
  </si>
  <si>
    <t xml:space="preserve"> MAGNESIUM, BIS(SALICYLATO)-</t>
  </si>
  <si>
    <t xml:space="preserve"> BIS(SALICYLATO)MAGNESIUM</t>
  </si>
  <si>
    <t xml:space="preserve"> MONOSODIUM CITRATE</t>
  </si>
  <si>
    <t xml:space="preserve"> DIHYDROGEN SODIUM CITRATE</t>
  </si>
  <si>
    <t xml:space="preserve"> SODIUM DIHYDROGEN CITRATE</t>
  </si>
  <si>
    <t xml:space="preserve"> SODIUM CITRATE (NAC6H7O7)</t>
  </si>
  <si>
    <t xml:space="preserve"> CITRIC ACID, MONOSODIUM SALT</t>
  </si>
  <si>
    <t xml:space="preserve"> 1,2,3-PROPANETRICARBOXYLIC ACID, 2-HYDROXY-, MONOSODIUM SALT</t>
  </si>
  <si>
    <t xml:space="preserve"> 2-HYDROXY-1,2,3-PROPANETRICARBOXYLIC ACID, MONOSODIUM SALT</t>
  </si>
  <si>
    <t xml:space="preserve"> MONOSODIUM 2-HYDROXY-1,2,3-PROPANETRICARBOXYLATE</t>
  </si>
  <si>
    <t xml:space="preserve"> STANNOUS OLEATE</t>
  </si>
  <si>
    <t xml:space="preserve"> TIN(II) OLEATE</t>
  </si>
  <si>
    <t xml:space="preserve"> STANNOUS DIOLEATE</t>
  </si>
  <si>
    <t xml:space="preserve"> 9-OCTADECENOIC ACID (Z)-, TIN(2+) SALT</t>
  </si>
  <si>
    <t xml:space="preserve"> TIN(2+) 9-OCTADECENOATE, (Z)-</t>
  </si>
  <si>
    <t xml:space="preserve"> OLEIC ACID, TIN(2+) SALT</t>
  </si>
  <si>
    <t xml:space="preserve"> TIN(2+) OLEATE</t>
  </si>
  <si>
    <t xml:space="preserve"> HEXYL FUMARATE</t>
  </si>
  <si>
    <t xml:space="preserve"> DIHEXYL FUMARATE</t>
  </si>
  <si>
    <t xml:space="preserve"> 2-BUTENEDIOIC ACID (E)-, DIHEXYL ESTER</t>
  </si>
  <si>
    <t xml:space="preserve"> DIHEXYL 2-BUTENEDIOATE, (E)-</t>
  </si>
  <si>
    <t xml:space="preserve"> FUMARIC ACID, DIHEXYL ESTER</t>
  </si>
  <si>
    <t xml:space="preserve"> MANGANESE OLEATE</t>
  </si>
  <si>
    <t xml:space="preserve"> 9-OCTADECENOIC ACID (Z)-, MANGANESE SALT</t>
  </si>
  <si>
    <t xml:space="preserve"> MANGANESE 9-OCTADECENOATE, (Z)-</t>
  </si>
  <si>
    <t xml:space="preserve"> OLEIC ACID, MANGANESE SALT</t>
  </si>
  <si>
    <t xml:space="preserve"> 1,6-HEXANEDIAMINE, N,N'-BIS(2,2,6,6-TETRAMETHYL-4-PIPERIDINYL)-, POLYMER WITH 2,4,6-TRICHLORO-1,3,5-TRIAZINE,REACTION PRODUCTS WITH N-BUTYL-1-BUTANAMINE AND N-BUTYL-2,2,6,6-TETRAMETHYL-4-PIPERIDINAMINE</t>
  </si>
  <si>
    <t xml:space="preserve"> POLY(1,6-BIS(2,2,6,6-TETRAMETHYL-4-PIPERIDYLAMINO)HEXANE-CO-CYANURIC CHLORIDE)-N-BUTYL-2,2,6,6-TETRAMETHYL-4-PIPERIDINAMINE-DIBUTYLAMINE REACTION PRODUCT</t>
  </si>
  <si>
    <t xml:space="preserve"> 1,6-HEXANEDIAMINE, N,N'-BIS(2,2,6,6-TETRAMETHYL-4-PIPERIDINYL)-, POLYMER WITH 2,4,6-TRICHLORO-1,3,5-TRIAZINE, REACTION PRODUCTS WITH, N-BUTYL-1-BUTANAMINE AND N-BUTYL-2,2,6,6-TETRAMETHYL-4-PIPERIDINAMINE</t>
  </si>
  <si>
    <t xml:space="preserve"> PHOSPHOROTHIOIC ACID, O,O,O-TRIPHENYL ESTER, TERT-BUTYL DERIVATIVES</t>
  </si>
  <si>
    <t xml:space="preserve"> O,O,O-TRIPHENYL PHOSPHOROTHIOATE, TERT-BUTYL DERIVATIVES</t>
  </si>
  <si>
    <t xml:space="preserve"> PHOSPHOROTHIOIC ACID, O,O,O-TRIPHENYL ESTERS, TERT-BU DERIVS.</t>
  </si>
  <si>
    <t xml:space="preserve"> 4,4'-BIS(AMINOCYCLOHEXYL)METHANE CARBAMATE</t>
  </si>
  <si>
    <t xml:space="preserve"> CYCLOHEXYLAMINE, 4,4'-METHYLENEBIS-, CARBAMATE</t>
  </si>
  <si>
    <t xml:space="preserve"> CARBAMIC ACID, COMPD. WITH 4,4'-METHYLENEBIS(CYCLOHEXYLAMINE)</t>
  </si>
  <si>
    <t xml:space="preserve"> CYCLOHEXANAMINE, 4,4'-METHYLENEBIS-, CARBAMATE</t>
  </si>
  <si>
    <t xml:space="preserve"> CARBAMIC ACID, COMPD. WITH 4,4'-METHYLENEBIS(CYCLOHEXANAMINE)</t>
  </si>
  <si>
    <t xml:space="preserve"> 4,4'-METHYLENEBIS(CYCLOHEXYLAMINE) CARBAMATE</t>
  </si>
  <si>
    <t xml:space="preserve"> 4,4'-METHYLENEBIS(CYCLOHEXANAMINE) CARBAMATE</t>
  </si>
  <si>
    <t xml:space="preserve"> 1,6-HEXANEDIAMINE,N,N'-BIS(2,2,6,6-TETRAMETHYL-4-PIPERIDINYL)-, POLYMERS WITH MORPHOLINE-2,4,6-TRICHLORO-1,3,5-TRIAZINE REACTION PRODUCTS, METHYLATED</t>
  </si>
  <si>
    <t xml:space="preserve"> POLY(1,6-BIS(2,2,6,6-TETRAMETHYL-4-PIPERIDYLAMINO)HEXANE-CO-MORPHOLINE-2,4,6-TRICHLORO-1,3,5-TRIAZINE), METHYLATED</t>
  </si>
  <si>
    <t xml:space="preserve"> 1,6-HEXANEDIAMINE, N,N'-BIS(2,2,6,6-TETRAMETHYL-4-PIPERIDINYL)-, POLYMERS WITH MORPHOLINE-2,4,6-TRICHLORO-1,3,5-TRIAZINE REACTION PRODUCTS, METHYLATED</t>
  </si>
  <si>
    <t xml:space="preserve"> 1-TRIDECANETHIOL</t>
  </si>
  <si>
    <t xml:space="preserve"> IRON 2-ETHYLHEXOATE</t>
  </si>
  <si>
    <t xml:space="preserve"> IRON 2-ETHYLHEXANOATE</t>
  </si>
  <si>
    <t xml:space="preserve"> HEXANOIC ACID, 2-ETHYL-, IRON SALT</t>
  </si>
  <si>
    <t xml:space="preserve"> HYDROXYETHYLDIETHYLENETRIAMINE</t>
  </si>
  <si>
    <t xml:space="preserve"> ETHANOL, 2-((2-((2-AMINOETHYL)AMINO)ETHYL)AMINO)-</t>
  </si>
  <si>
    <t xml:space="preserve"> N-(HYDROXYETHYL)DIETHYLENETRIAMINE</t>
  </si>
  <si>
    <t xml:space="preserve"> N-(2-HYDROXYETHYL)DIETHYLENETRIAMINE</t>
  </si>
  <si>
    <t xml:space="preserve"> 2-((2-((2-AMINOETHYL)AMINO)ETHYL)AMINO)ETHANOL</t>
  </si>
  <si>
    <t xml:space="preserve"> 8-AMINO-3,6-DIAZAOCTANOL</t>
  </si>
  <si>
    <t xml:space="preserve"> CALCIUM LINOLEATE</t>
  </si>
  <si>
    <t xml:space="preserve"> 9,12-OCTADECADIENOIC ACID (Z,Z)-, CALCIUM SALT</t>
  </si>
  <si>
    <t xml:space="preserve"> CALCIUM 9,12-OCTADECADIENOATE, (Z,Z)-</t>
  </si>
  <si>
    <t xml:space="preserve"> LINOLEIC ACID, CALCIUM SALT</t>
  </si>
  <si>
    <t xml:space="preserve"> 4-(DIIODOMETHYLSULFONYL)TOLUENE</t>
  </si>
  <si>
    <t xml:space="preserve"> BENZENE, 1-((DIIODOMETHYL)SULFONYL)-4-METHYL-</t>
  </si>
  <si>
    <t xml:space="preserve"> DIIODOMETHYL P-TOLYL SULFONE</t>
  </si>
  <si>
    <t xml:space="preserve"> SULFONE, DIIODOMETHYL P-TOLYL</t>
  </si>
  <si>
    <t xml:space="preserve"> 1-(DIIODOMETHYL)SULFONYL-4-METHYLBENZENE</t>
  </si>
  <si>
    <t xml:space="preserve"> EDTA, DIPOTASSIUM</t>
  </si>
  <si>
    <t xml:space="preserve"> DIPOTASSIUM ETHYLENEDIAMINETETRAACETATE</t>
  </si>
  <si>
    <t xml:space="preserve"> ACETIC ACID, (ETHYLENEDINITRILO)TETRA-, DIPOTASSIUM SALT</t>
  </si>
  <si>
    <t xml:space="preserve"> EDTA DIPOTASSIUM SALT</t>
  </si>
  <si>
    <t xml:space="preserve"> DIPOTASSIUM EDETATE</t>
  </si>
  <si>
    <t xml:space="preserve"> EDETATE DIPOTASSIUM</t>
  </si>
  <si>
    <t xml:space="preserve"> DIPOTASSIUM N,N'-1,2-ETHANEDIYLBIS(N-(CARBOXYMETHYL)GLYCINE)</t>
  </si>
  <si>
    <t xml:space="preserve"> DIPOTASSIUM (ETHYLENEDINITRILO)TETRAACETATE</t>
  </si>
  <si>
    <t xml:space="preserve"> GLYCINE, N,N'-1,2-ETHANEDIYLBIS(N-(CARBOXYMETHYL)-, DIPOTASSIUM SALT</t>
  </si>
  <si>
    <t xml:space="preserve"> FATTY ACIDS, TALL OIL, 2-MERCAPTOETHYL ESTERS, REACTION PRODUCTSWITH DICHLOROMETHYLSTANNANE, SODIUM SULFIDE, ANDTRICHLOROMETHYLSTANNANE</t>
  </si>
  <si>
    <t xml:space="preserve"> METHYLTIN 2-MERCAPTOETHYL TALLATE SULFIDE</t>
  </si>
  <si>
    <t xml:space="preserve"> FATTY ACIDS, TALL-OIL, 2-MERCAPTOETHYL ESTERS, REACTION PRODUCTS WITH DICHLORODIMETHYLSTANNANE, SODIUM SULFIDE (NA2S) AND TRICHLOROMETHYLSTANNANE</t>
  </si>
  <si>
    <t xml:space="preserve"> DIMETHYLTIN DICHLORIDE-2-MERCAPTOETHYL TALLATE-METHYLTIN TRICHLORIDE-SODIUM SULFIDE REACTION PRODUCT</t>
  </si>
  <si>
    <t xml:space="preserve"> DIPENTAERYTHRITOL PENTASTEARATE</t>
  </si>
  <si>
    <t xml:space="preserve"> STEARIC ACID, PENTAESTER WITH DIPENTAERYTHRITOL</t>
  </si>
  <si>
    <t xml:space="preserve"> 2-TERT-BUTYL-ALPHA-(3-TERT-BUTYL-4-HYDROXYPHENYL)-P-CUMENYL BIS(P-NONYLPHENYL) PHOSPHITE</t>
  </si>
  <si>
    <t xml:space="preserve"> PHOSPHOROUS ACID, 2-(1,1-DIMETHYLETHYL)-4-(1-(3-(1,1-DIMETHYLETHYL)-4-HYDROXYPHENYL)-1-METHYLETHYL)PHENYL BIS(4-NONYLPHENYL) ESTER</t>
  </si>
  <si>
    <t xml:space="preserve"> PHOSPHOROUS ACID, 2-TERT-BUTYL-ALPHA-(3-TERT-BUTYL-4-HYDROXYPHENYL)-P-CUMENYL BIS(P-NONYLPHENYL) ESTER</t>
  </si>
  <si>
    <t xml:space="preserve"> 2-(1,1-DIMETHYLETHYL)-4-(1-(3-(1,1-DIMETHYLETHYL)-4-HYDROXYPHENYL)-1-METHYLETHYL)PHENYL BIS(4-NONYLPHENYL) PHOSPHITE</t>
  </si>
  <si>
    <t xml:space="preserve"> 4,4'-ISOPROPYLIDENEDIPHENOL-EPICHLOROHYDRIN RESINS</t>
  </si>
  <si>
    <t xml:space="preserve"> BISPHENOL A-EPICHLOROHYDRIN COMPOUND</t>
  </si>
  <si>
    <t xml:space="preserve"> PHENOL, 4,4'-(1-METHYLETHYLIDENE)BIS-, COMPD. WITH (CHLOROMETHYL)OXIRANE (1:1)</t>
  </si>
  <si>
    <t xml:space="preserve"> PHENOL, 4,4'-ISOPROPYLIDENEDI-, COMPD. WITH 1-CHLORO-2,3-EPOXYPROPANE (1:1)</t>
  </si>
  <si>
    <t xml:space="preserve"> 4,4'-ISOPROPYLIDENEDIPHENOLEPICHLOROHYDRIN</t>
  </si>
  <si>
    <t xml:space="preserve"> 7-OXA-3,20-DIAZADISPIRO-[5.1.11.2]-HENEICOSAN-21-ONE,2,2,4,4-TETRAMETHYL-,HYDROCHLORIDE, REACTION PRODUCTS WITH EPICHLOROHYDRIN, HYDROLYZED, POLYMERIZED</t>
  </si>
  <si>
    <t xml:space="preserve"> EPICHLOROHYDRIN-2,2,4,4-TETRAMETHYL-7-OXA-3,20-DIAZADISPIRO(5.1.11.2)HENEICOSAN-21-ONE HYDROCHLORIDE REACTION PRODUCT, HYDROLYZED, POLYMERIZED</t>
  </si>
  <si>
    <t xml:space="preserve"> 7-OXA-3,20-DIAZADISPIRO(5.1.11.2)HENEICOSAN-21-ONE, 2,2,4,4-TETRAMETHYL-, HYDROCHLORIDE, REACTION PRODUCTS WITH EPICHLOROHYDRIN, HYDROLYZED, POLYMD.</t>
  </si>
  <si>
    <t xml:space="preserve"> HEPTYL FUMARATE</t>
  </si>
  <si>
    <t xml:space="preserve"> DIHEPTYL FUMARATE</t>
  </si>
  <si>
    <t xml:space="preserve"> 2-BUTENEDIOIC ACID (E)-, DIHEPTYL ESTER</t>
  </si>
  <si>
    <t xml:space="preserve"> DIHEPTYL 2-BUTENEDIOATE, (E)-</t>
  </si>
  <si>
    <t xml:space="preserve"> FUMARIC ACID, DIHEPTYL ESTER</t>
  </si>
  <si>
    <t xml:space="preserve"> AMYL FUMARATE</t>
  </si>
  <si>
    <t xml:space="preserve"> DIAMYL FUMARATE</t>
  </si>
  <si>
    <t xml:space="preserve"> 2-BUTENEDIOIC ACID (E)-, DIPENTYL ESTER</t>
  </si>
  <si>
    <t xml:space="preserve"> DIPENTYL 2-BUTENEDIOATE, (E)-</t>
  </si>
  <si>
    <t xml:space="preserve"> FUMARIC ACID, DIPENTYL ESTER</t>
  </si>
  <si>
    <t xml:space="preserve"> DIPENTYL FUMARATE</t>
  </si>
  <si>
    <t xml:space="preserve"> METHYL ETHER OF DIPROPYLENE GLYCOL</t>
  </si>
  <si>
    <t xml:space="preserve"> 2-PROPANOL, 1-(2-METHOXY-1-METHYLETHOXY)-</t>
  </si>
  <si>
    <t xml:space="preserve"> 1-(2-METHOXY-1-METHYLETHOXY)-2-PROPANOL</t>
  </si>
  <si>
    <t xml:space="preserve"> LITHIUM CAPRATE</t>
  </si>
  <si>
    <t xml:space="preserve"> LITHIUM DECANOATE</t>
  </si>
  <si>
    <t xml:space="preserve"> DECANOIC ACID, LITHIUM SALT</t>
  </si>
  <si>
    <t xml:space="preserve"> TETRADECANOIC ACID, LITHIUM SALT</t>
  </si>
  <si>
    <t xml:space="preserve"> LITHIUM MYRISTATE</t>
  </si>
  <si>
    <t xml:space="preserve"> LITHIUM TETRADECANOATE</t>
  </si>
  <si>
    <t xml:space="preserve"> MYRISTIC ACID, LITHIUM SALT</t>
  </si>
  <si>
    <t xml:space="preserve"> ACID-CATALYZED CONDENSATION REACTION PRODUCTS OF BRANCHED 4-NONYLPHENOL, FORMALDEHYDE AND 1-DODECANETHIOL</t>
  </si>
  <si>
    <t xml:space="preserve"> 1-DODECANETHIOL-FORMALDEHYDE-BRANCHED 4-NONYLPHENOL REACTION PRODUCT</t>
  </si>
  <si>
    <t xml:space="preserve"> FORMALDEHYDE, REACTION PRODUCTS WITH BRANCHED 4-NONYLPHENOL AND 1-DODECANETHIOL</t>
  </si>
  <si>
    <t xml:space="preserve"> 4-NONYLPHENOL, BRANCHED-FORMALDEHYDE-1-DODECANETHIOL REACTION PRODUCT</t>
  </si>
  <si>
    <t xml:space="preserve"> ZINC HYDROXIDE</t>
  </si>
  <si>
    <t xml:space="preserve"> LITHIUM PALMITATE</t>
  </si>
  <si>
    <t xml:space="preserve"> HEXADECANOIC ACID, LITHIUM SALT</t>
  </si>
  <si>
    <t xml:space="preserve"> LITHIUM HEXADECANOATE</t>
  </si>
  <si>
    <t xml:space="preserve"> PALMITIC ACID, LITHIUM SALT</t>
  </si>
  <si>
    <t xml:space="preserve"> 1,4-BIS(BROMOACETOXY)-2-BUTENE</t>
  </si>
  <si>
    <t xml:space="preserve"> ACETIC ACID, BROMO-, 2-BUTENE-1,4-DIYL ESTER</t>
  </si>
  <si>
    <t xml:space="preserve"> ACETIC ACID, BROMO-, 2-BUTENYLENE ESTER</t>
  </si>
  <si>
    <t xml:space="preserve"> 2-BUTENE-1,4-DIOL, BIS(BROMOACETATE)</t>
  </si>
  <si>
    <t xml:space="preserve"> OCTADECYL 3,5-DI-TERT-BUTYL-4-HYDROXYHYDROCINNAMATE</t>
  </si>
  <si>
    <t xml:space="preserve"> STEARYL 3,5-DI-TERT-BUTYL-4-HYDROXYHYDROCINNAMATE</t>
  </si>
  <si>
    <t xml:space="preserve"> BENZENEPROPANOIC ACID, 3,5-BIS(1,1-DIMETHYLETHYL)-4-HYDROXY-, OCTADECYL ESTER</t>
  </si>
  <si>
    <t xml:space="preserve"> HYDROCINNAMIC ACID, 3,5-DI-TERT-BUTYL-4-HYDROXY-, OCTADECYL ESTER</t>
  </si>
  <si>
    <t xml:space="preserve"> OCTADECYL 3-(3,5-DI-TERT-BUTYL-4-HYDROXYPHENYL)PROPIONATE</t>
  </si>
  <si>
    <t xml:space="preserve"> OCTADECYL 3,5-BIS(1,1-DIMETHYLETHYL)-4-HYDROXYBENZENEPROPANOATE</t>
  </si>
  <si>
    <t xml:space="preserve"> OCTADECYL BETA-(3',5'-DI-TERT-BUTYL-4'-HYDROXYPHENYL)PROPANOATE</t>
  </si>
  <si>
    <t xml:space="preserve"> OCTADECYL 3-(3',5'-DI-TERT-BUTYL-4'-HYDROXYPHENYL)PROPIONATE</t>
  </si>
  <si>
    <t xml:space="preserve"> STEARYL 3-(3,5-DI-TERT-BUTYL-4-HYDROXYPHENYL)PROPIONATE</t>
  </si>
  <si>
    <t xml:space="preserve"> n-octadecyl beta-(3',5'-di-tert-butyl-4'-hydroxyphenyl)propionate</t>
  </si>
  <si>
    <t xml:space="preserve"> 1,4-BUTYLENE GLYCOL DIMETHACRYLATE</t>
  </si>
  <si>
    <t xml:space="preserve"> METHACRYLIC ACID, TETRAMETHYLENE ESTER</t>
  </si>
  <si>
    <t xml:space="preserve"> TETRAMETHYLENE DIMETHACRYLATE</t>
  </si>
  <si>
    <t xml:space="preserve"> 2-PROPENOIC ACID, 2-METHYL-, 1,4-BUTANEDIYL ESTER</t>
  </si>
  <si>
    <t xml:space="preserve"> 1,4-BUTANEDIYL BIS(2-METHYL-2-PROPENOATE)</t>
  </si>
  <si>
    <t xml:space="preserve"> 1,4-BUTANEDIYL DIMETHACRYLATE</t>
  </si>
  <si>
    <t xml:space="preserve"> 13-PENTACOSANONE</t>
  </si>
  <si>
    <t xml:space="preserve"> DILAURYL KETONE</t>
  </si>
  <si>
    <t xml:space="preserve"> DIDODECYL KETONE</t>
  </si>
  <si>
    <t xml:space="preserve"> 19-HEPTATRIACONTANONE</t>
  </si>
  <si>
    <t xml:space="preserve"> DISTEARYL KETONE</t>
  </si>
  <si>
    <t xml:space="preserve"> DIBUTYL ITACONATE</t>
  </si>
  <si>
    <t xml:space="preserve"> BUTANEDIOIC ACID, METHYLENE-, DIBUTYL ESTER</t>
  </si>
  <si>
    <t xml:space="preserve"> DIBUTYL METHYLENEBUTANEDIOATE</t>
  </si>
  <si>
    <t xml:space="preserve"> SUCCINIC ACID, METHYLENE-, DIBUTYL ESTER</t>
  </si>
  <si>
    <t xml:space="preserve"> DIBUTYL METHYLENESUCCINATE</t>
  </si>
  <si>
    <t xml:space="preserve"> 2-(THIOCYANOMETHYLTHIO) BENZOTHIAZOLE</t>
  </si>
  <si>
    <t xml:space="preserve"> TCMTB</t>
  </si>
  <si>
    <t xml:space="preserve"> 2-(THIOCYANOMETHYLTHIO)BENZOTHIAZOLE</t>
  </si>
  <si>
    <t xml:space="preserve"> (2-BENZOTHIAZOLYLTHIO)METHYL THIOCYANATE</t>
  </si>
  <si>
    <t xml:space="preserve"> DECYL ACRYLATE</t>
  </si>
  <si>
    <t xml:space="preserve"> 2-PROPENOIC ACID, DECYL ESTER</t>
  </si>
  <si>
    <t xml:space="preserve"> DECYL 2-PROPENOATE</t>
  </si>
  <si>
    <t xml:space="preserve"> ACRYLIC ACID, DECYL ESTER</t>
  </si>
  <si>
    <t xml:space="preserve"> OCTYL METHACRYLATE</t>
  </si>
  <si>
    <t xml:space="preserve"> 2-PROPENOIC ACID, 2-METHYL-, OCTYL ESTER</t>
  </si>
  <si>
    <t xml:space="preserve"> OCTYL 2-METHYL-2-PROPENOATE</t>
  </si>
  <si>
    <t xml:space="preserve"> METHACRYLIC ACID, OCTYL ESTER</t>
  </si>
  <si>
    <t xml:space="preserve"> DODECYL PHTHALATE</t>
  </si>
  <si>
    <t xml:space="preserve"> MONOLAURYL PHTHALATE</t>
  </si>
  <si>
    <t xml:space="preserve"> PENTACHLOROPYRIDINE</t>
  </si>
  <si>
    <t xml:space="preserve"> PYRIDINE, PENTACHLORO-</t>
  </si>
  <si>
    <t xml:space="preserve"> 2,3,4,5,6-PENTACHLOROPYRIDINE</t>
  </si>
  <si>
    <t xml:space="preserve"> PERCHLOROPYRIDINE</t>
  </si>
  <si>
    <t xml:space="preserve"> PROPYL METHACRYLATE</t>
  </si>
  <si>
    <t xml:space="preserve"> 2-PROPENOIC ACID, 2-METHYL-, PROPYL ESTER</t>
  </si>
  <si>
    <t xml:space="preserve"> PROPYL 2-METHYL-2-PROPENOATE</t>
  </si>
  <si>
    <t xml:space="preserve"> METHACRYLIC ACID, PROPYL ESTER</t>
  </si>
  <si>
    <t xml:space="preserve"> SODIUM ETHYLENEBIS(DITHIOCARBAMATE)</t>
  </si>
  <si>
    <t xml:space="preserve"> CARBAMODITHIOIC ACID, 1,2-ETHANEDIYLBIS-, SODIUM SALT</t>
  </si>
  <si>
    <t xml:space="preserve"> CARBAMIC ACID, ETHYLENEBIS(DITHIO-, SODIUM SALT</t>
  </si>
  <si>
    <t xml:space="preserve"> SODIUM 1,2-ETHANEDIYLBIS(CARBAMODITHIOATE)</t>
  </si>
  <si>
    <t xml:space="preserve"> PROPANOIC ACID, 3-HYDROXY-2-(HYDROXYMETHYL)-2-METHYL-, COMPD. WITH 1,1',1''-NITRILOTRIS[2-PROPANOL](1:1)</t>
  </si>
  <si>
    <t xml:space="preserve"> TRIISOPROPANOLAMINE DIMETHYLOLPROPIONATE</t>
  </si>
  <si>
    <t xml:space="preserve"> DIMETHYLOLPROPIONIC ACID, COMPD. WITH TRIISOPROPANOLAMINE</t>
  </si>
  <si>
    <t xml:space="preserve"> PROPANOIC ACID, 3-HYDROXY-2-(HYDROXYMETHYL)-2-METHYL-, COMPD. WITH 1,1',1''-NITRILOTRIS(2-PROPANOL) (1:1)</t>
  </si>
  <si>
    <t xml:space="preserve"> 2-PROPANOL, 1,1',1''-NITRILOTRIS-, 3-HYDROXY-2-(HYDROXYMETHYL)-2-METHYLPROPANOATE (SALT)</t>
  </si>
  <si>
    <t xml:space="preserve"> NITRILOTRIS (METHYLENE-PHOSPHONIC ACID), PENTASODIUM SALT</t>
  </si>
  <si>
    <t xml:space="preserve"> PENTASODIUM AMINOTRIS(METHYLENEPHOSPHONATE)</t>
  </si>
  <si>
    <t xml:space="preserve"> PENTASODIUM NITRILOTRIS(METHYLENEPHOSPHONATE)</t>
  </si>
  <si>
    <t xml:space="preserve"> PHOSPHONIC ACID, (NITRILOTRIS(METHYLENE))TRIS-, PENTASODIUM SALT</t>
  </si>
  <si>
    <t xml:space="preserve"> PENTASODIUM (NITRILOTRIS(METHYLENE))TRIS(PHOSPHONATE)</t>
  </si>
  <si>
    <t xml:space="preserve"> phosphonic acid, (nitrilotris(methylene))tri-, pentasodium salt</t>
  </si>
  <si>
    <t xml:space="preserve"> PENTASODIUM (NITRILOTRIS(METHYLENE))TRIPHOSPHONATE</t>
  </si>
  <si>
    <t xml:space="preserve"> phosphonic acid, P,P',P''-(nitrilotris(methylene))tris-, sodium salt (1:5)</t>
  </si>
  <si>
    <t xml:space="preserve"> sodium P,P',P''-(nitrilotris(methylene))tris(phosphonate) (5:1)</t>
  </si>
  <si>
    <t xml:space="preserve"> pentasodium P,P',P''-(nitrilotris(methylene))tris(phosphonate)</t>
  </si>
  <si>
    <t xml:space="preserve"> AMMONIUM LAURYL SULFATE</t>
  </si>
  <si>
    <t xml:space="preserve"> AMMONIUM MONODODECYL SULFATE</t>
  </si>
  <si>
    <t xml:space="preserve"> AMMONIUM DODECYL SULFATE</t>
  </si>
  <si>
    <t xml:space="preserve"> DODECYL AMMONIUM SULFATE</t>
  </si>
  <si>
    <t xml:space="preserve"> PRESULIN</t>
  </si>
  <si>
    <t xml:space="preserve"> SINOPON</t>
  </si>
  <si>
    <t xml:space="preserve"> SULFONATED LOROL</t>
  </si>
  <si>
    <t xml:space="preserve"> SULFURIC ACID, MONODODECYL ESTER, AMMONIUM SALT</t>
  </si>
  <si>
    <t xml:space="preserve"> POTASSIUM DICHLOROISOCYANURATE</t>
  </si>
  <si>
    <t xml:space="preserve"> POTASSIUM DICHLOROCYANURATE</t>
  </si>
  <si>
    <t xml:space="preserve"> POTASSIUM TROCLOSENE</t>
  </si>
  <si>
    <t xml:space="preserve"> POTASSIUM 1,3-DICHLORO-S-TRIAZINE-2,4,6(1H,3H,5H)-TRIONE</t>
  </si>
  <si>
    <t xml:space="preserve"> POTASSIUM 3,5-DICHLORO-S-TRIAZINE-2,4,6-TRIONE</t>
  </si>
  <si>
    <t xml:space="preserve"> POTASSIUM 1,3-DICHLORO-1,3,5-TRIAZINE-2,4,6(1H,3H,5H)-TRIONE</t>
  </si>
  <si>
    <t xml:space="preserve"> TROCLOSENE POTASSIUM</t>
  </si>
  <si>
    <t xml:space="preserve"> S-TRIAZINE-2,4,6(1H,3H,5H)-TRIONE, 1,3-DICHLORO-, POTASSIUM SALT</t>
  </si>
  <si>
    <t xml:space="preserve"> 1,3,5-TRIAZINE-2,4,6(1H,3H,5H)-TRIONE, 1,3-DICHLORO-, POTASSIUM SALT</t>
  </si>
  <si>
    <t xml:space="preserve"> ZIRCONIUM 2-ETHYLHEXANOATE</t>
  </si>
  <si>
    <t xml:space="preserve"> HEXANOIC ACID, 2-ETHYL-, ZIRCONIUM SALT</t>
  </si>
  <si>
    <t xml:space="preserve"> ZIRCONIUM 2-ETHYLHEXOATE</t>
  </si>
  <si>
    <t xml:space="preserve"> MAGNESIUM RICINOLEATE</t>
  </si>
  <si>
    <t xml:space="preserve"> MAGNESIUM 12-HYDROXY-9-OCTADECENOATE, (R-(Z))-</t>
  </si>
  <si>
    <t xml:space="preserve"> RICINOLEIC ACID, MAGNESIUM SALT (2:1)</t>
  </si>
  <si>
    <t xml:space="preserve"> 9-OCTADECENOIC ACID, 12-HYDROXY-, MAGNESIUM SALT (2:1), (R-(Z))-</t>
  </si>
  <si>
    <t xml:space="preserve"> HYDROXYBUTYLTIN OXIDE</t>
  </si>
  <si>
    <t xml:space="preserve"> BUTYLSTANNONIC ACID</t>
  </si>
  <si>
    <t xml:space="preserve"> BUTYLHYDROXYOXOSTANNANE</t>
  </si>
  <si>
    <t xml:space="preserve"> BUTYLHYDROXYTIN OXIDE</t>
  </si>
  <si>
    <t xml:space="preserve"> BUTYLSTANNOIC ACID</t>
  </si>
  <si>
    <t xml:space="preserve"> 1-BUTANESTANNONIC ACID</t>
  </si>
  <si>
    <t xml:space="preserve"> STANNANE, BUTYLHYDROXYOXO-</t>
  </si>
  <si>
    <t xml:space="preserve"> BUTANESTANNONIC ACID</t>
  </si>
  <si>
    <t xml:space="preserve"> ETHYLENE DIACRYLATE</t>
  </si>
  <si>
    <t xml:space="preserve"> ETHYLENE GLYCOL DIACRYLATE</t>
  </si>
  <si>
    <t xml:space="preserve"> ACRYLIC ACID, ETHYLENE ESTER</t>
  </si>
  <si>
    <t xml:space="preserve"> ETHYLENE ACRYLATE</t>
  </si>
  <si>
    <t xml:space="preserve"> 1,2-ETHYLENEDIYL DIACRYLATE</t>
  </si>
  <si>
    <t xml:space="preserve"> 2-PROPENOIC ACID, 1,2-ETHANEDIYL ESTER</t>
  </si>
  <si>
    <t xml:space="preserve"> 1,2-ETHANEDIYL BIS(2-PROPENOATE)</t>
  </si>
  <si>
    <t xml:space="preserve"> N,N'-HEXAMETHYLENEBIS(3,5-DI-TERT-BUTYL-4-HYDROXYHYDROCINNAMAMIDE)</t>
  </si>
  <si>
    <t xml:space="preserve"> BENZENEPROPANAMIDE, N,N'-1,6-HEXANEDIYLBIS(3,5-BIS(1,1-DIMETHYLETHYL)-4-HYDROXY-</t>
  </si>
  <si>
    <t xml:space="preserve"> HYDROCINNAMAMIDE, N,N'-HEXAMETHYLENEBIS(3,5-DI-TERT-BUTYL-4-HYDROXY-</t>
  </si>
  <si>
    <t xml:space="preserve"> N,N'-1,6-HEXANEDIYLBIS(3,5-BIS(1,1-DIMETHYLETHYL)-4-HYDROXYBENZENEPROPANAMIDE)</t>
  </si>
  <si>
    <t xml:space="preserve"> N,N'-HEXAMETHYLENEBIS(3,5-DI-TERT-BUTYL-4-HYDROXYHYDROCINNAMIDE</t>
  </si>
  <si>
    <t xml:space="preserve"> N,N'-HEXAMETHYLENEBIS(3-(3,5-DI-TERT-BUTYL-4-HYDROXYPHENYL)PROPIONAMIDE)</t>
  </si>
  <si>
    <t xml:space="preserve"> 1,6-BIS(3,5-DI-TERT-BUTYL-4-HYDROXYHYDROCINNAMIDO)HEXANE</t>
  </si>
  <si>
    <t xml:space="preserve"> 1,6-BIS(3-(3,5-DI-TERT-BUTYL-4-HYDROXYPHENYL)PROPIONYLAMINO)HEXANE</t>
  </si>
  <si>
    <t xml:space="preserve"> 1,6-BIS(3-(3,5-DI-TERT-BUTYL-4-HYDROXYPHENYL)PROPIONAMIDO)HEXANE</t>
  </si>
  <si>
    <t xml:space="preserve"> InChIKey: OKOBUGCCXMIKDM-UHFFFAOYSA-N</t>
  </si>
  <si>
    <t xml:space="preserve"> InChI=1S/C40H64N2O4/c1-37(2,3)29-23-27(24-30(35(29)45)38(4,5)6)17-19-33(43)41-21-15-13-14-16-22-42-34(44)20-18-28-25-31(39(7,8)9)36(46)32(26-28)40(10,11)12/h23-26,45-46H,13-22H2,1-12H3,(H,41,43)(H,42,44)</t>
  </si>
  <si>
    <t xml:space="preserve"> IRON DECANOATE</t>
  </si>
  <si>
    <t xml:space="preserve"> IRON CAPRATE</t>
  </si>
  <si>
    <t xml:space="preserve"> DECANOIC ACID, IRON SALT</t>
  </si>
  <si>
    <t xml:space="preserve"> POTASSIUM ABIETATE</t>
  </si>
  <si>
    <t xml:space="preserve"> COBALT PALMITATE</t>
  </si>
  <si>
    <t xml:space="preserve"> HEXADECANOIC ACID, COBALT SALT</t>
  </si>
  <si>
    <t xml:space="preserve"> COBALT HEXADECANOATE</t>
  </si>
  <si>
    <t xml:space="preserve"> PALMITIC ACID, COBALT SALT</t>
  </si>
  <si>
    <t xml:space="preserve"> IRON OLEATE</t>
  </si>
  <si>
    <t xml:space="preserve"> 9-OCTADECENOIC ACID (Z)-, IRON SALT</t>
  </si>
  <si>
    <t xml:space="preserve"> IRON 9-OCTADECENOATE, (Z)-</t>
  </si>
  <si>
    <t xml:space="preserve"> OLEIC ACID, IRON SALT</t>
  </si>
  <si>
    <t xml:space="preserve"> ZIRCONIUM PALMITATE</t>
  </si>
  <si>
    <t xml:space="preserve"> HEXADECANOIC ACID, ZIRCONIUM(4+) SALT</t>
  </si>
  <si>
    <t xml:space="preserve"> ZIRCONIUM(IV) HEXADECANOATE</t>
  </si>
  <si>
    <t xml:space="preserve"> SODIUM 1,4-DICYCLOHEXYL SULFOSUCCINATE</t>
  </si>
  <si>
    <t xml:space="preserve"> SODIUM DICYCLOHEXYL SULFOSUCCINATE</t>
  </si>
  <si>
    <t xml:space="preserve"> BUTANEDIOIC ACID, SULFO-, 1,4-DICYCLOHEXYL ESTER, SODIUM SALT</t>
  </si>
  <si>
    <t xml:space="preserve"> DICYCLOHEXYL SODIUM SULFOSUCCINATE</t>
  </si>
  <si>
    <t xml:space="preserve"> SUCCINIC ACID, SULFO-, 1,4-DICYCLOHEXYL ESTER, SODIUM SALT</t>
  </si>
  <si>
    <t xml:space="preserve"> SODIUM 1,4-DICYCLOHEXYL SULFOBUTANEDIOATE</t>
  </si>
  <si>
    <t xml:space="preserve"> SUCCINIC ACID, SULFO-, DICYCLOHEXYL ESTER, SODIUM SALT</t>
  </si>
  <si>
    <t xml:space="preserve"> TRIETHYLENE GLYCOL MONOMETHACRYLATE</t>
  </si>
  <si>
    <t xml:space="preserve"> METHACRYLIC ACID, 2-(2-(2-HYDROXYETHOXY)ETHOXY)ETHYL ESTER</t>
  </si>
  <si>
    <t xml:space="preserve"> PEG-3 METHACRYLATE</t>
  </si>
  <si>
    <t xml:space="preserve"> TRIETHYLENE GLYCOL METHACRYLATE</t>
  </si>
  <si>
    <t xml:space="preserve"> TRIETHYLENE GLYCOL, MONOMETHACRYLATE</t>
  </si>
  <si>
    <t xml:space="preserve"> 2-PROPENOIC ACID, 2-METHYL-, 2-(2-(2-HYDROXYETHOXY)ETHOXY)ETHYL ESTER</t>
  </si>
  <si>
    <t xml:space="preserve"> 2-(2-(2-HYDROXYETHOXY)ETHOXY)ETHYL 2-METHYL-2-PROPENOATE</t>
  </si>
  <si>
    <t xml:space="preserve"> 2-(2-(2-HYDROXYETHOXY)ETHOXY)ETHYL METHACRYLATE</t>
  </si>
  <si>
    <t xml:space="preserve"> DIETHYLENE GLYCOL BIS(METHACRYLATE)</t>
  </si>
  <si>
    <t xml:space="preserve"> DIETHYLENE GLYCOL DIMETHACRYLATE</t>
  </si>
  <si>
    <t xml:space="preserve"> METHACRYLIC ACID, OXYDIETHYLENE ESTER</t>
  </si>
  <si>
    <t xml:space="preserve"> OXYDIETHYLENE METHACRYLATE</t>
  </si>
  <si>
    <t xml:space="preserve"> OXYDI-2,1-ETHANEDIYL BIS(2-METHYL-2-PROPENOATE)</t>
  </si>
  <si>
    <t xml:space="preserve"> 2-PROPENOIC ACID, 2-METHYL-, OXYDI-2,1-ETHANEDIYL ESTER</t>
  </si>
  <si>
    <t xml:space="preserve"> MONOBUTYLTIN TRIS(2-ETHYLHEXOATE)</t>
  </si>
  <si>
    <t xml:space="preserve"> MONOBUTYLTIN TRIS(2-ETHYLHEXANOATE)</t>
  </si>
  <si>
    <t xml:space="preserve"> BUTYLTIN TRIS(2-ETHYLHEXANOATE)</t>
  </si>
  <si>
    <t xml:space="preserve"> BUTYLTRIS((2-ETHYL-1-OXOHEXYL)OXY)STANNANE</t>
  </si>
  <si>
    <t xml:space="preserve"> BUTYLTRIS((2-ETHYLHEXANOYL)OXY)STANNANE</t>
  </si>
  <si>
    <t xml:space="preserve"> BUTYLTIN, TRIS(2-ETHYLHEXOATE)</t>
  </si>
  <si>
    <t xml:space="preserve"> STANNANE, BUTYLTRIS((2-ETHYL-1-OXOHEXYL)OXY)-</t>
  </si>
  <si>
    <t xml:space="preserve"> TRIS(2-ETHYLHEXOATE)BUTYLTIN</t>
  </si>
  <si>
    <t xml:space="preserve"> STANNANE, BUTYLTRIS((2-ETHYLHEXANOYL)OXY)-</t>
  </si>
  <si>
    <t xml:space="preserve"> 4,4'-BIS(5-METHYL-2-BENZOXAZOLYL)STILBENE</t>
  </si>
  <si>
    <t xml:space="preserve"> BENZOXAZOLE, 2,2'-(1,2-ETHENEDIYLDI-4,1-PHENYLENE)BIS(5-METHYL-</t>
  </si>
  <si>
    <t xml:space="preserve"> BENZOXAZOLE, 2,2'-(VINYLENEDI-P-PHENYLENE)BIS(5-METHYL-</t>
  </si>
  <si>
    <t xml:space="preserve"> 2,2'-(1,2-ETHENEDIYLDI-4,1-PHENYLENE)BIS(5-METHYLBENZOXAZOLE)</t>
  </si>
  <si>
    <t xml:space="preserve"> 2,2'-(VINYLENEDI-P-PHENYLENE)BIS(5-METHYLBENZOXAZOLE)</t>
  </si>
  <si>
    <t xml:space="preserve"> N,N-BIS(2-HYDROXYETHYL)-N-(CARBOXYMETHYL) OCTADECANAMINUM HYDROXIDE(INNER SALT)</t>
  </si>
  <si>
    <t xml:space="preserve"> STEARYLBIS(BETA-HYDROXYETHYL)BETAINE</t>
  </si>
  <si>
    <t xml:space="preserve"> AMMONIUM, (CARBOXYMETHYL)BIS(2-HYDROXYETHYL)OCTADECYL-, HYDROXIDE, INNER SALT</t>
  </si>
  <si>
    <t xml:space="preserve"> (CARBOXYMETHYL)BIS(2-HYDROXYETHYL)OCTADECYLAMMONIUM HYDROXIDE INNER SALT</t>
  </si>
  <si>
    <t xml:space="preserve"> N-(CARBOXYMETHYL)-N,N-BIS(2-HYDROXYETHYL)-1-OCTADECANAMINIUM HYDROXIDE INNER SALT</t>
  </si>
  <si>
    <t xml:space="preserve"> N,N-BIS(2-HYDROXYETHYL)-N-(CARBOXYMETHYL)OCTADECANAMINIUM HYDROXIDE INNER SALT</t>
  </si>
  <si>
    <t xml:space="preserve"> 1-OCTADECANAMINIUM, N-(CARBOXYMETHYL)-N,N-BIS(2-HYDROXYETHYL)-, HYDROXIDE, INNER SALT</t>
  </si>
  <si>
    <t xml:space="preserve"> PROPYL MALEATE</t>
  </si>
  <si>
    <t xml:space="preserve"> DIPROPYL MALEATE</t>
  </si>
  <si>
    <t xml:space="preserve"> 2-BUTENEDIOIC ACID (Z)-, DIPROPYL ESTER</t>
  </si>
  <si>
    <t xml:space="preserve"> DIPROPYL 2-BUTENEDIOATE, (Z)-</t>
  </si>
  <si>
    <t xml:space="preserve"> MALEIC ACID, DIPROPYL ESTER</t>
  </si>
  <si>
    <t xml:space="preserve"> DIOCTYL SEBACATE</t>
  </si>
  <si>
    <t xml:space="preserve"> DECANEDIOIC ACID, DIOCTYL ESTER</t>
  </si>
  <si>
    <t xml:space="preserve"> DIOCTYL DECANEDIOATE</t>
  </si>
  <si>
    <t xml:space="preserve"> SEBACIC ACID, DIOCTYL ESTER</t>
  </si>
  <si>
    <t xml:space="preserve"> 11-AMINOUNDECANOIC ACID</t>
  </si>
  <si>
    <t xml:space="preserve"> AMINOUNDECANOIC ACID</t>
  </si>
  <si>
    <t xml:space="preserve"> UNDECANOIC ACID, 11-AMINO-</t>
  </si>
  <si>
    <t xml:space="preserve"> N-DODECYLGUANIDINE ACETATE</t>
  </si>
  <si>
    <t xml:space="preserve"> DODINE</t>
  </si>
  <si>
    <t xml:space="preserve"> DODECYLGUANIDINE ACETATE</t>
  </si>
  <si>
    <t xml:space="preserve"> AC5223</t>
  </si>
  <si>
    <t xml:space="preserve"> 2-(2'-HYDROXY-5'-METHYLPHENYL)BENZOTRIAZOLE</t>
  </si>
  <si>
    <t xml:space="preserve"> DROMETRIZOLE</t>
  </si>
  <si>
    <t xml:space="preserve"> UV ABSORBER-1</t>
  </si>
  <si>
    <t xml:space="preserve"> 2-(2H-BENZOTRIAZOL-2-YL)-4-METHYLPHENOL</t>
  </si>
  <si>
    <t xml:space="preserve"> 2-(2-HYDROXY-5-METHYLPHENYL)BENZOTRIAZOLE</t>
  </si>
  <si>
    <t xml:space="preserve"> PHENOL, 2-(2H-BENZOTRIAZOL-2-YL)-4-METHYL-</t>
  </si>
  <si>
    <t xml:space="preserve"> P-CRESOL, 2-(2H-BENZOTRIAZOL-2-YL)-</t>
  </si>
  <si>
    <t xml:space="preserve"> 2-(2H-BENZOTRIAZOL-2-YL)-P-CRESOL</t>
  </si>
  <si>
    <t xml:space="preserve"> 9,10-EPOXYSTEARIC ACID</t>
  </si>
  <si>
    <t xml:space="preserve"> EPOXIDIZED OLEIC ACID</t>
  </si>
  <si>
    <t xml:space="preserve"> OLEIC ACID, OXIDIZED</t>
  </si>
  <si>
    <t xml:space="preserve"> OLEIC ACID EPOXIDE</t>
  </si>
  <si>
    <t xml:space="preserve"> OXIRANEOCTANOIC ACID, 3-OCTYL-</t>
  </si>
  <si>
    <t xml:space="preserve"> OCTADECANOIC ACID, 9,10-EPOXY-</t>
  </si>
  <si>
    <t xml:space="preserve"> 3-OCTYLOXIRANEOCTANOIC ACID</t>
  </si>
  <si>
    <t xml:space="preserve"> P-BENZOXYPHENOL</t>
  </si>
  <si>
    <t xml:space="preserve"> HYDROQUINONE MONOBENZOATE</t>
  </si>
  <si>
    <t xml:space="preserve"> BENZOXYPHENOL, P-</t>
  </si>
  <si>
    <t xml:space="preserve"> HYDROXYPHENYL BENZOATE, P-</t>
  </si>
  <si>
    <t xml:space="preserve"> HYDROQUINONE, MONOBENZOATE</t>
  </si>
  <si>
    <t xml:space="preserve"> 1,4-BENZENEDIOL, MONOBENZOATE</t>
  </si>
  <si>
    <t xml:space="preserve"> 4-(BENZOYLOXY)PHENOL</t>
  </si>
  <si>
    <t xml:space="preserve"> DISODIUM BISPHENOL A</t>
  </si>
  <si>
    <t xml:space="preserve"> DISODIUM 4,4'-ISOPROPYLIDENEDIPHENOL</t>
  </si>
  <si>
    <t xml:space="preserve"> PHENOL, 4,4'-(1-METHYLETHYLIDENE)BIS-, DISODIUM SALT</t>
  </si>
  <si>
    <t xml:space="preserve"> DISODIUM 4,4'-(1-METHYLETHYLIDENE)BIS(PHENOL)</t>
  </si>
  <si>
    <t xml:space="preserve"> PHENOL, 4,4'-ISOPROPYLIDENEDI-, DISODIUM SALT</t>
  </si>
  <si>
    <t xml:space="preserve"> SODIUM, (ISOPROPYLIDENEBIS(P-PHENYLENEOXY)DI-</t>
  </si>
  <si>
    <t xml:space="preserve"> (ISOPROPYLIDENEBIS(P-PHENYLENEOXY)DISODIUM)</t>
  </si>
  <si>
    <t xml:space="preserve"> PHENOL, 4,4'-ISOPROPYLIDENEDI-, DISODIUM DERIV.</t>
  </si>
  <si>
    <t xml:space="preserve"> TRIGLYCIDYL ISOCYANURATE</t>
  </si>
  <si>
    <t xml:space="preserve"> N,N',N''-TRIGLYCIDYL ISOCYANURATE</t>
  </si>
  <si>
    <t xml:space="preserve"> TRIS(2,3-EPOXYPROPYL) ISOCYANURATE</t>
  </si>
  <si>
    <t xml:space="preserve"> S-TRIAZINE-2,4,6(1H,3H,5H)-TRIONE, 1,3,5-TRIS(2,3-EPOXYPROPYL)-</t>
  </si>
  <si>
    <t xml:space="preserve"> 1,3,5-TRIGLYCIDYL ISOCYANURATE</t>
  </si>
  <si>
    <t xml:space="preserve"> 1,3,5-TRIAZINE-2,4,6(1H,3H,5H)-TRIONE, 1,3,5-TRIS(OXIRANYLMETHYL)-</t>
  </si>
  <si>
    <t xml:space="preserve"> 1,3,5-TRIS(OXIRANYLMETHYL)-1,3,5-TRIAZINE-2,4,6(1H,3H,5H)-TRIONE</t>
  </si>
  <si>
    <t xml:space="preserve"> 1,3,5-TRIS(2,3-EPOXYPROPYL)-S-TRIAZINE-2,4,6(1H,3H,5H)-TRIONE</t>
  </si>
  <si>
    <t xml:space="preserve"> DIBENZYL ADIPATE</t>
  </si>
  <si>
    <t xml:space="preserve"> PERFLUORO-2-PHENOXYPROPYL VINYL ETHER</t>
  </si>
  <si>
    <t xml:space="preserve"> PERFLUORO(2-PHENOXYPROPYL VINYL ETHER)</t>
  </si>
  <si>
    <t xml:space="preserve"> BENZENE, PENTAFLUORO(1,2,2-TRIFLUORO-2-((TRIFLUOROETHENYL)OXY)-1-(TRIFLUOROMETHYL)ETHOXY)-</t>
  </si>
  <si>
    <t xml:space="preserve"> PENTAFLUORO(1,2,2-TRIFLUORO-2-((TRIFLUOROETHENYL)OXY)-1-(TRIFLUOROMETHYL)ETHOXY)BENZENE</t>
  </si>
  <si>
    <t xml:space="preserve"> PROPANE, 1,1,1,2,3,3-HEXAFLUORO-2-(PENTAFLUOROPHENOXY)-3-((TRIFLUOROVINYL)OXY)-</t>
  </si>
  <si>
    <t xml:space="preserve"> UNDECAFLUORO-2-PHENOXYPROPYL TRIFLUOROVINYL ETHER</t>
  </si>
  <si>
    <t xml:space="preserve"> 1,1,1,2,3,3-HEXAFLUORO-2-(PENTAFLUOROPHENOXY)-3-((TRIFLUOROVINYL)OXY)PROPANE</t>
  </si>
  <si>
    <t xml:space="preserve"> TRIMETHYL TRIMELLITATE</t>
  </si>
  <si>
    <t xml:space="preserve"> TRIMETHYL 1,2,4-BENZENETRICARBOXYLATE</t>
  </si>
  <si>
    <t xml:space="preserve"> TRIMELLITIC ACID, TRIMETHYL ESTER</t>
  </si>
  <si>
    <t xml:space="preserve"> TRIMETHYL MELLITATE</t>
  </si>
  <si>
    <t xml:space="preserve"> 1,2,4-TRIS(METHOXYCARBONYL)BENZENE</t>
  </si>
  <si>
    <t xml:space="preserve"> 1,2,4-BENZENETRICARBOXYLIC ACID, TRIMETHYL ESTER</t>
  </si>
  <si>
    <t xml:space="preserve"> CERIUM 2-ETHYLHEXOATE</t>
  </si>
  <si>
    <t xml:space="preserve"> CEROUS 2-ETHYLHEXANOATE</t>
  </si>
  <si>
    <t xml:space="preserve"> CERIUM 2-ETHYLHEXANOATE</t>
  </si>
  <si>
    <t xml:space="preserve"> HEXANOIC ACID, 2-ETHYL-, CERIUM SALT</t>
  </si>
  <si>
    <t xml:space="preserve"> DISODIUM N-OCTADECYLSULFOSUCCINATE</t>
  </si>
  <si>
    <t xml:space="preserve"> BUTANEDIOIC ACID, SULFO-, 4-OCTADECYL ESTER, DISODIUM SALT</t>
  </si>
  <si>
    <t xml:space="preserve"> DISODIUM OCTADECYLSULFOSUCCINAMATE</t>
  </si>
  <si>
    <t xml:space="preserve"> DISODIUM 4-OCTADECYL SULFOBUTANEDIOATE</t>
  </si>
  <si>
    <t xml:space="preserve"> DISODIUM 4-OCTADECYL SULFOSUCCINATE</t>
  </si>
  <si>
    <t xml:space="preserve"> SUCCINIC ACID, SULFO-, 4-OCTADECYL ESTER, DISODIUM SALT</t>
  </si>
  <si>
    <t xml:space="preserve"> CHLOROETHYLENE BISTHIOCYANATE</t>
  </si>
  <si>
    <t xml:space="preserve"> THIOCYANIC ACID, 1-CHLORO-1,2-ETHANEDIYL ESTER</t>
  </si>
  <si>
    <t xml:space="preserve"> THIOCYANIC ACID, CHLOROETHYLENE ESTER</t>
  </si>
  <si>
    <t xml:space="preserve"> 1-CHLORO-1,2-ETHANEDIYL BISTHIOCYANATE</t>
  </si>
  <si>
    <t xml:space="preserve"> 1-CHLOROETHYLENE THIOCYANATE</t>
  </si>
  <si>
    <t xml:space="preserve"> 2,6-BIS((DIMETHYLAMINO)METHYL)CYCLOHEXANONE</t>
  </si>
  <si>
    <t xml:space="preserve"> CYCLOHEXANONE, 2,6-BIS((DIMETHYLAMINO)METHYL)-</t>
  </si>
  <si>
    <t xml:space="preserve"> 2,6-BIS(DIMETHYLAMINOMETHYL)CYCLOHEXANONE</t>
  </si>
  <si>
    <t xml:space="preserve"> TRIPROPYLENE GLYCOL</t>
  </si>
  <si>
    <t xml:space="preserve"> PROPANOL, ((1-METHYL-1,2-ETHANEDIYL)BIS(OXY))BIS-</t>
  </si>
  <si>
    <t xml:space="preserve"> ((1-METHYL-1,2-ETHANEDIYL)BIS(OXY))BIS(PROPANOL)</t>
  </si>
  <si>
    <t xml:space="preserve"> ZINC FORMALDEHYDE SULFOXYLATE</t>
  </si>
  <si>
    <t xml:space="preserve"> BIS(HYDROXYMETHANESULFINATO-OS,O1)ZINC</t>
  </si>
  <si>
    <t xml:space="preserve"> ZINC SULFOXYLATE-FORMALDEHYDE</t>
  </si>
  <si>
    <t xml:space="preserve"> ZINC, BIS(HYDROXYMETHANESULFINATO-OS,O1)-, (T-4)-</t>
  </si>
  <si>
    <t xml:space="preserve"> ZINC FORMALDEHYDESULFOXYLATE</t>
  </si>
  <si>
    <t xml:space="preserve"> 2-BROMO-4'-HYDROXYACETOPHENONE</t>
  </si>
  <si>
    <t xml:space="preserve"> ACETOPHENONE, 2-BROMO-4'-HYDROXY-</t>
  </si>
  <si>
    <t xml:space="preserve"> ETHANONE, 2-BROMO-1-(4-HYDROXYPHENYL)-</t>
  </si>
  <si>
    <t xml:space="preserve"> 2-BROMO-1-(4-HYDROXYPHENYL)ETHANONE</t>
  </si>
  <si>
    <t xml:space="preserve"> 4'-HYDROXY-2-BROMOACETOPHENONE</t>
  </si>
  <si>
    <t xml:space="preserve"> SODIUM 2-MERCAPTOBENZOTHIAZOLE</t>
  </si>
  <si>
    <t xml:space="preserve"> SODIUM 2(3H)-BENZOTHIAZOLETHIONE</t>
  </si>
  <si>
    <t xml:space="preserve"> 2(3H)-BENZOTHIAZOLETHIONE, SODIUM SALT</t>
  </si>
  <si>
    <t xml:space="preserve"> POLY(P-METHYLSTYRENE)</t>
  </si>
  <si>
    <t xml:space="preserve"> BENZENE, 1-ETHENYL-4-METHYL-, HOMOPOLYMER</t>
  </si>
  <si>
    <t xml:space="preserve"> METHYLSTYRENE, P-, POLYMER</t>
  </si>
  <si>
    <t xml:space="preserve"> POLY(1-ETHENYL-2-METHYLBENZENE)</t>
  </si>
  <si>
    <t xml:space="preserve"> POLY(P-VINYLTOLUENE)</t>
  </si>
  <si>
    <t xml:space="preserve"> STYRENE, P-METHYL-, POLYMERS</t>
  </si>
  <si>
    <t xml:space="preserve"> 1-ETHENYL-4-METHYLBENZENE HOMOPOLYMER</t>
  </si>
  <si>
    <t xml:space="preserve"> 1,4-CYCLOHEXANEDIMETHANOL-TEREPHTHALIC ACID COPOLYMER</t>
  </si>
  <si>
    <t xml:space="preserve"> POLY(1,4-CYCLOHEXANEDIMETHANOL TEREPHTHALATE)</t>
  </si>
  <si>
    <t xml:space="preserve"> POLY(OXYCARBONYL-1,4-PHENYLENECARBONYLOXYMETHYLENE-1,4-CYCLOHEXANEDIYLMETHYLENE)</t>
  </si>
  <si>
    <t xml:space="preserve"> POLY(1,4-CYCLOHEXYLENEDIMETHYLENE TEREPHTHALATE), SRU</t>
  </si>
  <si>
    <t xml:space="preserve"> POLY(OXYTEREPHTHALOYLOXYMETHYLENE-1,4-CYCLOHEXYLENE)</t>
  </si>
  <si>
    <t xml:space="preserve"> 1,4-CYCLOHEXANEDIMETHANOL-TEREPHTHALIC ACID COPOLYMER, SRU</t>
  </si>
  <si>
    <t xml:space="preserve"> NYLON 612</t>
  </si>
  <si>
    <t xml:space="preserve"> HEXAMETHYLENEDIAMINE-DODECANEDIOIC ACID COPOLYMER, SRU</t>
  </si>
  <si>
    <t xml:space="preserve"> POLY(IMINO-1,6-HEXANEDIYLIMINO(1,12-DIOXO-1,12-DODECANEDIYL))</t>
  </si>
  <si>
    <t xml:space="preserve"> POLY(IMINOHEXAMETHYLENEIMINODEDECANEDIOYL)</t>
  </si>
  <si>
    <t xml:space="preserve"> DODECANEDIOIC ACID-HEXAMETHYLENEDIAMINE COPOLYMER, SRU</t>
  </si>
  <si>
    <t xml:space="preserve"> NYLON 12</t>
  </si>
  <si>
    <t xml:space="preserve"> LAUROLACTAM POLYMER, SRU</t>
  </si>
  <si>
    <t xml:space="preserve"> POLYLAUROLACTAM, SRU</t>
  </si>
  <si>
    <t xml:space="preserve"> OMEGA-LAUROLACTAM HOMOPOLYMER</t>
  </si>
  <si>
    <t xml:space="preserve"> POLY(OMEGA-LAUROLACTAM), SRU</t>
  </si>
  <si>
    <t xml:space="preserve"> POLY(OMEGA-DODECALACTAM), SRU</t>
  </si>
  <si>
    <t xml:space="preserve"> NYLON 12, SRU</t>
  </si>
  <si>
    <t xml:space="preserve"> POLYAMIDE 12</t>
  </si>
  <si>
    <t xml:space="preserve"> POLY(IMINO(1-OXO-1,12-DODECANEDIYL))</t>
  </si>
  <si>
    <t xml:space="preserve"> POLY(IMINOCARBONYLUNDECAMETHYLENE)</t>
  </si>
  <si>
    <t xml:space="preserve"> AZACYCLOTRIDECAN-2-ONE HOMOPOLYMER, SRU</t>
  </si>
  <si>
    <t xml:space="preserve"> POLY(MALEIC ANHYDRIDE)</t>
  </si>
  <si>
    <t xml:space="preserve"> MALEIC ANHYDRIDE HOMOPOLYMER</t>
  </si>
  <si>
    <t xml:space="preserve"> 2,5-FURANDIONE, HOMOPOLYMER</t>
  </si>
  <si>
    <t xml:space="preserve"> POLY(ETHYLENE-CO-VINYL ACETATE)</t>
  </si>
  <si>
    <t xml:space="preserve"> ACETIC ACID ETHENYL ESTER, POLYMER WITH ETHENE</t>
  </si>
  <si>
    <t xml:space="preserve"> ACETIC ACID VINYL ESTER, POLYMER WITH ETHYLENE</t>
  </si>
  <si>
    <t xml:space="preserve"> POLY(ETHENE-CO-ETHENYL ACETATE)</t>
  </si>
  <si>
    <t xml:space="preserve"> VINYL ACETATE-ETHYLENE COPOLYMER</t>
  </si>
  <si>
    <t xml:space="preserve"> POLYVINYLIDENE FLUORIDE</t>
  </si>
  <si>
    <t xml:space="preserve"> ETHENE, 1,1-DIFLUORO-, HOMOPOLYMER</t>
  </si>
  <si>
    <t xml:space="preserve"> ETHYLENE, 1,1-DIFLUORO-, POLYMERS</t>
  </si>
  <si>
    <t xml:space="preserve"> POLY(1,1-DIFLUOROETHENE)</t>
  </si>
  <si>
    <t xml:space="preserve"> POLY(1,1-DIFLUOROETHYLENE)</t>
  </si>
  <si>
    <t xml:space="preserve"> POLY(VINYLIDENE FLUORIDE)</t>
  </si>
  <si>
    <t xml:space="preserve"> POLY(VINYLIDENE DIFLUORIDE)</t>
  </si>
  <si>
    <t xml:space="preserve"> 1,1-DIFLUOROETHYLENE POLYMER</t>
  </si>
  <si>
    <t xml:space="preserve"> POLY(ADIPIC ACID-CO-1,3-BUTYLENE GLYCOL)</t>
  </si>
  <si>
    <t xml:space="preserve"> ADIPIC ACID-1,3-BUTANEDIOL POLYMER</t>
  </si>
  <si>
    <t xml:space="preserve"> ADIPIC ACID-1,3-BUTYLENE GLYCOL POLYESTER</t>
  </si>
  <si>
    <t xml:space="preserve"> ADIPIC ACID, POLYESTER WITH 1,3-BUTANEDIOL</t>
  </si>
  <si>
    <t xml:space="preserve"> HEXANEDIOIC ACID, POLYMER WITH 1,3-BUTANEDIOL</t>
  </si>
  <si>
    <t xml:space="preserve"> POLY(1,3-BUTANEDIOL ADIPATE)</t>
  </si>
  <si>
    <t xml:space="preserve"> POLY(1,3-BUTYLENE ADIPATE)</t>
  </si>
  <si>
    <t xml:space="preserve"> POLY(1,3-BUTANEDIOL-CO-HEXANEDIOIC ACID)</t>
  </si>
  <si>
    <t xml:space="preserve"> POLY(ADIPIC ACID-CO-1,3-BUTANEDIOL)</t>
  </si>
  <si>
    <t xml:space="preserve"> 1,3-BUTYLENE GLYCOL-ADIPIC ACID COPOLYMER</t>
  </si>
  <si>
    <t xml:space="preserve"> 1,3-BUTYLENE GLYCOL-ADIPIC ACID POLYESTER</t>
  </si>
  <si>
    <t xml:space="preserve"> POLY(ETHYLENE GLYCOL-CO-ISOPHTHALIC ACID-CO-TEREPHTHALIC ACID)</t>
  </si>
  <si>
    <t xml:space="preserve"> ETHYLENE ISOPHTHALATE-TEREPHTHALATE COPOLYMER</t>
  </si>
  <si>
    <t xml:space="preserve"> ETHYLENE TEREPHTHALATE-ISOPHTHALATE COPOLYMER</t>
  </si>
  <si>
    <t xml:space="preserve"> ETHYLENE GLYCOL-ISOPHTHALIC ACID-TEREPHTHALIC ACID COPOLYMER</t>
  </si>
  <si>
    <t xml:space="preserve"> ISOPHTHALIC ACID, POLYESTER WITH ETHYLENE GLYCOL AND TEREPHTHALIC ACID</t>
  </si>
  <si>
    <t xml:space="preserve"> POLYETHYLENE TEREPHTHALATE/ISOPHTHALATE</t>
  </si>
  <si>
    <t xml:space="preserve"> POLY(ETHYLENE ISOPHTHALATE-TEREPHTHALATE)</t>
  </si>
  <si>
    <t xml:space="preserve"> POLY(1,3-BENZENEDICARBOXYLIC ACID-CO-1,4-BENZENEDICARBOXYLIC ACID-CO-1,2-ETHANEDIOL)</t>
  </si>
  <si>
    <t xml:space="preserve"> POLY(ETHYLENE TEREPHTHALATE-ISOPHTHALATE)</t>
  </si>
  <si>
    <t xml:space="preserve"> POLY(OXY-1,2-ETHANEDIYLOXYCARBONYLPHENYLENECARBONYL)</t>
  </si>
  <si>
    <t xml:space="preserve"> POLY(OXYETHYLENEOXYCARBONYLPHENYLENECARBONYL)</t>
  </si>
  <si>
    <t xml:space="preserve"> 1,3-BENZENEDICARBOXYLIC ACID, POLYMER WITH 1,4-BENZENEDICARBOXYLIC ACID AND 1,2-ETHANEDIOL</t>
  </si>
  <si>
    <t xml:space="preserve"> POLY(BUTADIENE-CO-FUMARIC ACID-CO-STYRENE)</t>
  </si>
  <si>
    <t xml:space="preserve"> BUTADIENE-FUMARIC ACID-STYRENE COPOLYMER</t>
  </si>
  <si>
    <t xml:space="preserve"> BUTADIENE-STYRENE-FUMARIC ACID COPOLYMER</t>
  </si>
  <si>
    <t xml:space="preserve"> FUMARIC ACID, POLYMER WITH 1,3-BUTADIENE AND STYRENE</t>
  </si>
  <si>
    <t xml:space="preserve"> POLY(1,3-BUTADIENE-CO-2-BUTENEDIOIC ACID (E)-CO-ETHENYLBENZENE)</t>
  </si>
  <si>
    <t xml:space="preserve"> POLY(1,3-BUTADIENE-CO-FUMARIC ACID-CO-STYRENE)</t>
  </si>
  <si>
    <t xml:space="preserve"> STYRENE-BUTADIENE-FUMARIC ACID COPOLYMER</t>
  </si>
  <si>
    <t xml:space="preserve"> 2-BUTENEDIOIC ACID (E)-, POLYMER WITH 1,3-BUTADIENE AND ETHENYLBENZENE</t>
  </si>
  <si>
    <t xml:space="preserve"> POLY(BUTYL METHACRYLATE-CO-DIMETHYLAMINOETHYL METHACRYLATE-CO-METHYL METHACRYLATE)</t>
  </si>
  <si>
    <t xml:space="preserve"> POLY(BUTYL METHACRYLATE-CO-DIMETHYLAMINOETHYL METHACRYLATE-CO-ME</t>
  </si>
  <si>
    <t xml:space="preserve"> POLY(BUTYL METHACRYLATE-CO-2-DIMETHYLAMINOETHYL METHACRYLATE-CO-</t>
  </si>
  <si>
    <t xml:space="preserve"> POLY(ACRYLAMIDE-CO-ETHYL ACRYLATE-CO-METHACRYLIC ACID-CO-STYRENE)</t>
  </si>
  <si>
    <t xml:space="preserve"> ACRYLAMIDE-ETHYL ACRYLATE-STYRENE-METHACRYLIC ACID COPOLYMER</t>
  </si>
  <si>
    <t xml:space="preserve"> ACRYLAMIDE, POLYMER WITH ETHYL ACRYLATE, METHACRYLIC ACID AND STYRENE</t>
  </si>
  <si>
    <t xml:space="preserve"> POLY(ETHENYLBENZENE-CO-ETHYL 2-PROPENOATE-CO-2-METHYL-2-PROPENOIC ACID-CO-2-PROPENAMIDE)</t>
  </si>
  <si>
    <t xml:space="preserve"> 2-PROPENOIC ACID, 2-METHYL-, POLYMER WITH ETHENYLBENZENE, ETHYL 2-PROPENOATE AND 2-PROPENAMIDE</t>
  </si>
  <si>
    <t xml:space="preserve"> POLY(ETHYLENE GLYCOL ADIPATE)</t>
  </si>
  <si>
    <t xml:space="preserve"> ADIPIC ACID-ETHYLENE GLYCOL COPOLYMER</t>
  </si>
  <si>
    <t xml:space="preserve"> ETHYLENE GLYCOL-ADIPIC ACID COPOLYMER</t>
  </si>
  <si>
    <t xml:space="preserve"> ETHYLENE GLYCOL ADIPATE POLYMER</t>
  </si>
  <si>
    <t xml:space="preserve"> HEXANEDIOIC ACID, POLYMER WITH 1,2-ETHANEDIOL</t>
  </si>
  <si>
    <t xml:space="preserve"> 1,2-ETHANEDIOL, POLYMER WITH HEXANEDIOIC ACID</t>
  </si>
  <si>
    <t xml:space="preserve"> POLY(2,6-DIMETHYL-1,4-PHENYLENE OXIDE)</t>
  </si>
  <si>
    <t xml:space="preserve"> POLY(OXY(2,6-DIMETHYL-1,4-PHENYLENE))</t>
  </si>
  <si>
    <t xml:space="preserve"> POLY(OXY(2,6-DIMETHYL-P-PHENYLENE))</t>
  </si>
  <si>
    <t xml:space="preserve"> POLY(2,6-DIMETHYLPHENOL), SRU</t>
  </si>
  <si>
    <t xml:space="preserve"> POLY(2,6-XYLENOL)</t>
  </si>
  <si>
    <t xml:space="preserve"> PHENOL, 2,6-DIMETHYL-, HOMOPOLYMER</t>
  </si>
  <si>
    <t xml:space="preserve"> 2,6-XYLENOL HOMOPOLYMER, SRU</t>
  </si>
  <si>
    <t xml:space="preserve"> 2,6-DIMETHYL-1,4-PHENYLENE OXIDE HOMOPOLYMER, SRU</t>
  </si>
  <si>
    <t xml:space="preserve"> 2,6-DIMETHYLPHENOL HOMOPOLYMER, SRU</t>
  </si>
  <si>
    <t xml:space="preserve"> 2,6-XYLENOL, POLYMERS</t>
  </si>
  <si>
    <t xml:space="preserve"> PEG TRIDECYL ETHER</t>
  </si>
  <si>
    <t xml:space="preserve"> POLYETHYLENE GLYCOL MONOTRIDECYL ETHER</t>
  </si>
  <si>
    <t xml:space="preserve"> POLYOXYETHYLENE TRIDECYL ALCOHOL</t>
  </si>
  <si>
    <t xml:space="preserve"> GLYCOLS, POLYETHYLENE, MONOTRIDECYL ETHER</t>
  </si>
  <si>
    <t xml:space="preserve"> 1-TRIDECANOL, MONOETHER WITH POLYETHYLENE GLYCOL</t>
  </si>
  <si>
    <t xml:space="preserve"> POLY(OXY-1,2-ETHANEDIYL), ALPHA-TRIDECYL-OMEGA-HYDROXY-</t>
  </si>
  <si>
    <t xml:space="preserve"> ALPHA-TRIDECYL-OMEGA-HYDROXYPOLY(OXY-1,2-ETHANEDIYL)</t>
  </si>
  <si>
    <t xml:space="preserve"> TRIDECYL ALCOHOL, POLYOXYETHYLATED</t>
  </si>
  <si>
    <t xml:space="preserve"> TRIDECETH</t>
  </si>
  <si>
    <t xml:space="preserve"> POLY(OXY-1,2-ETHANEDIYLOXYCARBONYL-2,6-NAPHTHALENEDIYLCARBONYL) RE-SINS</t>
  </si>
  <si>
    <t xml:space="preserve"> POLY(ETHYLENE 2,6-NAPHTHALENEDICARBOXYLATE)</t>
  </si>
  <si>
    <t xml:space="preserve"> ETHYLENE GLYCOL-2,6-NAPHTHALENEDICARBOXYLIC ACID COPOLYMER, SRU</t>
  </si>
  <si>
    <t xml:space="preserve"> POLY(ETHYLENE 2,6-NAPHTHALATE), SRU</t>
  </si>
  <si>
    <t xml:space="preserve"> POLY(OXY-1,2-ETHANEDIYLOXYCARBONYL-2,6-NAPHTHALENEDIYLCARBONYL)</t>
  </si>
  <si>
    <t xml:space="preserve"> POLY(OXYETHYLENEOXYCARBONYL-2,6-NAPHTHYLENECARBONYL)</t>
  </si>
  <si>
    <t xml:space="preserve"> POLY(OXYTETRAMETHYLENEOXYTEREPHTHALOYL)</t>
  </si>
  <si>
    <t xml:space="preserve"> POLY(TETRAMETHYLENE TEREPHTHALATE), SRU</t>
  </si>
  <si>
    <t xml:space="preserve"> POLYBUTYLENE TEREPHTHALATE, SRU</t>
  </si>
  <si>
    <t xml:space="preserve"> POLY(OXY-1,4-BUTANEDIYLOXYCARBONYL-1,4-PHENYLENECARBONYL)</t>
  </si>
  <si>
    <t xml:space="preserve"> 1,4-BUTANEDIOL-TEREPHTHALIC ACID COPOLYMER, SRU</t>
  </si>
  <si>
    <t xml:space="preserve"> POLY(ACRYLONITRILE-CO-METHYL ACRYLATE)</t>
  </si>
  <si>
    <t xml:space="preserve"> ACRYLONITRILE-METHYL ACRYLATE COPOLYMER</t>
  </si>
  <si>
    <t xml:space="preserve"> POLY(METHYL 2-PROPENOATE-CO-2-PROPENENITRILE)</t>
  </si>
  <si>
    <t xml:space="preserve"> 2-PROPENOIC ACID, METHYL ESTER, POLYMER WITH 2-PROPENENITRILE</t>
  </si>
  <si>
    <t xml:space="preserve"> POLY(ACRYLONITRILE-CO-METHYL ACRYLATE-CO-VINYLIDENE CHLORIDE)</t>
  </si>
  <si>
    <t xml:space="preserve"> ACRYLONITRILE-METHYL ACRYLATE-VINYLIDENE CHLORIDE COPOLYMER</t>
  </si>
  <si>
    <t xml:space="preserve"> ACRYLIC ACID METHYL ESTER, POLYMER WITH ACRYLONITRILE AND 1,1-DICHLOROETHYLENE</t>
  </si>
  <si>
    <t xml:space="preserve"> POLY(1,1-DICHLOROETHENE-CO-METHYL 2-PROPENOATE-CO-2-PROPENENITRILE)</t>
  </si>
  <si>
    <t xml:space="preserve"> POLY(ACRYLONITRILE-CO-1,1-DICHLOROETHYLENE-CO-METHYL ACRYLATE)</t>
  </si>
  <si>
    <t xml:space="preserve"> VINYLIDENE CHLORIDE-METHYL ACRYLATE-ACRYLONITRILE TERPOLYMER</t>
  </si>
  <si>
    <t xml:space="preserve"> 2-PROPENOIC ACID, METHYL ESTER, POLYMER WITH 1,1-DICHLOROETHENE AND 2-PROPENENITRILE</t>
  </si>
  <si>
    <t xml:space="preserve"> POLY(ETHYLENE OXIDE-CO-TRIOXANE)</t>
  </si>
  <si>
    <t xml:space="preserve"> POLY(OXIRANE-CO-1,3,5-TRIOXANE)</t>
  </si>
  <si>
    <t xml:space="preserve"> TRIOXANE-ETHYLENE OXIDE COPOLYMER</t>
  </si>
  <si>
    <t xml:space="preserve"> TRIOXYMETHYLENE-ETHYLENE OXIDE COPOLYMER</t>
  </si>
  <si>
    <t xml:space="preserve"> 1,3,5-TRIOXANE, POLYMER WITH OXIRANE</t>
  </si>
  <si>
    <t xml:space="preserve"> POLY(ACRYLIC ACID-CO-VINYL ACETATE)</t>
  </si>
  <si>
    <t xml:space="preserve"> ACRYLIC ACID-VINYL ACETATE COPOLYMER</t>
  </si>
  <si>
    <t xml:space="preserve"> ACETIC ACID VINYL ESTER, POLYMER WITH ACRYLIC ACID</t>
  </si>
  <si>
    <t xml:space="preserve"> POLY(ETHENYL ACETATE-CO-2-PROPENOIC ACID)</t>
  </si>
  <si>
    <t xml:space="preserve"> VINYL ACETATE-ACRYLIC COPOLYMER</t>
  </si>
  <si>
    <t xml:space="preserve"> 2-PROPENOIC ACID, POLYMER WITH ETHENYL ACETATE</t>
  </si>
  <si>
    <t xml:space="preserve"> ETHYL ACRYLATE AND METHYLACRYLATE COPOLYMERS OF ITACONIC ACID OR METHACRYLIC ACID</t>
  </si>
  <si>
    <t xml:space="preserve"> POLY(ETHYL ACRYLATE-CO-ITACONIC ACID-CO-METHYL METHACRYLATE)</t>
  </si>
  <si>
    <t xml:space="preserve"> BUTANEDIOIC ACID, METHYLENE-, POLYMER WITH ETHYL 2-PROPENOATE AND METHYL 2-METHYL-2-PROPENOATE</t>
  </si>
  <si>
    <t xml:space="preserve"> ETHYL ACRYLATE-ITACONIC ACID-METHYL METHACRYLATE COPOLYMER</t>
  </si>
  <si>
    <t xml:space="preserve"> ETHYL ACRYLATE-METHYL METHACRYLATE-ITACONIC ACID COPOLYMER</t>
  </si>
  <si>
    <t xml:space="preserve"> POLY(ETHYL 2-PROPENOATE-CO-METHYLENEBUTANEDIOIC ACID-CO-METHYL 2-METHYL-2-PROPENOATE)</t>
  </si>
  <si>
    <t xml:space="preserve"> POLY(ETHYL ACRYLATE-CO-METHYLENESUCCINIC ACID-CO-METHYL METHACRYLATE)</t>
  </si>
  <si>
    <t xml:space="preserve"> SUCCINIC ACID, METHYLENE-, POLYMER WITH ETHYL ACRYLATE AND METHYL METHACRYLATE</t>
  </si>
  <si>
    <t xml:space="preserve"> POLY(ACRYLAMIDE-CO-STYRENE)</t>
  </si>
  <si>
    <t xml:space="preserve"> ACRYLAMIDE-STYRENE COPOLYMER</t>
  </si>
  <si>
    <t xml:space="preserve"> ACRYLAMIDE, POLYMER WITH STYRENE</t>
  </si>
  <si>
    <t xml:space="preserve"> POLY(ETHENYLBENZENE-CO-2-PROPENAMIDE)</t>
  </si>
  <si>
    <t xml:space="preserve"> 2-PROPENAMIDE, POLYMER WITH ETHENYLBENZENE</t>
  </si>
  <si>
    <t xml:space="preserve"> POLYVINYL FLUORIDE</t>
  </si>
  <si>
    <t xml:space="preserve"> POLY(VINYL FLUORIDE)</t>
  </si>
  <si>
    <t xml:space="preserve"> FLUOROETHENE HOMOPOLYMER</t>
  </si>
  <si>
    <t xml:space="preserve"> ETHENE, FLUORO-, HOMOPOLYMER</t>
  </si>
  <si>
    <t xml:space="preserve"> ETHYLENE, FLUORO-, POLYMERS</t>
  </si>
  <si>
    <t xml:space="preserve"> NYLON 6/66</t>
  </si>
  <si>
    <t xml:space="preserve"> NYLON 6-NYLON 66 COPOLYMER</t>
  </si>
  <si>
    <t xml:space="preserve"> NYLON 66-EPSILON-CAPROLACTAM COPOLYMER</t>
  </si>
  <si>
    <t xml:space="preserve"> HEXANEDIOIC ACID, POLYMER WITH HEXAHYDRO-2H-AZEPIN-2-ONE AND 1,6-HEXANEDIAMINE</t>
  </si>
  <si>
    <t xml:space="preserve"> POLY(ADIPIC ACID-CO-CAPROLACTAM-CO-HEXAMETHYLENEDIAMINE)</t>
  </si>
  <si>
    <t xml:space="preserve"> POLY(HEXAHYDRO-2H-AZEPIN-2-ONE-CO-1,6-HEXANEDIAMINE-CO-HEXANEDIOIC ACID)</t>
  </si>
  <si>
    <t xml:space="preserve"> OCTYL ACRYLATE</t>
  </si>
  <si>
    <t xml:space="preserve"> 2-PROPENOIC ACID, OCTYL ESTER</t>
  </si>
  <si>
    <t xml:space="preserve"> OCTYL 2-PROPENOATE</t>
  </si>
  <si>
    <t xml:space="preserve"> ACRYLIC ACID, OCTYL ESTER</t>
  </si>
  <si>
    <t xml:space="preserve"> METHYLSTYRENE</t>
  </si>
  <si>
    <t xml:space="preserve"> VINYLTOLUENE</t>
  </si>
  <si>
    <t xml:space="preserve"> METHYL STYRENE</t>
  </si>
  <si>
    <t xml:space="preserve"> BENZENE, ETHENYLMETHYL-</t>
  </si>
  <si>
    <t xml:space="preserve"> ETHENYLMETHYLBENZENE</t>
  </si>
  <si>
    <t xml:space="preserve"> STYRENE, AR-METHYL-</t>
  </si>
  <si>
    <t xml:space="preserve"> AR-METHYLSTYRENE</t>
  </si>
  <si>
    <t xml:space="preserve"> TOLYLETHYLENE</t>
  </si>
  <si>
    <t xml:space="preserve"> VINYL TOLUENE</t>
  </si>
  <si>
    <t xml:space="preserve"> POLY(ALPHA-METHYLSTYRENE)</t>
  </si>
  <si>
    <t xml:space="preserve"> (1-METHYLETHENYL)BENZENE HOMOPOLYMER</t>
  </si>
  <si>
    <t xml:space="preserve"> ALPHA-METHYLSTYRENE HOMOPOLYMER</t>
  </si>
  <si>
    <t xml:space="preserve"> BENZENE, (1-METHYLETHENYL)-, HOMOPOLYMER</t>
  </si>
  <si>
    <t xml:space="preserve"> STYRENE, ALPHA-METHYL-, POLYMERS</t>
  </si>
  <si>
    <t xml:space="preserve"> POLYACRYLONITRILE</t>
  </si>
  <si>
    <t xml:space="preserve"> ACRYLONITRILE HOMOPOLYMER</t>
  </si>
  <si>
    <t xml:space="preserve"> 2-PROPENENITRILE, HOMOPOLYMER</t>
  </si>
  <si>
    <t xml:space="preserve"> POLY(2-PROPENENITRILE)</t>
  </si>
  <si>
    <t xml:space="preserve"> ACRYLONITRILE, POLYMERS</t>
  </si>
  <si>
    <t xml:space="preserve"> POLY(ACRYLAMIDE-CO-N,N'-METHYLENEBISACRYLAMIDE)</t>
  </si>
  <si>
    <t xml:space="preserve"> ACRYLAMIDE-(N,N'-METHYLENEBISACRYLAMIDE) COPOLYMER</t>
  </si>
  <si>
    <t xml:space="preserve"> ACRYLAMIDE, N,N'-METHYLENEBIS-, POLYMER WITH ACRYLAMIDE</t>
  </si>
  <si>
    <t xml:space="preserve"> ACRYLAMIDE-N-(ACRYLAMIDOMETHYL)ACRYLAMIDE COPOLYMER</t>
  </si>
  <si>
    <t xml:space="preserve"> POLY(N,N'-METHYLENEBIS(2-PROPENAMIDE)-CO-2-PROPENAMIDE)</t>
  </si>
  <si>
    <t xml:space="preserve"> 2-PROPENAMIDE, N,N'-METHYLENEBIS-, POLYMER WITH 2-PROPENAMIDE</t>
  </si>
  <si>
    <t xml:space="preserve"> ETHYLENE-PROPYLENE-DICYCLOPENTADIENE COPOLYMER</t>
  </si>
  <si>
    <t xml:space="preserve"> POLY(DICYCLOPENTADIENE-CO-ETHYLENE-CO-PROPYLENE)</t>
  </si>
  <si>
    <t xml:space="preserve"> POLY(ETHENE-CO-3A,4,7,7A-TETRAHYDRO-4,7-METHANO-1H-INDENE-CO-1-PROPENE)</t>
  </si>
  <si>
    <t xml:space="preserve"> POLY(ETHYLENE-CO-3A,4,7,7A-TETRAHYDRO-4,7-METHANOINDENE-CO-PROPENE)</t>
  </si>
  <si>
    <t xml:space="preserve"> 4,7-METHANO-1H-INDENE, 3A,4,7,7A-TETRAHYDRO-, POLYMER WITH ETHENE AND 1-PROPENE</t>
  </si>
  <si>
    <t xml:space="preserve"> 4,7-METHANOINDENE, 3A,4,7,7A-TETRAHYDRO-, POLYMER WITH ETHYLENE AND PROPENE</t>
  </si>
  <si>
    <t xml:space="preserve"> POLY(ETHYLENE-CO-5-METHYLENE-2-NORBORNENE-CO-PROPYLENE)</t>
  </si>
  <si>
    <t xml:space="preserve"> BICYCLO(2.2.1)HEPT-2-ENE, 5-METHYLENE-, POLYMER WITH ETHENE AND 1-PROPENE</t>
  </si>
  <si>
    <t xml:space="preserve"> ETHYLENE-PROPYLENE-5-METHYLENE-2-NORBORNENE COPOLYMER</t>
  </si>
  <si>
    <t xml:space="preserve"> POLY(ETHENE-CO-5-METHYLENEBICYCLO(2.2.1)HEPT-2-ENE-CO-1-PROPENE)</t>
  </si>
  <si>
    <t xml:space="preserve"> 2-NORBORNENE, 5-METHYLENE-, POLYMER WITH ETHYLENE AND PROPENE</t>
  </si>
  <si>
    <t xml:space="preserve"> STYRENE-METHYL METHACRYLATE COPOLYMER</t>
  </si>
  <si>
    <t xml:space="preserve"> POLY(METHYL METHACRYLATE-CO-STYRENE)</t>
  </si>
  <si>
    <t xml:space="preserve"> METHYL METHACRYLATE-STYRENE COPOLYMER</t>
  </si>
  <si>
    <t xml:space="preserve"> METHYL METHACRYLATE-VINYLBENZENE COPOLYMER</t>
  </si>
  <si>
    <t xml:space="preserve"> METHACRYLIC ACID METHYL ESTER, POLYMER WITH STYRENE</t>
  </si>
  <si>
    <t xml:space="preserve"> POLY(ETHENYLBENZENE-CO-METHYL 2-METHYL-2-PROPENOATE)</t>
  </si>
  <si>
    <t xml:space="preserve"> 2-PROPENOIC ACID, 2-METHYL-, METHYL ESTER, POLYMER WITH ETHENYLBENZENE</t>
  </si>
  <si>
    <t xml:space="preserve"> POLY(ETHYLENE GLYCOL SEBACATE)</t>
  </si>
  <si>
    <t xml:space="preserve"> ETHYLENE GLYCOL-SEBACATE POLYMER</t>
  </si>
  <si>
    <t xml:space="preserve"> DIETHYLENE GLYCOL-SEBACIC ACID POLYMER, SRU</t>
  </si>
  <si>
    <t xml:space="preserve"> POLY(OXYETHYLENEOXYSEBACOYL)</t>
  </si>
  <si>
    <t xml:space="preserve"> POLY(OXY-1,2-ETHANEDIYLOXY(1,10-DIOXO-1,10-DECANEDIYL))</t>
  </si>
  <si>
    <t xml:space="preserve"> SEBACIC ACID-ETHYLENE GLYCOL POLYMER, SRU</t>
  </si>
  <si>
    <t xml:space="preserve"> NYLON 11</t>
  </si>
  <si>
    <t xml:space="preserve"> POLY(IMINO(1-OXO-1,11-UNDECANEDIYL))</t>
  </si>
  <si>
    <t xml:space="preserve"> POLY(11-AMINOUNDECANOIC ACID)</t>
  </si>
  <si>
    <t xml:space="preserve"> POLY(IMINOCARBONYLDECAMETHYLENE)</t>
  </si>
  <si>
    <t xml:space="preserve"> 11-AMINOUNDECANOIC ACID HOMOPOLYMER, SRU</t>
  </si>
  <si>
    <t xml:space="preserve"> POLY(CROTONIC ACID-CO-VINYL ACETATE-CO-VINYL PROPIONATE)</t>
  </si>
  <si>
    <t xml:space="preserve"> ACETIC ACID VINYL ESTER, POLYMER WITH CROTONIC ACID AND VINYL PROPIONATE</t>
  </si>
  <si>
    <t xml:space="preserve"> CROTONIC ACID-VINYL ACETATE-VINYL PROPIONATE COPOLYMER</t>
  </si>
  <si>
    <t xml:space="preserve"> POLY(2-BUTENOIC ACID-CO-ETHENYL ACETATE-CO-ETHYL PROPANOATE)</t>
  </si>
  <si>
    <t xml:space="preserve"> 2-BUTENOIC ACID, POLYMER WITH ETHENYL ACETATE AND ETHYL PROPANOATE</t>
  </si>
  <si>
    <t xml:space="preserve"> POLY(ETHYL ACRYLATE-CO-METHACRYLIC ACID-CO-STYRENE)</t>
  </si>
  <si>
    <t xml:space="preserve"> ACRYLIC ACID, ETHYL ESTER, POLYMER WITH METHACRYLIC ACID AND STYRENE</t>
  </si>
  <si>
    <t xml:space="preserve"> ETHYL ACRYLATE-STYRENE-METHACRYLIC ACID COPOLYMERS</t>
  </si>
  <si>
    <t xml:space="preserve"> POLY(ETHENYLBENZENE-CO-ETHYL 2-PROPENOATE-CO-2-METHYL-2-PROPENOIC ACID)</t>
  </si>
  <si>
    <t xml:space="preserve"> 2-PROPENOIC ACID, 2-METHYL-, POLYMER WITH ETHENYLBENZENE AND ETHYL 2-PROPENOATE</t>
  </si>
  <si>
    <t xml:space="preserve"> POLY(BUTYL ACRYLATE-CO-METHACRYLIC ACID-CO-METHYL METHACRYLATE)</t>
  </si>
  <si>
    <t xml:space="preserve"> ACRYLIC ACID BUTYL ESTER, POLYMER WITH METHACRYLIC ACID AND METHYL METHACRYLATE</t>
  </si>
  <si>
    <t xml:space="preserve"> POLY(BUTYL 2-PROPENOATE-CO-METHYL 2-METHYL-2-PROPENOATE-CO-2-METHYL-2-PROPENOIC ACID)</t>
  </si>
  <si>
    <t xml:space="preserve"> 2-PROPENOIC ACID, 2-METHYL-, POLYMER WITH BUTYL 2-PROPENOATE AND METHYL 2-METHYL-2-PROPENOATE</t>
  </si>
  <si>
    <t xml:space="preserve"> P-TOLUENESULFONAMIDE-FORMALDEHYDE</t>
  </si>
  <si>
    <t xml:space="preserve"> POLY(FORMALDEHYDE-CO-P-TOLUENESULFONAMIDE)</t>
  </si>
  <si>
    <t xml:space="preserve"> BENZENESULFONAMIDE, 4-METHYL-, POLYMER WITH FORMALDEHYDE</t>
  </si>
  <si>
    <t xml:space="preserve"> FORMALDEHYDE-4-METHYLBENZENESULFONAMIDE COPOLYMER</t>
  </si>
  <si>
    <t xml:space="preserve"> P-TOLUENESULFONAMIDE-FORMALDEHYDE RESIN</t>
  </si>
  <si>
    <t xml:space="preserve"> P-TOLUENESULFONAMIDE, POLYMER WITH FORMALDEHYDE</t>
  </si>
  <si>
    <t xml:space="preserve"> POLY(ACRYLAMIDE-CO-ETHYL ACRYLATE-CO-STYRENE)</t>
  </si>
  <si>
    <t xml:space="preserve"> ACRYLAMIDE, POLYMER WITH ETHYL ACRYLATE AND STYRENE</t>
  </si>
  <si>
    <t xml:space="preserve"> ACRYLAMIDE-ETHYL ACRYLATE-STYRENE COPOLYMER</t>
  </si>
  <si>
    <t xml:space="preserve"> ETHYL 2-PROPENOATE, POLYMER WITH ETHENYLBENZENE AND 2-PROPENAMIDE</t>
  </si>
  <si>
    <t xml:space="preserve"> POLY(ETHENYLBENZENE-CO-ETHYL 2-PROPENOATE-CO-2-PROPENAMIDE)</t>
  </si>
  <si>
    <t xml:space="preserve"> 2-PROPENOIC ACID, ETHYL ESTER, POLYMER WITH ETHENYLBENZENE AND 2-PROPENAMIDE</t>
  </si>
  <si>
    <t xml:space="preserve"> POLY(BUTYL ACRYLATE-CO-2-HYDROXYETHYL ACRYLATE-CO-METHACRYLIC ACID-METHYL METHACRYLATE)</t>
  </si>
  <si>
    <t xml:space="preserve"> POLY(BUTYL ACRYLATE-CO-2-HYDROXYETHYL METHACRYLATE-CO-METHACRYLIC ACID-CO-METHYL METHACRYLATE)</t>
  </si>
  <si>
    <t xml:space="preserve"> 2-PROPENOIC ACID, 2-METHYL-, POLYMER WITH BUTYL 2-PROPENOATE, 2-HYDROXYETHYL 2-METHYL-2-PROPENOATE AND METHYL 2-METHYL-2-PROPENOATE</t>
  </si>
  <si>
    <t xml:space="preserve"> POLY(DIBUTYL MALEATE-CO-VINYL ACETATE)</t>
  </si>
  <si>
    <t xml:space="preserve"> ACETIC ACID VINYL ESTER, POLYMER WITH DIBUTYL MALEATE</t>
  </si>
  <si>
    <t xml:space="preserve"> DIBUTYL MALEATE-VINYL ACETATE COPOLYMER</t>
  </si>
  <si>
    <t xml:space="preserve"> POLY(DIBUTYL 2-BUTENEDIOATE, (Z)-CO-ETHENYL ACETATE</t>
  </si>
  <si>
    <t xml:space="preserve"> POLY(DIBUTYL 2-BUTENEDIOATE (Z)-CO-ETHENYL ACETATE)</t>
  </si>
  <si>
    <t xml:space="preserve"> 2-BUTENEDIOIC ACID (Z)-, DIBUTYL ESTER, POLYMER WITH ETHENYL ACETATE</t>
  </si>
  <si>
    <t xml:space="preserve"> POLY(ETHYL ACRYLATE-CO-VINYL CHLORIDE)</t>
  </si>
  <si>
    <t xml:space="preserve"> ACRYLIC ACID ETHYL ESTER, POLYMER WITH CHLOROETHYLENE</t>
  </si>
  <si>
    <t xml:space="preserve"> ETHYL ACRYLATE-VINYL CHLORIDE COPOLYMER</t>
  </si>
  <si>
    <t xml:space="preserve"> POLY(CHLOROETHENE-CO-ETHYL 2-PROPENOATE)</t>
  </si>
  <si>
    <t xml:space="preserve"> POLY(CHLOROETHYLENE-CO-ETHYL ACRYLATE)</t>
  </si>
  <si>
    <t xml:space="preserve"> 2-PROPENOIC ACID, ETHYL ESTER, POLYMER WITH CHLOROETHENE</t>
  </si>
  <si>
    <t xml:space="preserve"> POLY(METHYL ACRYLATE-CO-VINYL CHLORIDE)</t>
  </si>
  <si>
    <t xml:space="preserve"> ACRYLIC ACID METHYL ESTER, POLYMER WITH CHLOROETHYLENE</t>
  </si>
  <si>
    <t xml:space="preserve"> METHYL ACRYLATE-VINYL CHLORIDE COPOLYMER</t>
  </si>
  <si>
    <t xml:space="preserve"> POLY(CHLOROETHENE-CO-METHYL 2-PROPENOATE)</t>
  </si>
  <si>
    <t xml:space="preserve"> POLY(CHLOROETHYLENE-CO-METHYL ACRYLATE)</t>
  </si>
  <si>
    <t xml:space="preserve"> 2-PROPENOIC ACID, METHYL ESTER, POLYMER WITH CHLOROETHENE</t>
  </si>
  <si>
    <t xml:space="preserve"> POLY(FORMALDEHYDE-CO-MELAMINE-CO-UREA)</t>
  </si>
  <si>
    <t xml:space="preserve"> FORMALDEHYDE-MELAMINE-UREA COPOLYMER</t>
  </si>
  <si>
    <t xml:space="preserve"> MELAMINE-FORMALDEHYDE-UREA RESIN</t>
  </si>
  <si>
    <t xml:space="preserve"> MELAMINE-FORMALDEHYDE, MODIFIED WITH UREA</t>
  </si>
  <si>
    <t xml:space="preserve"> MELAMINE, POLYMER WITH FORMALDEHYDE AND UREA</t>
  </si>
  <si>
    <t xml:space="preserve"> UREA-FORMALDEHYDE-MELAMINE RESIN</t>
  </si>
  <si>
    <t xml:space="preserve"> UREA-MELAMINE-FORMALDEHYDE RESIN</t>
  </si>
  <si>
    <t xml:space="preserve"> UREA, POLYMER WITH FORMALDEHYDE AND 1,3,5-TRIAZINE-2,4,6-TRIAMINE</t>
  </si>
  <si>
    <t xml:space="preserve"> POLY(BUTYL ACRYLATE-CO-METHACRYLIC ACID-CO-STYRENE)</t>
  </si>
  <si>
    <t xml:space="preserve"> METHACRYLIC ACID, POLYMER WITH BUTYL ACRYLATE AND STYRENE</t>
  </si>
  <si>
    <t xml:space="preserve"> POLY(BUTYL 2-PROPENOATE-CO-ETHENYLBENZNE-CO-2-METHYL-2-PROPENOIC ACID)</t>
  </si>
  <si>
    <t xml:space="preserve"> 2-PROPENOIC ACID, 2-METHYL-, POLYMER WITH BUTYL 2-PROPENOATE AND ETHENYLBENZENE</t>
  </si>
  <si>
    <t xml:space="preserve"> POLY(METHYL ACRYLATE-CO-STYRENE)</t>
  </si>
  <si>
    <t xml:space="preserve"> ACRYLIC ACID, METHYL ESTER, POLYMER WITH STYRENE</t>
  </si>
  <si>
    <t xml:space="preserve"> METHYL ACRYLATE-STYRENE COPOLYMER</t>
  </si>
  <si>
    <t xml:space="preserve"> POLY(ETHENYLBENZENE-CO-METHYL 2-PROPENOATE)</t>
  </si>
  <si>
    <t xml:space="preserve"> STYRENE-METHYL ACRYLATE COPOLYMER</t>
  </si>
  <si>
    <t xml:space="preserve"> 2-PROPENOIC ACID, METHYL ESTER, POLYMER WITH ETHENYLBENZENE</t>
  </si>
  <si>
    <t xml:space="preserve"> POLY(DIETHYLENE ADIPATE)</t>
  </si>
  <si>
    <t xml:space="preserve"> ADIPIC ACID-DIETHYLENE GLYCOL POLYMER SRU</t>
  </si>
  <si>
    <t xml:space="preserve"> DIBUTYL ADIPATE-DIETHYLENE GLYCOL COPOLYMER, SRU</t>
  </si>
  <si>
    <t xml:space="preserve"> DIETHYLENE ADIPATE COPOLYMER</t>
  </si>
  <si>
    <t xml:space="preserve"> POLY(OXY-1,2-ETHANEDIYLOXY-1,2-ETHANEDIYLOXY(1,6-DIOXO-1,6-HEXANEDIYL))</t>
  </si>
  <si>
    <t xml:space="preserve"> POLY(OXYETHYLENEOXYETHYLENEOXYADIPOYL)</t>
  </si>
  <si>
    <t xml:space="preserve"> POLY(ETHYLENE GLYCOL-CO-SEBACIC ACID)</t>
  </si>
  <si>
    <t xml:space="preserve"> ETHYLENE GLYCOL-SEBACIC ACID COPOLYMER</t>
  </si>
  <si>
    <t xml:space="preserve"> DECANEDIOIC ACID, POLYMER WITH 1,2-ETHANEDIOL</t>
  </si>
  <si>
    <t xml:space="preserve"> POLY(DECANEDIOIC ACID-CO-1,2-ETHANEDIOL)</t>
  </si>
  <si>
    <t xml:space="preserve"> SEBACIC ACID-ETHYLENE GLYCOL COPOLYMER</t>
  </si>
  <si>
    <t xml:space="preserve"> POLY(BISPHENOL A-CO-CARBONIC ACID)</t>
  </si>
  <si>
    <t xml:space="preserve"> BISPHENOL A POLYESTER WITH CARBONIC ACID</t>
  </si>
  <si>
    <t xml:space="preserve"> CARBONIC ACID POLYESTER WITH BISPHENOL A</t>
  </si>
  <si>
    <t xml:space="preserve"> CARBONIC ACID, POLYMER WITH 4,4'-(1-METHYLETHYLIDENE)BIS(PHENOL)</t>
  </si>
  <si>
    <t xml:space="preserve"> CARBONIC ACID, POLYESTER WITH 4,4'-ISOPROPYLIDENEDIPHENOL</t>
  </si>
  <si>
    <t xml:space="preserve"> LINEAR AROMATIC POLYESTER OF CARBONIC ACID AND BISPHENOL A</t>
  </si>
  <si>
    <t xml:space="preserve"> POLYCARBONATE RESIN</t>
  </si>
  <si>
    <t xml:space="preserve"> POLY(CARBONIC ACID-CO-4,4'-(1-METHYLETHYLIDENE)BIS(PHENOL))</t>
  </si>
  <si>
    <t xml:space="preserve"> POLY(CARBONIC ACID-CO-4,4'-ISOPROPYLIDENEDIPHENOL)</t>
  </si>
  <si>
    <t xml:space="preserve"> POLY(ETHYLENE-CO-VINYL CHLORIDE)</t>
  </si>
  <si>
    <t xml:space="preserve"> ETHENE, CHLORO-, POLYMER WITH ETHENE</t>
  </si>
  <si>
    <t xml:space="preserve"> POLY(CHLOROETHYLENE-CO-ETHYLENE)</t>
  </si>
  <si>
    <t xml:space="preserve"> VINYL CHLORIDE-ETHYLENE COPOLYMER</t>
  </si>
  <si>
    <t xml:space="preserve"> POLY(ISOPRENE-CO-STYRENE)</t>
  </si>
  <si>
    <t xml:space="preserve"> BENZENE, ETHENYL-, POLYMER WITH 2-METHYL-1,3-BUTADIENE</t>
  </si>
  <si>
    <t xml:space="preserve"> ISOPRENE-STYRENE COPOLYMER</t>
  </si>
  <si>
    <t xml:space="preserve"> POLY(ETHENYLBENZENE-CO-2-METHYL-1,3-BUTADIENE)</t>
  </si>
  <si>
    <t xml:space="preserve"> POLY(ETHYLENE-CO-5-ETHYLIDENE-2-NORBORNENE-CO-PROPYLENE)</t>
  </si>
  <si>
    <t xml:space="preserve"> BICYCLO(2.2.1)HEPT-2-ENE, 5-ETHYLIDENE-, POLYMER WITH ETHENE AND 1-PROPENE</t>
  </si>
  <si>
    <t xml:space="preserve"> ETHYLENE-PROPYLENE-5-ETHYLIDENE-2-NORBORNENE COPOLYMER</t>
  </si>
  <si>
    <t xml:space="preserve"> POLY(ETHENE-CO-5-ETHYLIDENEBICYCLO(2.2.1)HEPT-2-ENE-CO-1-PROPENE)</t>
  </si>
  <si>
    <t xml:space="preserve"> 2-NORBORNENE, 5-ETHYLIDENE-, POLYMER WITH ETHYLENE AND PROPENE</t>
  </si>
  <si>
    <t xml:space="preserve"> POLY(ETHYLENE-CO-1,4-HEXADIENE-CO-PROPYLENE)</t>
  </si>
  <si>
    <t xml:space="preserve"> ETHYLENE-PROPYLENE-1,4-HEXADIENE COPOLYMER</t>
  </si>
  <si>
    <t xml:space="preserve"> POLY(ETHENE-CO-1,4-HEXADIENE-CO-1-PROPENE)</t>
  </si>
  <si>
    <t xml:space="preserve"> 1,4-HEXADIENE, POLYMER WITH ETHENE AND 1-PROPENE</t>
  </si>
  <si>
    <t xml:space="preserve"> 1,4-HEXADIENE, POLYMER WITH ETHYLENE AND PROPENE</t>
  </si>
  <si>
    <t xml:space="preserve"> NYLON 6</t>
  </si>
  <si>
    <t xml:space="preserve"> POLY(EPSILON-CAPROAMIDE)</t>
  </si>
  <si>
    <t xml:space="preserve"> POLY(EPSILON-CAPROLACTAM)</t>
  </si>
  <si>
    <t xml:space="preserve"> POLYIMINOCAPROYL</t>
  </si>
  <si>
    <t xml:space="preserve"> POLYCAPROLACTAM</t>
  </si>
  <si>
    <t xml:space="preserve"> POLICAPRAM</t>
  </si>
  <si>
    <t xml:space="preserve"> POLY(IMINO(1-OXO-1,6-HEXANEDIYL))</t>
  </si>
  <si>
    <t xml:space="preserve"> POLY(IMINOCARBONYLPENTAMETHYLENE)</t>
  </si>
  <si>
    <t xml:space="preserve"> POLY(ETHYLENE TEREPHTHALATE)</t>
  </si>
  <si>
    <t xml:space="preserve"> ETHYLENE GLYCOL-TEREPHTHALIC ACID POLYMER</t>
  </si>
  <si>
    <t xml:space="preserve"> ETHYLENE GLYCOL, POLYESTER WITH TEREPHTHALIC ACID</t>
  </si>
  <si>
    <t xml:space="preserve"> ETHYLENE TEREPHTHALATE POLYMER</t>
  </si>
  <si>
    <t xml:space="preserve"> POLY(ETHYLENE GLYCOL TEREPHTHALATE)</t>
  </si>
  <si>
    <t xml:space="preserve"> POLYETHYLENE TEREPHTHALATE POLYESTER</t>
  </si>
  <si>
    <t xml:space="preserve"> POLY(OXY-1,2-ETHANEDIYLOXYCARBONYL-1,4-PHENYLENECARBONYL)</t>
  </si>
  <si>
    <t xml:space="preserve"> PEGOTERATE</t>
  </si>
  <si>
    <t xml:space="preserve"> POLY(OXYETHYLENEOXYTEREPHTHALOYL)</t>
  </si>
  <si>
    <t xml:space="preserve"> PET (POLYETHYLENE TEREPHTHALATE)</t>
  </si>
  <si>
    <t xml:space="preserve"> POLY(ETHYLENE GLYCOL-CO-TEREPHTHALIC ACID)</t>
  </si>
  <si>
    <t xml:space="preserve"> 1,4-BENZENEDICARBOXYLIC ACID, POLYMER WITH 1,2-ETHANEDIOL</t>
  </si>
  <si>
    <t xml:space="preserve"> POLY(METHYL ACRYLATE-CO-VINYLIDENE CHLORIDE)</t>
  </si>
  <si>
    <t xml:space="preserve"> ACRYLIC ACID METHYL ESTER, POLYMER WITH 1,1-DICHLOROETHYLENE</t>
  </si>
  <si>
    <t xml:space="preserve"> POLY(1,1-DICHLOROETHENE-CO-METHYL 2-PROPENOATE)</t>
  </si>
  <si>
    <t xml:space="preserve"> POLY(1,1-DICHLOROETHYLENE-CO-METHYL ACRYLATE)</t>
  </si>
  <si>
    <t xml:space="preserve"> VINYLIDENE CHLORIDE-METHYL ACRYLATE COPOLYMER</t>
  </si>
  <si>
    <t xml:space="preserve"> 2-PROPENOIC ACID, METHYL ESTER, POLYMER WITH1,1-DICHLOROETHENE</t>
  </si>
  <si>
    <t xml:space="preserve"> POLY(1,4-CYCLOHEXANEDIMETHANOL-CO-ETHYLENE GLYCOL-CO-TEREPHTHALIC ACID)</t>
  </si>
  <si>
    <t xml:space="preserve"> POLY(1,4-BENZENEDICARBOXYLIC ACID-CO-1,4-CYCLOHEXANEDIMETHANOL-CO-1,2-ETHANEDIOL)</t>
  </si>
  <si>
    <t xml:space="preserve"> 1,4-BENZENEDICARBOXYLIC ACID, POLYMER WITH 1,4-CYCLOHEXANEDIMETHANOL AND 1,2-ETHANEDIOL</t>
  </si>
  <si>
    <t xml:space="preserve"> ETHYLENE-CARBON MONOXIDE COPOLYMERS</t>
  </si>
  <si>
    <t xml:space="preserve"> POLY(CARBON MONOXIDE-CO-ETHYLENE)</t>
  </si>
  <si>
    <t xml:space="preserve"> ETHYLENE-CARBON MONOXIDE COPOLYMER</t>
  </si>
  <si>
    <t xml:space="preserve"> CARBON MONOXIDE-ETHYLENE COPOLYMER</t>
  </si>
  <si>
    <t xml:space="preserve"> ETHENE, POLYMER WITH CARBON MONOXIDE</t>
  </si>
  <si>
    <t xml:space="preserve"> CARBON MONOXIDE, POLYMER WITH ETHYLENE</t>
  </si>
  <si>
    <t xml:space="preserve"> CAPROLACTAM, EPSILON-ETHYLENE-ETHYLACRYLATE GRAFT POLYMER</t>
  </si>
  <si>
    <t xml:space="preserve"> POLY(CAPROLACTAM-CO-ETHYL ACRYLATE-CO-ETHYLENE), GRAFT</t>
  </si>
  <si>
    <t xml:space="preserve"> EPSILON-CAPROLACTAM-(ETHYLENE-ETHYL ACRYLATE) GRAFT POLYMER</t>
  </si>
  <si>
    <t xml:space="preserve"> POLY(EPSILON-CAPROLACTAM-CO-ETHYL ACRYLATE-CO-ETHYLENE), GRAFT</t>
  </si>
  <si>
    <t xml:space="preserve"> POLY(ETHENE-CO-ETHYL 2-PROPENOATE-CO-HEXAHYDRO-2H-AZEPIN-2-ONE)</t>
  </si>
  <si>
    <t xml:space="preserve"> POLY(ETHYL ACRYLATE-CO-ETHYLENE-CO-HEXAHYDRO-2H-AZEPIN-2-ONE)</t>
  </si>
  <si>
    <t xml:space="preserve"> 2-PROPENOIC ACID, ETHYL ESTER, POLYMER WITH ETHENE AND HEXAHYDRO-2H-AZEPIN-2-ONE</t>
  </si>
  <si>
    <t xml:space="preserve"> 2H-AZEPIN-2-ONE, HEXAHYDRO, POLYMER WITH ETHYL ACRYLATE AND ETHYLENE</t>
  </si>
  <si>
    <t xml:space="preserve"> ACRYLONITRILE-ETHYL ACRYLATE-METHACRYLIC ACID COPOLYMER</t>
  </si>
  <si>
    <t xml:space="preserve"> POLY(ACRYLONITRILE-CO-ETHYL ACRYLATE-CO-METHACRYLIC ACID)</t>
  </si>
  <si>
    <t xml:space="preserve"> ACRYLIC ACID ETHYL ESTER, POLYMER WITH ACRYLONITRILE AND METHACRYLIC ACID</t>
  </si>
  <si>
    <t xml:space="preserve"> POLY(ETHYL 2-PROPENOATE-CO-2-METHYL-2-PROPENOIC ACID-CO-2-PROPENENITRILE)</t>
  </si>
  <si>
    <t xml:space="preserve"> 2-PROPENOIC ACID, 2-METHYL-, POLYMER WITH ETHYL 2-PROPENOATE AND 2-PROPENENITRILE</t>
  </si>
  <si>
    <t xml:space="preserve"> POLY(BUTADIENE-CO-METHYL METHACRYLATE-CO-STYRENE)</t>
  </si>
  <si>
    <t xml:space="preserve"> BUTADIENE-METHYL METHACRYLATE-STYRENE COPOLYMER</t>
  </si>
  <si>
    <t xml:space="preserve"> BUTADIENE-STYRENE-METHYL METHACRYLATE COPOLYMER</t>
  </si>
  <si>
    <t xml:space="preserve"> METHYL METHACRYLATE-BUTADIENE-STYRENE COPOLYMER</t>
  </si>
  <si>
    <t xml:space="preserve"> METHYL 2-METHYL-2-PROPENOATE, POLYMER WITH 1,3-BUTADIENE AND ETHENYLBENZENE</t>
  </si>
  <si>
    <t xml:space="preserve"> POLY(1,3-BUTADIENE-CO-ETHENYLBENZENE-CO-METHYL 2-METHYL-2-PROPENEOATE)</t>
  </si>
  <si>
    <t xml:space="preserve"> POLY(1,3-BUTADIENE-CO-METHYL METHACRYLATE-CO-STYRENE)</t>
  </si>
  <si>
    <t xml:space="preserve"> 2-PROPENOIC ACID, 2-METHYL-, METHYL ESTER, POLYMER WITH 1,3-BUTADIENE AND ETHENYLBENZENE</t>
  </si>
  <si>
    <t xml:space="preserve"> 1,3-BUTADIENE, POLYMER WITH METHYL METHACRYLATE AND STYRENE</t>
  </si>
  <si>
    <t xml:space="preserve"> POLY(ETHYLENE-CO-METHACRYLIC ACID)</t>
  </si>
  <si>
    <t xml:space="preserve"> ETHYLENE-METHACRYLIC ACID COPOLYMER</t>
  </si>
  <si>
    <t xml:space="preserve"> ETHYLENE, POLYMER WITH METHACRYLIC ACID</t>
  </si>
  <si>
    <t xml:space="preserve"> METHACRYLIC ACID-ETHYLENE COPOLYMER</t>
  </si>
  <si>
    <t xml:space="preserve"> POLY(ETHENE-CO-2-METHYL-2-PROPENOIC ACID)</t>
  </si>
  <si>
    <t xml:space="preserve"> 2-PROPENOIC ACID, 2-METHYL-, POLYMER WITH ETHENE</t>
  </si>
  <si>
    <t xml:space="preserve"> POLY(METHYLENEDI-P-PHENYLENE ISOCYANATE-CO-TRIMELLITIC ANHYDRIDE)</t>
  </si>
  <si>
    <t xml:space="preserve"> POLY(DIPHENYLMETHANE 4,4'-DIISOCYANATE-CO-TRIMELLITIC ANHYDRIDE)</t>
  </si>
  <si>
    <t xml:space="preserve"> POLY(1,3-DIHYDRO-1,3-DIOXO-5-ISOBENZOFURANCARBOXYLIC ACID-CO-1,1'-METHYLENEBIS(4-ISOCYANATOBENZENE))</t>
  </si>
  <si>
    <t xml:space="preserve"> TRIMELLITIC ANHYDRIDE-P,P'-DIPHENYLMETHANE DIISOCYANATE RESIN</t>
  </si>
  <si>
    <t xml:space="preserve"> 5-ISOBENZOFURANCARBOXYLIC ACID, 1,3-DIHYDRO-1,3-DIOXO-, POLYMER WITH 1,1'-METHYLENEBIS(4-ISOCYANATOBENZENE)</t>
  </si>
  <si>
    <t xml:space="preserve"> 4,4'-DIISOCYANATODIPHENYLMETHANE-TRIMELLITIC ANHYDRIDE COPOLYMER</t>
  </si>
  <si>
    <t xml:space="preserve"> POLY(ACRYLONITRILE-CO-ITACONIC ACID-CO-VINYLIDENE CHLORIDE)</t>
  </si>
  <si>
    <t xml:space="preserve"> ACRYLONITRILE-ITACONIC ACID-VINYLIDENE CHLORIDE COPOLYMER</t>
  </si>
  <si>
    <t xml:space="preserve"> BUTANEDIOIC ACID, METHYLENE, POLYMER WITH 1,1-DICHLOROETHENE AND 2-PROPENENITRILE</t>
  </si>
  <si>
    <t xml:space="preserve"> ACRYLONITRILE, POLYMER WITH 1,1-DICHLOROETHYLENE AND METHYLENESUCCINIC ACID</t>
  </si>
  <si>
    <t xml:space="preserve"> POLY(1,1-DICHLOROETHENE-CO-METHYLENEBUTANEDIOIC ACID-CO-2-PROPENENITRILE)</t>
  </si>
  <si>
    <t xml:space="preserve"> POLY(ACRYLONITRILE-CO-1,1-DICHLOROETHYLENE-CO-METHYLENESUCCINIC ACID)</t>
  </si>
  <si>
    <t xml:space="preserve"> VINYLIDENE CHLORIDE-ACRYLONITRILE-ITACONIC ACID COPOLYMER</t>
  </si>
  <si>
    <t xml:space="preserve"> POLY(P-CRESOL-CO-FORMALDEHYDE)</t>
  </si>
  <si>
    <t xml:space="preserve"> POLY(FORMALDEHYDE-CO-4-METHYLPHENOL)</t>
  </si>
  <si>
    <t xml:space="preserve"> FORMALDEHYDE-P-CRESOL COPOLYMER</t>
  </si>
  <si>
    <t xml:space="preserve"> FORMALDEHYDE-P-CRESOL RESIN</t>
  </si>
  <si>
    <t xml:space="preserve"> FORMALDEHYDE, POLYMER WITH 4-METHYLPHENOL</t>
  </si>
  <si>
    <t xml:space="preserve"> P-CRESOL, POLYMER WITH FORMALDEHYDE</t>
  </si>
  <si>
    <t xml:space="preserve"> POLY(4-ETHYLPHENOL-CO-FORMALDEHYDE)</t>
  </si>
  <si>
    <t xml:space="preserve"> FORMALDEHYDE-P-ETHYLPHENOL POLYMER</t>
  </si>
  <si>
    <t xml:space="preserve"> FORMALDEHYDE, POLYMER WITH 4-ETHYLPHENOL</t>
  </si>
  <si>
    <t xml:space="preserve"> PHENOL, P-ETHYL-, POLYMER WITH FORMALDEHYDE</t>
  </si>
  <si>
    <t xml:space="preserve"> POLY(P-ETHYLPHENOL-CO-FORMALDEHYDE)</t>
  </si>
  <si>
    <t xml:space="preserve"> 4-ETHYLPHENOL-FORMALDEHYDE COPOLYMER</t>
  </si>
  <si>
    <t xml:space="preserve"> POLY(2-CRESOL-CO-FORMALDEHYDE)</t>
  </si>
  <si>
    <t xml:space="preserve"> POLY(FORMALDEHYDE-CO-2-METHYLPHENOL)</t>
  </si>
  <si>
    <t xml:space="preserve"> FORMALDEHYDE-O-CRESOL POLYMER</t>
  </si>
  <si>
    <t xml:space="preserve"> FORMALDEHYDE, POLYMER WITH 2-METHYLPHENOL</t>
  </si>
  <si>
    <t xml:space="preserve"> O-CRESOL, POLYMER WITH FORMALDEHYDE</t>
  </si>
  <si>
    <t xml:space="preserve"> POLY(O-CRESOL-CO-FORMALDEHYDE)</t>
  </si>
  <si>
    <t xml:space="preserve"> POLY(2-ETHYLPHENOL-CO-FORMALDEHYDE)</t>
  </si>
  <si>
    <t xml:space="preserve"> FORMALDEHYDE-O-ETHYLPHENOL POLYMER</t>
  </si>
  <si>
    <t xml:space="preserve"> FORMALDEHYDE, POLYMER WITH 2-ETHYLPHENOL</t>
  </si>
  <si>
    <t xml:space="preserve"> PHENOL, O-ETHYL-, POLYMER WITH FORMALDEHDE</t>
  </si>
  <si>
    <t xml:space="preserve"> POLY(O-ETHYLPHENOL-CO-FORMALDEHYDE)</t>
  </si>
  <si>
    <t xml:space="preserve"> 2-ETHYLPHENOL-FORMALDEHYDE COPOLYMER</t>
  </si>
  <si>
    <t xml:space="preserve"> CYCLOHEXANONE-FORMALDEHYDE COPOLYMER</t>
  </si>
  <si>
    <t xml:space="preserve"> POLY(CYCLOHEXANONE-CO-FORMALDEHYDE)</t>
  </si>
  <si>
    <t xml:space="preserve"> CYCLOHEXANONE-FORMALDEHYDE CONDENSATE</t>
  </si>
  <si>
    <t xml:space="preserve"> FORMALDEHYDE, POLYMER WITH CYCLOHEXANONE</t>
  </si>
  <si>
    <t xml:space="preserve"> CYCLOHEXANONE-FORMALDEHYDE RESIN</t>
  </si>
  <si>
    <t xml:space="preserve"> POLY(BUTYL ACRYLATE-CO-VINYL ACETATE)</t>
  </si>
  <si>
    <t xml:space="preserve"> ACETIC ACID VINYL ESTER, POLYMER WITH BUTYL ACRYLATE</t>
  </si>
  <si>
    <t xml:space="preserve"> POLY(BUTYL 2-PROPENOATE-CO-ETHENYL ACETATE)</t>
  </si>
  <si>
    <t xml:space="preserve"> VINYL ACETATE-BUTYL ACRYLATE COPOLYMER</t>
  </si>
  <si>
    <t xml:space="preserve"> 2-PROPENOIC ACID, BUTYL ESTER, POLYMER WITH ETHENYL ACETATE</t>
  </si>
  <si>
    <t xml:space="preserve"> POLY(GLYCIDYL METHACRYLATE)</t>
  </si>
  <si>
    <t xml:space="preserve"> GLYCIDYL METHACRYLATE, HOMOPOLYMER</t>
  </si>
  <si>
    <t xml:space="preserve"> METHACRYLIC ACID, 2,3-EPOXYPROPYL ESTER, POLYMERS</t>
  </si>
  <si>
    <t xml:space="preserve"> OXIRANYLMETHYL 2-METHYL-2-PROPANOATE, HOMOPOLYMER</t>
  </si>
  <si>
    <t xml:space="preserve"> 2,3-EPOXYPROPYL METHACRYLATE, POLYMER</t>
  </si>
  <si>
    <t xml:space="preserve"> 2-PROPANOIC ACID, 2-METHYL-, OXIRANYLMETHYL ESTER, HOMOPOLYMER</t>
  </si>
  <si>
    <t xml:space="preserve"> POLY(HEXAFLUOROPROPENE-CO-TETRAFLUOROETHENE)</t>
  </si>
  <si>
    <t xml:space="preserve"> POLY(HEXAFLUOROPROPYLENE-CO-TETRAFLUOROETHYLENE)</t>
  </si>
  <si>
    <t xml:space="preserve"> HEXAFLUOROPROPYLENE-TETRAFLUOROETHYLENE COPOLYMER</t>
  </si>
  <si>
    <t xml:space="preserve"> POLY(1,1,2,3,3,3-HEXAFLUORO-1-PROPENE-CO-TETRAFLUOROETHENE)</t>
  </si>
  <si>
    <t xml:space="preserve"> 1-PROPENE, 1,1,2,3,3,3-HEXAFLUORO-, POLYMER WITH TETRAFLUOROETHENE</t>
  </si>
  <si>
    <t xml:space="preserve"> POLY(ETHYLENE-CO-VINYL ALCOHOL)</t>
  </si>
  <si>
    <t xml:space="preserve"> ETHYLENE-VINYL ALCOHOL COPOLYMER</t>
  </si>
  <si>
    <t xml:space="preserve"> ETHYLENE, POLYMER WITH VINYL ALC.</t>
  </si>
  <si>
    <t xml:space="preserve"> ETHENOL, POLYMER WITH ETHENE</t>
  </si>
  <si>
    <t xml:space="preserve"> POLYETHYLENE/POLYVINYL ALCOHOL</t>
  </si>
  <si>
    <t xml:space="preserve"> POLY(ETHENE-CO-ETHENOL)</t>
  </si>
  <si>
    <t xml:space="preserve"> VINYL ALCOHOL-ETHYLENE COPOLYMER</t>
  </si>
  <si>
    <t xml:space="preserve"> STYRENE-METHACRYLIC ACID COPOLYMER, POTASSIUM SALT (MINIMUM MOLECULAR WEIGHT 30,000)</t>
  </si>
  <si>
    <t xml:space="preserve"> POLY(METHACRYLIC ACID-CO-STYRENE), POTASSIUM SALT</t>
  </si>
  <si>
    <t xml:space="preserve"> METHACRYLIC ACID-STYRENE COPOLYMER, POTASSIUM SALT</t>
  </si>
  <si>
    <t xml:space="preserve"> STYRENE-METHACRYLIC ACID COPOLYMER, POTASSIUM SALT</t>
  </si>
  <si>
    <t xml:space="preserve"> POLY(4-METHYL-1-PENTENE)</t>
  </si>
  <si>
    <t xml:space="preserve"> POLY(METHYLPENTENE)</t>
  </si>
  <si>
    <t xml:space="preserve"> 4-METHYL-1-PENTENE HOMOPOLYMER</t>
  </si>
  <si>
    <t xml:space="preserve"> 4-METHYL-1-PENTENE POLYMER</t>
  </si>
  <si>
    <t xml:space="preserve"> EPICHLOROHYDRIN-4,4'ISOPROPYLIDENEDIPHENOL RESIN</t>
  </si>
  <si>
    <t xml:space="preserve"> POLY(BISPHENOL A-CO-EPICHLOROHYDRIN)</t>
  </si>
  <si>
    <t xml:space="preserve"> BISPHENOL A-EPICHLOROHYDRIN COPOLYMER</t>
  </si>
  <si>
    <t xml:space="preserve"> EPICHLOROHYDRIN-BISPHENOL A COPOLYMER</t>
  </si>
  <si>
    <t xml:space="preserve"> EPICHLOROHYDRIN-4,4'-DIHYDROXYDIPHENYLPROPANE COPOLYMER</t>
  </si>
  <si>
    <t xml:space="preserve"> EPICHLOROHYDRIN-4,4'-ISOPROPYLIDENEDIPHENOL RESIN</t>
  </si>
  <si>
    <t xml:space="preserve"> POLY(EPICHLOROHYDRIN-CO-4,4'-ISOPROPYLIDENEDIPHENOL)</t>
  </si>
  <si>
    <t xml:space="preserve"> PHENOL, 4,4'-ISOPROPYLIDENEDI-, POLYMER WITH 1-CHLORO-2,3-EPOXYPROPANE</t>
  </si>
  <si>
    <t xml:space="preserve"> PHENOL, 4,4'-(1-METHYLETHYLIDENE)BIS-, POLYMER WITH (CHLOROMETHYL)OXIRANE</t>
  </si>
  <si>
    <t xml:space="preserve"> POLY((CHLOROMETHYL)OXIRANE-CO-4,4'-(1-METHYLETHYLIDENE)BIS(PHENOL))</t>
  </si>
  <si>
    <t xml:space="preserve"> 4,4'-ISOPROPYLIDENEDIPHENOL-EPICHLOROHYDRIN EPOXY RESIN</t>
  </si>
  <si>
    <t xml:space="preserve"> POLY(ETHYLENE-CO-ISOBUTYL ACRYLATE)</t>
  </si>
  <si>
    <t xml:space="preserve"> ACRYLIC ACID, ISOBUTYL ESTER, POLYMER WITH ETHYLENE</t>
  </si>
  <si>
    <t xml:space="preserve"> ETHYLENE-ISOBUTYL ACRYLATE COPOLYMER</t>
  </si>
  <si>
    <t xml:space="preserve"> POLY(ETHENE-CO-2-METHYLPROPYL 2-PROPENOATE)</t>
  </si>
  <si>
    <t xml:space="preserve"> 2-PROPENOIC ACID, 2-METHYLPROPYL ESTER, POLYMER WITH ETHENE</t>
  </si>
  <si>
    <t xml:space="preserve"> POLY(ACRYLAMIDE-CO-MALEIC ANHYDRIDE-CO-METHACRYLIC ACID)</t>
  </si>
  <si>
    <t xml:space="preserve"> ACRYLAMIDE-METHACRYLIC ACID-MALEIC ANHYDRIDE COPOLYMER</t>
  </si>
  <si>
    <t xml:space="preserve"> ACRYLAMIDE, POLYMER WITH MALEIC ANHYDRIDE AND METHACRYLIC ACID</t>
  </si>
  <si>
    <t xml:space="preserve"> POLY(2,5-FURANDIONE-CO-2-METHYL-2-PROPENOIC ACID-CO-2-PROPENAMIDE)</t>
  </si>
  <si>
    <t xml:space="preserve"> 2-PROPENOIC ACID, 2-METHYL-, POLYMER WITH 2,5-FURANDIONE AND 2-PROPENAMIDE</t>
  </si>
  <si>
    <t xml:space="preserve"> POLY(ACRYLIC ACID-CO-2-ETHYLHEXYL ACRYLATE-CO-STYRENE)</t>
  </si>
  <si>
    <t xml:space="preserve"> ACRYLIC ACID, 2-ETHYLHEXYL ESTER, POLYMER WITH ACRYLIC ACID, AND STYRENE</t>
  </si>
  <si>
    <t xml:space="preserve"> POLY(ACRYLIC ACID-CO-ETHYLHEXYL ACRYLATE-CO-STYRENE)</t>
  </si>
  <si>
    <t xml:space="preserve"> POLY(ETHENYLBENZENE-CO-2-ETHYLHEXYL 2-PROPENOATE-CO-2-PROPENOIC ACID)</t>
  </si>
  <si>
    <t xml:space="preserve"> STYRENE-ACRYLIC ACID-2-ETHYLHEXYL ACRYLATE COPOLYMER</t>
  </si>
  <si>
    <t xml:space="preserve"> 2-PROPENOIC ACID, POLYMER WITH ETHENYLBENZENE AND 2-ETHYLHEXYL 2-PROPENOATE</t>
  </si>
  <si>
    <t xml:space="preserve"> POLY(ADIPIC ACID-CO-DIETHYLENETRIAMINE)</t>
  </si>
  <si>
    <t xml:space="preserve"> ADIPIC ACID-DIETHYLENETRIAMINE COPOLYMER</t>
  </si>
  <si>
    <t xml:space="preserve"> ADIPIC ACID, POLYAMIDE WITH DIETHYLENETRIAMINE</t>
  </si>
  <si>
    <t xml:space="preserve"> HEXANEDIOIC ACID, POLYMER WITH N-(2-AMINOETHYL)-1,2-ETHANEDIAMINE</t>
  </si>
  <si>
    <t xml:space="preserve"> POLY(HEXANEDIOIC ACID-CO-N-(2-AMINOETHYL)-1,2-ETHANEDIAMINE)</t>
  </si>
  <si>
    <t xml:space="preserve"> POLY(TRIETHYLENETETRAMINE-ADIPAMIDE)</t>
  </si>
  <si>
    <t xml:space="preserve"> ADIPIC ACID-TRIETHYLENETETRAMINE COPOLYMER</t>
  </si>
  <si>
    <t xml:space="preserve"> ADIPIC ACID, POLYAMIDE WITH TRIETHYLENETETRAMINE</t>
  </si>
  <si>
    <t xml:space="preserve"> HEXANEDIOIC ACID, POLYMER WITH N,N'-BIS(2-AMINOETHYL)-1,2-ETHANEDIAMINE</t>
  </si>
  <si>
    <t xml:space="preserve"> POLY(HEXANEDIOIC ACID-CO-N,N'-BIS(2-AMINOETHYL)-1,2-ETHANEDIAMINE)</t>
  </si>
  <si>
    <t xml:space="preserve"> POLY(ACRYLIC ACID-CO-STYRENE)</t>
  </si>
  <si>
    <t xml:space="preserve"> ACRYLIC ACID-STYRENE COPOLYMER</t>
  </si>
  <si>
    <t xml:space="preserve"> ETHENYLBENZENE-2-PROPENOIC ACID POLYMER</t>
  </si>
  <si>
    <t xml:space="preserve"> POLY(ETHENYLBENZENE-CO-2-PROPENOIC ACID)</t>
  </si>
  <si>
    <t xml:space="preserve"> STYRENE, POLYMER WITH ACRYLIC ACID</t>
  </si>
  <si>
    <t xml:space="preserve"> 2-PROPENOIC ACID, POLYMER WITH ETHENYLBENZENE</t>
  </si>
  <si>
    <t xml:space="preserve"> POLY(ACRYLIC ACID-CO-BUTADIENE-CO-STYRENE)</t>
  </si>
  <si>
    <t xml:space="preserve"> BUTADIENE-STYRENE-ACRYLIC ACID COPOLYMER</t>
  </si>
  <si>
    <t xml:space="preserve"> ACRYLIC ACID-BUTADIENE-STYRENE COPOLYMER</t>
  </si>
  <si>
    <t xml:space="preserve"> ACRYLIC ACID, POLYMER WITH 1,3-BUTADIENE AND STYRENE</t>
  </si>
  <si>
    <t xml:space="preserve"> POLY(1,3-BUTADIENE-CO-ETHENYLBENZENE-CO-2-PROPENOIC ACID)</t>
  </si>
  <si>
    <t xml:space="preserve"> POLY(ACRYLIC ACID-CO-1,3-BUTADIENE-CO-STYRENE)</t>
  </si>
  <si>
    <t xml:space="preserve"> STYRENE-BUTADIENE-ACRYLIC ACID COPOLYMER</t>
  </si>
  <si>
    <t xml:space="preserve"> 2-PROPENOIC ACID, POLYMER WITH 1,3-BUTADIENE AND ETHENYLBENZENE</t>
  </si>
  <si>
    <t xml:space="preserve"> POLY(ACRYLIC ACID-CO-BUTYL ACRYLATE-CO-VINYL ACETATE)</t>
  </si>
  <si>
    <t xml:space="preserve"> ACRYLIC ACID-BUTYL ACRYLATE-VINYL ACETATE COPOLYMER</t>
  </si>
  <si>
    <t xml:space="preserve"> POLY(BUTYL 2-PROPENOATE-CO-ETHENYL ACETATE-CO-2-PROPENOIC ACID)</t>
  </si>
  <si>
    <t xml:space="preserve"> 2-PROPENOIC ACID, POLYMER WITH BUTYL 2-PROPENOATE AND ETHENYL ACETATE</t>
  </si>
  <si>
    <t xml:space="preserve"> POLY(ETHYLENE-CO-VINYL ACETATE-CO-VINYL CHLORIDE)</t>
  </si>
  <si>
    <t xml:space="preserve"> ACETIC ACID ETHENYL ESTER, POLYMER WITH CHLOROETHENE AND ETHENE</t>
  </si>
  <si>
    <t xml:space="preserve"> ACETIC ACID VINYL ESTER, POLYMER WITH CHLOROETHYLENE AND ETHYLENE</t>
  </si>
  <si>
    <t xml:space="preserve"> ETHYLENE-VINYL ACETATE-VINYL CHLORIDE COPOLYMER</t>
  </si>
  <si>
    <t xml:space="preserve"> POLY(CHLOROETHENE-CO-ETHENE-CO-ETHENYL ACETATE)</t>
  </si>
  <si>
    <t xml:space="preserve"> POLY(CHLOROETHYLENE-CO-ETHYLENE-CO-VINYL ACETATE)</t>
  </si>
  <si>
    <t xml:space="preserve"> VINYL ACETATE-VINYL CHLORIDE-ETHYLENE COPOLYMER</t>
  </si>
  <si>
    <t xml:space="preserve"> POLY(P-TERT-BUTYLPHENOL-CO-FORMALDEHYDE</t>
  </si>
  <si>
    <t xml:space="preserve"> POLY(4-TERT-BUTYLPHENOL-CO-FORMALDEHYDE)</t>
  </si>
  <si>
    <t xml:space="preserve"> FORMALDEHYDE-P-TERT-BUTYLPHENOL POLYMER</t>
  </si>
  <si>
    <t xml:space="preserve"> FORMALDEHYDE, POLYMER WITH (1,1-DIMETHYLETHYL)PHENOL</t>
  </si>
  <si>
    <t xml:space="preserve"> PHENOL, P-TERT-BUTYL-, POLYMER WITH FORMALDEHYDE</t>
  </si>
  <si>
    <t xml:space="preserve"> POLY(FORMALDEHYDE-CO-P-TERT-BUTYLPHENOL)</t>
  </si>
  <si>
    <t xml:space="preserve"> POLY(P-TERT-BUTYLPHENOL-CO-FORMALDEHYDE)</t>
  </si>
  <si>
    <t xml:space="preserve"> POLY(BISPHENOL A-CO-FORMALDEHYDE)</t>
  </si>
  <si>
    <t xml:space="preserve"> BISPHENOL A-FORMALDEHYDE COPOLYMER</t>
  </si>
  <si>
    <t xml:space="preserve"> BISPHENOL A-FORMALDEHYDE RESIN</t>
  </si>
  <si>
    <t xml:space="preserve"> FORMALDEHYDE-BISPHENOL A COPOLYMER</t>
  </si>
  <si>
    <t xml:space="preserve"> FORMALDEHYDE, POLYMER WITH 4,4'-(1-METHYLETHYLIDENE)BIS(PHENOL)</t>
  </si>
  <si>
    <t xml:space="preserve"> FORMALDEHYDE-4,4'-ISOPROPYLIDENEDIPHENOL COPOLYMER</t>
  </si>
  <si>
    <t xml:space="preserve"> POLY(FORMALDEHYDE-CO-4,4'-(1-METHYLETHYLIDENE)BIS(PHENOL))</t>
  </si>
  <si>
    <t xml:space="preserve"> PHENOL, 4,4'-ISOPROPYLIDENEDI-, POLYMER WITH FORMALDEHYDE</t>
  </si>
  <si>
    <t xml:space="preserve"> POLY(FORMALDEHYDE-CO-4,4'-ISOPROPYLIDENEDIPHENOL)</t>
  </si>
  <si>
    <t xml:space="preserve"> 4,4'-ISOPROPYLIDENEDIPHENOL-FORMALDEHYDE EPOXY RESIN</t>
  </si>
  <si>
    <t xml:space="preserve"> POLY(MALEIC ANHYDRIDE-CO-VINYL ACETATE-CO-VINYL CHLORIDE)</t>
  </si>
  <si>
    <t xml:space="preserve"> ACETIC ACID ETHENYL ESTER, POLYMER WITH CHLOROETHENE AND 2,5-FURANDIONE</t>
  </si>
  <si>
    <t xml:space="preserve"> ACETIC ACID VINYL ESTER, POLYMER WITH CHLOROETHYLENE AND MALEIC ANHYDRIDE</t>
  </si>
  <si>
    <t xml:space="preserve"> MALEIC ANHYDRIDE-VINYL ACETATE-VINYL CHLORIDE COPOLYMER</t>
  </si>
  <si>
    <t xml:space="preserve"> POLY(CHLOROETHENE-CO-ETHENYL ACETATE-CO-2,5-FURANDIONE)</t>
  </si>
  <si>
    <t xml:space="preserve"> POLY(CHLOROETHYLENE-CO-MALEIC ANHYDRIDE-CO-VINYL ACETATE)</t>
  </si>
  <si>
    <t xml:space="preserve"> VINYL ACETATE-VINYL CHLORIDE-MALEIC ANHYDRIDE COPOLYMER</t>
  </si>
  <si>
    <t xml:space="preserve"> POLY(METHACRYLIC ACID-CO-METHYL METHACRYLATE)</t>
  </si>
  <si>
    <t xml:space="preserve"> METHACRYLIC ACID-METHYL METHACRYLATE COPOLYMER</t>
  </si>
  <si>
    <t xml:space="preserve"> METHYL METHACRYLATE-METHACRYLIC ACID COPOLYMER</t>
  </si>
  <si>
    <t xml:space="preserve"> METHACRYLIC ACID METHYL ESTER, POLYMER WITH METHACRYLIC ACID</t>
  </si>
  <si>
    <t xml:space="preserve"> POLY(METHYL 2-METHYL-2-PROPENOATE-CO-2-METHYL-2-PROPENOIC ACID)</t>
  </si>
  <si>
    <t xml:space="preserve"> 2-PROPENOIC ACID, 2-METHYL-, POLYMER WITH METHYL 2-METHYL-2-PROPENOATE</t>
  </si>
  <si>
    <t xml:space="preserve"> POLY(3,5-DIMETHYLPHENOL-CO-FORMALDEHYDE)</t>
  </si>
  <si>
    <t xml:space="preserve"> FORMALDEHYDE-3,5-DIMETHYLPHENOL POLYMER</t>
  </si>
  <si>
    <t xml:space="preserve"> FORMALDEHYDE, POLYMER WITH 3,5-DIMETHYLPHENOL</t>
  </si>
  <si>
    <t xml:space="preserve"> POLY(FORMALDEHYDE-CO-3,5-XYLENOL)</t>
  </si>
  <si>
    <t xml:space="preserve"> 3,5-XYLENOL, POLYMER WITH FORMALDEHYDE</t>
  </si>
  <si>
    <t xml:space="preserve"> POLY(3-CRESOL-CO-FORMALDEHYDE)</t>
  </si>
  <si>
    <t xml:space="preserve"> POLY(FORMALDEHYDE-CO-3-METHYLPHENOL)</t>
  </si>
  <si>
    <t xml:space="preserve"> FORMALDEHYDE-M-CRESOL POLYMER</t>
  </si>
  <si>
    <t xml:space="preserve"> FORMALDEHYDE, POLYMER WITH 3-METHYLPHENOL</t>
  </si>
  <si>
    <t xml:space="preserve"> POLY(3-ETHYLPHENOL-CO-FORMALDEHYDE)</t>
  </si>
  <si>
    <t xml:space="preserve"> FORMALDEHYDE-M-ETHYLPHENOL POLYMER</t>
  </si>
  <si>
    <t xml:space="preserve"> FORMALDEHYDE, POLYMER WITH 3-ETHYLPHENOL</t>
  </si>
  <si>
    <t xml:space="preserve"> PHENOL, M-ETHYL-, POLYMER WITH FORMALDEHYDE</t>
  </si>
  <si>
    <t xml:space="preserve"> POLY(M-ETHYLPHENOL-CO-FORMALDEHYDE)</t>
  </si>
  <si>
    <t xml:space="preserve"> 3-ETHYLPHENOL-FORMALDEHYDE COPOLYMER</t>
  </si>
  <si>
    <t xml:space="preserve"> POLY(VINYL ACETATE-CO-VINYL ALCOHOL-CO-VINYL CHLORIDE)</t>
  </si>
  <si>
    <t xml:space="preserve"> ACETIC ACID ETHENYL ESTER, POLYMER WITH CHLOROETHENE AND ETHENOL</t>
  </si>
  <si>
    <t xml:space="preserve"> ACETIC ACID VINYL ESTER, POLYMER WITH CHLOROETHYLENE AND VINYL ALC.</t>
  </si>
  <si>
    <t xml:space="preserve"> POLY(CHLOROETHENE-CO-ETHENOL-CO-ETHENYL ACETATE</t>
  </si>
  <si>
    <t xml:space="preserve"> POLY(CHLOROETHYLENE-CO-VINYL ACETATE-CO-VINYL ALCOHOL)</t>
  </si>
  <si>
    <t xml:space="preserve"> VINYL ACETATE-VINYL CHLORIDE-VINYL ALCOHOL COPOLYMER</t>
  </si>
  <si>
    <t xml:space="preserve"> VINYL CHLORIDE-VINYL ACETATE-VINYL ALCOHOL COPOLYMER</t>
  </si>
  <si>
    <t xml:space="preserve"> VINYL ACETATE-VINYL ALCOHOL-VINYL CHLORIDE COPOLYMER</t>
  </si>
  <si>
    <t xml:space="preserve"> POLY(ORTHOPHTHALIC ACID-CO-TRIETHYLENE GLYCOL)</t>
  </si>
  <si>
    <t xml:space="preserve"> POLY(PHTHALIC ACID-CO-TRIETHYLENE GLYCOL)</t>
  </si>
  <si>
    <t xml:space="preserve"> PHTHALIC ACID-TRIETHYLENE GLYCOL COPOLYMER</t>
  </si>
  <si>
    <t xml:space="preserve"> POLY(1,2-BENZENEDICARBOXYLIC ACID-CO-2,2'-(1,2-ETHANEDIYLBIS(OXY)BIS(ETHANOL))</t>
  </si>
  <si>
    <t xml:space="preserve"> PHTHALIC ACID, POLYESTER WITH TRIETHYLENE GLYCOL</t>
  </si>
  <si>
    <t xml:space="preserve"> TRIETHYLENE GLYCOL-PHTHALIC ACID COPOLYMER</t>
  </si>
  <si>
    <t xml:space="preserve"> 1,2-BENZENEDICARBOXYLIC ACID, POLYMER WITH 2,2'-(1,2-ETHANEDIYLBIS(OXY)BIS(ETHANOL)</t>
  </si>
  <si>
    <t xml:space="preserve"> POLY(VINYL ACETATE-CO-VINYLPYRROLIDONE)</t>
  </si>
  <si>
    <t xml:space="preserve"> ACETIC ACID, ETHENYL ESTER, POLYMER WITH 1-ETHENYL-2-PYRROLIDINONE</t>
  </si>
  <si>
    <t xml:space="preserve"> ACETIC ACID VINYL ESTER, POLYMER WITH 1-VINYL-2-PYRROLIDINONE</t>
  </si>
  <si>
    <t xml:space="preserve"> POLYVINYL ACETATE-POLYVINYLPYRROLIDONE COPOLYMER</t>
  </si>
  <si>
    <t xml:space="preserve"> POLYVINYL ACETATE-POVIDONE COPOLYMER</t>
  </si>
  <si>
    <t xml:space="preserve"> POLYVINYLPYRROLIDONE-POLYVINYL ACETATE COPOLYMER</t>
  </si>
  <si>
    <t xml:space="preserve"> POLY(ETHENYL ACETATE-CO-1-ETHENYL-2-PYRROLIDINONE)</t>
  </si>
  <si>
    <t xml:space="preserve"> POLY(VINYL ACETATE-CO-1-VINYL-2-PYRROLIDINONE)</t>
  </si>
  <si>
    <t xml:space="preserve"> VINYLPYRROLIDONE-VINYL ACETATE COPOLYMER</t>
  </si>
  <si>
    <t xml:space="preserve"> VINYL ACETATE-VINYLPYRROLIDONE COPOLYMER</t>
  </si>
  <si>
    <t xml:space="preserve"> POLY(METHACRYLIC ACID), HOMOPOLYMER</t>
  </si>
  <si>
    <t xml:space="preserve"> POLY(METHACRYLIC ACID)</t>
  </si>
  <si>
    <t xml:space="preserve"> METHACRYLIC ACID, POLYMERS</t>
  </si>
  <si>
    <t xml:space="preserve"> METHACRYLIC ACID HOMOPOLYMER</t>
  </si>
  <si>
    <t xml:space="preserve"> POLY(2-METHYL-2-PROPENOIC ACID)</t>
  </si>
  <si>
    <t xml:space="preserve"> 2-PROPENOIC ACID, 2-METHYL-, HOMOPOLYMER</t>
  </si>
  <si>
    <t xml:space="preserve"> 2-METHYL-2-PROPENOIC ACID HOMOPOLYMER</t>
  </si>
  <si>
    <t xml:space="preserve"> POLY(1-BUTENE-CO-ETHYLENE)</t>
  </si>
  <si>
    <t xml:space="preserve"> ETHYLENE-BUTENE-1 COPOLYMER</t>
  </si>
  <si>
    <t xml:space="preserve"> ETHYLENE-1-BUTENE COPOLYMER</t>
  </si>
  <si>
    <t xml:space="preserve"> POLY(1-BUTENE-CO-ETHENE)</t>
  </si>
  <si>
    <t xml:space="preserve"> 1-BUTENE-ETHYLENE COPOLYMER</t>
  </si>
  <si>
    <t xml:space="preserve"> 1-BUTENE, POLYMER WITH ETHENE</t>
  </si>
  <si>
    <t xml:space="preserve"> POTASSIUM 4,4'-(HEXAFLUOROISOPROPYLIDENE)DIPHENOLATE</t>
  </si>
  <si>
    <t xml:space="preserve"> BISPHENOL AF DIPOTASSIUM SALT</t>
  </si>
  <si>
    <t xml:space="preserve"> DIPOTASSIUM 4,4'-(2,2,2-TRIFLUORO-1-(TRIFLUOROMETHYL)ETHYLIDENE)BIS(PHENOL)</t>
  </si>
  <si>
    <t xml:space="preserve"> DIPOTASSIUM 4,4'-(TRIFLUORO-1-(TRIFLUOROMETHYL)ETHYLIDENE)DIPHENOL</t>
  </si>
  <si>
    <t xml:space="preserve"> DIPOTASSIUM 4,4'-(HEXAFLUOROISOPROPYLIDENE)BISPHENOXIDE</t>
  </si>
  <si>
    <t xml:space="preserve"> PHENOL, 4,4'-(2,2,2-TRIFLUORO-1-(TRIFLUOROMETHYL)ETHYLIDENE)BIS-, DIPOTASSIUM SALT</t>
  </si>
  <si>
    <t xml:space="preserve"> PHENOL, 4,4'-(TRIFLUORO-1-(TRIFLUOROMETHYL)ETHYLIDENE)DI-, DIPOTASSIUM SALT</t>
  </si>
  <si>
    <t xml:space="preserve"> POLY(PROPYLENE ADIPATE)</t>
  </si>
  <si>
    <t xml:space="preserve"> ADIPIC ACID-1,2-PROPANEDIOL COPOLYMER</t>
  </si>
  <si>
    <t xml:space="preserve"> ADIPIC ACID-PROPYLENE GLYCOL COPOLYMER</t>
  </si>
  <si>
    <t xml:space="preserve"> ADIPIC ACID, POLYESTER WITH 1,2-PROPANEDIOL</t>
  </si>
  <si>
    <t xml:space="preserve"> HEXANEDIOIC ACID, POLYMER WITH 1,2-PROPANEDIOL</t>
  </si>
  <si>
    <t xml:space="preserve"> PROPYLENE GLYCOL ADIPATE POLYESTER</t>
  </si>
  <si>
    <t xml:space="preserve"> POLY(1,2-PROPYLENE GLYCOL ADIPATE)</t>
  </si>
  <si>
    <t xml:space="preserve"> POLY(ADIPIC ACID-CO-PROPYLENE GLYCOL)</t>
  </si>
  <si>
    <t xml:space="preserve"> POLY(HEXANEDIOIC ACID-CO-1,2-PROPANEDIOL)</t>
  </si>
  <si>
    <t xml:space="preserve"> VINYLIDENE CHLORIDE-ETHYL ACRYLATE COPOLYMER</t>
  </si>
  <si>
    <t xml:space="preserve"> POLY(ETHYL ACRYLATE-CO-VINYLIDENE CHLORIDE)</t>
  </si>
  <si>
    <t xml:space="preserve"> ACRYLIC ACID ETHYL ESTER, POLYMER WITH 1,1-DICHLOROETHYLENE</t>
  </si>
  <si>
    <t xml:space="preserve"> POLY(1,1-DICHLOROETHYLENE-CO-ETHYL 2-PROPENOATE)</t>
  </si>
  <si>
    <t xml:space="preserve"> POLY(1,1-DICHLOROETHYLENE-CO-ETHYL ACRYLATE)</t>
  </si>
  <si>
    <t xml:space="preserve"> 2-PROPENOIC ACID, ETHYL ESTER, POLYMER WITH 1,1-DICHLOROETHENE</t>
  </si>
  <si>
    <t xml:space="preserve"> POLY(CHLOROTRIFLUOROETHYLENE-CO-ETHYLENE)</t>
  </si>
  <si>
    <t xml:space="preserve"> CHLOROTRIFLUOROETHYLENE-ETHYLENE COPOLYMER</t>
  </si>
  <si>
    <t xml:space="preserve"> ETHYLENE-CHLOROTRIFLUOROETHYLENE COPOLYMER</t>
  </si>
  <si>
    <t xml:space="preserve"> CHLOROTRIFLUOROETHYLENE-ETHYLENE OLIGOMER</t>
  </si>
  <si>
    <t xml:space="preserve"> ETHENE, CHLOROTRIFLUORO-, POLYMER WITH ETHENE</t>
  </si>
  <si>
    <t xml:space="preserve"> ETHYLENE, CHLOROTRIFLUORO-, POLYMER WITH ETHYLENE</t>
  </si>
  <si>
    <t xml:space="preserve"> TERT-DODECYLMERCAPTAN</t>
  </si>
  <si>
    <t xml:space="preserve"> TERT-DODECANETHIOL</t>
  </si>
  <si>
    <t xml:space="preserve"> DODECYL MERCAPTAN, TERT-</t>
  </si>
  <si>
    <t xml:space="preserve"> TERT-DODECYL MERCAPTAN</t>
  </si>
  <si>
    <t xml:space="preserve"> DODECYLTHIOL, TERT-</t>
  </si>
  <si>
    <t xml:space="preserve"> DODECANETHIOL, TERT-</t>
  </si>
  <si>
    <t xml:space="preserve"> TERT-DODECYLTHIOL</t>
  </si>
  <si>
    <t xml:space="preserve"> ETHYLENE-METHYL ACRYLATE COPOLYMER</t>
  </si>
  <si>
    <t xml:space="preserve"> POLY(ETHYLENE-CO-METHYL ACRYLATE)</t>
  </si>
  <si>
    <t xml:space="preserve"> ACRYLIC ACID METHYL ESTER, POLYMER WITH ETHYLENE</t>
  </si>
  <si>
    <t xml:space="preserve"> POLY(ETHENE-CO-METHYL 2-PROPENOATE)</t>
  </si>
  <si>
    <t xml:space="preserve"> 2-PROPENOIC ACID, METHYL ESTER, POLYMER WITH ETHENE</t>
  </si>
  <si>
    <t xml:space="preserve"> POLY(BUTYLENE ADIPATE)</t>
  </si>
  <si>
    <t xml:space="preserve"> ADIPIC ACID-BUTANEDIOL COPOLYMER</t>
  </si>
  <si>
    <t xml:space="preserve"> ADIPIC ACID-BUTYLENE GLYCOL COPOLYMER</t>
  </si>
  <si>
    <t xml:space="preserve"> ADIPIC ACID-TETRAMETHYLENE GLYCOL COPOLYMER</t>
  </si>
  <si>
    <t xml:space="preserve"> ADIPIC ACID-1,4-BUTYLENE GLYCOL COPOLYMER</t>
  </si>
  <si>
    <t xml:space="preserve"> ADIPIC ACID, POLYESTER WITH 1,4-BUTANEDIOL</t>
  </si>
  <si>
    <t xml:space="preserve"> HEXANEDIOIC ACID, POLYMER WITH 1,4-BUTANEDIOL</t>
  </si>
  <si>
    <t xml:space="preserve"> POLYBUTYLENE ADIPATE</t>
  </si>
  <si>
    <t xml:space="preserve"> POLY(ADIPIC ACID-CO-BUTYLENE GLYCOL)</t>
  </si>
  <si>
    <t xml:space="preserve"> POLY(ADIPIC ACID-CO-1,4-BUTYLENE GLYCOL)</t>
  </si>
  <si>
    <t xml:space="preserve"> 1,4-BUTYLENE GLYCOL-ADIPIC ACID COPOLYMER</t>
  </si>
  <si>
    <t xml:space="preserve"> POLY(ETHYL VINYL ETHER)</t>
  </si>
  <si>
    <t xml:space="preserve"> POLYETHYL VINYL ETHER</t>
  </si>
  <si>
    <t xml:space="preserve"> ETHOXYETHENE HOMOPOLYMER</t>
  </si>
  <si>
    <t xml:space="preserve"> ETHENE, ETHOXY-, HOMOPOLYMER</t>
  </si>
  <si>
    <t xml:space="preserve"> ETHER, ETHYL VINYL, POLYMERS</t>
  </si>
  <si>
    <t xml:space="preserve"> ETHYL VINYL ETHER POLYMER</t>
  </si>
  <si>
    <t xml:space="preserve"> POLY(VINYL ETHYL ETHER)</t>
  </si>
  <si>
    <t xml:space="preserve"> STYRENE-ALLYL ALCOHOL COPOLYMER</t>
  </si>
  <si>
    <t xml:space="preserve"> POLY(ALLYL ALCOHOL-CO-STYRENE)</t>
  </si>
  <si>
    <t xml:space="preserve"> ALLYL ALCOHOL-STYRENE COPOLYMER</t>
  </si>
  <si>
    <t xml:space="preserve"> POLY(ETHENYLBENZENE-CO-2-PROPEN-1-OL)</t>
  </si>
  <si>
    <t xml:space="preserve"> 2-PROPEN-1-OL, POLYMER WITH ETHENYLBENZENE</t>
  </si>
  <si>
    <t xml:space="preserve"> POLYITACONIC ACID</t>
  </si>
  <si>
    <t xml:space="preserve"> ITACONIC ACID HOMOPOLYMER</t>
  </si>
  <si>
    <t xml:space="preserve"> METHYLENEBUTANEDIOIC ACID HOMOPOLYMER</t>
  </si>
  <si>
    <t xml:space="preserve"> BUTANEDIOIC ACID, METHYLENE-, HOMOPOLYMER</t>
  </si>
  <si>
    <t xml:space="preserve"> SUCCINIC ACID, METHYLENE-, POLYMERS</t>
  </si>
  <si>
    <t xml:space="preserve"> POLY(PROPYLENE-CO-VINYL CHLORIDE)</t>
  </si>
  <si>
    <t xml:space="preserve"> ETHYLENE, CHLORO-, POLYMER WITH PROPENE</t>
  </si>
  <si>
    <t xml:space="preserve"> PROPYLENE-VINYL CHLORIDE COPOLYMER</t>
  </si>
  <si>
    <t xml:space="preserve"> PROPENE-VINYL CHLORIDE COPOLYMER</t>
  </si>
  <si>
    <t xml:space="preserve"> POLY(CHLOROETHENE-CO-1-PROPENE)</t>
  </si>
  <si>
    <t xml:space="preserve"> POLY(CHLOROETHYLENE-CO-PROPENE)</t>
  </si>
  <si>
    <t xml:space="preserve"> VINYL CHLORIDE-PROPENE COPOLYMER</t>
  </si>
  <si>
    <t xml:space="preserve"> VINYL CHLORIDE-PROPYLENE COPOLYMER</t>
  </si>
  <si>
    <t xml:space="preserve"> 1-PROPENE, POLYMER WITH CHLOROETHENE</t>
  </si>
  <si>
    <t xml:space="preserve"> VINYLIDENE CHLORIDE-METHYL METHACRYLATE COPOLYMER</t>
  </si>
  <si>
    <t xml:space="preserve"> POLY(METHYL METHACRYLATE-CO-VINYLIDENE CHLORIDE)</t>
  </si>
  <si>
    <t xml:space="preserve"> ETHYLENE, 1,1-DICHLORO-, POLYMER WITH METHYL METHACRYLATE</t>
  </si>
  <si>
    <t xml:space="preserve"> POLY(1,1-DICHLOROETHENE-CO-METHYL 2-METHYL-2-PROPENOATE)</t>
  </si>
  <si>
    <t xml:space="preserve"> POLY(1,1-DICHLOROETHYLENE-CO-METHYL METHACRYLATE)</t>
  </si>
  <si>
    <t xml:space="preserve"> 2-PROPENOIC ACID, 2-METHYL-, METHYL ESTER, POLYMER WITH 1,1-DICHLOROETHENE</t>
  </si>
  <si>
    <t xml:space="preserve"> POLY(ETHYL ACRYLATE-CO-METHACRYLIC ACID-CO-METHYL METHACRYLATE)</t>
  </si>
  <si>
    <t xml:space="preserve"> ACRYLIC ACID ETHYL ESTER, POLYMER WITH METHACRYLIC ACID AND METHYL METHACRYLATE</t>
  </si>
  <si>
    <t xml:space="preserve"> ETHYL ACRYLATE-METHACRYLIC ACID-METHYL METHACRYLATE COPOLYMER</t>
  </si>
  <si>
    <t xml:space="preserve"> POLY(ETHYL 2-PROPENOATE-CO-METHYL 2-PROPENOATE-CO-2-METHYL-2-PROPENOIC ACID)</t>
  </si>
  <si>
    <t xml:space="preserve"> 2-PROPENOIC ACID, 2-METHYL-, POLYMER WITH ETHYL 2-PROPENOATE AND METHYL 2-PROPENOATE</t>
  </si>
  <si>
    <t xml:space="preserve"> POLY(2-ETHYLHEXYL ACRYLATE-CO-METHACRYLIC ACID-CO-METHYL METHACRYLATE)</t>
  </si>
  <si>
    <t xml:space="preserve"> ACRYLIC ACID, 2-ETHYLHEXYL ESTER, POLYMER WITH METHACRYLIC ACID AND METHYL METHACRYLATE</t>
  </si>
  <si>
    <t xml:space="preserve"> METHACRYLIC ACID-METHYL METHACRYLATE-2-ETHYLHEXYLACRYLATE COPOLYMER</t>
  </si>
  <si>
    <t xml:space="preserve"> POLY(2-ETHYLHEXYL 2-PROPENOATE-CO-METHYL 2-METHYL-PROPENOATE-CO-2-METHYL-2-PROPENOIC ACID)</t>
  </si>
  <si>
    <t xml:space="preserve"> 2-PROPENOIC ACID, 2-METHYL-, POLYMER WITH 2-ETHYLHEXYL 2-PROPENOATE AND METHYL 2-METHYL-2-PROPENOATE</t>
  </si>
  <si>
    <t xml:space="preserve"> 2-ETHYLHEXYL ACRYLATE-METHACRYLIC ACID-METHYL METHACRYLATE COPOLYMER</t>
  </si>
  <si>
    <t xml:space="preserve"> 2,6-DIMETHYLPHENOL HOMOPOLYMER</t>
  </si>
  <si>
    <t xml:space="preserve"> METHYL-5-NORBORNENE-2,3-DICARBOXYLIC ANHYDRIDE</t>
  </si>
  <si>
    <t xml:space="preserve"> METHYLENEMETHYLTETRAHYDROPHTHALIC ANHYDRIDE, ENDO-</t>
  </si>
  <si>
    <t xml:space="preserve"> METHYLNORBORNENE-2,3-DICARBOXYLIC ANHYDRIDE</t>
  </si>
  <si>
    <t xml:space="preserve"> 3A,4,7,7A-TETRAHYDROMETHYL-4,7-METHANOISOBENZOFURAN-1,3-DIONE, (3AALPHA,4ALPHA,7ALPHA,7AALPHA)-</t>
  </si>
  <si>
    <t xml:space="preserve"> 5-NORBORNENE-2,3-DICARBOXYLIC ANHYDRIDE, METHYL-</t>
  </si>
  <si>
    <t xml:space="preserve"> 4,7-METHANOISOBENZOFURAN-1,3-DIONE, 3A,4,7,7A-TETRAHYDROMETHYL-, (3AALPHA,4ALPHA,7ALPHA,7AALPHA)-</t>
  </si>
  <si>
    <t xml:space="preserve"> POLY(ACRYLONITRILE-CO-BUTADIENE-CO-STYRENE-CO-VINYL CHLORIDE)</t>
  </si>
  <si>
    <t xml:space="preserve"> POLY(1,3-BUTADIENE-CO-CHLOROETHENE-CO-ETHENYLBENZENE-CO-2-PROPENENITRILE)</t>
  </si>
  <si>
    <t xml:space="preserve"> POLYVINYL CHLORIDE-ACRYLONITRILE-BUTADIENE-STYRENE COPOLYMER</t>
  </si>
  <si>
    <t xml:space="preserve"> 2-PROPENENITRILE, POLYMER WITH 1,3-BUTADIENE CHLOROETHENE AND ETHENYLBENZENE</t>
  </si>
  <si>
    <t xml:space="preserve"> 1,3-BUTADIENE, POLYMER WITH CHLOROETHENE, ETHENYLBENZENE AND 2-PROPENENITRILE</t>
  </si>
  <si>
    <t xml:space="preserve"> POLY(ACRYLIC ACID-CO-ETHYL ACRYLATE-CO-METHYL METHACRYLATE)</t>
  </si>
  <si>
    <t xml:space="preserve"> ACRYLIC ACID ETHYL ESTER, POLYMER WITH ACRYLIC ACID AND METHYL METHACRYLATE</t>
  </si>
  <si>
    <t xml:space="preserve"> METHYL 2-METHYL-2-PROPENOATE, POLYMER WITH ACRYLIC ACID AND METHYL METHACRYLATE</t>
  </si>
  <si>
    <t xml:space="preserve"> METHYL ACRYLATE, POLYMER WITH ACRYLIC ACID AND METHYL METHACRYLATE</t>
  </si>
  <si>
    <t xml:space="preserve"> POLY(ETHYL 2-PROPENOATE-CO-METHYL 2-METHYL-2-PROPENOATE-CO-2-PROPENOIC ACID)</t>
  </si>
  <si>
    <t xml:space="preserve"> 2-PROPENOIC ACID, 2-METHYL-, METHYL ESTER, POLYMER WITH ETHYL 2-PROPENOATE AND 2-PROPENOIC ACID</t>
  </si>
  <si>
    <t xml:space="preserve"> POLY(DIMETHYL ISOPHTHALATE-CO-DIMETHYL TEREPHTHALATE-CO-ETHYLENE GLYCOL)</t>
  </si>
  <si>
    <t xml:space="preserve"> DIMETHYL ISOPHTHALATE-DIMETHYL TEREPHTHALATE-ETHYLENE GLYCOL COPOLYMER</t>
  </si>
  <si>
    <t xml:space="preserve"> ETHYLENE GLYCOL-DIMETHYL ISOPHTHALATE-DIMETHYL TEREPHTHALATE COPOLYMER</t>
  </si>
  <si>
    <t xml:space="preserve"> POLY(1,2-ETHANEDIOL-CO-DIMETHYL 1,3-BENZENEDICARBOXYLATE-CO-DIMETHYL 1,4-BENZENEDICARBOXYLATE)</t>
  </si>
  <si>
    <t xml:space="preserve"> 1,3-BENZENEDICARBOXYLIC ACID, DIMETHYL ESTER, POLYMER WITH DIMETHYL 1,4-BENZENEDICARBOXYLATE AND 1,2-ETHANEDIOL</t>
  </si>
  <si>
    <t xml:space="preserve"> POLY(ACRYLAMIDE-CO-ACRYLIC ACID-CO-DIALLYLDIMETHYLAMMONIUM CHLORIDE)</t>
  </si>
  <si>
    <t xml:space="preserve"> AMMONIUM, DIALLYLDIMETHYL-, CHLORIDE, POLYMER WITH ACRYLAMIDE AND ACRYLIC ACID</t>
  </si>
  <si>
    <t xml:space="preserve"> POLY(N,N-DIMETHYL-N-2-PROPENYL-2-PROPEN-1-AMINIUM CHLORIDE-CO-2-PROPENAMIDE-CO-2-PROPENOIC ACID)</t>
  </si>
  <si>
    <t xml:space="preserve"> 2-PROPEN-1-AMINIUM, N,N-DIMETHYL-N-2-PROPENYL-, CHLORIDE, POLYMER WITH 2-PROPENAMIDE AND 2-PROPENOIC ACID</t>
  </si>
  <si>
    <t xml:space="preserve"> POLY(2-ETHYLHEXYL ACRYLATE-CO-STYRENE)</t>
  </si>
  <si>
    <t xml:space="preserve"> ACRYLIC ACID, 2-ETHYLHEXYL ESTER, POLYMER WITH STYRENE</t>
  </si>
  <si>
    <t xml:space="preserve"> POLY(ETHENYLBENZENE-CO-2-ETHYLHEXYL 2-PROPENOIC ACID)</t>
  </si>
  <si>
    <t xml:space="preserve"> 2-PROPENOIC ACID, 2-ETHYLHEXYL ESTER,POLYMER WITH ETHENYLBENZENE</t>
  </si>
  <si>
    <t xml:space="preserve"> 2-ETHYLHEXYL ACRYLATE-STYRENE COPOLYMER</t>
  </si>
  <si>
    <t xml:space="preserve"> POLY(BISPHENOL A-CO-4,4'-DICHLORODIPHENYL SULFONE)</t>
  </si>
  <si>
    <t xml:space="preserve"> BISPHENOL A-4,4'-DICHLORODIPHENYL SULFONE COPOLYMER</t>
  </si>
  <si>
    <t xml:space="preserve"> BISPHENOL A POLYSULFONE</t>
  </si>
  <si>
    <t xml:space="preserve"> PHENOL, 4,4'-(1-METHYLETHYLIDENE)BIS-, POLYMER WITH 1,1'-SULFONYLBIS(4-CHLOROBENZENE)</t>
  </si>
  <si>
    <t xml:space="preserve"> POLY(OXY-1,4-PHENYLENESULFONYL-1,4-PHENYLENEOXY-1,4-PHENYLENE(1-METHYLETHYLIDENE)-1,4-PHENYLENE)</t>
  </si>
  <si>
    <t xml:space="preserve"> POLY(OXY-P-PHENYLENESULFONYL-P-PHENYLENEOXY-P-PHENYLENEISOPROPYLIDENE-P-PHENYLENE)</t>
  </si>
  <si>
    <t xml:space="preserve"> NONYLPHENOL</t>
  </si>
  <si>
    <t xml:space="preserve"> PHENOL, NONYL-</t>
  </si>
  <si>
    <t xml:space="preserve"> NAPHTHALENE, MONOSULFONATED</t>
  </si>
  <si>
    <t xml:space="preserve"> NAPHTHALENESULFONIC ACID</t>
  </si>
  <si>
    <t xml:space="preserve"> NAPHTHALENEMONOSULFONIC ACID</t>
  </si>
  <si>
    <t xml:space="preserve"> POLY(1-DECENE-CO-4-METHYL-1-PENTENE)</t>
  </si>
  <si>
    <t xml:space="preserve"> 1-DECENE-4-METHYL-1-PENTENE COPOLYMER</t>
  </si>
  <si>
    <t xml:space="preserve"> 1-DECENE, POLYMER WITH 4-METHYL-1-PENTENE</t>
  </si>
  <si>
    <t xml:space="preserve"> DISODIUM DIDODECYLPHENOXYBENZENEDISULFONATE</t>
  </si>
  <si>
    <t xml:space="preserve"> BENZENESULFONIC ACID, OXYBIS(DODECYL-, DISODIUM SALT</t>
  </si>
  <si>
    <t xml:space="preserve"> DISODIUM OXYBIS(DODECYLBENZENESULFONATE)</t>
  </si>
  <si>
    <t xml:space="preserve"> BUTENE</t>
  </si>
  <si>
    <t xml:space="preserve"> BUTYLENE</t>
  </si>
  <si>
    <t xml:space="preserve"> DIISOBUTYLENE</t>
  </si>
  <si>
    <t xml:space="preserve"> PENTENE, 2,4,4-TRIMETHYL-</t>
  </si>
  <si>
    <t xml:space="preserve"> 2,4,4-TRIMETHYLPENTENE</t>
  </si>
  <si>
    <t xml:space="preserve"> DIISOBUTENE</t>
  </si>
  <si>
    <t xml:space="preserve"> TETRACHLOROPHENOL</t>
  </si>
  <si>
    <t xml:space="preserve"> ISOPROPYLPHENOL</t>
  </si>
  <si>
    <t xml:space="preserve"> CUMENOL</t>
  </si>
  <si>
    <t xml:space="preserve"> (1-METHYLETHYL)PHENOL</t>
  </si>
  <si>
    <t xml:space="preserve"> NAPHTHYLAMINE</t>
  </si>
  <si>
    <t xml:space="preserve"> AMINONAPHTHALENE</t>
  </si>
  <si>
    <t xml:space="preserve"> NAPHTHALENAMINE</t>
  </si>
  <si>
    <t xml:space="preserve"> POLYBUTYLENE GLYCOL</t>
  </si>
  <si>
    <t xml:space="preserve"> POLYTETRAMETHYLENE GLYCOL</t>
  </si>
  <si>
    <t xml:space="preserve"> POLYTETRAMETHYLENE OXIDE GLYCOL</t>
  </si>
  <si>
    <t xml:space="preserve"> POLY(TETRAMETHYLENE ETHER) GLYCOL</t>
  </si>
  <si>
    <t xml:space="preserve"> TETRAHYDROFURAN HOMOPOLYMER</t>
  </si>
  <si>
    <t xml:space="preserve"> ALPHA-HYDRO-OMEGA-HYDROXYPOLY(OXYTETRAMETHYLENE)</t>
  </si>
  <si>
    <t xml:space="preserve"> POLY(TETRAMETHYLENE OXIDE) GLYCOL</t>
  </si>
  <si>
    <t xml:space="preserve"> POLY(TETRAMETHYLENE GLYCOL)</t>
  </si>
  <si>
    <t xml:space="preserve"> POLY(TETRAMETHYLENE ETHER)</t>
  </si>
  <si>
    <t xml:space="preserve"> POLY(OXY-1,4-BUTANEDIYL), ALPHA-HYDRO-OMEGA-HYDROXY-</t>
  </si>
  <si>
    <t xml:space="preserve"> GLYCOLS, POLYTETRAMETHYLENE</t>
  </si>
  <si>
    <t xml:space="preserve"> ALPHA-HYDRO-OMEGA-HYDROXYPOLY(OXY-1,4-BUTANDIYL)</t>
  </si>
  <si>
    <t xml:space="preserve"> POLYTETRAMETHYLENE ETHER GLYCOL</t>
  </si>
  <si>
    <t xml:space="preserve"> POLY(ETHYLENE-CO-1,4-HEXADIENE-CO-2,5-NORBORNADIENE-CO-PROPYLENE)</t>
  </si>
  <si>
    <t xml:space="preserve"> BICYCLO(2.2.1)HEPTA-2,5-DIENE, POLYMER WITH ETHENE, 1,4-HEXADIENE AND 1-PROPENE</t>
  </si>
  <si>
    <t xml:space="preserve"> ETHYLENE-PROPYLENE-1,4-HEXADIENE-2,5-NORBORNADIENE TETRAPOLYMER</t>
  </si>
  <si>
    <t xml:space="preserve"> ETHYLENE, POLYMER WITH 1,4-HEXADIENE, 2,5-NORBORNADIENE AND PROPENE</t>
  </si>
  <si>
    <t xml:space="preserve"> POLY(BICYCLO(2.2.1)HEPTA-2,5-DIENE-CO-ETHENE-1,4-HEXADIENE-CO-1-PROPENE)</t>
  </si>
  <si>
    <t xml:space="preserve"> POLY(1,1-DIFLUOROETHENE-CO-HEXAFLUOROPROPENE-CO-TETRAFLUOROETHENE)</t>
  </si>
  <si>
    <t xml:space="preserve"> POLY(HEXAFLUOROPROPYLENE-CO-TETRAFLUOROETHYLENE-CO-VINYLIDENE FLUORIDE)</t>
  </si>
  <si>
    <t xml:space="preserve"> ETHYLENE, 1,1-DIFLUORO-, POLYMER WITH HEXAFLUOROPROPENE AND TETRAFLUOROETHYLENE</t>
  </si>
  <si>
    <t xml:space="preserve"> POLY(1,1-DIFLUOROETHENE-CO-TETRAFLUOROETHENE-CO-1,1,2,3,3,3-HEXAFLUORO-1-PROPENE)</t>
  </si>
  <si>
    <t xml:space="preserve"> POLY(1,1-DIFLUOROETHYLENE-CO-TETRAFLUOROETHYLENE-CO-HEXAFLUOROPROPENE)</t>
  </si>
  <si>
    <t xml:space="preserve"> POLY(HEXAFLUOROPROPYLENE-CO-TETRAFLUOROETHYLENE-CO-VINYLIDENE DIFLUORIDE)</t>
  </si>
  <si>
    <t xml:space="preserve"> VINYLIDENE FLUORIDE-HEXAFLUOROPROPYLENE-TETRAFLUOROETHYLENE COPOLYMER</t>
  </si>
  <si>
    <t xml:space="preserve"> 1-PROPENE, 1,1,2,3,3,3-HEXAFLUORO-, POLYMER WITH 1,1-DIFLUOROETHENE AND TETRAFLUOROETHENE</t>
  </si>
  <si>
    <t xml:space="preserve"> NYLON 6/12 RESINS</t>
  </si>
  <si>
    <t xml:space="preserve"> NYLON 6-NYLON 12 COPOLYMER</t>
  </si>
  <si>
    <t xml:space="preserve"> AZACYCLOTRIDECAN-2-ONE, POLYMER WITH HEXAHYDRO-2H-AZEPIN-2-ONE</t>
  </si>
  <si>
    <t xml:space="preserve"> EPSILON-CAPROLACTAM-OMEGA-LAUROLACTAM COPOLYMER</t>
  </si>
  <si>
    <t xml:space="preserve"> NYLON 12/6 COPOLYMER</t>
  </si>
  <si>
    <t xml:space="preserve"> POLY(CAPROLACTAM-CO-LAUROLACTAM)</t>
  </si>
  <si>
    <t xml:space="preserve"> NYLON 6/12</t>
  </si>
  <si>
    <t xml:space="preserve"> OMEGA-LAUROLACTAM-EPSILON-CAPROLACTAM COPOLYMER</t>
  </si>
  <si>
    <t xml:space="preserve"> POLY(AZACYCLOTRIDECAN-2-ONE-CO-HEXAHYDRO-2H-AZAPIN-2-ONE)</t>
  </si>
  <si>
    <t xml:space="preserve"> NYLON 6/12 RESIN</t>
  </si>
  <si>
    <t xml:space="preserve"> NYLON 66/610/6 TERPOLYMER</t>
  </si>
  <si>
    <t xml:space="preserve"> NYLON 6-NYLON 66-NYLON 610 COPOLYMER</t>
  </si>
  <si>
    <t xml:space="preserve"> DECANEDIOIC ACID-HEXAHYDRO-2H-AZEPIN-2-ONE-1,6-HEXANEDIAMINE-HEXANEDIOIC ACID</t>
  </si>
  <si>
    <t xml:space="preserve"> DECANEDIOIC ACID, POLYMER WITH HEXAHYDRO-2H-AZEPIN-2-ONE, 1,6-HEXANEDIAMINE AND HEXANEDIOIC ACID</t>
  </si>
  <si>
    <t xml:space="preserve"> POLY(DECANEDIOIC ACID-CO-HEXAHYDRO-2H-AZEPIN-2-ONE-CO-1,6-HEXANEDIAMINE-CO-HEXANEDIOIC ACID)</t>
  </si>
  <si>
    <t xml:space="preserve"> POLY(ADIPIC ACID-CO-HEXAHYDRO-2H-AZEPIN-2-ONE-CO-POLYAMIDE-CO-SEBACIC ACID)</t>
  </si>
  <si>
    <t xml:space="preserve"> 1,6-HEXANEDIAMINE, POLYAMIDE WITH ADIPIC ACID, HEXAHYDRO-2H-AZEPIN-2-ONE AND SEBACIC ACID</t>
  </si>
  <si>
    <t xml:space="preserve"> 1,6-HEXANEDIOL-ADIPIC ACID POLYMER</t>
  </si>
  <si>
    <t xml:space="preserve"> POLY(ADIPIC ACID-CO-1,6-HEXANEDIOL)</t>
  </si>
  <si>
    <t xml:space="preserve"> ADIPIC ACID-1,6-HEXANEDIOL POLYMER</t>
  </si>
  <si>
    <t xml:space="preserve"> ADIPIC ACID, POLYESTER WITH 1,6-HEXANEDIOL</t>
  </si>
  <si>
    <t xml:space="preserve"> HEXANEDIOIC ACID, POLYMER WITH 1,6-HEXANEDIOL</t>
  </si>
  <si>
    <t xml:space="preserve"> POLY(HEXANEDIOIC ACID-CO-1,6-HEXANEDIOL)</t>
  </si>
  <si>
    <t xml:space="preserve"> POLY(ADIPIC ACID-CO-DIETHYLENETRIAMINE), REACTED WITH EPICHLOROHYDRIN</t>
  </si>
  <si>
    <t xml:space="preserve"> POLY(ADIPIC ACID-CO-DIETHYLENETRIAMINE-CO-EPICHLOROHYDRIN)</t>
  </si>
  <si>
    <t xml:space="preserve"> ADIPIC ACID-DIETHYLENETRIAMINE-EPICHLOROHYDRIN COPOLYMER</t>
  </si>
  <si>
    <t xml:space="preserve"> ADIPIC ACID, POLYMER WITH 1-CHLORO-2,3-EPOXYPROPANE AND DIETHYLENETRIAMINE</t>
  </si>
  <si>
    <t xml:space="preserve"> HEXANEDIOIC ACID, POLYMER WITH N-(2-AMINOETHYL)-1,2-ETHANEDIAMINE AND (CHLOROMETHYL)OXIRANE</t>
  </si>
  <si>
    <t xml:space="preserve"> POLY((CHLOROMETHYL)OXIRANE-CO-HEXANEDIOIC ACID-CO-N-(2-AMINOETHYL)-1,2-ETHANEDIAMINE)</t>
  </si>
  <si>
    <t xml:space="preserve"> POLY(ADIPIC ACID-CO-1-CHLORO-2,3-EPOXYPROPANE-CO-DIETHYLENETRIAMINE)</t>
  </si>
  <si>
    <t xml:space="preserve"> POLY(1,4-PHENYLENE SULFIDE)</t>
  </si>
  <si>
    <t xml:space="preserve"> POLYPHENYLENE SULFIDE</t>
  </si>
  <si>
    <t xml:space="preserve"> POLY(THIO-1,4-PHENYLENE)</t>
  </si>
  <si>
    <t xml:space="preserve"> POLY(PHENYLENE SULFIDE)</t>
  </si>
  <si>
    <t xml:space="preserve"> POLY((ACRYLIC ACID)-CO-ETHYLENE), AMMONIUM SALT</t>
  </si>
  <si>
    <t xml:space="preserve"> POLY(ACRYLIC ACID-CO-ETHYLENE), AMMONIUM SALT</t>
  </si>
  <si>
    <t xml:space="preserve"> ACRYLIC ACID-ETHYLENE COPOLYMER, AMMONIUM SALT</t>
  </si>
  <si>
    <t xml:space="preserve"> AMMONIUM POLY(ACRYLIC ACID-CO-ETHYLENE)</t>
  </si>
  <si>
    <t xml:space="preserve"> ACRYLIC ACID, POLYMER WITH ETHYLENE, AMMONIUM SALT</t>
  </si>
  <si>
    <t xml:space="preserve"> ETHYLENE-ACRYLIC ACID COPOLYMER, AMMONIUM SALT</t>
  </si>
  <si>
    <t xml:space="preserve"> POLY(ETHENE-CO-2-PROPENOIC ACID), AMMONIUM SALT</t>
  </si>
  <si>
    <t xml:space="preserve"> 2-PROPENOIC ACID, POLYMER WITH ETHENE, AMMONIUM SALT</t>
  </si>
  <si>
    <t xml:space="preserve"> ETHYL ACRYLATE-METHACRYLIC ACID COPOLYMER</t>
  </si>
  <si>
    <t xml:space="preserve"> POLY(ETHYL ACRYLATE-CO-METHACRYLIC ACID)</t>
  </si>
  <si>
    <t xml:space="preserve"> ACRYLIC ACID ETHYL ESTER, POLYMER WITH METHACRYLIC ACID</t>
  </si>
  <si>
    <t xml:space="preserve"> METHACRYLIC ACID-ETHYL ACRYLATE COPOLYMER</t>
  </si>
  <si>
    <t xml:space="preserve"> POLY(ETHYL 2-PROPENOATE-CO-2-METHYL-2-PROPENOIC ACID)</t>
  </si>
  <si>
    <t xml:space="preserve"> 2-PROPENOIC ACID, 2-METHYL-, POLYMER WITH ETHYL 2-PROPENOATE</t>
  </si>
  <si>
    <t xml:space="preserve"> POLY(ETHYLENE-CO-1-HEXENE)</t>
  </si>
  <si>
    <t xml:space="preserve"> ETHYLENE-HEXENE-1 COPOLYMER</t>
  </si>
  <si>
    <t xml:space="preserve"> POLY(ETHENE-CO-1-HEXENE)</t>
  </si>
  <si>
    <t xml:space="preserve"> 1-HEXENE, POLYMER WITH ETHENE</t>
  </si>
  <si>
    <t xml:space="preserve"> STYRENE-VINYLIDENE CHLORIDE COPOLYMER</t>
  </si>
  <si>
    <t xml:space="preserve"> POLY(ETHYLENE-CO-4-METHYL-1-PENTENE)</t>
  </si>
  <si>
    <t xml:space="preserve"> ETHYLENE-4-METHYLPENTENE-1 COPOLYMER</t>
  </si>
  <si>
    <t xml:space="preserve"> POLY(ETHENE-CO-4-METHYL-1-PENTENE)</t>
  </si>
  <si>
    <t xml:space="preserve"> 1-PENTENE, 4-METHYL-, POLYMER WITH ETHENE</t>
  </si>
  <si>
    <t xml:space="preserve"> 1-PENTENE, 4-METHYL-, POLYMER WITH ETHYLENE</t>
  </si>
  <si>
    <t xml:space="preserve"> POLY(METHYL METHACRYLATE-CO-VINYL ALCOHOL)</t>
  </si>
  <si>
    <t xml:space="preserve"> ATLAFILCON A</t>
  </si>
  <si>
    <t xml:space="preserve"> ATLAFILCON</t>
  </si>
  <si>
    <t xml:space="preserve"> 2-PROPENOIC ACID, 2-METHYL-, METHYL ESTER, POLYMER WITH ETHENOL</t>
  </si>
  <si>
    <t xml:space="preserve"> METHACRYLIC ACID METHYL ESTER, POLYMER WITH VINYL ALCOHOL</t>
  </si>
  <si>
    <t xml:space="preserve"> VINYL ALCOHOL-METHYL METHACRYLATE COPOLYMER</t>
  </si>
  <si>
    <t xml:space="preserve"> METHYL METHACRYLATE-VINYL ALCOHOL</t>
  </si>
  <si>
    <t xml:space="preserve"> POLY(ETHENOL-CO-METHYL 2-METHYL-2-PROPENOATE)</t>
  </si>
  <si>
    <t xml:space="preserve"> POLY(1,3-DIOXACYCLOHEPTANE-CO-TRIOXANE)</t>
  </si>
  <si>
    <t xml:space="preserve"> POLY(1,3-DIOXEPANE-CO-TRIOXANE)</t>
  </si>
  <si>
    <t xml:space="preserve"> POLY(1,3-DIOXEPANE-CO-1,3,5-TRIOXANE)</t>
  </si>
  <si>
    <t xml:space="preserve"> TRIOXANE-BUTANEDIOL FORMAL COPOLYMER</t>
  </si>
  <si>
    <t xml:space="preserve"> 1,3-DIOXEPANE, POLYMER WITH 1,3,5-TRIOXANE</t>
  </si>
  <si>
    <t xml:space="preserve"> POLY(BUTADIENE-CO-METHYL METHACRYLATE)</t>
  </si>
  <si>
    <t xml:space="preserve"> POLY(1,3-BUTADIENE-CO-METHYL 2-METHYL-2-PROPENOATE)</t>
  </si>
  <si>
    <t xml:space="preserve"> POLY(1,3-BUTADIENE-CO-METHYL METHACRYLATE)</t>
  </si>
  <si>
    <t xml:space="preserve"> 2-PROPENOIC ACID, 2-METHYL-, METHYL ESTER, POLYMER WITH 1,3-BUTADIENE</t>
  </si>
  <si>
    <t xml:space="preserve"> 1,3-BUTADIENE, POLYMER WITH METHYL METHACRYLATE</t>
  </si>
  <si>
    <t xml:space="preserve"> POLY(OXYCARBONYLPENTAMETHYLENE)</t>
  </si>
  <si>
    <t xml:space="preserve"> CAPROLACTONE HOMOPOLYMER, SRU</t>
  </si>
  <si>
    <t xml:space="preserve"> POLY(OXY(1-OXO-1,6-HEXANEDIYL))</t>
  </si>
  <si>
    <t xml:space="preserve"> POLY(EPSILON-CAPROLACTONE), SRU</t>
  </si>
  <si>
    <t xml:space="preserve"> POLYCAPROLACTONE RESIN</t>
  </si>
  <si>
    <t xml:space="preserve"> 6-HYDROXYCAPROIC ACID HOMOPOLYMER, SRU</t>
  </si>
  <si>
    <t xml:space="preserve"> POLY(1,4-CYCLOHEXYLENEDIMETHYLENE-3,3'-THIODIPROPIONATE)</t>
  </si>
  <si>
    <t xml:space="preserve"> POLY(OXYMETHYLENE-1,4-CYCLOHEXANEDIYLMETHYLENEOXY(1-OXO-1,3-PROPANEDIYL)THIO(3-OXO-1,3-PROPANEDIYL))</t>
  </si>
  <si>
    <t xml:space="preserve"> POLY(OXYMETHYLENE-1,4-CYCLOHEXYLENEMETHYLENEOXYCARBONYLETHYLENETHIOETHYLENECARBONYL)</t>
  </si>
  <si>
    <t xml:space="preserve"> propanoic acid, 3,3'-thiobis-, polymer with 1,4-cyclohexanedimethanol</t>
  </si>
  <si>
    <t xml:space="preserve"> poly(1,4-cyclohexanedimethanol-co-thiodipropionic acid), SRU</t>
  </si>
  <si>
    <t xml:space="preserve"> POLY(2-HYDROXYETHYL METHACRYLATE)</t>
  </si>
  <si>
    <t xml:space="preserve"> ETHYLENE GLYCOL, MONOMETHACRYLATE, POLYMERS</t>
  </si>
  <si>
    <t xml:space="preserve"> ETHYLENE GLYCOL MONOMETHACRYLATE HOMOPOLYMER</t>
  </si>
  <si>
    <t xml:space="preserve"> METHACRYLIC ACID, 2-HYDROXYETHYL ESTER, POLYMERS</t>
  </si>
  <si>
    <t xml:space="preserve"> POLY(HYDROXYETHYL METHACRYLATE)</t>
  </si>
  <si>
    <t xml:space="preserve"> POLY(ETHYLENE GLYCOL MONOMETHACRYLATE)</t>
  </si>
  <si>
    <t xml:space="preserve"> 2-PROPENOIC ACID, 2-METHYL-, 2-HYDROXYETHYL ESTER, HOMOPOLYMER</t>
  </si>
  <si>
    <t xml:space="preserve"> 2-HYDROXYETHYL 2-METHYL-2-PROPENOATE HOMOPOLYMER</t>
  </si>
  <si>
    <t xml:space="preserve"> 2-HYDROXYETHYL METHACRYLATE HOMOPOLYMER</t>
  </si>
  <si>
    <t xml:space="preserve"> POLY(ACRYLIC ACID-CO-ACRYLONITRILE-CO-VINYLIDENE CHLORIDE)</t>
  </si>
  <si>
    <t xml:space="preserve"> ACRYLIC ACID-ACRYLONITRILE-VINYLIDENE CHLORIDE COPOLYMER</t>
  </si>
  <si>
    <t xml:space="preserve"> ACRYLIC ACID, POLYMER WITH ACRYLONITRILE AND 1,1-DICHLOROETHENE</t>
  </si>
  <si>
    <t xml:space="preserve"> POLY(1,1-DICHLOROETHENE-CO-2-PROPENENITRILE-CO-2-PROPENOIC ACID)</t>
  </si>
  <si>
    <t xml:space="preserve"> POLY(ACRYLIC ACID-CO-ACRYLONITRILE-CO-1,1-DICHLOROETHENE)</t>
  </si>
  <si>
    <t xml:space="preserve"> VINYLIDENE CHLORIDE-ACRYLONITRILE-ACRYLIC ACID COPOLYMER</t>
  </si>
  <si>
    <t xml:space="preserve"> 2-PROPENOIC ACID, POLYMER WITH 1,1-DICHLOROETHENE AND 2-PROPENENITRILE</t>
  </si>
  <si>
    <t xml:space="preserve"> POLY(ITACONIC ACID-CO-METHYL ACRYLATE-CO-VINYLIDENE CHLORIDE)</t>
  </si>
  <si>
    <t xml:space="preserve"> BUTANEDIOIC ACID, METHYLENE-, POLYMER WITH 1,1-DICHLOROETHENE AND METHYL 2-PROPENOATE</t>
  </si>
  <si>
    <t xml:space="preserve"> ETHYLENE, 1,1-DICHLORO-, POLYMER WITH METHYL ACRYLATE AND METHYLENESUCCINIC ACID</t>
  </si>
  <si>
    <t xml:space="preserve"> METHYL ACRYLATE-ITACONIC ACID-VINYLIDENE CHLORIDE COPOLYMER</t>
  </si>
  <si>
    <t xml:space="preserve"> POLY(1,1-DICHLOROETHENE-CO-METHYLENEBUTANEDIOIC ACID-CO-METHYL 2-PROPENOATE)</t>
  </si>
  <si>
    <t xml:space="preserve"> POLY(1,1-DICHLOROETHYLENE-CO-METHYLENESUCCINIC ACID-CO-METHYL ACRYLATE)</t>
  </si>
  <si>
    <t xml:space="preserve"> POLY(2-ETHYLHEXYL ACRYLATE-CO-METHYL METHACRYLATE)</t>
  </si>
  <si>
    <t xml:space="preserve"> ACRYLIC ACID, 2-ETHYLHEXYL ESTER, POLYMER WITH METHYL METHACRYLATE</t>
  </si>
  <si>
    <t xml:space="preserve"> POLY(2-ETHYLHEXYL 2-PROPENOATE-CO-METHYL 2-METHYL-2-PROPENOATE)</t>
  </si>
  <si>
    <t xml:space="preserve"> 2-PROPENOIC ACID, 2-METHYL-, METHYL ESTER, POLYMER WITH 2-ETHYLHEXYL 2-PROPENOATE</t>
  </si>
  <si>
    <t xml:space="preserve"> 2-ETHYLHEXYL ACRYLATE-METHYL METHACRYLATE COPOLYMER</t>
  </si>
  <si>
    <t xml:space="preserve"> POLY(ACRYLIC ACID-CO-ACRYLONITRILE-CO-BUTADIENE)</t>
  </si>
  <si>
    <t xml:space="preserve"> ACRYLIC ACID-ACRYLONITRILE-BUTADIENE COPOLYMER</t>
  </si>
  <si>
    <t xml:space="preserve"> POLY(1,3-BUTADIENE-CO-2-PROPENENITRILE-CO-2-PROPENOIC ACID)</t>
  </si>
  <si>
    <t xml:space="preserve"> 2-PROPENOIC ACID, POLYMER WITH 1,3-BUTADIENE AND 2-PROPENENITRILE</t>
  </si>
  <si>
    <t xml:space="preserve"> 1,3-BUTADIENE, POLYMER WITH ACRYLIC ACID AND ACRYLONITRILE</t>
  </si>
  <si>
    <t xml:space="preserve"> DIPROPYLENE GLYCOL</t>
  </si>
  <si>
    <t xml:space="preserve"> PROPANOL, OXYBIS-</t>
  </si>
  <si>
    <t xml:space="preserve"> OXYBIS(PROPANOL)</t>
  </si>
  <si>
    <t xml:space="preserve"> BUTYLENE GLYCOL</t>
  </si>
  <si>
    <t xml:space="preserve"> BUTANEDIOL</t>
  </si>
  <si>
    <t xml:space="preserve"> POLY(1-HEXENE-CO-MALEIC ANHYDRIDE)</t>
  </si>
  <si>
    <t xml:space="preserve"> HEXENE-MALEIC ANHYDRIDE COPOLYMER</t>
  </si>
  <si>
    <t xml:space="preserve"> POLY(2,5-FURANDIONE-CO-1-HEXENE)</t>
  </si>
  <si>
    <t xml:space="preserve"> 2,5-FURANDIONE, POLYMER WITH 1-HEXENE</t>
  </si>
  <si>
    <t xml:space="preserve"> 1-HEXENE, POLYMER WITH MALEIC ANHYDRIDE</t>
  </si>
  <si>
    <t xml:space="preserve"> STYRENE-MALEIC ACID COPOLYMER</t>
  </si>
  <si>
    <t xml:space="preserve"> POLY(MALEIC ACID-CO-STYRENE)</t>
  </si>
  <si>
    <t xml:space="preserve"> MALEIC ACID-STYRENE COPOLYMER</t>
  </si>
  <si>
    <t xml:space="preserve"> MALEIC ACID, POLYMER WITH STYRENE</t>
  </si>
  <si>
    <t xml:space="preserve"> POLY(2-BUTENEDIOIC ACID (Z)-CO-ETHENYLBENZENE)</t>
  </si>
  <si>
    <t xml:space="preserve"> 2-BUTENEDIOIC ACID (Z)-, POLYMER WITH ETHENYLBENZENE</t>
  </si>
  <si>
    <t xml:space="preserve"> TRIMETHOXYSILYLPROPYLMETHACRYLATE</t>
  </si>
  <si>
    <t xml:space="preserve"> 3-(TRIMETHOXYSILYL)PROPYL METHACRYLATE</t>
  </si>
  <si>
    <t xml:space="preserve"> GAMMA-METHACRYLOYLOXYPROPYLTRIMETHOXYSILANE</t>
  </si>
  <si>
    <t xml:space="preserve"> TRIMETHOXYSILYLPROPYL METHACRYLATE</t>
  </si>
  <si>
    <t xml:space="preserve"> 2-PROPENOIC ACID, 2-METHYL-, 3-(TRIMETHOXYSILYL)PROPYL ESTER</t>
  </si>
  <si>
    <t xml:space="preserve"> 3-(TRIMETHOXYSILYL)PROPYL 2-METHYL-2-PROPENOATE</t>
  </si>
  <si>
    <t xml:space="preserve"> XYLENE SULFONIC ACID</t>
  </si>
  <si>
    <t xml:space="preserve"> XYLENESULFONIC ACID</t>
  </si>
  <si>
    <t xml:space="preserve"> DIMETHYLBENZENESULFONIC ACID</t>
  </si>
  <si>
    <t xml:space="preserve"> BENZENESULFONIC ACID, DIMETHYL-</t>
  </si>
  <si>
    <t xml:space="preserve"> XYLENE-AR-SULFONIC ACID</t>
  </si>
  <si>
    <t xml:space="preserve"> METHYL METHACRYLATE-ACRYLIC ACID COPOLYMER</t>
  </si>
  <si>
    <t xml:space="preserve"> POLY(ACRYLIC ACID-CO-METHYL METHACRYLATE)</t>
  </si>
  <si>
    <t xml:space="preserve"> ACRYLIC ACID, POLYMER WITH METHYL METHACRYLATE</t>
  </si>
  <si>
    <t xml:space="preserve"> ACRYLIC ACID-METHYL METHACRYLATE COPOLYMER</t>
  </si>
  <si>
    <t xml:space="preserve"> POLY(METHYL 2-METHYL-2-PROPENOATE-CO-2-PROPENOIC ACID)</t>
  </si>
  <si>
    <t xml:space="preserve"> 2-PROPENOIC ACID, 2-METHYL-, METHYL ESTER, POLYMER WITH 2-PROPENOIC ACID</t>
  </si>
  <si>
    <t xml:space="preserve"> HEXANETRIOL</t>
  </si>
  <si>
    <t xml:space="preserve"> 3,3-BIS(CHLOROMETHYL)OXETANE POLYMER</t>
  </si>
  <si>
    <t xml:space="preserve"> POLY(BIS(CHLOROMETHYL)OXETANE)</t>
  </si>
  <si>
    <t xml:space="preserve"> FORMALDEHYDE, POLYMER WITH 1-NAPHTHYLENOL</t>
  </si>
  <si>
    <t xml:space="preserve"> POLY(FORMALDEHYDE-CO-1-NAPHTHOL)</t>
  </si>
  <si>
    <t xml:space="preserve"> FORMALDEHYDE, POLYMER WITH 1-NAPHTHALENOL</t>
  </si>
  <si>
    <t xml:space="preserve"> FORMALDEHYDE-1-NAPHTHALENOL COPOLYMER</t>
  </si>
  <si>
    <t xml:space="preserve"> 1-NAPHTHOL, POLYMER WITH FORMALDEHYDE</t>
  </si>
  <si>
    <t xml:space="preserve"> GLYCEROL DIACTATE</t>
  </si>
  <si>
    <t xml:space="preserve"> GLYCERYL DIACETATE</t>
  </si>
  <si>
    <t xml:space="preserve"> DIACETIN</t>
  </si>
  <si>
    <t xml:space="preserve"> ACETIN, DI-</t>
  </si>
  <si>
    <t xml:space="preserve"> GLYCEROL DIACETATE</t>
  </si>
  <si>
    <t xml:space="preserve"> DIACETYLGLYCEROL</t>
  </si>
  <si>
    <t xml:space="preserve"> 1,2,3-PROPANETRIOL, DIACETATE</t>
  </si>
  <si>
    <t xml:space="preserve"> GLYCEROL TRIRICINOLEATE</t>
  </si>
  <si>
    <t xml:space="preserve"> GLYCERYL TRIRICINOLEATE</t>
  </si>
  <si>
    <t xml:space="preserve"> TRIRICINOLEIN</t>
  </si>
  <si>
    <t xml:space="preserve"> RICINOLEIN, TRI-</t>
  </si>
  <si>
    <t xml:space="preserve"> 1,2,3-PROPANETRIYL 12-HYDROXY-9-OCTADECENOATE, STEREOISOMER</t>
  </si>
  <si>
    <t xml:space="preserve"> 9-OCTADECENOIC ACID, 12-HYDROXY-, 1,2,3-PROPANETRIYL ESTER, STEREOISOMER</t>
  </si>
  <si>
    <t xml:space="preserve"> SODIUM DIBUTYL NAPHTHALENE SULFONATE</t>
  </si>
  <si>
    <t xml:space="preserve"> SODIUM DIBUTYLNAPHTHALENESULFONATE</t>
  </si>
  <si>
    <t xml:space="preserve"> NAPHTHALENESULFONIC ACID, DIBUTYL-, SODIUM SALT</t>
  </si>
  <si>
    <t xml:space="preserve"> ETHYLPHENOL</t>
  </si>
  <si>
    <t xml:space="preserve"> PHENOL, ETHYL-</t>
  </si>
  <si>
    <t xml:space="preserve"> POLY(VINYLCYCLOHEXANE)</t>
  </si>
  <si>
    <t xml:space="preserve"> ETHENYLCYCLOHEXANE HOMOPOLYMER</t>
  </si>
  <si>
    <t xml:space="preserve"> CYCLOHEXANE, ETHENYL-, HOMOPOLYMER</t>
  </si>
  <si>
    <t xml:space="preserve"> CYCLOHEXANE, VINYL-, POLYMERS</t>
  </si>
  <si>
    <t xml:space="preserve"> POLYVINYLCYCLOHEXANE</t>
  </si>
  <si>
    <t xml:space="preserve"> VINYLCYCLOHEXANE POLYMER</t>
  </si>
  <si>
    <t xml:space="preserve"> TRIPROPYLENE GLYCOL MONOMETHYL ETHER</t>
  </si>
  <si>
    <t xml:space="preserve"> PROPANOL, (2-(2-METHOXYMETHYLETHOXY)METHYLETHOXY)-</t>
  </si>
  <si>
    <t xml:space="preserve"> TRIPROPYLENE GLYCOL METHYL ETHER</t>
  </si>
  <si>
    <t xml:space="preserve"> 2-(2-METHOXYMETHYLETHOXY)METHYLETHOXY)PROPANOL</t>
  </si>
  <si>
    <t xml:space="preserve"> POLY(PROPYLENE-CO-VINYLIDENE CHLORIDE)</t>
  </si>
  <si>
    <t xml:space="preserve"> ETHYLENE, 1,1-DICHLORO-, POLYMER WITH PROPENE</t>
  </si>
  <si>
    <t xml:space="preserve"> PROPYLENE-VINYLIDENE CHLORIDE COPOLYMER</t>
  </si>
  <si>
    <t xml:space="preserve"> POLY(1,1-DICHLOROETHENE-CO-1-PROPENE)</t>
  </si>
  <si>
    <t xml:space="preserve"> POLY(1,1-DICHLOROETHYLENE-CO-PROPENE)</t>
  </si>
  <si>
    <t xml:space="preserve"> VINYLIDENE CHLORIDE-PROPYLENE COPOLYMER</t>
  </si>
  <si>
    <t xml:space="preserve"> 1-PROPENE, POLYMER WITH 1,1-DICHLOROETHENE</t>
  </si>
  <si>
    <t xml:space="preserve"> TETRAMETHYLTETRAVINYLCYCLOTETRASILOXANE</t>
  </si>
  <si>
    <t xml:space="preserve"> 2,4,6,8-TETRAMETHYL-2,4,6,8-TETRAVINYLCYCLOTETRASILOXANE</t>
  </si>
  <si>
    <t xml:space="preserve"> CYCLOTETRASILOXANE, 2,4,6,8-TETRAETHENYL-2,4,6,8-TETRAMETHYL-</t>
  </si>
  <si>
    <t xml:space="preserve"> CYCLOTETRASILOXANE, 2,4,6,8-TETRAMETHYL-2,4,6,8-TETRAVINYL-</t>
  </si>
  <si>
    <t xml:space="preserve"> 1,3,5,7-TETRAMETHYL-1,3,5,7-TETRAVINYLCYCLOTETRASILOXANE</t>
  </si>
  <si>
    <t xml:space="preserve"> 2,4,6,8-TETRAETHENYL-2,4,6,8-TETRAMETHYLCYCLOTETRASILOXANE</t>
  </si>
  <si>
    <t xml:space="preserve"> HYDROXYPROPYL ACRYLATE</t>
  </si>
  <si>
    <t xml:space="preserve"> ACRYLIC ACID, MONOESTER WITH 1,2-PROPANEDIOL</t>
  </si>
  <si>
    <t xml:space="preserve"> PROPYLENE GLYCOL ACRYLATE</t>
  </si>
  <si>
    <t xml:space="preserve"> PROPYLENE GLYCOL MONOACRYLATE</t>
  </si>
  <si>
    <t xml:space="preserve"> 2-PROPENOIC ACID, MONOESTER WITH 1,2-PROPANEDIOL</t>
  </si>
  <si>
    <t xml:space="preserve"> 1,2-PROPANEDIOL MONOACRYLATE</t>
  </si>
  <si>
    <t xml:space="preserve"> 1,2-PROPANEDIOL MONO-2-PROPENOATE</t>
  </si>
  <si>
    <t xml:space="preserve"> POLY(ACRYLIC ACID-CO-ETHYL ACRYLATE-CO-STYRENE)</t>
  </si>
  <si>
    <t xml:space="preserve"> ACRYLIC ACID ETHYL ESTER, POLYMER WITH ACRYLIC ACID AND STYRENE</t>
  </si>
  <si>
    <t xml:space="preserve"> ETHYL ACRYLATE-STYRENE-ACRYLIC ACID COPOLYMER</t>
  </si>
  <si>
    <t xml:space="preserve"> POLY(ETHENYLBENZENE-CO-ETHYL 2-PROPENOATE-CO-2-PROPENOIC ACID)</t>
  </si>
  <si>
    <t xml:space="preserve"> 2-PROPENOIC ACID, POLYMER WITH ETHENYLBENZENE AND ETHYL 2-PROPENOATE</t>
  </si>
  <si>
    <t xml:space="preserve"> POLY(ACRYLIC ACID-CO-BUTYL ACRYLATE-CO-STYRENE)</t>
  </si>
  <si>
    <t xml:space="preserve"> ACRYLIC ACID BUTYL ESTER, POLYMER WITH ACRYLIC ACID AND STYRENE</t>
  </si>
  <si>
    <t xml:space="preserve"> ACRYLIC ACID-BUTYL ACRYLATE-STYRENE COPOLYMER</t>
  </si>
  <si>
    <t xml:space="preserve"> POLY(BUTYL 2-PROPENOATE-CO-ETHENYLBENZENE-CO-2-PROPENOIC ACID)</t>
  </si>
  <si>
    <t xml:space="preserve"> STYRENE-BUTYL ACRYLATE-ACRYLIC ACID TERPOLYMER</t>
  </si>
  <si>
    <t xml:space="preserve"> 2-PROPENOIC ACID, POLYMER WITH BUTYL 2-PROPENOATE AND ETHENYLBENZENE</t>
  </si>
  <si>
    <t xml:space="preserve"> POLY(BUTYL METHACRYLATE-CO-METHYL METHACRYLATE)</t>
  </si>
  <si>
    <t xml:space="preserve"> BMA-MMA COPOLYMER</t>
  </si>
  <si>
    <t xml:space="preserve"> BUTYL METHACRYLATE-METHYL METHACRYLATE COPOLYMER</t>
  </si>
  <si>
    <t xml:space="preserve"> BUTYL 2-METHYL-2-PROPENOATE, POLYMER WITH METHYL 2-METHYL-2-PROPENOATE</t>
  </si>
  <si>
    <t xml:space="preserve"> 2-PROPENOIC ACID, 2-METHYL-, BUTYL ESTER, POLYMER WITH METHYL 2-METHYL-2-PROPENOATE</t>
  </si>
  <si>
    <t xml:space="preserve"> POLY(AZELAIC ACID-CO-ETHYLENE GLYCOL-CO-TEREPHTHALIC ACID)</t>
  </si>
  <si>
    <t xml:space="preserve"> AZELAIC ACID, POLYESTER WITH ETHYLENE GLYCOL AND TEREPHTHALIC ACID</t>
  </si>
  <si>
    <t xml:space="preserve"> ETHYLENE AZELATE-TEREPHTHALATE COPOLYMER</t>
  </si>
  <si>
    <t xml:space="preserve"> ETHYLENE AZELATE-ETHYLENE TEREPHTHALATE COPOLYMER</t>
  </si>
  <si>
    <t xml:space="preserve"> POLYETHYLENE AZELATE/TEREPHTHALATE</t>
  </si>
  <si>
    <t xml:space="preserve"> POLYETHYLENE TEREPHTHALATE/AZELATE</t>
  </si>
  <si>
    <t xml:space="preserve"> POLY(ETHYLENE AZELATE TEREPHTHALATE)</t>
  </si>
  <si>
    <t xml:space="preserve"> 1,4-BENZENEDICARBOXYLIC ACID, POLYMER WITH 1,2-ETHANEDIOL AND NONANEDIOIC ACID</t>
  </si>
  <si>
    <t xml:space="preserve"> VINYL ACETATE-CROTONIC ACID COPOLYMER</t>
  </si>
  <si>
    <t xml:space="preserve"> POLY(CROTONIC ACID-CO-VINYL ACETATE)</t>
  </si>
  <si>
    <t xml:space="preserve"> ACETIC ACID VINYL ESTER, POLYMER WITH CROTONIC ACID</t>
  </si>
  <si>
    <t xml:space="preserve"> CROTONIC ACID, POLYMER WITH VINYL ACETATE</t>
  </si>
  <si>
    <t xml:space="preserve"> POLY(2-BUTENOIC ACID-CO-ETHENYL ACETATE)</t>
  </si>
  <si>
    <t xml:space="preserve"> 2-BUTENOIC ACID, POLYMER WITH ETHENYL ACETATE</t>
  </si>
  <si>
    <t xml:space="preserve"> POLYETHYLENE PHTHALATE</t>
  </si>
  <si>
    <t xml:space="preserve"> POLY(ETHYLENE PHTHALATE)</t>
  </si>
  <si>
    <t xml:space="preserve"> ETHYLENE GLYCOL-PHTHALIC ACID COPOLYMER</t>
  </si>
  <si>
    <t xml:space="preserve"> 1,2-BENZENEDICARBOXYLIC ACID, POLYMER WITH 1,2-ETHANEDIOL</t>
  </si>
  <si>
    <t xml:space="preserve"> POLYETHYLENEIMINE-EPICHLOROHYDRIN RESINS</t>
  </si>
  <si>
    <t xml:space="preserve"> POLY(EPICHLOROHYDRIN-CO-ETHYLENIMINE)</t>
  </si>
  <si>
    <t xml:space="preserve"> AZIRIDINE, POLYMER WITH (CHLOROMETHYL)OXIRANE</t>
  </si>
  <si>
    <t xml:space="preserve"> EPICHLOROHYDRIN-ETHYLENIMINE COPOLYMER</t>
  </si>
  <si>
    <t xml:space="preserve"> ETHYLENIMINE, POLYMER WITH 1-CHLORO-2,3-EPOXYPROPANE</t>
  </si>
  <si>
    <t xml:space="preserve"> POLYETHYLENIMINE-EPICHLOROHYDRIN RESIN</t>
  </si>
  <si>
    <t xml:space="preserve"> POLY(AZIRIDINE-CO-(CHLOROMETHYL)OXIRANE)</t>
  </si>
  <si>
    <t xml:space="preserve"> POLY(1-CHLORO-2,3-EPOXYPROPANE-CO-ETHYLENIMINE)</t>
  </si>
  <si>
    <t xml:space="preserve"> POLY(ACETONE-CO-FORMALDEHYDE)</t>
  </si>
  <si>
    <t xml:space="preserve"> ACETONE-FORMALDEHYDE RESIN</t>
  </si>
  <si>
    <t xml:space="preserve"> ACETONE-FORMALDEHYDE CONDENSATE</t>
  </si>
  <si>
    <t xml:space="preserve"> ACETONE, POLYMER WITH FORMALDEHYDE</t>
  </si>
  <si>
    <t xml:space="preserve"> FORMALDEHYDE, POLYMER WITH 2-PROPANONE</t>
  </si>
  <si>
    <t xml:space="preserve"> POLY(FORMALDEHYDE-CO-2-PROPANONE)</t>
  </si>
  <si>
    <t xml:space="preserve"> POLY(ETHYLENE-CO-ISOBUTYLENE)</t>
  </si>
  <si>
    <t xml:space="preserve"> ETHYLENE-1-ISOBUTYLENE POLYMER</t>
  </si>
  <si>
    <t xml:space="preserve"> ETHYLENE-ISOBUTYLENE COPOLYMER</t>
  </si>
  <si>
    <t xml:space="preserve"> ETHYLENE, POLYMER WITH 2-METHYLPROPENE</t>
  </si>
  <si>
    <t xml:space="preserve"> POLY(ETHYLENE-ISOBUTYLENE)</t>
  </si>
  <si>
    <t xml:space="preserve"> POLYETHYLENE-POLYISOBUTYLENE</t>
  </si>
  <si>
    <t xml:space="preserve"> POLY(ETHENE-CO-2-METHYL-1-PROPENE)</t>
  </si>
  <si>
    <t xml:space="preserve"> POLY(ETHYLENE-CO-2-METHYLPROPENE)</t>
  </si>
  <si>
    <t xml:space="preserve"> 1-PROPENE, 2-METHYL-, POLYMER WITH ETHENE</t>
  </si>
  <si>
    <t xml:space="preserve"> ETHYLENE-1, 4-CYCLOHEXYLENE DIMETHYLENE TEREPHTHALATE COPOLYMERS</t>
  </si>
  <si>
    <t xml:space="preserve"> POLY(1,4-CYCLOHEXANEDIMETHANOL-CO-DIMETHYL TEREPHTHALATE-CO-ETHYLENE GLYCOL)</t>
  </si>
  <si>
    <t xml:space="preserve"> ETHYLENE-1,4-CYCLOHEXYLENE DIMETHYLENE TEREPHTHALATE COPOLYMER</t>
  </si>
  <si>
    <t xml:space="preserve"> DIMETHYL TEREPHTHALATE-ETHYLENE GLYCOL-1,4-BIS(HYDROXYMETHYL)CYCLOHEXANE COPOLYMER</t>
  </si>
  <si>
    <t xml:space="preserve"> PETG COPOLYESTERS (1,4-CYCLOHEXANEDIMETHANOL-DIMETHYL TEREPHTHALATE-ETHYLENE GLYCOL COPOLYMER)</t>
  </si>
  <si>
    <t xml:space="preserve"> POLY(1,4-CYCLOHEXANEDIMETHANOL-CO-1,2-ETHANEDIOL-CO-DIMETHYL 1,4-BENZENEDICARBOXYLATE)</t>
  </si>
  <si>
    <t xml:space="preserve"> 1,4-BENZENEDICARBOXYLIC ACID, DIMETHYL ESTER, POLYMER WITH 1,4-CYCLOHEXANEDIMETHANOL AND 1,2-ETHANEDIOL</t>
  </si>
  <si>
    <t xml:space="preserve"> POLY(METHYL METHACRYLATE-CO-ALPHA-METHYLSTYRENE)</t>
  </si>
  <si>
    <t xml:space="preserve"> ALPHA-METHYLSTYRENE-METHYL METHACRYLATE COPOLYMER</t>
  </si>
  <si>
    <t xml:space="preserve"> METHYL METHACRYLATE-ALPHA-METHYLSTYRENE COPOLYMER</t>
  </si>
  <si>
    <t xml:space="preserve"> POLY(METHYL 2-METHYL-2-PROPENOATE-CO-(1-METHYLETHENYL)BENZENE)</t>
  </si>
  <si>
    <t xml:space="preserve"> 2-PROPENOIC ACID, 2-METHYL-, METHYL ESTER, POLYMER WITH (1-METHYLETHENYL)BENZENE</t>
  </si>
  <si>
    <t xml:space="preserve"> POLY(OXY-1,4-PHENYLENESULFONYL-1,4-PHENYLENE)</t>
  </si>
  <si>
    <t xml:space="preserve"> POLY(OXY-P-PHENYLENESULFONYL-P-PHENYLENE)</t>
  </si>
  <si>
    <t xml:space="preserve"> POLY(SULFONYL-P-PHENYLENEOXY-P-PHENYLENE)</t>
  </si>
  <si>
    <t xml:space="preserve"> POLYETHERSULFONE (-PH-O-PH-SO2-)</t>
  </si>
  <si>
    <t xml:space="preserve"> PES (-PH-O-PH-SO2-)</t>
  </si>
  <si>
    <t xml:space="preserve"> STYRENE-ISOBUTYL METHACRYLATE COPOLYMER</t>
  </si>
  <si>
    <t xml:space="preserve"> POLY(ISOBUTYL METHACRYLATE-CO-STYRENE)</t>
  </si>
  <si>
    <t xml:space="preserve"> ISOBUTYL METHACRYLATE-STYRENE COPOLYMER</t>
  </si>
  <si>
    <t xml:space="preserve"> 2-PROPENOIC ACID, 2-METHYL-, 2-METHYLPROPYL ESTER, POLYMER WITH ETHENYLBENZENE</t>
  </si>
  <si>
    <t xml:space="preserve"> POLY(ETHYL METHACRYLATE-CO-METHYL METHACRYLATE)</t>
  </si>
  <si>
    <t xml:space="preserve"> ETHYL METHACRYLATE-METHYL METHACRYLATE COPOLYMER</t>
  </si>
  <si>
    <t xml:space="preserve"> METHACRYLIC ACID METHYL ESTER, POLYMER WITH ETHYL METHACRYLATE</t>
  </si>
  <si>
    <t xml:space="preserve"> POLY(ETHYL 2-METHYL-2-PROPENOATE-CO-METHYL 2-METHYL-2-PROPENOATE)</t>
  </si>
  <si>
    <t xml:space="preserve"> 2-PROPENOIC ACID, 2-METHYL-, ETHYL ESTER, POLYMER WITH METHYL 2-METHYL-2-PROPENOATE</t>
  </si>
  <si>
    <t xml:space="preserve"> POLY(ACRYLIC ACID-CO-VINYL CHLORIDE)</t>
  </si>
  <si>
    <t xml:space="preserve"> ACRYLIC ACID-VINYL CHLORIDE COPOLYMER</t>
  </si>
  <si>
    <t xml:space="preserve"> ACRYLIC ACID, POLYMER WITH CHLOROETHYLENE</t>
  </si>
  <si>
    <t xml:space="preserve"> POLY(CHLOROETHENE-CO-2-PROPENOIC ACID)</t>
  </si>
  <si>
    <t xml:space="preserve"> POLY(ACRYLIC ACID-CO-CHLOROETHYLENE)</t>
  </si>
  <si>
    <t xml:space="preserve"> 2-PROPENOIC ACID, POLYMER WITH CHLOROETHENE</t>
  </si>
  <si>
    <t xml:space="preserve"> POLY(ADIPIC ACID-CO-M-XYLYLENEDIAMINE)</t>
  </si>
  <si>
    <t xml:space="preserve"> ADIPIC ACID-M-XYLYLENEDIAMINE COPOLYMER</t>
  </si>
  <si>
    <t xml:space="preserve"> ADIPIC ACID-1,3-BENZENEDIMETHANAMINE RESIN</t>
  </si>
  <si>
    <t xml:space="preserve"> ADIPIC ACID, POLYAMIDE WITH M-XYLENE-ALPHA,ALPHA'-DIAMINE</t>
  </si>
  <si>
    <t xml:space="preserve"> HEXANEDIOIC ACID-1,3-BENZENEDIMETHANAMINE COPOLYMER</t>
  </si>
  <si>
    <t xml:space="preserve"> HEXANEDIOIC ACID, POLYMER WITH 1,3-BENZENEDIMETHANAMINE</t>
  </si>
  <si>
    <t xml:space="preserve"> POLY(1,3-BENZENEDIMETHANAMINE-CO-HEXANEDIOIC ACID)</t>
  </si>
  <si>
    <t xml:space="preserve"> POLY(ADIPIC ACID-CO-M-XYLENE-ALPHA,ALPHA'-DIAMINE, POLYAMIDE)</t>
  </si>
  <si>
    <t xml:space="preserve"> POLY(BETA-PINENE)</t>
  </si>
  <si>
    <t xml:space="preserve"> PINENE, BETA-, POLYMER</t>
  </si>
  <si>
    <t xml:space="preserve"> 2(10)-PINENE HOMOPOLYMER</t>
  </si>
  <si>
    <t xml:space="preserve"> BICYCLO(3.1.1)HEPTANE, 6,6-DIMETHYL-2-METHYLENE-, HOMOPOLYMER</t>
  </si>
  <si>
    <t xml:space="preserve"> POLY(6,6-DIMETHYL-2-METHYLENE(BICYCLO(3.1.1)HEPTANE), HOMOPOLYMER</t>
  </si>
  <si>
    <t xml:space="preserve"> 2(10)-PINENE, POLYMERS</t>
  </si>
  <si>
    <t xml:space="preserve"> BETA-PINENE HOMOPOLYMER</t>
  </si>
  <si>
    <t xml:space="preserve"> ETHYLENE METHACRYLATE POLYMER</t>
  </si>
  <si>
    <t xml:space="preserve"> METHACRYLIC ACID, ETHYLENE ESTER, POLYMERS</t>
  </si>
  <si>
    <t xml:space="preserve"> POLY(ETHYLENE GLYCOL METHACRYLATE)</t>
  </si>
  <si>
    <t xml:space="preserve"> POLY(GLYCOL METHACRYLATE)</t>
  </si>
  <si>
    <t xml:space="preserve"> POLY(1,2-ETHANEDIYL 2-METHYL-2-PROPENOATE)</t>
  </si>
  <si>
    <t xml:space="preserve"> POLY(ETHYLENE GLYCOL DIMETHACRYLATE)</t>
  </si>
  <si>
    <t xml:space="preserve"> POLY(1,2-BIS(METHACRYLOYLOXY)ETHANE)</t>
  </si>
  <si>
    <t xml:space="preserve"> 2-PROPENOIC ACID, 2-METHYL-, 1,2-ETHANEDIYL ESTER, HOMOPOLYMER</t>
  </si>
  <si>
    <t xml:space="preserve"> POLY(MALEIC ANHYDRIDE-CO-PROPYLENE)</t>
  </si>
  <si>
    <t xml:space="preserve"> MALEIC ANHYDRIDE-PROPYLENE COPOLYMER</t>
  </si>
  <si>
    <t xml:space="preserve"> MALEIC ANHYDRIDE, POLYMER WITH PROPENE</t>
  </si>
  <si>
    <t xml:space="preserve"> 2,5-FURANDIONE, POLYMER WITH 1-PROPENE</t>
  </si>
  <si>
    <t xml:space="preserve"> PPG TRIMETHYLOLPROPANE ETHER</t>
  </si>
  <si>
    <t xml:space="preserve"> ALPHA,ALPHA',ALPHA''-(PROPYLIDYNETRIS(METHYLENE))TRIS(OMEGA-HYDROXYPOLY(OXYPROPYLENE))</t>
  </si>
  <si>
    <t xml:space="preserve"> PPG 2-ETHYL-2-(HYDROXYMETHYL)-1,3-PROPANEDIYL TRIETHER</t>
  </si>
  <si>
    <t xml:space="preserve"> POLY(OXY(METHYL-1,2-ETHANEDIYL)), ALPHA-HYDRO-OMEGA-HYDROXY-, ETHER WITH 2-ETHYL-2-(HYDROXYMETHYL)-1,3-PROPANEDIOL (3:1)</t>
  </si>
  <si>
    <t xml:space="preserve"> 1,3-PROPANEDIOL, 2-ETHYL-2-(HYDROXYMETHYL)-, ETHER WITH POLYPROPYLENE GLYCOL</t>
  </si>
  <si>
    <t xml:space="preserve"> ETHYLENEDIAMINE SULFATE</t>
  </si>
  <si>
    <t xml:space="preserve"> ETHYLENEDIAMINE, SULFATE</t>
  </si>
  <si>
    <t xml:space="preserve"> 1,2-ETHANEDIAMINE SULFATE</t>
  </si>
  <si>
    <t xml:space="preserve"> 1,2-ETHANEDIAMINE, SULFATE</t>
  </si>
  <si>
    <t xml:space="preserve"> POLY(ACRYLAMIDE-CO-ACRYLONITRILE)</t>
  </si>
  <si>
    <t xml:space="preserve"> ACRYLAMIDE, POLYMER WITH ACRYLONITRILE</t>
  </si>
  <si>
    <t xml:space="preserve"> ACRYLAMIDE-ACRYLONITRILE COPOLYMER</t>
  </si>
  <si>
    <t xml:space="preserve"> POLY(2-PROPENAMIDE-CO-2-PROPENENITRILE)</t>
  </si>
  <si>
    <t xml:space="preserve"> 2-PROPENAMIDE, POLYMER WITH 2-PROPENENITRILE</t>
  </si>
  <si>
    <t xml:space="preserve"> 2-PROPENAMIDE-2-PROPENENITRILE COPOLYMER</t>
  </si>
  <si>
    <t xml:space="preserve"> STYRENE-MALEIC ANHYDRIDE COPOLYMER, SODIUM SALT</t>
  </si>
  <si>
    <t xml:space="preserve"> POLY(MALEIC ANHYDRIDE-CO-STYRENE), SODIUM SALT</t>
  </si>
  <si>
    <t xml:space="preserve"> MALEIC ANHYDRIDE-STYRENE COPOLYMER, SODIUM SALT</t>
  </si>
  <si>
    <t xml:space="preserve"> POLY(ETHENYLBENZENE-CO-2,5-FURANDIONE), SODIUM SALT</t>
  </si>
  <si>
    <t xml:space="preserve"> 2,5-FURANDIONE, POLYMER WITH ETHENYLBENZENE, SODIUM SALT</t>
  </si>
  <si>
    <t xml:space="preserve"> POLY(ACRYLONITRILE-CO-ALPHA-METHYLSTYRENE)</t>
  </si>
  <si>
    <t xml:space="preserve"> ALPHA-METHYLSTYRENE-ACRYLONITRILE COPOLYMER</t>
  </si>
  <si>
    <t xml:space="preserve"> POLY((1-METHYLETHENYL)BENZENE-CO-2-PROPENENITRILE)</t>
  </si>
  <si>
    <t xml:space="preserve"> 2-PROPENENITRILE, POLYMER WITH (1-METHYLETHENYL)BENZENE</t>
  </si>
  <si>
    <t xml:space="preserve"> POLY(ACRYLONITRILE-CO-METHYL METHACRYLATE-CO-ALPHA-METHYLSTYRENE)</t>
  </si>
  <si>
    <t xml:space="preserve"> ACRYLONITRILE-METHYL METHACRYLATE-ALPHA-METHYLSTYRENE COPOLYMER</t>
  </si>
  <si>
    <t xml:space="preserve"> ACRYLONITRILE, POLYMER WITH METHYL METHACRYLATE AND ALPHA-METHYLSTYRENE</t>
  </si>
  <si>
    <t xml:space="preserve"> POLY((1-METHYLETHENYL)BENZENE-CO-METHYL 2-METHYL-2-PROPENOATE-CO-2-PROPENENITRILE)</t>
  </si>
  <si>
    <t xml:space="preserve"> 2-PROPENOIC ACID, 2-METHYL-, METHYL ESTER, POLYMER WITH (1-METHYLETHENYL)BENZENE AND 2-PROPENENITRILE</t>
  </si>
  <si>
    <t xml:space="preserve"> POLY(2-ETHYLHEXYL ACRYLATE-CO-METHYL METHACRYLATE-CO-STYRENE)</t>
  </si>
  <si>
    <t xml:space="preserve"> ACRYLIC ACID, 2-ETHYLHEXYL ESTER, POLYMER WITH METHYL METHACRYLATE AND STYRENE</t>
  </si>
  <si>
    <t xml:space="preserve"> POLY(ETHENYLBENZENE-CO-2-ETHYLHEXYL 2-PROPENOATE-CO-PROPENOIC ACID)</t>
  </si>
  <si>
    <t xml:space="preserve"> 2-PROPENOIC ACID, 2-METHYL-, METHYL ESTER, POLYMER WITH ETHENYLBENZENE AND 2-ETHYLHEXYL 2-PROPENOATE</t>
  </si>
  <si>
    <t xml:space="preserve"> 2-ETHYLHEXYL ACRYLATE-METHYL METHACRYLATE-STYRENE COPOLYMER</t>
  </si>
  <si>
    <t xml:space="preserve"> NYLON 6I/6T</t>
  </si>
  <si>
    <t xml:space="preserve"> HEXAMETHYLENETEREPHTHALAMIDE-HEXAMETHYLENEISOPHTHALAMIDE POLYMER</t>
  </si>
  <si>
    <t xml:space="preserve"> 1,3-BENZENEDICARBOXYLIC ACID-1,4-BENZENEDICARBOXYLIC ACID-1,6-HEXANEDIAMINE COPOLYMER</t>
  </si>
  <si>
    <t xml:space="preserve"> POLY(HEXAMETHYLENEDIAMINE-CO-ISOPHTHALIC ACID-CO-TEREPHTHALIC ACID)</t>
  </si>
  <si>
    <t xml:space="preserve"> 1,3-BENZENEDICARBOXYLIC ACID, POLYMER WITH 1,4-BENZENEDICARBOXYLIC ACID AND 1,6-HEXANEDIAMINE</t>
  </si>
  <si>
    <t xml:space="preserve"> ISOPHTHALIC ACID, POLYAMIDE WITH 1,6-HEXANEDIAMINE AND TEREPHTHALIC ACID</t>
  </si>
  <si>
    <t xml:space="preserve"> POLY(1,3-BENZENEDICARBOXYLIC ACID-CO-1,4-BENZENEDICARBOXYLIC ACID-CO-1,6-HEXANEDIAMINE)</t>
  </si>
  <si>
    <t xml:space="preserve"> POLY(ACRYLIC ACID-CO-ETHYLENE), SODIUM SALT</t>
  </si>
  <si>
    <t xml:space="preserve"> ACRYLIC ACID, POLYMER WITH ETHYLENE, SODIUM SALT</t>
  </si>
  <si>
    <t xml:space="preserve"> ETHYLENE-ACRYLIC ACID COPOLYMER, SODIUM SALT</t>
  </si>
  <si>
    <t xml:space="preserve"> ETHYLENE-SODIUM 2-PROPENOATE POLYMER</t>
  </si>
  <si>
    <t xml:space="preserve"> POLY(ETHENE-CO-2-PROPENOIC ACID), SODIUM SALT</t>
  </si>
  <si>
    <t xml:space="preserve"> 2-PROPENOIC ACID, POLYMER WITH ETHENE, SODIUM SALT</t>
  </si>
  <si>
    <t xml:space="preserve"> POLY(BUTYL ACRYLATE-CO-ETHYLENE)</t>
  </si>
  <si>
    <t xml:space="preserve"> ETHENE-BUTYL 2-PROPENOATE COPOLYMER</t>
  </si>
  <si>
    <t xml:space="preserve"> POLY(BUTYL 2-PROPENOATE-CO-ETHYLENE)</t>
  </si>
  <si>
    <t xml:space="preserve"> 2-PROPENOIC ACID, BUTYL ESTER, POLYMER WITH ETHENE</t>
  </si>
  <si>
    <t xml:space="preserve"> POLY(ACRYLIC ACID-CO-METHACRYLIC ACID)</t>
  </si>
  <si>
    <t xml:space="preserve"> ACRYLIC ACID-METHACRYLIC ACID COPOLYMER</t>
  </si>
  <si>
    <t xml:space="preserve"> ACRYLIC ACID, POLYMER WITH METHACRYLIC ACID</t>
  </si>
  <si>
    <t xml:space="preserve"> METHACRYLIC ACID-ACRYLIC ACID COPOLYMER</t>
  </si>
  <si>
    <t xml:space="preserve"> POLY(2-METHYL-2-PROPENOIC ACID-CO-2-PROPENOIC ACID)</t>
  </si>
  <si>
    <t xml:space="preserve"> 2-PROPENOIC ACID, 2-METHYL-, POLYMER WITH 2-PROPENOIC ACID</t>
  </si>
  <si>
    <t xml:space="preserve"> POLY(ALPHA-PINENE)</t>
  </si>
  <si>
    <t xml:space="preserve"> PINENE, ALPHA-, NATURAL POLYMER</t>
  </si>
  <si>
    <t xml:space="preserve"> PINENE, ALPHA-, POLYMER</t>
  </si>
  <si>
    <t xml:space="preserve"> 2-PINENE HOMOPOLYMER</t>
  </si>
  <si>
    <t xml:space="preserve"> BICYCLO(3.1.1)HEPT-2-ENE, 2,6,6-TRIMETHYL-, HOMOPOLYMER</t>
  </si>
  <si>
    <t xml:space="preserve"> 2,6,6-TRIMETHYLBICYCLO(3.1.1)HEPT-2-ENE HOMOPOLYMER</t>
  </si>
  <si>
    <t xml:space="preserve"> ALPHA-PINENE HOMOPOLYMER</t>
  </si>
  <si>
    <t xml:space="preserve"> POLYCARBONATES</t>
  </si>
  <si>
    <t xml:space="preserve"> CARBONIC ACID HOMOPOLYMER</t>
  </si>
  <si>
    <t xml:space="preserve"> POLYCARBONATE</t>
  </si>
  <si>
    <t xml:space="preserve"> POLY(BUTYL ACRYLATE-CO-METHYL METHACRYLATE-CO-VINYL CHLORIDE)</t>
  </si>
  <si>
    <t xml:space="preserve"> POLY(BUTYL 2-PROPENOATRE-CO-CHLOROETHENE-CO-METHYL 2-METHYL-2-PROPENOATE)</t>
  </si>
  <si>
    <t xml:space="preserve"> 2-PROPENOIC ACID, 2-METHYL-, METHYL ESTER, POLYMER WITH BUTYL 2-PROPENOATE AND CHLOROETHENE</t>
  </si>
  <si>
    <t xml:space="preserve"> POLY(BUTYL ACRYLATE-CO-STYRENE)</t>
  </si>
  <si>
    <t xml:space="preserve"> ACRYLIC ACID BUTYL ESTER, POLYMER WITH STYRENE</t>
  </si>
  <si>
    <t xml:space="preserve"> POLY(BUTYL 2-PROPENOATE-CO-ETHENYLBENZENE)</t>
  </si>
  <si>
    <t xml:space="preserve"> STYRENE-BUTYL ACRYLATE COPOLYMER</t>
  </si>
  <si>
    <t xml:space="preserve"> 2-PROPENOIC ACID, BUTYL ESTER, POLYMER WITH ETHENYLBENZENE</t>
  </si>
  <si>
    <t xml:space="preserve"> POLY(ACRYLONITRILE-CO-2-ETHYLHEXYL ACRYLATE)</t>
  </si>
  <si>
    <t xml:space="preserve"> ACRYLONITRILE-2-ETHYLHEXYL ACRYLATE COPOLYMER</t>
  </si>
  <si>
    <t xml:space="preserve"> ACRYLIC ACID, 2-ETHYLHEXYL ESTER, POLYMER WITH ACRYLONITRILE</t>
  </si>
  <si>
    <t xml:space="preserve"> POLY(2-ETHYLHEXYL 2-PROPENOATE-CO-2-PROPENENITRILE)</t>
  </si>
  <si>
    <t xml:space="preserve"> 2-ETHYLHEXYL ACRYLATE-ACRYLONITRILE COPOLYMER</t>
  </si>
  <si>
    <t xml:space="preserve"> 2-PROPENOIC ACID, 2-ETHYLHEXYL ESTER, POLYMER WITH 2-PROPENENITRILE</t>
  </si>
  <si>
    <t xml:space="preserve"> NYLON 66T</t>
  </si>
  <si>
    <t xml:space="preserve"> POLY(HEXAMETHYLENEADIPAMIDE-CO-HEXAMETHYLENETEREPHTHALAMIDE)</t>
  </si>
  <si>
    <t xml:space="preserve"> HEXAMETHYLENE ADIPAMIDE-HEXAMETHYLENE TEREPHTHALAMIDE COPOLYMER</t>
  </si>
  <si>
    <t xml:space="preserve"> HEXAMETHYLENEDIAMINE ADIPATE-HEXAMETHYLENEDIAMINE TEREPHTHALATE COPOLYMER</t>
  </si>
  <si>
    <t xml:space="preserve"> 1,4-BENZENEDICARBOXYLIC ACID, POLYMER WITH 1,6-HEXANEDIAMINE AND HEXANEDIOIC ACID</t>
  </si>
  <si>
    <t xml:space="preserve"> POLY(ADIPIC ACID-CO-HEXAMETHYLENEDIAMINE-CO-TEREPHTHALIC ACID)</t>
  </si>
  <si>
    <t xml:space="preserve"> POLY(1,4-BENZENEDICARBOXYLIC ACID-CO-1,6-HEXANEDIAMINE-CO-HEXANEDIOIC ACID)</t>
  </si>
  <si>
    <t xml:space="preserve"> POLY(ETHYLENE GLYCOL DIMETHACRYLATE-CO-METHYL METHACRYLATE)</t>
  </si>
  <si>
    <t xml:space="preserve"> POLY(GLYCOL DIMETHACRYLATE-CO-METHYL METHACRYLATE) CROSS POLYMER</t>
  </si>
  <si>
    <t xml:space="preserve"> ETHYLENE GLYCOL, DIMETHACRYLATE, POLYMER WITH METHYL METHACRYLATE</t>
  </si>
  <si>
    <t xml:space="preserve"> POLY(1,2-ETHANEDIYL 2-METHYL-2-PROPENOATE-CO-METHYL 2-METHYL-2-PROPENOATE)</t>
  </si>
  <si>
    <t xml:space="preserve"> 2-PROPENOIC ACID, 2-METHYL-, 1,2-ETHANEDIYL ESTER, POLYMER WITH METHYL 2-METHYL-2-PROPENOATE</t>
  </si>
  <si>
    <t xml:space="preserve"> GLYCEROLPOLYOXYPROPYLENE TRIOL</t>
  </si>
  <si>
    <t xml:space="preserve"> PPG GLYCERYL ETHER</t>
  </si>
  <si>
    <t xml:space="preserve"> GLYCEROL-PROPYLENE OXIDE POLYMER</t>
  </si>
  <si>
    <t xml:space="preserve"> POLY(OXYPROPYLENE)GLYCEROL</t>
  </si>
  <si>
    <t xml:space="preserve"> PPG 1,2,3-PROPANETRIYL TRIETHER</t>
  </si>
  <si>
    <t xml:space="preserve"> GLYCERINE, PROPOXYLATED</t>
  </si>
  <si>
    <t xml:space="preserve"> PPG GLYCERYL TRIOL</t>
  </si>
  <si>
    <t xml:space="preserve"> ALPHA,ALPHA',ALPHA''-1,2,3-PROPANETRIYLTRIS(OMEGA-HYDROXYPOLY(OXYPROPYLENE))</t>
  </si>
  <si>
    <t xml:space="preserve"> GLYCERYL POLYOXYPROPYLENE TRIOL</t>
  </si>
  <si>
    <t xml:space="preserve"> POLY(OXY(METHYL-1,2-ETHANEDIYL)), ALPHA,ALPHA',ALPHA''-1,2,3-PROPANETRIYLTRIS(OMEGA-HYDROXY-</t>
  </si>
  <si>
    <t xml:space="preserve"> ALPHA,ALPHA',ALPHA''-1,2,3-PROPANETRIYLTRIS(OMEGA-HYDROXY(POLY(OXY(METHYL-1,2-ETHANEDIYL)))</t>
  </si>
  <si>
    <t xml:space="preserve"> GLYCOLS, POLYPROPYLENE, 1,2,3-PROPANETRIYL ETHER</t>
  </si>
  <si>
    <t xml:space="preserve"> POLY(GLYCEROL-CO-PROPYLENE OXIDE)</t>
  </si>
  <si>
    <t xml:space="preserve"> POLYPROPYLENE GLYCOL 1,2,3-PROPANETRIYL ETHER</t>
  </si>
  <si>
    <t xml:space="preserve"> POLY(2-ETHYL-2-OXAZOLINE)</t>
  </si>
  <si>
    <t xml:space="preserve"> POLYETHYLOXAZOLINE</t>
  </si>
  <si>
    <t xml:space="preserve"> POLY(ETHYLOXAZOLINE)</t>
  </si>
  <si>
    <t xml:space="preserve"> OXAZOLE, 2-ETHYL-4,5-DIHYDRO-, HOMOPOLYMER</t>
  </si>
  <si>
    <t xml:space="preserve"> 2-ETHYL-4,5-DIHYDROOXAZOLE HOMOPOLYMER</t>
  </si>
  <si>
    <t xml:space="preserve"> 2-OXAZOLINE, 2-ETHYL-, POLYMERS</t>
  </si>
  <si>
    <t xml:space="preserve"> 2-ETHYL-2-OXAZOLE POLYMER</t>
  </si>
  <si>
    <t xml:space="preserve"> POLY(FORMALDEHYDE-CO-4-PHENYLPHENOL)</t>
  </si>
  <si>
    <t xml:space="preserve"> FORMALDEHYDE-P-PHENYLPHENOL POLYMER</t>
  </si>
  <si>
    <t xml:space="preserve"> FORMALDEHYDE-4-PHENYLPHENOL POLYMER</t>
  </si>
  <si>
    <t xml:space="preserve"> FORMALDEHYDE, POLYMER WITH (1,1'-BIPHENYL)-4-OL</t>
  </si>
  <si>
    <t xml:space="preserve"> POLY((1,1'-BIPHENYL)-4-OL-CO-FORMALDEHYDE)</t>
  </si>
  <si>
    <t xml:space="preserve"> POLY(4-BIPHENYLOL-CO-FORMALDEHYDE)</t>
  </si>
  <si>
    <t xml:space="preserve"> POLY(FORMALDEHYDE-CO-(1,1'-BIPHENYL)-4-OL)</t>
  </si>
  <si>
    <t xml:space="preserve"> 4-BIPHENYLOL, POLYMER WITH FORMALDEHYDE</t>
  </si>
  <si>
    <t xml:space="preserve"> POLY(VINYL ALCOHOL-CO-VINYL CHLORIDE)</t>
  </si>
  <si>
    <t xml:space="preserve"> ETHENOL, POLYMER WITH CHLOROETHENE</t>
  </si>
  <si>
    <t xml:space="preserve"> POLYVINYL CHLORIDE-POLYVINYL ALCOHOL COPOLYMER</t>
  </si>
  <si>
    <t xml:space="preserve"> POLY(CHLOROETHENE-CO-ETHENOL)</t>
  </si>
  <si>
    <t xml:space="preserve"> POLY(CHLOROETHYLENE-CO-VINYL CHLORIDE)</t>
  </si>
  <si>
    <t xml:space="preserve"> VINYL ALCOHOL, POLYMER WITH CHLOROETHYLENE</t>
  </si>
  <si>
    <t xml:space="preserve"> VINYL CHLORIDE-VINYL ALCOHOL COPOLYMER</t>
  </si>
  <si>
    <t xml:space="preserve"> VINYL ALCOHOL-VINYL CHLORIDE COPOLYMER</t>
  </si>
  <si>
    <t xml:space="preserve"> METHYL METHACRYLATE-BUTYL ACRYLATE COPOLYMER</t>
  </si>
  <si>
    <t xml:space="preserve"> POLY(BUTYL ACRYLATE-CO-METHYL METHACRYLATE)</t>
  </si>
  <si>
    <t xml:space="preserve"> ACRYLIC ACID BUTYL ESTER, POLYMER WITH METHYL METHACRYLATE</t>
  </si>
  <si>
    <t xml:space="preserve"> POLY(BUTYL 2-PROPENOATE-CO-METHYL 2-METHYL-2-PROPENOATE)</t>
  </si>
  <si>
    <t xml:space="preserve"> 2-PROPENOIC ACID, 2-METHYL-, METHYL ESTER, POLYMER WITH BUTYL 2-PROPENOATE</t>
  </si>
  <si>
    <t xml:space="preserve"> BIS(ISOCYANATOMETHYL)BENZENE</t>
  </si>
  <si>
    <t xml:space="preserve"> BENZENE, BIS(ISOCYANATOMETHYL)-</t>
  </si>
  <si>
    <t xml:space="preserve"> ISOCYANIC ACID, PHENYLENEDIMETHYLENE ESTER</t>
  </si>
  <si>
    <t xml:space="preserve"> PHENYLENEDIMETHYLENE ISOCYANOATE</t>
  </si>
  <si>
    <t xml:space="preserve"> XYLENE DIISOCYANATE</t>
  </si>
  <si>
    <t xml:space="preserve"> TRIOCTYLTIN CHLORIDE</t>
  </si>
  <si>
    <t xml:space="preserve"> CHLOROTRIOCTYLSTANNANE</t>
  </si>
  <si>
    <t xml:space="preserve"> TRI(N-OCTYL)TIN CHLORIDE</t>
  </si>
  <si>
    <t xml:space="preserve"> POLY(1-HEXENE-CO-PROPYLENE)</t>
  </si>
  <si>
    <t xml:space="preserve"> POLY(1-HEXENE-CO-1-PROPENE)</t>
  </si>
  <si>
    <t xml:space="preserve"> 1-HEXENE, POLYMER WITH 1-PROPENE</t>
  </si>
  <si>
    <t xml:space="preserve"> 1-HEXENE, POLYMER WITH PROPENE</t>
  </si>
  <si>
    <t xml:space="preserve"> 1-HEXENE-PROPYLENE COPOLYMER</t>
  </si>
  <si>
    <t xml:space="preserve"> POLY(ETHYLENE-CO-1-HEXENE-CO-PROPYLENE)</t>
  </si>
  <si>
    <t xml:space="preserve"> ETHYLENE-1-HEXENE-PROPYLENE COPOLYMER</t>
  </si>
  <si>
    <t xml:space="preserve"> ETHYLENE-HEXENE-1-PROPYLENE COPOLYMER</t>
  </si>
  <si>
    <t xml:space="preserve"> POLY(ETHENE-CO-1-HEXENE-CO-1-PROPENE)</t>
  </si>
  <si>
    <t xml:space="preserve"> 1-HEXENE, POLYMER WITH ETHENE AND 1-PROPENE</t>
  </si>
  <si>
    <t xml:space="preserve"> 1-HEXENE, POLYMER WITH ETHYLENE AND PROPENE</t>
  </si>
  <si>
    <t xml:space="preserve"> POLY(BUTENE-CO-ETHYLENE-CO-PROPYLENE)</t>
  </si>
  <si>
    <t xml:space="preserve"> POLY(1-BUTENE-CO-ETHYLENE-CO-PROPYLENE)</t>
  </si>
  <si>
    <t xml:space="preserve"> BUTENE-ETHYLENE-PROPYLENE COPOLYMER</t>
  </si>
  <si>
    <t xml:space="preserve"> POLY(BUTYLENE-CO-ETHYLENE-CO-PROPYLENE)</t>
  </si>
  <si>
    <t xml:space="preserve"> POLY(1-BUTENE-CO-ETHENE-CO-1-PROPENE)</t>
  </si>
  <si>
    <t xml:space="preserve"> 1-BUTENE, POLYMER WITH ETHENE AND 1-PROPENE</t>
  </si>
  <si>
    <t xml:space="preserve"> POLY9BENZOYL CHLORIDE-3,4-DICARBOXYLIC ANHYDRIDE-CO-4,4'-DIPHENYLMETHANEDIAMINE)</t>
  </si>
  <si>
    <t xml:space="preserve"> POLY(4,4'-METHYLENEDIANILINE-CO-TRIMELLITIC ANHYDRIDE CHLORIDE)</t>
  </si>
  <si>
    <t xml:space="preserve"> BENZOYL CHLORIDE 3,4-DICARBOXYLIC ANHYDRIDE-4,4'-DIPHENYLMETHANEDIAMINE RESIN</t>
  </si>
  <si>
    <t xml:space="preserve"> POLY(1,3-DIHYDRO-1,3-DIOXO-5-ISOBENZOFURANCARBONYL CHLORIDE-CO-4,4'-METHYLENEBIS(BENZENAMINE))</t>
  </si>
  <si>
    <t xml:space="preserve"> 5-ISOBENZOFURANCARBONYL CHLORIDE, 1,3-DIHYDRO-1,3-DIOXO-, POLYMER WITH 4,4'-METHYLENEBIS(BENZENAMINE)</t>
  </si>
  <si>
    <t xml:space="preserve"> POLY(ACRYLIC ACID-CO-BUTYL METHACRYLATE)</t>
  </si>
  <si>
    <t xml:space="preserve"> BUTYL 2-METHYL-2-PROPENOATE, POLYMER WITH 2-PROPENOIC ACID</t>
  </si>
  <si>
    <t xml:space="preserve"> ACRYLIC ACID-BUTYL METHACRYLATE COPOLYMER</t>
  </si>
  <si>
    <t xml:space="preserve"> POLY(BUTYL 2-METHYL-2-PROPENOATE-CO-2-PROPENOATE)</t>
  </si>
  <si>
    <t xml:space="preserve"> 2-PROPENOIC ACID, 2-METHYL-, BUTYL ESTER, POLYMER WITH 2-PROPENOIC ACID</t>
  </si>
  <si>
    <t xml:space="preserve"> POLY(ETHYLENE GLYCOL MALEATE)</t>
  </si>
  <si>
    <t xml:space="preserve"> ETHYLENE GLYCOL-MALEIC ACID COPOLYMER</t>
  </si>
  <si>
    <t xml:space="preserve"> GLYCOL MALEATE POLYESTER RESIN</t>
  </si>
  <si>
    <t xml:space="preserve"> POLY(ETHYLENE GLYCOL-CO-MALEIC ANHYDRIDE), SRU</t>
  </si>
  <si>
    <t xml:space="preserve"> POLY(OXY-1,2-ETHANEDIYLOXY(1,4-DIOXO-2-BUTENE-1,4-DIYL)), (Z)-</t>
  </si>
  <si>
    <t xml:space="preserve"> POLY(OXYETHYLENEOXYMALEOYL)</t>
  </si>
  <si>
    <t xml:space="preserve"> POLY(BUTYL ACRYLATE-CO-BUTYL METHACRYLATE-CO-METHACRYLIC ACID-CO-METHYL METHACRYLATE-CO-STYRENE)</t>
  </si>
  <si>
    <t xml:space="preserve"> ACRYLIC ACID BUTYL ESTER, POLYMER WITH BUTYL METHACRYLATE, METHACRYLIC ACID, METHYL METHACRYLATE AND STYRENE</t>
  </si>
  <si>
    <t xml:space="preserve"> POLY(BUTYL 2-METHYL-2-PROPENOATE-CO-BUTYL 2-PROPENOATE-CO-ETHENYLBENZENE-CO-METHYL 2-METHYL-2-PROPENOATE-CO-2-METHYL-2-PROPENOIC ACID)</t>
  </si>
  <si>
    <t xml:space="preserve"> STYRENE-METHYL METHACRYLATE-BUTYL METHACRYLATE-METHACRYLIC ACID-BUTYL ACRYLATE COPOLYMER</t>
  </si>
  <si>
    <t xml:space="preserve"> 2-PROPENOIC ACID, 2-METHYL-, POLYMER WITH BUTYL 2-METHYL-2-PROPENOATE, BUTYL 2-PROPENOATE, ETHENYLBENZENE AND METHYL 2-METHYL-2-PROPENOATE</t>
  </si>
  <si>
    <t xml:space="preserve"> POLY(ETHYLENE-CO-N-METHYLOACRYLAMIDE-CO-VINYL ACETATE)</t>
  </si>
  <si>
    <t xml:space="preserve"> POLY(ETHYLENE-CO-N-METHYLOLACRYLAMIDE-CO-VINYL ACETATE)</t>
  </si>
  <si>
    <t xml:space="preserve"> ACETIC ACID ETHENYL ESTER, POLYMER WITH ETHENE AND N-(HYDROXYMETHYL)-2-PROPENAMIDE</t>
  </si>
  <si>
    <t xml:space="preserve"> ACETIC ACID VINYL ESTER, POLYMER WITH ETHYLENE AND N-(HYDROXYMETHYL)ACRYLAMIDE</t>
  </si>
  <si>
    <t xml:space="preserve"> POLY(ETHENE-CO-ETHENYL ACETATE-CO-N-(HYDROXYMETHYL)ACRYLAMIDE)</t>
  </si>
  <si>
    <t xml:space="preserve"> VINYL ACETATE-ETHYLENE-N-(HYDROXYMETHYL)ACRYLAMIDE POLYMER</t>
  </si>
  <si>
    <t xml:space="preserve"> 4,4'-ISOPROPYLIDENEDIPHENOL-CARBONYLCHLORIDE CONDENSATE</t>
  </si>
  <si>
    <t xml:space="preserve"> POLY(BISPHENOL A-CO-PHOSGENE)</t>
  </si>
  <si>
    <t xml:space="preserve"> BISPHENOL A-CARBONYL CHLORIDE POLYMER</t>
  </si>
  <si>
    <t xml:space="preserve"> bisphenol A-phosgene polymer</t>
  </si>
  <si>
    <t xml:space="preserve"> carbonic dichloride, polymer with 4,4'-(1-methylethylidene)bis(phenol)</t>
  </si>
  <si>
    <t xml:space="preserve"> 4,4'-(1-methylethylidene)bis(phenol), polymer with carbonic dichloride</t>
  </si>
  <si>
    <t xml:space="preserve"> phenol, 4,4'-isopropylidenedi-, polyester with phosgene</t>
  </si>
  <si>
    <t xml:space="preserve"> phenol, 4,4'-(1-methylethylidene(bis-, polymer with carbonic dichloride</t>
  </si>
  <si>
    <t xml:space="preserve"> bisphenol A-phosgene polycarbonate</t>
  </si>
  <si>
    <t xml:space="preserve"> 2-(2'-HYDROXY-3',5'-DI-TERT-AMYLPHENYL)BENZOTRIAZOLE</t>
  </si>
  <si>
    <t xml:space="preserve"> PHENOL, 2-(2H-BENZOTRIAZOL-2-YL)-4,6-BIS(1,1-DIMETHYLPROPYL)-</t>
  </si>
  <si>
    <t xml:space="preserve"> PHENOL, 2-(2H-BENZOTRIAZOL-2-YL)-4,6-DI-TERT-PENTYL-</t>
  </si>
  <si>
    <t xml:space="preserve"> 2-(2H-BENZOTRIAZOL-2-YL)-4,6-BIS(1,1-DIMETHYLPROPYL)PHENOL</t>
  </si>
  <si>
    <t xml:space="preserve"> 2-(3',5'-DI-TERT-AMYL-2'-HYDROXYPHENYL)-2H-BENZOTRIAZOLE</t>
  </si>
  <si>
    <t xml:space="preserve"> 2-(2H-BENZOTRIAZOL-2-YL)-4,6-DI-TERT-PENTYLPHENOL</t>
  </si>
  <si>
    <t xml:space="preserve"> 2-(2H-BENZOTRIAZOL-2-YL)-4,6-DI-TERT-AMYLPHENOL</t>
  </si>
  <si>
    <t xml:space="preserve"> POLY(BUTYL ACRYLATE-CO-METHACRYLIC ACID-CO-METHYL METHACRYLATE-CO-STYRENE)</t>
  </si>
  <si>
    <t xml:space="preserve"> POLY(BUTYL 2-PROPENOATE-CO-ETHENYLBENZENE-CO-METHYL 2-METHYL-2-PROPENOATE-CO-2-METHYL-2-PROPENOIC ACID)</t>
  </si>
  <si>
    <t xml:space="preserve"> 2-PROPENOIC ACID, 2-METHYL-, POLYMER WITH BUTYL 2-PROPENOATE, ETHENYLBENZENE AND METHYL 2-METHYL-2-PROPENOATE</t>
  </si>
  <si>
    <t xml:space="preserve"> STEARYL PALMITATE</t>
  </si>
  <si>
    <t xml:space="preserve"> OCTADECYL PALMITATE</t>
  </si>
  <si>
    <t xml:space="preserve"> HEXADEANOIC ACID, OCTADECYL ESTER</t>
  </si>
  <si>
    <t xml:space="preserve"> OCTADECYL HEXADECANOATE</t>
  </si>
  <si>
    <t xml:space="preserve"> PALMITIC ACID, OCTADECYL ESTER</t>
  </si>
  <si>
    <t xml:space="preserve"> POLY(DIMETHYL TEREPHTHALATE-CO-ETHYLENE GLYCOL-CO-ISOPHTHALIC ACID)</t>
  </si>
  <si>
    <t xml:space="preserve"> ETHYLENE GLYCOL, POLYESTER WITH DIMETHYL TEREPHTHALATE AND ISOPHTHALIC ACID</t>
  </si>
  <si>
    <t xml:space="preserve"> POLY(1,3-BENZENEDICARBOXYLIC ACID-CO-1,2-ETHANEDIOL-CO-DIMETHYL TEREPHTHALATE)</t>
  </si>
  <si>
    <t xml:space="preserve"> 1,3-BENZENEDICARBOXYLIC ACID, POLYMER WITH DIMETHYL TEREPHTHALATE AND 1,2-ETHANEDIOL</t>
  </si>
  <si>
    <t xml:space="preserve"> ETHYLENE AND 2-NORBORNENE COPOLYMERS</t>
  </si>
  <si>
    <t xml:space="preserve"> POLY(ETHYLENE-CO-NORBORNENE)</t>
  </si>
  <si>
    <t xml:space="preserve"> BICYCLO(2.2.1)HEPT-2-ENE, POLYMER WITH ETHENE</t>
  </si>
  <si>
    <t xml:space="preserve"> ETHYLENE-NORBORNENE COPOLYMER</t>
  </si>
  <si>
    <t xml:space="preserve"> ETHYLENE, POLYMER WITH 2-NORBORNENE</t>
  </si>
  <si>
    <t xml:space="preserve"> ETHYLENE-2-NORBORNENE COPOLYMER</t>
  </si>
  <si>
    <t xml:space="preserve"> 2-NORBORNENE, POLYMER WITH ETHYLENE</t>
  </si>
  <si>
    <t xml:space="preserve"> POLY(MALEIC ANHYDRIDE-CO-STYRENE), AMMONIUM SALT</t>
  </si>
  <si>
    <t xml:space="preserve"> MALEIC ANHYDRIDE-STYRENE COPOLYMER, AMMONIUM SALT</t>
  </si>
  <si>
    <t xml:space="preserve"> MALEIC ANHYDRIDE, POLYMER WITH STYRENE, AMMONIUM SALT</t>
  </si>
  <si>
    <t xml:space="preserve"> POLY(ETHENYLBENZENE-CO-2,5-FURANDIONE), AMMONIUM SALT</t>
  </si>
  <si>
    <t xml:space="preserve"> STYRENE-MALEIC ANHYDRIDE COPOLYMER, AMMONIUM SALT</t>
  </si>
  <si>
    <t xml:space="preserve"> 2,5-FURANDIONE, POLYMER WITH ETHENYLBENZENE, AMMONIUM SALT</t>
  </si>
  <si>
    <t xml:space="preserve"> NONOXYNOL</t>
  </si>
  <si>
    <t xml:space="preserve"> PEG 4-NONYLPHENYL ETHER</t>
  </si>
  <si>
    <t xml:space="preserve"> 4-NONYLPHENOL, ETHOXYLATED</t>
  </si>
  <si>
    <t xml:space="preserve"> 4-NONYLPHENYL PEG ETHER</t>
  </si>
  <si>
    <t xml:space="preserve"> ALPHA-(P-NONYLPHENYL)-OMEGA-HYDROXYPOLY(OXYETHYLENE)</t>
  </si>
  <si>
    <t xml:space="preserve"> PEG P-NONYLPHENYL ETHER</t>
  </si>
  <si>
    <t xml:space="preserve"> POLY(OXY-1,2-ETHANEDIYL), ALPHA-(4-NONYLPHENYL)-OMEGA-HYDROXY-</t>
  </si>
  <si>
    <t xml:space="preserve"> GLYCOLS, POLYETHYLENE, MONO(P-NONYLPHENYL) ETHER</t>
  </si>
  <si>
    <t xml:space="preserve"> POLYETHYLENE GLYCOL P-NONYLPHENYL ETHER</t>
  </si>
  <si>
    <t xml:space="preserve"> PHENOL, P-NONYL-, MONOETHER WITH POLYETHYLENE GLYCOL</t>
  </si>
  <si>
    <t xml:space="preserve"> NONYLPHENOL, P-, ETHOXYLATED</t>
  </si>
  <si>
    <t xml:space="preserve"> ALPHA-(4-NONYLPHENYL)-OMEGA-HYDROXYPOLY(OXY-1,2-ETHANEDIYL)</t>
  </si>
  <si>
    <t xml:space="preserve"> POLY(PHENOL-CO-STYRENE)</t>
  </si>
  <si>
    <t xml:space="preserve"> PHENOL-STYRENE COPOLYMER</t>
  </si>
  <si>
    <t xml:space="preserve"> PHENOL, POLYMER WITH ETHENYLBENZENE</t>
  </si>
  <si>
    <t xml:space="preserve"> PHENOL CONDENSATION PRODUCTS, WITH STYRENE</t>
  </si>
  <si>
    <t xml:space="preserve"> POLY(DIALLYLDIMETHYLAMMONIUM CHLORIDE)</t>
  </si>
  <si>
    <t xml:space="preserve"> DIMETHYLDIALLYLAMMONIUM CHLORIDE HOMOPOLYMER</t>
  </si>
  <si>
    <t xml:space="preserve"> N,N-DIMETHYL-N-2-PROPENYL-2-PROPEN-1-AMINIUM CHLORIDE HOMOPOLYMER</t>
  </si>
  <si>
    <t xml:space="preserve"> QUATERNIUM-40</t>
  </si>
  <si>
    <t xml:space="preserve"> POLY(DIMETHYLDIALLYLAMMONIUM CHLORIDE)</t>
  </si>
  <si>
    <t xml:space="preserve"> POLY(TETRAMETHYLENE TEREPHTHALATE)</t>
  </si>
  <si>
    <t xml:space="preserve"> POLY(1,4-BUTANEDIOL TEREPHTHALATE)</t>
  </si>
  <si>
    <t xml:space="preserve"> POLY(1,4-BUTYLENE GLYCOL-CO-TEREPHTHALIC ACID)</t>
  </si>
  <si>
    <t xml:space="preserve"> POLY(BUTYLENE TEREPHTHALATE)</t>
  </si>
  <si>
    <t xml:space="preserve"> TEREPHTHALIC ACID-1,4-BUTANEDIOL POLYMER</t>
  </si>
  <si>
    <t xml:space="preserve"> 1,4-BENZENEDICARBOXYLIC ACID-1,4-BUTANEDIOL POLYMER</t>
  </si>
  <si>
    <t xml:space="preserve"> 1,4-BUTANEDIOL-TEREPHTHALIC ACID COPOLYMER</t>
  </si>
  <si>
    <t xml:space="preserve"> 1,4-BENZENEDICARBOXYLIC ACID, POLYMER WITH 1,4-BUTANEDIOL</t>
  </si>
  <si>
    <t xml:space="preserve"> POLY(ISOPHTHALIC ACID-CO-MALEIC ACID-CO-PROPYLENE GLYCOL)</t>
  </si>
  <si>
    <t xml:space="preserve"> ISOPHTHALIC ACID-MALEIC ACID-PROPYLENE GLYCOL COPOLYMER</t>
  </si>
  <si>
    <t xml:space="preserve"> ISOPHTHALIC ACID, POLYESTER WITH MALEIC ACID AND 1,2-PROPANEDIOL</t>
  </si>
  <si>
    <t xml:space="preserve"> POLY(ISOPHTHALIC ACID-CO-MALEIC ACID-CO-1,2-PROPANEDIOL)</t>
  </si>
  <si>
    <t xml:space="preserve"> PPG ISOPHTHALATE MALEATE RESIN</t>
  </si>
  <si>
    <t xml:space="preserve"> PROPYLENE ISOPHTHALATE-PROPYLENE MALEATE COPOLYMER</t>
  </si>
  <si>
    <t xml:space="preserve"> POLY(1,3-BENZENEDICARBOXYLIC ACID-CO-2-BUTENEDIOIC ACID, (Z)-CO-1,2-PROPANEDIOL)</t>
  </si>
  <si>
    <t xml:space="preserve"> 1,3-BENZENEDICARBOXYLIC ACID, POLYMER WITH (Z)-2-BUTENEDIOIC ACID AND 1,2-PROPANEDIOL</t>
  </si>
  <si>
    <t xml:space="preserve"> POLY(VINYL ACETATE-CO-VINYL PROPIONATE-CO-VINYLPYRROLIDONE)</t>
  </si>
  <si>
    <t xml:space="preserve"> PROPANOIC ACID, ETHENYL ESTER, POLYMER WITH ETHENYL ACETATE AND 1-ETHENYL-2-PYRROLIDINONE</t>
  </si>
  <si>
    <t xml:space="preserve"> POLY(ETHENYL ACETATE-CO-ETHENYL PROPANOATE-CO-1-ETHENYL-2-PYRROLIDINONE)</t>
  </si>
  <si>
    <t xml:space="preserve"> POLY(VINYL ACETATE-CO-VINYL PROPIONATE-CO-1-VINYL-2-PYRROLIDINONE)</t>
  </si>
  <si>
    <t xml:space="preserve"> VINYL ACETATE-VINYL PROPIONATE-VINYLPYRROLIDONE COPOLYMER</t>
  </si>
  <si>
    <t xml:space="preserve"> VINYL PROPIONATE-VINYL ACETATE-1-VINYL-2-PYRROLIDONE COPOLYMER</t>
  </si>
  <si>
    <t xml:space="preserve"> 2-PYRROLIDINONE, 1-VINYL-, POLYMER WITH VINYL ACETATE AND VINYL PROPIONATE</t>
  </si>
  <si>
    <t xml:space="preserve"> POLY(ACRYLIC ACID-CO-METHYL ACRYLATE-CO-VINYLIDENE CHLORIDE)</t>
  </si>
  <si>
    <t xml:space="preserve"> ACRYLIC ACID METHYL ESTER, POLYMER WITH ACRYLIC ACID AND 1,1-DICHLOROETHENE</t>
  </si>
  <si>
    <t xml:space="preserve"> POLY(1,1-DICHLOROETHENE-CO-METHYL 2-PROPENOATE-CO-2-PROPENOIC ACID)</t>
  </si>
  <si>
    <t xml:space="preserve"> POLY(ACRYLIC ACID-CO-1,1-DICHLOROETHENE-CO-METHYL ACRYLATE)</t>
  </si>
  <si>
    <t xml:space="preserve"> VINYLIDENE CHLORIDE-METHYL ACRYLATE-ACRYLIC ACID POLYMER</t>
  </si>
  <si>
    <t xml:space="preserve"> 2-PROPENOIC ACID, POLYMER WITH 1,1-DICHLOROETHENE AND METHYL 2-PROPENOATE</t>
  </si>
  <si>
    <t xml:space="preserve"> POLY(ACRYLIC ACID-CO-ETHYLENE-CO-PROPYLENE)</t>
  </si>
  <si>
    <t xml:space="preserve"> ACRYLIC ACID, POLYMER WITH ETHYLENE AND PROPENE</t>
  </si>
  <si>
    <t xml:space="preserve"> POLY(ETHENE-CO-1-PROPENE-CO-2-PROPENOIC ACID)</t>
  </si>
  <si>
    <t xml:space="preserve"> 2-PROPENOIC ACID, POLYMER WITH ETHENE AND 1-PROPENE</t>
  </si>
  <si>
    <t xml:space="preserve"> POLY(P-PHENYLENEDIAMINE-CO-TEREPHTHALOLYL CHLORIDE)</t>
  </si>
  <si>
    <t xml:space="preserve"> POLY(1,4-PHENYLENEDIAMINE-CO-TEREPHTHALOYL CHLORIDE)</t>
  </si>
  <si>
    <t xml:space="preserve"> P-PHENYLENEDIAMINE, POLYAMIDE WITH TEREPHTHALOYL CHLORIDE</t>
  </si>
  <si>
    <t xml:space="preserve"> POLY(1,4-BENZENEDIAMINE-CO-1,4-BENZENEDICARBONYL CHLORIDE)</t>
  </si>
  <si>
    <t xml:space="preserve"> TEREPHTHALOYL CHLORIDE-P-PHENYLENEDIAMINE RESIN</t>
  </si>
  <si>
    <t xml:space="preserve"> 1,4-BENZENEDICARBONYL DICHLORIDE, POLYMER WITH 1,4-BENZENEDIAMINE</t>
  </si>
  <si>
    <t xml:space="preserve"> TERPHENYL</t>
  </si>
  <si>
    <t xml:space="preserve"> DIPHENYLBENZENE</t>
  </si>
  <si>
    <t xml:space="preserve"> TRIPHENYL</t>
  </si>
  <si>
    <t xml:space="preserve"> ALPHA-(OXIRANYLMETHYL)-OMEGA-(OXIRANYLMETHOXY)POLY(OXY(METHYL-1,2-ETHANEDIYL))</t>
  </si>
  <si>
    <t xml:space="preserve"> PPG DIGLYCIDYL ETHER</t>
  </si>
  <si>
    <t xml:space="preserve"> POLY(OXY(METHYL-1,2-ETHANEDIYL)), ALPHA-(OXIRANYLMETHYL)-OMEGA-(OXIRANYLMETHOXY)-</t>
  </si>
  <si>
    <t xml:space="preserve"> 1-PROPANOL, 2,3-EPOXY-, DIETHER WITH POLYPROPYLENE GLYCOL</t>
  </si>
  <si>
    <t xml:space="preserve"> POLYPROPYLENE GLYCOL DIGLYCIDYL ETHER</t>
  </si>
  <si>
    <t xml:space="preserve"> GLYCOLS, POLYPROPYLENE, BIS(2,3-EPOXYPROPYL) ETHER</t>
  </si>
  <si>
    <t xml:space="preserve"> POLYOXYETHYLENE (MW 300)</t>
  </si>
  <si>
    <t xml:space="preserve"> PEG-6</t>
  </si>
  <si>
    <t xml:space="preserve"> POLYETHYLENE GLYCOL 300</t>
  </si>
  <si>
    <t xml:space="preserve"> HEXAETHYLENE GLYCOL</t>
  </si>
  <si>
    <t xml:space="preserve"> POLYOXYETHYLENE 300</t>
  </si>
  <si>
    <t xml:space="preserve"> 3,6,9,12,15-PENTAOXAHEPTADECANE-1,17-DIOL</t>
  </si>
  <si>
    <t xml:space="preserve"> POLY(BENZOGUANAMINE-CO-FORMALDEHYDE)</t>
  </si>
  <si>
    <t xml:space="preserve"> BENZOGUANAMINE-FORMALDEHYDE RESIN</t>
  </si>
  <si>
    <t xml:space="preserve"> FORMALDEHYDE, POLYMER WITH 6-PHENYL-1,3,5-TRIAZINE-2,4-DIAMINE</t>
  </si>
  <si>
    <t xml:space="preserve"> POLY(FORMALDEHYDE-CO-6-PHENYL-1,3,5-TRIAZINE-2,4-DIAMINE)</t>
  </si>
  <si>
    <t xml:space="preserve"> S-TRIAZINE, 2,4-DIAMINO-6-PHENYL-, POLYMER WITH FORMALDEHYDE</t>
  </si>
  <si>
    <t xml:space="preserve"> 2,4-DIAMINO-6-PHENYL-S-TRIAZINE, POLYMER WITH FORMALDEHYDE</t>
  </si>
  <si>
    <t xml:space="preserve"> 5-CHLORO-2-METHYL-4-ISOTHIAZOLIN-3-ONE</t>
  </si>
  <si>
    <t xml:space="preserve"> CHLOROMETHYLISOTHIAZOLINONE</t>
  </si>
  <si>
    <t xml:space="preserve"> 3(2H)-ISOTHIAZOLONE, 5-CHLORO-2-METHYL-</t>
  </si>
  <si>
    <t xml:space="preserve"> 5-CHLORO-2-METHYL-3(2H)-ISOTHIAZOLONE</t>
  </si>
  <si>
    <t xml:space="preserve"> 4-ISOTHIAZOLIN-3-ONE, 5-CHLORO-2-METHYL-</t>
  </si>
  <si>
    <t xml:space="preserve"> 1,3,5-TRIS(3,5-DI-TERT-BUTYL-4-HYDROXYHYDROCINNAMOYL)HEXAHYDRO-S-TRIAZINE</t>
  </si>
  <si>
    <t xml:space="preserve"> S-TRIAZINE, 1,3,5-TRIS(3,5-DI-TERT-BUTYL-4-HYDROXYHYDROCINNAMOYL)HEXAHYDRO-</t>
  </si>
  <si>
    <t xml:space="preserve"> 1,3,5-TRIAZINE, 1,3,5-TRIS(3-(3,5-BIS(1,1-DIMETHYLETHYL)-4-HYDROXYPHENYL)-1-OXOPROPYL)HEXAHYDRO-</t>
  </si>
  <si>
    <t xml:space="preserve"> 1,3,5-TRIS(3-(3,5-BIS(1,1-DIMETHYLETHYL)-4-HYDROXYPHENYL)-1-OXOPROPYL)HEXAHYDRO-1,3,5-TRIAZINE</t>
  </si>
  <si>
    <t xml:space="preserve"> POLY(DIETHYLENE GLYCOL-CO-FUMARIC ACID)</t>
  </si>
  <si>
    <t xml:space="preserve"> FUMARIC ACID-DIETHYLENE GLYCOL POLYESTER</t>
  </si>
  <si>
    <t xml:space="preserve"> DIETHYLENE GLYCOL-FUMARIC ACID COPOLYMER</t>
  </si>
  <si>
    <t xml:space="preserve"> DIETHYLENE GLYCOL, POLYESTER WITH FUMARIC ACID</t>
  </si>
  <si>
    <t xml:space="preserve"> POLY(DIETHYLENE GLYCOL FUMARATE)</t>
  </si>
  <si>
    <t xml:space="preserve"> POLY(2-BUTENEDIOIC ACID (E)-CO-2,2'-OXYBIS(ETHANOL))</t>
  </si>
  <si>
    <t xml:space="preserve"> 2-BUTENEDIOIC ACID (E)-, POLYMER WITH 2,2'-OXYBIS(ETHANOL)</t>
  </si>
  <si>
    <t xml:space="preserve"> ETHYLENE-VINYL ACETATE-VINYL ALCOHOL COPOLYMERS</t>
  </si>
  <si>
    <t xml:space="preserve"> POLY(ETHYLENE-CO-VINYL ACETATE-CO-VINYL ALCOHOL)</t>
  </si>
  <si>
    <t xml:space="preserve"> ACETIC ACID ETHENYL ESTER, POLYMER WITH ETHENE AND ETHENOL</t>
  </si>
  <si>
    <t xml:space="preserve"> ETHYLENE-VINYL ACETATE-VINYL ALCOHOL COPOLYMER</t>
  </si>
  <si>
    <t xml:space="preserve"> POLY(ETHENE-CO-ETHENOL-CO-ETHENYL ACETATE)</t>
  </si>
  <si>
    <t xml:space="preserve"> POLY(ETHYLENE-CO-PENTENE)</t>
  </si>
  <si>
    <t xml:space="preserve"> POLY(ETHYLENE-CO-1-PENTENE)</t>
  </si>
  <si>
    <t xml:space="preserve"> ETHYLENE-1-PENTENE COPOLYMER</t>
  </si>
  <si>
    <t xml:space="preserve"> ETHYLENE-PENTENE-1 COPOLYMER</t>
  </si>
  <si>
    <t xml:space="preserve"> POLY(ETHENE-CO-1-PENTENE)</t>
  </si>
  <si>
    <t xml:space="preserve"> 1-PENTENE, POLYMER WITH ETHENE</t>
  </si>
  <si>
    <t xml:space="preserve"> POLY(ETHYLENE-CO-1-OCTENE)</t>
  </si>
  <si>
    <t xml:space="preserve"> ETHYLENE-OCTENE-1 COPOLYMER</t>
  </si>
  <si>
    <t xml:space="preserve"> ETHYLENE-OCTENE POLYMER</t>
  </si>
  <si>
    <t xml:space="preserve"> POLY(ETHENE-CO-1-OCTENE)</t>
  </si>
  <si>
    <t xml:space="preserve"> 1-OCTENE, POLYMER WITH ETHENE</t>
  </si>
  <si>
    <t xml:space="preserve"> NYLON RESINS PA 6-3-T</t>
  </si>
  <si>
    <t xml:space="preserve"> POLY(DIMETHYL TEREPHTHALATE-CO-2,2,4-TRIMETHYL-1,6-HEXANEDIAMINE-CO-2,4,4-TRIMETHYL-1,6-HEXANEDIAMINE)</t>
  </si>
  <si>
    <t xml:space="preserve"> DIMETHYL 1,4-BENZENEDICARBOXYLATE-2,2,4-TRIMETHYL-1,6-HEXANEDIAMINE-2,4,4-TRIMETHYL-1,6-HEXANEDIAMINE COPOLYMER</t>
  </si>
  <si>
    <t xml:space="preserve"> POLY(TRIMETHYLHEXAMETHYLENE TEREPHTHALAMIDE)</t>
  </si>
  <si>
    <t xml:space="preserve"> 1,4-BENZENEDICARBOXYLIC ACID, DIMETHYL ESTER, POLYMER WITH 2,2,4-TRIMETHYL-1,6-HEXANEDIAMINE AND 2,4,4-TRIMETHYL-1,6-HEXANEDIAMINE</t>
  </si>
  <si>
    <t xml:space="preserve"> TRIDECYL ALCOHOL</t>
  </si>
  <si>
    <t xml:space="preserve"> ALCOHOL(C13)</t>
  </si>
  <si>
    <t xml:space="preserve"> TRIDECANOL-1</t>
  </si>
  <si>
    <t xml:space="preserve"> C13 ALCOHOL</t>
  </si>
  <si>
    <t xml:space="preserve"> FATTY ALCOHOL(C13)</t>
  </si>
  <si>
    <t xml:space="preserve"> TRIDECANOL</t>
  </si>
  <si>
    <t xml:space="preserve"> BUTYLENE OXIDE</t>
  </si>
  <si>
    <t xml:space="preserve"> EPOXYBUTANE</t>
  </si>
  <si>
    <t xml:space="preserve"> POLY(PROPYLENE GLYCOL MALEATE)</t>
  </si>
  <si>
    <t xml:space="preserve"> MALEIC ACID-PROPYLENE GLYCOL COPOLYMER</t>
  </si>
  <si>
    <t xml:space="preserve"> POLY(MALEIC ACID-CO-PROPYLENE GLYCOL)</t>
  </si>
  <si>
    <t xml:space="preserve"> POLY(2-BUTENEDIOIC ACID (Z)-CO-1,2-PROPANEDIOL)</t>
  </si>
  <si>
    <t xml:space="preserve"> 2-BUTENEDIOIC ACID (Z)-, POLYMER WITH 1,2-PROPANEDIOL</t>
  </si>
  <si>
    <t xml:space="preserve"> 1,2-PROPANEDIOL, POLYESTER WITH MALEIC ACID</t>
  </si>
  <si>
    <t xml:space="preserve"> ISOPROPYLAMINE SALT OF DODECYLBENZENE SULFONIC ACID</t>
  </si>
  <si>
    <t xml:space="preserve"> ISOPROPYLAMINE LAURYLBENZENESULFONATE</t>
  </si>
  <si>
    <t xml:space="preserve"> BENZENESULFONIC ACID, DODECYL-, COMPD. WITH 2-PROPANAMINE (1:1)</t>
  </si>
  <si>
    <t xml:space="preserve"> BENZENESULFONIC ACID, DODECYL-, COMPD. WITH ISOPROPYLAMINE (1:1)</t>
  </si>
  <si>
    <t xml:space="preserve"> 2-PROPANAMINE DODECYLBENZENESULFONATE</t>
  </si>
  <si>
    <t xml:space="preserve"> SORBITAN MONOPALMITATE</t>
  </si>
  <si>
    <t xml:space="preserve"> SORBITAN, MONOHEXADECANOATE</t>
  </si>
  <si>
    <t xml:space="preserve"> SORBITAN TRIOLEATE</t>
  </si>
  <si>
    <t xml:space="preserve"> SORBITAN, TRI-9-OCTADECENOATE, (Z,Z,Z)-</t>
  </si>
  <si>
    <t xml:space="preserve"> N-((DIMETHYLAMINO)METHYL)-ACRYLAMIDE</t>
  </si>
  <si>
    <t xml:space="preserve"> N-((DIMETHYLAMINO)METHYL)ACRYLAMIDE</t>
  </si>
  <si>
    <t xml:space="preserve"> N-(N,N-DIMETHYLAMINOMETHYL)ACRYLAMIDE</t>
  </si>
  <si>
    <t xml:space="preserve"> N-(DIMETHYLAMINOMETHYL)ACRYLAMIDE</t>
  </si>
  <si>
    <t xml:space="preserve"> N-((DIMETHYLAMINO)METHYL)-2-PROPENAMIDE</t>
  </si>
  <si>
    <t xml:space="preserve"> POLY(ACRYLIC ACID-CO-VINYL ALCOHOL)</t>
  </si>
  <si>
    <t xml:space="preserve"> ACRYLIC ACID-VINYL ALCOHOL COPOLYMER</t>
  </si>
  <si>
    <t xml:space="preserve"> ACRYLIC ACID, POLYMER WITH VINYL ALC.</t>
  </si>
  <si>
    <t xml:space="preserve"> POLY(ETHENOL-CO-2-PROPENOIC ACID)</t>
  </si>
  <si>
    <t xml:space="preserve"> VINYL ALCOHOL, POLYMER WITH ACRYLIC ACID</t>
  </si>
  <si>
    <t xml:space="preserve"> VINYL ALCOHOL-ACRYLIC ACID COPOLYMER</t>
  </si>
  <si>
    <t xml:space="preserve"> 2-PROPENOIC ACID, POLYMER WITH ETHENOL</t>
  </si>
  <si>
    <t xml:space="preserve"> POLY(ACRYLIC ACID-CO-BUTYL ACRYLATE-CO-METHYL METHACRYLATE)</t>
  </si>
  <si>
    <t xml:space="preserve"> ACRYLIC ACID BUTYL ESTER, POLYMER WITH ACRYLIC ACID AND METHYL METHACRYLATE</t>
  </si>
  <si>
    <t xml:space="preserve"> ACRYLIC ACID-BUTYL ACRYLATE-METHYL METHACRYLATE COPOLYMER</t>
  </si>
  <si>
    <t xml:space="preserve"> METHACRYLIC ACID METHYL ESTER, POLYMER WITH ACRYLIC ACID AND BUTYL ACRYLATE</t>
  </si>
  <si>
    <t xml:space="preserve"> POLY(BUTYL 2-PROPENOATE-CO-METHYL 2-METHYL-2-PROPENOATE-CO-2-PROPENOIC ACID)</t>
  </si>
  <si>
    <t xml:space="preserve"> 2-PROPENOIC ACID, 2-METHYL-, METHYL ESTER, POLYMER WITH BUTYL 2-PROPENOATE AND 2-PROPENOIC ACID</t>
  </si>
  <si>
    <t xml:space="preserve"> POLY(ACRYLONITRILE-CO-BUTYL ACRYLATE-CO-VINYLIDENE CHLORIDE)</t>
  </si>
  <si>
    <t xml:space="preserve"> ACRYLIC ACID BUTYL ESTER, POLYMER WITH ACRYLONITRILE AND 1,1-DICHLOROETHYLENE</t>
  </si>
  <si>
    <t xml:space="preserve"> POLY(BUTYL 2-PROPENOATE-CO-1,1-DICHLOROETHENE-CO-2-PROPENENITRILE)</t>
  </si>
  <si>
    <t xml:space="preserve"> POLY(ACRYLONITRILE-CO-BUTYL ACRYLATE-CO-1,1-DICHLOROETHYLENE)</t>
  </si>
  <si>
    <t xml:space="preserve"> VINYLIDENE CHLORIDE-ACRYLONITRILE-BUTYL ACRYLATE COPOLYMER</t>
  </si>
  <si>
    <t xml:space="preserve"> 2-PROPENOIC ACID, BUTYL ESTER, POLYMER WITH 1,1-DICHLOROETHENE AND 2-PROPENENITRILE</t>
  </si>
  <si>
    <t xml:space="preserve"> POLY(FORMALDEHYDE-CO-4-OCTYLPHENOL)</t>
  </si>
  <si>
    <t xml:space="preserve"> FORMALDEHYDE-P-OCTYLPHENOL POLYMER</t>
  </si>
  <si>
    <t xml:space="preserve"> FORMALDEHYDE-4-OCTYLPHENOL POLYMER</t>
  </si>
  <si>
    <t xml:space="preserve"> FORMALDEHYDE, POLYMER WITH 4-OCTYLPHENOL</t>
  </si>
  <si>
    <t xml:space="preserve"> PHENOL, P-OCTYL-, POLYMER WITH FORMALDEHYDE</t>
  </si>
  <si>
    <t xml:space="preserve"> POLY(FORMALDEHYDE-CO-P-OCTYLPHENOL)</t>
  </si>
  <si>
    <t xml:space="preserve"> POLY(AZELAIC ACID-CO-ETHYLENE GLYCOL-CO-ISOPHTHALIC ACID-CO-TEREPHTHALIC ACID)</t>
  </si>
  <si>
    <t xml:space="preserve"> AZELAIC ACID-ETHYLENE GLYCOL-ISOPHTHALIC ACID-TEREPHTHALIC ACID COPOLYMER</t>
  </si>
  <si>
    <t xml:space="preserve"> AZELAIC ACID, POLYESTER WITH ETHYLENE GLYCOL, ISOPHTHALIC ACID AND TEREPHTHALIC ACID</t>
  </si>
  <si>
    <t xml:space="preserve"> ETHYLENE TEREPHTHALATE-ISOPHTHALATE-AZELATE COPOLYMER</t>
  </si>
  <si>
    <t xml:space="preserve"> POLY(1,3-BENZENEDICAROXYLIC ACID-CO-1,4-BENZENEDICARBOXYLIC ACID-CO-1,2-ETHANEDIOL-CO-NONANEDIOIC ACID)</t>
  </si>
  <si>
    <t xml:space="preserve"> 1,3-BENZENEDICARBOXYLIC ACID, POLYMER WITH 1,4-BENZENEDICARBOXYLIC ACID, 1,2-ETHANEDIOL AND NONANEDIOIC ACID</t>
  </si>
  <si>
    <t xml:space="preserve"> POLY(ACRYLONITRILE-CO-BUTADIENE-CO-VINYL CHLORIDE)</t>
  </si>
  <si>
    <t xml:space="preserve"> ACRYLONITRILE-BUTADIENE-VINYL CHLORIDE TERPOLYMER</t>
  </si>
  <si>
    <t xml:space="preserve"> POLY(1,3-BUTADIENE-CO-CHLOROETHENE-CO-2-PROPENENITRILE)</t>
  </si>
  <si>
    <t xml:space="preserve"> VINYL CHLORIDE-BUTADIENE-ACRYLONITRILE TERPOLYMER</t>
  </si>
  <si>
    <t xml:space="preserve"> 2-PROPENENITRILE, POLYMER WITH 1,3-BUTADIENE AND CHLOROETHENE</t>
  </si>
  <si>
    <t xml:space="preserve"> POLY(CARBON MONOXIDE-CO-ETHYLENE-CO-VINYL ACETATE)</t>
  </si>
  <si>
    <t xml:space="preserve"> ACETIC ACID, ETHENYL ESTER, POLYMER WITH CARBON MONOXIDE AND ETHENE</t>
  </si>
  <si>
    <t xml:space="preserve"> ACETIC ACID, VINYL ESTER, POLYMER WITH CARBON MONOXIDE AND ETHYLENE</t>
  </si>
  <si>
    <t xml:space="preserve"> ETHYLENE-VINYL ACETATE-CARBON MONOXIDE TERPOLYMER</t>
  </si>
  <si>
    <t xml:space="preserve"> POLY(CARBON MONOXIDE-CO-ETHENE-CO-ETHENYL ACETATE)</t>
  </si>
  <si>
    <t xml:space="preserve"> POLY(ACRYLAMIDE-CO-N-METHYLOACRYLAMIDE)</t>
  </si>
  <si>
    <t xml:space="preserve"> POLY(ACRYLAMIDE-CO-N-METHYLOLACRYLAMIDE)</t>
  </si>
  <si>
    <t xml:space="preserve"> ACRYLAMIDE-N-METHYLOLACRYLAMIDE COPOLYMER</t>
  </si>
  <si>
    <t xml:space="preserve"> N-METHYLOLACRYLAMIDE-ACRYLAMIDE COPOLYMER</t>
  </si>
  <si>
    <t xml:space="preserve"> POLY(N-(HYDROXYMETHYL)-2-PROPENAMIDE-CO-2-PROPENAMIDE)</t>
  </si>
  <si>
    <t xml:space="preserve"> 2-PROPENAMIDE, N-(HYDROXYMETHYL)-, POLYMER WITH 2-PROPENAMIDE</t>
  </si>
  <si>
    <t xml:space="preserve"> 1,2-BENZISOTHIAZOLIN-3-ONE</t>
  </si>
  <si>
    <t xml:space="preserve"> BENZISOTHIAZOLONE</t>
  </si>
  <si>
    <t xml:space="preserve"> 1,2-BENZISOTHIAZOLONE</t>
  </si>
  <si>
    <t xml:space="preserve"> 3-HYDROXY-1,2-BENZISOTHIAZOLE</t>
  </si>
  <si>
    <t xml:space="preserve"> 1,2-BENZISOTHIAZOL-3(2H)-ONE</t>
  </si>
  <si>
    <t xml:space="preserve"> POLY(BUTYL ACRYLATE-CO-ETHYL ACRYLATE)</t>
  </si>
  <si>
    <t xml:space="preserve"> ACRYLIC ACID BUTYL ESTER, POLYMER WITH ETHYL ACRYLATE</t>
  </si>
  <si>
    <t xml:space="preserve"> POLY(BUTYL 2-PROPENOATE-CO-ETHYL 2-PROPENOATE)</t>
  </si>
  <si>
    <t xml:space="preserve"> 2-PROPENOIC ACID, BUTYL ESTER, POLYMER WITH ETHYL 2-PROPENOATE</t>
  </si>
  <si>
    <t xml:space="preserve"> POLY(O-CRESOL-CO-FORMALDEHYDE-CO-PHENOL)</t>
  </si>
  <si>
    <t xml:space="preserve"> POLY(FORMALDEHYDE-CO-2-METHYLPHENOL-CO-PHENOL)</t>
  </si>
  <si>
    <t xml:space="preserve"> FORMALDEHYDE, POLYMER WITH 2-METHYLPHENOL AND PHENOL</t>
  </si>
  <si>
    <t xml:space="preserve"> PHENOL-O-CRESOL-FORMALDEHYDE RESIN</t>
  </si>
  <si>
    <t xml:space="preserve"> POLY(2-CRESOL-CO-FORMALDEHYDE-CO-PHENOL)</t>
  </si>
  <si>
    <t xml:space="preserve"> O-CRESOL, POLYMER WITH FORMALDEHYDE AND PHENOL</t>
  </si>
  <si>
    <t xml:space="preserve"> POLY(ADIPIC ACID-CO-BUTYLENE GLYCOL-CO-DIPHENYLMETHANE DIISOCYANATE)</t>
  </si>
  <si>
    <t xml:space="preserve"> POLY(ADIPIC ACID-CO-1,4-BUTYLENE GLYCOL-CO-DIPHENYLMETHANE 4,4'-DIISOCYANATE)</t>
  </si>
  <si>
    <t xml:space="preserve"> DIPHENYLMETHANE 4,4'-DIISOCYANATE-1,4-BUTANEDIOL-ADIPIC ACID RESIN</t>
  </si>
  <si>
    <t xml:space="preserve"> DIPHENYLMETHANE 4,4'-DIISOCYANATE-ADIPIC ACID-1,4-BUTANEDIOL RESIN</t>
  </si>
  <si>
    <t xml:space="preserve"> HEXANEDIOIC ACID, POLYMER WITH 1,4-BUTANEDIOL AND 1,1'-METHYLENEBIS(4-ISOCYANATOBENZENE)</t>
  </si>
  <si>
    <t xml:space="preserve"> POLY(1,4-BUTANEDIOL-CO-HEXANEDIOIC ACID-CO-1,1'-METHYLENEBIS(4-ISOCYANATOBENZENE))</t>
  </si>
  <si>
    <t xml:space="preserve"> POLY(ETHYLENE-CO-METHACRYLIC ACID-CO-VINYL ACETATE)</t>
  </si>
  <si>
    <t xml:space="preserve"> ACETIC ACID VINYL ESTER, POLYMER WITH ETHYLENE AND METHACRYLIC ACID</t>
  </si>
  <si>
    <t xml:space="preserve"> ETHYLENE-METHACRYLIC ACID-VINYL ACETATE COPOLYMER</t>
  </si>
  <si>
    <t xml:space="preserve"> POLY(ETHENE-CO-ETHENYL ACETATE-CO-2-METHYL-2-PROPENOIC ACID)</t>
  </si>
  <si>
    <t xml:space="preserve"> 2-PROPENOIC ACID, 2-METHYL-, POLYMER WITH ETHENE AND ETHENYL ACETATE</t>
  </si>
  <si>
    <t xml:space="preserve"> POLY(ACRYLAMIDE-CO-ETHYLENE-CO-VINYL CHLORIDE)</t>
  </si>
  <si>
    <t xml:space="preserve"> ACRYLAMIDE-ETHYLENE-VINYL CHLORIDE COPOLYMER</t>
  </si>
  <si>
    <t xml:space="preserve"> ACRYLAMIDE, POLYMER WITH CHLOROETHYLENE AND ETHYLENE</t>
  </si>
  <si>
    <t xml:space="preserve"> ETHYLENE-VINYL CHLORIDE-ACRYLAMIDE COPOLYMER</t>
  </si>
  <si>
    <t xml:space="preserve"> POLY(CHLOROETHYLENE-CO-ETHYLENE-CO-2-PROPENAMIDE)</t>
  </si>
  <si>
    <t xml:space="preserve"> VINYL CHLORIDE-ETHYLENE-ACRYLAMIDE TERPOLYMER</t>
  </si>
  <si>
    <t xml:space="preserve"> 2-PROPENAMIDE, POLYMER WITH CHLOROETHENE AND ETHENE</t>
  </si>
  <si>
    <t xml:space="preserve"> POLY(ETHYL ACRYLATE-CO-2-ETHYLHEXYL ACRYLATE)</t>
  </si>
  <si>
    <t xml:space="preserve"> ACRYLIC ACID, ETHYL ESTER, POLYMER WITH 2-ETHYLHEXYL ACRYLATE</t>
  </si>
  <si>
    <t xml:space="preserve"> ETHYL ACRYLATE-2-ETHYLHEXYL ACRYLATE COPOLYMER</t>
  </si>
  <si>
    <t xml:space="preserve"> POLY(ETHYL 2-PROPENOATE-CO-2-ETHYLHEXYL 2-PROPENOATE)</t>
  </si>
  <si>
    <t xml:space="preserve"> 2-ETHYLHEXYL ACRYLATE-ETHYL ACRYLATE COPOLYMER</t>
  </si>
  <si>
    <t xml:space="preserve"> 2-PROPENOIC ACID, ETHYL ESTER, POLYMER WITH 2-ETHYLHEXYL 2-PROPENOATE</t>
  </si>
  <si>
    <t xml:space="preserve"> (N-OCTYL)TIN S,S'S'' TRIS(ISOOCTYLMERCAPTOACETATE)</t>
  </si>
  <si>
    <t xml:space="preserve"> OCTYLTIN TRIS(ISOOCTYL THIOGLYCOLATE)</t>
  </si>
  <si>
    <t xml:space="preserve"> (N-OCTYL)TIN S,S',S''-TRIS(ISOOCTYL MERCAPTOACETATE)</t>
  </si>
  <si>
    <t xml:space="preserve"> ACETIC ACID, 2,2',2''-((OCTYLSTANNYLIDYNE)TRIS(THIO))TRIS-, TRIISOOCTYL ESTER</t>
  </si>
  <si>
    <t xml:space="preserve"> ACETIC ACID, ((OCTYLSTANNYLIDYNE)TRITHIO)TRI-, TRIISOOCTYL ESTER</t>
  </si>
  <si>
    <t xml:space="preserve"> OCTYLTIN TRIS(ISOOCTYL MERCAPTOACETATE)</t>
  </si>
  <si>
    <t xml:space="preserve"> TRIISOOCTYL 2,2',2''-((OCTYLSTANNYLIDYNE)TRIS(THIO))TRIS(ACETATE)</t>
  </si>
  <si>
    <t xml:space="preserve"> TRIISOOCTYL ((OCTYLSTANNYLIDYNE)TRITHIO)TRIACETATE</t>
  </si>
  <si>
    <t xml:space="preserve"> DI(N-OCTYL)TIN S,S'-BIS(ISOOCTYLMERCAPTOACETATE)</t>
  </si>
  <si>
    <t xml:space="preserve"> DIOCTYLTIN BIS(ISOOCTYL THIOGLYCOLATE)</t>
  </si>
  <si>
    <t xml:space="preserve"> ACETIC ACID, 2,2'-((DIOCTYLSTANNYLENE)BIS-, DIISOCTYL ESTER</t>
  </si>
  <si>
    <t xml:space="preserve"> ACETIC ACID, ((DIOCTYLSTANNYLENE)DITHIO)DI-, DIISOOCTYL ESTER</t>
  </si>
  <si>
    <t xml:space="preserve"> DIOCTYLTIN BIS(ISOOCTYL MERCAPTOACETATE)</t>
  </si>
  <si>
    <t xml:space="preserve"> DI(N-OCTYL)TIN S,S'-BIS(ISOOCTYL MERCAPTOACETATE)</t>
  </si>
  <si>
    <t xml:space="preserve"> DIISOOCTYL ((DIOCTYLSTANNYLENE)DITHIO)DIACETATE</t>
  </si>
  <si>
    <t xml:space="preserve"> DIISOOCTYL 2,2'-((DIOCTYLSTANNYLENE)BIS(ACETATE)</t>
  </si>
  <si>
    <t xml:space="preserve"> DIISOOCTYL BIS((CARBOXYMETHYL)THIO)DIOCTYLTIN</t>
  </si>
  <si>
    <t xml:space="preserve"> DIOCTYLTIN S,S'-BIS(ISOOCTYL MERCAPTOACETATE)</t>
  </si>
  <si>
    <t xml:space="preserve"> ISOOCTYL ALCOHOL, ((DIOCTYLSTANNYLENE)DITHIO)DIACETATE (2:1)</t>
  </si>
  <si>
    <t xml:space="preserve"> GLYCERYL MONOCAPRATE</t>
  </si>
  <si>
    <t xml:space="preserve"> MONODECANOIN</t>
  </si>
  <si>
    <t xml:space="preserve"> GLYCERYL MONODECANOATE</t>
  </si>
  <si>
    <t xml:space="preserve"> DECANOIN, MONO-</t>
  </si>
  <si>
    <t xml:space="preserve"> MONOCAPRIN</t>
  </si>
  <si>
    <t xml:space="preserve"> DECANOIC ACID, MONOESTER WITH 1,2,3-PROPANETRIOL</t>
  </si>
  <si>
    <t xml:space="preserve"> 1,2,3-PROPANETRIOL MONODECANOATE</t>
  </si>
  <si>
    <t xml:space="preserve"> POLY(DIMETHYL ISOPHTHALATE-CO-ETHYLENE GLYCOL-CO-TEREPHTHALIC ACID)</t>
  </si>
  <si>
    <t xml:space="preserve"> ETHYLENE GLYCOL, POLYESTER WITH DIMETHYL ISOPHTHALATE AND TEREPHTHALIC ACID</t>
  </si>
  <si>
    <t xml:space="preserve"> POLY(1,4-BENZENEDICARBOXYLIC ACID-CO-1,2-ETHANEDIOL-CO-DIMETHYL 1,3-BENZENEDICARBOXYLATE)</t>
  </si>
  <si>
    <t xml:space="preserve"> 1,3-BENZENEDICARBOXYLIC ACID, DIMETHYL ESTER, POLYMER WITH 1,4-BENZENEDICARBOXYLIC ACID AND 1,2-ETHANEDIOL</t>
  </si>
  <si>
    <t xml:space="preserve"> POLY(BUTADIENE-CO-METHYLACRYLONITRILE)</t>
  </si>
  <si>
    <t xml:space="preserve"> POLY(BUTADIENE-CO-METHACRYLONITRILE)</t>
  </si>
  <si>
    <t xml:space="preserve"> BUTADIENE-METHACRYLONITRILE COPOLYMER</t>
  </si>
  <si>
    <t xml:space="preserve"> POLY(1,3-BUTADIENE-CO-2-METHYL-2-PROPENENITRILE)</t>
  </si>
  <si>
    <t xml:space="preserve"> POLY(1,3-BUTADIENE-CO-METHACRYLONITRILE)</t>
  </si>
  <si>
    <t xml:space="preserve"> 2-PROPENENITRILE, 2-METHYL-, POLYMER WITH 1,3-BUTADIENE</t>
  </si>
  <si>
    <t xml:space="preserve"> 1,3-BUTADIENE, POLYMER WITH METHACRYLONITRILE</t>
  </si>
  <si>
    <t xml:space="preserve"> POLY(BUTYL ACRYLATE-CO-N-METHYLOACRYLAMIDE-CO-VINYL ACETATE)</t>
  </si>
  <si>
    <t xml:space="preserve"> POLY(BUTYL ACRYLATE-CO-N-METHYLOLACRYLAMIDE-CO-VINYL ACETATE)</t>
  </si>
  <si>
    <t xml:space="preserve"> BUTYL ACRYLATE-VINYL ACETATE-N-METHYLOLACRYLAMIDE TERPOLYMER</t>
  </si>
  <si>
    <t xml:space="preserve"> BUTYL ACRYLATE-N-METHYLOLACRYLAMIDE-VINYL ACETATE COPOLYMER</t>
  </si>
  <si>
    <t xml:space="preserve"> ACETIC ACID VINYL ESTER, POLYMER WITH BUTYL ACRYLATE AND N-(HYDROXYMETHYL)ACRYLAMIDE</t>
  </si>
  <si>
    <t xml:space="preserve"> POLY(BUTYL 2-PROPENOATE-CO-ETHENYL ACETATE-CO-N-(HYDROXYMETHYL)-2-PROPENAMIDE)</t>
  </si>
  <si>
    <t xml:space="preserve"> POLY(BUTYL ACRYLATE-CO-N-(HYDROXYMETHYL)ACRYLAMIDE-CO-VINYL ACETATE)</t>
  </si>
  <si>
    <t xml:space="preserve"> VINYL ACETATE-BUTYL ACRYLATE-N-METHYLOLACRYLAMIDE COPOLYMER</t>
  </si>
  <si>
    <t xml:space="preserve"> 2-PROPENOIC ACID, BUTYL ESTER, POLYMER WITH ETHENYL ACETATE AND N-(HYDROXYMETHYL)-2-PROPENAMIDE</t>
  </si>
  <si>
    <t xml:space="preserve"> CRESYL DIPHENYL PHOSPHATE</t>
  </si>
  <si>
    <t xml:space="preserve"> DIPHENYL METHYLPHENYL PHOSPHATE</t>
  </si>
  <si>
    <t xml:space="preserve"> DIPHENYL TOLYL PHOSPHATE</t>
  </si>
  <si>
    <t xml:space="preserve"> METHYLPHENYL DIPHENYL PHOSPHATE</t>
  </si>
  <si>
    <t xml:space="preserve"> PHOSPHORIC ACID, METHYLPHENYL DIPHENYL ESTER</t>
  </si>
  <si>
    <t xml:space="preserve"> PHOSPHORIC ACID, DIPHENYL TOLYL ESTER</t>
  </si>
  <si>
    <t xml:space="preserve"> PHENYL TOLYL PHOSPHATE ((PHO)2(C7H7)PO)</t>
  </si>
  <si>
    <t xml:space="preserve"> PHENYL TOLYL PHOSPHATE ((PHO)2(C7H7O)PO)</t>
  </si>
  <si>
    <t xml:space="preserve"> MONOACETOGLYCERIDE</t>
  </si>
  <si>
    <t xml:space="preserve"> GLYCERYL ACETATE</t>
  </si>
  <si>
    <t xml:space="preserve"> MONOACETIN</t>
  </si>
  <si>
    <t xml:space="preserve"> ACETIN</t>
  </si>
  <si>
    <t xml:space="preserve"> GLYCERYL MONOACETATE</t>
  </si>
  <si>
    <t xml:space="preserve"> GLYCEROL MONOACETATE</t>
  </si>
  <si>
    <t xml:space="preserve"> 1,2,3,-PROPANETRIOL, MONOACETATE</t>
  </si>
  <si>
    <t xml:space="preserve"> 1,2,3-PROPANETRIYL MONOACETATE</t>
  </si>
  <si>
    <t xml:space="preserve"> DIPHENYLMETHANE DIISOCYANATE</t>
  </si>
  <si>
    <t xml:space="preserve"> BENZENE, 1,1'-METHYLENEBIS(ISOCYANATO-</t>
  </si>
  <si>
    <t xml:space="preserve"> ISOCYANIC ACID, METHYLENEDIPHENYLENE ESTER</t>
  </si>
  <si>
    <t xml:space="preserve"> METHYLENEDIPHENYL DIISOCYANATE</t>
  </si>
  <si>
    <t xml:space="preserve"> METHYLENEDIPHENYLENE ISOCYANATE</t>
  </si>
  <si>
    <t xml:space="preserve"> 1,1'-METHYLENEBIS(ISOCYANATOBENZENE)</t>
  </si>
  <si>
    <t xml:space="preserve"> DISODIUM N-OCTADECYLSULFOSUCCINAMATE</t>
  </si>
  <si>
    <t xml:space="preserve"> BUTANOIC ACID, 4-(OCTADECYLAMINO)-4-OXOSULFO-, DISODIUM SALT</t>
  </si>
  <si>
    <t xml:space="preserve"> DISODIUM 4-(OCTADECYLAMINO)-4-OXOSULFOBUTANOATE</t>
  </si>
  <si>
    <t xml:space="preserve"> SUCCINAMIC ACID, N-OCTADECYLSULFO-, DISODIUM SALT</t>
  </si>
  <si>
    <t xml:space="preserve"> POLY(BUTADIENE-CO-1,3-DIVINYLBENZENE-CO-STYRENE)</t>
  </si>
  <si>
    <t xml:space="preserve"> BUTADIENE-STYRENE-1,3-DIVINYLBENZENE COPOLYMER</t>
  </si>
  <si>
    <t xml:space="preserve"> BENZENE, 1,3-DIETHENYL-, POLYMER WITH 1,3-BUTADIENE AND ETHENYLBENZENE</t>
  </si>
  <si>
    <t xml:space="preserve"> BENZENE, M-DIVINYL-, POLYMER WITH 1,3-BUTADIENE AND STYRENE</t>
  </si>
  <si>
    <t xml:space="preserve"> BUTADIENE-STYRENE-DIVINYLBENZENE COPOLYMER</t>
  </si>
  <si>
    <t xml:space="preserve"> POLY(1,3-BUTADIENE-CO-ETHENYLBENZENE-CO-1,3-DIETHENYLBENZENE)</t>
  </si>
  <si>
    <t xml:space="preserve"> POLY(1,3-BUTADIENE-CO-M-DIVINYLBENZENE-CO-STYRENE)</t>
  </si>
  <si>
    <t xml:space="preserve"> STYRENE-1,3-BUTADIENE-DIVINYLBENZENE POLYMER</t>
  </si>
  <si>
    <t xml:space="preserve"> TOLUENE DIISOCYANATE</t>
  </si>
  <si>
    <t xml:space="preserve"> TOLYLENE DIISOCYANATE</t>
  </si>
  <si>
    <t xml:space="preserve"> BENZENE, 1,3-DIISOCYANATOMETHYL-</t>
  </si>
  <si>
    <t xml:space="preserve"> 1,3-DIISOCYANATOMETHYLBENZENE</t>
  </si>
  <si>
    <t xml:space="preserve"> ISOCYANIC ACID, METHYL-M-PHENYLENE ESTER</t>
  </si>
  <si>
    <t xml:space="preserve"> METHYL-M-PHENYLENE ISOCYANATE</t>
  </si>
  <si>
    <t xml:space="preserve"> POLY(2-ETHYLHEXYL METHACRYLATE-CO-METHYL METHACRYLATE)</t>
  </si>
  <si>
    <t xml:space="preserve"> POLY(2-ETHYLHEXYL 2-METHYL-2-PROPENOATE-CO-METHYL 2-METHYL-2-PROPENOATE)</t>
  </si>
  <si>
    <t xml:space="preserve"> 2-ETHYLHEXYL METHACRYLATE-METHYL METHACRYLATE COPOLYMER</t>
  </si>
  <si>
    <t xml:space="preserve"> 2-PROPENOIC ACID, 2-METHYL-, 2-ETHYLHEXYL ESTER, POLYMER WITH METHYL 2-METHYL-2-PROPENOATE</t>
  </si>
  <si>
    <t xml:space="preserve"> TRIS(NONYLPHENYL) PHOSPHITE</t>
  </si>
  <si>
    <t xml:space="preserve"> NONYLPHENYL PHOSPHITE</t>
  </si>
  <si>
    <t xml:space="preserve"> PHENOL, NONYL-, PHOSPHITE (3:1)</t>
  </si>
  <si>
    <t xml:space="preserve"> NONYLPHENYL PHOSPHITE (3:1)</t>
  </si>
  <si>
    <t xml:space="preserve"> TRI(MONONONYLPHENYL) PHOSPHITE</t>
  </si>
  <si>
    <t xml:space="preserve"> TRINONYLPHENYL PHOSPHITE</t>
  </si>
  <si>
    <t xml:space="preserve"> DIAMINOPROPANE</t>
  </si>
  <si>
    <t xml:space="preserve"> PROPANEDIAMINE</t>
  </si>
  <si>
    <t xml:space="preserve"> POLY(ACRYLIC ACID-CO-ACRYLONITRILE-CO-BUTADIENE-CO-STYRENE)</t>
  </si>
  <si>
    <t xml:space="preserve"> BUTADIENE-STYRENE-ACRYLONITRILE-ACRYLIC ACID COPOLYMER</t>
  </si>
  <si>
    <t xml:space="preserve"> ACRYLIC ACID, POLYMER WITH ACRYLONITRILE, 1,3-BUTADIENE AND STYRENE</t>
  </si>
  <si>
    <t xml:space="preserve"> POLY(1,3-BUTADIENE-CO-ETHENYLBENZENE-CO-2-PROPENENITRILE-CO-2-PROPENOIC ACID)</t>
  </si>
  <si>
    <t xml:space="preserve"> POLY(ACRYLIC ACID-CO-ACRYLONITRILE-CO-1,3-BUTADIENE-CO-STYRENE)</t>
  </si>
  <si>
    <t xml:space="preserve"> 2-PROPENOIC ACID, POLYMER WITH 1,3-BUTADIENE, ETHENYLBENZENE AND 2-PROPENENITRILE</t>
  </si>
  <si>
    <t xml:space="preserve"> POLY(ADIPIC ACID-CO-BUTYLENE GLYCOL-CO-ETHYLENE GLYCOL)</t>
  </si>
  <si>
    <t xml:space="preserve"> ADIPIC ACID-BUTYLENE GLYCOL-ETHYLENE GLYCOL COPOLYMER</t>
  </si>
  <si>
    <t xml:space="preserve"> HEXANEDIOIC ACID, POLYMER WITH 1,4-BUTANEDIOL AND 1,2-ETHANEDIOL</t>
  </si>
  <si>
    <t xml:space="preserve"> POLY(ETHYLENE TETRAMETHYLENE ADIPATE)</t>
  </si>
  <si>
    <t xml:space="preserve"> POLY(ADIPIC ACID-CO-1,4-BUTANEDIOL-CO-1,2-ETHANEDIOL)</t>
  </si>
  <si>
    <t xml:space="preserve"> POLY(1,4-BUTANEDIOL-CO-1,2-ETHANEDIOL-CO-HEXANEDIOIC ACID)</t>
  </si>
  <si>
    <t xml:space="preserve"> POLY(ADIPIC ACID-CO-1,4-BUTANEDIOL-CO-ETHYLENE GLYCOL)</t>
  </si>
  <si>
    <t xml:space="preserve"> 1,4-BUTANEDIOL, POLYESTER WITH ADIPIC ACID AND ETHYLENE GLYCOL</t>
  </si>
  <si>
    <t xml:space="preserve"> NYLON 66-NYLON 610 COPOLYMER</t>
  </si>
  <si>
    <t xml:space="preserve"> DECANEDIOIC ACID, POLYMER WITH 1,6-HEXANEDIAMINE AND HEXANEDIOIC ACID</t>
  </si>
  <si>
    <t xml:space="preserve"> HEXAMETHYLENEDIAMMONIUM ADIPATE-HEXAMETHYLENEDIAMMONIUM SEBACATE COPOLYMER</t>
  </si>
  <si>
    <t xml:space="preserve"> NYLON 66/610</t>
  </si>
  <si>
    <t xml:space="preserve"> POLY(ADIPIC ACID-CO-HEXAMETHYLENEDIAMINE-CO-SEBACIC ACID)</t>
  </si>
  <si>
    <t xml:space="preserve"> POLY(DECANEDIOIC ACID-CO-1,6-HEXANEDIAMINE-CO-HEXANEDIOIC ACID)</t>
  </si>
  <si>
    <t xml:space="preserve"> ETHYL METHACRYLATE-METHYL ACRYLATE COPOLYMER</t>
  </si>
  <si>
    <t xml:space="preserve"> POLY(ETHYL METHACRYLATE-CO-METHYL ACRYLATE)</t>
  </si>
  <si>
    <t xml:space="preserve"> ACRYLIC ACID METHYL ESTER, POLYMER WITH ETHYL METHACRYLATE</t>
  </si>
  <si>
    <t xml:space="preserve"> POLY(ETHYL 2-METHYL-2-PROPENOATE-CO-METHYL 2-PROPENOATE)</t>
  </si>
  <si>
    <t xml:space="preserve"> 2-PROPENOIC ACID, 2-METHYL-, ETHYL ESTER, POLYMER WITH METHYL 2-PROPENOATE</t>
  </si>
  <si>
    <t xml:space="preserve"> POLY(ETHYLENE-CO-1-OCTENE-CO-PROPYLENE)</t>
  </si>
  <si>
    <t xml:space="preserve"> ETHYLENE-OCTENE-1-PROPYLENE COPOLYMER</t>
  </si>
  <si>
    <t xml:space="preserve"> POLY(ETHENE-CO-1-OCTENE-CO-1-PROPENE)</t>
  </si>
  <si>
    <t xml:space="preserve"> 1-OCTENE, POLYMER WITH ETHENE AND 1-PROPENE</t>
  </si>
  <si>
    <t xml:space="preserve"> POLY(ETHYL METHACRYLATE-CO-METHACRYLIC ACID-CO-VINYL-PYRROLIDONE)</t>
  </si>
  <si>
    <t xml:space="preserve"> POLY(ETHYL METHACRYLATE-CO-METHACRYLIC ACID-CO-VINYLPYRROLIDONE)</t>
  </si>
  <si>
    <t xml:space="preserve"> ETHYL METHACRYLATE-METHACRYLIC ACID-VINYLPYRROLIDONE COPOLYMER</t>
  </si>
  <si>
    <t xml:space="preserve"> POLY(ETHYL METHACRYLATE-CO-METHACRYLIC ACID-CO-1-VINYL-2-PYRROLIDINONE)</t>
  </si>
  <si>
    <t xml:space="preserve"> 2-PROPENOIC ACID, 2-METHYL-, POLYMER WITH 1-ETHENYL-2-PYRROLIDINONE AND ETHYL 2-METHYL-2-PROPENOATE</t>
  </si>
  <si>
    <t xml:space="preserve"> 2-PYRROLIDINONE, 1-VINYL-, POLYMER WITH ETHYL METHACRYLATE AND METHACRYLIC ACID</t>
  </si>
  <si>
    <t xml:space="preserve"> METHACRYLIC ACID-METHYL ACRYLATE COPOLYMER</t>
  </si>
  <si>
    <t xml:space="preserve"> POLY(METHACRYLIC ACID-CO-METHYL ACRYLATE)</t>
  </si>
  <si>
    <t xml:space="preserve"> ACRYLIC ACID METHYL ESTER, POLYMER WITH METHACRYLIC ACID</t>
  </si>
  <si>
    <t xml:space="preserve"> POLY(METHYL 2-PROPENOATE-CO-2-METHYL-2-PROPENOIC ACID)</t>
  </si>
  <si>
    <t xml:space="preserve"> 2-PROPENOIC ACID, 2-METHYL-, POLYMER WITH METHYL 2-PROPENOATE</t>
  </si>
  <si>
    <t xml:space="preserve"> DIALLYLDIMETHYLAMMONIUM CHLORIDE WITH ACRYLAMIDE</t>
  </si>
  <si>
    <t xml:space="preserve"> POLYQUATERNIUM-7</t>
  </si>
  <si>
    <t xml:space="preserve"> QUATERNIUM-41</t>
  </si>
  <si>
    <t xml:space="preserve"> ACRYLAMIDE-DIALLYLDIMETHYLAMMONIUM CHLORIDE COPOLYMER</t>
  </si>
  <si>
    <t xml:space="preserve"> DIALLYLDIMETHYLAMMONIUM CHLORIDE-ACRYLAMIDE COPOLYMER</t>
  </si>
  <si>
    <t xml:space="preserve"> POLY(ACRYLAMIDE-CO-DIALLYLDIMETHYLAMMONIUM CHLORIDE)</t>
  </si>
  <si>
    <t xml:space="preserve"> 2-PROPEN-1-AMINIUM, N,N-DIMETHYL-N-2-PROPENYL-, CHLORIDE, POLYMER WITH 2-PROPENAMIDE</t>
  </si>
  <si>
    <t xml:space="preserve"> AMMONIUM, DIALLYLDIMETHYL-, CHLORIDE, POLYMER WITH ACRYLAMIDE</t>
  </si>
  <si>
    <t xml:space="preserve"> POLY(N,N-DIMETHYL-N-2-PROPENYL-2-PROPEN-1-AMINIUM CHLORIDE-CO-2-PROPENAMIDE)</t>
  </si>
  <si>
    <t xml:space="preserve"> MALEIC ANHYDRIDE-DIISOBUTYLENE COPOLYMER, AMMONIUM SALT</t>
  </si>
  <si>
    <t xml:space="preserve"> POLY(DIISOBUTYLENE-CO-MALEIC ANHYDRIDE), AMMONIUM SALT</t>
  </si>
  <si>
    <t xml:space="preserve"> DIISOBUTYLENE-MALEIC ANHYDRIDE COPOLYMER, AMMONIUM SALT</t>
  </si>
  <si>
    <t xml:space="preserve"> MALEIC ANHYDRIDE, POLYMER WITH 2,4,4-TRIMETHYLPENTENE, AMMONIUM SALT</t>
  </si>
  <si>
    <t xml:space="preserve"> POLY(2,5-FURANDIONE-CO-2,4,4-TRIMETHYLPENTENE), AMMONIUM SALT</t>
  </si>
  <si>
    <t xml:space="preserve"> POLY(MALEIC ANHYDRIDE-CO-2,4,4-TRIMETHYLPENTENE), AMMONIUM SALT</t>
  </si>
  <si>
    <t xml:space="preserve"> 2,5-FURANDIONE, POLYMER WITH 2,4,4-TRIMETHYLPENTENE, AMMONIUM SALT</t>
  </si>
  <si>
    <t xml:space="preserve"> POLY(BUTADIENE-CO-N-METHYLOACRYLAMIDE-CO-STYRENE)</t>
  </si>
  <si>
    <t xml:space="preserve"> POLY(BUTADIENE-CO-N-METHYLOLACRYLAMIDE-CO-STYRENE)</t>
  </si>
  <si>
    <t xml:space="preserve"> BUTADIENE-STYRENE-N-METHYLOLACRYLAMIDE</t>
  </si>
  <si>
    <t xml:space="preserve"> BUTADIENE-N-METHYLOLACRYLAMIDE-STYRENE COPOLYMER</t>
  </si>
  <si>
    <t xml:space="preserve"> POLY(BUTADIENE-CO-N-(HYDROXYMETHYL)ACRYLAMIDE-CO-STYRENE)</t>
  </si>
  <si>
    <t xml:space="preserve"> POLY(1,3-BUTADIENE-CO-ETHENYLBENZENE-CO-N-(HYDROXYMETHYL)-2-PROPENAMIDE)</t>
  </si>
  <si>
    <t xml:space="preserve"> POLY(1,3-BUTADIENE-CO-N-(HYDROXYMETHYL)ACRYLAMIDE-CO-STYRENE)</t>
  </si>
  <si>
    <t xml:space="preserve"> 2-PROPENAMIDE, N-(HYDROXYMETHYL)-, POLYMER WITH 1,3-BUTADIENE AND ETHENYLBENZENE</t>
  </si>
  <si>
    <t xml:space="preserve"> 1,3-BUTADIENE, POLYMER WITH N-(HYDROXYMETHYL)ACRYLAMIDE AND STYRENE</t>
  </si>
  <si>
    <t xml:space="preserve"> STYRENE-MALEIC ANHYDRIDE COPOLYMER, POTASSIUM SALT</t>
  </si>
  <si>
    <t xml:space="preserve"> POLY(MALEIC ANHYDRIDE-CO-STYRENE), POTASSIUM SALT</t>
  </si>
  <si>
    <t xml:space="preserve"> MALEIC ANHYDRIDE-STYRENE COPOLYMER, POTASSIUM SALT</t>
  </si>
  <si>
    <t xml:space="preserve"> MALEIC ANHYDRIDE, POLYMER WITH STYRENE, POTASSIUM SALT</t>
  </si>
  <si>
    <t xml:space="preserve"> POLY(ETHENYLBENZENE-CO-2,5-FURANDIONE), POTASSIUM SALT</t>
  </si>
  <si>
    <t xml:space="preserve"> 2,5-FURANDIONE, POLYMER WITH ETHENYLBENZENE, POTASSIUM SALT</t>
  </si>
  <si>
    <t xml:space="preserve"> ETHYLENE-MALEIC ANHYDRIDE COPOLYMER, POTASSIUM SALT</t>
  </si>
  <si>
    <t xml:space="preserve"> POLY(ETHYLENE-CO-MALEIC ANHYDRIDE), POTASSIUM SALT</t>
  </si>
  <si>
    <t xml:space="preserve"> POLY(ETHENE-CO-2,5-FURANDIONE), POTASSIUM SALT</t>
  </si>
  <si>
    <t xml:space="preserve"> 2,5-FURANDIONE, POLYMER WITH ETHENE, POTASSIUM SALT</t>
  </si>
  <si>
    <t xml:space="preserve"> DIOCTYLDIPHENYLAMINE</t>
  </si>
  <si>
    <t xml:space="preserve"> BENZENAMINE, AR-OCTYL-N-(OCTYLPHENYL)-</t>
  </si>
  <si>
    <t xml:space="preserve"> AR-OCTYL-N-(OCTYLPHENYL)BENZENAMINE</t>
  </si>
  <si>
    <t xml:space="preserve"> DIPHENYLAMINE, AR,AR'-DIOCTYL-</t>
  </si>
  <si>
    <t xml:space="preserve"> AR,AR'-DIOCTYLDIPHENYLAMINE</t>
  </si>
  <si>
    <t xml:space="preserve"> BIS(OCTYLPHENYL)AMINE</t>
  </si>
  <si>
    <t xml:space="preserve"> DI(OCTYLPHENYL)AMINE</t>
  </si>
  <si>
    <t xml:space="preserve"> POLY(BUTYLENE ISOPHTHALATE)</t>
  </si>
  <si>
    <t xml:space="preserve"> BUTYLENE-ISOPHTHALATE POLYMER</t>
  </si>
  <si>
    <t xml:space="preserve"> POLY(1,3-BENZENEDICARBOXYLIC ACID-CO-1,4-BUTANEDIOL)</t>
  </si>
  <si>
    <t xml:space="preserve"> POLY(1,4-BUTANEDIOL-CO-ISOPHTHALIC ACID)</t>
  </si>
  <si>
    <t xml:space="preserve"> POLY(TETRAMETHYLENE ISOPHTHALATE)</t>
  </si>
  <si>
    <t xml:space="preserve"> 1,4-BUTYLENE GLYCOL-ISOPHTHALATE POLYMER</t>
  </si>
  <si>
    <t xml:space="preserve"> 1,3-BENZENEDICARBOXYLIC ACID, POLYMER WITH 1,4-BUTANEDIOL</t>
  </si>
  <si>
    <t xml:space="preserve"> 1,4-BUTANEDIOL, POLYMER WITH ISOPHTHALIC ACID</t>
  </si>
  <si>
    <t xml:space="preserve"> POLY(1,6-HEXANEDIOL-CO-TEREPHTHALIC ACID)</t>
  </si>
  <si>
    <t xml:space="preserve"> POLY(HEXAMETHYLENE TEREPHTHLALATE)</t>
  </si>
  <si>
    <t xml:space="preserve"> POLY(HEXAMETHYLENE GLYCOL-CO-TEREPHTHALIC ACID)</t>
  </si>
  <si>
    <t xml:space="preserve"> POLY(1,4-BENZENEDICARBOXYLIC ACID-CO-1,6-HEXANEDIOL)</t>
  </si>
  <si>
    <t xml:space="preserve"> POLY(1,6-HEXAMETHYLENE TEREPHTHALATE)</t>
  </si>
  <si>
    <t xml:space="preserve"> 1,4-BENZENEDICARBOXYLIC ACID, POLYMER WITH 1,6-HEXANEDIOL</t>
  </si>
  <si>
    <t xml:space="preserve"> 1,6-HEXANDIOL, POLYESTER WITH TEREPHTHALIC ACID</t>
  </si>
  <si>
    <t xml:space="preserve"> DIMETHYLTIN BIS (ISOOCTYLMERCAPTOACETATE)</t>
  </si>
  <si>
    <t xml:space="preserve"> DIMETHYLTIN BIS(ISOOCTYL THIOGLYCOLATE)</t>
  </si>
  <si>
    <t xml:space="preserve"> ACETIC ACID, 2,2'-((DIMETHYLSTANNYLENE)BIS(THIO))BIS-, DIISOOCTYL ESTER</t>
  </si>
  <si>
    <t xml:space="preserve"> DIMETHYLTIN BIS(ISOOCTYL MERCAPTOACETATE)</t>
  </si>
  <si>
    <t xml:space="preserve"> DIISOOCTYL 2,2'-((DIMETHYLSTANNYLENE)BIS(THIO))BIS(ACETATE))</t>
  </si>
  <si>
    <t xml:space="preserve"> DICHLOROPROPANE</t>
  </si>
  <si>
    <t xml:space="preserve"> PROPANE, DICHLORO-</t>
  </si>
  <si>
    <t xml:space="preserve"> PROPANE DICHLORIDE</t>
  </si>
  <si>
    <t xml:space="preserve"> PERFLUORO(PROPYLVINYL ETHER)-TETRAFLUOROETHYLENE COPOLYMER</t>
  </si>
  <si>
    <t xml:space="preserve"> POLY(PERFLUORO(PROPYL VINYL ETHER)-CO-TETRAFLUOROETHYLENE)</t>
  </si>
  <si>
    <t xml:space="preserve"> ETHER, HEPTAFLUOROPROPYL TRIFLUOROVINYL, POLYMER WITH TETRAFLUOROETHYLENE</t>
  </si>
  <si>
    <t xml:space="preserve"> PERFLUOROPROPYL PERFLUOROVINYL ETHER-TETRAFLUOROETHYLENE COPOLYMER</t>
  </si>
  <si>
    <t xml:space="preserve"> PERFLUORO(PROPYL VINYL ETHER)-TETRAFLUOROETHYLENE COPOLYMER</t>
  </si>
  <si>
    <t xml:space="preserve"> PROPANE, 1,1,1,2,2,3,3-HEPTAFLUORO-3-((TRIFLUOROETHENYL)OXY)-, POLYMER WITH TETRAFLUOROETHENE</t>
  </si>
  <si>
    <t xml:space="preserve"> POLY(1,1,1,2,2,3,3-HEPTAFLUORO-3-((TRIFLUOROETHENYL)OXY)PROPANE-CO-TETRAFLUOROETHENE)</t>
  </si>
  <si>
    <t xml:space="preserve"> TETRAFLUOROETHYLENE-PERFLUORO(PROPYL VINYL ETHER) COPOLYMER</t>
  </si>
  <si>
    <t xml:space="preserve"> SORBITAN TRISTEARATE</t>
  </si>
  <si>
    <t xml:space="preserve"> SORBITAN, TRIOCTADECANOATE</t>
  </si>
  <si>
    <t xml:space="preserve"> TETRAFLUOROETHYLENE-PERFLUOROMETHYL VINYL ETHER-PERFLUORO-2-PHENOXYPROPYL VINYL ETHER TERPOLYMER</t>
  </si>
  <si>
    <t xml:space="preserve"> POLY(PERFLUOROMETHYL VINYL ETHER-CO-PERFLUORO-2-PHENOXYPROPYL VINYL ETHER-CO-TETRAFLUOROETHYLENE)</t>
  </si>
  <si>
    <t xml:space="preserve"> BENZENE, PENTAFLUORO(1,2,2-TRIFLUORO-2-((TRIFLUOROETHENYL)OXY)-1-(TRIFLUOROMETHYL)ETHOXY)-, POLYMER WITH TETRAFLUOROETHENE AND TRIFLUOR...CAS RN 26658-70-8</t>
  </si>
  <si>
    <t xml:space="preserve"> ETHER, TRIFLUOROMETHYL TRIFLUOROVINYL, POLYMER WITH HEXAFLUORO-2-(PENTAFLUOROPHENOXY)-1-((TRIFLUOROVINYL)OXY)PROPANE AND TETRAFLUOROETHYLENE</t>
  </si>
  <si>
    <t xml:space="preserve"> POLY(ACRYLONITRILE-CO-ITACONIC ACID-CO-STYRENE)</t>
  </si>
  <si>
    <t xml:space="preserve"> ACRYLONITRILE-ITACONIC ACID-STYRENE COPOLYMER</t>
  </si>
  <si>
    <t xml:space="preserve"> ACRYLONITRILE-METHYLENESUCCINIC ACID-STYRENE COPOLYMER</t>
  </si>
  <si>
    <t xml:space="preserve"> BUTANEDIOIC ACID, METHYLENE-, POLYMER WITH ETHENYLBENZENE AND 2-PROPENENITRILE</t>
  </si>
  <si>
    <t xml:space="preserve"> ACRYLONITRILE, POLYMER WITH METHYLENESUCCINIC ACID AND STYRENE</t>
  </si>
  <si>
    <t xml:space="preserve"> METHYLENEBUTANEDIOIC ACID-ETHENYLBENZENE-2-PROPENENITRILE COPOLYMER</t>
  </si>
  <si>
    <t xml:space="preserve"> POLY(ETHENYLBENZENE-CO-METHYLENEBUTANEDIOIC ACID-CO-2-PROPENENITRILE)</t>
  </si>
  <si>
    <t xml:space="preserve"> POLY(ACRYLONITRILE-CO-METHYLENESUCCINIC ACID-CO-STYRENE)</t>
  </si>
  <si>
    <t xml:space="preserve"> STYRENE-ACRYLONITRILE-METHYLENESUCCINIC ACID COPOLYMER</t>
  </si>
  <si>
    <t xml:space="preserve"> POLY(ETHYLENE GLYCOL-CO-TEREPHTHALIC ACID-CO-TRIMETHYLOPROPANE)</t>
  </si>
  <si>
    <t xml:space="preserve"> POLY(ETHYLENE GLYCOL-CO-TEREPHTHALIC ACID-CO-TRIMETHYLOLPROPANE)</t>
  </si>
  <si>
    <t xml:space="preserve"> ETHYLENE GLYCOL-TEREPHTHALIC ACID-TRIMETHYLOLPROPANE COPOLYMER</t>
  </si>
  <si>
    <t xml:space="preserve"> POLY(1,4-BENZENEDICARBOXYLIC ACID-CO-1,2-ETHANEDIOL-CO-2-ETHYL-2-(HYDROXYMETHYL)-1,3-PROPANEDIOL)</t>
  </si>
  <si>
    <t xml:space="preserve"> POLY(2-ETHYL-2-(HYDROXYMETHYL)-1,3-PROPANEDIOL-CO-ETHYLENE GLYCOL-CO-TEREPHTHALIC ACID)</t>
  </si>
  <si>
    <t xml:space="preserve"> 1,4-BENZENEDICARBOXYLIC ACID, POLYMER WITH 1,2-ETHANEDIOL AND 2-ETHYL-2-(HYDROXYMETHYL)-1,3-PROPANEDIOL</t>
  </si>
  <si>
    <t xml:space="preserve"> 1,3-PROPANEDIOL, 2-ETHYL-2-(HYDROXYMETHYL)-, POLYESTER WITH ETHYLENE GLYCOL AND TEREPHTHALIC ACID</t>
  </si>
  <si>
    <t xml:space="preserve"> POLY(MALEIC ACID-CO-VINYL CHLORIDE)</t>
  </si>
  <si>
    <t xml:space="preserve"> ETHENE, CHLORO-, POLYMER WITH MALEIC ACID</t>
  </si>
  <si>
    <t xml:space="preserve"> POLY(2-BUTENEDIOIC ACID (Z)-CO-CHLOROETHENE)</t>
  </si>
  <si>
    <t xml:space="preserve"> POLY(CHLOROETHENE-CO-MALEIC ACID)</t>
  </si>
  <si>
    <t xml:space="preserve"> VINYL CHLORIDE-MALEIC ACID COPOLYMER</t>
  </si>
  <si>
    <t xml:space="preserve"> 2-BUTENEDIOIC ACID (Z)-, POLYMER WITH CHLOROETHENE</t>
  </si>
  <si>
    <t xml:space="preserve"> 2,6-DI-TERT-BUTYL-P-PHENYLPHENOL</t>
  </si>
  <si>
    <t xml:space="preserve"> (1,1'-BIPHENYL)-4-OL, 3,5-BIS(1,1-DIMETHYLETHYL)-</t>
  </si>
  <si>
    <t xml:space="preserve"> PHENOL, 2,6-DI-TERT-BUTYL-4-PHENYL-</t>
  </si>
  <si>
    <t xml:space="preserve"> 3,5-DI-TERT-BUTYL-4-BIPHENYLOL</t>
  </si>
  <si>
    <t xml:space="preserve"> 3,5-BIS(1,1-DIMETHYLETHYL)(1,1'-BIPHENYL)-4-OL</t>
  </si>
  <si>
    <t xml:space="preserve"> 2,6-DI-TERT-BUTYL-4-PHENYLPHENOL</t>
  </si>
  <si>
    <t xml:space="preserve"> 3,5-DI-TERT-BUTYL-4-HYDROXYBIPHENYL</t>
  </si>
  <si>
    <t xml:space="preserve"> 4-BIPHENYLOL, 3,5-DI-TERT-BUTYL-</t>
  </si>
  <si>
    <t xml:space="preserve"> VINYL</t>
  </si>
  <si>
    <t xml:space="preserve"> VINYL RADICAL</t>
  </si>
  <si>
    <t xml:space="preserve"> ETHENYL</t>
  </si>
  <si>
    <t xml:space="preserve"> ETHENYL RADICAL</t>
  </si>
  <si>
    <t xml:space="preserve"> BUTADIENE MONOXIDE POLYMER</t>
  </si>
  <si>
    <t xml:space="preserve"> EPOXIDIZED POLYBUTADIENE</t>
  </si>
  <si>
    <t xml:space="preserve"> ETHENYLOXIRANE HOMOPOLYMER</t>
  </si>
  <si>
    <t xml:space="preserve"> OXIRANE, ETHENYL-, HOMOPOLYMER</t>
  </si>
  <si>
    <t xml:space="preserve"> 1-BUTENE, 3,4-EPOXY-, POLYMERS</t>
  </si>
  <si>
    <t xml:space="preserve"> 3,4-EPOXY-1-BUTENE POLYMER</t>
  </si>
  <si>
    <t xml:space="preserve"> POLY(ETHYLENE-CO-ITACONIC ACID)</t>
  </si>
  <si>
    <t xml:space="preserve"> POLY(ETHENE-CO-METHYLENEBUTANEDIOIC ACID)</t>
  </si>
  <si>
    <t xml:space="preserve"> BUTANEDIOIC ACID, METHYLENE-, POLYMER WITH ETHENE</t>
  </si>
  <si>
    <t xml:space="preserve"> ETHYLENE-ITACONIC ACID COPOLYMER</t>
  </si>
  <si>
    <t xml:space="preserve"> ETHYLENE, POLYMER WITH METHYLENESUCCINIC ACID</t>
  </si>
  <si>
    <t xml:space="preserve"> POLY(ETHYLENE-CO-METHYLENESUCCINIC ACID)</t>
  </si>
  <si>
    <t xml:space="preserve"> POLY(ACRYLIC ACID-CO-ETHYLENE-CO-VINYL CHLORIDE)</t>
  </si>
  <si>
    <t xml:space="preserve"> ACRYLIC ACID, POLYMER WITH CHLOROETHYLENE AND ETHYLENE</t>
  </si>
  <si>
    <t xml:space="preserve"> POLY(CHLOROETHENE-CO-ETHENE-CO-2-PROPENOIC ACID)</t>
  </si>
  <si>
    <t xml:space="preserve"> POLY(ACRYLIC ACID-CO-CHLOROETHYLENE-CO-ETHYLENE)</t>
  </si>
  <si>
    <t xml:space="preserve"> VINYL CHLORIDE-ETHYLENE-ACRYLIC ACID COPOLYMER</t>
  </si>
  <si>
    <t xml:space="preserve"> 2-PROPENOIC ACID, POLYMER WITH CHLOROETHENE AND ETHENE</t>
  </si>
  <si>
    <t xml:space="preserve"> POLY(ACRYLIC ACID-CO-ETHYLENE-CO-VINYL ACETATE)</t>
  </si>
  <si>
    <t xml:space="preserve"> ACETIC ACID VINYL ESTER, POLYMER WITH ACRYLIC ACID AND ETHYLENE</t>
  </si>
  <si>
    <t xml:space="preserve"> POLY(ETHENE-CO-ETHENYL ACETATE-CO-2-PROPENOIC ACID)</t>
  </si>
  <si>
    <t xml:space="preserve"> VINYL ACETATE-ETHYLENE-ACRYLIC ACID COPOLYMER</t>
  </si>
  <si>
    <t xml:space="preserve"> 2-PROPENOIC ACID, POLYMER WITH ETHENE AND ETHENYL ACETATE</t>
  </si>
  <si>
    <t xml:space="preserve"> POLY(ACRYLAMIDE-CO-BUTADIENE-CO-ITACONIC ACID-CO-STYRENE)</t>
  </si>
  <si>
    <t xml:space="preserve"> BUTANEDIOIC ACID, METHYLENE-, POLYMER WITH 1,3-BUTADIENE, ETHENYLBENZENE AND 2-PROPENAMIDE</t>
  </si>
  <si>
    <t xml:space="preserve"> POLY(1,3-BUTADIENE-CO-ETHENYLBENZENE-CO-METHYLENEBUTANEDIOIC ACID-CO-2-PROPENAMIDE)</t>
  </si>
  <si>
    <t xml:space="preserve"> POLY(ACRYLAMIDE-CO-1,3-BUTADIENE-CO-METHYLENESUCCINIC ACID-CO-STYRENE)</t>
  </si>
  <si>
    <t xml:space="preserve"> STYRENE-BUTADIENE-ACRYLAMIDE-ITACONIC ACID COPOLYMER</t>
  </si>
  <si>
    <t xml:space="preserve"> 1,3-BUTADIENE, POLYMER WITH ACRYLAMIDE, METHYLENESUCCINIC ACID AND STYRENE</t>
  </si>
  <si>
    <t xml:space="preserve"> SODIUM BIS(TRIDECYL) SULFOSUCCINATE</t>
  </si>
  <si>
    <t xml:space="preserve"> SODIUM DITRIDECYL SULFOSUCCINATE</t>
  </si>
  <si>
    <t xml:space="preserve"> BUTANEDIOIC ACID, SULFO-, 1,4-DITRIDECYL ESTER, SODIUM SALT</t>
  </si>
  <si>
    <t xml:space="preserve"> SODIUM 1,4-DITRIDECYL SULFOSUCCINATE</t>
  </si>
  <si>
    <t xml:space="preserve"> SODIUM 1,4-DITRIDECYL SULFOBUTANEDIOATE</t>
  </si>
  <si>
    <t xml:space="preserve"> SUCCINIC ACID, SULFO-, 1,4-DITRIDECYL ESTER, SODIUM SALT</t>
  </si>
  <si>
    <t xml:space="preserve"> PHOSPHOROUS ACID, CYCLIC NEOPENTANETETRAYL BIS(2,4-DI-TERT-BUTYLPHENYL) ESTER</t>
  </si>
  <si>
    <t xml:space="preserve"> BIS(2,4-DI-TERT-BUTYLPHENYL)PENTAERYTHRITOL DIPHOSPHITE</t>
  </si>
  <si>
    <t xml:space="preserve"> CYCLIC NEOPENTANETETRAYL BIS(2,4-DI-TERT-BUTYLPHENYL PHOSPHITE)</t>
  </si>
  <si>
    <t xml:space="preserve"> CYCLIC NEOPENTANETETRAYL BIS(2,4-BIS(1,1-DIMETHYLETHYL)PHENYL PHOSPHITE)</t>
  </si>
  <si>
    <t xml:space="preserve"> PENTAERYTHRITOL BIS(2,4-DI-TERT-BUTYLPHENYL PHOSPHITE)</t>
  </si>
  <si>
    <t xml:space="preserve"> PENTAERYTHRITYL BIS(2,4-DI-TERT-BUTYLPHENYL PHOSPHITE)</t>
  </si>
  <si>
    <t xml:space="preserve"> 2,4,8,10-TETRAOXA-3,9-DIPHOSPHASPIRO(5.5)UNDECANE, 3,9-BIS(2,4-BIS(1,1-DIMETHYLETHYL)PHENOXY)-</t>
  </si>
  <si>
    <t xml:space="preserve"> 3,9-BIS(2,4-BIS(1,1-DIMETHYLETHYL)PHENOXY)-2,4,8,10-TETRAOXA-3,9-DIPHOSPHASPIRO(5.5)UNDECANE</t>
  </si>
  <si>
    <t xml:space="preserve"> 2,4,8,10-TETRAOXA-3,9-DIPHOSPHASPIRO(5.5)UNDECANE, 3,9-BIS(2,4-DI-TERT-BUTYLPHENOXY)-</t>
  </si>
  <si>
    <t xml:space="preserve"> 3,9-BIS(2,4-DI-TERT-BUTYLPHENOXY)-2,4,8,10-TETRAOXA-3,9-DIPHOSPHASPIRO(5.5)UNDECANE</t>
  </si>
  <si>
    <t xml:space="preserve"> DIHYDROABIETYL PHTHALATE</t>
  </si>
  <si>
    <t xml:space="preserve"> ABIETYL ALCOHOL, DIHYDRO-, PHTHALATE (2:1)</t>
  </si>
  <si>
    <t xml:space="preserve"> BIS(DODECAHYDRO-1,4A-DIMETHYL-7-(1-METHYLETHYL)-1-PHENANTHRENYL) 1,4-BENZENEDICARBOXYLATE</t>
  </si>
  <si>
    <t xml:space="preserve"> BIS(DIHYDROABIETYL) PHTHALATE</t>
  </si>
  <si>
    <t xml:space="preserve"> PHTHALIC ACID, BIS(DIHYDROABIETYL) ESTER</t>
  </si>
  <si>
    <t xml:space="preserve"> 1,4-BENZENEDICARBOXYLIC ACID, BIS(DODECAHYDRO-1,4A-DIMETHYL-7-(1-METHYLETHYL)-1-PHENANTHRENYL) ESTER</t>
  </si>
  <si>
    <t xml:space="preserve"> POLY(AZELAIC ACID-CO-ETHYLENE GLYCOL)</t>
  </si>
  <si>
    <t xml:space="preserve"> POLY(ETHYLENE GLYCOL AZELATE)</t>
  </si>
  <si>
    <t xml:space="preserve"> AZELAIC ACID-ETHYLENE GLYCOL COPOLYMER</t>
  </si>
  <si>
    <t xml:space="preserve"> AZELAIC ACID, POLYESTER WITH ETHYLENE GLYCOL</t>
  </si>
  <si>
    <t xml:space="preserve"> POLY(ETHYLENE AZELATE)</t>
  </si>
  <si>
    <t xml:space="preserve"> NONANEDIOIC ACID, POLYMER WITH 1,2-ETHANEDIOL</t>
  </si>
  <si>
    <t xml:space="preserve"> POLY(1,2-ETHANEDIOL-CO-NONANEDIOIC ACID)</t>
  </si>
  <si>
    <t xml:space="preserve"> DIISODECYL PHTHALATE</t>
  </si>
  <si>
    <t xml:space="preserve"> BIS(ISODECYL) PHTHALATE</t>
  </si>
  <si>
    <t xml:space="preserve"> DI(ISODECYL) PHTHALATE</t>
  </si>
  <si>
    <t xml:space="preserve"> ISODECYL PHTHALATE</t>
  </si>
  <si>
    <t xml:space="preserve"> 1,2-BENZENEDICARBOXYLIC ACID, DIISODECYL ESTER</t>
  </si>
  <si>
    <t xml:space="preserve"> DIISODECYL 1,2-BENZENEDICARBOXYLATE</t>
  </si>
  <si>
    <t xml:space="preserve"> PHTHALIC ACID, DIISODECYL ESTER</t>
  </si>
  <si>
    <t xml:space="preserve"> P-MENTHANE HYDROPEROXIDE</t>
  </si>
  <si>
    <t xml:space="preserve"> 1-ISOPROPYL-4-METHYLCYCLOHEXANE HYDROPEROXIDE</t>
  </si>
  <si>
    <t xml:space="preserve"> CYCLOHEXANE, 1-METHYL-4-(1-METHYLETHYL)-, MONOHYDROPEROXY DERIV.</t>
  </si>
  <si>
    <t xml:space="preserve"> P-MENTHYL HYDROPEROXIDE</t>
  </si>
  <si>
    <t xml:space="preserve"> 1-METHYL-4-(1-METHYLETHYL)CYCLOHEXANE MONOHYDROPEROXIDE</t>
  </si>
  <si>
    <t xml:space="preserve"> DIISOPROPYLBENZENE HYDROPEROXIDE</t>
  </si>
  <si>
    <t xml:space="preserve"> BIS(1-METHYLETHYL)PHENYL HYDROPEROXIDE</t>
  </si>
  <si>
    <t xml:space="preserve"> DIISOPROPYLPHENYL HYDROPEROXIDE</t>
  </si>
  <si>
    <t xml:space="preserve"> HYDROPEROXIDE, BIS(1-METHYLETHYL)PHENYL</t>
  </si>
  <si>
    <t xml:space="preserve"> HYDROPEROXIDE, DIISOPROPYLPHENYL</t>
  </si>
  <si>
    <t xml:space="preserve"> VINYL CHLORIDE-LAURYL VINYL ETHER COPOLYMER</t>
  </si>
  <si>
    <t xml:space="preserve"> POLY(LAURYL VINYL ETHER-CO-VINYL CHLORIDE)</t>
  </si>
  <si>
    <t xml:space="preserve"> DODECANE, 1-(ETHENYLOXY)-, POLYMER WITH CHLOROETHENE</t>
  </si>
  <si>
    <t xml:space="preserve"> LAURYL VINYL ETHER-VINYL CHLORIDE COPOLYMER</t>
  </si>
  <si>
    <t xml:space="preserve"> POLY(CHLOROETHENE-CO-1-(ETHENYLOXY)DODECANE)</t>
  </si>
  <si>
    <t xml:space="preserve"> POLY(1,2-DIHYDRO-2,2,4-TRIMETHYLQUINOLINE)--PROHIBITED</t>
  </si>
  <si>
    <t xml:space="preserve"> POLY(1,2-DIHYDRO-2,2,4-TRIMETHYLQUINOLINE)</t>
  </si>
  <si>
    <t xml:space="preserve"> QUINOLINE, 1,2-DIHYDRO-2,2,4-TRIMETHYL-, HOMOPOLYMER</t>
  </si>
  <si>
    <t xml:space="preserve"> QUINOLINE, 1,2-DIHYDRO-2,2,4-TRIMETHYL-, POLYMERS</t>
  </si>
  <si>
    <t xml:space="preserve"> POLY(2,2,4-TRIMETHYL-1,2-DIHYDROQUINOLINE)</t>
  </si>
  <si>
    <t xml:space="preserve"> TRIMETHYLDIHYDROQUINOLINE POLYMER</t>
  </si>
  <si>
    <t xml:space="preserve"> 1,2-DIHYDRO-2,2,4-TRIMETHYLQUINOLINE, POLYMERIZED</t>
  </si>
  <si>
    <t xml:space="preserve"> POLY(GLYCIDYL METHACRYLATE-CO-VINYL ACETATE-CO-VINYL CHLORIDE)</t>
  </si>
  <si>
    <t xml:space="preserve"> POLY(2,3-EPOXYPROPYL METHACRYLATE-CO-VINYL ACETATE-CO-VINYL CHLORIDE)</t>
  </si>
  <si>
    <t xml:space="preserve"> OXIRANYLMETHYL 2-PROPENOATE-CHLOROETHENE-ETHENYL ACETATE COPOLYMER</t>
  </si>
  <si>
    <t xml:space="preserve"> VINYL CHLORIDE-ACETATE-GLYCIDYL METHACRYLATE COPOLYMER</t>
  </si>
  <si>
    <t xml:space="preserve"> VINYL CHLORIDE-ACETATE-2,3-EPOXYPROPYL METHACRYLATE COPOLYMER</t>
  </si>
  <si>
    <t xml:space="preserve"> 2-PROPENOIC ACID, 2-METHYL-, OXIRANYLMETHYL ESTER, POLYMER WITH CHLOROETHENE AND ETHENYL ACETATE</t>
  </si>
  <si>
    <t xml:space="preserve"> 1-PROPANOL, 2,3-EPOXY-, METHACRYLATE, POLYMER WITH CHLOROETHYLENE AND VINYL ACETATE</t>
  </si>
  <si>
    <t xml:space="preserve"> 2,3-EPOXYPROPYL METHACRYLATE-CHLOROETHYLENE-VINYL ACETATE COPOLYMER</t>
  </si>
  <si>
    <t xml:space="preserve"> POLY(ACRYLAMIDE-CO-2-(DIETHYLAMINO)ETHYL ACRYLATE METHYL SULFATE)</t>
  </si>
  <si>
    <t xml:space="preserve"> ACRYLAMIDE, POLYMER WITH (2-(ACRYLOYLOXY)ETHYL)DIETHYLMETHYLAMMONIUM METHYL SULFATE</t>
  </si>
  <si>
    <t xml:space="preserve"> DIETHYL(2-HYDROXYETHYL)METHYLAMMONIUM METHYL SULFATE ACRYLATE-ACRYLAMIDE POLYMER</t>
  </si>
  <si>
    <t xml:space="preserve"> ETHANAMINIUM, N,N-DIETHYL-N-METHYL-2-((1-OXO-2-PROPENYL)OXY)-, METHYL SULFATE, POLYMER WITH 2-PROPENAMIDE</t>
  </si>
  <si>
    <t xml:space="preserve"> POLY(N,N-DIETHYL-N-METHYL-2-((1-OXO-2-PROPENYL)OXY)ETHANAMINIUM METHYL SULFATE-CO-2-PROPENAMIDE)</t>
  </si>
  <si>
    <t xml:space="preserve"> POLY(ACRYLAMIDE-CO-(2-(ACRYLOYLOXY)ETHYL)DIETHYLMETHYLAMMONIUM METHYL SULFATE)</t>
  </si>
  <si>
    <t xml:space="preserve"> POLY(ETHYLENE GLYCOL-CO-ISOPHTHALIC ACID)</t>
  </si>
  <si>
    <t xml:space="preserve"> POLY(ETHYLENE ISOPHTHALATE)</t>
  </si>
  <si>
    <t xml:space="preserve"> ETHYLENE GLYCOL-ISOPHTHALIC ACID COPOLYMER</t>
  </si>
  <si>
    <t xml:space="preserve"> ETHYLENE GLYCOL, POLYESTER WITH ISOPHTHALIC ACID</t>
  </si>
  <si>
    <t xml:space="preserve"> POLY(1,3-BENZENEDICARBOXYLIC ACID-CO-1,2-ETHANEDIOL)</t>
  </si>
  <si>
    <t xml:space="preserve"> POLY(ETHYLENE GLCYOL-CO-ISOPHTHALIC ACID)</t>
  </si>
  <si>
    <t xml:space="preserve"> 1,3-BENZENEDICARBOXYLIC ACID, POLYMER WITH 1,2-ETHANEDIOL</t>
  </si>
  <si>
    <t xml:space="preserve"> 2-METHYL-4-ISOTHIAZOLIN-3-ONE</t>
  </si>
  <si>
    <t xml:space="preserve"> 3(2H)-ISOTHIAZOLONE, 2-METHYL-</t>
  </si>
  <si>
    <t xml:space="preserve"> 2-METHYL-3(2H)-ISOTHIAZOLONE</t>
  </si>
  <si>
    <t xml:space="preserve"> 4-ISOTHIAZOLIN-3-ONE, 2-METHYL-</t>
  </si>
  <si>
    <t xml:space="preserve"> POLY(MALEIC ANHYDRIDE-CO-VINYL PYRROLIDONE)</t>
  </si>
  <si>
    <t xml:space="preserve"> POLY(MALEIC ANHYDRIDE-CO-VINYLPYRROLIDINONE)</t>
  </si>
  <si>
    <t xml:space="preserve"> MALEIC ANHYDRIDE-VINYL PYRROLIDINONE COPOLYMER</t>
  </si>
  <si>
    <t xml:space="preserve"> POLY(1-ETHENYL-2-PYRROLIDINONE-CO-2,5-FURANDIONE)</t>
  </si>
  <si>
    <t xml:space="preserve"> POLY(MALEIC ANHYDRIDE-CO-1-VINYL-2-PYRROLIDINONE)</t>
  </si>
  <si>
    <t xml:space="preserve"> 2,5-FURANDIONE, POLYMER WITH 1-ETHENYL-2-PYRROLIDINONE</t>
  </si>
  <si>
    <t xml:space="preserve"> 2-PYRROLIDINONE, 1-VINYL-, POLYMER WITH MALEIC ANHYDRIDE</t>
  </si>
  <si>
    <t xml:space="preserve"> PHENYLETHYLPHENOL, O- AND P- MIXTURE</t>
  </si>
  <si>
    <t xml:space="preserve"> (1-PHENYLETHYL)PHENOL</t>
  </si>
  <si>
    <t xml:space="preserve"> (ALPHA-METHYLBENZYL)PHENOL</t>
  </si>
  <si>
    <t xml:space="preserve"> MONOSTYRYLPHENOL</t>
  </si>
  <si>
    <t xml:space="preserve"> PHENOL, (1-PHENYLETHYL)-</t>
  </si>
  <si>
    <t xml:space="preserve"> PHENOL, (ALPHA-METHYLBENZYL)-</t>
  </si>
  <si>
    <t xml:space="preserve"> STYRYLPHENOL</t>
  </si>
  <si>
    <t xml:space="preserve"> POLY(FUMARIC ACID-CO-ETHYLENE)</t>
  </si>
  <si>
    <t xml:space="preserve"> POLY(ETHYLENE-CO-FUMARIC ACID)</t>
  </si>
  <si>
    <t xml:space="preserve"> ETHYLENE-FUMARIC ACID COPOLYMER</t>
  </si>
  <si>
    <t xml:space="preserve"> ETHYLENE, POLYMER WITH FUMARIC ACID</t>
  </si>
  <si>
    <t xml:space="preserve"> POLYETHYLENE, FUMARIC ACID-GRAFTED</t>
  </si>
  <si>
    <t xml:space="preserve"> POLY(2-BUTENEDIOIC ACID (E)-CO-ETHENE)</t>
  </si>
  <si>
    <t xml:space="preserve"> 2-BUTENEDIOIC ACID (E)-, POLYMER WITH ETHENE</t>
  </si>
  <si>
    <t xml:space="preserve"> ETHYLENE GUANIDENE HYDROCHLORIDE</t>
  </si>
  <si>
    <t xml:space="preserve"> 2-AMINOIMIDAZOLINE HYDROCHLORIDE</t>
  </si>
  <si>
    <t xml:space="preserve"> ETHYLENE GUANIDINE HYDROCHLORIDE</t>
  </si>
  <si>
    <t xml:space="preserve"> 2-AMINO-2-IMIDAZOLINE MONOHYDROCHLORIDE</t>
  </si>
  <si>
    <t xml:space="preserve"> 1H-IMIDAZOLE-2-AMINE, 4,5-DIHYDRO-, MONOHYDROCHLORIDE</t>
  </si>
  <si>
    <t xml:space="preserve"> 2-IMIDAZOLINE, 2-AMINO-, MONOHYDROCHLORIDE</t>
  </si>
  <si>
    <t xml:space="preserve"> 2-IMINOIMIDAZOLIDINE HYDROCHLORIDE</t>
  </si>
  <si>
    <t xml:space="preserve"> 4,5-DIHYDRO-1H-IMIDAZOL-2-AMINE MONOHYDROCHLORIDE</t>
  </si>
  <si>
    <t xml:space="preserve"> NEODECANOIC ACID</t>
  </si>
  <si>
    <t xml:space="preserve"> TRIALKYLACETIC ACID, C10 AVG.</t>
  </si>
  <si>
    <t xml:space="preserve"> TRIALKYL(C8 TOTAL)ACETIC ACID</t>
  </si>
  <si>
    <t xml:space="preserve"> POLY(ETHYL ACRYLATE-CO-2-HYDROXYETHYL METHACRYLATE-CO-STYRENE)</t>
  </si>
  <si>
    <t xml:space="preserve"> ACRYLIC ACID ETHYL ESTER, POLYMER WITH 2-HYDROXYETHYL METHACRYLATE AND STYRENE</t>
  </si>
  <si>
    <t xml:space="preserve"> ETHYL ACRYLATE-2-HYDROXY METHACRYLATE-STYRENE COPOLYMER</t>
  </si>
  <si>
    <t xml:space="preserve"> POLY(ETHENYLBENZENE-CO-ETHYL 2-PROPENOATE-CO-METHYL 2-METHYL-2-PROPENOATE)</t>
  </si>
  <si>
    <t xml:space="preserve"> 2-PROPENOIC ACID, 2-METHYL-, METHYL ESTER, POLYMER WITH ETHENYLBENZENE AND ETHYL 2-PROPENOATE</t>
  </si>
  <si>
    <t xml:space="preserve"> POLY(METHYL METHACRYLATE-CO-3-(TRIMETHOXYSILYL)PROPYL METHACRYLATE)</t>
  </si>
  <si>
    <t xml:space="preserve"> METHYL METHACRYLATE-TRIMETHOXYSILYLPROPYL METHACRYLATE COPOLYMER</t>
  </si>
  <si>
    <t xml:space="preserve"> POLY(METHYL 2-METHYL-2-PROPENOATE-CO-3-(TRIMETHOXYSILYL)PROPYL 2-METHYL-2-PROPENOATE)</t>
  </si>
  <si>
    <t xml:space="preserve"> 2-PROPENOIC ACID, 2-METHYL-, METHYL ESTER, POLYMER WITH 3-(TRIMETHOXYSILYL)PROPYL 2-METHYL-2-PROPENOATE</t>
  </si>
  <si>
    <t xml:space="preserve"> 1-PROPANOL, 3-(TRIMETHOXYSILYL)-, METHACRYLATE, POLYMER WITH METHYL METHACRYLATE</t>
  </si>
  <si>
    <t xml:space="preserve"> ISOOCTANOL</t>
  </si>
  <si>
    <t xml:space="preserve"> ISOOCTYL ALCOHOL</t>
  </si>
  <si>
    <t xml:space="preserve"> POLY(AZELAIC ACID-CO-DIETHYLENE GLYCOL)</t>
  </si>
  <si>
    <t xml:space="preserve"> AZELAIC ACID-DIETHYLENE GLYCOL COPOLYMER</t>
  </si>
  <si>
    <t xml:space="preserve"> AZELAIC ACID, POLYESTER WITH DIETHYLENE GLYCOL</t>
  </si>
  <si>
    <t xml:space="preserve"> POLY(DIETHYLENE GLYCOL AZELATE)</t>
  </si>
  <si>
    <t xml:space="preserve"> NONANEDIOIC ACID, POLYMER WITH 2,2'-OXYBIS(ETHANOL)</t>
  </si>
  <si>
    <t xml:space="preserve"> POLY(NONANEDIOIC ACID-CO-2,2'-OXYBIS(ETHANOL))</t>
  </si>
  <si>
    <t xml:space="preserve"> POLY(ACRYLIC ACID-CO-BUTYL ACRYLATE-CO-2-HYDROXYETHYL METHACRYLATE-CO-STYRENE)</t>
  </si>
  <si>
    <t xml:space="preserve"> BUTYL ACRYLATE-STYRENE-ACRYLIC ACID-2-HYDROXYETHYL METHACRYLATE</t>
  </si>
  <si>
    <t xml:space="preserve"> ACRYLIC ACID BUTYL ESTER, POLYMER WITH ACRYLIC ACID, 2-HYDROXYETHYL METHACRYLATE AND STYRENE</t>
  </si>
  <si>
    <t xml:space="preserve"> ACRYLIC ACID-BUTYL ACRYLATE-2-HYDROXYETHYL METHACRYLATE-STYRENE COPOLYMER</t>
  </si>
  <si>
    <t xml:space="preserve"> POLY(BUTYL 2-PROPENOATE-CO-ETHENYLBENZENE-CO-2-HYDROXYETHYL 2-METHYL-2-PROPENOATE-CO-2-PROPENOIC ACID)</t>
  </si>
  <si>
    <t xml:space="preserve"> 2-PROPENOIC ACID, 2-METHYL-, 2-HYDROXYETHYL ESTER, POLYMER WITH BUTYL 2-PROPENOATE, ETHENYLBENZENE AND 2-PROPENOIC ACID</t>
  </si>
  <si>
    <t xml:space="preserve"> POLY(ACRYLONITRILE-CO-BUTADIENE-CO-METHYL ACRYLATE)</t>
  </si>
  <si>
    <t xml:space="preserve"> ACRYLONITRILE-1,3-BUTADIENE-METHYL ACRYLATE GRAFT COPOLYMER</t>
  </si>
  <si>
    <t xml:space="preserve"> ACRYLONITRILE-BUTADIENE-METHYLACRYLATE COPOLYMER</t>
  </si>
  <si>
    <t xml:space="preserve"> POLY(ACRYLONITRILE-CO-METHYL ACRYLATE), NITRILE RUBBER MODIFIED</t>
  </si>
  <si>
    <t xml:space="preserve"> NITRILE RUBBER MODIFIED ACRYLONITRILE-METHYL ACRYLATE COPOLYMERS</t>
  </si>
  <si>
    <t xml:space="preserve"> POLY(ACRYLONITRILE-CO-METHYL ACRYLATE), ACRYLONITRILE-BUTADIENE RUBBER MODIFIED</t>
  </si>
  <si>
    <t xml:space="preserve"> POLY(1,3-BUTADIENE-CO-METHYL 2-PROPENOATE-CO-2-PROPENENITRILE)</t>
  </si>
  <si>
    <t xml:space="preserve"> POLY(ACRYLONITRILE-CO-1,3-BUTADIENE-CO-METHYL ACRYLATE)</t>
  </si>
  <si>
    <t xml:space="preserve"> 2-PROPENOIC ACID, METHYL ESTER, POLYMER WITH 1,3-BUTADIENE AND 2-PROPENENITRILE</t>
  </si>
  <si>
    <t xml:space="preserve"> 1,3-BUTADIENE, POLYMER WITH ACRYLONITRILE AND METHYL ACRYLATE</t>
  </si>
  <si>
    <t xml:space="preserve"> GLYOXAL-UREA-FORMALDEHYDE CONDENSATE</t>
  </si>
  <si>
    <t xml:space="preserve"> POLY(FORMALDEHYDE-CO-GLYOXAL-CO-UREA)</t>
  </si>
  <si>
    <t xml:space="preserve"> FORMALDEHYDE-GLYOXAL-UREA COPOLYMER</t>
  </si>
  <si>
    <t xml:space="preserve"> GLYOXAL, POLYMER WITH FORMALDEHYDE AND UREA</t>
  </si>
  <si>
    <t xml:space="preserve"> POLY(ETHANEDIAL-CO-FORMALDEHYDE-CO-UREA)</t>
  </si>
  <si>
    <t xml:space="preserve"> UREA, POLYMER WITH ETHANEDIAL AND FORMALDEHYDE</t>
  </si>
  <si>
    <t xml:space="preserve"> POLY(HYDROGENATED BISPHENOL A-CO-TRIPHENYL PHOSPHITE)</t>
  </si>
  <si>
    <t xml:space="preserve"> HYDROGENATED BISPHENOL A-PHENOL PHOSPHITE CONDENSATION PRODUCT</t>
  </si>
  <si>
    <t xml:space="preserve"> HYDROGENATED BISPHENOL A-TRIPHENYL PHOSPHITE COPOLYMER</t>
  </si>
  <si>
    <t xml:space="preserve"> HYDROGENATED 4,4'-ISOPROPYLIDENEDIPHENOL PHOSPHITE ESTER RESIN</t>
  </si>
  <si>
    <t xml:space="preserve"> PHOSPHOROUS ACID, TRIPHENYL ESTER, POLYMER WITH 4,4'-(1-METHYLETHYLIDENE)BIS(CYCLOHEXANOL)</t>
  </si>
  <si>
    <t xml:space="preserve"> POLY(4,4'-(1-METHYLETHYLIDENE)BIS(CYCLOHEXANOL)-CO-TRIPHENYL PHOSPHITE)</t>
  </si>
  <si>
    <t xml:space="preserve"> POLY(DIMETHYLAMINOPROPYLAMINE-CO-EPICHLOROHYDRIN)</t>
  </si>
  <si>
    <t xml:space="preserve"> DIMETHYLAMINOPROPYLAMINE-EPICHLOROHYDRIN COPOLYMER</t>
  </si>
  <si>
    <t xml:space="preserve"> N,N-DIMETHYL-1,3-PROPANEDIAMINE-EPICHLOROHYDRIN COPOLYMER</t>
  </si>
  <si>
    <t xml:space="preserve"> POLY((CHLOROMETHYL)OXIRANE-CO-N,N-DIMETHYL-1,3-PROPANEDIAMINE)</t>
  </si>
  <si>
    <t xml:space="preserve"> POLY(1-CHLORO-2,3-EPOXYPROPANE-CO-N,N-DIMETHYL-1,3-PROPANEDIAMINE)</t>
  </si>
  <si>
    <t xml:space="preserve"> 1,3-PROPANEDIAMINE, N,N-DIMETHYL-, POLYMER WITH (CHLOROMETHYL)OXIRANE</t>
  </si>
  <si>
    <t xml:space="preserve"> 1,3-PROPANEDIAMINE, N,N-DIMETHYL-, POLYMER WITH 1-CHLORO-2,3-EPOXYPROPANE</t>
  </si>
  <si>
    <t xml:space="preserve"> POLY(1,2-DIMETHYL-5-VINYLPYRIDINIUM METHYL SULFATE)</t>
  </si>
  <si>
    <t xml:space="preserve"> 1,2-DIMETHYL-5-VINYLPYRIDINIUM METHYL SULFATE HOMOPOLYMER</t>
  </si>
  <si>
    <t xml:space="preserve"> POLY(FUMARIC ACID-CO-PROPYLENE GLYCOL)</t>
  </si>
  <si>
    <t xml:space="preserve"> POLY(PROPYLENE GLYCOL FUMARATE)</t>
  </si>
  <si>
    <t xml:space="preserve"> FUMARIC ACID-PROPYLENE GLYCOL COPOLYMER</t>
  </si>
  <si>
    <t xml:space="preserve"> POLY(2-BUTENEDIOIC ACID (E)-CO-1,2-PROPANEDIOL)</t>
  </si>
  <si>
    <t xml:space="preserve"> POLY(FUMARIC ACID-CO-1,2-PROPANEDIOL)</t>
  </si>
  <si>
    <t xml:space="preserve"> 2-BUTENEDIOIC ACID (E)-, POLYMER WITH 1,2-PROPANEDIOL</t>
  </si>
  <si>
    <t xml:space="preserve"> 1,2-PROPANEDIOL, POLYESTER WITH FUMARIC ACID</t>
  </si>
  <si>
    <t xml:space="preserve"> POLY(BUTYL ACRYLATE-CO-METHYL METHACRYLATE-CO-STYRENE)</t>
  </si>
  <si>
    <t xml:space="preserve"> METHYL METHACRYLATE-BUTYL ACRYLATE-STYRENE COPOLYMER</t>
  </si>
  <si>
    <t xml:space="preserve"> POLY(BUTYL 2-PROPENOATE-CO-ETHENYLBENZENE-CO-METHYL 2-METHYL-2-PROPENOATE)</t>
  </si>
  <si>
    <t xml:space="preserve"> STYRENE, POLYMER WITH BUTYL ACRYLATE AND METHYL METHACRYLATE</t>
  </si>
  <si>
    <t xml:space="preserve"> 2-PROPENOIC ACID, 2-METHYL-, METHYL ESTER, POLYMER WITH BUTYL 2-PROPENOATE AND ETHENYLBENZENE</t>
  </si>
  <si>
    <t xml:space="preserve"> DIPROPYLENE GLYCOL DIBENZOATE</t>
  </si>
  <si>
    <t xml:space="preserve"> PPG-2 DIBENZOATE</t>
  </si>
  <si>
    <t xml:space="preserve"> PROPANOL, OXYBIS-, DIBENZOATE</t>
  </si>
  <si>
    <t xml:space="preserve"> OXYBIS(PROPYL) DIBENZOATE</t>
  </si>
  <si>
    <t xml:space="preserve"> N-PHENYL-N'-O-TOLYL-P-PHENYLENEDIAMINE</t>
  </si>
  <si>
    <t xml:space="preserve"> N-O-TOLYL-N'-PHENYL-P-PHENYLENEDIAMINE</t>
  </si>
  <si>
    <t xml:space="preserve"> N-(2-METHYLPHENYL)-N'-PHENYL-1,4-BENZENEDIAMINE</t>
  </si>
  <si>
    <t xml:space="preserve"> P-PHENYLENEDIAMINE, N-PHENYL-N'-O-TOLYL-</t>
  </si>
  <si>
    <t xml:space="preserve"> 1,4-BENZENEDIAMINE, N-(2-METHYLPHENYL)-N'-PHENYL-</t>
  </si>
  <si>
    <t xml:space="preserve"> MONOMETHYLOL PHENOL</t>
  </si>
  <si>
    <t xml:space="preserve"> METHYLOLPHENOL</t>
  </si>
  <si>
    <t xml:space="preserve"> HYDROXYBENZYL ALCOHOL</t>
  </si>
  <si>
    <t xml:space="preserve"> BENZENEMETHANOL, AR-HYDROXY-</t>
  </si>
  <si>
    <t xml:space="preserve"> AR-HYDROXYBENZENEMETHANOL</t>
  </si>
  <si>
    <t xml:space="preserve"> BENZYL ALCOHOL, HYDROXY-</t>
  </si>
  <si>
    <t xml:space="preserve"> DODECYL BENZENESULFONIC ACID</t>
  </si>
  <si>
    <t xml:space="preserve"> LAURYLBENZENESULFONIC ACID</t>
  </si>
  <si>
    <t xml:space="preserve"> BENZENESULFONIC ACID, DODECYL-</t>
  </si>
  <si>
    <t xml:space="preserve"> ALKYL(C12)BENZENESULFONIC ACID</t>
  </si>
  <si>
    <t xml:space="preserve"> DIISODECYL ADIPATE</t>
  </si>
  <si>
    <t xml:space="preserve"> HEXANEDIOIC ACID, DIISODECYL ESTER</t>
  </si>
  <si>
    <t xml:space="preserve"> DIISODECYL HEXANEDIOATE</t>
  </si>
  <si>
    <t xml:space="preserve"> ADIPIC ACID, DIISODECYL ESTER</t>
  </si>
  <si>
    <t xml:space="preserve"> BUTYLPHENOL, TERT-</t>
  </si>
  <si>
    <t xml:space="preserve"> TERT-BUTYLPHENOL</t>
  </si>
  <si>
    <t xml:space="preserve"> CHLOROBENZOYL PEROXIDE</t>
  </si>
  <si>
    <t xml:space="preserve"> BIS(CHLOROBENZOYL) PEROXIDE</t>
  </si>
  <si>
    <t xml:space="preserve"> CHLORBENZOYL PEROXIDE</t>
  </si>
  <si>
    <t xml:space="preserve"> PEROXIDE, BIS(CHLOROBENZOYL)</t>
  </si>
  <si>
    <t xml:space="preserve"> BENZOFURAN</t>
  </si>
  <si>
    <t xml:space="preserve"> COUMARONE</t>
  </si>
  <si>
    <t xml:space="preserve"> 2,3-BENZOFURAN</t>
  </si>
  <si>
    <t xml:space="preserve"> BENZO(B)FURAN</t>
  </si>
  <si>
    <t xml:space="preserve"> R 7204</t>
  </si>
  <si>
    <t xml:space="preserve"> AT 33852</t>
  </si>
  <si>
    <t xml:space="preserve"> OCTYLPHENOL</t>
  </si>
  <si>
    <t xml:space="preserve"> OCTYLPHENOL, TERT-</t>
  </si>
  <si>
    <t xml:space="preserve"> PHENOL, (1,1,3,3-TETRAMETHYLBUTYL)-</t>
  </si>
  <si>
    <t xml:space="preserve"> (1,1,3,3-TETRAMETHYLBUTYL)PHENOL</t>
  </si>
  <si>
    <t xml:space="preserve"> PHENOL, OCTYL-</t>
  </si>
  <si>
    <t xml:space="preserve"> DODECYLPHENOL</t>
  </si>
  <si>
    <t xml:space="preserve"> PROPYLENE GLYCOL MONOLAURATE</t>
  </si>
  <si>
    <t xml:space="preserve"> DODECANOIC ACID, MONOESTER WITH 1,2-PROPANEDIOL</t>
  </si>
  <si>
    <t xml:space="preserve"> LAURIC ACID, MONOESTER WITH 1,2-PROPANEDIOL</t>
  </si>
  <si>
    <t xml:space="preserve"> PROPYLENE GLYCOL MONODODECANOATE</t>
  </si>
  <si>
    <t xml:space="preserve"> 1,2-PROPANEDIYL MONODODECANOATE</t>
  </si>
  <si>
    <t xml:space="preserve"> 1,2-PROPANEDIOL, MONOLAURATE</t>
  </si>
  <si>
    <t xml:space="preserve"> 1,2-PROPANEDIYL MONOLAURATE</t>
  </si>
  <si>
    <t xml:space="preserve"> TERT-BUTYLCATECHOL</t>
  </si>
  <si>
    <t xml:space="preserve"> BUTYLCATECHOL, TERT-</t>
  </si>
  <si>
    <t xml:space="preserve"> (1,1-DIMETHYLETHYL)-1,2-BENZENEDIOL</t>
  </si>
  <si>
    <t xml:space="preserve"> BUTYLPYROCATECHOL, TERT-</t>
  </si>
  <si>
    <t xml:space="preserve"> BUTYLPYROCATECHIN, TERT-</t>
  </si>
  <si>
    <t xml:space="preserve"> 1,2-BENZENEDIOL, (1,1-DIMETHYLETHYL)-</t>
  </si>
  <si>
    <t xml:space="preserve"> PYROCATECHOL, TERT-BUTYL-</t>
  </si>
  <si>
    <t xml:space="preserve"> DIISOOCTYL SEBACATE</t>
  </si>
  <si>
    <t xml:space="preserve"> 2-[4,6-BIS(2,4-DIMETHYLPHENYL)-1,3,5-TRIAZIN-2-YL]-5-(OCTYLOXY)PHENOL</t>
  </si>
  <si>
    <t xml:space="preserve"> 2-(4,6-BIS(2,4-DIMETHYLPHENYL)-1,3,5-TRIAZIN-2-YL)-5-(OCTYLOXY)PHENOL</t>
  </si>
  <si>
    <t xml:space="preserve"> PHENOL, 2-(4,6-BIS(2,4-DIMETHYLPHENYL)-1,3,5-TRIAZIN-2-YL)-5-(OCTYLOXY)-</t>
  </si>
  <si>
    <t xml:space="preserve"> PHENOL, 2-(4,6-DI-2,4-XYLYL-S-TRIAZIN-2-YL)-5-(OCTYLOXY)-</t>
  </si>
  <si>
    <t xml:space="preserve"> 2-(4,6-DI-2,4-XYLYL-S-TRIAZIN-2-YL)-5-(OCTYLOXY)PHENOL</t>
  </si>
  <si>
    <t xml:space="preserve"> ZINC NEODECANOATE</t>
  </si>
  <si>
    <t xml:space="preserve"> NEODECANOIC ACID, ZINC SALT</t>
  </si>
  <si>
    <t xml:space="preserve"> LITHIUM NEODECANOATE</t>
  </si>
  <si>
    <t xml:space="preserve"> NEODECANOIC ACID, LITHIUM SALT</t>
  </si>
  <si>
    <t xml:space="preserve"> COBALT NEODECANOATE</t>
  </si>
  <si>
    <t xml:space="preserve"> NEODECANOIC ACID, COBALT SALT</t>
  </si>
  <si>
    <t xml:space="preserve"> MANGANESE NEODECANOATE</t>
  </si>
  <si>
    <t xml:space="preserve"> NEODECANOIC ACID, MANGANESE SALT</t>
  </si>
  <si>
    <t xml:space="preserve"> CALCIUM NEODECANOATE</t>
  </si>
  <si>
    <t xml:space="preserve"> NEODECANOIC ACID, CALCIUM SALT</t>
  </si>
  <si>
    <t xml:space="preserve"> POLY(BUTADIENE-CO-MALEIC ANHYDRIDE-CO-STYRENE)</t>
  </si>
  <si>
    <t xml:space="preserve"> MALEIC ANHYDRIDE ADDUCT OF BUTADIENE STYRENE</t>
  </si>
  <si>
    <t xml:space="preserve"> POLY(MALEIC ANHYDRIDE-CO-STYRENE), RUBBER MODIFIED</t>
  </si>
  <si>
    <t xml:space="preserve"> POLY(MALEIC ANHYDRIDE-CO-STYRENE), BUTADIENE RUBBER MODIFIED</t>
  </si>
  <si>
    <t xml:space="preserve"> POLY(MALEIC ANHYDRIDE-CO-STYRENE), STYRENE-BUTADIENE RUBBER MODIFIED</t>
  </si>
  <si>
    <t xml:space="preserve"> POLY(1,3-BUTADIENE-CO-ETHENYLBENZENE-CO-2,5-FURANDIONE)</t>
  </si>
  <si>
    <t xml:space="preserve"> STYRENE-MALEIC ANHYDRIDE COPOLYMER MODIFIED WITH BUTADIENE</t>
  </si>
  <si>
    <t xml:space="preserve"> RUBBER-MODIFIED MALEIC ANHYDRIDE-STYRENE COPOLYMER</t>
  </si>
  <si>
    <t xml:space="preserve"> STYRENE-MALEIC ANHYDRIDE COPOLYMER, RUBBER-MODIFIED</t>
  </si>
  <si>
    <t xml:space="preserve"> 1,3-BUTADIENE-MALEIC ANHYDRIDE-STYRENE COPOLYMER</t>
  </si>
  <si>
    <t xml:space="preserve"> 2,5-FURANDIONE, POLYMER WITH 1,3-BUTADIENE AND ETHENYLBENZENE</t>
  </si>
  <si>
    <t xml:space="preserve"> 1,3-BUTADIENE, POLYMER WITH MALEIC ANHYDRIDE AND STYRENE</t>
  </si>
  <si>
    <t xml:space="preserve"> POLY(ACRYLIC ACID-CO-BUTYL ACRYLATE-CO-METHYL METHACRYLATE-CO-STYRENE)</t>
  </si>
  <si>
    <t xml:space="preserve"> ACRYLIC ACID-BUTYL ACRYLATE-METHYL METHACRYLATE-STYRENE COPOLYMER</t>
  </si>
  <si>
    <t xml:space="preserve"> POLY(BUTYL 2-PROPENOATE-CO-ETHENYLBENZENE-CO-METHYL 2-METHYL-2-PROPENOATE-CO-2-PROPENOIC ACID)</t>
  </si>
  <si>
    <t xml:space="preserve"> 2-PROPENOIC ACID, 2-METHYL-, METHYL ESTER, POLYMER WITH BUTYL 2-PROPENOATE, ETHENYLBENZENE AND 2-PROPENOIC ACID</t>
  </si>
  <si>
    <t xml:space="preserve"> POLY(ACRYLIC ACID-CO-2-ETHYLHEXYL ACRYLATE-CO-METHYL METHACRYLATE-CO-STYRENE)</t>
  </si>
  <si>
    <t xml:space="preserve"> ACRYLIC ACID, 2-ETHYLHEXYL ESTER, POLYMER WITH ACRYLIC ACID, METHYL METHACRYLATE AND STYRENE</t>
  </si>
  <si>
    <t xml:space="preserve"> POLY(ETHENYLBENZENE-CO-2-ETHYLHEXYL-2-PROPENOATE-CO-METHYL 2-METHYL-2-PROPENOATE-CO-2-PROPENOIC ACIDD</t>
  </si>
  <si>
    <t xml:space="preserve"> POLY(ETHENYLBENZENE-CO-2-ETHYLHEXYL 2-PROPENOATE-CO-METHYL 2-METHYL-2-PROPENOATE-CO-2-PROPENOIC ACID)</t>
  </si>
  <si>
    <t xml:space="preserve"> STYRENE-ACRYLIC ACID-2-ETHYLHEXYL ACRYLATE-METHYL METHACRYLATE COPOLYMER</t>
  </si>
  <si>
    <t xml:space="preserve"> 2-PROPENOIC ACID POLYMER WITH ETHENYL BENZENE, 2-ETHYLHEXYL-2-PROPENOATE AND METHYL 2-METHYL-2-PROPENOATE</t>
  </si>
  <si>
    <t xml:space="preserve"> 2-PROPENOIC ACID, 2-METHYL-, METHYL ESTER, POLYMER WITH ETHENYLBENZENE, 2-ETHYLHEXYL 2-PROPENOATE AND 2-PROPENOIC ACID</t>
  </si>
  <si>
    <t xml:space="preserve"> POLY(GLYCEROL ADIPATE)</t>
  </si>
  <si>
    <t xml:space="preserve"> POLY(ADIPIC ACID-CO-GLYCEROL)</t>
  </si>
  <si>
    <t xml:space="preserve"> ADIPIC ACID-GLYCEROL COPOLYMER</t>
  </si>
  <si>
    <t xml:space="preserve"> ADIPIC ACID, POLYESTER WITH GLYCEROL</t>
  </si>
  <si>
    <t xml:space="preserve"> HEXANEDIOIC ACID, POLYMER WITH 1,2,3-PROPANETRIOL</t>
  </si>
  <si>
    <t xml:space="preserve"> POLY(HEXANEDIOIC ACID-CO-1,2,3-PROPANETRIOL)</t>
  </si>
  <si>
    <t xml:space="preserve"> POLY(ALKYL(C12-20) METHACRYLATE-CO-METHACRYLIC ACID)</t>
  </si>
  <si>
    <t xml:space="preserve"> POLY(METHACRYLIC ACID-CO-STEARYL METHACRYLATE)</t>
  </si>
  <si>
    <t xml:space="preserve"> ALKYL(C12-20) METHACRYLATE-METHACRYLIC ACID COPOLYMER</t>
  </si>
  <si>
    <t xml:space="preserve"> POLY(ETHYLENE GLYCOL FUMARATE)</t>
  </si>
  <si>
    <t xml:space="preserve"> POLY(ETHYLENE GLYCOL-CO-FUMARIC ACID)</t>
  </si>
  <si>
    <t xml:space="preserve"> ETHYLENE GLYCOL-FUMARIC ACID COPOLYMER</t>
  </si>
  <si>
    <t xml:space="preserve"> FUMARIC ACID, POLYESTER WITH ETHYLENE GLYCOL</t>
  </si>
  <si>
    <t xml:space="preserve"> POLY(2-BUTENEDIOIC ACID (E)-CO-1,2-ETHANEDIOL)</t>
  </si>
  <si>
    <t xml:space="preserve"> 2-BUTENEDIOIC ACID (E)-, POLYMER WITH 1,2-ETHANEDIOL</t>
  </si>
  <si>
    <t xml:space="preserve"> POLY(BUTYLENE SEBACATE)</t>
  </si>
  <si>
    <t xml:space="preserve"> BUTYLENE SEBACATE POLYMER</t>
  </si>
  <si>
    <t xml:space="preserve"> DECANEDIOIC ACID, POLYMER WITH 1,4-BUTANEDIOL</t>
  </si>
  <si>
    <t xml:space="preserve"> POLY(1,4-BUTANEDIOL-CO-DECANEDIOIC ACID)</t>
  </si>
  <si>
    <t xml:space="preserve"> POLY(1,4-BUTANEDIOL-CO-SEBACIC ACID)</t>
  </si>
  <si>
    <t xml:space="preserve"> POLY(TETRAMETHYLENE SEBACATE)</t>
  </si>
  <si>
    <t xml:space="preserve"> SEBACIC ACID, POLYESTER WITH 1,4-BUTANEDIOL</t>
  </si>
  <si>
    <t xml:space="preserve"> 1,4-BUTYLENE GLYCOL-SEBACIC ACID COPOLYMER</t>
  </si>
  <si>
    <t xml:space="preserve"> POLY(FORMALDEHYDE-CO-P-TERT-AMYLPHENOL)</t>
  </si>
  <si>
    <t xml:space="preserve"> POLY(4-TERT-AMYLPHENOL-CO-FORMALDEHYDE)</t>
  </si>
  <si>
    <t xml:space="preserve"> AMYLPHENOL, P-TERT-,-FORMALDEHYDE POLYMER</t>
  </si>
  <si>
    <t xml:space="preserve"> AMYLPHENOLFORMALDEHYDE, P-TERT-, RESIN</t>
  </si>
  <si>
    <t xml:space="preserve"> FORMALDEHYDE-P-TERT-PENTYLPHENOL POLYMER</t>
  </si>
  <si>
    <t xml:space="preserve"> FORMALDEHYDE-P-TERT-AMYLPHENOL POLYMER</t>
  </si>
  <si>
    <t xml:space="preserve"> FORMALDEHYDE, POLYMER WITH 4-(1,1-DIMETHYLPROPYL)PHENOL</t>
  </si>
  <si>
    <t xml:space="preserve"> ISOAMYLPHENOL, P-,-FORMALDEHYDE POLYMER</t>
  </si>
  <si>
    <t xml:space="preserve"> POLY(FORMALDEHYDE-CO-P-TERT-PENTYLPHENOL)</t>
  </si>
  <si>
    <t xml:space="preserve"> PHENOL, P-TERT-PENTYL-, POLYMER WITH FORMALDEHYDE</t>
  </si>
  <si>
    <t xml:space="preserve"> POLY(BUTYL ACRYLATE-CO-2-HYDROXYETHYL METHACRYLATE-CO-METHACRYLIC ACID-CO-STYRENE)</t>
  </si>
  <si>
    <t xml:space="preserve"> BUTYL ACRYLATE-STYRENE-METHACRYLIC ACID-HYDROXYETHYL METHACRYLATE COPOLYMER</t>
  </si>
  <si>
    <t xml:space="preserve"> POLY(BUTYL 2-PROPENOATE-CO-ETHENYLBENZENE-CO-2-HYDROXYETHYL 2-METHYL-2-PROPENOATE-CO-2-METHYL-2-PROPENOIC ACID)</t>
  </si>
  <si>
    <t xml:space="preserve"> 2-PROPENOIC ACID, 2-METHYL-, POLYMER WITH BUTYL 2-PROPENOATE, ETHENYLBENZENE AND 2-HYDROXYETHYL 2-METHYL-2-PROPENOATE</t>
  </si>
  <si>
    <t xml:space="preserve"> DIISOOCTYL PHTHALATE</t>
  </si>
  <si>
    <t xml:space="preserve"> DIOCTYL PHTHALATE (DIISOOCTYL PHTHALATE)</t>
  </si>
  <si>
    <t xml:space="preserve"> 1,2-BENZENEDICARBOXYLIC ACID, DIISOOCTYL ESTER</t>
  </si>
  <si>
    <t xml:space="preserve"> DIISOOCTYL 1,2-BENZENEDICARBOXYLATE</t>
  </si>
  <si>
    <t xml:space="preserve"> PHTHALIC ACID, DIISOOCTYL ESTER</t>
  </si>
  <si>
    <t xml:space="preserve"> MONOMETHYL FUMARATE</t>
  </si>
  <si>
    <t xml:space="preserve"> METHYL FUMARATE</t>
  </si>
  <si>
    <t xml:space="preserve"> 2-BUTENEDIOIC ACID (E)-, MONOMETHYL ESTER</t>
  </si>
  <si>
    <t xml:space="preserve"> MONOMETHYL 2-BUTENEDIOATE, (E)-</t>
  </si>
  <si>
    <t xml:space="preserve"> FUMARIC ACID, MOMOMETHYL ESTER</t>
  </si>
  <si>
    <t xml:space="preserve"> FUMARIC ACID, METHYL ESTER</t>
  </si>
  <si>
    <t xml:space="preserve"> METHYL HYDROGEN FUMARATE</t>
  </si>
  <si>
    <t xml:space="preserve"> ISOPHTHALYL DIHYDRAZIDE</t>
  </si>
  <si>
    <t xml:space="preserve"> ISOPHTHALIC ACID HYDRAZIDE</t>
  </si>
  <si>
    <t xml:space="preserve"> ISOPHTHALYL HYDRAZIDE</t>
  </si>
  <si>
    <t xml:space="preserve"> ISOPHTHALIC ACID, DIHYDRAZIDE</t>
  </si>
  <si>
    <t xml:space="preserve"> 1,3-BENZENEDICARBOXYLIC ACID, DIHYDRAZIDE</t>
  </si>
  <si>
    <t xml:space="preserve"> 1,3-BENZENEDICARBOXYLIC ACID DIHYDRAZIDE</t>
  </si>
  <si>
    <t xml:space="preserve"> 1,3-PHENYLENEBISCARBOHYDRAZIDE</t>
  </si>
  <si>
    <t xml:space="preserve"> HYDROXYMETHYL-5,5-DIMETHYLHYDANTOIN</t>
  </si>
  <si>
    <t xml:space="preserve"> (HYDROXYMETHYL)-5,5-DIMETHYLHYDANTOIN</t>
  </si>
  <si>
    <t xml:space="preserve"> (HYDROXYMETHYL)-5,5-DIMETHYL-2,4-IMIDAZOLDINEDIONE</t>
  </si>
  <si>
    <t xml:space="preserve"> HYDANTOIN, (HYDROXYMETHYL)-5,5-DIMETHYL-</t>
  </si>
  <si>
    <t xml:space="preserve"> 2,4-IMIDAZOLIDINEDIONE, (HYDROXYMETHYL)-5,5-DIMETHYL-</t>
  </si>
  <si>
    <t xml:space="preserve"> 1,3,5-TRIS(3,5-DI-TERT-BUTYL-4-HYDROXYBENZYL)-S-TRIAZINE-2,4,6(1H,3H,5H)-TRIONE</t>
  </si>
  <si>
    <t xml:space="preserve"> TRIS(3,5-DI-TERT-BUTYL-4-HYDROXYBENZYL) ISOCYANURATE</t>
  </si>
  <si>
    <t xml:space="preserve"> S-TRIAZINE-2,4,6(1H,3H,5H)-TRIONE, 1,3,5,-TRIS(3,5-DI-TERT-BUTYL-4-HYDROXYBENZYL)-</t>
  </si>
  <si>
    <t xml:space="preserve"> 1,3,5-TRIAZINE-2,4,6(1H,3H,5H)-TRIONE, 1,3,5-TRIS((3,5-BIS(1,1-DIMETHYLETHYL)-4-HYDROXYPHENYL)METHYL)-</t>
  </si>
  <si>
    <t xml:space="preserve"> 1,3,5-TRIS((3,5-BIS(1,1-DIMETHYLETHYL)-4-HYDROXYPHENYL)METHYL)-1,3,5-TRIAZINE-2,4,6(1H,3H,5H)-TRIONE</t>
  </si>
  <si>
    <t xml:space="preserve"> META-TETRAMETHYLXYLENE DIISOCYANATE</t>
  </si>
  <si>
    <t xml:space="preserve"> 1,3-BIS(1-ISOCYANATO-1-METHYLETHYL)BENZENE</t>
  </si>
  <si>
    <t xml:space="preserve"> ALPHA,ALPHA,ALPHA',ALPHA'-TETRAMETHYL-M-XYLYLENE DIISOCYANATE</t>
  </si>
  <si>
    <t xml:space="preserve"> BENZENE, 1,3-BIS(1-ISOCYANATO-1-METHYLETHYL)-</t>
  </si>
  <si>
    <t xml:space="preserve"> ISOCYANIC ACID, ALPHA,ALPHA,ALPHA',ALPHA'-TETRAMETHYL-M-XYLYLENE ESTER</t>
  </si>
  <si>
    <t xml:space="preserve"> PHENYLENEDIISOPROPYLIDENE DIISOCYANATE, M-</t>
  </si>
  <si>
    <t xml:space="preserve"> TETRAMETHYLXYLYLENE DIISOCYANATE, M-</t>
  </si>
  <si>
    <t xml:space="preserve"> STEARYL STEARATE</t>
  </si>
  <si>
    <t xml:space="preserve"> OCTADECYL STEARATE</t>
  </si>
  <si>
    <t xml:space="preserve"> OCTADECANOIC ACID, OCTADECYL ESTER</t>
  </si>
  <si>
    <t xml:space="preserve"> OCTADECYL OCTADECANOATE</t>
  </si>
  <si>
    <t xml:space="preserve"> STEARIC ACID, OCTADECYL ESTER</t>
  </si>
  <si>
    <t xml:space="preserve"> POLY(ACRYLAMIDE-CO-ACRYLIC ACID-CO-N,N'-METHYLENEBISACRYLAMIDE)</t>
  </si>
  <si>
    <t xml:space="preserve"> POLY(ACRYLAMIDE-CO-ACRYLIC ACID-CO-N,N'-METHYLENEBIS(ACRYLAMIDE))</t>
  </si>
  <si>
    <t xml:space="preserve"> ACRYLAMIDE-ACRYLIC ACID-N,N'-METHYLENEBISACRYLAMIDE COPOLYMER</t>
  </si>
  <si>
    <t xml:space="preserve"> 2-PROPENOIC ACID, POLYMER WITH N,N'-METHYLENEBIS(2-PROPENAMIDE) AND 2-PROPENAMIDE</t>
  </si>
  <si>
    <t xml:space="preserve"> HYDROXYPROPYL METHACRYLATE</t>
  </si>
  <si>
    <t xml:space="preserve"> 2-PROPENOIC ACID, 2-METHYL-, MONOESTER WITH 1,2-PROPANEDIOL</t>
  </si>
  <si>
    <t xml:space="preserve"> 1,2-PROPANEDIOL MONO(2-METHYL-2-PROPENOATE)</t>
  </si>
  <si>
    <t xml:space="preserve"> propylene glycol monomethacrylate</t>
  </si>
  <si>
    <t xml:space="preserve"> DICHLOROISOCYANURIC ACID</t>
  </si>
  <si>
    <t xml:space="preserve"> DICHLOROCYANURIC ACID</t>
  </si>
  <si>
    <t xml:space="preserve"> DICHLORO-S-TRIAZINETRIONE</t>
  </si>
  <si>
    <t xml:space="preserve"> ISOCYANURIC DICHLORIDE</t>
  </si>
  <si>
    <t xml:space="preserve"> S-TRIAZINE-2,4,6(1H,3H,5H)-TRIONE, 1,3-DICHLORO-</t>
  </si>
  <si>
    <t xml:space="preserve"> 1,3,5-TRIAZINE-2,4,6(1H,3H,5H)-TRIONE, 1,3-DICHLORO-</t>
  </si>
  <si>
    <t xml:space="preserve"> 1,3-DICHLORO-1,3,5-TRIAZINE-2,4,6(1H,3H,5H)-TRIONE</t>
  </si>
  <si>
    <t xml:space="preserve"> 1,3-DICHLORO-S-TRIAZINE-2,4,6(1H,3H,5H)-TRIONE</t>
  </si>
  <si>
    <t xml:space="preserve"> BIS(TRIOCTYLTIN) OXIDE</t>
  </si>
  <si>
    <t xml:space="preserve"> BIS(TRI(N-OCTYL)TIN) OXIDE</t>
  </si>
  <si>
    <t xml:space="preserve"> DISTANNOXANE, HEXAOCTYL-</t>
  </si>
  <si>
    <t xml:space="preserve"> HEXAOCTYLDISTANNOXANE</t>
  </si>
  <si>
    <t xml:space="preserve"> OXYBIS(TRIOCTYLTIN)</t>
  </si>
  <si>
    <t xml:space="preserve"> TRIOCTYLTIN OXIDE</t>
  </si>
  <si>
    <t xml:space="preserve"> TIN, OXYBIS(TRIOCTYL-</t>
  </si>
  <si>
    <t xml:space="preserve"> GLYCEROL DIRICINOLEATE</t>
  </si>
  <si>
    <t xml:space="preserve"> DIRICINOLEIN</t>
  </si>
  <si>
    <t xml:space="preserve"> RICINOLEIN, DI-</t>
  </si>
  <si>
    <t xml:space="preserve"> 1,2,3-PROPANETRIYL DI(12-HYDROXY-9-OCTADECENOATE), (R-(Z))-</t>
  </si>
  <si>
    <t xml:space="preserve"> 9-OCTADECENOIC ACID, 12-HYDROXY-, (R-(Z))-, DIESTER WITH 1,2,3-PROPANETRIOL</t>
  </si>
  <si>
    <t xml:space="preserve"> SODIUM DODECYLPHENOXYBENZENESULFONATE</t>
  </si>
  <si>
    <t xml:space="preserve"> BENZENESULFONIC ACID, (DODECYLPHENOXY)-, SODIUM SALT</t>
  </si>
  <si>
    <t xml:space="preserve"> SODIUM (DODECYLPHENOXY)BENZENESULFONATE</t>
  </si>
  <si>
    <t xml:space="preserve"> POLY(BUTADIENE-CO-ETHYL ACRYLATE-CO-METHYL METHACRYLATE-CO-STYRENE)</t>
  </si>
  <si>
    <t xml:space="preserve"> BUTADIENE-ETHYL ACRYLATE-METHYL METHACRYLATE-STYRENE COPOLYMER</t>
  </si>
  <si>
    <t xml:space="preserve"> ACRYLIC ACID ETHYL ESTER, POLYMER WITH 1,3-BUTADIENE, METHYL METHACRYLATE AND STYRENE</t>
  </si>
  <si>
    <t xml:space="preserve"> POLY(1,3-BUTADIENE-CO-ETHENYLBENZENE-CO-ETHYL 2-PROPENOATE-CO-METHYL 2-METHYL-2-PROPENOATE)</t>
  </si>
  <si>
    <t xml:space="preserve"> POLY(1,3-BUTADIENE-CO-ETHYL ACRYLATE-CO-METHYL METHACRYLATE-CO-STYRENE)</t>
  </si>
  <si>
    <t xml:space="preserve"> 2-PROPENOIC ACID, 2-METHYL-, METHYL ESTER, POLYMER WITH 1,3-BUTADIENE, ETHENYLBENZENE AND ETHYL 2-PROPENOATE</t>
  </si>
  <si>
    <t xml:space="preserve"> POLY(BUTYLENE MALEATE)</t>
  </si>
  <si>
    <t xml:space="preserve"> BUTYLENE MALEATE POLYMER</t>
  </si>
  <si>
    <t xml:space="preserve"> POLY(1,4-BUTANEDIOL-CO-2-BUTENEDIOIC ACID (Z))</t>
  </si>
  <si>
    <t xml:space="preserve"> POLY(1,4-BUTANEDIOL-CO-MALEIC ACID)</t>
  </si>
  <si>
    <t xml:space="preserve"> 1,4-BUTYLENE GLYCOL-MALEIC ACID COPOLYMER</t>
  </si>
  <si>
    <t xml:space="preserve"> 2-BUTENEDIOIC ACID (Z)-, POLYMER WITH 1,4-BUTANEDIOL</t>
  </si>
  <si>
    <t xml:space="preserve"> 1,4-BUTANEDIOL, POLYESTER WITH MALEIC ACID</t>
  </si>
  <si>
    <t xml:space="preserve"> POLY(DIPHENYLMETHANE DIISOCYANATE-CO-TRIMETHYLOLPROPANE)</t>
  </si>
  <si>
    <t xml:space="preserve"> POLY(METHYLENEDI-P-PHENYLENE ISOCYANATE-CO-TRIMETHYLOLPROPANE)</t>
  </si>
  <si>
    <t xml:space="preserve"> DIPHENYLMETHANE DIISOCYANATE-TRIMETHYLOLPROPANE COPOLYMER</t>
  </si>
  <si>
    <t xml:space="preserve"> POLY(ADIPIC ACID-CO-2,2-DIMETHYL-1,3-PROPANEDIOL)</t>
  </si>
  <si>
    <t xml:space="preserve"> POLY(ADIPIC ACID-CO-NEOPENTYL GLYCOL)</t>
  </si>
  <si>
    <t xml:space="preserve"> ADIPIC ACID-NEOPENTYL GLYCOL COPOLYMER, SRU</t>
  </si>
  <si>
    <t xml:space="preserve"> ADIPIC ACID-2,2-DIMETHYL-1,3-PROPANEDIOL COPOLYMER</t>
  </si>
  <si>
    <t xml:space="preserve"> POLY(NEOPENTYL ADIPATE)</t>
  </si>
  <si>
    <t xml:space="preserve"> POLY(NEOPENTYL GLYCOL ADIPATE), SRU</t>
  </si>
  <si>
    <t xml:space="preserve"> NEOPENTYL GLYCOL-ADIPIC ACID LINEAR POLYESTER</t>
  </si>
  <si>
    <t xml:space="preserve"> POLY(OXY(2,2-DIMETHYL-1,3-PROPANEDIYL)OXY(1,6-DIOXO-1,6-HEXANEDIYL))</t>
  </si>
  <si>
    <t xml:space="preserve"> POLY(OXY(2,2-DIMETHYLTRIMETHYLENE)OXYADIPOYL)</t>
  </si>
  <si>
    <t xml:space="preserve"> ETHYL METHACRYLATE-ACRYLIC ACID COPOLYMER</t>
  </si>
  <si>
    <t xml:space="preserve"> POLY(ACRYLIC ACID-CO-ETHYL METHACRYLATE)</t>
  </si>
  <si>
    <t xml:space="preserve"> ACRYLIC ACID-ETHYL METHACRYLATE COPOLYMER</t>
  </si>
  <si>
    <t xml:space="preserve"> METHACRYLIC ACID, ETHYL ESTER, POLYMER WITH ACRYLIC ACID</t>
  </si>
  <si>
    <t xml:space="preserve"> POLY(ETHYL 2-METHYL-2-PROPENOATE-CO-2-PROPENOIC ACID)</t>
  </si>
  <si>
    <t xml:space="preserve"> 2-PROPENOIC ACID, 2-METHYL-, ETHYL ESTER, POLYMER WITH 2-PROPENOIC ACID</t>
  </si>
  <si>
    <t xml:space="preserve"> POLY(ETHYLENE-CO-MALEIC ANHYDRIDE-CO-VINYL ACETATE)</t>
  </si>
  <si>
    <t xml:space="preserve"> ACETIC ACID ETHENYL ESTER, POLYMER WITH ETHENE AND 2,5-FURANDIONE</t>
  </si>
  <si>
    <t xml:space="preserve"> ETHENE-ETHENYL ACETATE-2,5-FURANDIONE COPOLYMER</t>
  </si>
  <si>
    <t xml:space="preserve"> ETHYLENE-VINYL ACETATE COPOLYMER, MALEIC ANHYDRIDE-GRAFTED</t>
  </si>
  <si>
    <t xml:space="preserve"> DIALLYL FUMARATE</t>
  </si>
  <si>
    <t xml:space="preserve"> 2-BUTENEDIOIC ACID (E)-, DI-2-PROPENYL ESTER</t>
  </si>
  <si>
    <t xml:space="preserve"> DI-2-PROPENYL 2-BUTENDIOATE, (E)-</t>
  </si>
  <si>
    <t xml:space="preserve"> FUMARIC ACID, DIALLYL ESTER</t>
  </si>
  <si>
    <t xml:space="preserve"> 1,3,6,8-TETRAAZATRICYCLO(6.2.1.1(3,6))DODECANE</t>
  </si>
  <si>
    <t xml:space="preserve"> 1,8,3,6-DIENDOMETHYLENE-1,3,6,8-TETRAAZOCYCLODECANE</t>
  </si>
  <si>
    <t xml:space="preserve"> N-CYCLOHEXYL-N'-PHENYLPHENYLENEDIAMINE</t>
  </si>
  <si>
    <t xml:space="preserve"> BENZENEDIAMINE, N-CYCLOHEXYL-N'-PHENYL-</t>
  </si>
  <si>
    <t xml:space="preserve"> PHENYLENEDIAMINE, N-CYCLOHEXYL-N'-PHENYL-</t>
  </si>
  <si>
    <t xml:space="preserve"> N-CYCLOHEXYL-N'-PHENYLBENZENEDIAMINE</t>
  </si>
  <si>
    <t xml:space="preserve"> POLY(BUTADIENE-CO-METHYL METHACRYLATE-CO-STYRENE-CO-VINYL CHLORIDE)</t>
  </si>
  <si>
    <t xml:space="preserve"> BUTADIENE-METHYL METHACRYLATE-STYRENE-VINYL CHLORIDE COPOLYMER</t>
  </si>
  <si>
    <t xml:space="preserve"> POLY(1,3-BUTADIENE-CO-CHLOROETHENE-CO-ETHENYLBENZENE-CO-METHYL 2-METHYL-2-PROPENOATE)</t>
  </si>
  <si>
    <t xml:space="preserve"> POLY(1,3-BUTADIENE-CO-CHLOROETHYLENE-CO-METHYL METHACRYLATE-CO-STYRENE)</t>
  </si>
  <si>
    <t xml:space="preserve"> 2-PROPENOIC ACID, 2-METHYL-, METHYL ESTER, POLYMER WITH 1,3-BUTADIENE, CHLOROETHENE AND ETHENYLBENZENE</t>
  </si>
  <si>
    <t xml:space="preserve"> 1,3-BUTADIENE, POLYMER WITH CHLOROETHYLENE, METHYL METHACRYLATE AND STYRENE</t>
  </si>
  <si>
    <t xml:space="preserve"> POLY(ADIPIC ACID-CO-PENTAERYTHRITOL)</t>
  </si>
  <si>
    <t xml:space="preserve"> ADIPIC ACID-PENTAERYTHRITOL COPOLYMER</t>
  </si>
  <si>
    <t xml:space="preserve"> HEXANEDIOIC ACID, POLYMER WITH 2,2-BIS(HYDROXYMETHYL)-1,3-PROPANEDIOL</t>
  </si>
  <si>
    <t xml:space="preserve"> POLY(PENTAERYTHRITOL ADIPATE)</t>
  </si>
  <si>
    <t xml:space="preserve"> POLY(2,2-BIS(HYDROXYMETHYL)-1,3-PROPANEDIOL-CO-HEXANEDIOIC ACID)</t>
  </si>
  <si>
    <t xml:space="preserve"> POLY(ADIPIC ACID-CO-TRIMETHYLOLETHANE)</t>
  </si>
  <si>
    <t xml:space="preserve"> ADIPIC ACID-TRIMETHYOLETHANE COPOLYMER</t>
  </si>
  <si>
    <t xml:space="preserve"> ADIPIC ACID, POLYESTER WITH 2-(HYDROXYMETHYL)-2-METHYL-1,3-PROPANEDIOL</t>
  </si>
  <si>
    <t xml:space="preserve"> HEXANEDIOIC ACID, POLYMER WITH 2-(HYDROXYMETHYL)-2-METHYL-1,3-PROPANEDIOL</t>
  </si>
  <si>
    <t xml:space="preserve"> POLY(TRIMETHYLOLETHANE ADIPATE)</t>
  </si>
  <si>
    <t xml:space="preserve"> POLY(HEXANEDIOIC ACID-CO-2-(HYDROXYMETHYL)-2-METHYL-1,3-PROPANEDIOL)</t>
  </si>
  <si>
    <t xml:space="preserve"> POLY(ADIPIC ACID-CO-2-(HYDROXYMETHYL)-2-METHYL-1,3-PROPANEDIOL)</t>
  </si>
  <si>
    <t xml:space="preserve"> POLY(ACRYLIC ACID-CO-ETHYL ACRYLATE CO-METHYL ACRYLATE)</t>
  </si>
  <si>
    <t xml:space="preserve"> POLY(ACRYLIC ACID-CO-ETHYL ACRYLATE-CO-METHYL ACRYLATE)</t>
  </si>
  <si>
    <t xml:space="preserve"> ACRYLIC ACID-ETHYL ACRYLATE-METHYL ACRYLATE COPOLYMER</t>
  </si>
  <si>
    <t xml:space="preserve"> ACRYLIC ACID ETHYL ESTER, POLYMER WITH ACRYLIC ACID AND METHYL ACRYLATE</t>
  </si>
  <si>
    <t xml:space="preserve"> ETHYL ACRYLATE-METHYL ACRYLATE-ACRYLIC ACID POLYMER</t>
  </si>
  <si>
    <t xml:space="preserve"> POLY(ETHYL 2-PROPENOATE-CO-METHYL 2-PROPENOATE-CO-2-PROPENOIC ACID)</t>
  </si>
  <si>
    <t xml:space="preserve"> 2-PROPENOIC ACID, POLYMER WITH ETHYL 2-PROPENOATE AND METHYL 2-PROPENOATE</t>
  </si>
  <si>
    <t xml:space="preserve"> POLY(ETHYL ACRYLATE-CO-METHACRYLIC ACID-CO-METHYL METHACRYLATE-CO-STYRENE)</t>
  </si>
  <si>
    <t xml:space="preserve"> ACRYLIC ACID ETHYL ESTER, POLYMER WITH METHACRYLIC ACID, METHYL METHACRYLATE AND STYRENE</t>
  </si>
  <si>
    <t xml:space="preserve"> ETHYL ACRYLATE-METHYL METHACRYLATE-STYRENE-METHACRYLIC ACID COPOLYMER</t>
  </si>
  <si>
    <t xml:space="preserve"> POLY(ETHENYLBENZENE-CO-ETHYL 2-PROPENOATE-CO-METHYL 2-METHYL-2-PROPENOATE-CO-2-METHYL-2-PROPENOIC ACID)</t>
  </si>
  <si>
    <t xml:space="preserve"> 2-PROPENOIC ACID, 2-METHYL-, POLYMER WITH ETHENYLBENZENE, ETHYL 2-PROPENOATE AND METHYL 2-METHYL-2-PROPENOATE</t>
  </si>
  <si>
    <t xml:space="preserve"> POLY(TRIMETHYLOLPROPANE ADIPATE)</t>
  </si>
  <si>
    <t xml:space="preserve"> POLY(ADIPIC ACID-CO-TRIMETHYLOLPROPANE)</t>
  </si>
  <si>
    <t xml:space="preserve"> ADIPIC ACID-TRIMETHYLOPROPANE COPOLYMER</t>
  </si>
  <si>
    <t xml:space="preserve"> ADIPIC ACID, POLYESTER WITH 2-ETHYL-2-(HYDROXYMETHYL)-1,3-PROPANEDIOL</t>
  </si>
  <si>
    <t xml:space="preserve"> HEXANEDIOIC ACID, POLYMER WITH 2-ETHYL-2-(HYDROXYMETHYL)-1,3-PROPANEDIOL</t>
  </si>
  <si>
    <t xml:space="preserve"> POLY(2-ETHYL-2-(HYDROXYMETHYL)-1,3-PROPANEDIOL-CO-HEXANEDIOIC ACID)</t>
  </si>
  <si>
    <t xml:space="preserve"> POLY(ADIPIC ACID-CO-2-ETHYL-2-(HYDROXYMETHYL)-1,3-PROPANEDIOL)</t>
  </si>
  <si>
    <t xml:space="preserve"> TRIMETHYLOLPROPANE-ADIPIC ACID COPOLYMER</t>
  </si>
  <si>
    <t xml:space="preserve"> METHYL VINYL POLYSILOXANE</t>
  </si>
  <si>
    <t xml:space="preserve"> METHYLVINYLPOLYSILOXANE</t>
  </si>
  <si>
    <t xml:space="preserve"> POLY(OXY(METHYLVINYLSILYLENE))</t>
  </si>
  <si>
    <t xml:space="preserve"> POLY(OXY(ETHENYLMETHYLSILYLENE))</t>
  </si>
  <si>
    <t xml:space="preserve"> POLY(METHYLVINYLSILOXANE), SRU</t>
  </si>
  <si>
    <t xml:space="preserve"> POLY(2-ETHYLHEXYL ACRYLATE-CO-METHACRYLIC ACID-CO-METHYL METHACRYLATE-CO-STYRENE)</t>
  </si>
  <si>
    <t xml:space="preserve"> ETHENYLBENZENE-2-ETHYLHEXYL 2-PROPENOATE-METHYL 2-METHYL-2-PROPENOATE-STYRENE</t>
  </si>
  <si>
    <t xml:space="preserve"> METHACRYLIC ACID, POLYMER WITH 2-ETHYLHEXYL ACRYLATE, METHYL METHACRYLATE AND STYRENE</t>
  </si>
  <si>
    <t xml:space="preserve"> POLY(ETHENYLBENZENE-CO-2-ETHYLHEXYL 2-PROPENOATE-CO-METHYL 2-METHYL-2-PROPENOATE-CO-2-METHYL-2-PROPENOATE)</t>
  </si>
  <si>
    <t xml:space="preserve"> 2-PROPENOIC ACID, 2-METHYL-, POLYMER WITH ETHENYLBENZENE, 2-ETHYLHEXYL 2-PROPENOATE AND METHYL 2-METHYL-2-PROPENOATE</t>
  </si>
  <si>
    <t xml:space="preserve"> 2-ETHYLHEXYL ACRYLATE-METHACRYLIC ACID-METHYL METHACRYLATE-STYRENE COPOLYMER</t>
  </si>
  <si>
    <t xml:space="preserve"> VINYLIDENE CHLORIDE-2-ETHYLHEXYL ACRYLATE COPOLYMER</t>
  </si>
  <si>
    <t xml:space="preserve"> POLY(2-ETHYLHEXYL ACRYLATE-CO-VINYLIDENE CHLORIDE)</t>
  </si>
  <si>
    <t xml:space="preserve"> POLY(1,1-DICHLOROETHYLENE-CO-2-ETHYLHEXYL 2-PROPENOATE)</t>
  </si>
  <si>
    <t xml:space="preserve"> 2-ETHYLHEXYL ACRYLATE-VINYLIDENE CHLORIDE COPOLYMER</t>
  </si>
  <si>
    <t xml:space="preserve"> 2-PROPENOIC ACID, 2-ETHYLHEXYL ESTER, POLYMER WITH 1,1-DICHLOROETHENE</t>
  </si>
  <si>
    <t xml:space="preserve"> POLY(FORMALDEHYDE-CO-TRIETHYLENETETRAMINE-CO-UREA)</t>
  </si>
  <si>
    <t xml:space="preserve"> FORMALDEHYDE-TRIETHYLENETETRAMINE-UREA COPOLYMER</t>
  </si>
  <si>
    <t xml:space="preserve"> POLY(FORMALDEHYDE-CO-N,N'-BIS(2-AMINOETHYL)-1,2-ETHANEDIAMINE-CO-UREA)</t>
  </si>
  <si>
    <t xml:space="preserve"> UREA-FORMALDEHYDE-TRIETHYLENETETRAMINE COPOLYMER</t>
  </si>
  <si>
    <t xml:space="preserve"> UREA, POLYMER WITH N,N'-BIS(2-AMINOETHYL)-1,2-ETHANEDIAMINE AND FORMALDEHYDE</t>
  </si>
  <si>
    <t xml:space="preserve"> UREA CONDENSATION PRODUCTS, WITH FORMALDEHYDE AND TRIETHYLENETETRAMINE</t>
  </si>
  <si>
    <t xml:space="preserve"> POLY(BUTYL MALEATE-CO-VINYL CHLORIDE)</t>
  </si>
  <si>
    <t xml:space="preserve"> ETHYLENE, CHLORO-, POLYMER WITH DIBUTYL MALEATE</t>
  </si>
  <si>
    <t xml:space="preserve"> POLY(CHLOROETHENE-CO-DIBUTYL BUTENEDIOATE (Z))</t>
  </si>
  <si>
    <t xml:space="preserve"> POLY(DIBUTYL MALEATE-CO-CHLOROETHYLENE)</t>
  </si>
  <si>
    <t xml:space="preserve"> VINYL CHLORIDE-BUTYL MALEATE COPOLYMER</t>
  </si>
  <si>
    <t xml:space="preserve"> 2-BUTENEDIOIC ACID (Z)-, DIBUTYL ESTER, POLYMER WITH CHLOROETHENE</t>
  </si>
  <si>
    <t xml:space="preserve"> 3-AMINOMETHYL-3,5,5-TRIMETHYLCYCLOHEXYLAMINE</t>
  </si>
  <si>
    <t xml:space="preserve"> ISOPHORONE DIAMINE</t>
  </si>
  <si>
    <t xml:space="preserve"> 5-AMINO-1,3,3-TRIMETHYLCYCLOHEXANEMETHYLAMINE</t>
  </si>
  <si>
    <t xml:space="preserve"> 3-(AMINOMETHYL)-3,5,5-TRIMETHYLCYCLOHEXYLAMINE</t>
  </si>
  <si>
    <t xml:space="preserve"> CYCLOHEXANEMETHYLAMINE, 5-AMINO-1,3,3-TRIMETHYL-</t>
  </si>
  <si>
    <t xml:space="preserve"> CYCLOHEXANEMETHANAMINE, 5-AMINO-1,3,3-TRIMETHYL-</t>
  </si>
  <si>
    <t xml:space="preserve"> 5-AMINO-1,3,3-TRIMETHYLCYCLOHEXANEMETHANAMINE</t>
  </si>
  <si>
    <t xml:space="preserve"> InChI=1/C10H22N2/c1-9(2)4-8(12)5-10(3,6-9)7-11/h8H,4-7,11-12H2,1-3H3</t>
  </si>
  <si>
    <t xml:space="preserve"> InChIKey: ZBVBXDSQFYHMPD-UHFFFAOYSA-N</t>
  </si>
  <si>
    <t xml:space="preserve"> InChI=1S/C10H22N2.C7H8O3S/c1-9(2)4-8(12)5-10(3,6-9)7-11;1-6-2-4-7(5-3-6)11(8,9)10/h8H,4-7,11-12H2,1-3H3;2-5H,1H3,(H,8,9,10)</t>
  </si>
  <si>
    <t xml:space="preserve"> DIISONONYL PHTHALATE</t>
  </si>
  <si>
    <t xml:space="preserve"> 1,2-BENZENEDICARBOXYLIC ACID, DIISONONYL ESTER</t>
  </si>
  <si>
    <t xml:space="preserve"> DIISONONYL 1,2-BENZENEDICARBOXYLATE</t>
  </si>
  <si>
    <t xml:space="preserve"> ISONONYL ALCOHOL, PHTHALATE (2:1)</t>
  </si>
  <si>
    <t xml:space="preserve"> POLY(2-ETHYLHEXYL ACRYLATE-CO-METHYL ACRYLATE)</t>
  </si>
  <si>
    <t xml:space="preserve"> ACRYLIC ACID, 2-ETHYLHEXYL ESTER, POLYMER WITH METHYL ACRYLATE</t>
  </si>
  <si>
    <t xml:space="preserve"> POLY(2-ETHYLHEXYL 2-PROPENOATE-CO-METHYL 2-PROPENOATE)</t>
  </si>
  <si>
    <t xml:space="preserve"> 2-PROPENOIC ACID, 2-ETHYLHEXYL ESTER, POLYMER WITH METHYL 2-PROPENOATE</t>
  </si>
  <si>
    <t xml:space="preserve"> 2-ETHYLHEXYL ACRYLATE-METHYL ACRYLATE COPOLYMER</t>
  </si>
  <si>
    <t xml:space="preserve"> POLY(METHYL ACRYLATE-CO-VINYL CHLORIDE-CO-VINYLIDENE CHLORIDE)</t>
  </si>
  <si>
    <t xml:space="preserve"> ACRYLIC ACID METHYL ESTER, POLYMER WITH CHLOROETHENE AND METHYL 2-PROPENOATE</t>
  </si>
  <si>
    <t xml:space="preserve"> METHYL ACRYLATE-VINYL CHLORIDE-VINYLIDENE CHLORIDE TERPOLYMER</t>
  </si>
  <si>
    <t xml:space="preserve"> POLY(CHLOROETHENE-CO-1,1-DICHLOROETHENE-CO-METHYL 2-PROPENOATE)</t>
  </si>
  <si>
    <t xml:space="preserve"> POLY(CHLOROETHENE-CO-METHYL ACRYLATE-CO-METHYL 2-PROPENOATE)</t>
  </si>
  <si>
    <t xml:space="preserve"> VINYL CHLORIDE-VINYLIDENE CHLORIDE-METHYL ACRYLATE TERPOLYMER</t>
  </si>
  <si>
    <t xml:space="preserve"> 2-PROPENOIC ACID, METHYL ESTER, POLYMER WITH CHLOROETHENE AND 1,1-DICHLOROETHENE</t>
  </si>
  <si>
    <t xml:space="preserve"> ETHYL METHACRYLATE-METHACRYLIC POLYMER</t>
  </si>
  <si>
    <t xml:space="preserve"> POLY(ETHYL METHACRYLATE-CO-METHACRYLIC ACID)</t>
  </si>
  <si>
    <t xml:space="preserve"> METHACRYLIC ACID-ETHYL METHACRYLATE COPOLYMER</t>
  </si>
  <si>
    <t xml:space="preserve"> METHACRYLIC ACID, ETHYL ESTER, POLYMER WITH METHACRYLIC ACID</t>
  </si>
  <si>
    <t xml:space="preserve"> POLY(ETHYL 2-METHYL-2-PROPENOATE-CO-2-METHYL-2-PROPENOIC ACID)</t>
  </si>
  <si>
    <t xml:space="preserve"> 2-PROPENOIC ACID, 2-METHYL-, POLYMER WITH ETHYL 2-METHYL-2-PROPENOATE</t>
  </si>
  <si>
    <t xml:space="preserve"> POLY(DIALLYL PHTHALATE-CO-VINYL ACETATE)</t>
  </si>
  <si>
    <t xml:space="preserve"> ACETIC ACID VINYL ESTER, POLYMER WITH DIALLYL PHTHALATE</t>
  </si>
  <si>
    <t xml:space="preserve"> DIALLYL PHTHALATE-VINYL ACETATE COPOLYMER</t>
  </si>
  <si>
    <t xml:space="preserve"> POLY(DI-2-PROPENYL 1,2-BENZENEDICARBOXYLATE-CO-ETHENYL ACETATE)</t>
  </si>
  <si>
    <t xml:space="preserve"> VINYL ACETATE-DIALLYL PHTHALATE COPOLYMER</t>
  </si>
  <si>
    <t xml:space="preserve"> 1,2-BENZENEDICARBOXYLIC ACID, DI-2-PROPENYL ESTER, POLYMER WITH ETHENYL ACETATE</t>
  </si>
  <si>
    <t xml:space="preserve"> DIMETHYLAMINOETHYL METHACRYLATE</t>
  </si>
  <si>
    <t xml:space="preserve"> METHACRYLIC ACID, 2-(DIMETHYLAMINO)ETHYL ESTER</t>
  </si>
  <si>
    <t xml:space="preserve"> N,N-DIMETHYLAMINOETHYL METHACRYLATE</t>
  </si>
  <si>
    <t xml:space="preserve"> 2-DIMETHYLAMINOETHYL METHACRYLATE</t>
  </si>
  <si>
    <t xml:space="preserve"> 2-(DIMETHYLAMINO)ETHYL 2-METHYL-2-PROPENOATE</t>
  </si>
  <si>
    <t xml:space="preserve"> 2-PROPENOIC ACID, 2-METHYL-, 2-(DIMETHYLAMINO)ETHYL ESTER</t>
  </si>
  <si>
    <t xml:space="preserve"> 2-(DIMETHYLAMINO)ETHYL METHACRYLATE</t>
  </si>
  <si>
    <t xml:space="preserve"> POLY(BUTYL ACRYLATE-CO-VINYL CHLORIDE-CO-VINYLIDENE CHLORIDE)</t>
  </si>
  <si>
    <t xml:space="preserve"> BUTYL ACRYLATE-VINYL CHLORIDE-VINYLIDENE CHLORIDE COPOLYMER</t>
  </si>
  <si>
    <t xml:space="preserve"> POLY(BUTYL 2-PROPENOATE-CO-CHLOROETHENE-CO-1,1-DICHLOROETHENE)</t>
  </si>
  <si>
    <t xml:space="preserve"> VINYLIDENE CHLORIDE-VINYL CHLORIDE-BUTYL ACRYLATE COPOLYMER</t>
  </si>
  <si>
    <t xml:space="preserve"> 2-PROPENOIC ACID, BUTYL ESTER, POLYMER WITH CHLOROETHENE AND 1,1-DICHLOROETHENE</t>
  </si>
  <si>
    <t xml:space="preserve"> DIACETONE ACRYLAMIDE</t>
  </si>
  <si>
    <t xml:space="preserve"> N-(1,1-DIMETHYL-3-OXOBUTYL)ACRYLAMIDE</t>
  </si>
  <si>
    <t xml:space="preserve"> 2-PROPENAMIDE, N-(1,1-DIMETHYL-3-OXOBUTYL)-</t>
  </si>
  <si>
    <t xml:space="preserve"> N-(1,1-DIMETHYL-3-OXOBUTYL)-2-PROPENAMIDE</t>
  </si>
  <si>
    <t xml:space="preserve"> ACRYLAMIDE, N-(1,1-DIMETHYL-3-OXOBUTYL)-</t>
  </si>
  <si>
    <t xml:space="preserve"> ALPHA-(P-NONYLPHENYL)-OMEGA-HYDROXYPOLY(OXYETHYLENE) (4 MOLES) SULFATE, SODIUM SALT</t>
  </si>
  <si>
    <t xml:space="preserve"> SODIUM NONOXYNOL 4 SULFATE</t>
  </si>
  <si>
    <t xml:space="preserve"> ALPHA-(P-NONYLPHENYL)-OMEGA-HYDROXYPOLY(OXYETHYLENE) SULFATE, SODIUM SALT (POLY(OXYETHYLENE) 4 MOLES)</t>
  </si>
  <si>
    <t xml:space="preserve"> ETHANOL, 2-(2-(2-(2-(4-NONYLPHENOXY)ETHOXY)ETHOXY)ETHOXY)-, HYDROGEN SULFATE, SODIUM SALT</t>
  </si>
  <si>
    <t xml:space="preserve"> ETHANOL, 2-(2-(2-(2-(P-NONYLPHENOXY)ETHOXY)ETHOXY)ETHOXY)-, HYDROGEN SULFATE SODIUM SALT</t>
  </si>
  <si>
    <t xml:space="preserve"> NONOXYNOL 4 SODIUM SULFATE</t>
  </si>
  <si>
    <t xml:space="preserve"> SODIUM NONYLPHENOXYPOLYETHOXY-4 SULFATE</t>
  </si>
  <si>
    <t xml:space="preserve"> TRIBUTYLTIN NEODECANOATE</t>
  </si>
  <si>
    <t xml:space="preserve"> TRIBUTYL(NEODECANOYLOXY)STANNANE</t>
  </si>
  <si>
    <t xml:space="preserve"> STANNANE, TRIBUTYL((1-OXONEODECYL)OXY)-</t>
  </si>
  <si>
    <t xml:space="preserve"> TRIBUTYL((1-OXONEODECYL)OXY)STANNANE</t>
  </si>
  <si>
    <t xml:space="preserve"> STANNANE, TRIBUTYL(NEODECANOYLOXY)-</t>
  </si>
  <si>
    <t xml:space="preserve"> TIN, TRIBUTYL(NEODECANOYLOXY)-</t>
  </si>
  <si>
    <t xml:space="preserve"> TRIBUTYL(NEODECANOYLOXY)TIN</t>
  </si>
  <si>
    <t xml:space="preserve"> OCTENYL SUCCINIC ACID</t>
  </si>
  <si>
    <t xml:space="preserve"> OCTENYLSUCCINIC ACID</t>
  </si>
  <si>
    <t xml:space="preserve"> SUCCINIC ACID, OCTENYL-</t>
  </si>
  <si>
    <t xml:space="preserve"> BUTANEDIOIC ACID, OCTENYL-</t>
  </si>
  <si>
    <t xml:space="preserve"> OCTENYLBUTANEDIOIC ACID</t>
  </si>
  <si>
    <t xml:space="preserve"> BUTYLPHENOL</t>
  </si>
  <si>
    <t xml:space="preserve"> PHENOL, BUTYL-</t>
  </si>
  <si>
    <t xml:space="preserve"> POLY(MONOETHYL MALEATE-CO-VINYL CHLORIDE)</t>
  </si>
  <si>
    <t xml:space="preserve"> POLY(ETHYL MALEATE-CO-VINYL CHLORIDE)</t>
  </si>
  <si>
    <t xml:space="preserve"> ETHYL MALEATE-VINYL CHLORIDE COPOLYMER</t>
  </si>
  <si>
    <t xml:space="preserve"> POLY(CHLOROETHENE-CO-MONOETHYL 2-BUTENEDIOATE, (Z)-)</t>
  </si>
  <si>
    <t xml:space="preserve"> VINYL CHLORIDE-ETHYL MALEATE COPOLYMER</t>
  </si>
  <si>
    <t xml:space="preserve"> 2-BUTENEDIOIC ACID (Z)-, MONOETHYL ESTER, POLYMER WITH CHLOROETHENE</t>
  </si>
  <si>
    <t xml:space="preserve"> POLY(1-BUTENE-CO-ETHYLENE-CO-1-OCTENE)</t>
  </si>
  <si>
    <t xml:space="preserve"> ETHYLENE-OCTENE-1-BUTENE-1 COPOLYMER</t>
  </si>
  <si>
    <t xml:space="preserve"> POLY(1-BUTENE-CO-ETHENE-CO-1-OCTENE)</t>
  </si>
  <si>
    <t xml:space="preserve"> 1-OCTENE, POLYMER WITH 1-BUTENE AND ETHENE</t>
  </si>
  <si>
    <t xml:space="preserve"> SODIUM DICHLOROISOCYANURATE</t>
  </si>
  <si>
    <t xml:space="preserve"> 2895-03-6</t>
  </si>
  <si>
    <t xml:space="preserve"> LAURYL PEROXIDE</t>
  </si>
  <si>
    <t xml:space="preserve"> DILAURYL PEROXIDE</t>
  </si>
  <si>
    <t xml:space="preserve"> POLY(GLYCERYL PHTHALATE)</t>
  </si>
  <si>
    <t xml:space="preserve"> GLYCEROL-PHTHALIC ACID COPOLYMER</t>
  </si>
  <si>
    <t xml:space="preserve"> GLYCEROL, POLYESTER WITH PHTHALIC ACID</t>
  </si>
  <si>
    <t xml:space="preserve"> POLY(1,2-BENZENEDICARBOXYLIC ACID-CO-1,2,3-PROPANETRIOL)</t>
  </si>
  <si>
    <t xml:space="preserve"> 1,2-BENZENEDICARBOXYLIC ACID, POLYMER WITH 1,2,3-PROPANETRIOL</t>
  </si>
  <si>
    <t xml:space="preserve"> POLY(BUTYL METHACRYLATE-CO-1-VINYL-2-PYRROLIDONE)</t>
  </si>
  <si>
    <t xml:space="preserve"> POLY(BUTYL METHACRYLATE-CO-1-VINYL-2-PYRROLIDINONE)</t>
  </si>
  <si>
    <t xml:space="preserve"> POLY(ACRYLIC ACID-CO-VINYL CHLORIDE-CO-VINYLIDENE CHLORIDE)</t>
  </si>
  <si>
    <t xml:space="preserve"> ACRYLIC ACID-VINYL CHLORIDE-VINYLIDENE CHLORIDE COPOLYMER</t>
  </si>
  <si>
    <t xml:space="preserve"> POLY(CHLOROETHENE-CO-1,1-DICHLOROETHENE-CO-2-PROPENOIC ACID)</t>
  </si>
  <si>
    <t xml:space="preserve"> VINYLIDENE CHLORIDE-VINYL CHLORIDE-ACRYLIC ACID COPOLYMER</t>
  </si>
  <si>
    <t xml:space="preserve"> 2-PROPENOIC ACID, POLYMER WITH CHLOROETHENE AND 1,1-DICHLOROETHENE</t>
  </si>
  <si>
    <t xml:space="preserve"> OCTYL MALEATE</t>
  </si>
  <si>
    <t xml:space="preserve"> DIOCTYL MALEATE</t>
  </si>
  <si>
    <t xml:space="preserve"> DICAPRYLYL MALEATE</t>
  </si>
  <si>
    <t xml:space="preserve"> 2-BUTENEDIOIC ACID (Z)-, DIOCTYL ESTER</t>
  </si>
  <si>
    <t xml:space="preserve"> DIOCTYL 2-BUTENEDIOATE, (Z)-</t>
  </si>
  <si>
    <t xml:space="preserve"> MALEIC ACID, DIOCTYL ESTER</t>
  </si>
  <si>
    <t xml:space="preserve"> BIS(1-OCTYL) MALEATE</t>
  </si>
  <si>
    <t xml:space="preserve"> POLY(1-BUTENE-CO-PROPYLENE)</t>
  </si>
  <si>
    <t xml:space="preserve"> PROPYLENE-BUTENE-1 COPOLYMER</t>
  </si>
  <si>
    <t xml:space="preserve"> POLY(1-BUTENE-CO-1-PROPENE)</t>
  </si>
  <si>
    <t xml:space="preserve"> POLY(1-BUTENE-CO-PROPENE)</t>
  </si>
  <si>
    <t xml:space="preserve"> 1-BUTENE-PROPYLENE COPOLYMER</t>
  </si>
  <si>
    <t xml:space="preserve"> 1-BUTENE, POLYMER WITH 1-PROPENE</t>
  </si>
  <si>
    <t xml:space="preserve"> 1-BUTENE, POLYMER WITH PROPENE</t>
  </si>
  <si>
    <t xml:space="preserve"> DIMETHYLOL PHENOL</t>
  </si>
  <si>
    <t xml:space="preserve"> DIMETHYLOLPHENOL</t>
  </si>
  <si>
    <t xml:space="preserve"> BENZENEDIMETHANOL, AR-HYDROXY-</t>
  </si>
  <si>
    <t xml:space="preserve"> HYDROXYBENZENEDIMETHANOL, AR-</t>
  </si>
  <si>
    <t xml:space="preserve"> XYLENE-ALPHA,ALPHA',AR-TRIOL</t>
  </si>
  <si>
    <t xml:space="preserve"> POLY(FUMARIC ACID-CO-2,2-DIMETHYL-1,3-PROPANEDIOL)</t>
  </si>
  <si>
    <t xml:space="preserve"> POLY(FUMARIC ACID-CO-NEOPENTYL GLYCOL)</t>
  </si>
  <si>
    <t xml:space="preserve"> FUMARIC ACID-NEOPENTYL GLYCOL COPOLYMER</t>
  </si>
  <si>
    <t xml:space="preserve"> FUMARIC ACID, POLYESTER WITH 2,2-DIMETHYL-1,3-PROPANDIOL</t>
  </si>
  <si>
    <t xml:space="preserve"> POLY(2-BUTENEDIOIC ACID (E)-CO-2,2-DIMETHYL-1,3-PROPANEDIOL)</t>
  </si>
  <si>
    <t xml:space="preserve"> POLY(2,2-DIMETHYL-1,3-PROPANEDIOL-CO-FUMARIC ACID)</t>
  </si>
  <si>
    <t xml:space="preserve"> 2-BUTENEDIOIC ACID (E)-, POLYMER WITH 2,2-DIMETHYL-1,3-PROPANEDIOL</t>
  </si>
  <si>
    <t xml:space="preserve"> METHYL 3-MERCAPTOPROPIONATE</t>
  </si>
  <si>
    <t xml:space="preserve"> METHYL 3-MERCAPTOPROPANOATE</t>
  </si>
  <si>
    <t xml:space="preserve"> PROPANOIC ACID, 3-MERCAPTO-, METHYL ESTER</t>
  </si>
  <si>
    <t xml:space="preserve"> PROPIONIC ACID, 3-MERCAPTO-, METHYL ESTER</t>
  </si>
  <si>
    <t xml:space="preserve"> POLY(ACRYLONITRILE-CO-BUTADIENE-CO-ITACONIC ACID-CO-STYRENE)</t>
  </si>
  <si>
    <t xml:space="preserve"> ACRYLONITRILE-BUTADIENE-ITACONIC ACID-STYRENE COPOLYMER</t>
  </si>
  <si>
    <t xml:space="preserve"> BUTANEDIOIC ACID, METHYLENE-, POLYMER WITH 1,3-BUTADIENE, ETHENYLBENZENE AND 2-PROPENENITRILE</t>
  </si>
  <si>
    <t xml:space="preserve"> POLY(1,3-BUTADIENE-CO-ETHENYLBENZENE-CO-METHYLENEBUTANEDIOIC ACID-CO-2-PROPENENITRILE)</t>
  </si>
  <si>
    <t xml:space="preserve"> POLY(AZELAIC ACID-CO-2,2-DIMETHYL-1,3-PROPANEDIOL)</t>
  </si>
  <si>
    <t xml:space="preserve"> POLY(AZELAIC ACID-CO-NEOPENTYL GLYCOL)</t>
  </si>
  <si>
    <t xml:space="preserve"> AZELAIC ACID-NEOPENTYL GLYCOL COPOLYMER</t>
  </si>
  <si>
    <t xml:space="preserve"> POLY(NEOPENTYL GLYCOL AZELATE)</t>
  </si>
  <si>
    <t xml:space="preserve"> NONANEDIOIC ACID, POLYMER WITH 2,2-DIMETHYL-1,3-PROPANEDIOL</t>
  </si>
  <si>
    <t xml:space="preserve"> POLY(2,2-DIMETHYL-1,3-PROPANEDIOL-CO-NONANEDIOIC ACID)</t>
  </si>
  <si>
    <t xml:space="preserve"> 1,3-PROPANEDIOL, 2,2-DIMETHYL-, POLYESTER WITH AZELAIC ACID</t>
  </si>
  <si>
    <t xml:space="preserve"> POLY(PROPYLENE GLYCOL AZELATE)</t>
  </si>
  <si>
    <t xml:space="preserve"> AZELAIC ACID-PROPYLENE GLYCOL COPOLYMER</t>
  </si>
  <si>
    <t xml:space="preserve"> PROPYLENE GLYCOL-AZELAIC ACID COPOLYMER</t>
  </si>
  <si>
    <t xml:space="preserve"> POLY(AZELAIC ACID-CO-PROPYLENE GLYCOL)</t>
  </si>
  <si>
    <t xml:space="preserve"> PROPYLENE GLYCOL AZELATE POLYESTER</t>
  </si>
  <si>
    <t xml:space="preserve"> NONANEDIOIC ACID, POLYMER WITH 1,2-PROPANEDIOL</t>
  </si>
  <si>
    <t xml:space="preserve"> PROPYLENE GLYCOL AZELATE</t>
  </si>
  <si>
    <t xml:space="preserve"> POLY(NONANEDIOIC ACID-CO-1,2-PROPANEDIOL)</t>
  </si>
  <si>
    <t xml:space="preserve"> POLY(ACRYLONITRILE-CO-BUTADIENE-CO-FUMARIC ACID-CO-STYRENE)</t>
  </si>
  <si>
    <t xml:space="preserve"> ACRYLONITRILE-BUTADIENE-STYRENE-FUMARIC ACID COPOLYMER</t>
  </si>
  <si>
    <t xml:space="preserve"> ACRYLONITRILE-BUTADIENE-FUMARIC ACID-STYRENE COPOLYMER</t>
  </si>
  <si>
    <t xml:space="preserve"> POLY(1,3-BUTADIENE-CO-2-BUTENEDIOIC ACID (E)-CO-ETHENYLBENZENE-CO-2-PROPENENITRILE)</t>
  </si>
  <si>
    <t xml:space="preserve"> 2-BUTENEDIOIC ACID (E)-, POLYMER WITH 1,3-BUTADIENE, ETHENYLBENZENE AND 2-PROPENENITRILE</t>
  </si>
  <si>
    <t xml:space="preserve"> POLYACROLEIN BISULFITE</t>
  </si>
  <si>
    <t xml:space="preserve"> ACROLEIN, POLYMERS, COMPD. WITH SULFUR DIOXIDE</t>
  </si>
  <si>
    <t xml:space="preserve"> 2-PROPENAL, HOMOPOLYMER, COMPD. WITH SULFUR DIOXIDE</t>
  </si>
  <si>
    <t xml:space="preserve"> SODIUM DISTEARYL PHOSPHATE</t>
  </si>
  <si>
    <t xml:space="preserve"> SODIUM DIOCTADECYL PHOSPHATE</t>
  </si>
  <si>
    <t xml:space="preserve"> MONOSODIUM DISTEARYL PHOSPHATE</t>
  </si>
  <si>
    <t xml:space="preserve"> OCTADECYL SODIUM PHOSPHATE</t>
  </si>
  <si>
    <t xml:space="preserve"> SODIUM OCTADECYL PHOSPHATE</t>
  </si>
  <si>
    <t xml:space="preserve"> DISTEARYL CITRATE</t>
  </si>
  <si>
    <t xml:space="preserve"> 1,2,3-PROPANETRICARBOXYLIC ACID, 2-HYDROXY-, DIOCTADECYL DERIV.</t>
  </si>
  <si>
    <t xml:space="preserve"> DIOCTADECYL 2-HYDROXY-1,2,3-PROPANETRICARBOXYLATE</t>
  </si>
  <si>
    <t xml:space="preserve"> CITRIC ACID, DISTEARYL DERIV.</t>
  </si>
  <si>
    <t xml:space="preserve"> DIOCTADECYL STEARATE</t>
  </si>
  <si>
    <t xml:space="preserve"> TRIMETHYLPYRIDINE</t>
  </si>
  <si>
    <t xml:space="preserve"> COLLIDINE</t>
  </si>
  <si>
    <t xml:space="preserve"> PYRIDINE, TRIMETHYL-</t>
  </si>
  <si>
    <t xml:space="preserve"> POLY(2-HYDROXYETHYL METHACRYLATE-CO-N-VINYLPYRROLIDONE)</t>
  </si>
  <si>
    <t xml:space="preserve"> POLY(2-HYDROXYETHYL METHACRYLATE-CO-VINYLPYRROLIDONE)</t>
  </si>
  <si>
    <t xml:space="preserve"> METHACRYLIC ACID, 2-HYDROXYETHYL ESTER, POLYMER WITH 1-VINYL-2-PYRROLIDINONE</t>
  </si>
  <si>
    <t xml:space="preserve"> POLY(HYDROXYETHYL METHACRYLATE-CO-N-VINYLPYRROLIDINONE)</t>
  </si>
  <si>
    <t xml:space="preserve"> POLY(ETHYLENE GLYCOL MONOMETHACRYLATE-CO-VINYLPYRROLIDONE)</t>
  </si>
  <si>
    <t xml:space="preserve"> VINYLPYRROLIDONE-2-HYDROXYETHYL METHACRYLATE COPOLYMER</t>
  </si>
  <si>
    <t xml:space="preserve"> 2-HYDROXYETHYL METHACRYLATE-VINYLPYRROLIDONE COPOLYMER</t>
  </si>
  <si>
    <t xml:space="preserve"> 2-PROPENOIC ACID, 2-METHYL-, 2-HYDROXYETHYL ESTER, POLYMER WITH 1-ETHENYL-2-PYRROLIDINONE</t>
  </si>
  <si>
    <t xml:space="preserve"> SODIUM TRICHLOROISOCYANURATE</t>
  </si>
  <si>
    <t xml:space="preserve"> SODIUM TRICHLOROCYANURATE</t>
  </si>
  <si>
    <t xml:space="preserve"> SODIUM 1,3,5-TRICHLORO-1,3,5-TRIAZINE-2,4,6(1H,3H,5H)-TRIONE</t>
  </si>
  <si>
    <t xml:space="preserve"> S-TRIAZINE-2,4,6(1H,3H,5H)-TRIONE, 1,3,5-TRICHLORO-, SODIUM SALT</t>
  </si>
  <si>
    <t xml:space="preserve"> SODIUM 1,3,5-TRICHLORO-S-TRIAZINE-2,4,6(1H,3H,5H)-TRIONE</t>
  </si>
  <si>
    <t xml:space="preserve"> 1,3,5-TRIAZINE-2,4,6(1H,3H,5H)-TRIONE, 1,3,5-TRICHLORO-, SODIUM SALT</t>
  </si>
  <si>
    <t xml:space="preserve"> POLY(AZELAIC ACID-CO-1,3-BUTYLENE GLYCOL)</t>
  </si>
  <si>
    <t xml:space="preserve"> AZELAIC ACID-1,3-BUTYLENE GLYCOL COPOLYMER</t>
  </si>
  <si>
    <t xml:space="preserve"> POLY(1,3-BUTYLENE GLYCOL AZELATE)</t>
  </si>
  <si>
    <t xml:space="preserve"> NONANEDIOIC ACID, POLYMER WITH 1,3-BUTANEDIOL</t>
  </si>
  <si>
    <t xml:space="preserve"> POLY(1,3-BUTANEDIOL-CO-NONANEDIOIC ACID)</t>
  </si>
  <si>
    <t xml:space="preserve"> 1,3-BUTANEDIOL, POLYESTER WITH AZELAIC ACID</t>
  </si>
  <si>
    <t xml:space="preserve"> VINYLIDENE CHLORIDE-METHACRYLIC ACID COPOLYMER</t>
  </si>
  <si>
    <t xml:space="preserve"> POLY(METHACRYLIC ACID-CO-VINYLIDENE CHLORIDE)</t>
  </si>
  <si>
    <t xml:space="preserve"> METHACRYLIC ACID-VINYLIDENE CHLORIDE COPOLYMER</t>
  </si>
  <si>
    <t xml:space="preserve"> METHACRYLIC ACID, POLYMER WITH 1,1-DICHLOROETHYLENE</t>
  </si>
  <si>
    <t xml:space="preserve"> POLY(1,1-DICHLOROETHYLENE-CO-2-METHYL-2-PROPENOIC ACID)</t>
  </si>
  <si>
    <t xml:space="preserve"> POLY(1,1-DICHLOROETHYLENE-CO-METHACRYLIC ACID)</t>
  </si>
  <si>
    <t xml:space="preserve"> 2-PROPENOIC ACID, 2-METHYL-, POLYMER WITH 1,1-DICHLOROETHENE</t>
  </si>
  <si>
    <t xml:space="preserve"> VINYLIDENE CHLORIDE-ITACONIC ACID COPOLYMER</t>
  </si>
  <si>
    <t xml:space="preserve"> POLY(ITACONIC ACID-CO-VINYLIDENE CHLORIDE)</t>
  </si>
  <si>
    <t xml:space="preserve"> BUTANEDIOIC ACID, METHYLENE-, POLYMER WITH 1,1-DICHLOROETHENE</t>
  </si>
  <si>
    <t xml:space="preserve"> POLY(1,1-DICHLOROETHENE-CO-METHYLENEBUTANEDIOIC ACID)</t>
  </si>
  <si>
    <t xml:space="preserve"> POLY(1,1-DICHLOROETHYLENE-CO-METHYLENESUCCINIC ACID)</t>
  </si>
  <si>
    <t xml:space="preserve"> SUCCINIC ACID, METHYLENE-, POLYMER WITH 1,1-DICHLOROETHYLENE</t>
  </si>
  <si>
    <t xml:space="preserve"> MANGANESE RICINOLEATE</t>
  </si>
  <si>
    <t xml:space="preserve"> MANGANESE(II) 12-HYDROXY-9-OCTADECENOATE, (R-(Z))-</t>
  </si>
  <si>
    <t xml:space="preserve"> MANGANESE(II) RICINOLEATE</t>
  </si>
  <si>
    <t xml:space="preserve"> RICINOLEIC ACID, MANGANESE(2+) SALT (2:1)</t>
  </si>
  <si>
    <t xml:space="preserve"> 9-OCTADECENOIC ACID, 12-HYDROXY-, MANGANESE(2+) SALT (2:1), (R-(Z))-</t>
  </si>
  <si>
    <t xml:space="preserve"> POLY(ACRYLIC ACID-CO-DIBUTYL MALEATE-CO-VINYL ACETATE)</t>
  </si>
  <si>
    <t xml:space="preserve"> ACRYLIC ACID-DIBUTYL MALEATE-VINYL CHLORIDE COPOLYMER</t>
  </si>
  <si>
    <t xml:space="preserve"> MALEIC ACID, DIBUTYL ESTER, POLYMER WITH ACRYLIC ACID AND VINYL ACETATE</t>
  </si>
  <si>
    <t xml:space="preserve"> POLY(DIBUTYL 2-BUTENEDIOATE, (Z)-CO-ETHENYL ACETATE-CO-2-PROPENOIC ACID)</t>
  </si>
  <si>
    <t xml:space="preserve"> 2-BUTENEDIOIC ACID (Z)-, DIBUTYL ESTER, POLYMER WITH ETHENYL ACETATE AND 2-PROPENOIC ACID</t>
  </si>
  <si>
    <t xml:space="preserve"> COBALT RICINOLEATE</t>
  </si>
  <si>
    <t xml:space="preserve"> 9-OCTADECENOIC ACID, 12-HYDROXY-, COBALT(2+) SALT(2:1), (R-(Z))-</t>
  </si>
  <si>
    <t xml:space="preserve"> COBALT(II) 12-HYDROXY-9-OCTADECENOATE, (R-(Z))-</t>
  </si>
  <si>
    <t xml:space="preserve"> RICINOLEIC ACID, COBALT(2+) SALT(2:1)</t>
  </si>
  <si>
    <t xml:space="preserve"> COBALT(II) RICINOLEATE</t>
  </si>
  <si>
    <t xml:space="preserve"> SEC-BUTYL METHACRYLATE</t>
  </si>
  <si>
    <t xml:space="preserve"> BUTYL METHACRYLATE, SEC-</t>
  </si>
  <si>
    <t xml:space="preserve"> METHACRYLIC ACID, SEC-BUTYL ESTER</t>
  </si>
  <si>
    <t xml:space="preserve"> 2-PROPENOIC ACID, 2-METHYL-, 1-METHYLPROPYL ESTER</t>
  </si>
  <si>
    <t xml:space="preserve"> 1-METHYLPROPYL 2-METHYL-2-PROPENOATE</t>
  </si>
  <si>
    <t xml:space="preserve"> SODIUM 1,4-DIHEXYL SULFOSUCCINATE</t>
  </si>
  <si>
    <t xml:space="preserve"> SODIUM DIHEXYL SULFOSUCCINATE</t>
  </si>
  <si>
    <t xml:space="preserve"> BUTANEDIOIC ACID, SULFO-, 1,4-DIHEXYL ESTER, SODIUM SALT</t>
  </si>
  <si>
    <t xml:space="preserve"> DIHEXYL SODIUM SULFOSUCCINATE</t>
  </si>
  <si>
    <t xml:space="preserve"> SUCCINIC ACID, SULFO-, 1,4-DIHEXYL ESTER, SODIUM SALT</t>
  </si>
  <si>
    <t xml:space="preserve"> SODIUM 1,4-DIHEXYL SULFOBUTANEDIOATE</t>
  </si>
  <si>
    <t xml:space="preserve"> ALUMINUM DISTEARATE</t>
  </si>
  <si>
    <t xml:space="preserve"> ALUMINUM HYDROXYDISTEARATE</t>
  </si>
  <si>
    <t xml:space="preserve"> ALUMINUM HYDROXIDE DISTEARATE</t>
  </si>
  <si>
    <t xml:space="preserve"> ALUMINUM, HYDROXYBIS(OCTADECANOATO-KAPPAO)-</t>
  </si>
  <si>
    <t xml:space="preserve"> HYDROXYBIS(OCTADECANOATO-O)ALUMINUM</t>
  </si>
  <si>
    <t xml:space="preserve"> ALUMINUM, HYDROXYBIS(STEARATO)-</t>
  </si>
  <si>
    <t xml:space="preserve"> HYDROXYBIS(STEARATO)ALUMINUM</t>
  </si>
  <si>
    <t xml:space="preserve"> OLEAMIDE</t>
  </si>
  <si>
    <t xml:space="preserve"> OLEIC ACID AMIDE</t>
  </si>
  <si>
    <t xml:space="preserve"> OLEYL AMIDE</t>
  </si>
  <si>
    <t xml:space="preserve"> 9-OCTADECENAMIDE, (Z)-</t>
  </si>
  <si>
    <t xml:space="preserve"> 9-CIS-OLEAMIDE</t>
  </si>
  <si>
    <t xml:space="preserve"> DIMETHYL-ALPHA-METHYLSTYRENE</t>
  </si>
  <si>
    <t xml:space="preserve"> BENZENE, DIMETHYL(1-METHYLETHENYL)-</t>
  </si>
  <si>
    <t xml:space="preserve"> ALPHA,AR,AR-TRIMETHYLSTYRENE</t>
  </si>
  <si>
    <t xml:space="preserve"> DIMETHYL(1-METHYLETHENYL)BENZENE</t>
  </si>
  <si>
    <t xml:space="preserve"> STANNOUS 2-ETHYLHEXANOATE</t>
  </si>
  <si>
    <t xml:space="preserve"> TIN(II) 2-ETHYLHEXANOATE</t>
  </si>
  <si>
    <t xml:space="preserve"> HEXANOIC ACID, 2-ETHYL-, TIN(2+) SALT</t>
  </si>
  <si>
    <t xml:space="preserve"> STANNOUS OCTATE</t>
  </si>
  <si>
    <t xml:space="preserve"> STANNOUS OCTOATE</t>
  </si>
  <si>
    <t xml:space="preserve"> TIN(2+) 2-ETHYLHEXANOATE</t>
  </si>
  <si>
    <t xml:space="preserve"> TIN BIS(2-ETHYLHEXANOATE)</t>
  </si>
  <si>
    <t xml:space="preserve"> 4,6-DINONYL-O-CRESOL</t>
  </si>
  <si>
    <t xml:space="preserve"> 4,6-DINONYL-2-METHYLPHENOL</t>
  </si>
  <si>
    <t xml:space="preserve"> PHENOL, 2-METHYL-4,6-DINONYL-</t>
  </si>
  <si>
    <t xml:space="preserve"> O-CRESOL, 4,6-DINONYL-</t>
  </si>
  <si>
    <t xml:space="preserve"> 2-METHYL-4,6-DINONYLPHENOL</t>
  </si>
  <si>
    <t xml:space="preserve"> C.I. PIGMENT YELLOW 138</t>
  </si>
  <si>
    <t xml:space="preserve"> C.I. 56300</t>
  </si>
  <si>
    <t xml:space="preserve"> PIGMENT YELLOW 138</t>
  </si>
  <si>
    <t xml:space="preserve"> PALIOTOL YELLOW K 0961 HD</t>
  </si>
  <si>
    <t xml:space="preserve"> 1H-ISOINDOLE-1,3(2H)-DIONE, 4,5,6,7-TETRACHLORO-2-(2-(4,5,6,7-TETRACHLORO-2,3-DIHYDRO-1,3-DIOXO-1H-INDEN-2-YL)-8-QUINOLINYL)-</t>
  </si>
  <si>
    <t xml:space="preserve"> 4,5,6,7-TETRACHLORO-2-(2-(4,5,6,7-TETRACHLORO-2,3-DIHYDRO-1,3-DIOXO-1H-INDEN-2-YL)-8-QUINOLINYL)-1H-ISOINDOLE-1,3(2H)-DIONE</t>
  </si>
  <si>
    <t xml:space="preserve"> POLY(DIOCTYLTIN MALEATE)</t>
  </si>
  <si>
    <t xml:space="preserve"> DIOCTYLTIN MALEATE POLYMER</t>
  </si>
  <si>
    <t xml:space="preserve"> POLY(2,2-DIOCTYL-1,3,2-DIOXASTANNEPIN-4,7-DIONE)</t>
  </si>
  <si>
    <t xml:space="preserve"> 2,2-DIOCTYL-1,3,2-DIOXASTANNEPIN-4,7-DIONE HOMOPOLYMER</t>
  </si>
  <si>
    <t xml:space="preserve"> 1,3,2-DIOXASTANNEPIN-4,7-DIONE, 2,2-DIOCTYL-, HOMOPOLYMER</t>
  </si>
  <si>
    <t xml:space="preserve"> 1,3,2-DIOXASTANNEPIN-4,7-DIONE, 2,2-DIOCTYL-, POLYMERS</t>
  </si>
  <si>
    <t xml:space="preserve"> POLY(BUTADIENE-CO-ITACONIC ACID-CO-STYRENE)</t>
  </si>
  <si>
    <t xml:space="preserve"> BUTADIENE-ITACONIC ACID-STYRENE COPOLYMER</t>
  </si>
  <si>
    <t xml:space="preserve"> BUTADIENE-STYRENE-ITACONIC ACID TERPOLYMER LATEX</t>
  </si>
  <si>
    <t xml:space="preserve"> BUTANEDIOIC ACID, METHYLENE-, POLYMER WITH 1,3-BUTADIENE AND ETHENYLBENZENE</t>
  </si>
  <si>
    <t xml:space="preserve"> POLY(1,3-BUTADIENE-CO-ETHENYLBENZENE-CO-METHYLENEBUTANEDIOIC ACID)</t>
  </si>
  <si>
    <t xml:space="preserve"> STYRENE-BUTADIENE-ITACONIC ACID COPOLYMER</t>
  </si>
  <si>
    <t xml:space="preserve"> POLY(METHACRYLIC ACID-CO-METHYL ACRYLATE-CO-VINYLIDENE CHLORIDE)</t>
  </si>
  <si>
    <t xml:space="preserve"> METHACRYLIC ACID, POLYMER WITH 1,1-DICHLOROETHYLENE AND METHYL ACRYLATE</t>
  </si>
  <si>
    <t xml:space="preserve"> METHACRYLIC ACID-METHYL ACRYLATE-VINYLIDENE CHLORIDE</t>
  </si>
  <si>
    <t xml:space="preserve"> POLY(1,1-DICHLOROETHENE-CO-METHYL 2-PROPENOATE-CO-2-METHYL-2-PROPENOIC ACID)</t>
  </si>
  <si>
    <t xml:space="preserve"> POLY(1,1-DICHLOROETHENE-CO-METHACRYLIC ACID-CO-METHYL ACRYLATE)</t>
  </si>
  <si>
    <t xml:space="preserve"> VINYLIDENE CHLORIDE-METHYL ACRYLATE-METHACRYLIC ACID COPOLYMER</t>
  </si>
  <si>
    <t xml:space="preserve"> 2-PROPENOIC ACID, 2-METHYL-, POLYMER WITH 1,1-DICHLOROETHENE AND METHYL 2-PROPENOATE</t>
  </si>
  <si>
    <t xml:space="preserve"> 2-METHYL-2-PROPENOIC ACID, POLYMER WITH 1,1-DICHLOROETHYLENE AND METHYL ACRYLATE</t>
  </si>
  <si>
    <t xml:space="preserve"> CHLORAL HYDRATE</t>
  </si>
  <si>
    <t xml:space="preserve"> 2,2,2-trichloro-1,1-ethanediol</t>
  </si>
  <si>
    <t xml:space="preserve"> 1,1-ethanediol, 2,2,2-trichloro-</t>
  </si>
  <si>
    <t xml:space="preserve"> 1,1,1-trichloro-2,2-dihydroxyethane</t>
  </si>
  <si>
    <t xml:space="preserve"> chloral monohydrate</t>
  </si>
  <si>
    <t xml:space="preserve"> trichloroacetaldehyde hydrate</t>
  </si>
  <si>
    <t xml:space="preserve"> trichloroacetaldehyde monohydrate</t>
  </si>
  <si>
    <t xml:space="preserve"> 3-ISOCYANATOMETHYL-3,5,5-TRIMETHYLCYCLOHEXYL ISOCYANATE, TRIMETHYLOL PROPANE ADDUCT</t>
  </si>
  <si>
    <t xml:space="preserve"> POLY(ISOPHORONE DIISOCYANATE-CO-TRIMETHYLOLPROPANE)</t>
  </si>
  <si>
    <t xml:space="preserve"> 1,3-PROPANEDIOL, 2-ETHYL-2-(HYDROXYMETHYL)-, POLYMER WITH 5-ISOCYANATO-1-(ISOCYANATOMETHYL)-1,3,3-TRIMETHYLCYCLOHEXANE</t>
  </si>
  <si>
    <t xml:space="preserve"> DODECYLPHENOXYBENZENEDISULFONIC ACID</t>
  </si>
  <si>
    <t xml:space="preserve"> MONODODECYLPHENOXYBENZENEDISULFONIC ACID</t>
  </si>
  <si>
    <t xml:space="preserve"> BENZENESULFONIC ACID, DODECYL(SULFOPHENOXY)-</t>
  </si>
  <si>
    <t xml:space="preserve"> DODECYL(SULFOPHENOXY)BENZENESULFONIC ACID</t>
  </si>
  <si>
    <t xml:space="preserve"> SODIUM TRIDECYL SULFATE</t>
  </si>
  <si>
    <t xml:space="preserve"> SODIUM 1-TRIDECYL SULFATE</t>
  </si>
  <si>
    <t xml:space="preserve"> 1-TRIDECANOL, HYDROGEN SULFATE, SODIUM SALT</t>
  </si>
  <si>
    <t xml:space="preserve"> 1-TRIDECANOL, HYDROGEN SULFATE SODIUM SALT</t>
  </si>
  <si>
    <t xml:space="preserve"> ZINC ISODECANOATE</t>
  </si>
  <si>
    <t xml:space="preserve"> ISODECANOIC ACID, ZINC SALT</t>
  </si>
  <si>
    <t xml:space="preserve"> POLY(HEXAMETHYLENE DIISOCYANATE-CO-TRIMETHYLOLPROPANE)</t>
  </si>
  <si>
    <t xml:space="preserve"> POLY(2-ETHYL-2-(HYDROXYMETHYL)-1,3-PROPANEDIOL-CO-1,6-DIISOCYANATOHEXANE)</t>
  </si>
  <si>
    <t xml:space="preserve"> 1,3-PROPANEDIOL, 2-ETHYL-2-(HYDROXYMETHYL)-, POLYMER WITH 1,6-DIISOCYANATOHEXANE</t>
  </si>
  <si>
    <t xml:space="preserve"> 2,3-EPOXYPROPYLTRIMETHYLAMMONIUM CHLORIDE</t>
  </si>
  <si>
    <t xml:space="preserve"> AMMONIUM, (2,3-EPOXYPROPYL)TRIMETHYL-, CHLORIDE</t>
  </si>
  <si>
    <t xml:space="preserve"> (2,3-EPOXYPROPYL)TRIMETHYLAMMONIUM CHLORIDE</t>
  </si>
  <si>
    <t xml:space="preserve"> (BETA,GAMMA-EPOXYPROPYL)TRIMETHYLAMMONIUM CHLORIDE</t>
  </si>
  <si>
    <t xml:space="preserve"> ((TRIMETHYLAMMONIO)METHYL)OXIRANE CHLORIDE</t>
  </si>
  <si>
    <t xml:space="preserve"> GLYCIDYLTRIMETHYLAMMONIUM CHLORIDE</t>
  </si>
  <si>
    <t xml:space="preserve"> OXIRANEMETHANAMINIUM, N,N,N-TRIMETHYL-, CHLORIDE</t>
  </si>
  <si>
    <t xml:space="preserve"> N,N,N-TRIMETHYLOXIRANEMETHANAMINIUM CHLORIDE</t>
  </si>
  <si>
    <t xml:space="preserve"> N-GLYCIDYL-N,N,N-TRIMETHYLAMMONIUM CHLORIDE</t>
  </si>
  <si>
    <t xml:space="preserve"> N-GLYCIDYLTRIMETHYLAMMONIUM CHLORIDE</t>
  </si>
  <si>
    <t xml:space="preserve"> TRIMETHYLGLYCIDYLAMMONIUM CHLORIDE</t>
  </si>
  <si>
    <t xml:space="preserve"> 1,2-EPOXY-3-(TRIMETHYLAMMONIO)PROPYL CHLORIDE</t>
  </si>
  <si>
    <t xml:space="preserve"> 1-(TRIMETHYLAMMONIO)-2,3-EPOXYPROPANE CHLORIDE</t>
  </si>
  <si>
    <t xml:space="preserve"> AMMONIUM BIS(2-(N-ETHYL(PERFLUOROOCTANE)SULFONAMIDO)ETHYL) PHOSPHATE</t>
  </si>
  <si>
    <t xml:space="preserve"> AMMONIUM BIS(N-ETHYL-2-PERFLUOROOCTYLSULFONAMIDOETHYL) PHOSPHATE</t>
  </si>
  <si>
    <t xml:space="preserve"> 2-HYDROXYPROPYL METHANETHIOL SULFONATE</t>
  </si>
  <si>
    <t xml:space="preserve"> 2-HYDROXYPROPYL METHANETHIOSULFONATE</t>
  </si>
  <si>
    <t xml:space="preserve"> METHANETHIOL SULFONATE</t>
  </si>
  <si>
    <t xml:space="preserve"> METHANESULFONOTHIOIC ACID, S-(2-HYDROXYPROPYL) ESTER</t>
  </si>
  <si>
    <t xml:space="preserve"> METHANESULFONIC ACID, THIO-, S-(2-HYDROXYPROPYL) ESTER</t>
  </si>
  <si>
    <t xml:space="preserve"> S-(2-HYDROXYPROPYL) METHANESULFONOTHIOATE</t>
  </si>
  <si>
    <t xml:space="preserve"> S-(2-HYDROXYPROPYL) THIOMETHANESULFONATE</t>
  </si>
  <si>
    <t xml:space="preserve"> POLY(ACRYLAMIDE-CO-ETHYL ACRYLATE-CO-METHYL METHACRYLATE-CO-N-METHYLOLACRYLAMIDE)</t>
  </si>
  <si>
    <t xml:space="preserve"> ACRYLAMIDE-ETHYL ACRYLATE-METHYL METHACRYLATE-N-METHYLOLACRYLAMIDE COPOLYMER</t>
  </si>
  <si>
    <t xml:space="preserve"> N-METHYLOLACRYLAMIDE-ACRYLAMIDE-METHYL METHACRYLATE-ETHYL ACRYLATE COPOLYMER</t>
  </si>
  <si>
    <t xml:space="preserve"> POLY(ETHYL 2-PROPENOATE-CO-N-(HYDROXYMETHYL)-2-PROPENAMIDE-CO-2-METHYL-2-PROPENOIC ACID-CO-2-PROPENAMIDE)</t>
  </si>
  <si>
    <t xml:space="preserve"> 2-PROPENOIC ACID, 2-METHYL-, METHYL ESTER, POLYMER WITH ETHYL 2-PROPENOATE, N-(HYDROXYMETHYL)-2-PROPENAMIDE AND 2-PROPENAMIDE</t>
  </si>
  <si>
    <t xml:space="preserve"> POLY(ETHYL ACRYLATE-CO-METHACRYLAMIDE-CO-METHYL METHACRYLATE)</t>
  </si>
  <si>
    <t xml:space="preserve"> ETHYL ACRYLATE-METHYL METHACRYLATE-METHACRYLAMIDE COPOLYMER</t>
  </si>
  <si>
    <t xml:space="preserve"> METHACRYLIC ACID METHYL ESTER, POLYMER WITH ETHYL ACRYLATE AND METHACRYLAMIDE</t>
  </si>
  <si>
    <t xml:space="preserve"> POLY(ETHYL 2-PROPENOATE-CO-METHYL 2-METHYL-2-PROPENOATE-CO-2-METHYL-2-PROPENAMIDE)</t>
  </si>
  <si>
    <t xml:space="preserve"> 2-PROPENOIC ACID, 2-METHYL-, METHYL ESTER, POLYMER WITH ETHYL 2-PROPENOATE AND 2-METHYL-2-PROPENAMIDE</t>
  </si>
  <si>
    <t xml:space="preserve"> POLY(ACRYLONITRILE-CO-METHYL METHACRYLATE)</t>
  </si>
  <si>
    <t xml:space="preserve"> ACRYLONITRILE-METHYL METHACRYLATE COPOLYMER</t>
  </si>
  <si>
    <t xml:space="preserve"> METHYL METHACRYLATE-ACRYLONITRILE COPOLYMER</t>
  </si>
  <si>
    <t xml:space="preserve"> POLY(METHYL 2-METHYL-2-PROPENOATE-CO-2-PROPENENITRILE)</t>
  </si>
  <si>
    <t xml:space="preserve"> 2-PROPENOIC ACID, 2-METHYL-, METHYL ESTER, POLYMER WITH 2-PROPENENITRILE</t>
  </si>
  <si>
    <t xml:space="preserve"> ALPHA-(P-NONYLPHENYL)-OMEGA-HYDROXYPOLY(OXYETHYLENE) (4 MOLES) SULFATE, AMMONIUM SALT</t>
  </si>
  <si>
    <t xml:space="preserve"> AMMONIUM NONOXYNOL 4 SULFATE</t>
  </si>
  <si>
    <t xml:space="preserve"> AMMONIUM NONYLPHENOXYPOLYETHOXY-4 SULFATE</t>
  </si>
  <si>
    <t xml:space="preserve"> ALPHA-(P-NONYLPHENYL)-OMEGA-HYDROXYPOLY(OXYETHYLENE) SULFATE, AMMONIUM SALT (POLY(OXYETHYLENE) 4 MOLES)</t>
  </si>
  <si>
    <t xml:space="preserve"> AMMONIUM 2-(2-(2-(2-(4-NONYLPHENOXY)ETHOXY)ETHOXY)ETHOXY)ETHANOL HYDROGEN SULFATE</t>
  </si>
  <si>
    <t xml:space="preserve"> AMMONIUM 2-(2-(2-(2-(P-NONYLPHENOXY)ETHOXY)ETHOXY)ETHOXY)ETHANOL HYDROGEN SULFATE</t>
  </si>
  <si>
    <t xml:space="preserve"> ETHANOL, 2-(2-(2-(2-(4-NONYLPHENOXY)ETHOXY)ETHOXY)ETHOXY)-, HYDROGEN SULFATE, AMMONIUM SALT</t>
  </si>
  <si>
    <t xml:space="preserve"> ETHANOL, 2-(2-(2-(2-(P-NONYLPHENOXY)ETHOXY)ETHOXY)ETHOXY)-, HYDROGEN SULFATE AMMONIUM SALT</t>
  </si>
  <si>
    <t xml:space="preserve"> NONOXYNOL 4 SULFATE, AMMONIUM SALT</t>
  </si>
  <si>
    <t xml:space="preserve"> NONOXYNOL 4 AMMONIUM SULFATE</t>
  </si>
  <si>
    <t xml:space="preserve"> CHLOROTRIFLUOROETHENE-1,1-DIFLUOROETHENE-TETRAFLUOROETHENE POLYMER</t>
  </si>
  <si>
    <t xml:space="preserve"> POLY(CHLOROTRIFLUOROETHYLENE-CO-TETRAFLUOROETHYLENE-CO-VINYLIDENE FLUORIDE)</t>
  </si>
  <si>
    <t xml:space="preserve"> CHLOROTRIFLUOROETHYLENE-1,1-DIFLUOROETHYLENE-TETRAFLUOROETHYLENE COPOLYMER</t>
  </si>
  <si>
    <t xml:space="preserve"> ETHENE, CHLOROTRIFLUORO-, POLYMER WITH 1,1-DIFLUOROETHENE AND TETRAFLUOROETHENE</t>
  </si>
  <si>
    <t xml:space="preserve"> ETHYLENE, CHLOROTRIFLUORO-, POLYMER WITH 1,1-DIFLUOROETHYLENE AND TETRAFLUOROETHYLENE</t>
  </si>
  <si>
    <t xml:space="preserve"> POLY(CHLOROTRIFLUOROETHYLENE-CO-1,1-DIFLUOROETHYLENE-CO-TETRAFLUOROETHYLENE)</t>
  </si>
  <si>
    <t xml:space="preserve"> PHENYL O-CRESOL</t>
  </si>
  <si>
    <t xml:space="preserve"> PHENYL-O-CRESOL</t>
  </si>
  <si>
    <t xml:space="preserve"> 4-HYDROXY-3-METHYLBIPHENYL</t>
  </si>
  <si>
    <t xml:space="preserve"> (1,1'-BIPHENYL)-4-OL, 3-METHYL-</t>
  </si>
  <si>
    <t xml:space="preserve"> 3-METHYL-(1,1'-BIPHENYL)-4-OL</t>
  </si>
  <si>
    <t xml:space="preserve"> 4-BIPHENYLOL, 3-METHYL-</t>
  </si>
  <si>
    <t xml:space="preserve"> 3-METHYL-4-BIPHENYLOL</t>
  </si>
  <si>
    <t xml:space="preserve"> 4-PHENYL-O-CRESOL</t>
  </si>
  <si>
    <t xml:space="preserve"> SODIUM DODECYLPHENOXYBENZENEDISULFONATE</t>
  </si>
  <si>
    <t xml:space="preserve"> SODIUM MONODODECYLPHENOXYBENZENEDISULFONATE</t>
  </si>
  <si>
    <t xml:space="preserve"> BENZENESULFONIC ACID, DODECYL(SULFOPHENOXY)-, SODIUM SALT</t>
  </si>
  <si>
    <t xml:space="preserve"> VINYL HEXOATE</t>
  </si>
  <si>
    <t xml:space="preserve"> VINYL HEXANOATE</t>
  </si>
  <si>
    <t xml:space="preserve"> VINYL CAPROATE</t>
  </si>
  <si>
    <t xml:space="preserve"> HEXANOIC ACID, ETHENYL ESTER</t>
  </si>
  <si>
    <t xml:space="preserve"> ETHENYL HEXANOATE</t>
  </si>
  <si>
    <t xml:space="preserve"> HEXANOIC ACID, VINYL ESTER</t>
  </si>
  <si>
    <t xml:space="preserve"> MONOMETHYL MALEATE</t>
  </si>
  <si>
    <t xml:space="preserve"> METHYL HYDROGEN CIS-2-BUTENEDIOATE</t>
  </si>
  <si>
    <t xml:space="preserve"> 2-BUTENEDIOIC ACID (Z)-, MONOMETHYL ESTER</t>
  </si>
  <si>
    <t xml:space="preserve"> MONOMETHYL 2-BUTENEDIOATE, (Z)-</t>
  </si>
  <si>
    <t xml:space="preserve"> MALEIC ACID, MONOMETHYL ESTER</t>
  </si>
  <si>
    <t xml:space="preserve"> METHYL HYDROGEN MALEATE</t>
  </si>
  <si>
    <t xml:space="preserve"> PARAFORMALDEHYDE</t>
  </si>
  <si>
    <t xml:space="preserve"> POLYOXYMETHYLENE</t>
  </si>
  <si>
    <t xml:space="preserve"> ACL</t>
  </si>
  <si>
    <t xml:space="preserve"> ALPHA-N-DODECANOL-OMEGA-HYDROXYPOLY (OXYETHYLENE) (9.5 MOLES ETHYLENE OXIDE)</t>
  </si>
  <si>
    <t xml:space="preserve"> LAURETH-9</t>
  </si>
  <si>
    <t xml:space="preserve"> LAURYL ALCOHOL, ETHOXYLATED (9 MOLS)</t>
  </si>
  <si>
    <t xml:space="preserve"> PEG-9 LAURYL ETHER</t>
  </si>
  <si>
    <t xml:space="preserve"> ETHYLENE-LAURYL ALCOHOL CONDENSATE (9 MOLS)</t>
  </si>
  <si>
    <t xml:space="preserve"> DODECYL NONYLETHOXYLATE</t>
  </si>
  <si>
    <t xml:space="preserve"> 3,6,9,12,15,18,21,24,27-NONAOXANONATRIACONTAN-1-OL</t>
  </si>
  <si>
    <t xml:space="preserve"> NONETHYLENE GLYCOL MONODODECYL ETHER</t>
  </si>
  <si>
    <t xml:space="preserve"> ALPHA-DODECYL-OMEGA-HYDROXYNONAKIS(OXYETHYLENE)</t>
  </si>
  <si>
    <t xml:space="preserve"> POLY(BUTYLENE GLYCOL-CO-ISOPHTHALIC ACID-CO-TEREPHTHALIC ACID)</t>
  </si>
  <si>
    <t xml:space="preserve"> BUTYLENE GLYCOL-ISOPHTHALIC ACID-TEREPHTHALIC ACID COPOLYMER</t>
  </si>
  <si>
    <t xml:space="preserve"> ISOPHTHALIC ACID, POLYESTER WITH 1,4-BUTANEDIOL AND TEREPHTHALIC ACID</t>
  </si>
  <si>
    <t xml:space="preserve"> POLYBUTYLENE TEREPHTHALATE/ISOPHTHALATE</t>
  </si>
  <si>
    <t xml:space="preserve"> POLY(BUTYLENE ISOPHTHALATE/TEREPHTHALATE)</t>
  </si>
  <si>
    <t xml:space="preserve"> 1,4-BUTANEDIOL-ISOPHTHALIC ACID-TEREPHTHALIC ACID COPOLYMER</t>
  </si>
  <si>
    <t xml:space="preserve"> 1,3-BENZENEDICARBOXYLIC ACID, POLYMER WITH 1,4-BENZENEDICARBOXYLIC ACID AND 1,4-BUTANEDIOL</t>
  </si>
  <si>
    <t xml:space="preserve"> BEHENAMIDE</t>
  </si>
  <si>
    <t xml:space="preserve"> BEHENYLAMIDE</t>
  </si>
  <si>
    <t xml:space="preserve"> DOCOSANAMIDE</t>
  </si>
  <si>
    <t xml:space="preserve"> POLY((1,3-DIBUTYLDISTANNTHIANEDIYLIDENE)-1,3-DITHIO)</t>
  </si>
  <si>
    <t xml:space="preserve"> POLY(DITHIO(1,3-DIBUTYLDISTANNTHIANYLENE))</t>
  </si>
  <si>
    <t xml:space="preserve"> BIS(TRICHLOROMETHYL) SULFONE</t>
  </si>
  <si>
    <t xml:space="preserve"> HEXACHLORODIMETHYL SULFONE</t>
  </si>
  <si>
    <t xml:space="preserve"> METHANE, SULFONYLBIS(TRICHLORO-</t>
  </si>
  <si>
    <t xml:space="preserve"> SULFONYLBIS(TRICHLORO)METHANE</t>
  </si>
  <si>
    <t xml:space="preserve"> SULFONE, BIS(TRICHLOROMETHYL)-</t>
  </si>
  <si>
    <t xml:space="preserve"> TRI-BETA-CHLOROETHYLPHOSPHATE</t>
  </si>
  <si>
    <t xml:space="preserve"> TRICLOFOS</t>
  </si>
  <si>
    <t xml:space="preserve"> TRICHLOROETHYL PHOSPHATE</t>
  </si>
  <si>
    <t xml:space="preserve"> TRI-BETA-CHLOROETHYL PHOSPHATE</t>
  </si>
  <si>
    <t xml:space="preserve"> ETHANOL, 2,2,2-TRICHLORO-, DIHYDROGEN PHOSPHATE</t>
  </si>
  <si>
    <t xml:space="preserve"> 2,2,2-TRICHLOROETHANOL DIHYDROGEN PHOSPHATE</t>
  </si>
  <si>
    <t xml:space="preserve"> BETA,BETA,BETA-TRICHLOROETHYL PHOSPHATE</t>
  </si>
  <si>
    <t xml:space="preserve"> 2,,2,2-TRICHLOROETHYL PHOSPHATE</t>
  </si>
  <si>
    <t xml:space="preserve"> TRICHLOROETHANOL 1-PHOSPHATE</t>
  </si>
  <si>
    <t xml:space="preserve"> TRICHLOROETHYL DIHYDROGEN PHOSPHATE</t>
  </si>
  <si>
    <t xml:space="preserve"> METHYL METHACRYLATE-2-ETHYLHEXYL ACRYLATE-ACRYLIC ACID POLYMER</t>
  </si>
  <si>
    <t xml:space="preserve"> POLY(ACRYLIC ACID-CO-2-ETHYLHEXHYL ACRYLATE-CO-METHYL METHACRYLATE)</t>
  </si>
  <si>
    <t xml:space="preserve"> ACRYLIC ACID-2-ETHYLHEXYL ACRYLATE-METHYLMETHACRYLATE POLYMER</t>
  </si>
  <si>
    <t xml:space="preserve"> ACRYLIC ACID, 2-ETHYLHEXYL ESTER, POLYMER WITH ACRYLIC ACID AND METHYL METHACRYLATE</t>
  </si>
  <si>
    <t xml:space="preserve"> POLY(2-ETHYLHEXYL 2-PROPENOATE-CO-METHYL 2-METHYL-2-PROPENOATE-CO-2-PROPENOIC ACID)</t>
  </si>
  <si>
    <t xml:space="preserve"> 2-ETHYLHEXYL ACRYLATE-METHYL METHACRYLATE-ACRYLIC ACID COPOLYMER</t>
  </si>
  <si>
    <t xml:space="preserve"> 2-PROPENOIC ACID, 2-METHYL-, METHYL ESTER, POLYMER WITH 2-ETHYLHEXYL 2-PROPENOATE AND 2-PROPENOIC ACID</t>
  </si>
  <si>
    <t xml:space="preserve"> POLY(MONOBUTYL 5-NORBORNENE-2,3-DICARBOXYLATE-CO-VINYL CHLORIDE)</t>
  </si>
  <si>
    <t xml:space="preserve"> MONOBUTYL 5-NORBORNENE-2,3-DICARBOXYLATE-VINYL CHLORIDE COPOLYMER</t>
  </si>
  <si>
    <t xml:space="preserve"> POLY(MONOBUTYL 5-NORBORNENE-2,3-DICARBOXYLATE-CO-CHLOROETHYLENE)</t>
  </si>
  <si>
    <t xml:space="preserve"> 5-NORBORNENE-2,3-DICARBOXYLIC ACID, MONOBUTYL ESTER, POLYMER WITH CHLOROETHYLENE</t>
  </si>
  <si>
    <t xml:space="preserve"> POLY(2-(DIETHYLAMINO)ETHYL METHACRYLATE) PHOSPHATE</t>
  </si>
  <si>
    <t xml:space="preserve"> METHACRYLIC ACID, 2-(DIETHYLAMINO)ETHYL ESTER, POLYMERS, PHOSPHATE</t>
  </si>
  <si>
    <t xml:space="preserve"> ALUMINUM BUTYLATE</t>
  </si>
  <si>
    <t xml:space="preserve"> ALUMINUM BUTOXIDE</t>
  </si>
  <si>
    <t xml:space="preserve"> TRIBUTOXYALUMINUM</t>
  </si>
  <si>
    <t xml:space="preserve"> TRIS(BUTOXY)ALUMINUM</t>
  </si>
  <si>
    <t xml:space="preserve"> 1-BUTANOL, ALUMINUM SALT</t>
  </si>
  <si>
    <t xml:space="preserve"> BUTYL ALCOHOL, ALUMINUM SALT</t>
  </si>
  <si>
    <t xml:space="preserve"> 2,9-DICHLORO-5,12-DIHYDROQUINONE|2,3-B?ACRIDINE-7,14-DIONE</t>
  </si>
  <si>
    <t xml:space="preserve"> C.I. PIGMENT RED 202</t>
  </si>
  <si>
    <t xml:space="preserve"> PIGMENT RED 202</t>
  </si>
  <si>
    <t xml:space="preserve"> MAGENTA RT-235D</t>
  </si>
  <si>
    <t xml:space="preserve"> C.I. 73907</t>
  </si>
  <si>
    <t xml:space="preserve"> QUINO(2,3-B)ACRIDINE-7,14-DIONE, 2,9-DICHLORO-5,12-DIHYDRO-</t>
  </si>
  <si>
    <t xml:space="preserve"> 2,9-DICHLORO-5,12-DIHYDROQUINO(2,3-B)ACRIDINE-7,14-DIONE</t>
  </si>
  <si>
    <t xml:space="preserve"> HYDROXYETHYL VINYL SULFIDE</t>
  </si>
  <si>
    <t xml:space="preserve"> ETHANOL, 2-(ETHENYLTHIO)-</t>
  </si>
  <si>
    <t xml:space="preserve"> ETHANOL, 2-(VINYLTHIO)-</t>
  </si>
  <si>
    <t xml:space="preserve"> S-VINYLTHIOETHANOL</t>
  </si>
  <si>
    <t xml:space="preserve"> VINYLMERCAPTOETHANOL</t>
  </si>
  <si>
    <t xml:space="preserve"> VINYLTHIOETHANOL</t>
  </si>
  <si>
    <t xml:space="preserve"> 2-(ETHENYLTHIO)ETHANOL</t>
  </si>
  <si>
    <t xml:space="preserve"> 2-(VINYLTHIO)ETHANOL</t>
  </si>
  <si>
    <t xml:space="preserve"> 2-HYDROXYETHYL VINYL SULFIDE</t>
  </si>
  <si>
    <t xml:space="preserve"> TRICHLOROOCTYLSTANNANE</t>
  </si>
  <si>
    <t xml:space="preserve"> OCTYLTIN TRICHLORIDE</t>
  </si>
  <si>
    <t xml:space="preserve"> MONOOCTYLTIN TRICHLORIDE</t>
  </si>
  <si>
    <t xml:space="preserve"> (N-OCTYL)TIN TRICHLORIDE</t>
  </si>
  <si>
    <t xml:space="preserve"> STANNANE, TRICHLOROOCTYL-</t>
  </si>
  <si>
    <t xml:space="preserve"> TIN, TRICHLOROOCTYL-</t>
  </si>
  <si>
    <t xml:space="preserve"> TRICHLOROOCTYLTIN</t>
  </si>
  <si>
    <t xml:space="preserve"> 3097-08-3</t>
  </si>
  <si>
    <t xml:space="preserve"> MAGNESIUM LAURYL SULFATE</t>
  </si>
  <si>
    <t xml:space="preserve"> MAGNESIUM DODECYL SULFATE</t>
  </si>
  <si>
    <t xml:space="preserve"> VINYLIDENE CHLORIDE-METHACRYLATE DECYLOCTYL COPOLYMER</t>
  </si>
  <si>
    <t xml:space="preserve"> POLY(DECYL/OCTYL METHACRYLATE-CO-VINYLIDENE CHLORIDE)</t>
  </si>
  <si>
    <t xml:space="preserve"> DECYL/OCTYL METHACRYLATE-VINYLIDENE CHLORIDE COPOLYMER</t>
  </si>
  <si>
    <t xml:space="preserve"> METHACRYLIC ACID, DECYL ESTER, POLYMER WITH 1,1-DICHLOROETHYLENE AND OCTYL METHACRYLATE</t>
  </si>
  <si>
    <t xml:space="preserve"> POLY(1,1-DICHLOROETHYLENE-CO-DECYL METHACRYLATE-CO-OCTYL METHACRYLATE)</t>
  </si>
  <si>
    <t xml:space="preserve"> VINYLIDENE CHLORIDE-DECYL/OCTYL METHACRYLATE COPOLYMER</t>
  </si>
  <si>
    <t xml:space="preserve"> PROPYLPHENOL</t>
  </si>
  <si>
    <t xml:space="preserve"> PHENOL, PROPYL-</t>
  </si>
  <si>
    <t xml:space="preserve"> N,N,N',N'-TETRAMETHYLETHYLENEDIAMINE-BIS-(2-CHLOROETHYL) ETHER COPOLYMER</t>
  </si>
  <si>
    <t xml:space="preserve"> POLY(N,N,N',N'-TETRAMETHYLETHYLENEDIAMINE-CO-BIS(2-CHLOROETHYL) ETHER)</t>
  </si>
  <si>
    <t xml:space="preserve"> ETHYLENEDIAMINE, N,N,N',N'-TETRAMETHYL-, POLYMER WITH BIS(2-CHLOROETHYL) ETHER</t>
  </si>
  <si>
    <t xml:space="preserve"> N,N,N',N'-TETRAMETHYLETHYLENEDIAMINE-BIS(2-CHLOROETHYL) ETHER COPOLYMER</t>
  </si>
  <si>
    <t xml:space="preserve"> POLY(N,N,N',N'-TETRAMETHYLETHYLENEDIAMINE-CO-1,1'-OXYBIS(2-CHLOROETHANE))</t>
  </si>
  <si>
    <t xml:space="preserve"> 1,2-ETHANEDIAMINE, N,N,N',N'-TETRAMETHYL-, POLYMER WITH 1,1'-OXYBIS(2-CHLOROETHANE)</t>
  </si>
  <si>
    <t xml:space="preserve"> POLY(ACRYLAMIDE-CO-ACRYLIC ACID-CO-N-((DIMETHYLAMINO)METHYL)ACRYLAMIDE)</t>
  </si>
  <si>
    <t xml:space="preserve"> POLY(ACRYLAMIDE-ACRYLIC ACID-N-(DIMETHYL-AMINOMETHYL)ACRYLAMIDE)</t>
  </si>
  <si>
    <t xml:space="preserve"> POLY(N-((DIMETHYLAMINO)METHYL)-2-PROPENAMIDE-CO-2-PROPENAMIDE-CO-2-PROPENOIC ACID)</t>
  </si>
  <si>
    <t xml:space="preserve"> 2-PROPENOIC ACID, POLYMER WITH N-((DIMETHYLAMINO)METHYL)-2-PROPENAMIDE AND 2-PROPENAMIDE</t>
  </si>
  <si>
    <t xml:space="preserve"> POLY(ACRYLONITRILE-CO-BUTADIENE-CO-METHYL ACRYLATE-CO-STYRENE)</t>
  </si>
  <si>
    <t xml:space="preserve"> ACRYLONITRILE-BUTADIENE-STYRENE-METHYL ACRYLATE POLYMER</t>
  </si>
  <si>
    <t xml:space="preserve"> ACRYLONITRILE-BUTADIENE-METHYL ACRYLATE-STYRENE COPOLYMER</t>
  </si>
  <si>
    <t xml:space="preserve"> ACRYLIC ACID METHYL ESTER, POLYMER WITH ACRYLONITRILE, 1,3-BUTADIENE AND STYRENE</t>
  </si>
  <si>
    <t xml:space="preserve"> POLY(1,3-BUTADIENE-CO-ETHENYLBENZENE-CO-METHYL 2-PROPENOATE-CO-2-PROPENENITRILE)</t>
  </si>
  <si>
    <t xml:space="preserve"> POLY(ACRYLONITRILE-CO-1,3-BUTADIENE-CO-METHYL ACRYLATE-CO-STYRENE)</t>
  </si>
  <si>
    <t xml:space="preserve"> 2-PROPENOIC ACID, METHYL ESTER, POLYMER WITH 1,3-BUTADIENE, ETHENYLBENZENE AND 2-PROPENENITRILE</t>
  </si>
  <si>
    <t xml:space="preserve"> POLY(N-VINYL-N-METHYLAMINE)</t>
  </si>
  <si>
    <t xml:space="preserve"> POLY(N-METHYLVINYLAMINE)</t>
  </si>
  <si>
    <t xml:space="preserve"> ETHENAMINE, N-METHYL-, HOMOPOLYMER</t>
  </si>
  <si>
    <t xml:space="preserve"> VINYLAMINE, N-METHYL-, POLYMERS</t>
  </si>
  <si>
    <t xml:space="preserve"> PENTAERYTHRITOL ESTER OF MALEIC ANHYDRIDE</t>
  </si>
  <si>
    <t xml:space="preserve"> POLY(MALEIC ANHYDRIDE-CO-PENTAERYTHRITOL)</t>
  </si>
  <si>
    <t xml:space="preserve"> MALEIC ANHYDRIDE, PENTAERYTHRITOL ESTER</t>
  </si>
  <si>
    <t xml:space="preserve"> MALEIC ANHYDRIDE-PENTAERYTHRITOL COPOLYMER</t>
  </si>
  <si>
    <t xml:space="preserve"> POLY(2,5-FURANDIONE-CO-2,2-BIS(HYDROXYMETHYL)-1,3-PROPANEDIOL)</t>
  </si>
  <si>
    <t xml:space="preserve"> 2,5-FURANDIONE, POLYMER WITH 2,2-BIS(HYDROXYMETHYL)-1,3-PROPANEDIOL</t>
  </si>
  <si>
    <t xml:space="preserve"> DIISOPROPYL-M-CRESOL</t>
  </si>
  <si>
    <t xml:space="preserve"> DIISOPROPYL-3-METHYLPHENOL</t>
  </si>
  <si>
    <t xml:space="preserve"> CRESOL, M-, DIISOPROPYLATED</t>
  </si>
  <si>
    <t xml:space="preserve"> PHENOL, 3-METHYLBIS(1-METHYLETHYL)-</t>
  </si>
  <si>
    <t xml:space="preserve"> 3-METHYLBIS(1-METHYLETHYL)PHENOL</t>
  </si>
  <si>
    <t xml:space="preserve"> DI-SEC-BUTYLPHENOL</t>
  </si>
  <si>
    <t xml:space="preserve"> BIS(1-METHYLPROPYL)PHENOL</t>
  </si>
  <si>
    <t xml:space="preserve"> DICYCLOHEXYLAMINE NITRITE</t>
  </si>
  <si>
    <t xml:space="preserve"> DICYCLOHEXYL AMMONIUM NITRITE</t>
  </si>
  <si>
    <t xml:space="preserve"> CYCLOHEXANAMINE, N-CYCLOHEXYL-, NITRITE</t>
  </si>
  <si>
    <t xml:space="preserve"> DICYCLOHEXYLAMINE, NITRITE</t>
  </si>
  <si>
    <t xml:space="preserve"> NITRODICYCLOHEXYLAMINE</t>
  </si>
  <si>
    <t xml:space="preserve"> N-CYCLOHEXYLCYCLOHEXANAMINE NITRITE</t>
  </si>
  <si>
    <t xml:space="preserve"> 3A,4,7,7A-TETRAHYDROMETHYL-4,7-METHANOISOBENZOFURAN-1,3-DIONE</t>
  </si>
  <si>
    <t xml:space="preserve"> METHYLBICYCLO(2.2.1)HEPT-5-ENE-2,3-DICARBOXYLIC ANHYDRIDE</t>
  </si>
  <si>
    <t xml:space="preserve"> METHYLNORBORNENE-2,3-DICARBOXYLIC ACID ANHYDRIDE</t>
  </si>
  <si>
    <t xml:space="preserve"> VINYLIDENE CHLORIDE-ETHYL ACRYLATE-FUMARIC ACID COPOLYMER</t>
  </si>
  <si>
    <t xml:space="preserve"> POLY(ETHYL ACRYLATE-CO-FUMARIC ACID-CO-VINYLIDENE CHLORIDE)</t>
  </si>
  <si>
    <t xml:space="preserve"> FUMARIC ACID, POLYMER WITH 1,1-DICHLOROETHYLENE AND ETHYL ACRYLATE</t>
  </si>
  <si>
    <t xml:space="preserve"> POLY(1,1-DICHLOROETHYLENE-CO-ETHYL ACRYLATE-CO-FUMARIC ACID)</t>
  </si>
  <si>
    <t xml:space="preserve"> 2-(2H-BENZOTRIAZOL-2-YL)-4-(1,1,3,3-TETRAMETHYLBUTYL) PHENOL</t>
  </si>
  <si>
    <t xml:space="preserve"> OCTRIZOLE</t>
  </si>
  <si>
    <t xml:space="preserve"> 2-(2-HYDROXY-5-TERT-OCTYLPHENYL)BENZOTRIAZOLE</t>
  </si>
  <si>
    <t xml:space="preserve"> 2-(2H-BENZOTRIAZOL-2-YL)-4-(1,1,3,3-TETRAMETHYLBUTYL)PHENOL</t>
  </si>
  <si>
    <t xml:space="preserve"> PHENOL, 2-(2H-BENZOTRIAZOL-2-YL)-4-(1,1,3,3-TETRAMETHYLBUTYL)-</t>
  </si>
  <si>
    <t xml:space="preserve"> 2-BENZOTRIAZOLYL-4-TERT-OCTYLPHENOL</t>
  </si>
  <si>
    <t xml:space="preserve"> POLY(OXYETHYLENE (DIMETHYLIMINIO) ETHYLENE (DIMETHYLIMINIO)ETHYLENE DICHLORIDE)</t>
  </si>
  <si>
    <t xml:space="preserve"> POLIXETONIUM CHLORIDE</t>
  </si>
  <si>
    <t xml:space="preserve"> POLY(OXY-1,2-ETHANEDIYL(DIMETHYLIMINIO)-1,2-ETHANEDIYL(DIMETHYLIMINIO)-1,2-ETHANEDIYL DICHLORIDE)</t>
  </si>
  <si>
    <t xml:space="preserve"> POLY(OXYETHYLENE(DIMETHYLIMINIO)ETHYLENE(DIMETHYLIMINIO)ETHYLENE DICHLORIDE)</t>
  </si>
  <si>
    <t xml:space="preserve"> POLY(ETHYLENE-CO-4-METHYL-1-PENTENE-CO-PROPYLENE)</t>
  </si>
  <si>
    <t xml:space="preserve"> ETHYLENE-4-METHYL-1-PENTENE-PROPYLENE COPOLYMER</t>
  </si>
  <si>
    <t xml:space="preserve"> METHYLPENTENE-ETHYLENE-PROPYLENE COPOLYMER</t>
  </si>
  <si>
    <t xml:space="preserve"> POLY(ETHENE-CO-4-METHYL-1-PENTENE-CO-1-PROPENE)</t>
  </si>
  <si>
    <t xml:space="preserve"> 1-PENTENE, 4-METHYL-, POLYMER WITH ETHENE AND 1-PROPENE</t>
  </si>
  <si>
    <t xml:space="preserve"> 1-PENTENE, 4-METHYL-, POLYMER WITH ETHYLENE AND PROPENE</t>
  </si>
  <si>
    <t xml:space="preserve"> TRIS(2,4-DI-TERT-BUTYLPHENYL) PHOSPHITE</t>
  </si>
  <si>
    <t xml:space="preserve"> PHENOL, 2,4-BIS(1,1-DIMETHYLETHYL)-, PHOSPHITE (3:1)</t>
  </si>
  <si>
    <t xml:space="preserve"> PHENOL, 2,4-DI-TERT-BUTYL-, PHOSPHITE (3:1)</t>
  </si>
  <si>
    <t xml:space="preserve"> TRIS(2,4-BIS(1,1-DIMETHYLETHYL)PHENYL) PHOSPHITE</t>
  </si>
  <si>
    <t xml:space="preserve"> POLY(FORMALDEHYDE-CO-4-NONYLPHENOL)</t>
  </si>
  <si>
    <t xml:space="preserve"> FORMALDEHYDE-P-NONYLPHENOL POLYMER</t>
  </si>
  <si>
    <t xml:space="preserve"> FORMALDEHYDE-4-NONYLPHENOL POLYMER</t>
  </si>
  <si>
    <t xml:space="preserve"> FORMALDEHYDE, POLYMER WITH 4-NONYLPHENOL</t>
  </si>
  <si>
    <t xml:space="preserve"> SODIUM NONOXYNOL SULFATE</t>
  </si>
  <si>
    <t xml:space="preserve"> GLYCOLS, POLYETHYLENE, MONO(HYDROGEN SULFATE), P-NONYLPHENYL ETHER, SODIUM SALT</t>
  </si>
  <si>
    <t xml:space="preserve"> POLY(OXY-1,2-ETHANEDIYL), ALPHA-SULFO-OMEGA-(4-NONYLPHENOXY)-, SODIUM SALT</t>
  </si>
  <si>
    <t xml:space="preserve"> POLYETHYLENE GLYCOL MONO(P-NONYLPHENYL) ETHER SODIUM SULFATE</t>
  </si>
  <si>
    <t xml:space="preserve"> SODIUM ALPHA-SULFO-OMEGA-(4-NONYLPHENOXY)POLY(OXY-1,2-ETHANEDIYL)</t>
  </si>
  <si>
    <t xml:space="preserve"> POLY(GLYCIDYL METHACRYLATE-CO-VINYL CHLORIDE-CO-VINYLIDENE CHLORIDE)</t>
  </si>
  <si>
    <t xml:space="preserve"> METHACRYLIC ACID, 2,3-EPOXYPROPYL ESTER, POLYMER WITH CHLOROETHTLENE AND 1,1-DICHLOROETHYLENE</t>
  </si>
  <si>
    <t xml:space="preserve"> POLY(CHLOROETHENE-CO-1,1-DICHLOROETHENE-CO-OXIRANYLMETHYL 2-METHYL-2-PROPENOATE)</t>
  </si>
  <si>
    <t xml:space="preserve"> POLY(CHLOROETHYLENE-CO-1,1-DICHLOROETHYLENE-CO-2,3-EPOXYPROPYL METHACRYLATE)</t>
  </si>
  <si>
    <t xml:space="preserve"> VINYL CHLORIDE-VINYLIDENE CHLORIDE-GLYCIDYL METHACRYLATE COPOLYMER</t>
  </si>
  <si>
    <t xml:space="preserve"> VINYL CHLORIDE-VINYLIDENE CHLORIDE-2,3-EPOXYPROPYL METHACRYLATE COPOLYMER</t>
  </si>
  <si>
    <t xml:space="preserve"> 2-PROPENOIC ACID, 2-METHYL-, OXIRANYLMETHYL ESTER, POLYMER WITH CHLOROETHENE AND 1,1-DICHLOROETHENE</t>
  </si>
  <si>
    <t xml:space="preserve"> STYRENE-BUTADIENE-VINYLIDENE CHLORIDE COPOLYMER</t>
  </si>
  <si>
    <t xml:space="preserve"> BUTADIENE-STYRENE-VINYLIDENE CHLORIDE COPOLYMER</t>
  </si>
  <si>
    <t xml:space="preserve"> POLY(ADIPIC ACID-CO-ETHYLENE GLYCOL-CO-MONOETHANOLAMINE)</t>
  </si>
  <si>
    <t xml:space="preserve"> ADIPIC ACID-ETHANOLAMINE-ETHYLENE GLYCOL COPOLYMER</t>
  </si>
  <si>
    <t xml:space="preserve"> HEXANEDIOIC ACID, POLYMER WITH 2-AMINOETHANOL AND 1,2-ETHANEDIOL</t>
  </si>
  <si>
    <t xml:space="preserve"> POLY(ETHYLENE ADIPATE), ETHANOLAMINE MODIFIED</t>
  </si>
  <si>
    <t xml:space="preserve"> POLY(2-AMINOETHANOL-CO-1,2-ETHANEDIOL-CO-HEXANEDIOIC ACID)</t>
  </si>
  <si>
    <t xml:space="preserve"> MANGANESE PALMITATE</t>
  </si>
  <si>
    <t xml:space="preserve"> HEXADECANOIC ACID, MANGANESE SALT</t>
  </si>
  <si>
    <t xml:space="preserve"> MANGANESE HEXADECANOATE</t>
  </si>
  <si>
    <t xml:space="preserve"> PALMITIC ACID, MANGANESE SALT</t>
  </si>
  <si>
    <t xml:space="preserve"> ALPHA-(P-NONYLPHENYL)-OMEGA-HYDROXYPOLY (OXYETHYLENE) SULFATE, AMMONIUM SALT</t>
  </si>
  <si>
    <t xml:space="preserve"> AMMONIUM NONOXYNOL SULFATE</t>
  </si>
  <si>
    <t xml:space="preserve"> AMMONIUM ALPHA-SULFO-OMEGA-(4-NONYLPHENOXY)POLY(OXY-1,2-ETHANEDIYL)</t>
  </si>
  <si>
    <t xml:space="preserve"> GLYCOLS, POLYETHYLENE, MONO(HYDROGEN SULFATE), P-NONYLPHENYL ETHER, AMMONIUM SALT</t>
  </si>
  <si>
    <t xml:space="preserve"> NONOXYNOL AMMONIUM SULFATE</t>
  </si>
  <si>
    <t xml:space="preserve"> PEG NONYLPHENYL ETHER AMMONIUM SULFATE</t>
  </si>
  <si>
    <t xml:space="preserve"> POLYETHYLENE GLYCOL MONO(P-NONYLPHENYL) ETHER AMMONIUM SULFATE</t>
  </si>
  <si>
    <t xml:space="preserve"> POLY(OXY-1,2-ETHANEDIYL), ALPHA-SULFO-OMEGA-(4-NONYLPHENOXY)-, AMMONIUM SALT</t>
  </si>
  <si>
    <t xml:space="preserve"> PHENOL, P-NONYL-, MONOETHER WITH POLYETHYLENE GLYCOL MONO(HYDROGEN SULFATE) AMMONIUM SALT</t>
  </si>
  <si>
    <t xml:space="preserve"> PERFLUOROCARBON RESIN</t>
  </si>
  <si>
    <t xml:space="preserve"> POLY(DIFLUOROMETHYLENE)</t>
  </si>
  <si>
    <t xml:space="preserve"> POLY(1,1,2,2-TETRAFLUORO-1,2-ETHANEDIYL)</t>
  </si>
  <si>
    <t xml:space="preserve"> POLY(P-OXYPHENYLENE P-OXYPHENYLENE P-CARBOXYPHENYLENE) RESINS</t>
  </si>
  <si>
    <t xml:space="preserve"> POLYETHERETHERKETONE (-O-PH-O-PH-CO-PH-)</t>
  </si>
  <si>
    <t xml:space="preserve"> BENZOPHENONE, 4,4'-DIFLUORO-, POLYMER WITH HYDROQUINONE</t>
  </si>
  <si>
    <t xml:space="preserve"> HYDROQUINONE-4,4'-DIFLUOROBENZOPHENONE COPOLYMER</t>
  </si>
  <si>
    <t xml:space="preserve"> METHANONE, BIS(4-FLUOROPHENYL)-, POLYMER WITH 1,4-BENZENEDIOL</t>
  </si>
  <si>
    <t xml:space="preserve"> PEEK (-O-PH-O-PH-CO-PH-)</t>
  </si>
  <si>
    <t xml:space="preserve"> POLY(OXY-1,4-PHENYLENEOXY-1,4-PHENYLENECARBONYL-1,4-PHENYLENE)</t>
  </si>
  <si>
    <t xml:space="preserve"> POLY(OXY-P-PHENYLENOXY-P-PHENYLENECARBONYL-P-PHENYLENE)</t>
  </si>
  <si>
    <t xml:space="preserve"> POLY(4,4'-DIFLUOROBENZOPHENONE-CO-HYDROQUINONE)</t>
  </si>
  <si>
    <t xml:space="preserve"> POLY(P-OXYPHENYLENE-P-OXYPHENYLENE-P-CARBOXYPHENYLENE)</t>
  </si>
  <si>
    <t xml:space="preserve"> 1,4-DIPHENOXYBENZENE-PHOSGENE COPOLYMER, SRU</t>
  </si>
  <si>
    <t xml:space="preserve"> 4,4'-DIFLUOROBENZOPHENONE-HYDROQUINONE COPOLYMER, SRU</t>
  </si>
  <si>
    <t xml:space="preserve"> POLY(ADIPIC ACID-CO-OLEIC ACID-CO-PENTAERYTHRITOL)</t>
  </si>
  <si>
    <t xml:space="preserve"> ADIPIC ACID, POLYMER WITH OLEIC ACID AND PENTAERYTHRITOL</t>
  </si>
  <si>
    <t xml:space="preserve"> HEXANEDIOIC ACID, POLYMER WITH 2,2-BIS(HYDROXYMETHYL)-1,3-PROPANEDIOL AND (Z)-9-OCTADECENOIC ACID</t>
  </si>
  <si>
    <t xml:space="preserve"> PENTAERYTHRITOL ADIPATE-OLEATE</t>
  </si>
  <si>
    <t xml:space="preserve"> POLY(2,2-BIS(HYDROXYMETHYL)-1,3-PROPANEDIOL-CO-HEXANEDIOIC ACID-CO-9-OCTADECENOIC ACID (Z))</t>
  </si>
  <si>
    <t xml:space="preserve"> POLYPHENYLENE SULFONE RESINS</t>
  </si>
  <si>
    <t xml:space="preserve"> POLY(1,4-PHENYLENE SULFONE)</t>
  </si>
  <si>
    <t xml:space="preserve"> POLYPHENYLENE SULFONE</t>
  </si>
  <si>
    <t xml:space="preserve"> POLY(SULFONYL-1,4-PHENYLENE)</t>
  </si>
  <si>
    <t xml:space="preserve"> POLY(SULFONYL-P-PHENYLENE)</t>
  </si>
  <si>
    <t xml:space="preserve"> POLY(ACETONE-CO-N-PHENYL-2-NAPHTHYLAMINE)</t>
  </si>
  <si>
    <t xml:space="preserve"> ACETONE, POLYMER WITH N-PHENYL-2-NAPHTHYLAMINE</t>
  </si>
  <si>
    <t xml:space="preserve"> N-PHENYL-2-NAPHTHALENAMINE-2-PROPANONE POLYMER</t>
  </si>
  <si>
    <t xml:space="preserve"> N-PHENYL-2-NAPHTHYLAMINE-ACETONE POLYMER</t>
  </si>
  <si>
    <t xml:space="preserve"> PHENYL-BETA-NAPHTHYLAMINE-ACETONE RESIN</t>
  </si>
  <si>
    <t xml:space="preserve"> POLY(N-PHENYL-2-NAPHTHALENAMINE-CO-2-PROPANONE)</t>
  </si>
  <si>
    <t xml:space="preserve"> 2-PROPANONE, POLYMER WITH N-PHENYL-2-NAPHTHALENAMINE</t>
  </si>
  <si>
    <t xml:space="preserve"> CALCIUM RICINOLEATE</t>
  </si>
  <si>
    <t xml:space="preserve"> 9-OCTADECENOIC ACID, 12-HYDROXY-, CALCIUM SALT, (R-(Z))-</t>
  </si>
  <si>
    <t xml:space="preserve"> CALCIUM 12-HYDROXY-9-OCTADECENOATE, (R-(Z))-</t>
  </si>
  <si>
    <t xml:space="preserve"> RICINOLEIC ACID, CALCIUM SALT</t>
  </si>
  <si>
    <t xml:space="preserve"> HEPTYL MALEATE</t>
  </si>
  <si>
    <t xml:space="preserve"> DIHEPTYL MALEATE</t>
  </si>
  <si>
    <t xml:space="preserve"> MALEIC ACID, DIHEPTYL ESTER</t>
  </si>
  <si>
    <t xml:space="preserve"> 2-BUTENEDIOIC ACID (2Z)-, DIHEPTYL ESTER</t>
  </si>
  <si>
    <t xml:space="preserve"> VINYL ACETATE-MALEIC ANHYDRIDE COPOLYMER, SODIUM SALT</t>
  </si>
  <si>
    <t xml:space="preserve"> POLY(MALEIC ANHYDRIDE-CO-VINYL ACETATE), SODIUM SALT</t>
  </si>
  <si>
    <t xml:space="preserve"> ACETIC ACID ETHENYL ESTER, POLYMER WITH 2,5-FURANDIONE, SODIUM SALT</t>
  </si>
  <si>
    <t xml:space="preserve"> MALEIC ANHYDRIDE, POLYMER WITH VINYL ACETATE, SODIUM SALT</t>
  </si>
  <si>
    <t xml:space="preserve"> POLY(ETHENYL ACETATE-CO-2,5-FURANDIONE), SODIUM SALT</t>
  </si>
  <si>
    <t xml:space="preserve"> NYLON 66</t>
  </si>
  <si>
    <t xml:space="preserve"> POLY(HEXAMETHYLENEADIPAMIDE)</t>
  </si>
  <si>
    <t xml:space="preserve"> HEXAMETHYLENEADIPAMIDE POLYMER</t>
  </si>
  <si>
    <t xml:space="preserve"> POLYHEXAMETHYLENEADIPAMIDE</t>
  </si>
  <si>
    <t xml:space="preserve"> NYLON 6/6</t>
  </si>
  <si>
    <t xml:space="preserve"> POLY(IMINO(1,6-DIOXO-1,6-HEXANEDIYL)IMINO-1,6-HEXANEDIYL)</t>
  </si>
  <si>
    <t xml:space="preserve"> 1,8-DIAZACYCLOTETRADECANE-2,7-DIONE HOMOPOLYMER, SRU</t>
  </si>
  <si>
    <t xml:space="preserve"> POLY(METHACRYLONITRILE-CO-METHYL METHACRYLATE-CO-VINYLIDENE CHLORIDE)</t>
  </si>
  <si>
    <t xml:space="preserve"> METHACRYLONITRILE-METHYL METHACRYLATE-VINYLIDENE CHLORIDE COPOLYMER</t>
  </si>
  <si>
    <t xml:space="preserve"> POLY(1,1-DICHLOROETHENE-CO-METHYL 2-METHYL-2-PROPENOATE-CO-2-METHYL-2-PROPENENENITRILE)</t>
  </si>
  <si>
    <t xml:space="preserve"> VINYLIDENE CHLORIDE-2-METHYL-2-PROPENENITRILE-METHYL METHACRYLATE COPOLYMER</t>
  </si>
  <si>
    <t xml:space="preserve"> 2-PROPENOIC ACID, 2-METHYL-, METHYL ESTER, POLYMER WITH 1,1-DICHLOROETHENE AND 2-METHYL-2-PROPENENITRILE</t>
  </si>
  <si>
    <t xml:space="preserve"> OCTADECYL METHACRYLATE</t>
  </si>
  <si>
    <t xml:space="preserve"> STEARYL METHACRYLATE</t>
  </si>
  <si>
    <t xml:space="preserve"> METHACRYLIC ACID, OCTADECYL ESTER</t>
  </si>
  <si>
    <t xml:space="preserve"> 2-PROPENOIC ACID, 2-METHYL-, OCTADECYL ESTER</t>
  </si>
  <si>
    <t xml:space="preserve"> OCTADECYL 2-METHYL-2-PROPENOATE</t>
  </si>
  <si>
    <t xml:space="preserve"> 2,2,4-TRIMETHYL-1,6-HEXANEDIAMINE</t>
  </si>
  <si>
    <t xml:space="preserve"> 2,2,4-TRIMETHYLHEXAMETHYLENEDIAMINE</t>
  </si>
  <si>
    <t xml:space="preserve"> 1,6-HEXANEDIAMINE, 2,2,4-TRIMETHYL-</t>
  </si>
  <si>
    <t xml:space="preserve"> 2,4,4-TRIMETHYL-1,6-HEXANEDIAMINE</t>
  </si>
  <si>
    <t xml:space="preserve"> 2,4,4-TRIMETHYLHEXAMETHYLENEDIAMINE</t>
  </si>
  <si>
    <t xml:space="preserve"> 1,6-HEXANEDIAMINE, 2,4,4-TRIMETHYL-</t>
  </si>
  <si>
    <t xml:space="preserve"> POLY(ETHYLENE GLYCOL-CO-1,6-HEXANEDIOL-CO-TEREPHTHALIC ACID)</t>
  </si>
  <si>
    <t xml:space="preserve"> POLY(ETHYLENE GLYCOL-CO-HEXAMETHYLENE GLYCOL-CO-TEREPHTHALIC ACID)</t>
  </si>
  <si>
    <t xml:space="preserve"> POLY(1,4-BENZENEDICARBOXYLIC ACID-CO-1,2-ETHADIOL-CO-1,6-HEXANEDIOL)</t>
  </si>
  <si>
    <t xml:space="preserve"> TEREPHTHALIC ACID-ETHYLENE GLYCOL-1,6-HEXANEDIOL POLYESTER</t>
  </si>
  <si>
    <t xml:space="preserve"> 1,4-BENZENEDICARBOXYLIC ACID, POLYMER WITH 1,2-ETHANEDIOL AND 1,6-HEXANEDIOL</t>
  </si>
  <si>
    <t xml:space="preserve"> BUTYRIC ACID, 3,3-BIS(3-TERT-BUTYL-4-HYDROXYPHENYL)ETHYLENE ESTER</t>
  </si>
  <si>
    <t xml:space="preserve"> 3,3-BIS(3-TERT-BUTYL-4-HYDROXYPHENYL)ETHYLENE BUTYRATE</t>
  </si>
  <si>
    <t xml:space="preserve"> BIS(3,3-BIS(4'-HYDROXY-3'-TERT-BUTYLPHENYL)BUTANOIC ACID) GLYCOL</t>
  </si>
  <si>
    <t xml:space="preserve"> BENZENEPROPANOIC ACID, 3-(1,1-DIMETHYLETHYL)-BETA-(3-(1,1-DIMETHYLETHYL)-4-HYDROXYPHENYL)-4-HYDROXY-BETA-METHYL-, 1,2-ETHANEDIYL ESTER</t>
  </si>
  <si>
    <t xml:space="preserve"> BUTYRIC ACID, 3,3-BIS(3-TERT-BUTYL-4-HYDROXYPHENYL)-, ETHYLENE ESTER</t>
  </si>
  <si>
    <t xml:space="preserve"> ETHYLENE GLYCOL BIS(3,3-BIS(3-TERT-BUTYL-4-HYDROXYPHENYL)BUTYRATE</t>
  </si>
  <si>
    <t xml:space="preserve"> ETHYLENE 3,3-BIS(3-TERT-BUTYL-4-HYDROXYPHENYL)BUTYRATE</t>
  </si>
  <si>
    <t xml:space="preserve"> 1,2-ETHANEDIYL 3-(1,1-DIMETHYLETHYL)-BETA-(3-(1,1-DIMETHYLETHYL)-4-HYDROXYPHENYL)-4-HYDROXY-BETA-METHYLBENZENEPROPANOATE</t>
  </si>
  <si>
    <t xml:space="preserve"> CUPRIC NITRATE</t>
  </si>
  <si>
    <t xml:space="preserve"> COPPER(II) NITRATE</t>
  </si>
  <si>
    <t xml:space="preserve"> cupric nitrate</t>
  </si>
  <si>
    <t xml:space="preserve"> nitric acid, copper(2+) salt</t>
  </si>
  <si>
    <t xml:space="preserve"> copper(2+) nitrate</t>
  </si>
  <si>
    <t xml:space="preserve"> AMMONIUM ZIRCONYL CARBONATE</t>
  </si>
  <si>
    <t xml:space="preserve"> AMMONIUM ZIRCONIUM CARBONATE HYDROXIDE</t>
  </si>
  <si>
    <t xml:space="preserve"> AMMONIUM TRICARBONATOZIRCONATE</t>
  </si>
  <si>
    <t xml:space="preserve"> AMMONIUM ZIRCONIUM CARBONATE</t>
  </si>
  <si>
    <t xml:space="preserve"> ZIRCONYL AMMONIUM CARBONATE</t>
  </si>
  <si>
    <t xml:space="preserve"> ZIRCONATE(3-), TRIS(CARBONATO)HYDROXY-, TRIAMMONIUM</t>
  </si>
  <si>
    <t xml:space="preserve"> ZIRCONATE(3-), TRIS(CARBONATO(2-)-O)HYDROXY-, TRIAMMONIUM, (T-4)-</t>
  </si>
  <si>
    <t xml:space="preserve"> POLY(ACRYLAMIDE-CO-DIALLYLDIMETHYLAMMONIUM CHLORIDE-CO-GLYOXAL)</t>
  </si>
  <si>
    <t xml:space="preserve"> ACRYLAMIDE-DIALLYLDIMETHYLAMMONIUM CHLORIDE-GLYOXAL COPOLYMER</t>
  </si>
  <si>
    <t xml:space="preserve"> AMMONIUM, DIALLYLDIMETHYL-, CHLORIDE, POLYMER WITH ACRYLAMIDE AND GLYOXAL</t>
  </si>
  <si>
    <t xml:space="preserve"> DIALLYLDIMETHYLAMMONIUM CHLORIDE-ACRYLAMIDE-GLYOXAL POLYMER</t>
  </si>
  <si>
    <t xml:space="preserve"> POLY(ETHANEDIYL-CO-N,N-DIMETHYL-N-2-PROPENYL-2-PROPEN-1-AMINIUM CHLORIDE-CO-2-PROPENAMIDE)</t>
  </si>
  <si>
    <t xml:space="preserve"> 2-PROPEN-1-AMINIUM, N,N-DIMETHYL-N-2-PROPENYL-, CHLORIDE, POLYMER WITH ETHANEDIAL AND 2-PROPENAMIDE</t>
  </si>
  <si>
    <t xml:space="preserve"> 2-propen-1-aminium, N,N-dimethyl-N-2-propen-1-yl, chloride (1:1), polymer with ethanedial and 2-propenamide</t>
  </si>
  <si>
    <t xml:space="preserve"> UNDECAFLUOROCYCLOHEXANEMETHANOL DIHYDROGEN PHOSPHATE</t>
  </si>
  <si>
    <t xml:space="preserve"> 1,2,2,3,3,4,4,5,5,6,6-UNDECAFLUOROCYCLOHEXANEMETHANOL DIHYDROGEN</t>
  </si>
  <si>
    <t xml:space="preserve"> MONO(UNDECAFLUOROCYCLOHEXYLMETHYL) PHOSPHATE</t>
  </si>
  <si>
    <t xml:space="preserve"> UNDECAFLUOROCYCLOHEXANEMETHANOL HYDROGEN PHOSPHATE</t>
  </si>
  <si>
    <t xml:space="preserve"> 1,2,2,3,3,4,4,5,5,6,6-UNDECAFLUOROCYCLOHEXANEMETHANOL HYDROGEN P</t>
  </si>
  <si>
    <t xml:space="preserve"> BIS(UNDECAFLUOROCYCLOHEXYLMETHYL) PHOSPHATE</t>
  </si>
  <si>
    <t xml:space="preserve"> ALPHA-SULFO-OMEGA-(DODECYLOXY)POLY(OXYETHYLENE) AMMONIUM SALT</t>
  </si>
  <si>
    <t xml:space="preserve"> AMMONIUM LAURETH SULFATE</t>
  </si>
  <si>
    <t xml:space="preserve"> AMMONIUM LAURYL ETHER SULFATE</t>
  </si>
  <si>
    <t xml:space="preserve"> AMMONIUM DODECYL ETHER SULFATE</t>
  </si>
  <si>
    <t xml:space="preserve"> AMMONIUM ALPHA-SULFO-OMEGA-(DODECYLOXY)POLY(OXY-1,2-ETHANEDIYL)</t>
  </si>
  <si>
    <t xml:space="preserve"> PEG LAURYL ETHER AMMONIUM SULFATE</t>
  </si>
  <si>
    <t xml:space="preserve"> PEG DODECYL ETHER AMMONIUM SULFATE</t>
  </si>
  <si>
    <t xml:space="preserve"> POLY(OXY-1,2-ETHANEDIYL), ALPHA-SULFO-OMEGA-(DODECYLOXY)-, AMMONIUM SALT</t>
  </si>
  <si>
    <t xml:space="preserve"> DIBENZYLIDENE SORBITOL</t>
  </si>
  <si>
    <t xml:space="preserve"> BIS-O-(PHENYLMETHYLENE) D-GLUCITOL</t>
  </si>
  <si>
    <t xml:space="preserve"> DIBENZYLIDENE-D-SORBITOL</t>
  </si>
  <si>
    <t xml:space="preserve"> D-GLUCITOL, BIS-O-(PHENYLMETHYLENE)-</t>
  </si>
  <si>
    <t xml:space="preserve"> DI-O-BENZYLIDENE D-GLUCITOL</t>
  </si>
  <si>
    <t xml:space="preserve"> D-SORBITOL, DI-O-BENZYLIDENE-</t>
  </si>
  <si>
    <t xml:space="preserve"> DI-O-BENZYLIDENE D-SORBITOL</t>
  </si>
  <si>
    <t xml:space="preserve"> GLUCITOL, DI-O-BENZYLIDENE-, D-</t>
  </si>
  <si>
    <t xml:space="preserve"> POLY(FUMARIC ACID-CO-VINYL ACETATE-CO-VINYL CHLORIDE)</t>
  </si>
  <si>
    <t xml:space="preserve"> POLY(2-BUTENEDIOIC ACID (E)-CO-CHLOROETHENE-CO-ETHENYL ACETATE)</t>
  </si>
  <si>
    <t xml:space="preserve"> 2-BUTENEDIOIC ACID (E)-, POLYMER WITH CHLOROETHENE AND ETHENYL ACETATE</t>
  </si>
  <si>
    <t xml:space="preserve"> 1,2-BIS(3,5-DI-TERT-BUTYL-4-HYDROXYHYDROCINNAMOYL)HYDRAZINE</t>
  </si>
  <si>
    <t xml:space="preserve"> BENZENEPROPANOIC ACID, 3,5-BIS(1,1-DIMETHYLETHYL)-4-HYDROXY-, 2-(3-(3,5-BIS(1,1-DIMETHYLETHYL)-4-HYDROXYPHENYL)-1-OXOPROPYL)HYDRAZIDE</t>
  </si>
  <si>
    <t xml:space="preserve"> HYDRAZINE, 1,2-BIS(3,5-DI-TERT-BUTYL-4-HYDROXYHYDROCINNAMOYL)-</t>
  </si>
  <si>
    <t xml:space="preserve"> N,N'-BIS(3-(3,5-DI-TERT-BUTYL-4-HYDROXYPHENYL)PROPIONYL)HYDRAZINE</t>
  </si>
  <si>
    <t xml:space="preserve"> 3,5-BIS(1,1-DIMETHYLETHYL)-4-HYDROXYBENZENEPROPANOIC ACID 2-(3-(3,5-BIS(1,1-DIMETHYLETHYL)-4-HYDROXYPHENYL)-1-OXOPROPYL)HYDRAZIDE</t>
  </si>
  <si>
    <t xml:space="preserve"> DI(2-HYDROXY-5-TERT-BUTYLPHENYL) SULFIDE</t>
  </si>
  <si>
    <t xml:space="preserve"> 2,2'-THIOBIS(4-TERT-BUTYLPHENOL)</t>
  </si>
  <si>
    <t xml:space="preserve"> BUTYLPHENOL MONOSULFIDE, O,O'-P-TERT-</t>
  </si>
  <si>
    <t xml:space="preserve"> PHENOL, 2,2'-THIOBIS(4-(1,1-DIMETHYLETHYL)-</t>
  </si>
  <si>
    <t xml:space="preserve"> PHENOL, 2,2'-THIOBIS(4-TERT-BUTYL-</t>
  </si>
  <si>
    <t xml:space="preserve"> 2,2'-THIOBIS(4-(1,1-DIMETHYLETHYL)PHENOL)</t>
  </si>
  <si>
    <t xml:space="preserve"> POLY(ADIPIC ACID-CO-BUTYLENE GLYCOL-CO-ETHYLENE GLYCOL-CO-TOLUENE DIISOCYANATE)</t>
  </si>
  <si>
    <t xml:space="preserve"> POLY(ADIPIC ACID-CO-BUTYLENE GLYCOL-CO-ETHYLENE GLYCOL-CO-TOLUENE 2,4-DIIISOCYANATE)</t>
  </si>
  <si>
    <t xml:space="preserve"> HEXANEDIOIC ACID, POLYMER WITH 1,4-BUTANEDIOL, 2,4-DIISOCYANATO-1-METHYLBENZENE AND 1,2-ETANEDIOL</t>
  </si>
  <si>
    <t xml:space="preserve"> POLY(ETHYLENE TETRAMETHYLENE ADIPATE)-CO-TOLUENE 2,4-DIISOCYANATE)</t>
  </si>
  <si>
    <t xml:space="preserve"> POLY(1,4-BUTANEDIOL-CO-1,2-ETHANEDIOL-CO-HEXANEDIOL-CO-2,4-DIISOCYANATO-1-METHYLBENZENE)</t>
  </si>
  <si>
    <t xml:space="preserve"> (N5-CYCLOPENTADIENYL)(N6-ISOPROPYLBENZENE) IRON (II) HEXAFLUOROPHOSPHATE</t>
  </si>
  <si>
    <t xml:space="preserve"> (CUMENE)-PI-CYCLOPENTADIENYLIRON(1+) HEXAFLUOROPHOSPHATE(1-)</t>
  </si>
  <si>
    <t xml:space="preserve"> (ETA6-CUMENE)(ETA5-CYCLOPENTADIENYL)IRON(II) HEXAFLUOROPHOSPHATE</t>
  </si>
  <si>
    <t xml:space="preserve"> (ETA(SUP 6)-CUMENE)(ETA(SUP 5)-CYCLOPENTADIENYL)IRON(II) HEXAFLUOROPHOSPHATE</t>
  </si>
  <si>
    <t xml:space="preserve"> (ETA5-CYCLOPENTADIENYL)-(ETA6-ISOPROPYLBENZENE)IRON(II) HEXAFLUOROPHOSPHATE</t>
  </si>
  <si>
    <t xml:space="preserve"> (ETA(SUP 5)-CYCLOPENTADIENYL)-(ETA(SUP 6)-ISOPROPYLBENZENE)IRON(II) HEXAFLUOROPHOSPHATE</t>
  </si>
  <si>
    <t xml:space="preserve"> IRON(1+), (ETA(SUP 5)-2,4-CYCLOPENTADIEN-1-YL)((1,2,3,4,5,6-ETA)-(1-METHYLETHYL)BENZENE)-, HEXAFLUOROPHOSPHATE(1-)</t>
  </si>
  <si>
    <t xml:space="preserve"> IRON(1+), (ETA5-2,4-CYCLOPENTADIEN-1-YL)((1,2,3,4,5,6-ETA)-(1-METHYLETHYL)BENZENE)-, HEXAFLUOROPHOSPHATE(1-)</t>
  </si>
  <si>
    <t xml:space="preserve"> IRON(1+), (CUMENE)-PI-CYCLPENTADIENYL-, HEXAFLUOROPHOSPHATE(1-)</t>
  </si>
  <si>
    <t xml:space="preserve"> POTASSIUM PROPIONATE</t>
  </si>
  <si>
    <t xml:space="preserve"> PROPANOIC ACID, POTASSIUM SALT</t>
  </si>
  <si>
    <t xml:space="preserve"> PROPIONIC ACID, POTASSIUM SALT</t>
  </si>
  <si>
    <t xml:space="preserve"> POTASSIUM PROPANOATE</t>
  </si>
  <si>
    <t xml:space="preserve"> 2-NITROBUTYL BROMOACETATE</t>
  </si>
  <si>
    <t xml:space="preserve"> ACETIC ACID, BROMO-, 2-NITROBUTYL ESTER</t>
  </si>
  <si>
    <t xml:space="preserve"> 1-BROMOACETOXY-2-NITROBUTANE</t>
  </si>
  <si>
    <t xml:space="preserve"> DICETYL THIODIPROPIONATE</t>
  </si>
  <si>
    <t xml:space="preserve"> CETYL THIODIPROPIONATE</t>
  </si>
  <si>
    <t xml:space="preserve"> DIHEXADECYL 3,3'-THIODIPROPIONATE</t>
  </si>
  <si>
    <t xml:space="preserve"> DIHEXADECYL 3,3'-THIOBIS(PROPANOATE)</t>
  </si>
  <si>
    <t xml:space="preserve"> DI(1-HEXADECANYL) 3,3'-THIODIPROPIONATE</t>
  </si>
  <si>
    <t xml:space="preserve"> PROPANOIC ACID, 3,3'-THIOBIS-, DIHEXADECYL ESTER</t>
  </si>
  <si>
    <t xml:space="preserve"> PROPIONIC ACID, 3,3'-THIODI-, DIHEXADECYL ESTER</t>
  </si>
  <si>
    <t xml:space="preserve"> 1-HEXADECANOL, 3,3'-THIODIPROPIONATE (2:1)</t>
  </si>
  <si>
    <t xml:space="preserve"> 2-HYDROXY-4-ISOOCTOXYBENZOPHENONE</t>
  </si>
  <si>
    <t xml:space="preserve"> (2-HYDROXY-4-(ISOOCTYLOXY)PHENYL)PHENYLMETHANONE</t>
  </si>
  <si>
    <t xml:space="preserve"> BENZOPHENONE, 2-HYDROXY-4-(ISOOCTYLOXY)-</t>
  </si>
  <si>
    <t xml:space="preserve"> METHANONE, (2-HYDROXY-4-(ISOOCTYLOXY)PHENYL)PHENYL-</t>
  </si>
  <si>
    <t xml:space="preserve"> 2-HYDROXY-4-(ISOOCTYLOXY)BENZOPHENONE</t>
  </si>
  <si>
    <t xml:space="preserve"> NYLON 66 SALT</t>
  </si>
  <si>
    <t xml:space="preserve"> HEXAMETHYLENEDIAMMONIUM ADIPATE</t>
  </si>
  <si>
    <t xml:space="preserve"> (3-CHLORO-2-HYDROXYPROPYL) TRIMETHYLAMMONIUM CHLORIDE</t>
  </si>
  <si>
    <t xml:space="preserve"> (3-CHLORO-2-HYDROXYPROPYL)TRIMETHYLAMMONIUM CHLORIDE</t>
  </si>
  <si>
    <t xml:space="preserve"> AMMONIUM, (3-CHLORO-2-HYDROXYPROPYL)TRIMETHYL-, CHLORIDE</t>
  </si>
  <si>
    <t xml:space="preserve"> (2-HYDROXY-3-CHLOROPROPYL)TRIMETHYLAMMONIUM CHLORIDE</t>
  </si>
  <si>
    <t xml:space="preserve"> 1-PROPANAMINIUM, 3-CHLORO-2-HYDROXY-N,N,N-TRIMETHYL-, CHLORIDE</t>
  </si>
  <si>
    <t xml:space="preserve"> 3-CHLORO-2-HYDROXY-N,N,N-TRIMETHYL-1-PROPANAMINIUM CHLORIDE</t>
  </si>
  <si>
    <t xml:space="preserve"> 3-CHLORO-2-HYDROXYPROPYLTRIMETHYLAMMONIUM CHLORIDE</t>
  </si>
  <si>
    <t xml:space="preserve"> 7-(2H-NAPHTHO(1,2-D)TRIAZOL-2-YL)-3-PHENYLCOUMARIN</t>
  </si>
  <si>
    <t xml:space="preserve"> C.I. FLUORESCENT BRIGHTENER 236</t>
  </si>
  <si>
    <t xml:space="preserve"> COUMARIN, 7-(2H-NAPHTHO(1,2-D)TRIAZOL-2-YL)-3-PHENYL-</t>
  </si>
  <si>
    <t xml:space="preserve"> FLUORESCENT BRIGHTENER 236</t>
  </si>
  <si>
    <t xml:space="preserve"> 3-PHENYL-7-(1,2-2H-NAPHTHOTRIAZOLYL)COUMARIN</t>
  </si>
  <si>
    <t xml:space="preserve"> 2H-1-BENZOPYRAN-2-ONE, 7-(2H-NAPHTHO(1,2-D)TRIAZOL-2-YL)-3-PHENYL-</t>
  </si>
  <si>
    <t xml:space="preserve"> MAGNESIUM CITRATE</t>
  </si>
  <si>
    <t xml:space="preserve"> 1,2,3-PROPANETRICARBOXYLIC ACID, 2-HYDROXY-, MAGNESIUM SALT (2:3)</t>
  </si>
  <si>
    <t xml:space="preserve"> MAGNESIUM 2-HYDROXY-1,2,3-PROPANETRICARBOXYLATE (3:2)</t>
  </si>
  <si>
    <t xml:space="preserve"> CITRIC ACID, MAGNESIUM SALT (2:3)</t>
  </si>
  <si>
    <t xml:space="preserve"> MAGNESIUM CITRATE (3:2)</t>
  </si>
  <si>
    <t xml:space="preserve"> HEXAAQUOMAGNESIUM BIS((CITRATO)AQUOMAGNESATE)</t>
  </si>
  <si>
    <t xml:space="preserve"> POLY(BUTADIENE-CO-P-METHYLSTYRENE)</t>
  </si>
  <si>
    <t xml:space="preserve"> BUTADIENE-P-VINYLTOLUENE COPOLYMER</t>
  </si>
  <si>
    <t xml:space="preserve"> BENZENE, 1-ETHENYL-4-METHYL-, POLYMER WITH 1,3-BUTADIENE</t>
  </si>
  <si>
    <t xml:space="preserve"> POLY(P-METHYLSTYRENE), RUBBER-MODIFIED</t>
  </si>
  <si>
    <t xml:space="preserve"> POLY(1,3-BUTADIENE-CO-1-ETHENYL-4-METHYLBENZENE)</t>
  </si>
  <si>
    <t xml:space="preserve"> POLY(1,3-BUTADIENE-CO-P-METHYLSTYRENE)</t>
  </si>
  <si>
    <t xml:space="preserve"> RUBBER-MODIFIED POLY(P-METHYLSTYRENE)</t>
  </si>
  <si>
    <t xml:space="preserve"> STYRENE, P-METHYL-, POLYMER WITH 1,3-BUTADIENE</t>
  </si>
  <si>
    <t xml:space="preserve"> DIISONONYL ADIPATE</t>
  </si>
  <si>
    <t xml:space="preserve"> ADIPIC ACID, DIISONONYL ESTER</t>
  </si>
  <si>
    <t xml:space="preserve"> PEROXYOCTANOIC ACID</t>
  </si>
  <si>
    <t xml:space="preserve"> PEROCTANOIC ACID</t>
  </si>
  <si>
    <t xml:space="preserve"> OCTANEPEROXOIC ACID</t>
  </si>
  <si>
    <t xml:space="preserve"> METHYL DIHYDROABIETATE</t>
  </si>
  <si>
    <t xml:space="preserve"> POLY(2-ETHYLHEXYL ACRYLATE-CO-METHACRYLONITRILE)</t>
  </si>
  <si>
    <t xml:space="preserve"> ACRYLIC ACID, 2-ETHYLHEXYL ESTER, POLYMER WITH METHACRYLONITRILE</t>
  </si>
  <si>
    <t xml:space="preserve"> POLY(2-ETHYLHEXYL 2-PROPENOATE-CO-2-METHYL-2-PROPENENITRILE)</t>
  </si>
  <si>
    <t xml:space="preserve"> 2-PROPENOIC ACID, 2-ETHYLHEXYL ESTER, POLYMER WITH 2-METHYL-2-PROPENENITRILE</t>
  </si>
  <si>
    <t xml:space="preserve"> 2-ETHYLHEXYYL ACRYLATE-METHACRYLONITRILE COPOLYMER</t>
  </si>
  <si>
    <t xml:space="preserve"> VINYLIDENE CHLORIDE-ETHYL METHACRYLATE COPOLYMER</t>
  </si>
  <si>
    <t xml:space="preserve"> POLY(ETHYL METHACRYLATE-CO-VINYLIDENE CHLORIDE)</t>
  </si>
  <si>
    <t xml:space="preserve"> METHACRYLIC ACID, ETHYL ESTER, POLYMER WITH 1,1-DICHLOROETHYLENE</t>
  </si>
  <si>
    <t xml:space="preserve"> POLY(1,1-DICHLOROETHYLENE-CO-ETHYL 2-METHYL-2-PROPENOATE)</t>
  </si>
  <si>
    <t xml:space="preserve"> POLY(1,1-DICHLOROETHYLENE-CO-ETHYL METHACRYLATE)</t>
  </si>
  <si>
    <t xml:space="preserve"> 2-PROPENOIC ACID, 2-METHYL-, ETHYL ESTER, POLYMER WITH 1,1-DICHLOROETHENE</t>
  </si>
  <si>
    <t xml:space="preserve"> TETRASODIUM N-(1,2-DICARBOXYETHYL)-N-OCTADECYLSULFOSUCCINAMATE</t>
  </si>
  <si>
    <t xml:space="preserve"> AEROSOL 22</t>
  </si>
  <si>
    <t xml:space="preserve"> ASPARTIC ACID, N-(3-CARBOXYSULFOPROPIONYL)-N-OCTADECYL-, TETRASODIUM SALT, L-</t>
  </si>
  <si>
    <t xml:space="preserve"> DECYL TETRASODIUM SULFOSUCCINAMATE</t>
  </si>
  <si>
    <t xml:space="preserve"> L-ASPARTIC ACID, N-(3-CARBOXY-1-OXOSULFOPROPYL)-N-OCTADECYL-, TETRASODIUM SALT</t>
  </si>
  <si>
    <t xml:space="preserve"> TETRASODIUM N-(3-CARBOXY-1-OXOSULFOPROPYL)-N-OCTADDECYL-L-ASPARTATE</t>
  </si>
  <si>
    <t xml:space="preserve"> TETRASODIUM N-(3-CARBOXYSULFOPROPIONYL)-N-OCTADECYL-L-ASPARTATE</t>
  </si>
  <si>
    <t xml:space="preserve"> 3,5-DI-TERT-BUTYL-4-HYDROXYHYDROCINNAMIC ACID TRIESTER WITH 1,3,5-TRIS(2-HYDROXYETHYL)-S-TRIAZINE-2,4,6(1H,3H,5H)-TRIONE</t>
  </si>
  <si>
    <t xml:space="preserve"> TRIS(2-HYDROXYETHYL) ISOCYANURATE TRIS(3,5-DI-TERT-BUTYL-4-HYDROXYHYDROCINNAMATE)</t>
  </si>
  <si>
    <t xml:space="preserve"> MALEIC ANHYDRIDE-DIISOBUTYLENE COPOLYMER</t>
  </si>
  <si>
    <t xml:space="preserve"> POLY(DIISOBUTYLENE-CO-MALEIC ANHYDRIDE)</t>
  </si>
  <si>
    <t xml:space="preserve"> POLY(2,5-FURANDIONE-CO-2,4,4-TRIMETHYLPENTENE)</t>
  </si>
  <si>
    <t xml:space="preserve"> 2,5-FURANDIONE, POLYMER WITH 2,4,4-TRIMETHYLPENTENE</t>
  </si>
  <si>
    <t xml:space="preserve"> POLY(ETHYL ACRYLATE-CO-MALEIC ANHYDRIDE-CO-VINYL ACETATE)</t>
  </si>
  <si>
    <t xml:space="preserve"> ETHYL ACRYLATE-MALEIC ANHYDRIDE-VINYL ACETATE COPOLYMER</t>
  </si>
  <si>
    <t xml:space="preserve"> MALEIC ANHYDRIDE, POLYMER WITH ETHYL ACRYLATE AND VINYL ACETATE</t>
  </si>
  <si>
    <t xml:space="preserve"> POLY(ETHENYL ACETATE-CO-ETHYL 2-PROPENOATE-CO-2,5-FURANDIONE)</t>
  </si>
  <si>
    <t xml:space="preserve"> 2-PROPENOIC ACID, ETHYL ESTER, POLYMER WITH ETHENYL ACETATE AND 2,5-FURANDIONE</t>
  </si>
  <si>
    <t xml:space="preserve"> POLY(METHYL ACRYLATE-CO-METHYL METHACRYLATE-CO-VINYLIDENE CHLORIDE)</t>
  </si>
  <si>
    <t xml:space="preserve"> POLY(1,1-DICHLOROETHENE-CO-METHYL ACRYLATE-CO-METHYL 2-METHYL-2-PROPENOATE)</t>
  </si>
  <si>
    <t xml:space="preserve"> VINYLIDENE CHLORIDE-METHYL ACRYLATE-METHYL METHACRYLATE POLYMER</t>
  </si>
  <si>
    <t xml:space="preserve"> 2-PROPENOIC ACID, 2-METHYL-, METHYL ESTER, POLYMER WITH 1,1-DICHLOROETHENE AND METHYL ACRYLATE</t>
  </si>
  <si>
    <t xml:space="preserve"> VINYL CHLORIDE-HEXENE-1 COPOLYMER</t>
  </si>
  <si>
    <t xml:space="preserve"> POLY(1-HEXENE-CO-VINYL CHLORIDE)</t>
  </si>
  <si>
    <t xml:space="preserve"> POLY(CHLOROETHYLENE-CO-1-HEXENE)</t>
  </si>
  <si>
    <t xml:space="preserve"> 1-HEXENE, POLYMER WITH CHLOROETHENE</t>
  </si>
  <si>
    <t xml:space="preserve"> DIPROPYLENE GLYCOL MONOMETHYL ETHER</t>
  </si>
  <si>
    <t xml:space="preserve"> DIPROPYLENE GLYCOL METHYL ETHER</t>
  </si>
  <si>
    <t xml:space="preserve"> PROPANOL, 1(OR 2)-(2-METHOXYMETHYLETHOXY)-</t>
  </si>
  <si>
    <t xml:space="preserve"> 1(OR 2)-(2-METHOXYMETHYLETHOXY)PROPANOL</t>
  </si>
  <si>
    <t xml:space="preserve"> POLY(ACRYLIC ACID-CO-ACRYLONITRILE-CO-METHYL ACRYLATE-CO-VINYLIDENE CHLORIDE)</t>
  </si>
  <si>
    <t xml:space="preserve"> POLY(1,1-DICHLOROETHENE-CO-METHYL 2-PROPENOATE-CO-2-PROPENENITRILE-CO-2-PROPENOIC ACID)</t>
  </si>
  <si>
    <t xml:space="preserve"> VINYLIDENE CHLORIDE-ACRYLIC ACID-ACRYLONITRILE-METHYL ACRYLATE COPOLYMER</t>
  </si>
  <si>
    <t xml:space="preserve"> 2-PROPENOIC ACID, POLYMER WITH 1,1-DICHLOROETHENE, METHYL 2-PROPENOATE AND 2-PROPENENITRILE</t>
  </si>
  <si>
    <t xml:space="preserve"> ALPHA-(3-AMINOPROPYL)-OMEGA-(3-AMINOPROPOXY) POLYOXYETHYLENE</t>
  </si>
  <si>
    <t xml:space="preserve"> PEG BIS(3-AMINOPROPYL) ETHER</t>
  </si>
  <si>
    <t xml:space="preserve"> ALPHA-(3-AMINOPROPYL)-OMEGA-(3-AMINOPROPOXY)POLYOXYETHYLENE</t>
  </si>
  <si>
    <t xml:space="preserve"> BIS(AMINOPROPYL)POLY(ETHYLENE OXIDE)</t>
  </si>
  <si>
    <t xml:space="preserve"> 2-(P-HYDROXYPHENYL) GLYOXYLOHYDROXIMOYL CHLORIDE</t>
  </si>
  <si>
    <t xml:space="preserve"> PARACLOX</t>
  </si>
  <si>
    <t xml:space="preserve"> N,4-DIHYDROXY-ALPHA-OXOBENZENEETHANIMIDOYL CHLORIDE</t>
  </si>
  <si>
    <t xml:space="preserve"> 2-(P-HYDROXYPHENYL)GLYOXYLOHYDROXIMOYL CHLORIDE</t>
  </si>
  <si>
    <t xml:space="preserve"> 2-(P-HYDROXYPHENYL)OXOACETOHYDROXIMIC CHLORIDE</t>
  </si>
  <si>
    <t xml:space="preserve"> 2-CHLORO-4'-HYDROXY-2-ISONITROSOACETOPHENONE</t>
  </si>
  <si>
    <t xml:space="preserve"> BENZENEETHANIMIDOYL CHLORIDE, N,4-DIHYDROXY-ALPHA-OXO-</t>
  </si>
  <si>
    <t xml:space="preserve"> HEXAMETHYLENEBIS (3,5-DI-TERT-BUTYL-4-HYDROXYHYDROCINNAMATE)</t>
  </si>
  <si>
    <t xml:space="preserve"> HEXAMETHYLENE GLYCOL BIS(3,5-DI-TERT-BUTYL-4-HYDROXYHYDROCINNAMATE)</t>
  </si>
  <si>
    <t xml:space="preserve"> BENZENEPROPANOIC ACID, 3,5-BIS(1,1-DIMETHYLETHYL)-4-HYDROXY-, 1,6-HEXANEDIYL ESTER</t>
  </si>
  <si>
    <t xml:space="preserve"> HEXAMETHYLENE BIS(3,5-DI-TERT-BUTYL-4-HYDROXYHYDROCINNAMATE)</t>
  </si>
  <si>
    <t xml:space="preserve"> 1,6-HEXANEDIYL BIS(3,5-BIS(1,1-DIMETHYLETHYL)-4-HYDROXYBENZENEPROPANOATE)</t>
  </si>
  <si>
    <t xml:space="preserve"> 1,6-HEXANEDIYL 3,5-BIS(1,1-DIMETHYLETHYL-4-HYDROXYBENZENEPROPANOATE)</t>
  </si>
  <si>
    <t xml:space="preserve"> DIETHYLENE GLYCOL COPOLYMER OF ADIPIC ACID AND PHTHALIC ANHYDRIDE</t>
  </si>
  <si>
    <t xml:space="preserve"> POLY(ADIPIC ACID-CO-DIETHYLENE GLYCOL-CO-PHTHALIC ANHYDRIDE)</t>
  </si>
  <si>
    <t xml:space="preserve"> DIETHYLENE GLYCOL ADIPATE PHTHALATE POLYMER</t>
  </si>
  <si>
    <t xml:space="preserve"> DIETHYLENE GLYCOL-ADIPIC ACID-PHTHALIC ANHYDRIDE COPOLYMER</t>
  </si>
  <si>
    <t xml:space="preserve"> POLY(1,2-BENZENEDICARBOXYLIC ACID-CO-HEXANEDIOIC ACID-CO-2,2'-OXYBIS(ETHANOL))</t>
  </si>
  <si>
    <t xml:space="preserve"> 1,2-BENZENEDICARBOXYLIC ACID, POLYMER WITH HEXANEDIOIC ACID AND 2,2'-OXYBIS(ETHANOL)</t>
  </si>
  <si>
    <t xml:space="preserve"> POLYETHYLENE GLYCOL (400) MONOLAURATE</t>
  </si>
  <si>
    <t xml:space="preserve"> PEG-8 LAURATE</t>
  </si>
  <si>
    <t xml:space="preserve"> POLYETHYLENE GLYCOL 400 MONOLAURATE</t>
  </si>
  <si>
    <t xml:space="preserve"> OCTAETHYLENE GLYCOL LAURATE</t>
  </si>
  <si>
    <t xml:space="preserve"> DODECANOIC ACID, 23-HYDROXY-3,6,9,12,15,18,21-HEPTAOXATRICOS-1-YL ESTER</t>
  </si>
  <si>
    <t xml:space="preserve"> 23-HYDROXY-3,6,9,12,15,18,21-HEPTAOXATRICOS-1-YL DODECANOATE</t>
  </si>
  <si>
    <t xml:space="preserve"> POLY(BENZOFURAN-CO-INDENE)</t>
  </si>
  <si>
    <t xml:space="preserve"> BENZOFURAN, POLYMER WITH 1H-INDENE</t>
  </si>
  <si>
    <t xml:space="preserve"> BENZOFURAN-1H-INDENE COPOLYMER</t>
  </si>
  <si>
    <t xml:space="preserve"> COUMARONE-INDENE COPOLYMER</t>
  </si>
  <si>
    <t xml:space="preserve"> COUMARONE-INDENE RESIN</t>
  </si>
  <si>
    <t xml:space="preserve"> POLY(COUMARONE-CO-INDENE)</t>
  </si>
  <si>
    <t xml:space="preserve"> POLY(BENZOFURAN-CO-1H-INDENE)</t>
  </si>
  <si>
    <t xml:space="preserve"> CERIUM NEODECANOATE</t>
  </si>
  <si>
    <t xml:space="preserve"> HEXANOIC ACID, 2-METHYL-2-PROPYL-, CERIUM(3+) SALT</t>
  </si>
  <si>
    <t xml:space="preserve"> CERIUM(III) 2-METHYL-2-PROPYLHEXANOATE</t>
  </si>
  <si>
    <t xml:space="preserve"> CERIUM(III) NEODECANOATE</t>
  </si>
  <si>
    <t xml:space="preserve"> DICHLORODIOCTYLSTANNANE</t>
  </si>
  <si>
    <t xml:space="preserve"> DIOCTYLTIN DICHLORIDE</t>
  </si>
  <si>
    <t xml:space="preserve"> DI(N-OCTYL)TIN DICHLORIDE</t>
  </si>
  <si>
    <t xml:space="preserve"> DICHLORODIOCTYLTIN</t>
  </si>
  <si>
    <t xml:space="preserve"> STANNANE, DICHLORODIOCTYL-</t>
  </si>
  <si>
    <t xml:space="preserve"> TIN, DICHLORODIOCTYL-</t>
  </si>
  <si>
    <t xml:space="preserve"> ACRYLIC ACID-BUTADIENE-2-HYDROXYETHYL ACRYLATE-STYRENE POLYMER</t>
  </si>
  <si>
    <t xml:space="preserve"> POLY(ACRYLIC ACID-CO-BUTADIENE-CO-2-HYDROXYETHYL ACRYLATE-CO-STYRENE)</t>
  </si>
  <si>
    <t xml:space="preserve"> POLY(1,3-BUTADIENE-CO-ETHENYLBENZENE-CO-2-HYDROXYETHYL 2-PROPENOATE-CO-2-PROPENOIC ACID)</t>
  </si>
  <si>
    <t xml:space="preserve"> 2-PROPENOIC ACID, POLYMER WITH 1,3-BUTADIENE, ETHENYLBENZENE AND 2-HYDROXYETHYL 2-PROPENOATE</t>
  </si>
  <si>
    <t xml:space="preserve"> 1,3-BUTADIENE-ETHENYLBENZENE-2-HYDROXYETHYL 2-PROPENOATE-2-PROPENOIC ACID COPOLYMER</t>
  </si>
  <si>
    <t xml:space="preserve"> 1,4-CYCLOHEXANEDIMETHYL DIBENZOATE</t>
  </si>
  <si>
    <t xml:space="preserve"> 1,4-CYCLOHEXANEDIMETHANOL, DIBENZOATE</t>
  </si>
  <si>
    <t xml:space="preserve"> 1,4-BIS(BENZOYLOXYMETHYL)CYCLOHEXANE</t>
  </si>
  <si>
    <t xml:space="preserve"> PERFLUOROHEXANE</t>
  </si>
  <si>
    <t xml:space="preserve"> TETRADECAFLUOROHEXANE</t>
  </si>
  <si>
    <t xml:space="preserve"> HEXANE, TETRADECAFLUORO-</t>
  </si>
  <si>
    <t xml:space="preserve"> 1,2-DIHYDRO-2,2,4-TRIMETHYL-6-PHENYLQUINOLINE</t>
  </si>
  <si>
    <t xml:space="preserve"> QUINOLINE, 1,2-DIHYDRO-2,2,4-TRIMETHYL-6-PHENYL-</t>
  </si>
  <si>
    <t xml:space="preserve"> 6-PHENYL-2,2,4-TRIMETHYL-1,2-DIHYDROQUINOLINE</t>
  </si>
  <si>
    <t xml:space="preserve"> POLY(ACRYLONITRILE-CO-BUTADIENE-CO-METHYL VINYL ETHER)</t>
  </si>
  <si>
    <t xml:space="preserve"> ACRYLONITRILE-VINYL METHYL ETHER COPOLYMER MODIFIED WITH BUTADIENE-ACRYLONITRILE ELASTOMER</t>
  </si>
  <si>
    <t xml:space="preserve"> NITRILE RUBBER MODIFIED ACRYLONITRILE-VINYL METHYL ETHER COPOLYMER</t>
  </si>
  <si>
    <t xml:space="preserve"> POLY(ACRYLONITRILE-CO-METHYL VINYL ETHER), NITRILE RUBBER MODIFIED</t>
  </si>
  <si>
    <t xml:space="preserve"> 2-PROPENENITRILE, POLYMER WITH 1,3-BUTADIENE AND METHOXYETHENE</t>
  </si>
  <si>
    <t xml:space="preserve"> 2-ACRYLAMIDO-2-METHYLPROPANESULFONIC ACID, HOMOPOLYMER, SODIUM SALT</t>
  </si>
  <si>
    <t xml:space="preserve"> POLY(SODIUM ACRYLAMIDOMETHYLPROPANESULFONATE)</t>
  </si>
  <si>
    <t xml:space="preserve"> MONOSODIUM 2-METHYL-2-((1-OXO-2-PROPENYL)AMINO)-1-PROPANESULFONATE HOMOPOLYMER</t>
  </si>
  <si>
    <t xml:space="preserve"> POLY(SODIUM 2-ACRYLAMIDO-2-METHYLPROPANESULFONATE)</t>
  </si>
  <si>
    <t xml:space="preserve"> POLY(SODIUM 2-ACRYLAMIDO-2-METHYL-1-PROPANESULFONATE)</t>
  </si>
  <si>
    <t xml:space="preserve"> SODIUM 2-ACRYLAMIDO-2-METHYLPROPANESULFONATE HOMOPOLYMER</t>
  </si>
  <si>
    <t xml:space="preserve"> 1-PROPANESULFONIC ACID, 2-METHYL-2-((1-OXO-2-PROPENYL)AMINO)-, MONOSODIUM SALT, HOMOPOLYMER</t>
  </si>
  <si>
    <t xml:space="preserve"> 2-ACRYLAMIDO-2-METHYLPROPANESULFONIC ACID HOMOPOLYMER, SODIUM SALT</t>
  </si>
  <si>
    <t xml:space="preserve"> 1-(3-HYDROXY-1-BUTYLIDENEIMINO)NAPHTHALENE</t>
  </si>
  <si>
    <t xml:space="preserve"> ALDOL-ALPHA-NAPHTHYLAMINE</t>
  </si>
  <si>
    <t xml:space="preserve"> 2-BUTANOL, 4-(1-NAPHTHALENYLIMINO)-</t>
  </si>
  <si>
    <t xml:space="preserve"> 2-PROPANOL, 1-(N-1-NAPHTHYLFORMIMIDOYL)-</t>
  </si>
  <si>
    <t xml:space="preserve"> 1-(N-1-NAPHTHYLFORMIMIDOYL)-2-PROPANOL</t>
  </si>
  <si>
    <t xml:space="preserve"> 4-(1-NAPHTHALENYLIMINO)-2-BUTANOL</t>
  </si>
  <si>
    <t xml:space="preserve"> 1,2-DIBROMO-2,4-DICYANOBUTANE</t>
  </si>
  <si>
    <t xml:space="preserve"> PENTANEDINITRILE, 2-BROMO-2-(BROMOMETHYL)-</t>
  </si>
  <si>
    <t xml:space="preserve"> 2-BROMO-2-(BROMOMETHYL)PENTANEDINITRILE</t>
  </si>
  <si>
    <t xml:space="preserve"> 2-BROMO-2-(BROMOMETHYL)GLUTARONITRILE</t>
  </si>
  <si>
    <t xml:space="preserve"> 1-BROMO-1-(BROMOMETHYL)-1,3-PROPANEDICARBONITRILE</t>
  </si>
  <si>
    <t xml:space="preserve"> POLY(ACRYLAMIDE-CO-ETHYL ACRYLATE-CO-METHYLOLACRYLAMIDE-CO-VINYLIDENE CHLORIDE)</t>
  </si>
  <si>
    <t xml:space="preserve"> ACRYLAMIDE-ETHYL ACRYLATE-METHYLOLACRYLAMIDE-VINYLIDENE CHLORIDE COPOLYMER</t>
  </si>
  <si>
    <t xml:space="preserve"> POLY(1,1-DICHLOROETHENE-CO-ETHYL 2-PROPENOATE-CO-N-(HYDROXYMETHYL)-2-PROPENAMIDE-CO-2-PROPENAMIDE)</t>
  </si>
  <si>
    <t xml:space="preserve"> 2-PROPENOIC ACID, ETHYL ESTER, POLYMER WITH 1,1-DICHLOROETHENE, N-(HYDROXYMETHYL)-2-PROPENAMIDE AND 2-PROPENAMIDE</t>
  </si>
  <si>
    <t xml:space="preserve"> 2,2'-ETHYLIDENEBIS(4,6-DI-TERT-BUTYLPHENOL)</t>
  </si>
  <si>
    <t xml:space="preserve"> PHENOL, 2,2'-ETHYLIDENEBIS(4,6-BIS(1,1-DIMETHYLETHYL)-</t>
  </si>
  <si>
    <t xml:space="preserve"> 2,2'-ETHYLIDENEBIS(4,6-BIS(1,1-DIMETHYLETHYL)PHENOL)</t>
  </si>
  <si>
    <t xml:space="preserve"> POLY(ACRYLONITRILE-CO-BUTADIENE-CO-2-HYDROXYETHYL ACRYLATE-CO-ITACONIC ACID-CO-STYRENE)</t>
  </si>
  <si>
    <t xml:space="preserve"> BUTANEDIOIC ACID, METHYLENE-, POLYMER WITH 1,3-BUTADIENE, ETHENYLBENZENE, 2-HYDROXYETHYL 2-PROPENOATE AND 2-PROPENENITRILE</t>
  </si>
  <si>
    <t xml:space="preserve"> ACRYLONITRILE-BUTADIENE-STYRENE-2-HYDROXYETHYL ACRYLATE-ITACONIC ACID COPOLYMER</t>
  </si>
  <si>
    <t xml:space="preserve"> ACRYLONITRILE-BUTADIENE-2-HYDROXYETHYL ACRYLATE-ITACONIC ACID-STYRENE COPOLYMER</t>
  </si>
  <si>
    <t xml:space="preserve"> POLY(1,3-BUTADIENE-CO-ETHENYLBENZENE-CO-2-HYDROXYETHYL 2-PROPENOATE-CO-METHYLENEBUTANEDIOIC ACID-CO-2-PROPENENITRILE)</t>
  </si>
  <si>
    <t xml:space="preserve"> 1,3-BUTADIENE-ETHENYLBENZENE-2-HYDROXYETHYL 2-PROPENOATE-METHYLENEBUTANEDIOIC ACID-2-PROPENENITRILE COPOLYMER</t>
  </si>
  <si>
    <t xml:space="preserve"> DIPOTASSIUM CITRATE</t>
  </si>
  <si>
    <t xml:space="preserve"> DIPOTASSIUM HYDROGEN CITRATE</t>
  </si>
  <si>
    <t xml:space="preserve"> 1,2,3-PROPANETRICARBOXYLIC ACID, 2-HYDROXY-, DIPOTASSIUM SALT</t>
  </si>
  <si>
    <t xml:space="preserve"> DIPOTASSIUM 2-HYDROXY-1,2,3-PROPANETRICARBOXYLATE</t>
  </si>
  <si>
    <t xml:space="preserve"> DIDODECYL-1,4-DIHYDRO-2,6-DIMETHYL-3,5-PYRIDINEDICARBOXYLAATE</t>
  </si>
  <si>
    <t xml:space="preserve"> DILAURYL 1,4-DIHYDRO-2,6-DIMETHYL-3,5-PYRIDINEDICARBOXYLATE</t>
  </si>
  <si>
    <t xml:space="preserve"> DIDODECYL 1,4-DIHYDRO-2,6-DIMETHYL-3,5-PYRIDINEDICARBOXYLATE</t>
  </si>
  <si>
    <t xml:space="preserve"> 1,4-DIHYDRO-2,6-DIMETHYL-3,5-DICARBODODECYLOXYPYRIDINE</t>
  </si>
  <si>
    <t xml:space="preserve"> 3,5-PYRIDINEDICARBOXYLIC ACID, 1,4-DIHYDRO-2,6-DIMETHYL-, DIDODECYL ESTER</t>
  </si>
  <si>
    <t xml:space="preserve"> ETHYLENEBIS(OXYETHYLENE)-BIS-(3-TERT-BUTYL-4-HYDROXY-5-METHYLHYDRO-CINNAMATE)</t>
  </si>
  <si>
    <t xml:space="preserve"> TRIETHYLENE GLYCOL BIS(3-TERT-BUTYL-4-HYDROXY-5-METHYLHYDROCINNAMATE)</t>
  </si>
  <si>
    <t xml:space="preserve"> DISODIUM DECYLPHENOXYBENZENEDISULFONATE</t>
  </si>
  <si>
    <t xml:space="preserve"> BENZENESULFONIC ACID, DECYL(SULFOPHENOXY)-, DISODIUM SALT</t>
  </si>
  <si>
    <t xml:space="preserve"> DISODIUM DECYL(SULFOPHENOXY)BENZENESULFONATE</t>
  </si>
  <si>
    <t xml:space="preserve"> POLY(BUTADIENE-CO-MALEIC ACID-CO-STYRENE)</t>
  </si>
  <si>
    <t xml:space="preserve"> BUTADIENE-MALEIC ACID-STYRENE COPOLYMER</t>
  </si>
  <si>
    <t xml:space="preserve"> MALEIC ACID-BUTADIENE-STYRENE COPOLYMER</t>
  </si>
  <si>
    <t xml:space="preserve"> POLY(1,3-BUTADIENE-CO-2-BUTENEDIOIC ACID (Z)-CO-ETHENYLBENZENE)</t>
  </si>
  <si>
    <t xml:space="preserve"> 2-BUTENEDIOIC ACID (Z)-, POLYMER WITH 1,3-BUTADIENE AND ETHENYLBENZENE</t>
  </si>
  <si>
    <t xml:space="preserve"> DIUNDECYLPHTHALATE</t>
  </si>
  <si>
    <t xml:space="preserve"> DIUNDECYL PHTHALATE</t>
  </si>
  <si>
    <t xml:space="preserve"> PHTHALIC ACID, DIUNDECYL ESTER</t>
  </si>
  <si>
    <t xml:space="preserve"> 1,2-BENZENEDICARBOXYLIC ACID, DIUNDECYL ESTER</t>
  </si>
  <si>
    <t xml:space="preserve"> DIUNDECYL 1,2-BENZENEDICARBOXYLATE</t>
  </si>
  <si>
    <t xml:space="preserve"> POLY(1,4-CYCLOHEXYLENE DIMETHYLENE ISOPHTHALATE-CO-1,4-CYCLOHEXYLENE DIMETHYLENE TEREPHTHALATE)</t>
  </si>
  <si>
    <t xml:space="preserve"> POLY(1,4-CYCLOHEXYLENEDIMETHYLENE ISOPHTHALATE-CO-1,4-CYCLOHEXYLENEDIMETHYLENE TEREPHTHALATE)</t>
  </si>
  <si>
    <t xml:space="preserve"> POLY(1,4-CYCLOHEXYLENEDIMETHYLENE TEREPHTHALATE/ISOPHTHALATE)</t>
  </si>
  <si>
    <t xml:space="preserve"> 1,3-BENZENEDICARBOXYLIC ACID, DIMETHYL ESTER, POLYMER WITH 1,4-CYCLOHEXANEDIMETHANOL AND DIMETHYL 1,4-BENZENEDICARBOXYLATE</t>
  </si>
  <si>
    <t xml:space="preserve"> 1,4-CYCLOHEXANEDIMETHANOL-DIMETHYL ISOPHTHALATE-DIMETHYL TEREPHTHALATE COPOLYMER</t>
  </si>
  <si>
    <t xml:space="preserve"> 1,4-CYCLOHEXYLENEDIMETHYLENE TEREPHTHALATE-1,4-CYCLOHEXYLENEDIMETHYLENE ISOPHTHALATE COPOLYMER</t>
  </si>
  <si>
    <t xml:space="preserve"> 1,4-CYCLOHEXYLENEDIMETHYLENE TEREPHTHALATE/ISOPHTHALATE</t>
  </si>
  <si>
    <t xml:space="preserve"> POLY(FUMARIC ACID-CO-VINYL CHLORIDE)</t>
  </si>
  <si>
    <t xml:space="preserve"> FUMARIC ACID-VINYL CHLORIDE COPOLYMER</t>
  </si>
  <si>
    <t xml:space="preserve"> POLY(2-BUTENEDIOIC ACID (E)-CO-CHLOROETHENE)</t>
  </si>
  <si>
    <t xml:space="preserve"> VINYL CHLORIDE-FUMARIC ACID COPOLYMER</t>
  </si>
  <si>
    <t xml:space="preserve"> 2-BUTENEDIOIC ACID (E)-, POLYMER WITH CHLOROETHENE</t>
  </si>
  <si>
    <t xml:space="preserve"> POLY(DIETHYLENETRIAMINE-CO-LINOLEIC ACID DIMER)</t>
  </si>
  <si>
    <t xml:space="preserve"> DIETHYLENETRIAMINE-LINOLEIC ACID DIMER COPOLYMER</t>
  </si>
  <si>
    <t xml:space="preserve"> LINOLEIC ACID DIMER-DIETHYLENETRIAMINE COPOLYMER</t>
  </si>
  <si>
    <t xml:space="preserve"> 9,12-OCTADECADIENOIC ACID (Z,Z)-, DIMER, POLYMER WITH N-(2-AMINOETHYL)-1,2-ETHANEDIAMINE</t>
  </si>
  <si>
    <t xml:space="preserve"> MALEIC ANHYDRIDE-DIISOBUTYLENE COPOLYMER, SODIUM SALT</t>
  </si>
  <si>
    <t xml:space="preserve"> POLY(DIISOBUTYLENE-CO-MALEIC ANHYDRIDE), SODIUM SALT</t>
  </si>
  <si>
    <t xml:space="preserve"> DIISOBUTYLENE-MALEIC ANHYDRIDE COPOLYMER, SODIUM SALT</t>
  </si>
  <si>
    <t xml:space="preserve"> MALEIC ANHYDRIDE, POLYMER WITH 2,4,4-TRIMETHYLPENTENE, SODIUM SALT</t>
  </si>
  <si>
    <t xml:space="preserve"> POLY(2,5-FURANDIONE-CO-2,4,4-TRIMETHYLPENTENE), SODIUM SALT</t>
  </si>
  <si>
    <t xml:space="preserve"> POLY(MALEIC ANHYDRIDE-CO-SODIUM 2,4,4-TRIMETHYLPENTENE)</t>
  </si>
  <si>
    <t xml:space="preserve"> 2,5-FURANDIONE, POLYMER WITH 2,4,4-TRIMETHYLPENTENE, SODIUM SALT</t>
  </si>
  <si>
    <t xml:space="preserve"> 4,5-DIHYDROXY-2-IMIDAZOLIDINONE</t>
  </si>
  <si>
    <t xml:space="preserve"> (1,2-DIHYDROXYETHYLENE)UREA</t>
  </si>
  <si>
    <t xml:space="preserve"> DIHYDROXYETHYLENEUREA</t>
  </si>
  <si>
    <t xml:space="preserve"> DIHYDROXY ETHYLENE UREA</t>
  </si>
  <si>
    <t xml:space="preserve"> DIHYDROXY(2-IMIDAZOLIDONE)</t>
  </si>
  <si>
    <t xml:space="preserve"> 2-IMIDAZOLIDINONE, 4,5-DIHYDROXY-</t>
  </si>
  <si>
    <t xml:space="preserve"> 4,5-DIHYDROXYETHYLENEUREA</t>
  </si>
  <si>
    <t xml:space="preserve"> ALPHA,ALPHA'-(ISOPROPYLIDENEBIS(P-PHENYLENEOXY(2-HYDROXYTRIMETHYLENE)BIS(OMEGA-HYDROXYPOLY-(OXYETHYLENE))</t>
  </si>
  <si>
    <t xml:space="preserve"> PEG BISPHENOL A DIGLYCIDYL ETHER</t>
  </si>
  <si>
    <t xml:space="preserve"> BISPHENOL A DIGLYCIDYL ETHER-PEG COPOLYMER</t>
  </si>
  <si>
    <t xml:space="preserve"> ALPHA,ALPHA'-(ISOPROPYLIDENEBIS(P-PHENYLENEOXY(2-HYDROXYTRIMETHYLENE)BIS(OMEGA-HYDROXYPOLY(OXYETHYLENE)</t>
  </si>
  <si>
    <t xml:space="preserve"> POLY(BISPHENOL A DIGLYCIDYL ETHER-CO-PEG)</t>
  </si>
  <si>
    <t xml:space="preserve"> OXIRANE, 2,2'-((1-METHYLETHYLIDENE)BIS(4,1-PHENYLENEOXYMETHYLENE))BIS-, POLYMER WITH ALPHA-HYDRO-OMEGA-HYDROXYPOLY(OXY-1,2-ETHANEDIYL)</t>
  </si>
  <si>
    <t xml:space="preserve"> 2,2'-((1-METHYLETHYLIDENE)BIS(4,1-PHENYLENEOXYMETHYLENE))BIS(OXIRANE), POLYMER WITH ALPHA-HYDRO-OMEGA-HYDROXYPOLY(OXY-1,2-ETHANEDIYL)</t>
  </si>
  <si>
    <t xml:space="preserve"> POLYPROPYLENE GLYCOL PHTHALATE</t>
  </si>
  <si>
    <t xml:space="preserve"> ALPHA-(2-CARBOXYBENZOYL)-OMEGA-((2-CARBOXYBENZOYL)OXY)POLY(OXY(METHYL-1,2-ETHANEDIYL))</t>
  </si>
  <si>
    <t xml:space="preserve"> POLY(OXY(METHYL-1,2-ETHANEDIYL)), ALPHA-(2-CARBOXYBENZOYL)-OMEGA-((2-CARBOXYBENZOYL)OXY)-</t>
  </si>
  <si>
    <t xml:space="preserve"> PPG GLYCEROL ETHER TRIGLYCIDYL ETHER</t>
  </si>
  <si>
    <t xml:space="preserve"> ALPHA,ALPHA',ALPHA''-1,2,3-PROPANETRIYLTRIS(OMEGA-2,3-EPOXYPROPOXY)POLY(OXYPROPYLENE)</t>
  </si>
  <si>
    <t xml:space="preserve"> ALPHA,ALPHA',ALPHA''-1,2,3-PROPANETRIYLTRIS(OMEGA-(OXIRANYLMETHOXY)POLY(OXY(METHYL-1,2-ETHANEDIYL))</t>
  </si>
  <si>
    <t xml:space="preserve"> POLY(OXY(METHYL-1,2-ETHANEDIYL))-, ALPHA,ALPHA',ALPHA''-1,2,3-PROPANETRIYLTRIS(OMEGA-(OXIRANYLMETHOXY)-</t>
  </si>
  <si>
    <t xml:space="preserve"> STARCH, REACTED WITH A UREA-FORMALDEHYDE RESIN</t>
  </si>
  <si>
    <t xml:space="preserve"> POLY(FORMALDEHYDE-CO-STARCH-CO-UREA)</t>
  </si>
  <si>
    <t xml:space="preserve"> STARCH, POLYMER WITH FORMALDEHYDE AND UREA</t>
  </si>
  <si>
    <t xml:space="preserve"> STARCH, REACTED WITH UREA-FORMALDEHYDE RESIN</t>
  </si>
  <si>
    <t xml:space="preserve"> POLY(1,4-BUTYLENE GLYCOL-CO-POLYBUTYLENE GLYCOL-CO-TEREPHTHALIC ACID)</t>
  </si>
  <si>
    <t xml:space="preserve"> POLYBUTESTER</t>
  </si>
  <si>
    <t xml:space="preserve"> POLY(TETRAMETHYLENE ETHER)GLYCOL TEREPHTHALATE-CO-POLY(BUTYLENE TEREPHTHALATE)</t>
  </si>
  <si>
    <t xml:space="preserve"> 1,4-BUTANEDIOL-POLYTETRAMETHYLENE GLYCOL-TEREPHTHALIC ACID COPOLYMER</t>
  </si>
  <si>
    <t xml:space="preserve"> 1,4-BENZENEDICARBOXYLIC ACID, POLYMER WITH 1,4-BUTANEDIOL AND ALPHA-HYDRO-OMEGA-HYDROXYPOLY(OXY-1,4-BUTANEDIYL)</t>
  </si>
  <si>
    <t xml:space="preserve"> POLY(1,4-BENZENEDIOL-CO-1,4-BUTANEDIOL-CO-ALPHA-HYDRO-OMEGA-HYDROXYPOLY(OXY-1,4-BUTANEDIYL))</t>
  </si>
  <si>
    <t xml:space="preserve"> DISODIUM 4-ISODECYL SULFOSUCCINATE</t>
  </si>
  <si>
    <t xml:space="preserve"> DISODIUM ISODECYL SULFOSUCCINATE</t>
  </si>
  <si>
    <t xml:space="preserve"> BUTANEDIOIC ACID, SULFO-, C-ISODECYL ESTER, DISODIUM SALT</t>
  </si>
  <si>
    <t xml:space="preserve"> DISODIUM 1(or 4)-ISODECYL SULFOSUCCINATE</t>
  </si>
  <si>
    <t xml:space="preserve"> DISODIUM 1(OR 4)-ISODECYL SULFOBUTANEDIOATE</t>
  </si>
  <si>
    <t xml:space="preserve"> DISODIUM C-ISODECYL SULFOBUTANEDIOATE</t>
  </si>
  <si>
    <t xml:space="preserve"> butanedioic acid, 2-sulfo-, 1(or 4)-isodecyl ester, sodium salt (1:2)</t>
  </si>
  <si>
    <t xml:space="preserve"> disodium C-isodecyl sulfosuccinate</t>
  </si>
  <si>
    <t xml:space="preserve"> sodium 1(or 4)-isodecyl 2-sulfobutanedioate (2:1)</t>
  </si>
  <si>
    <t xml:space="preserve"> POTASSIUM LIGNIN SULFONATE</t>
  </si>
  <si>
    <t xml:space="preserve"> POTASSIUM LIGNOSULFONATE</t>
  </si>
  <si>
    <t xml:space="preserve"> POLY(MALEIC ANHYDRIDE-CO-METHYLSTYRENE)</t>
  </si>
  <si>
    <t xml:space="preserve"> POLY(MALEIC ANHYDRIDE-CO-STYRENE), METHYL ESTER</t>
  </si>
  <si>
    <t xml:space="preserve"> POLY(MALEIC ANHYDRIDE-CO-METHYL STYRENE)</t>
  </si>
  <si>
    <t xml:space="preserve"> POLY(ETHENYLBENZENE-CO-2,5-FURANDIONE), METHYL ESTER</t>
  </si>
  <si>
    <t xml:space="preserve"> STYRENE-MALEIC ANHYDRIDE COPOLYMER, METHYL ESTER</t>
  </si>
  <si>
    <t xml:space="preserve"> STYRENE-MALEIC ANHYDRIDE RESIN, METHYL ESTER</t>
  </si>
  <si>
    <t xml:space="preserve"> 2,5-FURANDIONE, POLYMER WITH ETHENYLBENZENE, METHYL ESTER</t>
  </si>
  <si>
    <t xml:space="preserve"> CARDANOL</t>
  </si>
  <si>
    <t xml:space="preserve"> 3-PENTADECENYLPHENOL (CLASS)</t>
  </si>
  <si>
    <t xml:space="preserve"> 3-PENTADECYLPHENOL (CLASS)</t>
  </si>
  <si>
    <t xml:space="preserve"> CARD-PHENOL</t>
  </si>
  <si>
    <t xml:space="preserve"> 3-PENTADECYLPHENOL MIXTURE</t>
  </si>
  <si>
    <t xml:space="preserve"> POLY(PROPYLENE GLYCOL BENZOATE)</t>
  </si>
  <si>
    <t xml:space="preserve"> ALPHA-HYDRO-OMEGA-HYDROXYPOLY(OXY(METHYL-1,2-ETHANEDIYL)) BENZOATE</t>
  </si>
  <si>
    <t xml:space="preserve"> PROPYLENE GLYCOL BENZOATE POLYMER</t>
  </si>
  <si>
    <t xml:space="preserve"> POLY(OXY(METHYL-1,2-ETHANEDIYL)), ALPHA-HYDRO-OMEGA-HYDROXY-, BENZOATE</t>
  </si>
  <si>
    <t xml:space="preserve"> PPG BISPHENOL A ETHER</t>
  </si>
  <si>
    <t xml:space="preserve"> BISPHENOL A BIS(POLYPROPYLENE GLYCOL) ETHER</t>
  </si>
  <si>
    <t xml:space="preserve"> ALPHA,ALPHA'-((1-METHYLETHYLIDENE)DI-4,1-PHENYLENE)BIS(OMEGA-HYDROXYPOLY(OXY(METHYL-1,2-ETHANEDIYL)))</t>
  </si>
  <si>
    <t xml:space="preserve"> BISPHENOL A, PROPOXYLATED</t>
  </si>
  <si>
    <t xml:space="preserve"> BISPHENOL A-PROPYLENE OXIDE ADDUCT</t>
  </si>
  <si>
    <t xml:space="preserve"> ALPHA,ALPHA'-(ISOPROPYLIDENEDI-P-PHENYLENE)BIS(OMEGA-HYDROXYPOLY(OXYPROPYLENE))</t>
  </si>
  <si>
    <t xml:space="preserve"> DIPROPOXYLATED BISPHENOL A</t>
  </si>
  <si>
    <t xml:space="preserve"> PPG ISOPROPYLIDENEDI-P-PHENYLENE DIETHER</t>
  </si>
  <si>
    <t xml:space="preserve"> PROPOXYLATED BISPHENOL A</t>
  </si>
  <si>
    <t xml:space="preserve"> POLY(OXY(METHYL-1,2-ETHANEDIYL)), ALPHA,ALPHA'-((1-METHYLETHYLIDENE)DI-4,1-PHENYLENE)BIS(OMEGA-HYDROXY-</t>
  </si>
  <si>
    <t xml:space="preserve"> POLYOXYPROPYLENE 4,4'-ISOPROPYLIDENEDIPHENYL ETHER</t>
  </si>
  <si>
    <t xml:space="preserve"> 3,3,4,4-TETRACHLOROTETRAHYDROTHIOPHENE 1,1-DIOXIDE</t>
  </si>
  <si>
    <t xml:space="preserve"> POLY(1,4-BUTYLENE GLYCOL-CO-DIPHENYLMETHANE DIISOCYANATE-CO-POLYBUTYLENE GLYCOL)</t>
  </si>
  <si>
    <t xml:space="preserve"> DIPHENYLMETHANE DIISOCYANATE-1,4-BUTANEDIOL-POLYTETRAMETHYLENE ETHER GLYCOL RESIN</t>
  </si>
  <si>
    <t xml:space="preserve"> POLY(1,4-BUTANEDIOL-CO-ALPHA-HYDRO-OMEGA-HYDROXYPOLY(OXY-1,4-BUTANEDIYL)-CO-1,1'-METHYLENEBIS(ISOCYANATOBENZENE))</t>
  </si>
  <si>
    <t xml:space="preserve"> 1,4-BUTANEDIOL, POLYMER WITH ALPHA-HYDRO-OMEGA-HYDROXYPOLY(OXY-1,4-BUTANEDIYL) AND 1,1'-METHYLENEBIS(ISOCYANATOBENZENE)</t>
  </si>
  <si>
    <t xml:space="preserve"> POLY(ETHYLENE-CO-ISOBUTYL ACRYLATE-CO-METHACRYLIC ACID)</t>
  </si>
  <si>
    <t xml:space="preserve"> ETHYLENE-ISOBUTYL ACRYLATE-METHACRYLIC ACID COPOLYMER</t>
  </si>
  <si>
    <t xml:space="preserve"> METHACRYLIC ACID-ETHYLENE-ISOBUTYL ACRYLATE COPOLYMER</t>
  </si>
  <si>
    <t xml:space="preserve"> POLY(ETHENE-CO-2-METHYL-2-PROPENOIC ACID-CO-2-METHYLPROPYL 2-PROPENOATE)</t>
  </si>
  <si>
    <t xml:space="preserve"> 2-PROPENOIC ACID, 2-METHYL-, POLYMER WITH ETHENE AND 2-METHYLPROPYL 2-PROPENOATE</t>
  </si>
  <si>
    <t xml:space="preserve"> PEG BIS(CHLOROHYDRIN) ETHER</t>
  </si>
  <si>
    <t xml:space="preserve"> ALPHA-(3-CHLORO-2-HYDROXYPROPYL)-OMEGA-(3-CHLORO-2-HYDROXYPROPOXY)POLY(OXY-1,2-ETHANEDIYL)</t>
  </si>
  <si>
    <t xml:space="preserve"> PEG BIS(3-CHLORO-2-HYDROXYPROPYL) ETHER</t>
  </si>
  <si>
    <t xml:space="preserve"> POLY(OXY-1,2-ETHANEDIYL), ALPHA-(3-CHLORO-2-HYDROXYPROPYL)-OMEGA-(3-CHLORO-2-HYDROXYPROPOXY)-</t>
  </si>
  <si>
    <t xml:space="preserve"> PEG DICHLOROHYDRIN</t>
  </si>
  <si>
    <t xml:space="preserve"> BETA-3(OR 4)-BIS(OCTADECYLTHIO)CYCLOHEXYLETHANE</t>
  </si>
  <si>
    <t xml:space="preserve"> BETA,3(OR 4)-BIS(OCTADECYLTHIO)CYCLOHEXYLETHANE</t>
  </si>
  <si>
    <t xml:space="preserve"> CYCLOHEXANE, 1-(OCTADECYLTHIO)-3(OR 4)-(2-(OCTADECYLTHIO)ETHYL)-</t>
  </si>
  <si>
    <t xml:space="preserve"> 1-(OCTADECYLTHIO)-3(OR 4)-(2-(OCTADECYLTHIO)ETHYL)CYCLOHEXANE</t>
  </si>
  <si>
    <t xml:space="preserve"> 1-(BETA-(OCTADECYLTHIO)ETHYL)-3(OR 4)-(OCTADECYLTHIO)CYCLOHEXANE</t>
  </si>
  <si>
    <t xml:space="preserve"> POLY(ACRYLONITRILE-CO-BUTADIENE-CO-2-HYDROXYETHYL ACRYLATE-CO-STYRENE)</t>
  </si>
  <si>
    <t xml:space="preserve"> ACRYLONITRILE-BUTADIENE-STYRENE-2-HYDROXYETHYL ACRYLATE COPOLYMER</t>
  </si>
  <si>
    <t xml:space="preserve"> ACRYLONITRILE-BUTADIENE-2-HYDROXYETHYL ACRYLATE-STYRENE COPOLYMER</t>
  </si>
  <si>
    <t xml:space="preserve"> POLY(1,3-BUTADIENE-CO-ETHENYLBENZENE-CO-2-HYDROXYETHYL 2-PROPENOATE-CO-2-PROPENENITRILE)</t>
  </si>
  <si>
    <t xml:space="preserve"> 2-PROPENOIC ACID, 2-HYDROXYETHYL ESTER, POLYMER WITH 1,3-BUTADIENE, ETHENYLBENZENE AND 2-PROPENENITRILE</t>
  </si>
  <si>
    <t xml:space="preserve"> BUTYLAMINOETHYL METHACRYLATE, TERT-</t>
  </si>
  <si>
    <t xml:space="preserve"> 2-TERT-BUTYLAMINOETHYL METHACRYLATE</t>
  </si>
  <si>
    <t xml:space="preserve"> 1,2-BIS(MONOBROMOACETOXY) ETHANE</t>
  </si>
  <si>
    <t xml:space="preserve"> ETHYLENE BROMOACETATE</t>
  </si>
  <si>
    <t xml:space="preserve"> ACETIC ACID, BROMO-, 1,2-ETHANEDIYL ESTER</t>
  </si>
  <si>
    <t xml:space="preserve"> ACETIC ACID, BROMO-, ETHYLENE ESTER</t>
  </si>
  <si>
    <t xml:space="preserve"> 1,2-BIS(BROMOACETOXY)ETHANE</t>
  </si>
  <si>
    <t xml:space="preserve"> 1,2-BIS(MONOBROMOACETOXY)ETHANE</t>
  </si>
  <si>
    <t xml:space="preserve"> 1,2-ETHANEDIYL BIS(BROMOACETATE)</t>
  </si>
  <si>
    <t xml:space="preserve"> N-METHYLDIALLYLAMINE HYDROCHLORIDE POLYMER WITH EPICHLOROHYDRIN</t>
  </si>
  <si>
    <t xml:space="preserve"> POLY(DIALLYLMETHYLAMINE-CO-EPICHLOROHYDRIN)</t>
  </si>
  <si>
    <t xml:space="preserve"> N-METHYLDIALLYLAMINE-EPICHLOROHYDRIN COPOLYMER</t>
  </si>
  <si>
    <t xml:space="preserve"> POLY((CHLOROMETHYL)OXIRANE-CO-N-METHYL-N-2-PROPEN-1-AMINE)</t>
  </si>
  <si>
    <t xml:space="preserve"> 2-PROPEN-1-AMINE, N-METHYL-N-2-PROPENYL, POLYMER WITH (CHLOROMETHYL)OXIRANE</t>
  </si>
  <si>
    <t xml:space="preserve"> CONDENSATE OF FORMALDEHYDE-DICYANDIAMIDE-DIETHYLENE TRIAMINE</t>
  </si>
  <si>
    <t xml:space="preserve"> POLY(CYANOGUANIDINE-CO-DIETHYLENETRIAMINE-CO-FORMALDEHYDE)</t>
  </si>
  <si>
    <t xml:space="preserve"> FORMALDEHYDE-DICYANDIAMIDE-DIETHYLENETRIAMINE CONDENSATE</t>
  </si>
  <si>
    <t xml:space="preserve"> CYANOGUANIDINE-DIETHYLENETRIAMINE-FORMALDEHYDE COPOLYMER</t>
  </si>
  <si>
    <t xml:space="preserve"> GUANIDINE, CYANO-, POLYMER WITH N-(2-AMINOETHYL)-1,2-ETHANEDIAMINE AND FORMALDEHYDE</t>
  </si>
  <si>
    <t xml:space="preserve"> POLY(CYANOGUANIDINE-CO-FORMALDEHYDE-CO-N-(2-AMINOETHYL)-1,2-ETHANEDIAMINE)</t>
  </si>
  <si>
    <t xml:space="preserve"> POLYUREA</t>
  </si>
  <si>
    <t xml:space="preserve"> UREA HOMOPOLYMER</t>
  </si>
  <si>
    <t xml:space="preserve"> UREA POLYMER</t>
  </si>
  <si>
    <t xml:space="preserve"> UREA, HOMOPOLYMER</t>
  </si>
  <si>
    <t xml:space="preserve"> CYCLIC NEOPENTANETETRAYL BIS(OCTADECYL PHOSPHITE)</t>
  </si>
  <si>
    <t xml:space="preserve"> DIOCTADECYL PENTAERYTHRITYL DIPHOSPHITE</t>
  </si>
  <si>
    <t xml:space="preserve"> DISTEARYL PENTAERYTHRITOL DIPHOSPHITE</t>
  </si>
  <si>
    <t xml:space="preserve"> DIOCTADECYL PENTAERYTHRITOL DIPHOSPHITE</t>
  </si>
  <si>
    <t xml:space="preserve"> CYCLIC BIS(OCTADECYL PHOSPHITE) PENTAERYTHRITOL</t>
  </si>
  <si>
    <t xml:space="preserve"> PENTAERYTHRITOL, CYCLIC BIS(OCTADECYL PHOSPHITE)</t>
  </si>
  <si>
    <t xml:space="preserve"> PHOSPHOROUS ACID, DICYCLIC ESTER WITH PENTAERYTHRITOL, DIOCTADECYL ESTER</t>
  </si>
  <si>
    <t xml:space="preserve"> PHOSPHOROUS ACID, OCTADECYL ESTER, CYCLIC DIESTER WITH PENTAERYTHRITOL</t>
  </si>
  <si>
    <t xml:space="preserve"> PENTAERYTHRITYL BIS(OCTADECYL PHOSPHITE)</t>
  </si>
  <si>
    <t xml:space="preserve"> 2,4,8,10-TETRAOXA-3,9-DIPHOSPHASPIRO(5.5)UNDECANE, 3,9-BIS(OCTADECYLOXY)-</t>
  </si>
  <si>
    <t xml:space="preserve"> 3,9-BIS(OCTADECYLOXY)-2,4,8,10-TETRAOXA-3,9-DIPHOSPHASPIRO(5.5)UNDECANE</t>
  </si>
  <si>
    <t xml:space="preserve"> ACRYLAMIDE POLYMER WITH SODIUM 2-ACRYLAMIDO-2-METHYLPROPANESULFONATE</t>
  </si>
  <si>
    <t xml:space="preserve"> POLY(ACRYLAMIDE-CO-SODIUM ACRYLAMIDOMETHYLPROPANESULFONATE)</t>
  </si>
  <si>
    <t xml:space="preserve"> ACRYLAMIDE-SODIUM 2-ACRYLAMIDO-2-METHYLPROPANESULFONATE COPOLYMER</t>
  </si>
  <si>
    <t xml:space="preserve"> POLY(MONOSODIUM 2-METHYL-2-((1-OXO-2-PROPENYL)AMINO)-1-PROPANESULFONATE-CO-2-PROPENAMIDE)</t>
  </si>
  <si>
    <t xml:space="preserve"> 1-PROPANESULFONIC ACID, 2-METHYL-2-((1-OXO-2-PROPENYL)AMINO)-, MONOSODIUM SALT, POLYMER WITH 2-PROPENAMIDE</t>
  </si>
  <si>
    <t xml:space="preserve"> BIS(METHOXYMETHYL)TETRAKIS((OCTADECYLOXY)METHYL)MELAMINE</t>
  </si>
  <si>
    <t xml:space="preserve"> BIS(METHOXYMETHYL)TETRAKIS((OCTADECYLOXY)METHYL)-1,3,5-TRAZINE-2,4,6-TRIAMINE</t>
  </si>
  <si>
    <t xml:space="preserve"> TETRA(STEAROXYMETHYL)DI(METHOXYMETHYL)MELAMINE</t>
  </si>
  <si>
    <t xml:space="preserve"> 1,3,5-TRIAZINE-2,4,6-TRIAMINE, BIS(METHOXYMETHYL)TETRAKIS((OCTADECYLOXY)METHYL)-</t>
  </si>
  <si>
    <t xml:space="preserve"> BUTYL PEROXIDE</t>
  </si>
  <si>
    <t xml:space="preserve"> DIBUTYL PEROXIDE</t>
  </si>
  <si>
    <t xml:space="preserve"> PEROXIDE, DIBUTYL</t>
  </si>
  <si>
    <t xml:space="preserve"> TETRAKIS(2,4-DI-TERT-BUTYLPHENYL) 4,4'-BIPHENYLENEDIPHOSPHONITE</t>
  </si>
  <si>
    <t xml:space="preserve"> PHOSPHONOUS ACID, (1,1'-BIPHENYL)-4,4'-DIYLBIS-, TETRAKIS(2,4-BIS(1,1-DIMETHYLETHYL)PHENYL) ESTER</t>
  </si>
  <si>
    <t xml:space="preserve"> TETRAKIS(2,4-BIS(1,1-DIMETHYLETHYL)PHENYL) (1,1'-BIPHENYL)-4,4'-DIYLBIS(PHOSPHONITE)</t>
  </si>
  <si>
    <t xml:space="preserve"> 4,4'-BIPHENYLENEBIS(O,O-BIS(2,4-DI-TERT-BUTYLPHENYL) PHOSPHONITE)</t>
  </si>
  <si>
    <t xml:space="preserve"> 1,3-BIS(ISOCYANATOMETHYL)BENZENE, TRIMETHYLOL PROPANE ADDUCT</t>
  </si>
  <si>
    <t xml:space="preserve"> POLY(1,3-BIS(ISOCYANATOMETHYL)BENZENE-CO-TRIMETHYLOLPROPANE)</t>
  </si>
  <si>
    <t xml:space="preserve"> 1,3-PROPANEDIOL, 2-ETHYL-2-(HYDROXYMETHYL)-, POLYMER WITH 1,3-BIS(ISOCYANATOMETHYL)BENZENE</t>
  </si>
  <si>
    <t xml:space="preserve"> 1,3-BIS(ISOCYANATOMETHYL)BENZENE, TRIMETHYLOLPROPANE ADDUCT</t>
  </si>
  <si>
    <t xml:space="preserve"> POLY(2,2-DIMETHYL-1,3-PROPANEDIOL-CO-ETHYLENE GLYCOL-CO-ISOPHTHALIC ACID-CO-SEBACIC ACID)</t>
  </si>
  <si>
    <t xml:space="preserve"> POLY(ETHYLENE GLYCOL-CO-ISOPHTHALIC ACID-CO-NEOPENTYL GLYCOL-CO-SEBACIC ACID)</t>
  </si>
  <si>
    <t xml:space="preserve"> ETHYLENE GLYCOL-ISOPHTHALIC ACID-NEOPENTYL GLYCOL-SEBACIC ACID COPOLYMER</t>
  </si>
  <si>
    <t xml:space="preserve"> POLY(1,2-BENZENECARBOXYLIC-CO-DECANEDIOIC ACID-CO-2,2-DIMETHYL-1,3-PROPANEDIOL-CO-1,2-ETHANEDIOL)</t>
  </si>
  <si>
    <t xml:space="preserve"> 1,2-BENZENECARBOXYLIC ACID, POLYMER WITH DECANEDIOIC ACID, 2,2-DIMETHYL-1,3-PROPANEDIOL AND 1,2-ETHANEDIOL</t>
  </si>
  <si>
    <t xml:space="preserve"> 1,3-BIS(ISOCYANATOMETHYL)CYCLOHEXANE</t>
  </si>
  <si>
    <t xml:space="preserve"> CYCLOHEXANE, 1,3-BIS(ISOCYANATOMETHYL)-</t>
  </si>
  <si>
    <t xml:space="preserve"> ALPHA-(CARBOXYMETHYL)-OMEGA-(TETRADECYLOXY)POLYOXYETHYLENE</t>
  </si>
  <si>
    <t xml:space="preserve"> PEG TETRADECYL CARBOXYMETHYL ETHER</t>
  </si>
  <si>
    <t xml:space="preserve"> ALPHA-(CARBOXYMETHYL)-OMEGA-(TETRADECYLOXY)POLY(OXYETHYLENE)</t>
  </si>
  <si>
    <t xml:space="preserve"> POLY(OXY-1,2-ETHANEDIYL), ALPHA-(CARBOXYMETHYL)-OMEGA-(TETRADECYLOXY)-</t>
  </si>
  <si>
    <t xml:space="preserve"> POLY(ADIPIC ACID-CO-1,6-HEXANEDIOL-CO-ISOPHTHALIC ACID)</t>
  </si>
  <si>
    <t xml:space="preserve"> POLY(ADIPIC ACID-CO-HEXAMETHYLENE GLYCOL-CO-ISOPHTHALIC ACID)</t>
  </si>
  <si>
    <t xml:space="preserve"> POLY(1,3-BENZENEDICARBOXYLIC ACID-CO-HEXANEDIOIC ACID-CO-1,6-HEXANEDIOL)</t>
  </si>
  <si>
    <t xml:space="preserve"> 1,6-HEXANEDIOL-ADIPIC ACID-1,3-BENZENEDICARBOXYLIC ACID POLYESTER</t>
  </si>
  <si>
    <t xml:space="preserve"> 1,3-BENZENEDICARBOXYLIC ACID, POLYMER WITH HEXANEDIOIC ACID AND 1,6-HEXANEDIOL</t>
  </si>
  <si>
    <t xml:space="preserve"> POLY(ACRYLIC ACID-CO-DICHLOROETHYL ETHER-CO-EPICHLOROHYDRIN-CO-N,N,N',N'-TETRAMETHYLETHYLENEDIAMINE)</t>
  </si>
  <si>
    <t xml:space="preserve"> POLY((CHLOROMETHYL)OXIRANE-CO-N,N,N',N'-TETRAMETHYL-1,2-ETHANEDIAMINE-CO-1,1'-OXYBIS(2-CHLOROETHANE)-CO-2-PROPENOIC ACID)</t>
  </si>
  <si>
    <t xml:space="preserve"> 2-PROPENOIC ACID, POLYMER WITH (CHLOROMETHYL)OXIRANE, 1,1'-OXYBIS(2-CHLOROETHANE) AND N,N,N',N'-TETRAMETHYL-1,2-ETHANEDIAMINE</t>
  </si>
  <si>
    <t xml:space="preserve"> 2-(3'-TERT-BUTYL-2'-HYDROXY-5'-METHYL-PHENYL)-5-CHLOROBENZOTRIAZOLE</t>
  </si>
  <si>
    <t xml:space="preserve"> 2-TERT-BUTYL-6-(5-CHLORO-2H-BENZOTRIAZOL-2-YL)-P-CRESOL</t>
  </si>
  <si>
    <t xml:space="preserve"> P-CRESOL, 2-TERT-BUTYL-6-(5-CHLORO-2H-BENZOTRIAZOL-2-YL)-</t>
  </si>
  <si>
    <t xml:space="preserve"> PHENOL, 2-(5-CHLORO-2H-BENZOTRIAZOL-2-YL)-6-(1,1-DIMETHYLETHYL)-4-METHYL-</t>
  </si>
  <si>
    <t xml:space="preserve"> 2-(2'-HYDROXY-3'-TERT-BUTYL-5'-METHYLPHENYL)-5-CHLOROBENZOTRIAZOLE</t>
  </si>
  <si>
    <t xml:space="preserve"> 2-(2-HYDROXY-3-TERT-BUTYL-5-METHYLPHENYL)-5-CHLORO-2H-BENZOTRIAZOLE</t>
  </si>
  <si>
    <t xml:space="preserve"> 2-(3'-TERT-BUTYL-2'-HYDROXY-5'-METHYLPHENYL)-5-CHLOROBENZOTRIAZOLE</t>
  </si>
  <si>
    <t xml:space="preserve"> 2-(3-TERT-BUTYL-2-HYDROXY-5-METHYLPHENYL)-5-CHLOROBENZOTRIAZOLE</t>
  </si>
  <si>
    <t xml:space="preserve"> ZIRCONIUM NEODECANOATE</t>
  </si>
  <si>
    <t xml:space="preserve"> NEODECANOIC ACID, ZIRCONIUM SALT</t>
  </si>
  <si>
    <t xml:space="preserve"> FUMARATOCHROMIUM (III) NITRATE</t>
  </si>
  <si>
    <t xml:space="preserve"> (2-BUTENEDIOATO(2-)-O)(NITRATO-O)CHROMIUM, (E)-</t>
  </si>
  <si>
    <t xml:space="preserve"> CHROMIUM, (2-BUTENEDIOATO(2-)-O)(NITRATO-O)-, (E)-</t>
  </si>
  <si>
    <t xml:space="preserve"> POLY(ACRYLAMIDE-CO-(2-(METHACRYLOYLOXY)ETHYL)TRIMETHYLAMMONIUM METHYL SULFATE-CO-STARCH)</t>
  </si>
  <si>
    <t xml:space="preserve"> POLY(N,N,N-TRIMETHYL-2-((2-METHYL-1-OXO-2-PROPENYL)OXY)ETHANAMINIUM METHYL SULFATE-CO-2-PROPENAMIDE-CO-STARCH)</t>
  </si>
  <si>
    <t xml:space="preserve"> STARCH-ACRYLAMIDE-BETA-METHACRYLOYLOXYETHYLTRIMETHYLAMMONIUM METHYL SULFATE COPOLYMER</t>
  </si>
  <si>
    <t xml:space="preserve"> STARCH-POLY(ACRYLAMIDE-CO-BETA-METHACRYLOYLOXYETHYLTRIMETHYLAMMONIUM MONOMETHYL SULFATE) GRAFT COPOLYMER</t>
  </si>
  <si>
    <t xml:space="preserve"> STARCH, POLYMER WITH 2-PROPENAMIDE AND N,N,N-TRIMETHYL-2-((2-METHYL-1-OXO-2-PROPENYL)OXY)ETHANAMINIUM METHYL SULFATE</t>
  </si>
  <si>
    <t xml:space="preserve"> POTASSIUM LAURYL PHOSPHATE</t>
  </si>
  <si>
    <t xml:space="preserve"> POTASSIUM DODECYL PHOSPHATE</t>
  </si>
  <si>
    <t xml:space="preserve"> PHOSPHORIC ACID, DODECYL ESTER, POTASSIUM SALT</t>
  </si>
  <si>
    <t xml:space="preserve"> SODIUM CARBOXYMETHYL GUAR GUM</t>
  </si>
  <si>
    <t xml:space="preserve"> GUAR GUM, CARBOXYMETHYL ETHER, SODIUM SALT</t>
  </si>
  <si>
    <t xml:space="preserve"> SULFOSUCCINIC ACID 4-ESTER WITH POLYETHYLENE GLYCOL DODECYL ETHER,DISODIUM SALT</t>
  </si>
  <si>
    <t xml:space="preserve"> DISODIUM PEG LAURYL ETHER SULFOSUCCINATE</t>
  </si>
  <si>
    <t xml:space="preserve"> DISODIUM LAURETH SULFOSUCCINATE</t>
  </si>
  <si>
    <t xml:space="preserve"> DISODIUM PEG DODECYL ETHER SULFOSUCCINATE</t>
  </si>
  <si>
    <t xml:space="preserve"> DISODIUM ALPHA-(3-CARBOXY-1-OXO-3-SULFOPROPYL)-OMEGA-(DODECYLOXY)POLY(OXY-1,2-ETHANEDIYL)</t>
  </si>
  <si>
    <t xml:space="preserve"> POLYETHYLENE GLYCOL DODECYL ETHER DISODIUM SULFOSUCCINATE</t>
  </si>
  <si>
    <t xml:space="preserve"> POLY(OXY-1,2-ETHANEDIYL), ALPHA-(3-CARBOXY-1-OXO-3-SULFOPROPYL)-OMEGA-(DODECYLOXY)-, DISODIUM SALT</t>
  </si>
  <si>
    <t xml:space="preserve"> SULFOSUCCINIC ACID 4-ESTER WITH POLYETHYLENE GLYCOL DODECYL ETHER, DISODIUM SALT</t>
  </si>
  <si>
    <t xml:space="preserve"> COCONUT FATTY ACID, PENTAERYTHRITOL</t>
  </si>
  <si>
    <t xml:space="preserve"> COCONUT OIL FATTY ACID, PENTAERYTHRITOL ESTER</t>
  </si>
  <si>
    <t xml:space="preserve"> PENTAERYTHRITOL LAURATE</t>
  </si>
  <si>
    <t xml:space="preserve"> 2,2-BIS(HYDROXYMETHYL)-1,3-PROPANEDIOL DODECANOATE</t>
  </si>
  <si>
    <t xml:space="preserve"> POLY(DIPROPYLENE GLYCOL-CO-FUMARIC ACID)</t>
  </si>
  <si>
    <t xml:space="preserve"> DIPROPYLENE GLYCOL-FUMARIC ACID COPOLYMER</t>
  </si>
  <si>
    <t xml:space="preserve"> POLY(2-BUTENEDIOIC ACID (E)-CO-OXYBIS(PROPANOL))</t>
  </si>
  <si>
    <t xml:space="preserve"> 2-BUTENEDIOIC ACID (E)-, POLYMER WITH OXYBIS(PROPANOL)</t>
  </si>
  <si>
    <t xml:space="preserve"> HYDROXYPROPYL GUAR GUM</t>
  </si>
  <si>
    <t xml:space="preserve"> GUAR, HYDROXYPROPYL ETHER</t>
  </si>
  <si>
    <t xml:space="preserve"> GUAR GUM, 2-HYDROXYPROPYL ETHER</t>
  </si>
  <si>
    <t xml:space="preserve"> POLY(CALCIUM 2,4-DIAMINOBENZENESULFONATE-CO-ISOPHTHALOYL CHLORIDE-CO-M-PHENYLENEDIAMINE-CO-TEREPHTHALOYL CHLORIDE)</t>
  </si>
  <si>
    <t xml:space="preserve"> POLY(CALCIUM 2,4-DIAMINOBENZENESULFONATE-CO-ISOPHTHALOYL CHLORIDE-CO-1,3-PHENYLENEDIAMINE-CO-TEREPHTHALOYL CHLORIDE)</t>
  </si>
  <si>
    <t xml:space="preserve"> BENZENESULFONIC ACID, 2,4-DIAMINO-, CALCIUM SALT (2:1), POLYMER WITH 1,3-BENZENEDIAMINE, 1,3-BENZENEDICARBONYL DICHLORIDE AND 1,4-BENZENEDICARBONYL DICHLORIDE</t>
  </si>
  <si>
    <t xml:space="preserve"> CALCIUM 2,4-DIAMINOBENZENESULFONATE-1,3-BENZENEDIAMINE-1,3-BENZENDICARBONYL DICHLORIDE-1,4-BENZENEDICARBONYL DICHLORIDE POLYARAMIDE</t>
  </si>
  <si>
    <t xml:space="preserve"> POLY(1,3-BENZENEDIAMINE-CO-1,3-BENZENEDICARBONYL DICHLORIDE-CO-1,4-BENZENEDICARBONYL DICHLORIDE-CO-CALCIUM 2,4-DIAMINOBENZENESULFONATE)</t>
  </si>
  <si>
    <t xml:space="preserve"> 1-OCTANESULFONIC ACID</t>
  </si>
  <si>
    <t xml:space="preserve"> SODIUM 1,3-DIMETHYL 5-SULFOISOPHTHALATE</t>
  </si>
  <si>
    <t xml:space="preserve"> DIMETHYL SODIUM 5-SULFOISOPHTHALATE</t>
  </si>
  <si>
    <t xml:space="preserve"> DIMETHYL 5-(SODIOSULFO)ISOPHTHALATE</t>
  </si>
  <si>
    <t xml:space="preserve"> ISOPHTHALIC ACID, 5-SULFO-, 1,3-DIMETHYL ESTER, SODIUM SALT</t>
  </si>
  <si>
    <t xml:space="preserve"> SODIUM DIMETHYL 5-SULFOISOPHTHALATE</t>
  </si>
  <si>
    <t xml:space="preserve"> SODIUM 1,3-DIMETHYL 5-SULFO-1,3-BENZENEDICARBOXYLATE</t>
  </si>
  <si>
    <t xml:space="preserve"> SODIUM 3,5-BIS(METHOXYCARBONYL)BENZENESULFONATE</t>
  </si>
  <si>
    <t xml:space="preserve"> 1,3-BENZENEDICARBOXYLIC ACID, 5-SULFO-, 1,3-DIMETHYL ESTER, SODIUM SALT</t>
  </si>
  <si>
    <t xml:space="preserve"> MONOETHYL MALEATE</t>
  </si>
  <si>
    <t xml:space="preserve"> ETHYL HYDROGEN MALEATE</t>
  </si>
  <si>
    <t xml:space="preserve"> 2-BUTENEDIOIC ACID (Z)-, MONOETHYL ESTER</t>
  </si>
  <si>
    <t xml:space="preserve"> MONOETHYL 2-BUTENEDIOATE, (Z)-</t>
  </si>
  <si>
    <t xml:space="preserve"> MALEIC ACID, MONOETHYL ESTER</t>
  </si>
  <si>
    <t xml:space="preserve"> LINOLEAMIDE (LINOLEIC ACID AMIDE)</t>
  </si>
  <si>
    <t xml:space="preserve"> LINOLEIC ACID AMIDE</t>
  </si>
  <si>
    <t xml:space="preserve"> 9,12-OCTADECADIENAMIDE, (Z,Z)-</t>
  </si>
  <si>
    <t xml:space="preserve"> POLY(1,6-HEXANEDIOL-CO-ISOPHTHALIC ACID)</t>
  </si>
  <si>
    <t xml:space="preserve"> POLY(HEXAMETHYLENE GLYCOL-CO-ISOPHTHALIC ACID)</t>
  </si>
  <si>
    <t xml:space="preserve"> POLY(1,3-BENZENEDICARBOXYLIC ACID-CO-1,6-HEXANEDIOL)</t>
  </si>
  <si>
    <t xml:space="preserve"> 1,3-BENZENEDICARBOXYLIC ACID-1,6-HEXANEDIOL COPOLYMER</t>
  </si>
  <si>
    <t xml:space="preserve"> 1,3-BENZENEDICARBOXYLIC ACID, POLYMER WITH 1,6-HEXANEDIOL</t>
  </si>
  <si>
    <t xml:space="preserve"> 4,4'-DIAMINO-(1,1'-BIANTHRACENE)-9,9'10,10'-TETRATRONE</t>
  </si>
  <si>
    <t xml:space="preserve"> C.I. PIGMENT RED 177</t>
  </si>
  <si>
    <t xml:space="preserve"> 4,4'-DIAMINO(1,1'-BIANTHRACENE)-9,9',10,10'-TETRONE</t>
  </si>
  <si>
    <t xml:space="preserve"> 4,4'-DIAMINO-1,1'-BIANTHRAQUINONE</t>
  </si>
  <si>
    <t xml:space="preserve"> CROMOPHTAL RED A3B</t>
  </si>
  <si>
    <t xml:space="preserve"> C.I. 65300</t>
  </si>
  <si>
    <t xml:space="preserve"> PIGMENT RED 177</t>
  </si>
  <si>
    <t xml:space="preserve"> 1,1'-BIANTHRAQUINONE, 4,4'-DIAMINO-</t>
  </si>
  <si>
    <t xml:space="preserve"> (1,1'-BIANTHRACENE)-9,9',10,10'-TETRONE, 4,4'-DIAMINO-</t>
  </si>
  <si>
    <t xml:space="preserve"> 1,3,5-TRIS(4-TERT-BUTYL-3-HYDROXY-2,6-DIMETHYLBENZYL)-1,3,5-TRIAZINE-2,4,6-(1H,3H,5H)-TRIONE</t>
  </si>
  <si>
    <t xml:space="preserve"> 1,3,5-TRIS(2,6-DIMETHYL-4-TERT-BUTYL-3-HYDROXYBENZYL) ISOCYANURATE</t>
  </si>
  <si>
    <t xml:space="preserve"> 1,3,5-TRIS((4-(1,1-DIMETHYLETHYL)-3-HYDROXY-2,6-DIMETHYLPHENYL)METHYL)-1,3,5-TRIAZINE-2,4,6(1H,3H,5H)-TRIONE</t>
  </si>
  <si>
    <t xml:space="preserve"> 1,3,5-TRIS(4-TERT-BUTYL-3-HYDROXY-2,6-DIMETHYLBENZYL)-S-TRIAZINE-2,4,6(1H,3H,5H)-TRIONE</t>
  </si>
  <si>
    <t xml:space="preserve"> 1,3,5-TRIAZINE-2,4,6(1H,3H,5H)-TRIONE, 1,3,5-TRIS((4-(1,1-DIMETHYLETHYL)-3-HYDROXY-2,6-DIMETHYLPHENYL)METHYL)-</t>
  </si>
  <si>
    <t xml:space="preserve"> 1,3,5-TRIS(4-TERT-BUTYL-3-HYDROXY-2,6-DIMETHYLBENZYL)-1,3,5-TRIAZINE-2,4,6(1H,3H,5H)-TRIONE</t>
  </si>
  <si>
    <t xml:space="preserve"> 1,3,5-TRIS(4-TERT-BUTYL-3-HYDROXY-2,6-DIMETHYLBENZYL)ISOCYANURIC ACID</t>
  </si>
  <si>
    <t xml:space="preserve"> 1-(3-CHLOROALLYL)-3,5,7-TRIAZA-1-AZONIAADAMANTANE CHLORIDE</t>
  </si>
  <si>
    <t xml:space="preserve"> N-(3-CHLOROALLYL)HEXAMINIUM CHLORIDE</t>
  </si>
  <si>
    <t xml:space="preserve"> 3,5,7-TRIAZA-1-AZONIATRICYCLO(3.3.1.13,7)DECANE, 1-(3-CHLORO-2-PROPENYL)-, CHLORIDE</t>
  </si>
  <si>
    <t xml:space="preserve"> 1-(3-CHLORO-2-PROPENYL)-3,5,7-TRIAZA-1-AZONIATRICYCLO(3.3.1.13,7)DECANE</t>
  </si>
  <si>
    <t xml:space="preserve"> 3,5,7-TRIAZA-1-AZONIAADAMANTANE, 1-(3-CHLOROALLYL)-, CHLORIDE</t>
  </si>
  <si>
    <t xml:space="preserve"> 3-ISOCYANATOMETHYL-3,5,5-TRIMETHYLCYCLOHEXYL ISOCYANATE</t>
  </si>
  <si>
    <t xml:space="preserve"> ISOPHORONE DIISOCYANATE</t>
  </si>
  <si>
    <t xml:space="preserve"> CYCLOHEXANE, 5-ISOCYANATO-1-(ISOCYANATOMETHYL)-1,3,3-TRIMETHYL-</t>
  </si>
  <si>
    <t xml:space="preserve"> ISOCYANIC ACID, METHYLENE(3,5,5-TRIMETHYL-3,1-CYCLLHEXYLENE) ESTER</t>
  </si>
  <si>
    <t xml:space="preserve"> METHYLENE(3,5,5-TRIMETHYL-3,1-CYCLOHEXYLENE) ISOCYANATE</t>
  </si>
  <si>
    <t xml:space="preserve"> 5-ISOCYANATO-1-(ISOCYANATOMETHYL)-1,3,3-TRIMETHYLCYCLOHEXANE</t>
  </si>
  <si>
    <t xml:space="preserve"> 1-isocyanato-3-isocyanatomethyl-3,5,5-trimethylcyclohexane</t>
  </si>
  <si>
    <t xml:space="preserve"> 1-isocyanato-3-(isocyanatomethyl)-3,5,5-trimethylcyclohexane</t>
  </si>
  <si>
    <t xml:space="preserve"> 1-isocyanato-5-(isocyanatomethyl)-3,3,5-trimethylcyclohexane</t>
  </si>
  <si>
    <t xml:space="preserve"> IPDI (isophorone diisocyanate)</t>
  </si>
  <si>
    <t xml:space="preserve"> POLY(ETHYL ACRYLATE-CO-ETHYLENE-CO-MALEIC ANHYDRIDE)</t>
  </si>
  <si>
    <t xml:space="preserve"> ETHYL ACRYLATE-ETHYLENE-MALEIC ANHYDRIDE COPOLYMER</t>
  </si>
  <si>
    <t xml:space="preserve"> POLY(ETHENE-CO-ETHYL 2-PROPENOATE-CO-2,5-FURANDIONE)</t>
  </si>
  <si>
    <t xml:space="preserve"> 2-PROPENOIC ACID, ETHYL ESTER, POLYMER WITH ETHENE AND 2,5-FURANDIONE</t>
  </si>
  <si>
    <t xml:space="preserve"> 1,1'-((6-PHENYL-1,3,5-TRIAZINE-2,4-DIYL)DIIMINO)BIS-9,10-ANTHRACENEDIONE</t>
  </si>
  <si>
    <t xml:space="preserve"> C.I. PIGMENT YELLOW 147</t>
  </si>
  <si>
    <t xml:space="preserve"> ANTHRAQUINONE, 1,1'-((6-PHENYL-S-TRIAZINE-2,4-DIYL)DIIMINO)DI-</t>
  </si>
  <si>
    <t xml:space="preserve"> FILESTER YELLOW 2648A</t>
  </si>
  <si>
    <t xml:space="preserve"> FILESTER YELLOW RN</t>
  </si>
  <si>
    <t xml:space="preserve"> PIGMENT YELLOW 147</t>
  </si>
  <si>
    <t xml:space="preserve"> 1,1'-((6-PHENYL-1,3,5-TRIAZINE-2,4-DIYL)DIIMINO)BIS(9,10-ANTHRACENEDIONE)</t>
  </si>
  <si>
    <t xml:space="preserve"> 1,1'-((6-PHENYL-S-TRIAZINE-2,4-DIYL)DIIMINO)DIANTHRAQUINONE</t>
  </si>
  <si>
    <t xml:space="preserve"> 9,10-ANTHRACENEDIONE, 1,1'-((6-PHENYL-1,3,5-TRIAZINE-2,4-DIYL)DIIMINO)BIS-</t>
  </si>
  <si>
    <t xml:space="preserve"> 2,6-DI-TERT-BUTYL-4-ETHYLPHENOL</t>
  </si>
  <si>
    <t xml:space="preserve"> PHENOL, 2,6-BIS(1,1-DIMETHYLETHYL)-4-ETHYL-</t>
  </si>
  <si>
    <t xml:space="preserve"> PHENOL, 2,6-DI-TERT-BUTYL-4-ETHYL-</t>
  </si>
  <si>
    <t xml:space="preserve"> 2,6-BIS(1,1-DIMETHYLETHYL)-4-ETHYLPHENOL</t>
  </si>
  <si>
    <t xml:space="preserve"> DISTEARYLCARBAMOYL CHLORIDE</t>
  </si>
  <si>
    <t xml:space="preserve"> DIOCTADECYLCARBAMOYL CHLORIDE</t>
  </si>
  <si>
    <t xml:space="preserve"> CARBAMIC CHLORIDE, DIOCTADECYL-</t>
  </si>
  <si>
    <t xml:space="preserve"> POLY(ACRYLAMIDE-CO-N-((DIMETHYLAMINO)METHYL)ACRYLAMIDE-CO-STYRENE)</t>
  </si>
  <si>
    <t xml:space="preserve"> ACRYLAMIDE-N-((DIMETHYLAMINO)METHYL)ACRYLAMIDE-STYRENE COPOLYMER</t>
  </si>
  <si>
    <t xml:space="preserve"> N-((DIMETHYLAMINO)METHYL)ACRYLAMIDE-ACRYLAMIDE-STYRENE COPOLYMER</t>
  </si>
  <si>
    <t xml:space="preserve"> POLY(ETHENYLBENZENE-CO-N-((DIMETHYLAMINO)METHYL)-2-PROPENAMIDE-CO-2-PROPENAMIDE)</t>
  </si>
  <si>
    <t xml:space="preserve"> 2-PROPENAMIDE, N-((DIMETHYLAMINO)METHYL)-, POLYMER WITH ETHENYLBENZENE AND 2-PROPENAMIDE</t>
  </si>
  <si>
    <t xml:space="preserve"> THIOETHYLENE GLYCOL BIS(3,5-DI-TERT-BUTYL-4-HYDROXYHYDROCINNAMATE)</t>
  </si>
  <si>
    <t xml:space="preserve"> BENZENEPROPANOIC ACID, 3,5-BIS(1,1-DIMETHYLETHYL)-4-HYDROXY-, THIODI-2,1-ETHANEDIYL ESTER</t>
  </si>
  <si>
    <t xml:space="preserve"> BIS((3,5-DI-TERT-BUTYL-4-HYDROXYPHENYL)PROPIONYL-2-OXOETHYL) SULFIDE</t>
  </si>
  <si>
    <t xml:space="preserve"> BIS(2-(3-(3,5-DI-TERT-BUTYL-4-HYDROXYPHENYL)PROPIONYLOXY)ETHYL) SULFIDE</t>
  </si>
  <si>
    <t xml:space="preserve"> THIODIETHYLENE BIS(3,5-DI-TERT-BUTYL-4-HYDROXYHYDROCINNAMATE)</t>
  </si>
  <si>
    <t xml:space="preserve"> THIODI-2,1-ETHANEDIYL 3,5-BIS((1,1-DIMETHYLETHYL)-4-HYDROXYBENZENEPROPANOATE)</t>
  </si>
  <si>
    <t xml:space="preserve"> THIODIETHYLENE GLYCOL BIS(3-(3,5-DI-TERT-BUTYL-4-HYDROXYPHENYL)PROPIONATE)</t>
  </si>
  <si>
    <t xml:space="preserve"> THIODI(2,1-ETHANEDIYL) BIS(3-(3,5-DI-TERT-BUTYL-4-HYDROXYPHENYL)PROPIONATE)</t>
  </si>
  <si>
    <t xml:space="preserve"> 2,2'-THIODIETHYLENE BIS(3-(3,5-DI-TERT-BUTYL--4-HYDROXYPHENYL)PROPIONATE)</t>
  </si>
  <si>
    <t xml:space="preserve"> 2,2'-THIODIETHYLENE BIS(3-(3,5-DI-TERT-BUTYL--4-HYDROXYHYDROCINNAMATE))</t>
  </si>
  <si>
    <t xml:space="preserve"> 3-THIA-1,5-PENTANEDIOL BIS(3-(3,5-DI-TERT-BUTYL-4-HYDROXYPHENYL)PROPIONATE)</t>
  </si>
  <si>
    <t xml:space="preserve"> POLY(ACRYLIC ACID-CO-ETHYLENE-CO-METHYL ACRYLATE)</t>
  </si>
  <si>
    <t xml:space="preserve"> POLY(ETHENE-CO-METHYL 2-PROPENOATE-CO-2-PROPENOIC ACID)</t>
  </si>
  <si>
    <t xml:space="preserve"> 2-PROPENOIC ACID, POLYMER WITH ETHENE AND METHYL 2-PROPENOATE</t>
  </si>
  <si>
    <t xml:space="preserve"> 2,2'-(OXYBIS((METHYL-2,1-ETHANEDIYL)-OXYMETHYLENE))BISOXIRANE</t>
  </si>
  <si>
    <t xml:space="preserve"> DIPROPYLENE GLYCOL DIGLYCIDYL ETHER</t>
  </si>
  <si>
    <t xml:space="preserve"> PPG-2 DIGLYCIDYL ETHER</t>
  </si>
  <si>
    <t xml:space="preserve"> OXIRANE, 2,2'-(OXYBIS((METHYL-2,1-ETHANEDIYL)OXYMETHYLENE))BIS-</t>
  </si>
  <si>
    <t xml:space="preserve"> 2,2'-(OXYBIS((METHYL-2,1-ETHANEDIYL)OXYMETHYLENE))BIS(OXIRANE)</t>
  </si>
  <si>
    <t xml:space="preserve"> PEG METHYLENEDI-4-ISOOCTYLPHENYL ETHER</t>
  </si>
  <si>
    <t xml:space="preserve"> ALPHA,ALPHA'-(METHYLENEBIS(4-(1,1,3,3-TETRAMETHYLBUTYL)-O-PHENYLENE))BIS(OMEGA-HYDROXYPOLY(OXYETHYLENE))</t>
  </si>
  <si>
    <t xml:space="preserve"> ALPHA,ALPHA'-(METHYLENEBIS(4-(1,1,3,3-TETRAMETHYLBUTYL)-2,1-PHENYLENE))BIS(OMEGA-HYDROXYPOLY(OXY-1,2-ETHANEDIYL))</t>
  </si>
  <si>
    <t xml:space="preserve"> POLY(OXY-1,2-ETHANEDIYL), ALPHA,ALPHA'-(METHYLENEBIS(4-(1,1,3,3-TETRAMETHYLBUTYL)-2,1-PHENLENE))BIS(OMEGA-HYDROXY-</t>
  </si>
  <si>
    <t xml:space="preserve"> 4,4'-BIS(4-ANILINO-6-DIETHANOLAMINE-ALPHA-TRIAZIN-2-YLAMINO)-2,2'-STILBENE DISULFONIC ACID, DISODIUM SALT</t>
  </si>
  <si>
    <t xml:space="preserve"> C.I. FLUORESCENT BRIGHTENER 28, DISODIUM SALT</t>
  </si>
  <si>
    <t xml:space="preserve"> BENZENESULFONIC ACID, 2,2'-(1,2-ETHENEDIYL)BIS(5-((4-(BIS(2-HYDROXYETHYL)AMINO)-6-(PHENYLAMINO)-1,3,5-TRIAZIN-2-YL)AMINO)-, DISODIUM SALT</t>
  </si>
  <si>
    <t xml:space="preserve"> DISODIUM 4,4'-BIS((4-ANILINO-6-(BIS(2-HYDROXYETHYL)AMINO)-S-TRIAZIN-2-YL)AMINO)-2,2'-STILBENEDISULFONATE</t>
  </si>
  <si>
    <t xml:space="preserve"> DISODIUM 4,4'-BIS(4-ANILINO-6-DIETHANOLAMINO-S-TRIAZIN-2-YLAMINO)-2,2'-STILBENEDISULFONATE</t>
  </si>
  <si>
    <t xml:space="preserve"> DISODIUM 2,2'-(1,2-ETHENEDIYL)BIS(5-((4-(BIS(2-HYDROXYETHYL)AMINO)-6-(PHENYLAMINO)-1,3,5-TRIAZIN-2-YL)AMINO)BENZENESULFONATE)</t>
  </si>
  <si>
    <t xml:space="preserve"> C.I. FLUORESCENT BRIGHTENING AGENT 28, DISODIUM SALT</t>
  </si>
  <si>
    <t xml:space="preserve"> FLUORESCENT BRIGHTENING AGENT 28, DISODIUM SALT</t>
  </si>
  <si>
    <t xml:space="preserve"> 2,2'-STILBENEDISULFONIC ACID, 4,4'-BIS((4-ANILINO-6-(BIS(2-HYDROXYETHYL)AMINO)-S-TRIAZIN-2-YL)AMINO)-, DISODIUM SALT</t>
  </si>
  <si>
    <t xml:space="preserve"> PENTAERYTHRITOL TETRABENZOATE</t>
  </si>
  <si>
    <t xml:space="preserve"> 1,3-PROPANEDIOL, 2,2-BIS((BENZOYLOXY)METHYL)-, DIBENZOATE</t>
  </si>
  <si>
    <t xml:space="preserve"> 2,2-BIS((BENZOYLOXY)METHYL)-1,3-PROPANEDIYL DIBENZOATE</t>
  </si>
  <si>
    <t xml:space="preserve"> 2-(HYDROXYMETHYL)-2-METHYL-1,3-PROPANEDIOL TRIBENZOATE</t>
  </si>
  <si>
    <t xml:space="preserve"> TRIMETHYLOLETHANE TRIBENZOATE</t>
  </si>
  <si>
    <t xml:space="preserve"> TRIMETHYLOLETHYL TRIBENZOATE</t>
  </si>
  <si>
    <t xml:space="preserve"> 1,3-PROPANEDIOL, 2-((BENZOYLOXY)METHYL)-2-METTHYL-, DIBENZOATE</t>
  </si>
  <si>
    <t xml:space="preserve"> 2-((BENZOYLOXY)METHYL)-2-METHYL-1,3-PROPANEDIOL DIBENZOATE</t>
  </si>
  <si>
    <t xml:space="preserve"> 1,3-PROPANEDIOL, 2-(HYDROXYMETHYL)-2-METHYL-, TRIBENZOATE</t>
  </si>
  <si>
    <t xml:space="preserve"> 2,2-DIMETHYL-1,3-PROPANEDIOL DIBENZOATE</t>
  </si>
  <si>
    <t xml:space="preserve"> NEOPENTYL GLYCOL DIBENZOATE</t>
  </si>
  <si>
    <t xml:space="preserve"> 2,2-DIMETHYL-1,3-PROPANEDIYL DIBENZOATE</t>
  </si>
  <si>
    <t xml:space="preserve"> 1,3-PROPANEDIOL, 2,2-DIMETHYL-, DIBENZOATE</t>
  </si>
  <si>
    <t xml:space="preserve"> 2,2-DIMETHYLTRIMETHYLENE BENZOATE</t>
  </si>
  <si>
    <t xml:space="preserve"> ZIRCONIUM OLEATE</t>
  </si>
  <si>
    <t xml:space="preserve"> ZIRCONIUM TETRAOLEATE</t>
  </si>
  <si>
    <t xml:space="preserve"> 9-OCTADECENOIC ACID (Z)-, ZIRCONIUM(4+) SALT</t>
  </si>
  <si>
    <t xml:space="preserve"> ZIRCONIUM(IV) 9-OCTADECENOATE, (Z)-</t>
  </si>
  <si>
    <t xml:space="preserve"> ZIRCONIUM LINOLEATE</t>
  </si>
  <si>
    <t xml:space="preserve"> 9,12-OCTADECADIENOIC ACID (Z,Z)-, ZIRCONIUM(4+) SALT</t>
  </si>
  <si>
    <t xml:space="preserve"> ZIRCONIUM(IV) 9,12-OCTADECADIENOATE, (Z,Z)-</t>
  </si>
  <si>
    <t xml:space="preserve"> METHYLPROPANOLAMINE</t>
  </si>
  <si>
    <t xml:space="preserve"> METHYLAMINOPROPANOL</t>
  </si>
  <si>
    <t xml:space="preserve"> 3-(METHYLAMINO)-1-PROPANOL</t>
  </si>
  <si>
    <t xml:space="preserve"> 1-PROPANOL, 3-(METHYLAMINO)-</t>
  </si>
  <si>
    <t xml:space="preserve"> N-METHYLPROPANOLAMINE</t>
  </si>
  <si>
    <t xml:space="preserve"> 3-(METHYLAMINO)PROPANOL</t>
  </si>
  <si>
    <t xml:space="preserve"> 3-(N-METHYLAMINO)-1-PROPANOL</t>
  </si>
  <si>
    <t xml:space="preserve"> 3-(N-METHYLAMINO)PROPANOL</t>
  </si>
  <si>
    <t xml:space="preserve"> N-(3-HYDROXYPROPYL)METHYLAMINE</t>
  </si>
  <si>
    <t xml:space="preserve"> BIS(ISOCYANATOMETHYL)CYCLOHEXANE</t>
  </si>
  <si>
    <t xml:space="preserve"> CYCLOHEXANE, BIS(ISOCYANATOMETHYL)-</t>
  </si>
  <si>
    <t xml:space="preserve"> 4,4'-CYCLOHEXYLIDENEBIS(2-CYCLOHEXYLPHENOL)</t>
  </si>
  <si>
    <t xml:space="preserve"> 2,4-DI-TERT-BUTYLPHENYL 3,5-DI-TERT-BUTYL-4-HYDROXYBENZOATE</t>
  </si>
  <si>
    <t xml:space="preserve"> BENZOIC ACID, 3,5-BIS(1,1-DIMETHYLETHYL)-4-HYDROXY-, 2,4-BIS(1,1-DIMETHYLETHYL)PHENYL ESTER</t>
  </si>
  <si>
    <t xml:space="preserve"> BENZOIC ACID, 3,5-DI-TERT-BUTYL-4-HYDROXY-, 2,4-DI-TERT-BUTYLPHENYL ESTER</t>
  </si>
  <si>
    <t xml:space="preserve"> TETRABUTYL PHENYL HYDROXYBENZOATE</t>
  </si>
  <si>
    <t xml:space="preserve"> 2,4-BIS(1,1-DIMETHYLETHYL)PHENYL 3,5-BIS(1,1-DIMETHYLETHYL)-4-HYDROXYBENZOATE</t>
  </si>
  <si>
    <t xml:space="preserve"> GLYCERYL BORATE</t>
  </si>
  <si>
    <t xml:space="preserve"> BORIC ACID (H3BO3), REACTION PRODUCTS WITH GLYCEROL</t>
  </si>
  <si>
    <t xml:space="preserve"> (4-CHLOROBUTENE-2) TRIMETHYLAMMONIUM CHLORIDE</t>
  </si>
  <si>
    <t xml:space="preserve"> (4-CHLORO-2-BUTENYL)TRIMETHYLAMMONIUM CHLORIDE</t>
  </si>
  <si>
    <t xml:space="preserve"> (4-CHLOROBUTENE-2)TRIMETHYLAMMONIUM CHLORIDE</t>
  </si>
  <si>
    <t xml:space="preserve"> AMMONIUM, (4-CHLORO-2-BUTENYL)TRIMETHYL-, CHLORIDE</t>
  </si>
  <si>
    <t xml:space="preserve"> 2-BUTEN-1-AMINIUM, 4-CHLORO-N,N,N-TRIMETHYL-, CHLORIDE</t>
  </si>
  <si>
    <t xml:space="preserve"> 4-CHLORO-N,N,N-TRIMETHYL-2-BUTEN-1-AMINIUM CHLORIDE</t>
  </si>
  <si>
    <t xml:space="preserve"> POLY(1,4-BUTANEDIOL-CO-DIMETHYL TEREPHTHALATE-CO-ALPHA-HYDRO-OMEGA-HYDROXYPOLY(OXYTETRAMETHYLENE)-CO-TRIMETHYLTRIMELLITATE)</t>
  </si>
  <si>
    <t xml:space="preserve"> POLY(1,4-BUTANEDIOL-CO-DIMETHYL TEREPHTHALATE-CO-TRIMETHYL MELLITATE)</t>
  </si>
  <si>
    <t xml:space="preserve"> COPOLYMER OF DIMETHYL TEREPHTHALATE, ALPHA-HYDRO-OMEGA-HYDROXY-POLY(OXYTETRAMETHYLENE),1-4-BUTANEDIOL WITH TRIMETHYL TRIMELLITATE</t>
  </si>
  <si>
    <t xml:space="preserve"> POLY(1,4-BUTANEDIOL-CO-DIMETHYL 1,4-BENZENECARBOXYLATE-CO-TRIMETHYL 1,2,4-BENZENETRICARBOXYLATE)</t>
  </si>
  <si>
    <t xml:space="preserve"> POLY(1,4-BUTANEDIOL-CO-DIMETHYL TEREPHTHALATE-CO-TRIMETHYL TRIMELLITATE)</t>
  </si>
  <si>
    <t xml:space="preserve"> 1,2,4-BENZENETRICARBOXYLIC ACID, TRIMETHYL ESTER, POLYMER WITH 1,4-BUTANEDIOL AND DIMETHYL 1,4-BENZENECARBOXYLATE</t>
  </si>
  <si>
    <t xml:space="preserve"> N-STEARYLTRIMETHYLENEDIAMINE</t>
  </si>
  <si>
    <t xml:space="preserve"> N-STEARYLPROPYLENEDIAMINE</t>
  </si>
  <si>
    <t xml:space="preserve"> N-OCTADECYLTRIMETHYLENEDIAMINE</t>
  </si>
  <si>
    <t xml:space="preserve"> N-OCTADECYL-1,3-PROPANEDIAMINE</t>
  </si>
  <si>
    <t xml:space="preserve"> 1,3-PROPANEDIAMINE, N-OCTADECYL-</t>
  </si>
  <si>
    <t xml:space="preserve"> POLY(PROPYLENE GLYCOL ADIPATE)</t>
  </si>
  <si>
    <t xml:space="preserve"> POLYPROPYLENE GLYCOL ADIPATE</t>
  </si>
  <si>
    <t xml:space="preserve"> PPG ADIPATE</t>
  </si>
  <si>
    <t xml:space="preserve"> POLY(OXY(METHYL-1,2-ETHANEDIYL)), ALPHA-HYDRO-OMEGA-HYDROXY-, HEXANEDIOATE</t>
  </si>
  <si>
    <t xml:space="preserve"> N-HEPTYLIDENEANILINE</t>
  </si>
  <si>
    <t xml:space="preserve"> N-HEPTYLIDENEBENZENAMINE</t>
  </si>
  <si>
    <t xml:space="preserve"> BUTYL OLEATE, SULFATED, SODIUM SALT</t>
  </si>
  <si>
    <t xml:space="preserve"> SODIUM BUTYL OLEATE SULFATE</t>
  </si>
  <si>
    <t xml:space="preserve"> OCTADECANOIC ACID, 9(OR 10)-(SULFOOXY)-, 1-BUTYL ESTER, SODIUM SALT</t>
  </si>
  <si>
    <t xml:space="preserve"> SODIUM 1-BUTYL 9(OR 10)-(SULFOOXY)OCTADECANOATE</t>
  </si>
  <si>
    <t xml:space="preserve"> SULFATED BUTYL OLEATE, SODIUM SALT</t>
  </si>
  <si>
    <t xml:space="preserve"> POLY(1,3-BUTYLENE GLYCOL-CO-FUMARIC ACID)</t>
  </si>
  <si>
    <t xml:space="preserve"> POLY(1,3-BUTANEDIOL-CO-2-BUTENEDIOIC ACID (E))</t>
  </si>
  <si>
    <t xml:space="preserve"> 1,3-BUTYLENE GLYCOL-FUMARIC ACID COPOLYMER</t>
  </si>
  <si>
    <t xml:space="preserve"> 2-BUTENEDIOIC ACID (E)-, POLYMER WITH 1,3-BUTANEDIOL</t>
  </si>
  <si>
    <t xml:space="preserve"> POLY(ACRYLONITRILE-CO-VINYL STEARATE)</t>
  </si>
  <si>
    <t xml:space="preserve"> ACRYLONITRILE-VINYL STEARATE COPOLYMER</t>
  </si>
  <si>
    <t xml:space="preserve"> OCTADECANOIC ACID, ETHENYL ESTER, POLYMER WITH 2-PROPENENITRILE</t>
  </si>
  <si>
    <t xml:space="preserve"> POLY(ETHENYL OCTADECANOATE-CO-2-PROPENENITRILE)</t>
  </si>
  <si>
    <t xml:space="preserve"> POTASSIUM DISTEARYL PHOSPHATE</t>
  </si>
  <si>
    <t xml:space="preserve"> POTASSIUM DIOCTADECYL PHOSPHATE</t>
  </si>
  <si>
    <t xml:space="preserve"> POTASSIUM 1-OCTADECANOL HYDROGEN PHOSPHATE</t>
  </si>
  <si>
    <t xml:space="preserve"> OCTADECYL POTASSIUM PHOSPHATE</t>
  </si>
  <si>
    <t xml:space="preserve"> 1,3,5-BENZENETRICARBONYL TRICHLORIDE</t>
  </si>
  <si>
    <t xml:space="preserve"> TRIMESOYL CHLORIDE</t>
  </si>
  <si>
    <t xml:space="preserve"> 1,3,5-BENZENETRICARBONYL CHLORIDE</t>
  </si>
  <si>
    <t xml:space="preserve"> TRIMESIC ACID TRICHLORIDE</t>
  </si>
  <si>
    <t xml:space="preserve"> 1,3,5-BENZENETRICARBOXYLIC ACID CHLORIDE</t>
  </si>
  <si>
    <t xml:space="preserve"> 1,3,5-BENZENETRICARBOXYLIC CHLORIDE</t>
  </si>
  <si>
    <t xml:space="preserve"> TRIMESOYL TRICHLORIDE</t>
  </si>
  <si>
    <t xml:space="preserve"> IMINO-BIS-BUTYLAMINE</t>
  </si>
  <si>
    <t xml:space="preserve"> BIS(4-AMINOBUTYL)AMINE</t>
  </si>
  <si>
    <t xml:space="preserve"> 4,4'-DIAMINODIBUTYLAMINE</t>
  </si>
  <si>
    <t xml:space="preserve"> 4,4'-IMINOBISBUTYLAMINE</t>
  </si>
  <si>
    <t xml:space="preserve"> TRIETHYLENE GLYCOL CETYL ETHER</t>
  </si>
  <si>
    <t xml:space="preserve"> PEG-3 CETYL ETHER</t>
  </si>
  <si>
    <t xml:space="preserve"> POLYOXYETHYLENE (3) CETYL ETHER</t>
  </si>
  <si>
    <t xml:space="preserve"> TRIETHYLENE GLYCOL MONOHEXADECYL ETHER</t>
  </si>
  <si>
    <t xml:space="preserve"> LITHIUM STEARATE</t>
  </si>
  <si>
    <t xml:space="preserve"> OCTADECANOIC ACID, LITHIUM SALT</t>
  </si>
  <si>
    <t xml:space="preserve"> LITHIUM OCTADECANOATE</t>
  </si>
  <si>
    <t xml:space="preserve"> STEARIC ACID, LITHIUM SALT</t>
  </si>
  <si>
    <t xml:space="preserve"> SODIUM METHYL SILICONATE</t>
  </si>
  <si>
    <t xml:space="preserve"> ALPHA-DODECYL-OMEGA-HYDROXYPOLY(OXYETHYLENE) (4-4.5 MOLES ETHYLENEOXIDE) MONO- AND DIHYDROGEN PHOSPHATE ESTERS</t>
  </si>
  <si>
    <t xml:space="preserve"> LAURETH-4 PHOSPHATE</t>
  </si>
  <si>
    <t xml:space="preserve"> PEG-4 LAURYL ETHER PHOSPHATE</t>
  </si>
  <si>
    <t xml:space="preserve"> 3,6,9,12-TETRAOXATETRACOSAN-1-OL, DIHYDROGEN PHOSPHATE</t>
  </si>
  <si>
    <t xml:space="preserve"> ALPHA-DODECYL-OMEGA-HYDROXYPOLY(OXYETHYLENE)(4 MOLES) DIHYDROGEN PHOSPHATE</t>
  </si>
  <si>
    <t xml:space="preserve"> 2,4,6-TRIS((DIMETHYLAMINO)METHYL)PHENYL TRIS(2-ETHYLHEXANOATE)</t>
  </si>
  <si>
    <t xml:space="preserve"> HEXANOIC ACID, 2-ETHYL-, COMPD. WITH 2,4,6-TRIS((DIMETHYLAMINO)METHYL)PHENOL (3:1)</t>
  </si>
  <si>
    <t xml:space="preserve"> HEXANOIC ACID, 2-ETHYL-, COMPD. WITH ALPHA,ALPHA',ALPHA''-TRIS(DIMETHYLAMINO)MESITOL (3:1)</t>
  </si>
  <si>
    <t xml:space="preserve"> HEXANOIC ACID, 2-ETHYL-, COMPD. WITH ALPHA2,ALPHA4,ALPHA6-TRIS(DIMETHYLAMINO)MESITOL (3:1)</t>
  </si>
  <si>
    <t xml:space="preserve"> TRI(DIMETHYLAMINOMETHYL)PHENYL 2-ETHYLHEXANOATE</t>
  </si>
  <si>
    <t xml:space="preserve"> CYANOGUANIDINE</t>
  </si>
  <si>
    <t xml:space="preserve"> DICYANDIAMIDE</t>
  </si>
  <si>
    <t xml:space="preserve"> 1-CYANOGUANIDINE</t>
  </si>
  <si>
    <t xml:space="preserve"> GUANIDINE, CYANO-</t>
  </si>
  <si>
    <t xml:space="preserve"> N-CYANOGUANIDINE</t>
  </si>
  <si>
    <t xml:space="preserve"> OXAZOLIDINYLETHYL METHACRYLATE</t>
  </si>
  <si>
    <t xml:space="preserve"> 2-(3-OXAZOLIDINYL)ETHYL METHACRYLATE</t>
  </si>
  <si>
    <t xml:space="preserve"> 2-PROPENOIC ACID, 2-METHYL-, 2-(3-OXAZOLIDINYL)ETHYL ESTER</t>
  </si>
  <si>
    <t xml:space="preserve"> 2-(3-OXAZOLIDINYL)ETHYL 2-METHYL-2-PROPENOATE</t>
  </si>
  <si>
    <t xml:space="preserve"> ISOPROPYL METHACRYLATE</t>
  </si>
  <si>
    <t xml:space="preserve"> ISOPROPYL 2-METHYL-2-PROPENOATE</t>
  </si>
  <si>
    <t xml:space="preserve"> METHACRYLIC ACID, ISOPROPYL ESTER</t>
  </si>
  <si>
    <t xml:space="preserve"> 2-PROPENOIC ACID, 2-METHYL-, 1-METHYLETHYL ESTER</t>
  </si>
  <si>
    <t xml:space="preserve"> 1-METHYLETHYL 2-METHYL-2-PROPENOATE</t>
  </si>
  <si>
    <t xml:space="preserve"> 1-METHYLETHYL 2-METHYLPROPENOATE</t>
  </si>
  <si>
    <t xml:space="preserve"> MONOBUTYL 5-NORBORNENE-2,3-DICARBOXYLATE</t>
  </si>
  <si>
    <t xml:space="preserve"> BUTYL HYDROGEN 3,6-ENDOMETHYLENE-1,2,3,6-TETRAHYDROPHTHALATE</t>
  </si>
  <si>
    <t xml:space="preserve"> BICYCLO(2.2.1)HEPT-5-ENE-2,3-DICARBOXYLIC ACID, MONOBUTYL ESTER</t>
  </si>
  <si>
    <t xml:space="preserve"> MONOBUTYL BICYCLO(2.2.1)HEPT-5-ENE-2,3-DICARBOXYLATE</t>
  </si>
  <si>
    <t xml:space="preserve"> POTASSIUM LAURYL SULFATE</t>
  </si>
  <si>
    <t xml:space="preserve"> DODECYL POTASSIUM SULFATE</t>
  </si>
  <si>
    <t xml:space="preserve"> POTASSIUM MONODODECYL SULFATE</t>
  </si>
  <si>
    <t xml:space="preserve"> SULFURIC ACID, MONODODECYL ESTER, POTASSIUM SALT</t>
  </si>
  <si>
    <t xml:space="preserve"> potassium dodecyl sulfate</t>
  </si>
  <si>
    <t xml:space="preserve"> ANHYDROENNEAHEPTITOL</t>
  </si>
  <si>
    <t xml:space="preserve"> 2H-PYRAN-3,3,5,5(4H,6H)-TETRAMETHANOL, 4-HYDROXY-</t>
  </si>
  <si>
    <t xml:space="preserve"> 4-HYDROXY-2H-PYRAN-3,3,5,5(4H,6H)-TETRAMETHANOL</t>
  </si>
  <si>
    <t xml:space="preserve"> 4-HYDROXY-3,3,5,5-TETRAKIS(HYDROXYMETHYL)TETRAHYDROPYRAN</t>
  </si>
  <si>
    <t xml:space="preserve"> 3,3,5,5-TETRAMETHYLOL-4-HYDROXYPYRAN</t>
  </si>
  <si>
    <t xml:space="preserve"> DIMETHYLOLPROPIONIC ACID</t>
  </si>
  <si>
    <t xml:space="preserve"> ALPHA,ALPHA-BIS(HYDROXYMETHYL)PROPIONIC ACID</t>
  </si>
  <si>
    <t xml:space="preserve"> ALPHA,ALPHA-DIMETHYLOLPROPIONIC ACID</t>
  </si>
  <si>
    <t xml:space="preserve"> PROPANOIC ACID, 3-HYDROXY-2-(HYDROXYMETHYL)-2-METHYL-</t>
  </si>
  <si>
    <t xml:space="preserve"> PROPIONIC ACID, 2,2-BIS(HYDROXYMETHYL)-</t>
  </si>
  <si>
    <t xml:space="preserve"> 2,2-BIS(HYDROXYMETHYL)PROPIONIC ACID</t>
  </si>
  <si>
    <t xml:space="preserve"> 3-HYDROXY-2-(HYDROXYMETHYL)-2-METHYLPROPANOIC ACID</t>
  </si>
  <si>
    <t xml:space="preserve"> 2,2-BIS(HYDROXYMETHYL)PROPANOIC ACID</t>
  </si>
  <si>
    <t xml:space="preserve"> 2,2-BIS(METHYLOL)PROPIONIC ACID</t>
  </si>
  <si>
    <t xml:space="preserve"> 2,2-DIMETHYLOLPROPIONIC ACID</t>
  </si>
  <si>
    <t xml:space="preserve"> P,P'-BIS(UNDECAFLUOROCYCLOHEXANEMETHANOL) PYROPHOSPHATE</t>
  </si>
  <si>
    <t xml:space="preserve"> BIS((UNDECAFLUOROCYCLOHEXYL)METHYL) DIPHOSPHATE, P,P'-</t>
  </si>
  <si>
    <t xml:space="preserve"> BIS(UNDECAFLUOROCYCLOHEXYLMETHYL) PYROPHOSPHATE</t>
  </si>
  <si>
    <t xml:space="preserve"> RETENE</t>
  </si>
  <si>
    <t xml:space="preserve"> TRISTEARYL PHOSPHATE</t>
  </si>
  <si>
    <t xml:space="preserve"> POLY(AZELAIC ACID-CO-TRIMETHYLOPROPANE)</t>
  </si>
  <si>
    <t xml:space="preserve"> POLY(AZELAIC ACID-CO-TRIMETHYLOLPROPANE)</t>
  </si>
  <si>
    <t xml:space="preserve"> AZELAIC ACID-TRIMETHYOLPROPANE COPOLYMER</t>
  </si>
  <si>
    <t xml:space="preserve"> POLY(TRIMETHYLOLPROPANE AZELATE)</t>
  </si>
  <si>
    <t xml:space="preserve"> NONANEDIOIC ACID, POLYMER WITH 2-ETHYL-2-(HYDROXYMETHYL)-1,3-PROPANEDIOL</t>
  </si>
  <si>
    <t xml:space="preserve"> POLY(2-ETHYL-2-(HYDROXYMETHYL)-1,3-PROPANEDIOL-CO-NONANEDIOIC ACID)</t>
  </si>
  <si>
    <t xml:space="preserve"> 4,6-DI-TERT-BUTYL-M-CRESOL</t>
  </si>
  <si>
    <t xml:space="preserve"> 2,4-DI-TERT-BUTYL-5-METHYLPHENOL</t>
  </si>
  <si>
    <t xml:space="preserve"> DBMC</t>
  </si>
  <si>
    <t xml:space="preserve"> M-CRESOL, 4,6-DI-TERT-BUTYL-</t>
  </si>
  <si>
    <t xml:space="preserve"> PHENOL, 2,4-BIS(1,1-DIMETHYLETHYL)-5-METHYL-</t>
  </si>
  <si>
    <t xml:space="preserve"> 2,4-BIS(1,1-DIMETHYLETHYL)-5-METHYLPHENOL</t>
  </si>
  <si>
    <t xml:space="preserve"> 4,6-DI-TERT-BUTYL-3-METHYLPHENOL</t>
  </si>
  <si>
    <t xml:space="preserve"> ZINC PALMITATE</t>
  </si>
  <si>
    <t xml:space="preserve"> ZINC HEXADECANOATE</t>
  </si>
  <si>
    <t xml:space="preserve"> HEXADECANOIC ACID, ZINC SALT</t>
  </si>
  <si>
    <t xml:space="preserve"> PALMITIC ACID, ZINC SALT</t>
  </si>
  <si>
    <t xml:space="preserve"> 2,6-PYRIDINEDICARBOXYLIC ACID</t>
  </si>
  <si>
    <t xml:space="preserve"> DPAC</t>
  </si>
  <si>
    <t xml:space="preserve"> 2,6-DICARBOXYPYRIDINE</t>
  </si>
  <si>
    <t xml:space="preserve"> 2,6-DIPICOLINIC ACID</t>
  </si>
  <si>
    <t xml:space="preserve"> 6-CARBOXYPICOLINIC ACID</t>
  </si>
  <si>
    <t xml:space="preserve"> 2,6-BIS(1-METHYLHEPTADECYL)-P-CRESOL</t>
  </si>
  <si>
    <t xml:space="preserve"> 2,6-BIS(1-METHYLHEPTADECYL)-4-METHYLPHENOL</t>
  </si>
  <si>
    <t xml:space="preserve"> PHENOL, 4-METHYL-2,6-BIS(1-METHYLHEPTADECYL)-</t>
  </si>
  <si>
    <t xml:space="preserve"> P-CRESOL, 2,6-BIS(1-METHYLHEPTADECYL)-</t>
  </si>
  <si>
    <t xml:space="preserve"> 4-METHYL-2,6-BIS(1-METHYLHEPTADECYL)PHENOL</t>
  </si>
  <si>
    <t xml:space="preserve"> O,O-DIETHYL DITHIOBIS(THIOFORMATE)</t>
  </si>
  <si>
    <t xml:space="preserve"> BISETHYLXANTHOGEN</t>
  </si>
  <si>
    <t xml:space="preserve"> DIETHYL XANTHOGEN DISULFIDE</t>
  </si>
  <si>
    <t xml:space="preserve"> DIXANTHOGEN</t>
  </si>
  <si>
    <t xml:space="preserve"> DITHIO DIETHYL XANTHATE</t>
  </si>
  <si>
    <t xml:space="preserve"> DIETHYL THIOPEROXYDICARBONATE</t>
  </si>
  <si>
    <t xml:space="preserve"> FORMIC ACID, DITHIOBIS(THIO-, O,O-DIETHYL ESTER</t>
  </si>
  <si>
    <t xml:space="preserve"> THIOPEROXYDICARBONIC ACID (((HO)C(S))2S2), DIETHYL ESTER</t>
  </si>
  <si>
    <t xml:space="preserve"> NYLON 46</t>
  </si>
  <si>
    <t xml:space="preserve"> 1,4-BUTANEDIAMINE-ADIPIC ACID COPOLYMER</t>
  </si>
  <si>
    <t xml:space="preserve"> HEXANEDIOIC ACID, POLYMER WITH 1,4-BUTANEDIAMINE</t>
  </si>
  <si>
    <t xml:space="preserve"> POLY(IMINO-1,4-BUTANEDIYLIMINO(1,6-DIOXO-1,6-HEXANEDIYL))</t>
  </si>
  <si>
    <t xml:space="preserve"> POLY(TETRAMETHYLENEADIPAMIDE)</t>
  </si>
  <si>
    <t xml:space="preserve"> POLY(ADIPIC ACID-CO-1,4-BUTANEDIAMINE), SRU</t>
  </si>
  <si>
    <t xml:space="preserve"> OXAZOLINE</t>
  </si>
  <si>
    <t xml:space="preserve"> 2-OXAZOLINE</t>
  </si>
  <si>
    <t xml:space="preserve"> OXAZOLE, 4,5-DIHYDRO-</t>
  </si>
  <si>
    <t xml:space="preserve"> 4,5-DIHYDROXAZOLE</t>
  </si>
  <si>
    <t xml:space="preserve"> BUTANEDIOL FORMAL</t>
  </si>
  <si>
    <t xml:space="preserve"> 1,3-DIOXEPANE</t>
  </si>
  <si>
    <t xml:space="preserve"> 1,3-DIOXACYCLOHEPTANE</t>
  </si>
  <si>
    <t xml:space="preserve"> 1,4-BUTANEDIOL FORMAL</t>
  </si>
  <si>
    <t xml:space="preserve"> POLY(ETHYL ACRYLATE-CO-METHYL METHACRYLATE-CO-ALPHA-METHYL STYRENE)</t>
  </si>
  <si>
    <t xml:space="preserve"> POLY(ETHYL ACRYLATE-CO-METHYL METHACRYLATE-CO-ALPHA-METHYLSTYRENE)</t>
  </si>
  <si>
    <t xml:space="preserve"> ETHYL ACRYLATE-METHYL METHACRYLATE-ALPHA-METHYLSTYRENE COPOLYMER</t>
  </si>
  <si>
    <t xml:space="preserve"> POLY(ETHYL 2-PROPENOATE-CO-(1-METHYLETHENYL)BENZENE-CO-METHYL 2-METHYL-2-PROPENOATE)</t>
  </si>
  <si>
    <t xml:space="preserve"> 2-PROPENOIC ACID, 2-METHYL-, METHYL ESTER, POLYMER WITH ETHYL 2-PROPENOATE AND (1-METHYLETHENYL)BENZENE</t>
  </si>
  <si>
    <t xml:space="preserve"> 5-CHLORO-2-METHYL-4-ISOTHIAZOLIN-3-ONE CALCIUM CHLORIDE MIXT. WITH 2-METHYL-4-ISOTHIAZOLIN-3-ONE CALCIUM CHLORIDE</t>
  </si>
  <si>
    <t xml:space="preserve"> CALCIUM, DICHLORO(5-CHLORO-2-METHYL-3(2H)-ISOTHIAZOLONE-O)-, MIXT. WITH DICHLORO(2-METHYL-3(2H)-ISOTHIAZOLONE-O)CALCIUM</t>
  </si>
  <si>
    <t xml:space="preserve"> 2-METHYL-4-ISOTHIAZOLIN-3-ONE CALCIUM CHLORIDE MIXT. WITH 5-CHLORO-2-METHYL-4-ISOTHIAZOLIN-3-ONE CALCIUM CHLORIDE</t>
  </si>
  <si>
    <t xml:space="preserve"> POLY(ACRYLONITRILE-CO-METHYL VINYL ETHER)</t>
  </si>
  <si>
    <t xml:space="preserve"> ACRYLONITRILE-VINYL METHYL ETHER COPOLYMER</t>
  </si>
  <si>
    <t xml:space="preserve"> ACRYLONITRILE-METHYL VINYL ETHER COPOLYMER</t>
  </si>
  <si>
    <t xml:space="preserve"> 2-PROPENENITRILE, POLYMER WITH METHOXYETHENE</t>
  </si>
  <si>
    <t xml:space="preserve"> 1,3-DIMETHYL SULFOISOPHTHALATE</t>
  </si>
  <si>
    <t xml:space="preserve"> DIMETHYL SULFOISOPHTHALATE</t>
  </si>
  <si>
    <t xml:space="preserve"> 1,3-BENZENEDICARBOXYLIC ACID, SULFO-, 1,3-DIMETHYL ESTER</t>
  </si>
  <si>
    <t xml:space="preserve"> 1,3-DIMETHYL SULFO-1,3-BENZENEDICARBOXYLATE</t>
  </si>
  <si>
    <t xml:space="preserve"> POTASSIUM N-HYDROXYMETHYL-N-METHYLDITHIOCARBAMATE</t>
  </si>
  <si>
    <t xml:space="preserve"> PIPERONYL BUTOXIDE</t>
  </si>
  <si>
    <t xml:space="preserve"> BUTYLCARBITYL (6-PROPYLPIPERONYL) ETHER</t>
  </si>
  <si>
    <t xml:space="preserve"> BUTYL CARBITOL 6-PROPYLPIPERONYL ETHER</t>
  </si>
  <si>
    <t xml:space="preserve"> 1,3-BENZODIOXOLE, 5-((2-(2-BUTOXYETHOXY)ETHOXY)METHYL)-6-PROPYL-</t>
  </si>
  <si>
    <t xml:space="preserve"> 5-((2-(2-BUTOXYETHOXY)ETHOXY)METHYL)-6-PROPYL-1,3-BENZODIOXOLE</t>
  </si>
  <si>
    <t xml:space="preserve"> TOLUENE, ALPHA-(2-(2-BUTOXYETHOXY)ETHOXY)-4,5-(METHYLENEDIOXY)-2-PROPYL-</t>
  </si>
  <si>
    <t xml:space="preserve"> ALPHA-(2-(2-BUTOXYETHOXY)ETHOXY)-4,5-METHYLENEDIOXY)-2-PROPYLTOLUENE</t>
  </si>
  <si>
    <t xml:space="preserve"> PEG-8</t>
  </si>
  <si>
    <t xml:space="preserve"> POLYETHYLENE GLYCOL 400</t>
  </si>
  <si>
    <t xml:space="preserve"> OCTAETHYLENE GLYCOL</t>
  </si>
  <si>
    <t xml:space="preserve"> POLYOXYETHYLENE 400</t>
  </si>
  <si>
    <t xml:space="preserve"> 3,6,9,12,15,18,21-HEPTAOXATRICOSANE-1,23-DIOL</t>
  </si>
  <si>
    <t xml:space="preserve"> 4,4'-METHYLENEBIS(CYCLOHEXYL ISOCYANATE)</t>
  </si>
  <si>
    <t xml:space="preserve"> DICYCLOHEXYLMETHANE 4,4'-DIISOCYANATE</t>
  </si>
  <si>
    <t xml:space="preserve"> BIS(4-ISOCYANATOCYCLOHEXYL)METHANE</t>
  </si>
  <si>
    <t xml:space="preserve"> CYCLOHEXANE, 1,1'-METHYLENEBIS(4-ISOCYANATO-</t>
  </si>
  <si>
    <t xml:space="preserve"> DICYCLOHEXYLMETHANE DIISOCYANATE</t>
  </si>
  <si>
    <t xml:space="preserve"> ISOCYANIC ACID, METHYLENEDI-4,1-CYCLOHEXYLENE ESTER</t>
  </si>
  <si>
    <t xml:space="preserve"> HYDROGENATED MDI</t>
  </si>
  <si>
    <t xml:space="preserve"> HMDI</t>
  </si>
  <si>
    <t xml:space="preserve"> METHYLENEDI-4,1-CYCLOHEXYLENE ISOCYANATE</t>
  </si>
  <si>
    <t xml:space="preserve"> SATURATED MDI</t>
  </si>
  <si>
    <t xml:space="preserve"> SMDI</t>
  </si>
  <si>
    <t xml:space="preserve"> 1,1'-METHYLENEBIS(4-ISOCYANATOCYCLOHEXANE)</t>
  </si>
  <si>
    <t xml:space="preserve"> 2,4-DIAMINOBENZENESULFONIC ACID, CALCIUM SALT (2:1)</t>
  </si>
  <si>
    <t xml:space="preserve"> CALCIUM 2,4-DIAMINOBENZENESULFONATE</t>
  </si>
  <si>
    <t xml:space="preserve"> BENZENESULFONIC ACID, 2,4-DIAMINO-, CALCIUM SALT (2:1)</t>
  </si>
  <si>
    <t xml:space="preserve"> CALCIUM SULFO-M-PHENYLENEDIAMINE</t>
  </si>
  <si>
    <t xml:space="preserve"> CALCIUM M-PHENYLENEDIAMINE-4-SULFONATE</t>
  </si>
  <si>
    <t xml:space="preserve"> POLY(1,2-DICHLOROETHANE-CO-EPICHLOROHYDRIN-CO-HEXAMETHYLENEDIAMINE)</t>
  </si>
  <si>
    <t xml:space="preserve"> POLY(EPICHLOROHYDRIN-CO-ETHYLENE DICHLORIDE-CO-HEXAMETHYLENEDIAMINE)</t>
  </si>
  <si>
    <t xml:space="preserve"> POLY(DICHLOROETHANE-CO-(CHLOROMETHYL)OXIRANE-CO-1,6-HEXANEDIAMINE)</t>
  </si>
  <si>
    <t xml:space="preserve"> 1,6-HEXANEDIAMINE, POLYMER WITH (CHLOROMETHYL)OXIRANE AND 1,2-DICHLOROETHANE</t>
  </si>
  <si>
    <t xml:space="preserve"> IRON STEARATE</t>
  </si>
  <si>
    <t xml:space="preserve"> OCTADECANOIC ACID, IRON SALT</t>
  </si>
  <si>
    <t xml:space="preserve"> IRON OCTADECANOATE</t>
  </si>
  <si>
    <t xml:space="preserve"> STEARIC ACID, IRON SALT</t>
  </si>
  <si>
    <t xml:space="preserve"> 4-BROMOACETOXYMETHYL-M-DIOXOLANE</t>
  </si>
  <si>
    <t xml:space="preserve"> ABIETIC ACID</t>
  </si>
  <si>
    <t xml:space="preserve"> ABIETIC ACID, L-</t>
  </si>
  <si>
    <t xml:space="preserve"> 7,13-ABIETADIEN-18-OIC ACID</t>
  </si>
  <si>
    <t xml:space="preserve"> 1,2,3,4,4A,4B,5,6,10,10A-DECAHYDRO-1,4A-DIMETHYL-7-(1-METHYLETHYL)-1-PHENANTHRENECARBOXYLIC ACID, (1R,4AR,4BR,10AR)-</t>
  </si>
  <si>
    <t xml:space="preserve"> 1-PHENANTHRENECARBOXYLIC ACID, 1,2,3,4,4A,4B,5,6,10,10A-DECAHYDRO-1,4A-DIMETHYL-7-(1-METHYLETHYL)-, (1R,4AR,4BR,10AR)-</t>
  </si>
  <si>
    <t xml:space="preserve"> PODOCARPA-7,13-DIEN-15-OIC ACID, 13-ISOPROPYL-</t>
  </si>
  <si>
    <t xml:space="preserve"> 13-ISOPROPYLPODOCARPA-7,13-DIEN-15-OIC ACID</t>
  </si>
  <si>
    <t xml:space="preserve"> SYLVIC ACID</t>
  </si>
  <si>
    <t xml:space="preserve"> ABIETIC ACID, (-)-</t>
  </si>
  <si>
    <t xml:space="preserve"> 2-HYDROXYETHANESULFONIC ACID MALEATE, DISODIUM</t>
  </si>
  <si>
    <t xml:space="preserve"> DISODIUM 2-HYDROXYETHANESULFONIC ACID MALEATE</t>
  </si>
  <si>
    <t xml:space="preserve"> DISODIUM BIS(2-SULFOETHYL-2-BUTENEDIOATE), (Z)-</t>
  </si>
  <si>
    <t xml:space="preserve"> MALEIC ACID, DIESTER WITH 2-HYDROXYETHANESULFONIC ACID, SODIUM SALT</t>
  </si>
  <si>
    <t xml:space="preserve"> 2-BUTENEDIOIC ACID (Z)-, BIS(2-SULFOETHYL) ESTER, DISODIUM SALT</t>
  </si>
  <si>
    <t xml:space="preserve"> DIPHENYL 1,3-BENZENEDICARBOXYLATE-DIPHENYL 1,4-BENZENEDICARBOXYLATE-4,4'-(1-METHYLETHYLIDENE)BIS(PHENOL) COPOLYMER</t>
  </si>
  <si>
    <t xml:space="preserve"> POLY(BISPHENOL A-CO-DIPHENYL ISOPHTHALATE-CO-DIPHENYL TEREPHTHALATE)</t>
  </si>
  <si>
    <t xml:space="preserve"> DIPHENYL 1,3-BENZENEDICARBOXYLATE-DIPHENYL 1,4-BENZENEDICARBOXYLATE-4,4'-(1-METHYLETHYLIDENE(BIS(PHENOL)) COPOLYMER</t>
  </si>
  <si>
    <t xml:space="preserve"> 1,3-BENZENEDICARBOXYLIC ACID, DIPHENYL ESTER, POLYMER WITH DIPHENYL 1,4-BENZENEDICARBOXYLATE AND 4,4'-(1-METHYLETHYLIDENE)BIS(PHENOL)</t>
  </si>
  <si>
    <t xml:space="preserve"> NYLON 612-NYLON 6 COPOLYMER</t>
  </si>
  <si>
    <t xml:space="preserve"> DODECANEDIOIC ACID-HEXAHYDRO-2H-AZEPIN-2-ONE-1,6-HEXANEDIAMINE</t>
  </si>
  <si>
    <t xml:space="preserve"> DODECANEDIOIC ACID, POLYMER WITH HEXAHYDRO-2H-AZEPIN-2-ONE AND 1,6-HEXANEDIAMINE</t>
  </si>
  <si>
    <t xml:space="preserve"> NYLON 612/6 COPOLYMER</t>
  </si>
  <si>
    <t xml:space="preserve"> POLY(DODECANEDIOIC ACID-CO-HEXAHYDRO-2H-AZEPIN-2-ONE-CO-1,6-HEXANEDIAMINE)</t>
  </si>
  <si>
    <t xml:space="preserve"> POLY(EPSILON-CAPROLACTAM-CO-1,10-DECANEDICARBOXYLIC ACID-CO-1,6-DIAMINOHEXANE)</t>
  </si>
  <si>
    <t xml:space="preserve"> IRON NEODECANOATE</t>
  </si>
  <si>
    <t xml:space="preserve"> NEODECANOIC ACID, IRON SALT</t>
  </si>
  <si>
    <t xml:space="preserve"> ACRYLAMIDE-METHACRYLIC ACID-METHYL ACRYLATE POLYMER</t>
  </si>
  <si>
    <t xml:space="preserve"> POLY(ACRYLAMIDE-CO-METHACRYLIC ACID-CO-METHYL ACRYLATE)</t>
  </si>
  <si>
    <t xml:space="preserve"> ACRYLAMIDE-METHACRYLIC ACID-METHYL ACRYLATE COPOLYMER</t>
  </si>
  <si>
    <t xml:space="preserve"> POLY(METHYL 2-PROPENOATE-CO-2-METHYL-2-PROPENOIC ACID-CO-2-PROPENAMIDE)</t>
  </si>
  <si>
    <t xml:space="preserve"> 2-PROPENOIC ACID, 2-METHYL-, POLYMER WITH METHYL 2-PROPENOATE AND 2-PROPENAMIDE</t>
  </si>
  <si>
    <t xml:space="preserve"> NYLON 6/69 RESINS</t>
  </si>
  <si>
    <t xml:space="preserve"> POLY(NYLON 6-CO-NYLON 69)</t>
  </si>
  <si>
    <t xml:space="preserve"> NYLON 6/69</t>
  </si>
  <si>
    <t xml:space="preserve"> POLY(AZELAIC ACID-CO-CAPROLACTAM-CO-HEXAMETHYLENEDIAMINE)</t>
  </si>
  <si>
    <t xml:space="preserve"> NONANEDIOIC ACID, COMPD. WITH 1,6-HEXANEDIAMINE (1:1), POLYMER WITH HEXAHYDRO-2H-AZEPIN-2-ONE</t>
  </si>
  <si>
    <t xml:space="preserve"> POLY(HEXAHYDRO-2H-AZEPIN-2-ONE-CO-1,6-HEXANEDIAMINE NONANEDIOATE)</t>
  </si>
  <si>
    <t xml:space="preserve"> POLY(HEXAMETHYLENEDIAMINE AZELATE)</t>
  </si>
  <si>
    <t xml:space="preserve"> NYLON 69</t>
  </si>
  <si>
    <t xml:space="preserve"> 1,6-HEXANEDIAMINE NONANEDIOATE HOMOPOLYMER</t>
  </si>
  <si>
    <t xml:space="preserve"> NONANEDIOIC ACID, COMPD. WITH 1,6-HEXANEDIAMINE (1:1), HOMOPOLYMER</t>
  </si>
  <si>
    <t xml:space="preserve"> POLY(FUMARIC ACID-CO-GLYCEROL)</t>
  </si>
  <si>
    <t xml:space="preserve"> FUMARIC ACID-GLYCEROL COPOLYMER</t>
  </si>
  <si>
    <t xml:space="preserve"> POLY(2-BUTENEDIOIC ACID (E)-CO-1,2,3-PROPANETRIOL)</t>
  </si>
  <si>
    <t xml:space="preserve"> 2-BUTENEDIOIC ACID (E)-, POLYMER WITH 1,2,3-PROPANETRIOL</t>
  </si>
  <si>
    <t xml:space="preserve"> POLY(AZELAIC ACID-CO-GLYCEROL)</t>
  </si>
  <si>
    <t xml:space="preserve"> AZELAIC ACID-GLYCEROL COPOLYMER</t>
  </si>
  <si>
    <t xml:space="preserve"> POLY(GLYCEROL AZELATE)</t>
  </si>
  <si>
    <t xml:space="preserve"> NONANEDIOIC ACID, POLYMER WITH 1,2,3-PROPANETRIOL</t>
  </si>
  <si>
    <t xml:space="preserve"> POLY(NONANEDIOIC ACID-CO-1,2,3-PROPANETRIOL)</t>
  </si>
  <si>
    <t xml:space="preserve"> 2,3-DIBROMOPROPIONALDEHYDE</t>
  </si>
  <si>
    <t xml:space="preserve"> 2,3-DIBROMOPROPANAL</t>
  </si>
  <si>
    <t xml:space="preserve"> ACROLEIN DIBROMIDE</t>
  </si>
  <si>
    <t xml:space="preserve"> DIBROMOPROPANAL</t>
  </si>
  <si>
    <t xml:space="preserve"> PROPANAL, 2,3-DIBROMO-</t>
  </si>
  <si>
    <t xml:space="preserve"> PROPIONALDEHYDE, 2,3-DIBROMO-</t>
  </si>
  <si>
    <t xml:space="preserve"> POLY(LAURYL FUMARATE)</t>
  </si>
  <si>
    <t xml:space="preserve"> LAURYL FUMARATE COPOLYMER</t>
  </si>
  <si>
    <t xml:space="preserve"> POLY(DODECYL 2-BUTENEDIOATE (E))</t>
  </si>
  <si>
    <t xml:space="preserve"> 2-BUTENEDIOIC ACID (E)-, DODECYL ESTER, HOMOPOLYMER</t>
  </si>
  <si>
    <t xml:space="preserve"> POLY(LAURYL MALEATE)</t>
  </si>
  <si>
    <t xml:space="preserve"> DIBENZYL PHTHALATE</t>
  </si>
  <si>
    <t xml:space="preserve"> POLY(ADIPIC ACID-CO-DICHLOROETHYL ETHER-CO-DIETHYLAMINOPROPYLAMINE-CO-DIETHYLENETRIAMINE-CO-EPICHLOROHYDRIN)</t>
  </si>
  <si>
    <t xml:space="preserve"> POLY(ADIPIC ACID-CO-BIS(1,2-DICHLOROETHYL) ETHER-CO-DIETHYLENETRIAMINE-CO-DIMETHYLAMINOPROPYLAMINE-CO-EPICHLOROHYDRIN)</t>
  </si>
  <si>
    <t xml:space="preserve"> ADIPIC ACID-DIETHYLENETRIAMINE-DIMETHYLAMINOPROPYLAMINE-DICHLOROETHYL ETHER-EPICHLOROHYDRIN RESIN</t>
  </si>
  <si>
    <t xml:space="preserve"> HEXANEDIOIC ACID, POLYMER WITH N-(2-AMINOETHYL)-1,2-ETHANEDIAMINE, (CHLOROMETHYL)OXIRANE, N,N-DIMETHYL-1,3-PROPANEDIAMINE AND 1,1'-OXYBIS(1,2-DICHLOROETHANE)</t>
  </si>
  <si>
    <t xml:space="preserve"> 4-(2-BENZOXAZOLYL)-4'-(5-METHYL-2-BENZOXAZOLYL)STILBENE</t>
  </si>
  <si>
    <t xml:space="preserve"> BENZOXAZOLE, 2-(4-(2-(4-(2-BENZOXAZOLYL)PHENYL)ETHENYL)PHENYL)-5-METHYL-</t>
  </si>
  <si>
    <t xml:space="preserve"> BENZOXAZOLE, 5-METHYL-2,2'-(VINYLENEDI-P-PHENYLENE)BIS-</t>
  </si>
  <si>
    <t xml:space="preserve"> 2-(4-(2-(4-(2-BENZOXAZOLYL)PHENYL)ETHENYL)PHENYL)-5-METHYLBENZOXAZOLE</t>
  </si>
  <si>
    <t xml:space="preserve"> 5-METHYL-2,2'-(VINYLENEDI-P-PHENYLENE)BIS(BENZOXAZOLE)</t>
  </si>
  <si>
    <t xml:space="preserve"> POLY(FUMARIC ACID-CO-ISOPHTHALIC ACID-CO-STYRENE-CO-2,2,4-TRIMETHYL-1,3-PENTANEDIOL)</t>
  </si>
  <si>
    <t xml:space="preserve"> POLY(FUMARIC ACID-CO-ISOPHTHALIC ACID-CO-2,2,4-TRIMETHYL-1,3-PENTANEDIOL-CO-STYRENE)</t>
  </si>
  <si>
    <t xml:space="preserve"> FUMARIC ACID-ISOPHTHALIC ACID-2,2,4-TRIMETHYL-1,3-PENTANEDIOL-STYRENE COPOLYMER</t>
  </si>
  <si>
    <t xml:space="preserve"> 1,3-BENZENEDICARBOXYLIC ACID, POLYMER WITH (E)-2-BUTENEDIOIC ACID, ETHENYLBENZENE AND 2,2,4-TRIMETHYL-1,3-PENTANEDIOL</t>
  </si>
  <si>
    <t xml:space="preserve"> OCTADECANOIC ACID 2-((2-HYDROXYETHYL) OCTADECYLAMINO)ETHYL ESTER</t>
  </si>
  <si>
    <t xml:space="preserve"> OCTADECYL(2-HYDROXYETHYL)(2-STEAROYLOXYETHYL)AMINE</t>
  </si>
  <si>
    <t xml:space="preserve"> POLY(ACRYLAMIDE-CO-VINYLIDENE CHLORIDE)</t>
  </si>
  <si>
    <t xml:space="preserve"> ACRYLAMIDE-VINYLIDENE CHLORIDE COPOLYMER</t>
  </si>
  <si>
    <t xml:space="preserve"> POLY(1,1-DICHLOROETHENE-CO-2-PROPENAMIDE)</t>
  </si>
  <si>
    <t xml:space="preserve"> 2-PROPENAMIDE, POLYMER WITH 1,1-DICHLOROETHENE</t>
  </si>
  <si>
    <t xml:space="preserve"> 2-BROMO-2-NITRO-1,3-PROPANEDIOL</t>
  </si>
  <si>
    <t xml:space="preserve"> BRONOPOL</t>
  </si>
  <si>
    <t xml:space="preserve"> 1,3-PROPANEDIOL, 2-BROMO-2-NITRO-</t>
  </si>
  <si>
    <t xml:space="preserve"> STRONTIUM SALICYLATE</t>
  </si>
  <si>
    <t xml:space="preserve"> BENZOIC ACID, 2-HYDROXY-, STRONTIUM SALT (2:1)</t>
  </si>
  <si>
    <t xml:space="preserve"> STRONTIUM 2-HYDROXYBENZOATE (1:2)</t>
  </si>
  <si>
    <t xml:space="preserve"> ZINC AMMONIUM CHLORIDE</t>
  </si>
  <si>
    <t xml:space="preserve"> AMMONIUM ZINC CHLORIDE</t>
  </si>
  <si>
    <t xml:space="preserve"> POLYOXYETHYLENE (4) LAURYL ETHER</t>
  </si>
  <si>
    <t xml:space="preserve"> LAURETH-4</t>
  </si>
  <si>
    <t xml:space="preserve"> PEG-4 LAURYL ETHER</t>
  </si>
  <si>
    <t xml:space="preserve"> 3,6,9,12-TETRAOXATETRACOSAN-1-OL</t>
  </si>
  <si>
    <t xml:space="preserve"> TETRAETHYLENE GLYCOL MONODODECYL ETHER</t>
  </si>
  <si>
    <t xml:space="preserve"> 2-(2-(2-(2-(DODECYLOXY)ETHOXY)ETHOXY)ETHOXY)ETHANOL</t>
  </si>
  <si>
    <t xml:space="preserve"> ALPHA-DODECYL-OMEGA-HYDROXYTETRAKIS(OXYETHYLENE)</t>
  </si>
  <si>
    <t xml:space="preserve"> 3,3'-((2,5-DIMETHYL-1,4-PHENYLENE)BIS(IMINO(1-ACETYL-2-OXO-2,1-ETHANEDIYL)AZO))BIS(4-CHLORO-N-(5-CHLORO-2-METHYLPHENYL)BENZAMIDE)</t>
  </si>
  <si>
    <t xml:space="preserve"> C.I. PIGMENT YELLOW 95</t>
  </si>
  <si>
    <t xml:space="preserve"> BENZAMIDE, 3,3'-((2,5-DIMETHYL-1,4-PHENYLENE)BIS(IMINO(1-ACETYL-2-OXO-2,1-ETHANEDIYL)AZO))BIS(4-CHLORO-N-(5-CHLORO-2-METHYLPHENYL)-</t>
  </si>
  <si>
    <t xml:space="preserve"> CROMOPHTAL YELLOW GR</t>
  </si>
  <si>
    <t xml:space="preserve"> PIGMENT YELLOW 95</t>
  </si>
  <si>
    <t xml:space="preserve"> O-BENZOTOLUIDIDE, 3,3''-((2,5-DIMETHYL-P-PHENYLENE)BIS(IMINOCARBONYLACETONYLIDENEAZO))BIS(4,5'-DICHLORO-</t>
  </si>
  <si>
    <t xml:space="preserve"> 3,3''-((2,5-DIMETHYL-P-PHENYLENE)BIS(IMINOCARBONYLACETONYLIDENEAZO))BIS(4,5'-DICHLORO-O-BENZOTOLUIDIDE)</t>
  </si>
  <si>
    <t xml:space="preserve"> D&amp;C RED NO. 7</t>
  </si>
  <si>
    <t xml:space="preserve"> C.I. PIGMENT RED 57:1</t>
  </si>
  <si>
    <t xml:space="preserve"> C.I. PIGMENT RED 57, CALCIUM SALT (1:1)</t>
  </si>
  <si>
    <t xml:space="preserve"> 2-NAPHTHALENECARBOXYLIC ACID, 3-HYDROXY-4-((4-METHYL-2-SULFOPHENYL)AZO)-, CALCIUM SALT (1:1)</t>
  </si>
  <si>
    <t xml:space="preserve"> CALCIUM 3-HYDROXY-4-((4-METHYL-2-SULFOPHENYL)AZO)-2-NAPHTHALENECARBOXYLATE</t>
  </si>
  <si>
    <t xml:space="preserve"> PIGMENT RED 57:1</t>
  </si>
  <si>
    <t xml:space="preserve"> C.I. 15850:1</t>
  </si>
  <si>
    <t xml:space="preserve"> LITHOL RUBINE BK</t>
  </si>
  <si>
    <t xml:space="preserve"> JAPAN RED 202</t>
  </si>
  <si>
    <t xml:space="preserve"> BIS(2,2,6,6-TETRAMETHYL-4-PIPERIDINYL) SEBACATE</t>
  </si>
  <si>
    <t xml:space="preserve"> BIS(2,2,6,6-TETRAMETHYL-4-PIPERIDINYL) DECANEDIOATE</t>
  </si>
  <si>
    <t xml:space="preserve"> DECANEDIOIC ACID, BIS(2,2,6,6-TETRAMETHYL-4-PIPERIDINYL) ESTER</t>
  </si>
  <si>
    <t xml:space="preserve"> POLY(ACRYLIC ACID-CO-ALPHA-METHYLSTYRENE-CO-STYRENE)</t>
  </si>
  <si>
    <t xml:space="preserve"> ACRYLIC ACID-ALPHA-METHYLSTYRENE-STYRENE COPOLYMER</t>
  </si>
  <si>
    <t xml:space="preserve"> POLY(ETHENYLBENZENE-CO-(1-METHYLETHENYL)BENZENE-CO-2-PROPENOIC ACID)</t>
  </si>
  <si>
    <t xml:space="preserve"> STYRENE-ALPHA-METHYLSTYRENE-ACRYLIC ACID COPOLYMER</t>
  </si>
  <si>
    <t xml:space="preserve"> 2-PROPENOIC ACID, POLYMER WITH ETHENYLBENZENE AND (1-METHYLETHENYL)BENZENE</t>
  </si>
  <si>
    <t xml:space="preserve"> TRIMELLITIC ACID</t>
  </si>
  <si>
    <t xml:space="preserve"> 1,2,4-TRICARBOXYBENZENE</t>
  </si>
  <si>
    <t xml:space="preserve"> 1,2,4-BENZENETRICARBOXYLIC ACID</t>
  </si>
  <si>
    <t xml:space="preserve"> GLYOXAL-UREA POLYMER</t>
  </si>
  <si>
    <t xml:space="preserve"> POLY(GLYOXAL-CO-UREA)</t>
  </si>
  <si>
    <t xml:space="preserve"> ETHANEDIAL-UREA COPOLYMER</t>
  </si>
  <si>
    <t xml:space="preserve"> GLYOXAL-UREA RESIN</t>
  </si>
  <si>
    <t xml:space="preserve"> SODIUM RICINOLEATE</t>
  </si>
  <si>
    <t xml:space="preserve"> 9-OCTADECENOIC ACID, 12-HYDROXY-, MONOSODIUM SALT, (R-(Z))-</t>
  </si>
  <si>
    <t xml:space="preserve"> MONOSODIUM 12-HYDROXY-9-OCTADECENOATE, (R-(Z))-</t>
  </si>
  <si>
    <t xml:space="preserve"> RICINOLEIC ACID, MONOSODIUM SALT, (+)-</t>
  </si>
  <si>
    <t xml:space="preserve"> MONOSODIUM RICINOLEATE, (+)-</t>
  </si>
  <si>
    <t xml:space="preserve"> SODIUM 1-OCTANESULFONATE</t>
  </si>
  <si>
    <t xml:space="preserve"> 1-OCTANESULFONIC ACID, SODIUM SALT</t>
  </si>
  <si>
    <t xml:space="preserve"> 3,5-DIMETHYL-1,3,5,2H-TETRAHYDROTHIADIAZINE-2-THIONE</t>
  </si>
  <si>
    <t xml:space="preserve"> DAZOMET</t>
  </si>
  <si>
    <t xml:space="preserve"> TETRAHYDRO-3,5-DIMETHYL-2H-1,3,5-THIADIAZINE-2-THIONE</t>
  </si>
  <si>
    <t xml:space="preserve"> TIAZON</t>
  </si>
  <si>
    <t xml:space="preserve"> 3,5-DIMETHYLTETRAHYDRO-1,3,5-THIADIAZINE-2-THIONE</t>
  </si>
  <si>
    <t xml:space="preserve"> DIMETHYLFORMOCARBOTHIALDINE</t>
  </si>
  <si>
    <t xml:space="preserve"> 2H-1,3,5-THIADIAZINE-2-THIONE, TETRAHYDRO-3,5-DIMETHYL-</t>
  </si>
  <si>
    <t xml:space="preserve"> POLY(BUTADIENE-CO-ITACONIC ACID-CO-N-METHYLOLACRYLAMIDE-CO-STYRENE)</t>
  </si>
  <si>
    <t xml:space="preserve"> BUTANEDIOIC ACID, METHYLENE-, POLYMER WITH 1,3-BUTADIENE, ETHENYLBENZENE AND N-(HYDROXYMETHYL)-2-PROPENAMIDE</t>
  </si>
  <si>
    <t xml:space="preserve"> POLY(1,3-BUTADIENE-CO-ETHENYLBENZENE-CO-METHYLENEBUTANEDIOIC ACID-CO-N-(HYDROXYMETHYL)-2-PROPENAMIDE)</t>
  </si>
  <si>
    <t xml:space="preserve"> STYRENE-BUTADIENE-ITACONIC ACID-N-METHYLOLACRYLAMIDE COPOLYMER</t>
  </si>
  <si>
    <t xml:space="preserve"> POLYOXYETHYLATED (MIN. 5 MOLS) OLEYL ALCOHOL</t>
  </si>
  <si>
    <t xml:space="preserve"> PEG-5 OLEYL ETHER</t>
  </si>
  <si>
    <t xml:space="preserve"> POLYOXYETHYLENE (5) OLEYL ETHER</t>
  </si>
  <si>
    <t xml:space="preserve"> PENTAETHYLENE GLYCOL MONOOLEYL ETHER</t>
  </si>
  <si>
    <t xml:space="preserve"> 3,6,9,12,15-PENTAOXATRITRIACONT-24-EN-1-OL, (Z)-</t>
  </si>
  <si>
    <t xml:space="preserve"> ETHANOL, 2-(2-(2-(2-(2-(9-OCTADECENYLOXY)ETHOXY)ETHOXY)ETHOXY)ETHOXY)-, (Z)-</t>
  </si>
  <si>
    <t xml:space="preserve"> 2-(2-(2-(2-(2-(9-OCTADECENYLOXY)ETHOXY)ETHOXY)ETHOXY)ETHOXY)ETHANOL, (Z)-</t>
  </si>
  <si>
    <t xml:space="preserve"> POLY(2-HYDROXYETHYL METHACRYLATE-CO-METHYL METHACRYLATE-CO-DIVINYLBENZENE-CO-VINYLPYRROLIDONE)</t>
  </si>
  <si>
    <t xml:space="preserve"> TETRAFILCON A</t>
  </si>
  <si>
    <t xml:space="preserve"> 2-PROPENOIC ACID, 2-METHYL-, 2-HYDROXYETHYL ESTER, POLYMER WITH DIETHENYLBENZENE, 1-ETHENYL-2-PYRROLIDONE AND METHYL 2-METHYL-2-PROPENOATE</t>
  </si>
  <si>
    <t xml:space="preserve"> POLY(DIVINYLBENZENE-CO-2-HYDROXYETHYL METHACRYLATE-CO-METHYL METHACRYLATE-CO-VINYLPYRROLIDONE)</t>
  </si>
  <si>
    <t xml:space="preserve"> 2-HYDROXYETHYL METHACRYLATE-N-VINYLPYRROLIDONE-METHYL METHACRYLATE-DIVINYLBENZENE COPOLYMER</t>
  </si>
  <si>
    <t xml:space="preserve"> 2-HYDROXYETHYL METHACRYLATE-METHYL METHACRYLATE-DIVINYLBENZENE-N-VINYLPYRROLIDONE COPOLYMER</t>
  </si>
  <si>
    <t xml:space="preserve"> POLY(DIETHENYLBENZENE-CO-1-ETHENYL-2-PYRROLIDONE-CO-METHYL 2-METHYL-2-PROPENOATE-CO-2-METHYL-2-PROPENOIC ACID)</t>
  </si>
  <si>
    <t xml:space="preserve"> POLY(FORMALDEHYDE-CO-GUANIDINE-CO-UREA)</t>
  </si>
  <si>
    <t xml:space="preserve"> FORMALDEHYDE-GUANIDINE-UREA COPOLYMER</t>
  </si>
  <si>
    <t xml:space="preserve"> POLY(METHYL ACRYLATE-CO-METHYL METHACRYLATE-CO-2-SULFOETHYL METHACRYLATE-CO-VINYLIDENE CHLORIDE)</t>
  </si>
  <si>
    <t xml:space="preserve"> POLY(1,1-DICHLOROETHENE-CO-METHYL 2-METHYL-2-PROPENOATE-CO-METHYL 2-PROPENOATE-CO-2-SULFOETHYL 2-METHYL-2-PROPENOATE)</t>
  </si>
  <si>
    <t xml:space="preserve"> VINYLIDENE CHLORIDE-METHYL ACRYLATE-METHYL METHACRYLATE-2-SULFOETHYL METHACRYLATE COPOLYMER</t>
  </si>
  <si>
    <t xml:space="preserve"> 2-PROPENOIC ACID, 2-METHYL-, METHYL ESTER, POLYMER WITH 1,1-DICHLOROETHENE, METHYL 2-PROPENOATE AND 2-SULFOETHYL 2-METHYL-2-PROPENOATE</t>
  </si>
  <si>
    <t xml:space="preserve"> POLY(ETHYLENE GLYCOL BENZOATE)</t>
  </si>
  <si>
    <t xml:space="preserve"> ALPHA-BENZOYL-OMEGA-HYDROXYPOLY(OXY-1,2-ETHANEDIYL)</t>
  </si>
  <si>
    <t xml:space="preserve"> ETHYLENE GLYCOL BENZOATE POLYMER</t>
  </si>
  <si>
    <t xml:space="preserve"> POLY(OXY-1,2-ETHANEDIYL), ALPHA-BENZOYL-OMEGA-HYDROXY-</t>
  </si>
  <si>
    <t xml:space="preserve"> 3-ISOCYANATOMETHYL-3,5,5-TRIMETHYLCYCLOHEXYL ISOCYANATE CYANURATE</t>
  </si>
  <si>
    <t xml:space="preserve"> POLY(ISOPHORONE DIISOCYANATE)</t>
  </si>
  <si>
    <t xml:space="preserve"> CYCLOHEXANE, 5-ISOCYANATO-1-(ISOCYANATOMETHYL)-1,3,3-TRIMETHYL-, HOMOPOLYMER</t>
  </si>
  <si>
    <t xml:space="preserve"> ISOPHORONE DIISOCYANATE HOMOPOLYMER</t>
  </si>
  <si>
    <t xml:space="preserve"> 5-ISOCYANATO-1-(ISOCYANATOMETHYL)-1,3,3-TRIMETHYLCYCLOHEXANE HOMOPOLYMER</t>
  </si>
  <si>
    <t xml:space="preserve"> POLY(ACRYLONITRILE-CO-METHYL METHACRYLATE-CO-SODIUM 2-SULFOETHYL METHACRYLATE-CO-VINYLIDENE CHLORIDE)</t>
  </si>
  <si>
    <t xml:space="preserve"> ACRYLONITRILE-METHYL METHACRYLATE-SODIUM 2-SULFOETHYL METHACRYLATE-VINYLIDENE CHLORIDE COPOLYMER</t>
  </si>
  <si>
    <t xml:space="preserve"> POLY(1,1-DICHLOROETHENE-CO-METHYL 2-METHYL-2-PROPENOATE-CO-2-PROPENENITRILE-CO-SODIUM 2-SULFOETHYL 2-METHYL-2-PROPENOATE)</t>
  </si>
  <si>
    <t xml:space="preserve"> 2-PROPENOIC ACID, 2-METHYL-, METHYL ESTER, POLYMER WITH 1,1-DICHLOROETHENE, 2-PROPENENITRILE AND 2-SULFOETHYL 2-METHYL-2-PROPENOATE SODIUM SALT</t>
  </si>
  <si>
    <t xml:space="preserve"> POLY(ACRYLONITRILE-CO-SODIUM 2-SULFOETHYL METHACRYLATE-CO-VINYLIDENE CHLORIDE)</t>
  </si>
  <si>
    <t xml:space="preserve"> ACRYLONITRILE-SODIUM 2-SULFOETHYL METHACRYLATE-VINYLIDENE CHLORIDE COPOLYMER</t>
  </si>
  <si>
    <t xml:space="preserve"> POLY(1,1-DICHLOROETHENE-CO-2-PROPENENITRILE-CO-SODIUM 2-SULFOETHYL 2-METHYL-2-PROPENOATE)</t>
  </si>
  <si>
    <t xml:space="preserve"> 2-PROPENOIC ACID, 2-METHYL-, 2-SULFOETHYL ESTER, SODIUM SALT, POLYMER WITH 1,1-DICHLOROETHENE AND 2-PROPENENITRILE</t>
  </si>
  <si>
    <t xml:space="preserve"> XYLYLENEDIAMINE, P-</t>
  </si>
  <si>
    <t xml:space="preserve"> 1,4-XYLYLENEDIAMINE</t>
  </si>
  <si>
    <t xml:space="preserve"> 1,4-BENZENEDIMETHANAMINE</t>
  </si>
  <si>
    <t xml:space="preserve"> P-XYLENE-ALPHA,ALPHA'-DIAMINE</t>
  </si>
  <si>
    <t xml:space="preserve"> ALPHA,ALPHA'-DIAMINO-P-XYLENE</t>
  </si>
  <si>
    <t xml:space="preserve"> 1,4-BIS(AMINOMETHYL)BENZENE</t>
  </si>
  <si>
    <t xml:space="preserve"> PEG DI-SEC-BUTYLPHENYL ETHER</t>
  </si>
  <si>
    <t xml:space="preserve"> ALPHA-(BIS(1-METHYLPROPYL)PHENYL)-OMEGA-HYDROXYPOLLY(OXY-1,2-ETHANEDIYL)</t>
  </si>
  <si>
    <t xml:space="preserve"> PEG BIS(1-METHYLPROPYL)PHENYL ETHER</t>
  </si>
  <si>
    <t xml:space="preserve"> PEG MONO(BIS(1-(4-METHYLPROPYL)PHENYL)</t>
  </si>
  <si>
    <t xml:space="preserve"> POLY(OXY-1,2-ETHANEDIYL), ALPHA-(BIS(1-METHYLPROPYL)PHENYL-OMEGA-HYDROXY-</t>
  </si>
  <si>
    <t xml:space="preserve"> PEG HEPTADECYL ETHER</t>
  </si>
  <si>
    <t xml:space="preserve"> 1,2-DICHLOROETHYLENE</t>
  </si>
  <si>
    <t xml:space="preserve"> ACETYLENE DICHLORIDE</t>
  </si>
  <si>
    <t xml:space="preserve"> 1,2-CHLOROETHENE</t>
  </si>
  <si>
    <t xml:space="preserve"> ETHENE, 1,2-DICHLORO-</t>
  </si>
  <si>
    <t xml:space="preserve"> ETHYLENE, 1,2-DICHLORO-</t>
  </si>
  <si>
    <t xml:space="preserve"> LAURYL PYRIDINIUM 5-CHLORO-2-MERCAPTOBENZOTHIAZOLE</t>
  </si>
  <si>
    <t xml:space="preserve"> LAURYLPYRIDINIUM 5-CHLORO-2-MERCAPTOBENZOTHIAZOLE</t>
  </si>
  <si>
    <t xml:space="preserve"> PYRIDINIUM, 1-DODECYL-, SALT WITH 5-CHLORO-2(3H)-BENZOTHIAZOLTHIONE (1:1)</t>
  </si>
  <si>
    <t xml:space="preserve"> N-LAURYLPYRIDINIUM 5-CHLOROBENZOTHIAZOLE-2-THIOLATE</t>
  </si>
  <si>
    <t xml:space="preserve"> 1-DODECYLPYRIDINIUM 5-CHLORO-2(3H)-BENZOTHIAZOLTHIONE</t>
  </si>
  <si>
    <t xml:space="preserve"> 2-BENZOTHIAZOLETHIOL, 5-CHLORO-, ION(1-), 1-DODECYLPYRIDINIUM</t>
  </si>
  <si>
    <t xml:space="preserve"> 1-DODECYLPYRIDINIUM 5-CHLORO-2-BENZOTHIAZOLETHIOL</t>
  </si>
  <si>
    <t xml:space="preserve"> 1-DODECYLPYRIDINIUM 5-CHLORO-2-BENZOTHIAZOLYL SULFIDE</t>
  </si>
  <si>
    <t xml:space="preserve"> SODIUM THIOCYANATE</t>
  </si>
  <si>
    <t xml:space="preserve"> THIOCYANIC ACID, SODIUM SALT</t>
  </si>
  <si>
    <t xml:space="preserve"> SODIUM ISOTHIOCYANATE</t>
  </si>
  <si>
    <t xml:space="preserve"> SODIUM THIOCYANIDE</t>
  </si>
  <si>
    <t xml:space="preserve"> SODIUM SALICYLATE</t>
  </si>
  <si>
    <t xml:space="preserve"> SODIUM O-HYDROXYBENZOATE</t>
  </si>
  <si>
    <t xml:space="preserve"> BENZOIC ACID, 2-HYDROXY-, MONOSODIUM SALT</t>
  </si>
  <si>
    <t xml:space="preserve"> MONOSODIUM 2-HYDROXYBENZOATE</t>
  </si>
  <si>
    <t xml:space="preserve"> SALICYLIC ACID, MONOSODIUM SALT</t>
  </si>
  <si>
    <t xml:space="preserve"> MONOSODIUM SALICYLATE</t>
  </si>
  <si>
    <t xml:space="preserve"> 1,3-CYCLOPENTADIENE</t>
  </si>
  <si>
    <t xml:space="preserve"> CYCLOPENTADIENE</t>
  </si>
  <si>
    <t xml:space="preserve"> POLY(ETHYL ACRYLATE-CO-METHYL METHACRYLATE-CO-VINYL CHLORIDE)</t>
  </si>
  <si>
    <t xml:space="preserve"> ETHYL ACRYLATE-METHYL METHACRYLATE-VINYL CHLORIDE COPOLYMER</t>
  </si>
  <si>
    <t xml:space="preserve"> POLY(CHLOROETHENE-CO-ETHYL 2-PROPENOATE-CO-METHYL 2-METHYL-2-PROPENOATE)</t>
  </si>
  <si>
    <t xml:space="preserve"> 2-PROPENOIC ACID, 2-METHYL-, METHYL ESTER, POLYMER WITH CHLOROETHENE AND ETHYL 2-PROPENOATE</t>
  </si>
  <si>
    <t xml:space="preserve"> BENZYL BROMOACETATE</t>
  </si>
  <si>
    <t xml:space="preserve"> ACETIC ACID, BROMO-, PHENYLMETHYL ESTER</t>
  </si>
  <si>
    <t xml:space="preserve"> PHENYLMETHYL BROMOACETATE</t>
  </si>
  <si>
    <t xml:space="preserve"> ACETIC ACID, BROMO-, BENZYL ESTER</t>
  </si>
  <si>
    <t xml:space="preserve"> BARIUM ACETATE</t>
  </si>
  <si>
    <t xml:space="preserve"> ACETIC ACID, BARIUM SALT</t>
  </si>
  <si>
    <t xml:space="preserve"> BARIUM DIACETATE</t>
  </si>
  <si>
    <t xml:space="preserve"> POLY(N-METHYLDIMETHACRYLAMIDE-CO-METHYL METHACRYLATE)</t>
  </si>
  <si>
    <t xml:space="preserve"> METHYL 2-METHYL-2-PROPENOATE-N,2-DIMETHYL-N-(2-METHYL-1-OXO-2-PROPENYL)-2-PROPENAMIDE COPOLYMER</t>
  </si>
  <si>
    <t xml:space="preserve"> POLY(METHYL 2-METHYL-2-PROPENOATE-CO-N,2-DIMETHYL-N-(2-METHYL-1-OXO-2-PROPENYL)-2-PROPENAMIDE)</t>
  </si>
  <si>
    <t xml:space="preserve"> 2-PROPENOIC ACID, 2-METHYL-, METHYL ESTER, POLYMER WITH N,2-DIMETHYL-N-(2-METHYL-1-OXO-2-PROPENYL)-2-PROPENAMIDE</t>
  </si>
  <si>
    <t xml:space="preserve"> MAGNESIUM LINOLEATE</t>
  </si>
  <si>
    <t xml:space="preserve"> 9,12-OCTADECADIENOIC ACID (9Z,12Z)-, MAGNESIUM SALT</t>
  </si>
  <si>
    <t xml:space="preserve"> MAGNESIUM 9,12-OCTADECADIENOATE, (Z,Z)-</t>
  </si>
  <si>
    <t xml:space="preserve"> TITANIUM TETRAISOPROPYLATE</t>
  </si>
  <si>
    <t xml:space="preserve"> ISOPROPYL TITANATE(IV)</t>
  </si>
  <si>
    <t xml:space="preserve"> ISOPROPYL ALCOHOL, TITANIUM(4+) SALT</t>
  </si>
  <si>
    <t xml:space="preserve"> ISOPROPYL TITANATE</t>
  </si>
  <si>
    <t xml:space="preserve"> TETRAISOPROPYL TITANATE</t>
  </si>
  <si>
    <t xml:space="preserve"> TITANIUM TETRAISOPROPOXIDE</t>
  </si>
  <si>
    <t xml:space="preserve"> TITANIUM(4+) 2-PROPANOATE</t>
  </si>
  <si>
    <t xml:space="preserve"> TITANIUM ISOPROPOXIDE</t>
  </si>
  <si>
    <t xml:space="preserve"> TETRAISOPROPANOLATOTITANIUM</t>
  </si>
  <si>
    <t xml:space="preserve"> TETRAISOPROPOXYTITANIUM</t>
  </si>
  <si>
    <t xml:space="preserve"> TETRAISOPROPYL ORTHOTITANATE</t>
  </si>
  <si>
    <t xml:space="preserve"> TETRAKIS(ISOPROPOXY)TITANIUM</t>
  </si>
  <si>
    <t xml:space="preserve"> TETRAKIS(1-METHYLETHOXY)TITANIUM</t>
  </si>
  <si>
    <t xml:space="preserve"> TITANIUM(4+) ISOPROPYLATE</t>
  </si>
  <si>
    <t xml:space="preserve"> 2-PROPANOL, TITANIUM(4+) SALT</t>
  </si>
  <si>
    <t xml:space="preserve"> 1-(2-HYDROXYETHYL)PYRIDINIUM 2-MERCAPTOBENZOTHIAZOLE</t>
  </si>
  <si>
    <t xml:space="preserve"> BETA-HYDROXYETHYL PYRIDINIUM 2-MERCAPTOBENZOTHIAZOLE</t>
  </si>
  <si>
    <t xml:space="preserve"> PYRIDINIUM, 1-(2-HYDROXYETHYL)-, SALT WITH 2(3H)-BENZOTHIAZOLETHIONE (1:1)</t>
  </si>
  <si>
    <t xml:space="preserve"> PYRIDINIUM, 1-(2-HYDROXYETHYL)-, SALT WITH 2-BENZOTHIAZOLETHIOL (1:1)</t>
  </si>
  <si>
    <t xml:space="preserve"> 2-HYDROXYETHYLPYRIDINIUM 2-MERCAPTOBENZOTHIAZOLE</t>
  </si>
  <si>
    <t xml:space="preserve"> 1-(2-HYDROXYETHYL)PYRIDINIUM 2(3H)-BENZOTHIAZOLETHIONE</t>
  </si>
  <si>
    <t xml:space="preserve"> 1-(2-HYDROXYETHYL)PYRIDINIUM 2-BENZOTHIAZOLETHIOL</t>
  </si>
  <si>
    <t xml:space="preserve"> DI-P-TOLYLIDENE SORBITOL</t>
  </si>
  <si>
    <t xml:space="preserve"> DI(P-TOLYLIDENE)SORBITOL</t>
  </si>
  <si>
    <t xml:space="preserve"> BIS-O-((4-METHYLPHENYL)METHYLENE)-D-GLUCITOL</t>
  </si>
  <si>
    <t xml:space="preserve"> BIS(P-METHYLBENZYLIDENE)SORBITOL</t>
  </si>
  <si>
    <t xml:space="preserve"> D-GLUCITOL, BIS-O-((4-METHYLPHENYL)METHYLENE)-</t>
  </si>
  <si>
    <t xml:space="preserve"> PHENOL-COUMARONE-INDENE RESIN</t>
  </si>
  <si>
    <t xml:space="preserve"> POLY(BENZOFURAN-CO-INDENE-CO-PHENOL)</t>
  </si>
  <si>
    <t xml:space="preserve"> BENZOFURAN-INDENE-PHENOL COPOLYMER</t>
  </si>
  <si>
    <t xml:space="preserve"> COUMARONE-INDENE-PHENOL COPOLYMER</t>
  </si>
  <si>
    <t xml:space="preserve"> POLY(COUMARONE-CO-INDENE-CO-PHENOL)</t>
  </si>
  <si>
    <t xml:space="preserve"> PHENOL, POLYMER WITH BENZOFURAN AND 1H-INDENE</t>
  </si>
  <si>
    <t xml:space="preserve"> POLY(BENZOFURAN-CO-1H-INDENE-CO-PHENOL)</t>
  </si>
  <si>
    <t xml:space="preserve"> METHYL ORANGE</t>
  </si>
  <si>
    <t xml:space="preserve"> POLY(ACRYLAMIDE-CO-DIALLYLDIETHYLAMMONIUM CHLORIDE-CO-DIALLYLDIMETHYLAMMONIUM CHLORIDE-CO-POTASSIUM ACRYLATE)</t>
  </si>
  <si>
    <t xml:space="preserve"> DIALLYLDIETHYLAMMONIUM CHLORIDE-ACRYLAMIDE-POTASSIUM ACRYLATE-DIALLYLDIMETHYLAMMONIUM CHLORIDE POLYMER</t>
  </si>
  <si>
    <t xml:space="preserve"> 2-PROPEN-1-AMINIUM, N,N-DIETHYL-N-2-PROPENYL-, CHLORIDE, POLYMER WITH N,N-DIMETHYL-N-2-PROPENYL-2-PROPEN-1-AMINIUM CHLORIDE, POTASSIUM 2-PROPENOATE AND 2-PROPENAMIDE</t>
  </si>
  <si>
    <t xml:space="preserve"> MONOMETHYLTIN TRIS(ISOOCTYLMERCAPTOACETATE)</t>
  </si>
  <si>
    <t xml:space="preserve"> METHYLTIN TRIS(ISOOCTYL THIOGLYCOLATE)</t>
  </si>
  <si>
    <t xml:space="preserve"> ACETIC ACID, 2,2',2''-((METHYLSTANNYLIDYNE)TRIS(THIO))TRIS-, TRIISOOCTYL ESTER</t>
  </si>
  <si>
    <t xml:space="preserve"> MONOMETHYLTIN TRIS(ISOOCTYL MERCAPTOACETATE)</t>
  </si>
  <si>
    <t xml:space="preserve"> MONOMETHYLTIN ISOOCTYL THIOGLYCOLATE</t>
  </si>
  <si>
    <t xml:space="preserve"> MONOMETHYLTIN TRIS(ISOOCTYL THIOGLYCOLATE)</t>
  </si>
  <si>
    <t xml:space="preserve"> METHYLTIN S,S',S''-TRIS(ISOOCTYL MERCAPTOACETATE)</t>
  </si>
  <si>
    <t xml:space="preserve"> TRIISOOCTYL 2,2',2''-((METHYLSTANNYLIDYNE)TRIS(THIO))TRIS(ACETATE)</t>
  </si>
  <si>
    <t xml:space="preserve"> 5,5-BIS(BROMOACETOXYMETHYL)-M-DIOXANE</t>
  </si>
  <si>
    <t xml:space="preserve"> ACETIC ACID, BROMO-, M-DIOXAN-5-YLIDENEDIMETHYLENE ESTER</t>
  </si>
  <si>
    <t xml:space="preserve"> DIOXAN-5-YLIDENEDIMETHYLENE BROMOACETATE, M-</t>
  </si>
  <si>
    <t xml:space="preserve"> 2,2-DIMETHYLANTHRA(2,1,9-DEF:6,5,10-D'E'F')DIISOQUINOLINE-1,3,8,10(2H,9H)-TETRONE</t>
  </si>
  <si>
    <t xml:space="preserve"> C.I. PIGMENT RED 179</t>
  </si>
  <si>
    <t xml:space="preserve"> ANTHRA(2,1,9-DEF:6,5,10-D'E'F')DIISOQUINOLINE-1,3,8,10(2H,9H)-TETRONE, 2,9-DIMETHYL-</t>
  </si>
  <si>
    <t xml:space="preserve"> 3,4,9,10-PERYLENETETRACARBOXYLIC 3,4:9,10-DIIMIDE, N,N'-DIMETHYL-</t>
  </si>
  <si>
    <t xml:space="preserve"> PIGMENT RED 179</t>
  </si>
  <si>
    <t xml:space="preserve"> C.I. 71130</t>
  </si>
  <si>
    <t xml:space="preserve"> 2,9-DIMETHYLANTHRA(2,1,9-DEF:6,5,10-D'E'F')DIISOQUINOLINE-1,3,8,10(2H,9H)-TETRONE</t>
  </si>
  <si>
    <t xml:space="preserve"> N,N'-DIMETHYL-3,4,9,10-PERYLENETETRACARBOXYLIC 3,4:9,10-DIIMIDE</t>
  </si>
  <si>
    <t xml:space="preserve"> TRIMELLITIC ANHYDRIDE</t>
  </si>
  <si>
    <t xml:space="preserve"> TRIMELLITIC ACID 1,2-ANHYDRIDE</t>
  </si>
  <si>
    <t xml:space="preserve"> 1,3-DIHYDRO-1,3-DIOXO-5-ISOBENZOFURANCARBOXYLIC ACID</t>
  </si>
  <si>
    <t xml:space="preserve"> 1,2,4-BENZENETRICARBOXYLIC ACID ANHYDRIDE</t>
  </si>
  <si>
    <t xml:space="preserve"> 1,2,4-BENZENETRICARBOXYLIC ACID, CYCLIC 1,2-ANHYDRIDE</t>
  </si>
  <si>
    <t xml:space="preserve"> 5-ISOBENZOFURANCARBOXYLIC ACID, 1,3-DIHYDRO-1,3-DIOXO-</t>
  </si>
  <si>
    <t xml:space="preserve"> 3-IODO-2-PROPYNYL-N-BUTYL CARBAMATE</t>
  </si>
  <si>
    <t xml:space="preserve"> 3-IODO-2-PROPYNYL BUTYLCARBAMATE</t>
  </si>
  <si>
    <t xml:space="preserve"> CARBAMIC ACID, BUTYL-, 3-IODO-2-PROPYNYL ESTER</t>
  </si>
  <si>
    <t xml:space="preserve"> IPBC</t>
  </si>
  <si>
    <t xml:space="preserve"> 3-IODO-2-PROPYNYL N-BUTYLCARBAMATE</t>
  </si>
  <si>
    <t xml:space="preserve"> POLY(ACRYLIC ACID-CO-BUTYL ACRYLATE-CO-ALPHA-METHYLSTYRENE)</t>
  </si>
  <si>
    <t xml:space="preserve"> ACRYLIC ACID-BUTYL ACRYLATE-ALPHA-METHYLSTYRENE POLYMER</t>
  </si>
  <si>
    <t xml:space="preserve"> ALPHA-METHYLSTYRENE-ACRYLIC ACID-BUTYL ACRYLATE POLYMER</t>
  </si>
  <si>
    <t xml:space="preserve"> POLY(BUTYL 2-PROPENOATE-CO-(1-METHYLETHENYL)BENZENE-CO-2-PROPENOIC ACID)</t>
  </si>
  <si>
    <t xml:space="preserve"> 2-PROPENOIC ACID-BUTYL 2-PROPENOATE-(1-METHYLETHENYL)BENZENE POLYMER</t>
  </si>
  <si>
    <t xml:space="preserve"> 2-PROPENOIC ACID, POLYMER WITH BUTYL 2-PROPENOATE AND (1-METHYLETHENYL)BENZENE</t>
  </si>
  <si>
    <t xml:space="preserve"> TETRAKIS(HYDROXYMETHYL)PHOSPHONIUM SULFATE</t>
  </si>
  <si>
    <t xml:space="preserve"> BIS(TETRAKIS(HYDROXYMETHYL)PHOSPHONIUM) SULFATE</t>
  </si>
  <si>
    <t xml:space="preserve"> PHOSPHONIUM, TETRAKIS(HYDROXYMETHYL)-, SULFATE (2:1) (SALT)</t>
  </si>
  <si>
    <t xml:space="preserve"> OCTAKIS(HYDROXYMETHYL)DIPHOSPHONIUM SULFATE</t>
  </si>
  <si>
    <t xml:space="preserve"> POLYETHYLENE GLYCOL (200) DILAURATE</t>
  </si>
  <si>
    <t xml:space="preserve"> PEG-4 DILAURATE</t>
  </si>
  <si>
    <t xml:space="preserve"> TETRAETHYLENE GLYCOL DILAURATE</t>
  </si>
  <si>
    <t xml:space="preserve"> DODECANOIC ACID, OXYBIS(2,1-ETHANEDIYLOXY-2,1-ETHANEDIYL) ESTER</t>
  </si>
  <si>
    <t xml:space="preserve"> POLYETHYLENE GLYCOL 200 DILAURATE</t>
  </si>
  <si>
    <t xml:space="preserve"> OXYBIS(2,1-ETHANEDIYL-2,1-ETHANEDIYL) DODECANOATE</t>
  </si>
  <si>
    <t xml:space="preserve"> ZINC OLEATE</t>
  </si>
  <si>
    <t xml:space="preserve"> 9-OCTADECENOIC ACID (Z)-, ZINC SALT</t>
  </si>
  <si>
    <t xml:space="preserve"> ZINC 9-OCTADECENOATE, (Z)-</t>
  </si>
  <si>
    <t xml:space="preserve"> OLEIC ACID, ZINC SALT</t>
  </si>
  <si>
    <t xml:space="preserve"> ZINC OCTOATE</t>
  </si>
  <si>
    <t xml:space="preserve"> ZINC OCTANOATE</t>
  </si>
  <si>
    <t xml:space="preserve"> ZINC CAPRYLATE</t>
  </si>
  <si>
    <t xml:space="preserve"> OCTANOIC ACID, ZINC SALT</t>
  </si>
  <si>
    <t xml:space="preserve"> VINYL ALCOHOL</t>
  </si>
  <si>
    <t xml:space="preserve"> ETHENOL</t>
  </si>
  <si>
    <t xml:space="preserve"> HYDROXYETHENE</t>
  </si>
  <si>
    <t xml:space="preserve"> HYDROXYETHYLENE</t>
  </si>
  <si>
    <t xml:space="preserve"> ZINC HYDROXY PHOSPHITE</t>
  </si>
  <si>
    <t xml:space="preserve"> ZINC OXIDE PHOSPHONATE (ZN4O3(HPO3)), DIHYDRATE</t>
  </si>
  <si>
    <t xml:space="preserve"> POLY(BUTYL METHACRYLATE-CO-2-HYDROXYETHYL METHACRYLATE-CO-METHACRYLIC ACID-CO-STYRENE)</t>
  </si>
  <si>
    <t xml:space="preserve"> 2-PROPENOIC ACID, 2-METHYL-, POLYMER WITH BUTYL 2-METHYL-2-PROPENOATE, ETHENYLBENZENE, AND2-HYDROXYETHYL 2-METHYL-2-PROPENOATE</t>
  </si>
  <si>
    <t xml:space="preserve"> TETRABUTYL TITANATE</t>
  </si>
  <si>
    <t xml:space="preserve"> BUTYL TINTINATE</t>
  </si>
  <si>
    <t xml:space="preserve"> TITANIUM TETRABUTOXIDE</t>
  </si>
  <si>
    <t xml:space="preserve"> BUTYL ORTHOTITANATE</t>
  </si>
  <si>
    <t xml:space="preserve"> TETRABUTYL ORTHOTINTANATE</t>
  </si>
  <si>
    <t xml:space="preserve"> 1-BUTANOL, TITANIUM(4+) SALT</t>
  </si>
  <si>
    <t xml:space="preserve"> TITANIUM TETRA-N-BUTOXIDE</t>
  </si>
  <si>
    <t xml:space="preserve"> BUTYL ALCOHOL, TITANIUM(4+)SALT</t>
  </si>
  <si>
    <t xml:space="preserve"> TITANIUM BUTOXIDE</t>
  </si>
  <si>
    <t xml:space="preserve"> BUTYL TITANATE(IV)</t>
  </si>
  <si>
    <t xml:space="preserve"> 5-CHLORO-2-METHYL-4-ISOTHIAZOLIN-3-ONE MIXTURE WITH 2-METHYL-4-ISOTHIAZOLIN-3-ONE</t>
  </si>
  <si>
    <t xml:space="preserve"> ISOTHIAZOLINONE CHLORIDE</t>
  </si>
  <si>
    <t xml:space="preserve"> 2-METHYL-4-ISOTHIAZOLIN-3-ONE MIXT. WITH 5-CHLORO-2-METHYL-4-ISOTHIAZOLIN-3-ONE</t>
  </si>
  <si>
    <t xml:space="preserve"> 3(2H)-ISOTHIAZOLINE, 5-CHLORO-2-METHYL-, MIXT. WITH 2-METHYL-3(2H)-ISOTHIAZOLONE</t>
  </si>
  <si>
    <t xml:space="preserve"> 5-CHLORO-2-METHYL-4-ISOTHIAZOLIN-3-ONE MIXT. WITH 2-METHYL-4-ISOTHIAZOLIN-3-ONE</t>
  </si>
  <si>
    <t xml:space="preserve"> POLY(ETHYLENE-CO-METHYL-5-NORBORNENE-2,3-DICARBOXYLIC ANHYDRIDE)</t>
  </si>
  <si>
    <t xml:space="preserve"> POLYETHYLENE-3A,4,7,7A-TETRAHYDROMETHYL-4,7-METHANOISOBENZOFURAN-1,3-DIONE GRAFT COPOLYMER</t>
  </si>
  <si>
    <t xml:space="preserve"> POLY(ETHENE-CO-3A,4,7,7A-TETRAMETHYLHYDROMETHYL-4,7-METHANOBENZOFURAN-1,3-DIONE)</t>
  </si>
  <si>
    <t xml:space="preserve"> 4,7-METHANOISOBENZOFURAN-1,3-DIONE, 3A,4,7,7A-TETRAHYDROMETHYL-, POLYMER WITH ETHENE</t>
  </si>
  <si>
    <t xml:space="preserve"> 1,4,4A,9A-TETRAHYDRO-9,10-ANTHRACENEDIONE</t>
  </si>
  <si>
    <t xml:space="preserve"> 1,4,4A,9A-TETRAHYDROANTHRAQUINONE</t>
  </si>
  <si>
    <t xml:space="preserve"> IMINO-BIS-PROPYLAMINE</t>
  </si>
  <si>
    <t xml:space="preserve"> BIS(3-AMINOPROPYL)AMINE</t>
  </si>
  <si>
    <t xml:space="preserve"> DIPROPYLENETRIAMINE</t>
  </si>
  <si>
    <t xml:space="preserve"> 3,3'-DIAMINODIPROPYLAMINE</t>
  </si>
  <si>
    <t xml:space="preserve"> 3,3'-IMINOBISPROPYLAMINE</t>
  </si>
  <si>
    <t xml:space="preserve"> CARBON TETRACHLORIDE</t>
  </si>
  <si>
    <t xml:space="preserve"> TETRACHLOROMETHANE</t>
  </si>
  <si>
    <t xml:space="preserve"> METHANE, TETRACHLORO-</t>
  </si>
  <si>
    <t xml:space="preserve"> BIS(TRI-N-BUTYLTIN) OXIDE</t>
  </si>
  <si>
    <t xml:space="preserve"> BIS(TRIBUTYLTIN) OXIDE</t>
  </si>
  <si>
    <t xml:space="preserve"> BISTRIBUTYLTIN OXIDE</t>
  </si>
  <si>
    <t xml:space="preserve"> DISTANNOXANE, HEXABUTYL-</t>
  </si>
  <si>
    <t xml:space="preserve"> HEXABUTYLDISTANNOXANE</t>
  </si>
  <si>
    <t xml:space="preserve"> TRIBUTYLTIN OXIDE</t>
  </si>
  <si>
    <t xml:space="preserve"> 5,5,7,7-TETRABUTYL-6-OXA-5,7-DISTANNAUNDECANE</t>
  </si>
  <si>
    <t xml:space="preserve"> TRIBUTYLTIN ACETATE</t>
  </si>
  <si>
    <t xml:space="preserve"> ACETOXYTRIBUTYLSTANNANE</t>
  </si>
  <si>
    <t xml:space="preserve"> STANNANE, (ACETYLOXY)TRIBUTYL-</t>
  </si>
  <si>
    <t xml:space="preserve"> (ACETYLOXY)TRIBUTYLSTANNANE</t>
  </si>
  <si>
    <t xml:space="preserve"> STANNANE, ACETOXYTRIBUTYL-</t>
  </si>
  <si>
    <t xml:space="preserve"> ACETOXYTRIBUTYLTIN</t>
  </si>
  <si>
    <t xml:space="preserve"> TRIBUTYLSTANNYL ACETATE</t>
  </si>
  <si>
    <t xml:space="preserve"> ETHYL METHACRYLATE-ETHYL ACRYLATE COPOLYMER</t>
  </si>
  <si>
    <t xml:space="preserve"> POLY(ETHYL ACRYLATE-CO-ETHYL METHACRYLATE)</t>
  </si>
  <si>
    <t xml:space="preserve"> ETHYL ACRYLATE-ETHYL METHACRYLATE COPOLYMER</t>
  </si>
  <si>
    <t xml:space="preserve"> POLY(ETHYL 2-METHYL-2-PROPENOATE-CO-ETHYL 2-PROPENOATE)</t>
  </si>
  <si>
    <t xml:space="preserve"> 2-PROPENOIC ACID, 2-METHYL-, ETHYL ESTER, POLYMER WITH ETHYL 2-PROPENOATE</t>
  </si>
  <si>
    <t xml:space="preserve"> 5-HYDROXYPOLY(METHYLENEOXY)METHYL-1-AZA-3,7-DIOXABICYCLO(3.3.0)OCTANE</t>
  </si>
  <si>
    <t xml:space="preserve"> ALPHA-(1H,3H,5H-OXAZOLO(3,4-C)OXAZOL-7A(7H)-YLMETHYL)-OMEGA-HYDROXYPOLY(OXYMETHYLENE)</t>
  </si>
  <si>
    <t xml:space="preserve"> POLY(OXYMETHYLENE), ALPHA-(1H,3H,5H-OXAZOLO(3,4-C)OXAZOL-7A(7H)-YLMETHYL)-OMEGA-HYDROXY-</t>
  </si>
  <si>
    <t xml:space="preserve"> TRIDECYL PHOSPHATE</t>
  </si>
  <si>
    <t xml:space="preserve"> TRIDECYL ALCOHOL-MONO AND DIHYDROGEN PHOSPHATE ESTERS</t>
  </si>
  <si>
    <t xml:space="preserve"> 1-TRIDECANOL, PHOSPHATE</t>
  </si>
  <si>
    <t xml:space="preserve"> POLY(FORMALDEHYDE-CO-TRINONYLPHENYL PHOSPHITE)</t>
  </si>
  <si>
    <t xml:space="preserve"> FORMALDEHYDE, POLYMER WITH TRIS(NONYLPHENYL) PHOSPHITE</t>
  </si>
  <si>
    <t xml:space="preserve"> POLY(FORMALDEHYDE-CO-TRIS(NONYLPHENYL) PHOSPHITE)</t>
  </si>
  <si>
    <t xml:space="preserve"> PHENOL, NONYL-, PHOSPHITE (3:1), POLYMER WITH FORMALDEHYDE</t>
  </si>
  <si>
    <t xml:space="preserve"> TRIS(NONYLPHENYL) PHOSPHITE-FORMALDEHYDE COPOLYMER</t>
  </si>
  <si>
    <t xml:space="preserve"> TRI(NONYLPHENYL) PHOSPHITE-FORMALDEHYDE RESIN</t>
  </si>
  <si>
    <t xml:space="preserve"> BENZYLTRIMETHYLAMMONIUM CHLORIDE</t>
  </si>
  <si>
    <t xml:space="preserve"> AMMONIUM, BENZYLTRIMETHYL-, CHLORIDE</t>
  </si>
  <si>
    <t xml:space="preserve"> BENZENEMETHANAMINIUM, N,N,N-TRIMETHYL-, CHLORIDE</t>
  </si>
  <si>
    <t xml:space="preserve"> N,N,N-TRIMETHYLBENZENEMETHANAMINIUM CHLORIDE</t>
  </si>
  <si>
    <t xml:space="preserve"> TRIMETHYLBENZYLAMMONIUM CHLORIDE</t>
  </si>
  <si>
    <t xml:space="preserve"> HYDROFLUOSILICIC ACID</t>
  </si>
  <si>
    <t xml:space="preserve"> MONOHYDROGEN HEXAFLUOROSILICATE</t>
  </si>
  <si>
    <t xml:space="preserve"> SILICATE(2-), HEXAFLUORO-, MONOHYDROGEN</t>
  </si>
  <si>
    <t xml:space="preserve"> POLY(OXYETHYLENE) SORBITOL HEXAOLEATE</t>
  </si>
  <si>
    <t xml:space="preserve"> PEG SORBITOL HEXAOLEATE</t>
  </si>
  <si>
    <t xml:space="preserve"> ALPHA-HYDRO-OMEGA-((1-OXO-9-OCTADECENYL)OXY)POLY(OXY-1,2-ETHANEDIYL), ETHER WITH D-GLUCITOL (6:1), (ALL-Z)-</t>
  </si>
  <si>
    <t xml:space="preserve"> POLY(OXY-1,2-ETHANEDIYL), ALPHA-HYDRO-OMEGA-((1-OXO-9-OCTADECENYL)OXY)-, ETHER WITH D-GLUCITOL (6:1), (ALL-Z)-</t>
  </si>
  <si>
    <t xml:space="preserve"> POLYOXYETHYLENE SORBITOL HEXAOLEATE</t>
  </si>
  <si>
    <t xml:space="preserve"> POLYETHYLENE GLYCOL SORBITOL HEXAOLEATE</t>
  </si>
  <si>
    <t xml:space="preserve"> 5-CHLORO-2-METHYL-4-ISOTHIAZOLIN-3-ONE CALCIUM CHLORIDE</t>
  </si>
  <si>
    <t xml:space="preserve"> CALCIUM, DICHLORO(5-CHLORO-2-METHYL-3(2H)-ISOTHIAZOLONE-O)-</t>
  </si>
  <si>
    <t xml:space="preserve"> DICHLORO(5-CHLORO-2-METHYL-3(2H)-ISOTHIAZOLONE-O)CALCIUM</t>
  </si>
  <si>
    <t xml:space="preserve"> 3(2H)-ISOTHIAZOLONE, 5-CHLORO-2-METHYL-, CALCIUM COMPLEX</t>
  </si>
  <si>
    <t xml:space="preserve"> 2-METHYL-4-ISOTHIAZOLIN-3-ONE CALCIUM CHLORIDE</t>
  </si>
  <si>
    <t xml:space="preserve"> CALCIUM, DICHLORO(2-METHYL-3(2H)-ISOTHIAZOLONE-O)-</t>
  </si>
  <si>
    <t xml:space="preserve"> DICHLORO(2-METHYL-3(2H)-ISOTHIAZOLONE-O)CALCIUM</t>
  </si>
  <si>
    <t xml:space="preserve"> 3(2H)-ISOTHIAZOLONE, 2-METHYL-, CALCIUM COMPLEX</t>
  </si>
  <si>
    <t xml:space="preserve"> MAGNESIUM NEODECANOATE</t>
  </si>
  <si>
    <t xml:space="preserve"> NEODECANOIC ACID, MAGNESIUM SALT</t>
  </si>
  <si>
    <t xml:space="preserve"> PHTHALOCYANINE</t>
  </si>
  <si>
    <t xml:space="preserve"> C.I. PIGMENT BLUE 16</t>
  </si>
  <si>
    <t xml:space="preserve"> 29H,31H-PHTHALOCYANINE</t>
  </si>
  <si>
    <t xml:space="preserve"> C.I. 74100</t>
  </si>
  <si>
    <t xml:space="preserve"> PIGMENT BLUE 16</t>
  </si>
  <si>
    <t xml:space="preserve"> PHTHALOCYANINE, METAL-FREE</t>
  </si>
  <si>
    <t xml:space="preserve"> TETRABENZOTETRAAZAPORPHINE</t>
  </si>
  <si>
    <t xml:space="preserve"> TETRABENZOPORPHYRAZINE</t>
  </si>
  <si>
    <t xml:space="preserve"> HELIOGEN BLUE G</t>
  </si>
  <si>
    <t xml:space="preserve"> N-(ALPHA-1-(1-NITROETHYL)BENZYL)ETHYLENEDIAMINE POTASSIUM SALT</t>
  </si>
  <si>
    <t xml:space="preserve"> N-(ALPHA-(NITROETHYL)BENZYL)ETHYLENEDIAMINE POTASSIUM SALT</t>
  </si>
  <si>
    <t xml:space="preserve"> N-(2-NITRO-1-PHENYLPROPYL)-1,2-ETHANEDIAMINE POTASSIUM SALT</t>
  </si>
  <si>
    <t xml:space="preserve"> POTASSIUM N-(2-NITRO-1-PHENYLPROPYL)-1,2-ETHANEDIAMINE</t>
  </si>
  <si>
    <t xml:space="preserve"> 1,2-ETHANEDIAMINE, N-(2-NITRO1-1-PHENYLPROPYL)-, POTASSIUM SALT</t>
  </si>
  <si>
    <t xml:space="preserve"> 1,4-BENZENEDICARBOXYLIC ACID, BIS(2-(1,1-DIMETHYLETHYL)-6-((3-(1,1-DIMETHYLETHYL)-2-HYDROXY-5-METHYLPHENYL)METHYL)-4-METHYLPHENYL)ESTER</t>
  </si>
  <si>
    <t xml:space="preserve"> BIS(2-(2-HYDROXY-5-METHYL-3-TERT-BUTYLBENZYL)-4-METHYL-6-TERT-BUTYLPHENYL) TEREPHTHALATE</t>
  </si>
  <si>
    <t xml:space="preserve"> BIS(2-TERT-BUTYL-4-METHYL-6-(3-TERT-BUTYL-5-METHYL-2-HYDROXYBENZYL)PHENYL) TEREPHTHALATE</t>
  </si>
  <si>
    <t xml:space="preserve"> BIS(2-(1,1-DIMETHYLETHYL)-6-((3-(1,1-DIMETHYLETHYL)-2-HYDROXY-5-METHYLPHENYL)METHYL)-4-METHYLPHENYL) 1,4-BENZENEDICARBOXYLATE</t>
  </si>
  <si>
    <t xml:space="preserve"> 1,4-BENZENEDICARBOXYLIC ACID, BIS(2-(1,1-DIMETHYLETHYL)-6-((3-(1,1-DIMETHYLETHYL)-2-HYDROXY-5-METHYLPHENYL)METHYL)-4-METHYLPHENYL) ESTER</t>
  </si>
  <si>
    <t xml:space="preserve"> PROPIOLACTONE</t>
  </si>
  <si>
    <t xml:space="preserve"> BETA-PROPIONOLACTONE</t>
  </si>
  <si>
    <t xml:space="preserve"> BETA-PROPIOLACTONE</t>
  </si>
  <si>
    <t xml:space="preserve"> 2-OXETANONE</t>
  </si>
  <si>
    <t xml:space="preserve"> 3-HYDROXYPROPIONIC ACID LACTONE</t>
  </si>
  <si>
    <t xml:space="preserve"> HYDRACRYLIC ACID, BETA-LACTONE</t>
  </si>
  <si>
    <t xml:space="preserve"> 3-HYDROXYPROPANOIC ACID BETA-LACTONE</t>
  </si>
  <si>
    <t xml:space="preserve"> MONOMETHYLTIN TRIS(2-ETHYLHEXYL MERCAPTOACETATE)</t>
  </si>
  <si>
    <t xml:space="preserve"> METHYLTIN TRIS(2-ETHYLHEXYL THIOGLYCOLATE)</t>
  </si>
  <si>
    <t xml:space="preserve"> METHYLTIN TRIS(2-ETHYLHEXYL MERCAPTOACETATE)</t>
  </si>
  <si>
    <t xml:space="preserve"> 2-ETHYLHEXYL 10-ETHYL-4-((2-ETHYLHEXYL)OXY)-2-OXOETHYL)THIO)-4-METHYL-7-OXO-8-OXA-3,5-DITHA-4-STANNATETRADECANOATE</t>
  </si>
  <si>
    <t xml:space="preserve"> 8-OXA-3,5-DITHIA-4-STANNATETRADECANOIC ACID, 10-ETHYL-4-((2-((2-ETHYLHEXYL)OXY)-2-OXOETHYL)THIO)-4-METHYL-7-OXO-, 2-ETHYLHEXYL ESTER</t>
  </si>
  <si>
    <t xml:space="preserve"> DIMETHYLTIN BIS(2-ETHYLHEXYL MERCAPTOACETATE)</t>
  </si>
  <si>
    <t xml:space="preserve"> DIMETHYLTIN BIS(2-ETHYLHEXYL THIOGLYCOLATE)</t>
  </si>
  <si>
    <t xml:space="preserve"> 2-ETHYLHEXYL 10-ETHYL-4,4-DIMETHYL-7-OXO-8-OXA-3,5-DITHIA-4-STANNATETRADECANOATE</t>
  </si>
  <si>
    <t xml:space="preserve"> 8-OXA-3,5-DITHIA-4-STANNATETRADECANOIC ACID, 10-ETHYL-4,4-DIMETHYL-7-OXO-, 2-ETHYLHEXYL ESTER</t>
  </si>
  <si>
    <t xml:space="preserve"> 1,3-PROPANEDIYL BIS(4-AMINOBENZOATE)</t>
  </si>
  <si>
    <t xml:space="preserve"> TRIMETHYLENE GLYCOL DI(P-AMINOBENZOATE)</t>
  </si>
  <si>
    <t xml:space="preserve"> 1,3-PROPANEDIOL, BIS(4-AMINOBENZOATE)</t>
  </si>
  <si>
    <t xml:space="preserve"> 1,3-PROPANEDIOL BIS(P-AMINOBENZOATE)</t>
  </si>
  <si>
    <t xml:space="preserve"> POLY(ETHYL ACRYLATE-CO-ITACONIC ACID-CO-METHYL METHACRYLATE-CO-N-METHYLOACRYLAMIDE)</t>
  </si>
  <si>
    <t xml:space="preserve"> POLY(ETHYL ACRYLATE-CO-ITACONIC ACID-CO-METHYL METHACRYLATE-CO-N-METHYLOLACRYLAMIDE)</t>
  </si>
  <si>
    <t xml:space="preserve"> BUTANEDIOIC ACID, METHYLENE-, POLYMER WITH ETHYL 2-PROPENOATE, N-(HYDROXYMETHYL)-2-PROPENAMIDE AND METHYL 2-METHYL-2-PROPENOATE</t>
  </si>
  <si>
    <t xml:space="preserve"> ETHYL ACRYLATE-METHYL METHACRYLATE-METHYLOLACRYLAMIDE-ITACONIC ACID</t>
  </si>
  <si>
    <t xml:space="preserve"> ETHYL ACRYLATE-ITACONIC ACID-METHYL METHACRYLATE-METHYLOLACRYLAMIDE COPOLYMER</t>
  </si>
  <si>
    <t xml:space="preserve"> POLY(ETHYL 2-PROPENOATE-CO-METHYLENEBUTANEDIOIC ACID-CO-N-(HYDROXYMETHYL)-2-PROPENAMIDE-CO-METHYL 2-METHYL-2-PROPENOATE)</t>
  </si>
  <si>
    <t xml:space="preserve"> POLY(ETHYL 2-PROPENOATE-CO-N-(HYDROXYMETHYL)-2-PROPENAMIDE-CO-METHYLENEBUTANEDIOIC ACID-CO-METHYL 2-METHYL-2-PROPENOATE)</t>
  </si>
  <si>
    <t xml:space="preserve"> POLY(ETHYL ACRYLATE-CO-ITACONIC ACID-CO-N-METHYLOACRYLAMIDE-CO-VINYL ACETATE)</t>
  </si>
  <si>
    <t xml:space="preserve"> POLY(ETHYL ACRYLATE-CO-ITACONIC ACID-CO-N-METHYLOLACRYLAMIDE-CO-VINYL ACETATE)</t>
  </si>
  <si>
    <t xml:space="preserve"> BUTANEDIOIC ACID, METHYLENE-, POLYMER WITH ETHENYL ACETATE, ETHYL 2-PROPENOATE AND N-(HYDROXYMETHYL)-2-PROPENAMIDE</t>
  </si>
  <si>
    <t xml:space="preserve"> ETHYL ACRYLATE-ITACONIC ACID-N-METHYLOLACRYLAMIDE-VINYL ACETATE COPOLYMER</t>
  </si>
  <si>
    <t xml:space="preserve"> METHYLENEBUTANEDIOIC ACID-ETHENYL ACETATE-ETHYL 2-PROPENOATE-N-(HYDROXYMETHYL)-2-PROPENAMIDE COPOLYMER</t>
  </si>
  <si>
    <t xml:space="preserve"> POLY(ETHENYL ACETATE-CO-ETHYL 2-PROPENOATE-CO-N-(HYDROXYMETHYL)-2-PROPENOATE-CO-METHYLENEBUTANEDIOIC ACID)</t>
  </si>
  <si>
    <t xml:space="preserve"> MERCAPTOETHYL OCTANOATE</t>
  </si>
  <si>
    <t xml:space="preserve"> 2-MERCAPTOETHYL OCTANOATE</t>
  </si>
  <si>
    <t xml:space="preserve"> OCTANOIC ACID, 2-MERCAPTOETHYL ESTER</t>
  </si>
  <si>
    <t xml:space="preserve"> 2-MERCAPTOETHYL CAPRYLATE</t>
  </si>
  <si>
    <t xml:space="preserve"> POLY(ACRYLIC ACID-CO-METHACRYLIC ACID-CO-STYRENE)</t>
  </si>
  <si>
    <t xml:space="preserve"> POLY(ETHENYLBENZENE-CO-2-METHYL-2-PROPENOIC ACID-CO-2-PROPENOIC ACID)</t>
  </si>
  <si>
    <t xml:space="preserve"> STYRENE-ACRYLIC ACID-METHACRYLIC ACID POLYMER</t>
  </si>
  <si>
    <t xml:space="preserve"> 2-PROPENOIC ACID, 2-METHYL-, POLYMER WITH ETHENYLBENZENE AND 2-PROPENOIC ACID</t>
  </si>
  <si>
    <t xml:space="preserve"> 3,4-DIMETHYLPYRIDINE</t>
  </si>
  <si>
    <t xml:space="preserve"> 3,4-LUTIDINE</t>
  </si>
  <si>
    <t xml:space="preserve"> 2,3-DIMETHYLPYRIDINE</t>
  </si>
  <si>
    <t xml:space="preserve"> 2,3-LUTIDINE</t>
  </si>
  <si>
    <t xml:space="preserve"> PYRIDINE, 2,3-DIMETHYL-</t>
  </si>
  <si>
    <t xml:space="preserve"> 1-PHENYL-1,3-EICOSANEDIONE</t>
  </si>
  <si>
    <t xml:space="preserve"> BETA-STEAROYLACETOPHENONE</t>
  </si>
  <si>
    <t xml:space="preserve"> BENZOYLSTEAROYLMETHANE</t>
  </si>
  <si>
    <t xml:space="preserve"> STEAROYLBENZOYLMETHANE</t>
  </si>
  <si>
    <t xml:space="preserve"> 1,3-EICOSANEDIONE, 1-PHENYL-</t>
  </si>
  <si>
    <t xml:space="preserve"> TOLUENE 2,4-DIISOCYANATE</t>
  </si>
  <si>
    <t xml:space="preserve"> BENZENE, 2,4-DIISOCYANATO-1-METHYL-</t>
  </si>
  <si>
    <t xml:space="preserve"> ISOCYANIC ACID, 4-METHYL-M-PHENYLENE ESTER</t>
  </si>
  <si>
    <t xml:space="preserve"> 2,4-DIISOCYANATO-1-METHYLBENZENE</t>
  </si>
  <si>
    <t xml:space="preserve"> 2,4-TOLUENE DIISOCYANATE</t>
  </si>
  <si>
    <t xml:space="preserve"> 2,4-DIISOCYANATOTOLUENE</t>
  </si>
  <si>
    <t xml:space="preserve"> 4-METHYL-M-PHENYLENE ISOCYANATE</t>
  </si>
  <si>
    <t xml:space="preserve"> TERT-BUTYL METHACRYLATE</t>
  </si>
  <si>
    <t xml:space="preserve"> BUTYL METHACRYLATE, TERT-</t>
  </si>
  <si>
    <t xml:space="preserve"> POLY(ACRYLIC ACID-CO-ETHYL ACRYLATE-CO-ALPHA-METHYLSTYRENE)</t>
  </si>
  <si>
    <t xml:space="preserve"> ACRYLIC ACID-ETHYLACRYLATE-ALPHA-METHYLSTYRENE POLYMER</t>
  </si>
  <si>
    <t xml:space="preserve"> POLY(ETHYL 2-PROPENOATE-CO-(1-METHYLETHENYL)BENZENE-CO2-PROPENOIC ACID)</t>
  </si>
  <si>
    <t xml:space="preserve"> 2-PROPENOIC ACID-ETHYL 2-PROPENOATE-(1-METHYLETHENYL)BENZENE POLYMER</t>
  </si>
  <si>
    <t xml:space="preserve"> 2-PROPENOIC ACID, POLYMER WITH ETHYL 2-PROPENOATE AND (1-METHYLETHENYL)BENZENE</t>
  </si>
  <si>
    <t xml:space="preserve"> CHROMIUM N-ETHYL-N-HEPTADECAFLUOROOCTYLSULFONYLGLYCINE</t>
  </si>
  <si>
    <t xml:space="preserve"> CHROMIUM N-ETHYL-N-((HEPTADECAFLUOROOCTYL)SULFONYL)GLYCINE</t>
  </si>
  <si>
    <t xml:space="preserve"> CHROMATE(1-), HEXACHLORO(N-ETHYL-N-((HEPTADECAFLUOROOCTYL)SULFONYL)GLYCINATO)TRIHYDROXYTRI-, HYDROGEN</t>
  </si>
  <si>
    <t xml:space="preserve"> HEXACHLORO(N-ETHYL-N-((HEPTADECAFLUOROOCTYL)SULFONYL)GLYCINATO)TRIHYDROXYTRIHYDROGEN CHROMATE</t>
  </si>
  <si>
    <t xml:space="preserve"> SODIUM HEPTADECYL SULFATE</t>
  </si>
  <si>
    <t xml:space="preserve"> HEPTADECYL SODIUM SULFATE</t>
  </si>
  <si>
    <t xml:space="preserve"> SODIUM HEPTADECYLSULFATE</t>
  </si>
  <si>
    <t xml:space="preserve"> SODIUM 1-HEPTADECYLSULFATE</t>
  </si>
  <si>
    <t xml:space="preserve"> 1-HEPTADECANOL, HYDROGEN SULFATE, SODIUM SALT</t>
  </si>
  <si>
    <t xml:space="preserve"> MERCAPTOETHYL OLEATE</t>
  </si>
  <si>
    <t xml:space="preserve"> 2-MERCAPTOETHYL OLEATE</t>
  </si>
  <si>
    <t xml:space="preserve"> 2-THIOETHYL OLEATE</t>
  </si>
  <si>
    <t xml:space="preserve"> 2-MERCAPTOETHYL 9-OCTADECENOATE, (Z)-</t>
  </si>
  <si>
    <t xml:space="preserve"> 9-OCTADECENOIC ACID (9Z)-, 2-MERCAPTOETHYL ESTER</t>
  </si>
  <si>
    <t xml:space="preserve"> 3,5-DIMETHYLPYRIDINE</t>
  </si>
  <si>
    <t xml:space="preserve"> 3,5-LUTIDINE</t>
  </si>
  <si>
    <t xml:space="preserve"> 2-METHYLHEXANE</t>
  </si>
  <si>
    <t xml:space="preserve"> HEXANE, 2-METHYL-</t>
  </si>
  <si>
    <t xml:space="preserve"> 1-HEXENE</t>
  </si>
  <si>
    <t xml:space="preserve"> InChI=1S/C6H12/c1-3-5-6-4-2/h3H,1,4-6H2,2H3</t>
  </si>
  <si>
    <t xml:space="preserve"> InChIKey: LIKMAJRDDDTEIG-UHFFFAOYSA-N</t>
  </si>
  <si>
    <t xml:space="preserve"> 1,4-HEXADIENE</t>
  </si>
  <si>
    <t xml:space="preserve"> C.I. PIGMENT RED 187</t>
  </si>
  <si>
    <t xml:space="preserve"> PIGMENT RED 187</t>
  </si>
  <si>
    <t xml:space="preserve"> 2-NAPHTHALENECARBOXAMIDE, 4-((5-(((4-(AMINOCARBONYL)PHENYL)AMINO)CARBONYL)-2-METHOXYPHENYL)AZO)-N-(5-CHLORO-2,4-DIMETHOXYPHENYL)-3-HYDROXY-</t>
  </si>
  <si>
    <t xml:space="preserve"> 4-((5-(((4-(AMINOCARBONYL)PHENYL)AMINO)CARBONYL)-2-METHOXYPHENYL)AZO)-N-(5-CHLORO-2,4-DIMETHOXYPHENYL)-3-HYDROXY-2-NAPHTHALENECARBOXAMIDE</t>
  </si>
  <si>
    <t xml:space="preserve"> 4-((5-((P-CARBAMOYLPHENYL)CARBAMOYL)-2-METHOXYPHENYL)AZO)-5'-CHLORO-3-HYDROXY-2',4'-DIMETHOXY-2-NAPHTHANILIDE</t>
  </si>
  <si>
    <t xml:space="preserve"> PV FAST RED HF4B</t>
  </si>
  <si>
    <t xml:space="preserve"> 4-CHLORO-3-METHYLPHENOL</t>
  </si>
  <si>
    <t xml:space="preserve"> 4-CHLORO-M-CRESOL</t>
  </si>
  <si>
    <t xml:space="preserve"> 2-chloro-5-hydroxytoluene</t>
  </si>
  <si>
    <t xml:space="preserve"> 4-chloro-3-methylphenol</t>
  </si>
  <si>
    <t xml:space="preserve"> phenol, 4-chloro-3-methyl-</t>
  </si>
  <si>
    <t xml:space="preserve"> m-cresol, 4-chloro-</t>
  </si>
  <si>
    <t xml:space="preserve"> 1-chloro-2-methyl-4-hydroxybenzene</t>
  </si>
  <si>
    <t xml:space="preserve"> EDTA, TETRAPOTASSIUM</t>
  </si>
  <si>
    <t xml:space="preserve"> TETRAPOTASSIUM ETHYLENEDIAMINETETRAACETATE</t>
  </si>
  <si>
    <t xml:space="preserve"> ACETIC ACID, (ETHYLENEDINITRILO)TETRA-, TETRAPOTASSIUM SALT</t>
  </si>
  <si>
    <t xml:space="preserve"> EDTA TETRAPOTASSIUM SALT</t>
  </si>
  <si>
    <t xml:space="preserve"> ETHYLENEDIAMINETETRACETIC ACID, TETRAPOTASSIUM SALT</t>
  </si>
  <si>
    <t xml:space="preserve"> GLYCINE, N,N'-1,2-ETHANEDIYLBIS(N-(CARBOXYMETHYL)-, TETRAPOTASSIUM SALT</t>
  </si>
  <si>
    <t xml:space="preserve"> TETRAPOTASSIUM EDETATE</t>
  </si>
  <si>
    <t xml:space="preserve"> TETRAPOTASSIUM N,N'-1,2-ETHANEDIYLBIS(N-(CARBOXYMETHYL))GLYCINE</t>
  </si>
  <si>
    <t xml:space="preserve"> TETRAPOTASSIUM (ETHYLENEDINITRILO)TETRAACETATE</t>
  </si>
  <si>
    <t xml:space="preserve"> IMPACT MODIFIED NYLON MXD-6 RESINS</t>
  </si>
  <si>
    <t xml:space="preserve"> POLY(ADIPIC ACID-CO-PEG BIS(3-AMINOPROPYL) ETHER-CO-M-XYLYLENEDIAMINE)</t>
  </si>
  <si>
    <t xml:space="preserve"> ADIPIC ACID-1,3-BENZENEDIMETHANAMINE-ALPHA-(3-AMINOPROPYL)-OMEGA-(3-AMINOPROPOXY)POLYOXYETHYLENE RESIN</t>
  </si>
  <si>
    <t xml:space="preserve"> HEXANEDIOIC ACID, POLYMER WITH ALPHA-(3-AMINOPROPYL)-OMEGA-(3-AMINOPROPOXY)POLY(OXY-1,2-ETHANEDIYL) AND 1,3-BENZENEDIMETHANAMINE</t>
  </si>
  <si>
    <t xml:space="preserve"> POLY(ALPHA-(3-AMINOPROPYL)-OMEGA-(3-AMINOPROPYL)-OMEGA-(3-AMINOPROPOXY)POLY(OXY-1,2-ETHANEDIYL)-CO-1,3-BENZENEDIMETHANAMINE-CO-HEXANEDIOIC ACID)</t>
  </si>
  <si>
    <t xml:space="preserve"> 5-HYDROXYMETHOXYMETHYL-1-AZA-3,7-DIOXABICYCLO(3.3.0)OCTANE</t>
  </si>
  <si>
    <t xml:space="preserve"> (1H,3H,5H-OXAZOLO(3,4-C)OXAZOL-7A(7H)-YLMETHOXY)METHANOL</t>
  </si>
  <si>
    <t xml:space="preserve"> METHANOL, (1H,3H,5H-OXAZOLO(3,4-C)OXAZOL-7A(7H)-YLMETHOXY)-</t>
  </si>
  <si>
    <t xml:space="preserve"> TRIPHENYLPHOSPHOROTHIOATE, O,O,O-</t>
  </si>
  <si>
    <t xml:space="preserve"> O,O,O-TRIPHENYL PHOSPHOROTHIOATE</t>
  </si>
  <si>
    <t xml:space="preserve"> PHOSPHOROTHIOIC ACID, O,O,O-TRIPHENYL ESTER</t>
  </si>
  <si>
    <t xml:space="preserve"> TRIPHENYL THIOPHOSPHATE</t>
  </si>
  <si>
    <t xml:space="preserve"> TRIPHENYL PHOSPHOROTHIONATE</t>
  </si>
  <si>
    <t xml:space="preserve"> POLY(BUTADIENE-CO-DIVINYLBENZENE-CO-ETHYL ACRYLATE-CO-METHYL METHACRYLATE-CO-STYRENE)</t>
  </si>
  <si>
    <t xml:space="preserve"> BUTADIENE-DIVINYLBENZENE-ETHYL ACRYLATE-METHYL METHACRYLATE-STYRENE COPOLYMER</t>
  </si>
  <si>
    <t xml:space="preserve"> METHYL 2-METHYL-2-PROPENOATE, POLYMER WITH 1,3-BUTADIENE, DIETHENYLBENZENE, ETHENYLBENZENE AND ETHYL 2-PROPENOATE</t>
  </si>
  <si>
    <t xml:space="preserve"> POLY(1,3-BUTADIENE-CO-DIETHENYLBENZENE-CO-ETHENYLBENZENE-CO-ETHYL 2-PROPENOATE-CO-METHYL 2-METHYL-2-PROPENOATE)</t>
  </si>
  <si>
    <t xml:space="preserve"> 2-PROPENOIC ACID, 2-METHYL-, METHYL ESTER, POLYMER WITH 1,3-BUTADIENE, DIETHENYLBENZENE, ETHENYLBENZENE AND ETHYL 2-PROPENOATE</t>
  </si>
  <si>
    <t xml:space="preserve"> POLY(ACRYLIC ACID-CO-ACRYLONITRILE-CO-BUTADIENE-CO-FUMARIC ACID-CO-METHACRYLIC ACID-CO-STYRENE)</t>
  </si>
  <si>
    <t xml:space="preserve"> ACRYLONITRILE-BUTADIENE-STYRENE-ACRYLIC ACID-FUMARIC ACID-METHACRYLIC ACID COPOLYMER</t>
  </si>
  <si>
    <t xml:space="preserve"> POLY(1,3-BUTADIENE-CO-2-BUTANEDIOIC ACID (E)-CO-ETHENYLBENZENE-CO-2-METHYL-2-PROPENOIC ACID-CO-2-PROPENENITRILE-CO-2-PROPENOIC ACID)</t>
  </si>
  <si>
    <t xml:space="preserve"> 2-BUTANEDIOIC ACID (E)-, POLYMER WITH 1,3-BUTADIENE, ETHENYLBENZENE, 2-METHYL-2-PROPENOIC ACID, 2-PROPENENITRILE AND 2-PROPENOIC ACID</t>
  </si>
  <si>
    <t xml:space="preserve"> 1,3-BUTADIENE-2-BUTANEDIOIC ACID,(E)-ETHENYLBENZENE-2-METHYL-2-PROPENOIC ACID-2-PROPENENITRILE-2-PROPENOIC ACID COPOLYMER</t>
  </si>
  <si>
    <t xml:space="preserve"> CALCIUM ISOSTEARATE</t>
  </si>
  <si>
    <t xml:space="preserve"> P-CUMYLPHENOL</t>
  </si>
  <si>
    <t xml:space="preserve"> 4-CUMYLPHENOL</t>
  </si>
  <si>
    <t xml:space="preserve"> 4-(1-METHYL-1-PHENYLETHYL)PHENOL</t>
  </si>
  <si>
    <t xml:space="preserve"> CUMYLPHENOL, P-</t>
  </si>
  <si>
    <t xml:space="preserve"> PHENOL, 4-(1-METHYL-1-PHENYLETHYL)-</t>
  </si>
  <si>
    <t xml:space="preserve"> PHENOL, P-(ALPHA,ALPHA-DIMETHYLBENZYL)-</t>
  </si>
  <si>
    <t xml:space="preserve"> (ALPHA,ALPHA-DIMETHYLBENZYL)PHENOL, P-</t>
  </si>
  <si>
    <t xml:space="preserve"> 4-HYDROXYDIPHENYLDIMETHYLMETHANE</t>
  </si>
  <si>
    <t xml:space="preserve"> ETHYLENEDIAMINETETRAACETIC ACID</t>
  </si>
  <si>
    <t xml:space="preserve"> ACETIC ACID, (ETHYLENEDINITRILO)TETRA-</t>
  </si>
  <si>
    <t xml:space="preserve"> (ETHYLENEDINITRILO)TETRAACETIC ACID</t>
  </si>
  <si>
    <t xml:space="preserve"> EDTA ACID</t>
  </si>
  <si>
    <t xml:space="preserve"> ETHYLENEBIS(IMINODIACETIC ACID)</t>
  </si>
  <si>
    <t xml:space="preserve"> EDETIC ACID</t>
  </si>
  <si>
    <t xml:space="preserve"> GLYCINE, N,N'-1,2-ETHANEDIYLBIS(N-(CARBOXYMETHYL)-</t>
  </si>
  <si>
    <t xml:space="preserve"> N,N'-1,2-ETHANEDIYLBIS(N-(CARBOXYMETHYL)GLYCINE</t>
  </si>
  <si>
    <t xml:space="preserve"> POLY(OXY-1,4-PHENYLENECARBONYL-1,4-PHENYLENEOXY-1,4-PHENYLENECARBONYL-1,4-PHENYLENECARBONYL-1,4-PHENYLENE)</t>
  </si>
  <si>
    <t xml:space="preserve"> POLYARYLETHERKETONE (-PH-O-PH-CO-PH-O-PH-CO-PH-CO-)</t>
  </si>
  <si>
    <t xml:space="preserve"> PAEK (-PH-O-PH-CO-PH-O-PH-CO-PH-CO-)</t>
  </si>
  <si>
    <t xml:space="preserve"> POLY(4,4'-DIPHENOXYBENZOPHENONE-CO-TEREPHTHALOYL CHLORIDE)</t>
  </si>
  <si>
    <t xml:space="preserve"> 1,4-BENZENEDICARBONYL DICHLORIDE, POLYMER WITH BIS(4-PHENOXYPHENYL)METHANONE</t>
  </si>
  <si>
    <t xml:space="preserve"> 2-MERCAPTOETHANOL</t>
  </si>
  <si>
    <t xml:space="preserve"> MERCAPTOETHANOL</t>
  </si>
  <si>
    <t xml:space="preserve"> 2-THIOETHANOL</t>
  </si>
  <si>
    <t xml:space="preserve"> ETHANOL, 2-MERCAPTO-</t>
  </si>
  <si>
    <t xml:space="preserve"> BETA-MERCAPTOETHANOL</t>
  </si>
  <si>
    <t xml:space="preserve"> 2-HYDROXY-1-ETHANETHIOL</t>
  </si>
  <si>
    <t xml:space="preserve"> MONOTHIOETHYLENE GLYCOL</t>
  </si>
  <si>
    <t xml:space="preserve"> POLY(1-BUTENE-CO-ETHYLENE-CO-1-HEXENE)</t>
  </si>
  <si>
    <t xml:space="preserve"> ETHYLENE-HEXENE-1-BUTENE-1 COPOLYMER</t>
  </si>
  <si>
    <t xml:space="preserve"> POLY(1-BUTENE-CO-ETHENE-CO-1-HEXENE)</t>
  </si>
  <si>
    <t xml:space="preserve"> 1-BUTENE-ETHYLENE-1-HEXENE COPOLYMER</t>
  </si>
  <si>
    <t xml:space="preserve"> 1-HEXENE, POLYMER WITH 1-BUTENE AND ETHENE</t>
  </si>
  <si>
    <t xml:space="preserve"> 2,2-BIS(4-(3,4-DICARBOXYPHENOXY)PHENYL)PROPANE DIANHYDRIDE-P-PHENYLENEDIAMINE COPOLYMER</t>
  </si>
  <si>
    <t xml:space="preserve"> POLY(2,2-BIS(4-(3,4-DICARBOXYPHENOXY)PHENYL)PROPANE DIANHYDRIDE-CO-1,3-PHENYLENEDIAMINE)</t>
  </si>
  <si>
    <t xml:space="preserve"> POLYETHERIMIDE (POLY(2,2-BIS(4-(3,4-DICARBOXYPHENOXY)PHENYL)PROPANE DIANHYDRIDE-CO-M-PHENYLENEDIAMINE)</t>
  </si>
  <si>
    <t xml:space="preserve"> 1,3-ISOBENZOFURANDIONE, 5,5'-((1-METHYLETHYLIDENE)BIS(4,1-PHENYLENEOXY))BIS-, POLYMER WITH 1,3-BENZENEDIAMINE</t>
  </si>
  <si>
    <t xml:space="preserve"> 2,2-BIS(4-(3,4-DICARBOXYPHENOXY)PHENYL)PROPANE DIANHYDRIDE-M-PHENYLENEDIAMINE COPOLYMER</t>
  </si>
  <si>
    <t xml:space="preserve"> 2,2'-METHYLENEBIS(4-METHYL-6-TERT-BUTYLPHENOL) MONOACRYLATE</t>
  </si>
  <si>
    <t xml:space="preserve"> 2-TERT-BUTYL-6-(3-TERT-BUTYL-2-HYDROXY-5-METHYLBENZYL)-4-METHYLPHENYL ACRYLATE</t>
  </si>
  <si>
    <t xml:space="preserve"> 2-(1,1-DIMETHYLETHYL)-6-((3-(1,1-DIMETHYLETHYL)-2-HYDROXY-5-METHYLPHENYL)METHYL)-4-METHYLPHENYL 2-PROPENOATE</t>
  </si>
  <si>
    <t xml:space="preserve"> 2-PROPENOIC ACID, 2-(1,1-DIMETHYLETHYL)-6-((3-(1,1-DIMETHYLETHYL)-2-HYDROXY-5-METHYLPHENYL)METHYL)-4-METHYLPHENYL ESTER</t>
  </si>
  <si>
    <t xml:space="preserve"> TERT-BUTYL PEROXYBENZOATE</t>
  </si>
  <si>
    <t xml:space="preserve"> BUTYL PEROXYBENZOATE, TERT-</t>
  </si>
  <si>
    <t xml:space="preserve"> BUTYL PERBENZOATE, TERT-</t>
  </si>
  <si>
    <t xml:space="preserve"> BENZENECARBOPEROXOIC ACID, 1,1-DIMETHYLETHYL ESTER</t>
  </si>
  <si>
    <t xml:space="preserve"> PEROXYBENZOIC ACID, TERT-BUTYL ESTER</t>
  </si>
  <si>
    <t xml:space="preserve"> 1,1-DIMETHYLETHYL BENZENECARBOPEROXOATE</t>
  </si>
  <si>
    <t xml:space="preserve"> BIS(BUTOXYCARBONYLETHYL)TIN DICHLORIDE</t>
  </si>
  <si>
    <t xml:space="preserve"> BIS(BETA-CARBOBUTOXYETHYL)TIN DICHLORIDE</t>
  </si>
  <si>
    <t xml:space="preserve"> BIS(2-(BUTOXYCARBONYL)ETHYL)TIN DICHLORIDE</t>
  </si>
  <si>
    <t xml:space="preserve"> DIBUTYL 3,3'-(DICHLOROSTANNYLENE)BIS(PROPANOATE)</t>
  </si>
  <si>
    <t xml:space="preserve"> PROPANOIC ACID, 3,3'-(DICHLOROSTANNYLENE)BIS-, DIBUTYL ESTER</t>
  </si>
  <si>
    <t xml:space="preserve"> BUTOXYCARBONYLETHYLTIN TRICHLORIDE</t>
  </si>
  <si>
    <t xml:space="preserve"> BETA-CARBOBUTOXYETHYLTIN TRICHLORIDE</t>
  </si>
  <si>
    <t xml:space="preserve"> BUTYL 3-(TRICHLOROSTANNYL)PROPANOATE</t>
  </si>
  <si>
    <t xml:space="preserve"> CARBOBUTOXYETHYLTIN TRICHLORIDE, BETA-</t>
  </si>
  <si>
    <t xml:space="preserve"> PROPANOIC ACID, 3-(TRICHLOROSTANNYL)-, BUTYL ESTER</t>
  </si>
  <si>
    <t xml:space="preserve"> 2-(BUTOXYCARBONYL)ETHYLTIN TRICHLORIDE</t>
  </si>
  <si>
    <t xml:space="preserve"> HYDROABIETYL ALCOHOL</t>
  </si>
  <si>
    <t xml:space="preserve"> POLY(OXY-1,2-ETHANEDIYL), ALPHA-((1,2,3,4,4A,4B,5,6,7,8,10,10A(OR 1,2,3,4,4A,4B,5,6,8A,9,10,10A)-DODECAHYDRO-1,4A-DIMETHYL-7-(1-METHYLE...61524-98-9</t>
  </si>
  <si>
    <t xml:space="preserve"> ETHOXYLATED HYDROABIETYL ALCOHOL</t>
  </si>
  <si>
    <t xml:space="preserve"> SODIUM SACCHARIN</t>
  </si>
  <si>
    <t xml:space="preserve"> SODIUM SACCHARIN DIHYDRATE</t>
  </si>
  <si>
    <t xml:space="preserve"> SACCHARIN SODIUM USP</t>
  </si>
  <si>
    <t xml:space="preserve"> SODIUM O-BENZOSULFIMIDE DIHYDRATE</t>
  </si>
  <si>
    <t xml:space="preserve"> SODIUM 1,2-BENZISOTHIAZOLIN-3-ONE 1,1-DIOXIDE DIHYDRATE</t>
  </si>
  <si>
    <t xml:space="preserve"> SACCHARIN SOLUBLE</t>
  </si>
  <si>
    <t xml:space="preserve"> 1,2-BENZISOTHIAZOL-3(2H)-ONE, 1,1-DIOXIDE, SODIUM SALT, DIHYDRATE</t>
  </si>
  <si>
    <t xml:space="preserve"> 1,2-BENZISOTHIAZOLIN-3-ONE, 1,1-DIOXIDE, SODIUM SALT, DIHYDRATE</t>
  </si>
  <si>
    <t xml:space="preserve"> POLY(ETHYLENE-CO-FUMARIC ACID-CO-1,4-HEXADIENE-CO-PROPYLENE)</t>
  </si>
  <si>
    <t xml:space="preserve"> ETHYLENE-PROPYLENE-1,4-HEXADIENE-FUMARIC ACID COPOLYMER</t>
  </si>
  <si>
    <t xml:space="preserve"> 2-BUTENEDIOIC ACID (E)-, POLYMER WITH ETHENE, 1,4-HEXADIENE AND 1-PROPENE</t>
  </si>
  <si>
    <t xml:space="preserve"> POLY(ETHYLENE-CO-ISOBUTYL ACRYLATE-CO-METHACRYLIC ACID), SODIUM SALT</t>
  </si>
  <si>
    <t xml:space="preserve"> ETHYLENE-ISOBUTYL ACRYLATE-METHACRYLIC ACID COPOLYMER, SODIUM SALT</t>
  </si>
  <si>
    <t xml:space="preserve"> POLY(ETHENE-CO-2-METHYL-2-PROPENOIC ACID-CO-2-METHYLPROPYL 2-PROPENOATE), SODIUM SALT</t>
  </si>
  <si>
    <t xml:space="preserve"> 2-PROPENOIC ACID, 2-METHYL-, POLYMER WITH ETHENE AND 2-METHYLPROPYL 2-PROPENOATE, SODIUM SALT</t>
  </si>
  <si>
    <t xml:space="preserve"> 3-AMINO-1,2-PROPANEDIOL</t>
  </si>
  <si>
    <t xml:space="preserve"> 2,3-DIHYDROXYPROPYLAMINE</t>
  </si>
  <si>
    <t xml:space="preserve"> 3-AMINOPROPANEDIOL</t>
  </si>
  <si>
    <t xml:space="preserve"> 1,2-PROPANEDIOL, 3-AMINO-</t>
  </si>
  <si>
    <t xml:space="preserve"> ALPHA-(P-NONYLPHENYL)-OMEGA-HYDROXYPOLY(OXYETHYLENE) PHOSPHATE, BARIUM SALT</t>
  </si>
  <si>
    <t xml:space="preserve"> BARIUM PEG NONYLPHENYL ETHER PHOSPHATE</t>
  </si>
  <si>
    <t xml:space="preserve"> BARIUM NONOXYNOL PHOSPHATE</t>
  </si>
  <si>
    <t xml:space="preserve"> METHYLENE BLUE</t>
  </si>
  <si>
    <t xml:space="preserve"> C.I. BASIC BLUE 9</t>
  </si>
  <si>
    <t xml:space="preserve"> EXT. D&amp;C BLUE NO. 1</t>
  </si>
  <si>
    <t xml:space="preserve"> C.I. 52015</t>
  </si>
  <si>
    <t xml:space="preserve"> 3,7-BIS(DIMETHYLAMINO)PHENOTHIAZIN-5-IUM CHLORIDE</t>
  </si>
  <si>
    <t xml:space="preserve"> METHYLTHIONINIUM CHLORIDE</t>
  </si>
  <si>
    <t xml:space="preserve"> TETRAMETHYLTHIONINE CHLORIDE</t>
  </si>
  <si>
    <t xml:space="preserve"> PHENOTHIAZIN-5-IUM, 3,7-BIS(DIMETHYLAMINO)-, CHLORIDE</t>
  </si>
  <si>
    <t xml:space="preserve"> TERPHENYL, HYDROGENATED</t>
  </si>
  <si>
    <t xml:space="preserve"> HYDROGENATED TERPHENYL</t>
  </si>
  <si>
    <t xml:space="preserve"> COCONUT OIL FATTY ACIDS AMINE</t>
  </si>
  <si>
    <t xml:space="preserve"> COCONUT AMINE</t>
  </si>
  <si>
    <t xml:space="preserve"> AMINES, COCO ALKYL</t>
  </si>
  <si>
    <t xml:space="preserve"> COCONUT OIL FATTY ACIDS</t>
  </si>
  <si>
    <t xml:space="preserve"> FATTY ACIDS, COCO</t>
  </si>
  <si>
    <t xml:space="preserve"> FATTY ACIDS, COCONUT-OIL</t>
  </si>
  <si>
    <t xml:space="preserve"> LITHIUM NAPHTHENATE</t>
  </si>
  <si>
    <t xml:space="preserve"> NAPHTHENIC ACIDS, LITHIUM SALTS</t>
  </si>
  <si>
    <t xml:space="preserve"> COCONUT OIL FATTY ACIDS, METHYL ESTERS</t>
  </si>
  <si>
    <t xml:space="preserve"> FATTY ACIDS, COCO, ME ESTERS</t>
  </si>
  <si>
    <t xml:space="preserve"> COTTONSEED OIL FATTY ACIDS, METHYL ESTERS</t>
  </si>
  <si>
    <t xml:space="preserve"> FATTY ACIDS, COTTONSEED-OIL, ME ESTERS</t>
  </si>
  <si>
    <t xml:space="preserve"> COTTONSEED OIL, METHYL ESTER</t>
  </si>
  <si>
    <t xml:space="preserve"> METHYL TALLOWATE</t>
  </si>
  <si>
    <t xml:space="preserve"> TALLOW FATTY ACIDS, METHYL ESTERS</t>
  </si>
  <si>
    <t xml:space="preserve"> FATTY ACIDS, TALLOW, ME ESTERS</t>
  </si>
  <si>
    <t xml:space="preserve"> FATTY ACIDS, VEGETABLE, POTASSIUM SALT</t>
  </si>
  <si>
    <t xml:space="preserve"> VEGETABLE OIL FATTY ACIDS, POTASSIUM SALTS</t>
  </si>
  <si>
    <t xml:space="preserve"> FATTY ACIDS, VEGETABLE-OIL, POTASSIUM SALTS</t>
  </si>
  <si>
    <t xml:space="preserve"> VEGETABLE OIL FATTY ACIDS</t>
  </si>
  <si>
    <t xml:space="preserve"> FATTY ACIDS, VEGETABLE-OIL</t>
  </si>
  <si>
    <t xml:space="preserve"> MUSTARDSEED OIL, SULFATED, SODIUM SALT</t>
  </si>
  <si>
    <t xml:space="preserve"> MUSTARD SEED OIL, SULFATED, SODIUM SALT</t>
  </si>
  <si>
    <t xml:space="preserve"> MUSTARD OIL, SULFATED, SODIUM SALT</t>
  </si>
  <si>
    <t xml:space="preserve"> OILS, MUSTARD, SULFATED, SODIUM SALTS</t>
  </si>
  <si>
    <t xml:space="preserve"> RAYON</t>
  </si>
  <si>
    <t xml:space="preserve"> CELLULOSE FIBER, REGENERATED</t>
  </si>
  <si>
    <t xml:space="preserve"> VISCOSE FIBER</t>
  </si>
  <si>
    <t xml:space="preserve"> ROSIN, IRON SALT</t>
  </si>
  <si>
    <t xml:space="preserve"> IRON RESINATE</t>
  </si>
  <si>
    <t xml:space="preserve"> RESIN ACIDS AND ROSIN ACIDS, IRON SALTS</t>
  </si>
  <si>
    <t xml:space="preserve"> CASTOR OIL FATTY ACIDS, POLYOXYETHYLENE ESTERS</t>
  </si>
  <si>
    <t xml:space="preserve"> PEG HYDROGENATED CASTOR OIL</t>
  </si>
  <si>
    <t xml:space="preserve"> CASTOR OIL, HYDROGENATED, PEG ESTER</t>
  </si>
  <si>
    <t xml:space="preserve"> CASTOR OIL FATTY ACIDS, HYDROGENATED, ETHOXYLATED</t>
  </si>
  <si>
    <t xml:space="preserve"> CASTOR OIL, HYDROGENATED, ETHOXYLATED</t>
  </si>
  <si>
    <t xml:space="preserve"> HYDROGENATED CASTOR OIL, PEG ESTER</t>
  </si>
  <si>
    <t xml:space="preserve"> HYDROGENATED CASTOR OIL, ETHOXYLATED</t>
  </si>
  <si>
    <t xml:space="preserve"> COCONUT OIL FATTY ACIDS, DIETHYLENE GLYCOL ESTER</t>
  </si>
  <si>
    <t xml:space="preserve"> DIETHYLENE GLYCOL COCOATE</t>
  </si>
  <si>
    <t xml:space="preserve"> FATTY ACIDS, COCO, 2-(2-HYDROXYETHOXY)ETHYL ESTERS</t>
  </si>
  <si>
    <t xml:space="preserve"> COCONUT OIL FATTY ACIDS, PEG-2 ESTER</t>
  </si>
  <si>
    <t xml:space="preserve"> PEG-2 COCOATE</t>
  </si>
  <si>
    <t xml:space="preserve"> TALLOW FATTY ACIDS, DIETHYLENE GLYCOL ESTERS</t>
  </si>
  <si>
    <t xml:space="preserve"> DIETHYLENE GLYCOL TALLOWATE</t>
  </si>
  <si>
    <t xml:space="preserve"> FATTY ACIDS, TALLOW, 2-(2-HYDROXYETHOXY)ETHYL ESTERS</t>
  </si>
  <si>
    <t xml:space="preserve"> PEG-2 TALLOW ESTER</t>
  </si>
  <si>
    <t xml:space="preserve"> FATTY ACIDS(C18), UNSATURATED, DIMERS</t>
  </si>
  <si>
    <t xml:space="preserve"> FATTY ACIDS(C18), UNSATURATED, DIMER</t>
  </si>
  <si>
    <t xml:space="preserve"> C18 FATTY ACID DIMER, UNSATURATED</t>
  </si>
  <si>
    <t xml:space="preserve"> C36 DIMER ACID</t>
  </si>
  <si>
    <t xml:space="preserve"> FATTY ACID DIMER, C36</t>
  </si>
  <si>
    <t xml:space="preserve"> FATTY ACIDS, C18-UNSATD., DIMERS</t>
  </si>
  <si>
    <t xml:space="preserve"> FATTY ACIDS(C18), DIMERIZED</t>
  </si>
  <si>
    <t xml:space="preserve"> DIMER ACID, C36</t>
  </si>
  <si>
    <t xml:space="preserve"> EPOXY RESINS</t>
  </si>
  <si>
    <t xml:space="preserve"> EPOXY RESIN</t>
  </si>
  <si>
    <t xml:space="preserve"> POLYEPOXY RESIN</t>
  </si>
  <si>
    <t xml:space="preserve"> EPOXY POLYMER</t>
  </si>
  <si>
    <t xml:space="preserve"> LARD DIGLYCERIDES</t>
  </si>
  <si>
    <t xml:space="preserve"> GLYCERIDES, LARD DI-</t>
  </si>
  <si>
    <t xml:space="preserve"> LARD, ACIDS, DIGLYCERIDES</t>
  </si>
  <si>
    <t xml:space="preserve"> DIGLYCERIDES, LARD</t>
  </si>
  <si>
    <t xml:space="preserve"> COCONUT OIL MONOGLYCERIDES SODIUM SULFATE</t>
  </si>
  <si>
    <t xml:space="preserve"> COCONUT MONOGLYCERIDE SODIUM SULFATE</t>
  </si>
  <si>
    <t xml:space="preserve"> GLYCERIDES, COCO MONO-, SULFATED, SODIUM SALT</t>
  </si>
  <si>
    <t xml:space="preserve"> GLYCEROL MONOESTER OF COCONUT OIL ACIDS, SULFATED, SODIUM SALT</t>
  </si>
  <si>
    <t xml:space="preserve"> SODIUM COCONUT MONOGLYCERIDE SULFATE</t>
  </si>
  <si>
    <t xml:space="preserve"> COCONUT OIL MONOGLYCERIDES</t>
  </si>
  <si>
    <t xml:space="preserve"> COCONUT MONOGLYCERIDES</t>
  </si>
  <si>
    <t xml:space="preserve"> COCONUT GLYCERIDE</t>
  </si>
  <si>
    <t xml:space="preserve"> GLYCERIDES, COCO MONO-</t>
  </si>
  <si>
    <t xml:space="preserve"> GLYCEROL MONOESTER OF COCONUT OIL ACIDS</t>
  </si>
  <si>
    <t xml:space="preserve"> COTTONSEED OIL MONOGLYCERIDES, HYDROGENATED</t>
  </si>
  <si>
    <t xml:space="preserve"> HYDROGENATED COTTONSEED GLYCERIDE</t>
  </si>
  <si>
    <t xml:space="preserve"> COTTONSEED OIL MONOGLYCERIDE, HYDROGENATED</t>
  </si>
  <si>
    <t xml:space="preserve"> HYDROGENATED COTTONSEEED OIL MONOGLYCERIDE</t>
  </si>
  <si>
    <t xml:space="preserve"> HYDROGENATED COTTONSEED MONOGLYCERIDE</t>
  </si>
  <si>
    <t xml:space="preserve"> SOYBEAN OIL MONOGLYCERIDES, HYDROGENATED</t>
  </si>
  <si>
    <t xml:space="preserve"> HYDROGENATED SOYBEAN OIL MONOGLYCERIDES</t>
  </si>
  <si>
    <t xml:space="preserve"> GLYCERIDES, SOYA MONO-, HYDROGENATED</t>
  </si>
  <si>
    <t xml:space="preserve"> HYDROGENATED SOYA MONOGLYCERIDES</t>
  </si>
  <si>
    <t xml:space="preserve"> TALLOW GLYCERIDES, HYDROGENATED</t>
  </si>
  <si>
    <t xml:space="preserve"> HYDROGENATED TALLOW GLYCERIDE</t>
  </si>
  <si>
    <t xml:space="preserve"> TALLOW GLYCERIDE, HYDROGENATED</t>
  </si>
  <si>
    <t xml:space="preserve"> LARD MONOGLYCERIDES</t>
  </si>
  <si>
    <t xml:space="preserve"> LARD GLYCERIDE</t>
  </si>
  <si>
    <t xml:space="preserve"> LARD MONOGLYCERIDE</t>
  </si>
  <si>
    <t xml:space="preserve"> PEANUT OIL MONOGLYCERIDES</t>
  </si>
  <si>
    <t xml:space="preserve"> GLYCEROL MONOESTER OF PEANUT OIL</t>
  </si>
  <si>
    <t xml:space="preserve"> GLYCERIDES, PEANUT-OIL MONO-</t>
  </si>
  <si>
    <t xml:space="preserve"> PEANUT OIL MONOGLYCERIDE</t>
  </si>
  <si>
    <t xml:space="preserve"> PEANUT OIL GLYCERIDE</t>
  </si>
  <si>
    <t xml:space="preserve"> TALLOW MONOGLYCERIDES</t>
  </si>
  <si>
    <t xml:space="preserve"> TALLOW MONOGLYCERIDE</t>
  </si>
  <si>
    <t xml:space="preserve"> GLYCERIDES, TALLOW MONO-</t>
  </si>
  <si>
    <t xml:space="preserve"> TALLOW FATTY ACIDS, MONOGLYCERIDES</t>
  </si>
  <si>
    <t xml:space="preserve"> COCAMIDE</t>
  </si>
  <si>
    <t xml:space="preserve"> coconut acid amide</t>
  </si>
  <si>
    <t xml:space="preserve"> coconut amide</t>
  </si>
  <si>
    <t xml:space="preserve"> cocoyl amide</t>
  </si>
  <si>
    <t xml:space="preserve"> coco amide</t>
  </si>
  <si>
    <t xml:space="preserve"> coconut oil fatty acids amide</t>
  </si>
  <si>
    <t xml:space="preserve"> amides, coco</t>
  </si>
  <si>
    <t xml:space="preserve"> COTTONSEED OIL FATTY ACIDS, SULFATED, SODIUM SALT</t>
  </si>
  <si>
    <t xml:space="preserve"> COCONUT OIL, FATTY ACIDS, POTASSIUM SALTS</t>
  </si>
  <si>
    <t xml:space="preserve"> COCONUT OIL FATTY ACIDS, POTASSIUM SALTS</t>
  </si>
  <si>
    <t xml:space="preserve"> FATTY ACIDS, COCO, POTASSIUM SALTS</t>
  </si>
  <si>
    <t xml:space="preserve"> SOAP, POTASSIUM COCONUT OIL</t>
  </si>
  <si>
    <t xml:space="preserve"> COCONUT OIL, FATTY ACIDS, SODIUM SALTS</t>
  </si>
  <si>
    <t xml:space="preserve"> COCONUT OIL FATTY ACIDS, SODIUM SALTS</t>
  </si>
  <si>
    <t xml:space="preserve"> FATTY ACIDS, COCO, SODIUM SALTS</t>
  </si>
  <si>
    <t xml:space="preserve"> CALCIUM NAPHTHENATE</t>
  </si>
  <si>
    <t xml:space="preserve"> NAPHTHENIC ACIDS, CALCIUM SALTS</t>
  </si>
  <si>
    <t xml:space="preserve"> CASTOR OIL FATTY ACIDS</t>
  </si>
  <si>
    <t xml:space="preserve"> FATTY ACIDS, CASTOR-OIL</t>
  </si>
  <si>
    <t xml:space="preserve"> CASTOR OIL FATTY ACIDS, DEHYDRATED</t>
  </si>
  <si>
    <t xml:space="preserve"> FATTY ACIDS, DEHYDRATED CASTOR-OIL</t>
  </si>
  <si>
    <t xml:space="preserve"> FATTY ACIDS, CASTOR-OIL, DEHYDRATED</t>
  </si>
  <si>
    <t xml:space="preserve"> COBALT NAPHTHENATE</t>
  </si>
  <si>
    <t xml:space="preserve"> NAPHTHENIC ACIDS, COBALT SALTS</t>
  </si>
  <si>
    <t xml:space="preserve"> COBALT TALLATE</t>
  </si>
  <si>
    <t xml:space="preserve"> TALL OIL FATTY ACIDS, COBALT SALTS</t>
  </si>
  <si>
    <t xml:space="preserve"> FATTY ACIDS, TALL-OIL, COBALT SALTS</t>
  </si>
  <si>
    <t xml:space="preserve"> PEANUT OIL, SULFATED, SODIUM SALT</t>
  </si>
  <si>
    <t xml:space="preserve"> SULFATED PEANUT OIL, SODIUM SALTS</t>
  </si>
  <si>
    <t xml:space="preserve"> ALUMINUM NAPHTHENATE</t>
  </si>
  <si>
    <t xml:space="preserve"> NAPHTHENIC ACIDS, ALUMINUM SALTS</t>
  </si>
  <si>
    <t xml:space="preserve"> ROSIN, ALUMINUM SALT</t>
  </si>
  <si>
    <t xml:space="preserve"> ALUMINUM RESINATE</t>
  </si>
  <si>
    <t xml:space="preserve"> RESIN ACIDS AND ROSIN ACIDS, ALUMINUM SALTS</t>
  </si>
  <si>
    <t xml:space="preserve"> BIS(HYDROGENATED TALLOW ALKYL)AMINE</t>
  </si>
  <si>
    <t xml:space="preserve"> AMINES, BIS(HYDROGENATED TALLOW ALKYL)</t>
  </si>
  <si>
    <t xml:space="preserve"> BIS(HYDROGENATED TALLOW)AMINE</t>
  </si>
  <si>
    <t xml:space="preserve"> PETROLEUM SULFONATE</t>
  </si>
  <si>
    <t xml:space="preserve"> SULFONIC ACIDS, PETROLEUM</t>
  </si>
  <si>
    <t xml:space="preserve"> PETROLEUM OIL, SULFONATED</t>
  </si>
  <si>
    <t xml:space="preserve"> CORK</t>
  </si>
  <si>
    <t xml:space="preserve"> LIEGE</t>
  </si>
  <si>
    <t xml:space="preserve"> TALL OIL FATTY ACIDS, ZINC SALT</t>
  </si>
  <si>
    <t xml:space="preserve"> TALL OIL FATTY ACIDS, ZINC SALTS</t>
  </si>
  <si>
    <t xml:space="preserve"> FATTY ACIDS, TALL-OIL, ZINC SALTS</t>
  </si>
  <si>
    <t xml:space="preserve"> ZINC TALLATE</t>
  </si>
  <si>
    <t xml:space="preserve"> TALL OIL FATTY ACIDS</t>
  </si>
  <si>
    <t xml:space="preserve"> FATTY ACIDS, TALL-OIL</t>
  </si>
  <si>
    <t xml:space="preserve"> VEGETABLE OIL, SULFATED</t>
  </si>
  <si>
    <t xml:space="preserve"> FATS AND GLYCERIDIC OILS, VEGETABLE, SULFATED</t>
  </si>
  <si>
    <t xml:space="preserve"> OILS, VEGETABLE, SULFATED</t>
  </si>
  <si>
    <t xml:space="preserve"> SULFATED VEGETABLE OIL</t>
  </si>
  <si>
    <t xml:space="preserve"> SOYBEAN OIL FATTY ACIDS, SODIUM SALT</t>
  </si>
  <si>
    <t xml:space="preserve"> TALLOW AMIDE, HYDROGENATED</t>
  </si>
  <si>
    <t xml:space="preserve"> AMIDES, TALLOW, HYDROGENATED</t>
  </si>
  <si>
    <t xml:space="preserve"> HYDROGENATED TALLOW AMIDE</t>
  </si>
  <si>
    <t xml:space="preserve"> TALLOW FATTY ACIDS, POTASSIUM SALTS</t>
  </si>
  <si>
    <t xml:space="preserve"> FATTY ACIDS, TALLOW, POTASSIUM SALTS</t>
  </si>
  <si>
    <t xml:space="preserve"> TALLOW AMINE</t>
  </si>
  <si>
    <t xml:space="preserve"> AMINES, TALLOW ALKYL</t>
  </si>
  <si>
    <t xml:space="preserve"> (TALLOW ALKYL)AMINE</t>
  </si>
  <si>
    <t xml:space="preserve"> TALLOW FATTY AMINES</t>
  </si>
  <si>
    <t xml:space="preserve"> ALKYLAMINE, TALLOW</t>
  </si>
  <si>
    <t xml:space="preserve"> TALLOW FATTY ACIDS</t>
  </si>
  <si>
    <t xml:space="preserve"> FATTY ACIDS, TALLOW</t>
  </si>
  <si>
    <t xml:space="preserve"> TALLOW FATTY ACID, HYDROGENATED</t>
  </si>
  <si>
    <t xml:space="preserve"> TALLOW FATTY ACIDS, HYDROGENATED</t>
  </si>
  <si>
    <t xml:space="preserve"> FATTY ACIDS, TALLOW, HYDROGENATED</t>
  </si>
  <si>
    <t xml:space="preserve"> HYDROGENATED TALLOW FATTY ACIDS</t>
  </si>
  <si>
    <t xml:space="preserve"> TALL OIL FATTY ACIDS, POTASSIUM SALT</t>
  </si>
  <si>
    <t xml:space="preserve"> TALL OIL FATTY ACIDS, POTASSIUM SALTS</t>
  </si>
  <si>
    <t xml:space="preserve"> TALL OIL FATTY ACIDS, SODIUM SALT</t>
  </si>
  <si>
    <t xml:space="preserve"> TALL OIL FATTY ACIDS, SODIUM SALTS</t>
  </si>
  <si>
    <t xml:space="preserve"> FATTY ACIDS, TALL-OIL, SODIUM SALTS</t>
  </si>
  <si>
    <t xml:space="preserve"> ROSIN, POTASSIUM SALT</t>
  </si>
  <si>
    <t xml:space="preserve"> POTASSIUM RESINATE</t>
  </si>
  <si>
    <t xml:space="preserve"> POTASSIUM SOAP OF ROSIN</t>
  </si>
  <si>
    <t xml:space="preserve"> ROSIN SOAP, POTASSIUM SALT</t>
  </si>
  <si>
    <t xml:space="preserve"> RESIN ACIDS AND ROSIN ACIDS, POTASSIUM SALTS</t>
  </si>
  <si>
    <t xml:space="preserve"> ROSIN, SODIUM SALT</t>
  </si>
  <si>
    <t xml:space="preserve"> ROSIN SOAP, SODIUM SALT</t>
  </si>
  <si>
    <t xml:space="preserve"> SODIUM SOAP OF ROSIN</t>
  </si>
  <si>
    <t xml:space="preserve"> RESIN ACIDS AND ROSIN ACIDS, SODIUM SALTS</t>
  </si>
  <si>
    <t xml:space="preserve"> COCONUT OIL, TRIETHANOLAMINE SOAP</t>
  </si>
  <si>
    <t xml:space="preserve"> TRIETHANOLAMINE COCOATE</t>
  </si>
  <si>
    <t xml:space="preserve"> FATTY ACIDS, COCO, COMPDS. WITH TRIETHANOLAMIE</t>
  </si>
  <si>
    <t xml:space="preserve"> COCONUT OIL FATTY ACIDS, TRIETHANOLAMINE SALTS</t>
  </si>
  <si>
    <t xml:space="preserve"> TALLOW TRIETHANOLAMINE SOAP</t>
  </si>
  <si>
    <t xml:space="preserve"> TRIETHANOLAMINE TALLOWATE</t>
  </si>
  <si>
    <t xml:space="preserve"> fatty acids, tallow, compds. with triethanolamine</t>
  </si>
  <si>
    <t xml:space="preserve"> PALM OIL FATTY ACIDS, SODIUM SALT</t>
  </si>
  <si>
    <t xml:space="preserve"> PALM OIL FATTY ACIDS, SODIUM SALTS</t>
  </si>
  <si>
    <t xml:space="preserve"> FATTY ACIDS, PALM-OIL, SODIUM SALTS</t>
  </si>
  <si>
    <t xml:space="preserve"> TALLOW AMINE, HYDROGENATED, POLYOXYETHYLATED</t>
  </si>
  <si>
    <t xml:space="preserve"> PEG HYDROGENATED TALLOW AMINE</t>
  </si>
  <si>
    <t xml:space="preserve"> AMINES, HYDROGENATED TALLOW ALKYL, ETHOXYLATED</t>
  </si>
  <si>
    <t xml:space="preserve"> HYDROGENATED TALLOW AMINE, ETHOXYLATED</t>
  </si>
  <si>
    <t xml:space="preserve"> TALLOW AMINE, HYDROGENATED, ETHOXYLATED</t>
  </si>
  <si>
    <t xml:space="preserve"> TALL OIL FATTY ACIDS, PEG ESTERS</t>
  </si>
  <si>
    <t xml:space="preserve"> FATTY ACIDS, TALL-OIL, ETHOXYLATED</t>
  </si>
  <si>
    <t xml:space="preserve"> FATTY ACIDS, TALL-OIL, POLYMERS WITH POLYETHYLENE GLYCOL</t>
  </si>
  <si>
    <t xml:space="preserve"> PEG TALLATE</t>
  </si>
  <si>
    <t xml:space="preserve"> POLYETHYLENE GLYCOL TALLATE</t>
  </si>
  <si>
    <t xml:space="preserve"> POLYETHYLENE GLYCOL TALL OIL ESTER</t>
  </si>
  <si>
    <t xml:space="preserve"> POLYETHYLENE GLYCOL ESTER OF TALL OIL FATTY ESTERS</t>
  </si>
  <si>
    <t xml:space="preserve"> PEG TALL OIL FATTY ACIDS ESTER</t>
  </si>
  <si>
    <t xml:space="preserve"> TALL OIL FATTY ACIDS, POLYOXYETHYLENE DIESTERS</t>
  </si>
  <si>
    <t xml:space="preserve"> TALL OIL FATTY ACIDS, PEG DIESTERS</t>
  </si>
  <si>
    <t xml:space="preserve"> FATTY ACIDS, TALL-OIL, DIESTERS WITH POLYETHYLENE GLYCOL</t>
  </si>
  <si>
    <t xml:space="preserve"> PEG DITALLATE</t>
  </si>
  <si>
    <t xml:space="preserve"> PEG TALL OIL FATTY ACIDS DIESTER</t>
  </si>
  <si>
    <t xml:space="preserve"> CASTOR OIL, POLYOXYETHYLATED (4-84 MOLES ETHYLENE OXIDE)</t>
  </si>
  <si>
    <t xml:space="preserve"> PEG CASTOR OIL</t>
  </si>
  <si>
    <t xml:space="preserve"> CASTOR OIL, ETHOXYLATED</t>
  </si>
  <si>
    <t xml:space="preserve"> CASTOR OIL, POLYOXYETHYLATED (4-84 MOLES)</t>
  </si>
  <si>
    <t xml:space="preserve"> COCONUT AMINE, ETHOXYLATED</t>
  </si>
  <si>
    <t xml:space="preserve"> AMINES, COCO ALKYL, ETHOXYLATED</t>
  </si>
  <si>
    <t xml:space="preserve"> PEG COCONUT AMINE</t>
  </si>
  <si>
    <t xml:space="preserve"> PEG COCAMINE</t>
  </si>
  <si>
    <t xml:space="preserve"> PEG ROSIN ETHER</t>
  </si>
  <si>
    <t xml:space="preserve"> ROSIN ALCOHOL, ETHOXYLATED</t>
  </si>
  <si>
    <t xml:space="preserve"> ALCOHOLS, ROSIN, ETHOXYLATED</t>
  </si>
  <si>
    <t xml:space="preserve"> PEG TALLOW AMINE</t>
  </si>
  <si>
    <t xml:space="preserve"> AMINES, TALLOW ALKYL, ETHOXYLATED</t>
  </si>
  <si>
    <t xml:space="preserve"> ETHOXYLATED TALLOW ALKYLAMINES</t>
  </si>
  <si>
    <t xml:space="preserve"> TALLOW AMINE, ETHOXYLATED</t>
  </si>
  <si>
    <t xml:space="preserve"> TALLOW ALCOHOL, POLYOXYETHYLATED</t>
  </si>
  <si>
    <t xml:space="preserve"> PEG TALLOW ETHER</t>
  </si>
  <si>
    <t xml:space="preserve"> TALLOW ALCOHOL, ETHOXYLATED</t>
  </si>
  <si>
    <t xml:space="preserve"> COCONUT OIL FATTY ACIDS, PEG MONOESTER</t>
  </si>
  <si>
    <t xml:space="preserve"> PEG COCOATE</t>
  </si>
  <si>
    <t xml:space="preserve"> FATTY ACIDS, COCO, ETHOXYLATED</t>
  </si>
  <si>
    <t xml:space="preserve"> COCONUT FATTY ACIDS, ETHOXYLATED</t>
  </si>
  <si>
    <t xml:space="preserve"> N-METHYL-N-(TALL OIL ACYL) TAURINE, SODIUM SALT</t>
  </si>
  <si>
    <t xml:space="preserve"> SODIUM N-METHYL-N-(TALL OIL ACYL)TAURINE</t>
  </si>
  <si>
    <t xml:space="preserve"> ETHANESULFONIC ACID, 2-(METHYLAMINO)-, N-TALL-OIL FATTY ACYL DERIVS., SODIUM SALTS</t>
  </si>
  <si>
    <t xml:space="preserve"> AMMONIUM 9,10-EPOXYSTEARATE</t>
  </si>
  <si>
    <t xml:space="preserve"> AMMONIUM 3-OCTYLOXIRANEOCTANOATE</t>
  </si>
  <si>
    <t xml:space="preserve"> EPOXIDIZED OLEIC ACID, AMMONIUM SALT</t>
  </si>
  <si>
    <t xml:space="preserve"> OLEIC ACID, OXIDIZED, AMMONIUM SALT</t>
  </si>
  <si>
    <t xml:space="preserve"> OXIRANEOCTANOIC ACID, 3-OCTYL-, AMMONIUM SALT</t>
  </si>
  <si>
    <t xml:space="preserve"> DIISOPROPYL-P-CRESOL</t>
  </si>
  <si>
    <t xml:space="preserve"> DIISOPROPYL-4-METHYLPHENOL</t>
  </si>
  <si>
    <t xml:space="preserve"> CRESOL, P-, DIISOPROPYLATED</t>
  </si>
  <si>
    <t xml:space="preserve"> PHENOL, 4-METHYLBIS(1-METHYLETHYL)-</t>
  </si>
  <si>
    <t xml:space="preserve"> 4-METHYLBIS(1-METHYLETHYL)PHENOL</t>
  </si>
  <si>
    <t xml:space="preserve"> POLY(ETHYLENE-CO-ISOBUTYL ACRYLATE-CO-METHACRYLIC ACID), ZINC SALT</t>
  </si>
  <si>
    <t xml:space="preserve"> ETHYLENE-ISOBUTYL ACRYLATE-METHACRYLIC ACID COPOLYMER, ZINC SALT</t>
  </si>
  <si>
    <t xml:space="preserve"> POLY(ETHENE-CO-2-METHYL-2-PROPENOIC ACID-CO-2-METHYLPROPYL 2-PROPENOATE), ZINC SALT</t>
  </si>
  <si>
    <t xml:space="preserve"> 2-PROPENOIC ACID, 2-METHYL-, POLYMER WITH ETHENE AND 2-METHYLPROPYL 2-PROPENOATE, ZINC SALT</t>
  </si>
  <si>
    <t xml:space="preserve"> ISOPROPYLPHENOL, M-</t>
  </si>
  <si>
    <t xml:space="preserve"> 3-ISOPROPYLPHENOL</t>
  </si>
  <si>
    <t xml:space="preserve"> 3-(1-METHYLETHYL)PHENOL</t>
  </si>
  <si>
    <t xml:space="preserve"> POLY(ACRYLONITRILE-CO-ETHYLENEGLYCOLDIMETHACRYLATE-CO-METHYLMETHACRYLATE)</t>
  </si>
  <si>
    <t xml:space="preserve"> POLY(ACRYLONITRILE-CO-ETHYLENE GLYCOL DIMETHACRYLATE-CO-METHYL METHACRYLATE)</t>
  </si>
  <si>
    <t xml:space="preserve"> POLY(1,2-ETHANEDIYL 2-PROPENOATE-CO-METHYL 2-METHYL-2-PROPENOATE-CO-2-PROPENENITRILE)</t>
  </si>
  <si>
    <t xml:space="preserve"> 2-PROPENOIC ACID, 2-METHYL-, 1,2-ETHANEDIYL ESTER, POLYMER WITH METHYL 2-METHYL-2-PROPENOATE AND 2-PROPENENITRILE</t>
  </si>
  <si>
    <t xml:space="preserve"> ETHYLPHENOL, M-</t>
  </si>
  <si>
    <t xml:space="preserve"> 3-ETHYLPHENOL</t>
  </si>
  <si>
    <t xml:space="preserve"> PHENOL, 3-ETHYL-</t>
  </si>
  <si>
    <t xml:space="preserve"> PHENOL, M-ETHYL-</t>
  </si>
  <si>
    <t xml:space="preserve"> 1-ETHYL-3-HYDROXYBENZENE</t>
  </si>
  <si>
    <t xml:space="preserve"> P-METHYLSTYRENE</t>
  </si>
  <si>
    <t xml:space="preserve"> METHYLSTYRENE, P-</t>
  </si>
  <si>
    <t xml:space="preserve"> VINYLTOLUENE, P-</t>
  </si>
  <si>
    <t xml:space="preserve"> 1-ETHENYL-4-METHYLBENZENE</t>
  </si>
  <si>
    <t xml:space="preserve"> 4-METHYLSTYRENE</t>
  </si>
  <si>
    <t xml:space="preserve"> ZIRCONIUM CAPRATE</t>
  </si>
  <si>
    <t xml:space="preserve"> ZIRCONIUM DECANOATE</t>
  </si>
  <si>
    <t xml:space="preserve"> DECANOIC ACID, ZIRCONIUM SALT</t>
  </si>
  <si>
    <t xml:space="preserve"> MONO- AND BIS-(OCTADECYLDIETHYLENE OXIDE) PHOSPHATE</t>
  </si>
  <si>
    <t xml:space="preserve"> PEG STEARYL ETHER PHOSPHATE</t>
  </si>
  <si>
    <t xml:space="preserve"> ALPHA-OCTADECYL-OMEGA-HYDROXYPOLY(OXY-1,2-ETHANEDIYL) PHOSPHATE</t>
  </si>
  <si>
    <t xml:space="preserve"> POLYETHYLENE GLYCOL OCTADECYL ETHER PHOSPHATE</t>
  </si>
  <si>
    <t xml:space="preserve"> POLY(OXY-1,2-ETHANEDIYL), ALPHA-OCTADECYL-OMEGA-HYDROXY-, PHOSPHATE</t>
  </si>
  <si>
    <t xml:space="preserve"> STEARETH PHOSPHATE</t>
  </si>
  <si>
    <t xml:space="preserve"> ETHYL FUMARATE</t>
  </si>
  <si>
    <t xml:space="preserve"> DIETHYL FUMARATE</t>
  </si>
  <si>
    <t xml:space="preserve"> FUMARIC ACID, DIETHYL ESTER</t>
  </si>
  <si>
    <t xml:space="preserve"> 2-BUTENEDIOIC ACID (E)-, DIETHYL ESTER</t>
  </si>
  <si>
    <t xml:space="preserve"> DIETHYL 2-BUTENEDIOATE, (E)-</t>
  </si>
  <si>
    <t xml:space="preserve"> DIETHYL 2-BUTENEDIOATE, TRANS-</t>
  </si>
  <si>
    <t xml:space="preserve"> METHYL MALEATE</t>
  </si>
  <si>
    <t xml:space="preserve"> DIMETHYL MALEATE</t>
  </si>
  <si>
    <t xml:space="preserve"> MALEIC ACID, DIMETHYL ESTER</t>
  </si>
  <si>
    <t xml:space="preserve"> 2-BUTENEDIOIC ACID (Z)-, DIMETHYL ESTER</t>
  </si>
  <si>
    <t xml:space="preserve"> DIMETHYL 2-BUTENDIOATE, (Z)-</t>
  </si>
  <si>
    <t xml:space="preserve"> DIMETHYL FUMARATE</t>
  </si>
  <si>
    <t xml:space="preserve"> FUMARIC ACID, DIMETHYL ESTER</t>
  </si>
  <si>
    <t xml:space="preserve"> 2-BUTENEDIOIC ACID (E)-, DIMETHYL ESTER</t>
  </si>
  <si>
    <t xml:space="preserve"> DIMETHYL 2-BUTENEDIOATE, (E)-</t>
  </si>
  <si>
    <t xml:space="preserve"> POLY(STYRENE-CO-DISODIUM MALEATE-CO-ALPHA-(P-NONYLPHENYL)-OMEGA-(P-VINYLBENZYLPOLY(OXYETHYLENE)TERPOLYMER</t>
  </si>
  <si>
    <t xml:space="preserve"> POLY(MALEIC ACID-CO-NONOXYNOL 4-VINYLBENZYL ETHER-CO-STYRENE)</t>
  </si>
  <si>
    <t xml:space="preserve"> POLY(STYRENE-CO-DISODIUM MALEATE-CO-ALPHA-(P-NONYLPHENYL)-OMEGA-(P-VINYLBENZYL)POLY(OXYETHYLENE)) TERPOLYMER</t>
  </si>
  <si>
    <t xml:space="preserve"> 2-BUTENEDIOIC ACID (2Z)-, POLYMER WITH ETHENYLBENZENE AND ALPHA-((4-ETHENYLPHENYL)METHYL)-OMEGA-(4-NONYLPHENOXY)POLY(OXY-1,2-ETHANEDIYL)</t>
  </si>
  <si>
    <t xml:space="preserve"> ANILINE</t>
  </si>
  <si>
    <t xml:space="preserve"> BENZENAMINE</t>
  </si>
  <si>
    <t xml:space="preserve"> BLUE OIL</t>
  </si>
  <si>
    <t xml:space="preserve"> PHENYLAMINE</t>
  </si>
  <si>
    <t xml:space="preserve"> ANILINE OIL</t>
  </si>
  <si>
    <t xml:space="preserve"> AMINOBENZENE</t>
  </si>
  <si>
    <t xml:space="preserve"> C.I. 76000</t>
  </si>
  <si>
    <t xml:space="preserve"> VINYL PELARGONATE</t>
  </si>
  <si>
    <t xml:space="preserve"> VINYL NONANOATE</t>
  </si>
  <si>
    <t xml:space="preserve"> NONANOIC ACID, ETHENYL ESTER</t>
  </si>
  <si>
    <t xml:space="preserve"> ETHENYL NONANOATE</t>
  </si>
  <si>
    <t xml:space="preserve"> NONANOIC ACID, VINYL ESTER</t>
  </si>
  <si>
    <t xml:space="preserve"> AMYL ACETATE</t>
  </si>
  <si>
    <t xml:space="preserve"> PENTYL ACETATE</t>
  </si>
  <si>
    <t xml:space="preserve"> ACETIC ACID, PENTYL ESTER</t>
  </si>
  <si>
    <t xml:space="preserve"> 1-ACETOXYPENTANE</t>
  </si>
  <si>
    <t xml:space="preserve"> HEXAMETHYLENE GLYCOL</t>
  </si>
  <si>
    <t xml:space="preserve"> HEXAMETHYLENEDIOL</t>
  </si>
  <si>
    <t xml:space="preserve"> 1,6-HEXANEDIOL</t>
  </si>
  <si>
    <t xml:space="preserve"> ALPHA,OMEGA-HEXANEDIOL</t>
  </si>
  <si>
    <t xml:space="preserve"> OMEGA-HEXANEDIOL</t>
  </si>
  <si>
    <t xml:space="preserve"> 1,6-DIHYDROXYHEXANE</t>
  </si>
  <si>
    <t xml:space="preserve"> PALMITAMIDE</t>
  </si>
  <si>
    <t xml:space="preserve"> PALMITIC ACID AMIDE</t>
  </si>
  <si>
    <t xml:space="preserve"> HEXADECANAMIDE</t>
  </si>
  <si>
    <t xml:space="preserve"> CETYL ACETATE</t>
  </si>
  <si>
    <t xml:space="preserve"> HEXADECYL ACETATE</t>
  </si>
  <si>
    <t xml:space="preserve"> PALMITYL ACETATE</t>
  </si>
  <si>
    <t xml:space="preserve"> CARBON MONOXIDE</t>
  </si>
  <si>
    <t xml:space="preserve"> CARBON MONOOXIDE</t>
  </si>
  <si>
    <t xml:space="preserve"> SILOXANES AND SILICONES</t>
  </si>
  <si>
    <t xml:space="preserve"> POLYSILOXANE</t>
  </si>
  <si>
    <t xml:space="preserve"> SILICONES</t>
  </si>
  <si>
    <t xml:space="preserve"> SILICONE</t>
  </si>
  <si>
    <t xml:space="preserve"> polysiloxanes</t>
  </si>
  <si>
    <t xml:space="preserve"> METHYL HYDROGEN POLYSILOXANE</t>
  </si>
  <si>
    <t xml:space="preserve"> MONOMETHYLSILOXANE</t>
  </si>
  <si>
    <t xml:space="preserve"> METHYL HYDROGEN SILOXANE</t>
  </si>
  <si>
    <t xml:space="preserve"> METHYL HYDROGEN SILOXANES AND SILICONES</t>
  </si>
  <si>
    <t xml:space="preserve"> METHYLHYDROGENPOLYSILOXANE</t>
  </si>
  <si>
    <t xml:space="preserve"> METHYL POLYSILICONE</t>
  </si>
  <si>
    <t xml:space="preserve"> POLYMETHYL HYDROGEN SILOXANE</t>
  </si>
  <si>
    <t xml:space="preserve"> SILOXANES AND SILICONES, ME HYDROGEN</t>
  </si>
  <si>
    <t xml:space="preserve"> SILOXANES AND SILICONES, METHYL HYDROGEN</t>
  </si>
  <si>
    <t xml:space="preserve"> METHYL PHENYL POLYSILOXANE</t>
  </si>
  <si>
    <t xml:space="preserve"> METHYLPHENYLSILICONE</t>
  </si>
  <si>
    <t xml:space="preserve"> METHYL PHENYL SILOXANES AND SILICONES</t>
  </si>
  <si>
    <t xml:space="preserve"> PHENYL METHICONE</t>
  </si>
  <si>
    <t xml:space="preserve"> SILOXANES AND SILICONES, ME PH</t>
  </si>
  <si>
    <t xml:space="preserve"> DIPHENYL POLYSILOXANE</t>
  </si>
  <si>
    <t xml:space="preserve"> DIPHENYLSILOXANE</t>
  </si>
  <si>
    <t xml:space="preserve"> DIPHENYL SILOXANES AND SILICONES</t>
  </si>
  <si>
    <t xml:space="preserve"> SILOXANES AND SILICONES, DI-PH</t>
  </si>
  <si>
    <t xml:space="preserve"> METHYLENEBISTHIOCYANATE</t>
  </si>
  <si>
    <t xml:space="preserve"> BIS(THIOCYANATO)METHANE</t>
  </si>
  <si>
    <t xml:space="preserve"> DITHIOCYANOMETHANE</t>
  </si>
  <si>
    <t xml:space="preserve"> METHYLENE THIOCYANATE</t>
  </si>
  <si>
    <t xml:space="preserve"> THIOCYANIC ACID, METHYLENE ESTER</t>
  </si>
  <si>
    <t xml:space="preserve"> SILICA GEL</t>
  </si>
  <si>
    <t xml:space="preserve"> CASTOR OIL FATTY ACIDS, ETHOXYLATED GLYCEROL ESTERS</t>
  </si>
  <si>
    <t xml:space="preserve"> FATTY ACIDS, CASTOR-OIL, ESTERS WITH ETHOXYLATED GLYCEROL</t>
  </si>
  <si>
    <t xml:space="preserve"> PEG GLYCERYL CASTORATE</t>
  </si>
  <si>
    <t xml:space="preserve"> BIS(BETA-CARBOBUTOXYETHYL) TIN BIS(ISOOCTYLMERCAOTOACETATE)</t>
  </si>
  <si>
    <t xml:space="preserve"> BIS(BUTOXYCARBONYLETHYL)TIN BIS(ISOOCTYL THIOGLYCOLATE)</t>
  </si>
  <si>
    <t xml:space="preserve"> BIS(BETA-CARBOBUTOXYETHYL)TIN BIS(ISOOCTYL MERCAPTOACETATE)</t>
  </si>
  <si>
    <t xml:space="preserve"> BIS(BETA-CARBOBUTOXYETHYL)TIN BIS(ISOOCTYL THIOGLYCOLATE)</t>
  </si>
  <si>
    <t xml:space="preserve"> BIS(2-(BUTOXYCARBONYL)ETHYL)TIN BIS(ISOOCTYL THIOGLYCOLATE)</t>
  </si>
  <si>
    <t xml:space="preserve"> DIBUTYL 3,3'-(BIS((2-(ISOOCTYLOXY)-2-OXOETHYL)THIO)STANNYLENE)BIS(PROPANOATE)</t>
  </si>
  <si>
    <t xml:space="preserve"> PROPANOIC ACID, 3,3'-(BIS((2-(ISOOCTYLOXY)-2-OXOETHYL)THIO)STANNYLENE)BIS-, DIBUTYL ESTER</t>
  </si>
  <si>
    <t xml:space="preserve"> NYLON</t>
  </si>
  <si>
    <t xml:space="preserve"> POLYAMIDE RESIN</t>
  </si>
  <si>
    <t xml:space="preserve"> POLYAMIDES</t>
  </si>
  <si>
    <t xml:space="preserve"> AMIDE POLYMER</t>
  </si>
  <si>
    <t xml:space="preserve"> NYLON RESIN</t>
  </si>
  <si>
    <t xml:space="preserve"> POLYAMIDE FIBERS</t>
  </si>
  <si>
    <t xml:space="preserve"> NYLON FIBER</t>
  </si>
  <si>
    <t xml:space="preserve"> BETA-CARBOBUTOXYETHYLTIN TRIS(ISOOCTYL MERCAPTOACETATE)</t>
  </si>
  <si>
    <t xml:space="preserve"> BUTOXYCARBONYLETHYLTIN TRIS(ISOOCTYL THIOGLYCOLATE)</t>
  </si>
  <si>
    <t xml:space="preserve"> BUTYL 3-(TRIS((2-(ISOOCTYLOXY)-2-OXOETHYL)THIO)STANNYL)PROPANOATE</t>
  </si>
  <si>
    <t xml:space="preserve"> PROPANOIC ACID, 3-(TRIS((2-(ISOOCTYLOXY)-2-OXOETHYL)THIO)STANNYL)-, BUTYL ESTER</t>
  </si>
  <si>
    <t xml:space="preserve"> 2-(BUTOXYCARBONYL)ETHYLTIN TRIS(ISOOCTYL THIOGLYCOLATE)</t>
  </si>
  <si>
    <t xml:space="preserve"> CHLORINATED PARAFFIN</t>
  </si>
  <si>
    <t xml:space="preserve"> PARAFFIN, CHLORINATED</t>
  </si>
  <si>
    <t xml:space="preserve"> WAX, CHLORINATED</t>
  </si>
  <si>
    <t xml:space="preserve"> PARAFFIN WAXES AND HYDROCARBON WAXES, CHLORO</t>
  </si>
  <si>
    <t xml:space="preserve"> HYDROCARBON WAXES, CHLORINATED</t>
  </si>
  <si>
    <t xml:space="preserve"> CHLORINATED HYDROCARBON WAXES</t>
  </si>
  <si>
    <t xml:space="preserve"> C.I. PIGMENT RED 38</t>
  </si>
  <si>
    <t xml:space="preserve"> PYRAZOLONE RED</t>
  </si>
  <si>
    <t xml:space="preserve"> BENZIDINE RED</t>
  </si>
  <si>
    <t xml:space="preserve"> C.I. 21120</t>
  </si>
  <si>
    <t xml:space="preserve"> 1H-PYRAZOLE-3-CARBOXYLIC ACID, 4,4'-((3,3'-DICHLORO(1,1'-BIPHENYL)-4,4'-DIYL)BIS(AZO))BIS(4,5-DIHYDRO-5-OXO-1-PHENYL-, DIETHYL ESTER</t>
  </si>
  <si>
    <t xml:space="preserve"> DIETHYL 4,4'-((3,3'-DICHLORO(1,1'-BIPHENYL)-4,4'-DIYL)BIS(AZO))BIS(4,5-DIHYDRO-5-OXO-1-PHENYL-1H-PYRAZOLE-3-CARBOXYLATE)</t>
  </si>
  <si>
    <t xml:space="preserve"> PIGMENT RED 38</t>
  </si>
  <si>
    <t xml:space="preserve"> MONOSODIUM 5-SULFOISOPHTHALATE</t>
  </si>
  <si>
    <t xml:space="preserve"> ISOPHTHALIC ACID, 5-SULFO-, MONOSODIUM SALT</t>
  </si>
  <si>
    <t xml:space="preserve"> MONOSODIUM 5-SULFO-1,3-BENZENEDICARBOXYLATE</t>
  </si>
  <si>
    <t xml:space="preserve"> SODIUM 3,5-DICARBOXYBENZENESULFONATE</t>
  </si>
  <si>
    <t xml:space="preserve"> 1,3-BENZENEDICARBOXYLIC ACID, 5-SULFO-, MONOSODIUM SALT</t>
  </si>
  <si>
    <t xml:space="preserve"> 5-SODIUM 5-SULFOISOPHTHALATE</t>
  </si>
  <si>
    <t xml:space="preserve"> 5-(SODIOSULFO)ISOPHTHALIC ACID</t>
  </si>
  <si>
    <t xml:space="preserve"> MANGANESE ACETATE</t>
  </si>
  <si>
    <t xml:space="preserve"> MANGANESE DIACETATE</t>
  </si>
  <si>
    <t xml:space="preserve"> MANGANOUS ACETATE</t>
  </si>
  <si>
    <t xml:space="preserve"> MANGANESE(II) ACETATE</t>
  </si>
  <si>
    <t xml:space="preserve"> ACETIC ACID, MANGANESE(2+) SALT</t>
  </si>
  <si>
    <t xml:space="preserve"> MANGANESE(2+) ACETATE</t>
  </si>
  <si>
    <t xml:space="preserve"> MYRISTYL ACETATE</t>
  </si>
  <si>
    <t xml:space="preserve"> TETRADECYL ACETATE</t>
  </si>
  <si>
    <t xml:space="preserve"> POLY(2-AMINOETHYL ACRYLATE NITRATE-CO-2-HYDROXYPROPYL ACRYLATE)</t>
  </si>
  <si>
    <t xml:space="preserve"> 2-PROPENOIC ACID, 2-AMINOETHYL ESTER, NITRATE, POLYMER WITH 2-HYDROXYPROPYL 2-PROPENOATE</t>
  </si>
  <si>
    <t xml:space="preserve"> PYROCATECHOL BORATE</t>
  </si>
  <si>
    <t xml:space="preserve"> POLY(ADIPIC ACID-CO-DIPROPYLENE GLYCOL)</t>
  </si>
  <si>
    <t xml:space="preserve"> ADIPIC ACID-DIPROPYLENE GLYCOL COPOLYMER</t>
  </si>
  <si>
    <t xml:space="preserve"> HEXANEDIOIC ACID, POLYMER WITH OXYBIS(PROPANOL)</t>
  </si>
  <si>
    <t xml:space="preserve"> POLY(HEXANEDIOIC ACID-CO-OXYBIS(PROPANOL))</t>
  </si>
  <si>
    <t xml:space="preserve"> DIPROPYLENE GLYCOL DIMETHACRYLATE</t>
  </si>
  <si>
    <t xml:space="preserve"> OXYBIS(METHYL-2,1-ETHANEDIYL) BIS(2-METHYL-2-PROPENOATE)</t>
  </si>
  <si>
    <t xml:space="preserve"> 2-PROPENOIC ACID, 2-METHYL-, OXYBIS(METHYL-2,1-ETHANEDIYL) ESTER</t>
  </si>
  <si>
    <t xml:space="preserve"> CASTOR OIL, DEHYDRATED</t>
  </si>
  <si>
    <t xml:space="preserve"> DEHYDRATED CASTOR OIL</t>
  </si>
  <si>
    <t xml:space="preserve"> DI-2-ETHYLHEXYL TEREPHTHALATE</t>
  </si>
  <si>
    <t xml:space="preserve"> BIS(2-ETHYLHEXYL) TEREPHTHALATE</t>
  </si>
  <si>
    <t xml:space="preserve"> BIS(2-ETHYLHEXYL) 1,4-BENZENEDICARBOXYLATE</t>
  </si>
  <si>
    <t xml:space="preserve"> DIOCTYL TEREPHTHALATE (BIS(2-ETHYLHEXYL) TEREPHTHALATE)</t>
  </si>
  <si>
    <t xml:space="preserve"> TEREPHTHALIC ACID, BIS(2-ETHYLHEXYL) ESTER</t>
  </si>
  <si>
    <t xml:space="preserve"> 1,4-BENZENEDICARBOXYLIC ACID, BIS(2-ETHYLHEXYL) ESTER</t>
  </si>
  <si>
    <t xml:space="preserve"> 1,11-(3,6,9-TRIOXAUNDECYL) BIS-3-(DODECYLTHIO) PROPRIONATE</t>
  </si>
  <si>
    <t xml:space="preserve"> 1,11-(3,6,9-TRIOXAUNDECYL) BIS(3-(DODECYLTHIO)PROPIONATE)</t>
  </si>
  <si>
    <t xml:space="preserve"> PROPANOIC ACID, 3-(DODECYLTHIO)-, OXYBIS(2,1-ETHANEDIYL) ESTER</t>
  </si>
  <si>
    <t xml:space="preserve"> OXYBIS(2,1-ETHANEDIYL) BIS(3-(DODECYLTHIO)PROPANOATE)</t>
  </si>
  <si>
    <t xml:space="preserve"> 1,11-(3,6,9-TRIOXAUNDECYL) BIS(3-(DODECYLTHIO)PROPANOATE)</t>
  </si>
  <si>
    <t xml:space="preserve"> ROSIN, HYDROGENATED, PENTAERYTHRITOL ESTER</t>
  </si>
  <si>
    <t xml:space="preserve"> RESIN ACIDS AND ROSIN ACIDS, HYDROGENATED, ESTERS WITH PENTAERYTHRITOL</t>
  </si>
  <si>
    <t xml:space="preserve"> 1,3-BIS(HYDROXYMETHYL)-5,5-DIMETHYLHYDANTOIN</t>
  </si>
  <si>
    <t xml:space="preserve"> DIMETHYLOLDIMETHYLHYDANTOIN</t>
  </si>
  <si>
    <t xml:space="preserve"> DIMETHYLOL-5,5-DIMETHYLHYDANTOIN</t>
  </si>
  <si>
    <t xml:space="preserve"> HYDANTOIN, 1,3-BIS(HYDROXYMETHYL)-5,5-DIMETHYL-</t>
  </si>
  <si>
    <t xml:space="preserve"> 1,3-DIMETHYLOL-5,5-DIMETHYLHYDANTOIN</t>
  </si>
  <si>
    <t xml:space="preserve"> 2,4-IMIDAZOLIDINEDIONE, 1,3-BIS(HYDROXYMETHYL)-5,5-DIMETHYL-</t>
  </si>
  <si>
    <t xml:space="preserve"> 1,3-BIS(HYDROXYMETHYL)-5,5-DIMETHYL-2,4-IMIDAZOLIDINEDIONE</t>
  </si>
  <si>
    <t xml:space="preserve"> 2,4,6-TRIS((DIMETHYLAMINO)METHYL)PHENYL TRISTEARATE</t>
  </si>
  <si>
    <t xml:space="preserve"> OCTADECANOIC ACID, COMPD. WITH 2,4,6-TRIS((DIMETHYLAMINO)METHYL)PHENOL (3:1)</t>
  </si>
  <si>
    <t xml:space="preserve"> TRI(DIMETHYLAMINOMETHYL)PHENYL STEARATE</t>
  </si>
  <si>
    <t xml:space="preserve"> 2,4,6-TRIS((DIMETHYLAMINO)METHYL)PHENYL TRIOCTADECANOATE</t>
  </si>
  <si>
    <t xml:space="preserve"> PHOSPHORIC ACID TRIESTERS WITH TRIETHYLENE GLYCOL</t>
  </si>
  <si>
    <t xml:space="preserve"> TRIS(POLYETHYLENE GLYCOL) PHOSPHATE</t>
  </si>
  <si>
    <t xml:space="preserve"> ALPHA,ALPHA',ALPHA''-PHOSPHINYLIDYNETRIS(OMEGA-HYDROXYPOLY(OXY-1,2-ETHANEDIYL))</t>
  </si>
  <si>
    <t xml:space="preserve"> POLY(OXY-1,2-ETHANEDIYL), ALPHA,ALPHA',ALPHA''-PHOSPHINYLIDYNETRIS(OMEGA-HYDROXY-</t>
  </si>
  <si>
    <t xml:space="preserve"> PHOSPHONIC ACID TRIESTER WITH TRIETHYLENE GLYCOL</t>
  </si>
  <si>
    <t xml:space="preserve"> TRIETHYLENE GLYCOL PHOSPHATE TRIESTERS</t>
  </si>
  <si>
    <t xml:space="preserve"> ALUMINUM LINOLEATE</t>
  </si>
  <si>
    <t xml:space="preserve"> ALUMINUM MONOLINOLEATE</t>
  </si>
  <si>
    <t xml:space="preserve"> 9,12-OCTADECADIENOIC ACID (Z,Z)-, ALUMINUM SALT</t>
  </si>
  <si>
    <t xml:space="preserve"> ALUMINUM 9,12-OCTADECADIENOATE, (Z,Z)-</t>
  </si>
  <si>
    <t xml:space="preserve"> LINOLEIC ACID, ALUMINUM SALT</t>
  </si>
  <si>
    <t xml:space="preserve"> POLY(DIPENTENE-CO-STYRENE)</t>
  </si>
  <si>
    <t xml:space="preserve"> POLY(LIMONENE-CO-STYRENE)</t>
  </si>
  <si>
    <t xml:space="preserve"> BENZENE, ETHENYL-, POLYMER WITH 1-METHYL-4-(1-METHYLETHENYL)CYCLOHEXENE</t>
  </si>
  <si>
    <t xml:space="preserve"> DIPENTENE-STYRENE RESIN</t>
  </si>
  <si>
    <t xml:space="preserve"> POLY(ETHENYLBENZENE-CO-1-METHYL-4-(1-METHYLETHENYL)CYCLOHEXENE)</t>
  </si>
  <si>
    <t xml:space="preserve"> ISOBUTYL STEARATE</t>
  </si>
  <si>
    <t xml:space="preserve"> OCTADECANOIC ACID, 2-METHYLPROPYL ESTER</t>
  </si>
  <si>
    <t xml:space="preserve"> 2-METHYLPROPYL OCTADECANOATE</t>
  </si>
  <si>
    <t xml:space="preserve"> STEARIC ACID, ISOBUTYL ESTER</t>
  </si>
  <si>
    <t xml:space="preserve"> POLY(BUTYL ACRYLATE-CO-ETHYLENE-CO-MALEIC ANHYDRIDE)</t>
  </si>
  <si>
    <t xml:space="preserve"> BUTYL ACRYLATE-ETHYLENE-MALEIC ANHYDRIDE COPOLYMER</t>
  </si>
  <si>
    <t xml:space="preserve"> POLY(BUTYL 2-PROPENOATE-CO-ETHYLENE-CO-2,5-FURANDIONE)</t>
  </si>
  <si>
    <t xml:space="preserve"> 2-PROPENOIC ACID, BUTYL ESTER, POLYMER WITH ETHENE AND 2,5-FURANDIONE</t>
  </si>
  <si>
    <t xml:space="preserve"> DIETHYL SULFATE</t>
  </si>
  <si>
    <t xml:space="preserve"> 1,1,2-TRICHLORO-1,2,2-TRIFLUOROETHANE, MIXT. WITH TETRADECAFLUOROHEXANE</t>
  </si>
  <si>
    <t xml:space="preserve"> CHLOROFLUOROCARBON 113 AND PERFLUOROHEXANE</t>
  </si>
  <si>
    <t xml:space="preserve"> HEXANE, TETRADECAFLUORO-, MIXT. WITH 1,1,2-TRICHLORO-1,2,2-TRIFLUOROETHANE</t>
  </si>
  <si>
    <t xml:space="preserve"> PETROLEUM RESINS</t>
  </si>
  <si>
    <t xml:space="preserve"> PETROLEUM HYDROCARBON RESINS</t>
  </si>
  <si>
    <t xml:space="preserve"> PETROLEUM WAX, OXIDIZED</t>
  </si>
  <si>
    <t xml:space="preserve"> HYDROCARBON WAXES (PETROLEUM), OXIDIZED</t>
  </si>
  <si>
    <t xml:space="preserve"> WAX, PETROLEUM, (OXIDIZED)</t>
  </si>
  <si>
    <t xml:space="preserve"> POLYETHYLENE, CHLORINATED</t>
  </si>
  <si>
    <t xml:space="preserve"> ETHENE HOMOPOLYMER, CHLORINATED</t>
  </si>
  <si>
    <t xml:space="preserve"> CHLORINATED POLYETHYLENE</t>
  </si>
  <si>
    <t xml:space="preserve"> TALLOW FATTY ACIDS, CALCIUM SALTS</t>
  </si>
  <si>
    <t xml:space="preserve"> TALLOW FATTY ACIDS, CALCIUM SALT</t>
  </si>
  <si>
    <t xml:space="preserve"> FATTY ACIDS, TALLOW, CALCIUM SALTS</t>
  </si>
  <si>
    <t xml:space="preserve"> TALLOW, CALCIUM SOAP</t>
  </si>
  <si>
    <t xml:space="preserve"> AMMONIUM NITRATE</t>
  </si>
  <si>
    <t xml:space="preserve"> nitric acid, ammonium salt</t>
  </si>
  <si>
    <t xml:space="preserve"> CALCIUM SACCHARIN, ANHYDROUS</t>
  </si>
  <si>
    <t xml:space="preserve"> CALCIUM O-BENZOLSULFIMIDE</t>
  </si>
  <si>
    <t xml:space="preserve"> CALCIUM 1,2-BENZISOTHIAZOLIN-3-ONE 1,1-DIOXIDE</t>
  </si>
  <si>
    <t xml:space="preserve"> SACCHARIN CALCIUM, ANHYDROUS</t>
  </si>
  <si>
    <t xml:space="preserve"> 1,2-BENZISOTHIAZOL-3(2H)-ONE, 1,1-DIOXIDE, CALCIUM SALT</t>
  </si>
  <si>
    <t xml:space="preserve"> 1,2-BENZISOTHIAZOLIN-3-ONE, 1,1-DIOXIDE, CALCIUM SALT</t>
  </si>
  <si>
    <t xml:space="preserve"> POLY(CYCLOHEXYL METHACRYLATE-CO-DIMETHYLAMINOETHYL METHACRYLATE-CO-ETHYL METHACRYLATE-CO-STEARYL METHACRYLATE-CO-VINYLPYRROLIDINE)</t>
  </si>
  <si>
    <t xml:space="preserve"> POLY(CYCOHEXYL 2-METHYL-2-PROPENOATE-CO-2-(DIMETHYLAMINO)ETHYL 2-METHYL-2-PROPENOATE-CO-1-ETHENYL-2-PYRROLIDINONE-CO-ETHYL 2-METHYL-2-PROPENOATE-CO-OCTADECYL 2-METHYL-2-PROPENOATE)</t>
  </si>
  <si>
    <t xml:space="preserve"> 2-PROPENOIC ACID, 2-METHYL-, CYCLOHEXYL ESTER, POLYMER WITH 2-(DIMETHYLAMINO)ETHYL 2-METHYL-2-PROPENOATE, 1-ETHENYL-2-PYRROLIDINONE, ETHYL 2-METHYL-2-PROPENOATE AND OCTADECYL 2-METHYL-2-PROPENOATE</t>
  </si>
  <si>
    <t xml:space="preserve"> POLY(ACRYLIC ACID-CO-2-ETHYLHEXYL ACRYLATE-CO-VINYL CHLORIDE-CO-VINYLIDENE CHLORIDE)</t>
  </si>
  <si>
    <t xml:space="preserve"> ACRYLIC ACID-2-ETHYLHEXYL ACRYLATE-VINYL CHLORIDE-VINYLIDENE CHLORIDE COPOLYMER</t>
  </si>
  <si>
    <t xml:space="preserve"> POLY(CHLOROETHENE-CO-1,2-DICHLOROETHENE-CO-2-ETHYLHEXYL 2-PROPENOATE-CO-2-PROPENOIC ACID)</t>
  </si>
  <si>
    <t xml:space="preserve"> 2-PROPENOIC ACID, POLYMER WITH CHLOROETHENE, 1,1-DICHLOROETHENE AND 2-ETHYLHEXYL 2-PROPENOATE)</t>
  </si>
  <si>
    <t xml:space="preserve"> CALCIUM BIS(MONOETHYL(3,5-DI-TERT-BUTYL-4-HYDROXYBENZYL)PHOSPHONATE)</t>
  </si>
  <si>
    <t xml:space="preserve"> CALCIUM MONOETHYL((3,5-BIS(1,1-DIMETHYLETHYL)-4-HYDROXYPHENYL)METHYL)PHOSPHONATE</t>
  </si>
  <si>
    <t xml:space="preserve"> PHOSPHONIC ACID, ((3,5-BIS(1,1-DIMETHYLETHYL)-4-HYDROXYPHENYL)METHYL)-, MONOETHYL ESTER, CALCIUM SALT (2:1)</t>
  </si>
  <si>
    <t xml:space="preserve"> 4,5-DICHLORO-2-((5-HYDROXY-3-METHYL-1-(3-SULFOPHENYL)-1H-PYRAZOL-4-YL)AZO)BENZENESULFONIC ACID, CALCIUM SALT(1:1)</t>
  </si>
  <si>
    <t xml:space="preserve"> C.I. PIGMENT YELLOW 183</t>
  </si>
  <si>
    <t xml:space="preserve"> BENZENESULFONIC ACID, 4,5-DICHLORO-2-((4,5-DIHYDRO-3-METHYL-5-OXO-1-(3-SULFOPHENYL)-1H-PYRAZOL-4-YL)AZO)-, CALCIUM SALT (1:1)</t>
  </si>
  <si>
    <t xml:space="preserve"> C.I. 18792</t>
  </si>
  <si>
    <t xml:space="preserve"> CALCIUM 4,5-DICHLORO-2-((4,5-DIHYDRO-3-METHYL-5-OXO-1-(3-SULFOPHENYL)-1H-PYRAZOL-4-YL)AZO)BENZENESULFONATE (1:1)</t>
  </si>
  <si>
    <t xml:space="preserve"> CALCIUM 4,5-DICHLORO-2-((5-HYDROXY-3-METHYL-1-(3-SULFOPHENYL)-1H-PYRAZOL-4-YL)AZO)BENZENESULFONATE (1:1)</t>
  </si>
  <si>
    <t xml:space="preserve"> PIGMENT YELLOW 183</t>
  </si>
  <si>
    <t xml:space="preserve"> MANGANESE CAPRYLATE</t>
  </si>
  <si>
    <t xml:space="preserve"> MANGANESE OCTANOATE</t>
  </si>
  <si>
    <t xml:space="preserve"> MANGANESE OCTOATE</t>
  </si>
  <si>
    <t xml:space="preserve"> OCTANOIC ACID, MANGANESE SALT</t>
  </si>
  <si>
    <t xml:space="preserve"> POLY(ACRYLAMIDE-CO-N-METHYLOACRYLAMIDE-CO-VINYL ACETATE)</t>
  </si>
  <si>
    <t xml:space="preserve"> POLY(ACRYLAMIDE-CO-N-METHYLOLACRYLAMIDE-CO-VINYL ACETATE)</t>
  </si>
  <si>
    <t xml:space="preserve"> ACETIC ACID ETHENYL ESTER, POLYMER WITH N-(HYDROXYMETHYL)-2-PROPENAMIDE AND 2-PROPENAMIDE</t>
  </si>
  <si>
    <t xml:space="preserve"> ACRYLAMIDE-N-METHYLOLACRYLAMIDE-VINYL ACETATE COPOLYMER</t>
  </si>
  <si>
    <t xml:space="preserve"> POLY(ETHENYL ACETATE-CO-N-(HYDROXYMETHYL)-2-PROPENAMIDE-CO-2-PROPENAMIDE)</t>
  </si>
  <si>
    <t xml:space="preserve"> POLY(ETHYL ACRYLATE-CO-HYDROXYPROPYL METHACRYLATE-CO-METHACRYLIC ACID-CO-METHYL METHACRYLATE-CO-STYRENE)</t>
  </si>
  <si>
    <t xml:space="preserve"> ETHYL ACRYLATE-HYDROXYPROPYL METHACRYLATE-METHACRYLIC ACID-METHYL METHACRYLATE-STYRENE COPOLYMER</t>
  </si>
  <si>
    <t xml:space="preserve"> POLY(ETHENYLBENZENE-CO-ETHYL 2-PROPENOATE-CO-METHYL 2-METHYL-2-PROPENOATE-CO-2-METHYL-2-PROPENOIC ACID-CO-1,2-PROPANEDIOL MONO(2-METHYL-2-PROPENOATE))</t>
  </si>
  <si>
    <t xml:space="preserve"> 2-PROPENOIC ACID, 2-METHYL-, POLYMER WITH ETHENYLBENZENE, ETHYL 2-PROPENOATE, METHYL 2-METHYL-2-PROPENOATE AND 1,2-PROPANEDIOL MONO(2-METHYL-2-PROPENOATE)</t>
  </si>
  <si>
    <t xml:space="preserve"> 5-HYDROXYMETHYL-1-AZA-3,7-DIOXABICYCLO(3.3.0)OCTANE</t>
  </si>
  <si>
    <t xml:space="preserve"> OXAZOLIDINE T</t>
  </si>
  <si>
    <t xml:space="preserve"> 1H,3H,5H-OXAZOLO(3,4-C)OXAZOLE-7A(7H)-METHANOL</t>
  </si>
  <si>
    <t xml:space="preserve"> POLY(ETHYL ACRYLATE-CO-METHYL METHACRYLATE-CO-2-(3-OXAZOLIDINYL)ETHYL METHACRYLATE)</t>
  </si>
  <si>
    <t xml:space="preserve"> OXAZOLIDINYLETHYL METHACRYLATE-ETHYL ACRYLATE-METHYL METHACRYLATE COPOLYMER</t>
  </si>
  <si>
    <t xml:space="preserve"> POLY(ETHYL ACRYLATE-CO-METHYL METHACRYLATE-CO-OXAZOLIDINYLETHYL METHACRYLATE)</t>
  </si>
  <si>
    <t xml:space="preserve"> 2-PROPENOIC ACID, 2-METHYL-, METHYL ESTER, POLYMER WITH ETHYL 2-PROPENOATE AND 2-(3-OXAZOLIDINYL)ETHYL 2-METHYL-2-PROPENOATE</t>
  </si>
  <si>
    <t xml:space="preserve"> DIMETHYL SUCCINATE POLYMER WITH 4-HYDROXY-2,2,6,6-TETRAMETHYL-1-PIPERIDINEETHANOL</t>
  </si>
  <si>
    <t xml:space="preserve"> POLY(DIMETHYL SUCCINATE-CO-1-(2-HYDROXYETHYL)-2,2,6,6-TETRAMETHYL-4-HYDROXYPIPERIDINE)</t>
  </si>
  <si>
    <t xml:space="preserve"> BUTANEDIOIC ACID, DIMETHYL ESTER, POLYMER WITH 4-HYDROXY-2,2,6,6-TETRAMETHYL-1-PIPERIDINEETHANOL</t>
  </si>
  <si>
    <t xml:space="preserve"> DIMETHYL SUCCINATE-4-HYDROXY-2,2,6,6-TETRAMETHYL-1-PIPERIDINEETHANOL COPOLYMER</t>
  </si>
  <si>
    <t xml:space="preserve"> POLY(4-HYDROXY-2,2,6,6-TETRAMETHYL-1-PIPERIDINEETHANOL-CO-DIMETHYL BUTANEDIOATE)</t>
  </si>
  <si>
    <t xml:space="preserve"> butanedioic acid, 1,4-dimethyl ester, polymer with 4-hydroxy-2,2,6,6-tetramethyl-1-piperidineethanol</t>
  </si>
  <si>
    <t xml:space="preserve"> 1-piperidineethanol, 4-hydroxy-2,2,6,6-tetramethyl-, polymer with dimethyl butanedioate</t>
  </si>
  <si>
    <t xml:space="preserve"> POLY(BUTYL ACRYLATE-CO-ITACONIC ACID-CO-METHACRYLIC ACID-CO-STYRENE)</t>
  </si>
  <si>
    <t xml:space="preserve"> BUTANEDIOIC ACID, METHYLENE-, POLYMER WITH BUTYL 2-PROPENOATE, ETHENYLBENZENE AND 2-METHYL-2-PROPENOIC ACID</t>
  </si>
  <si>
    <t xml:space="preserve"> BUTYL ACRYLATE-STYRENE-ITACONIC ACID-METHACRYLIC ACID</t>
  </si>
  <si>
    <t xml:space="preserve"> POLY(BUTYL 2-PROPENOATE-CO-ETHENYLBENZENE-CO-2-METHYL-2-PROPENOIC ACID-CO-METHYLENEBUTANEDIOIC ACID)</t>
  </si>
  <si>
    <t xml:space="preserve"> POLY(BUTYL ACRYLATE-CO-DIMETHYLAMINOETHYL METHACRYLATE-CO-METHACRYLIC ACID-CO-METHYL METHACRYLATE)</t>
  </si>
  <si>
    <t xml:space="preserve"> POLY(BUTYL 2-PROPENOATE-CO-2-(DIMETHYLAMINO)ETHYL 2-METHYL-2-PROPENOATE-CO-METHYL 2-METHYL-2-PROPENOATE-CO-2-METHYL-2-PROPENOIC ACID)</t>
  </si>
  <si>
    <t xml:space="preserve"> 2-PROPENOIC ACID, 2-METHYL-, POLYMER WITH BUTYL 2-PROPENOATE, 2-(DIMETHYLAMINO)ETHYL 2-METHYL-2-PROPENATE AND METHYL 2-METHYL-2-PROPENOATE</t>
  </si>
  <si>
    <t xml:space="preserve"> PULP, CELLULOSE</t>
  </si>
  <si>
    <t xml:space="preserve"> CELLULOSE PULP</t>
  </si>
  <si>
    <t xml:space="preserve"> PULP, WOOD</t>
  </si>
  <si>
    <t xml:space="preserve"> WOOD PULP</t>
  </si>
  <si>
    <t xml:space="preserve"> TALL OIL, SODIUM SALT</t>
  </si>
  <si>
    <t xml:space="preserve"> CRUDE TALL OIL SOAP</t>
  </si>
  <si>
    <t xml:space="preserve"> TALL OIL SOAP</t>
  </si>
  <si>
    <t xml:space="preserve"> TALL OIL, SODIUM SOAP</t>
  </si>
  <si>
    <t xml:space="preserve"> TALL OIL, CRUDE, SODIUM SOAP</t>
  </si>
  <si>
    <t xml:space="preserve"> TALL OIL FATTY ACIDS, LOW BOILING</t>
  </si>
  <si>
    <t xml:space="preserve"> TALL OIL FATTY ACIDS, LOW-BOILING</t>
  </si>
  <si>
    <t xml:space="preserve"> TALL OIL HEADS</t>
  </si>
  <si>
    <t xml:space="preserve"> ROSIN, POLYMERIZED</t>
  </si>
  <si>
    <t xml:space="preserve"> ROSIN, POLYMERS</t>
  </si>
  <si>
    <t xml:space="preserve"> ABIETIC/ROSIN POLYMER</t>
  </si>
  <si>
    <t xml:space="preserve"> rosin, polymd.</t>
  </si>
  <si>
    <t xml:space="preserve"> ROSIN, HYDROGENATED</t>
  </si>
  <si>
    <t xml:space="preserve"> ROSIN, POLYMERIZED, PENTAERYTHRITOL ESTER</t>
  </si>
  <si>
    <t xml:space="preserve"> ROSIN, HYDROGENATED, GLYCEROL ESTER</t>
  </si>
  <si>
    <t xml:space="preserve"> HYDROGENATED ROSIN, GLYCEROL ESTER</t>
  </si>
  <si>
    <t xml:space="preserve"> RESIN ACIDS AND ROSIN ACIDS, HYDROGENATED, ESTERS WITH GLYCEROL</t>
  </si>
  <si>
    <t xml:space="preserve"> SODIUM ZINC POTASSIUM POLYPHOSPHATE</t>
  </si>
  <si>
    <t xml:space="preserve"> GLASS OXIDE CHEMICALS</t>
  </si>
  <si>
    <t xml:space="preserve"> POLY(DIMETHYLAMINOPROPYLAMINE-CO-EPICHLOROHYDRIN), SULFATE</t>
  </si>
  <si>
    <t xml:space="preserve"> DIMETHYLAMINOPROPYLAMINE-EPICHLOROHYDRIN COPOLYMER, SULFATE</t>
  </si>
  <si>
    <t xml:space="preserve"> POLY((CHLOROMETHYL)OXIRANE-CO-N,N-DIMETHYL-1,3-PROPANEDIAMINE), SULFATE</t>
  </si>
  <si>
    <t xml:space="preserve"> 1,3-PROPANEDIAMINE, N,N-DIMETHYL-, POLYMER WITH (CHLOROMETHYL)OXIRANE, SULFATE</t>
  </si>
  <si>
    <t xml:space="preserve"> 1,3-BUTADIENE-STYRENE POLYMER, HYDROGENATED</t>
  </si>
  <si>
    <t xml:space="preserve"> POLY(BUTADIENE-CO-STYRENE), HYDROGENATED</t>
  </si>
  <si>
    <t xml:space="preserve"> BENZENE, ETHENYL-, POLYMER WITH 1,3-BUTADIENE, HYDROGENATED</t>
  </si>
  <si>
    <t xml:space="preserve"> HYDROGENATED STYRENE-BUTADIENE POLYMER</t>
  </si>
  <si>
    <t xml:space="preserve"> POLY(1,3-BUTADIENE-CO-ETHENYLBENZENE), HYDROGENATED</t>
  </si>
  <si>
    <t xml:space="preserve"> STYRENE-1,3-BUTADIENE COPOLYMER, HYDROGENATED</t>
  </si>
  <si>
    <t xml:space="preserve"> POLY(1,3-BUTADIENE-CO-STYRENE), HYDROGENATED</t>
  </si>
  <si>
    <t xml:space="preserve"> POLY(GLYCERIN-CO-LINSEED OIL-CO-PHTHALIC ANHYDRIDE)</t>
  </si>
  <si>
    <t xml:space="preserve"> GLYCERIN-PHTHALIC ANHYDRIDE-LINSEED OIL COPOLYMER</t>
  </si>
  <si>
    <t xml:space="preserve"> LINSEED OIL, POLYMER WITH GLYCEROL AND PHTHALIC ANHYDRIDE</t>
  </si>
  <si>
    <t xml:space="preserve"> POLY(GLYCERIN-CO-PHTHALIC ANHYDRIDE-CO-SOYBEAN OIL)</t>
  </si>
  <si>
    <t xml:space="preserve"> GLYCERIN-PHTHALIC ANHYDRIDE-SOYBEAN OIL COPOLYMER</t>
  </si>
  <si>
    <t xml:space="preserve"> SOYBEAN OIL, POLYMER WITH GLYCEROL AND PHTHALIC ANHYDRIDE</t>
  </si>
  <si>
    <t xml:space="preserve"> POLY(CASTOR OIL-CO-GLYCERIN-CO-PHTHALIC ANHYDRIDE)</t>
  </si>
  <si>
    <t xml:space="preserve"> CASTOR OIL, POLYMER WITH GLYCEROL AND PHTHALIC ANHYDRIDE</t>
  </si>
  <si>
    <t xml:space="preserve"> glycerin-phthalic anhydride-castor oil copolymer</t>
  </si>
  <si>
    <t xml:space="preserve"> LINSEED OIL, OXYGENATED</t>
  </si>
  <si>
    <t xml:space="preserve"> LINSEED OIL, BLOWN</t>
  </si>
  <si>
    <t xml:space="preserve"> COTTONSEED OIL FATTY ACIDS, SODIUM SOAP</t>
  </si>
  <si>
    <t xml:space="preserve"> COTTONSEED OIL FATTY ACIDS, SODIUM SALT</t>
  </si>
  <si>
    <t xml:space="preserve"> COTTONSEED ACID, SODIUM SALT</t>
  </si>
  <si>
    <t xml:space="preserve"> TRIS(TRIETHYLENE GLYCOL) PHOSPHATE</t>
  </si>
  <si>
    <t xml:space="preserve"> 3,6,9,11,14,17-HEXAOXA-10-PHOSPHANONADECANE-1,19-DIOL, 10-(2-(2-(2-HYDROXYETHOXY)ETHOXY)ETHOXY)-, 10-OXIDE</t>
  </si>
  <si>
    <t xml:space="preserve"> 10-(2-(2-(2-HYDROXYETHOXY)ETHOXY)ETHOXY)-3,6,9,11,14,17-HEXAOXA-10-PHOSPHANONADECANE-1,19-DIOL 10-OXIDE</t>
  </si>
  <si>
    <t xml:space="preserve"> MONOSODIUM N-(2-HYDROXYETHYL)-N-OCTADECYLGLYCINE</t>
  </si>
  <si>
    <t xml:space="preserve"> GLYCINE, N-(2-HYDROXYETHYL)-N-OCTADECYL-, MONOSODIUM SALT</t>
  </si>
  <si>
    <t xml:space="preserve"> POLY(CYCLOHEXYL METHACRYLATE-CO-ETHYL METHACRYLATE-CO-SODIUM N-(CARBOXYMETHYL)-N,N-DIMETHYL-2-((2-METHYL-1-OXO-2-PROPENYL)OXY)ETHANAMINIUM CHLORIDE-CO-STEARYL METHACRYLATE-CO-VINYLPYRROLIDINE)</t>
  </si>
  <si>
    <t xml:space="preserve"> ETHANAMINIUM, N-(CARBOXYMETHYL)-N,N-DIMETHYL-2-((2-METHYL-1-OXO-2-PROPENYL)OXY)-, CHLORIDE, SODIUM SALT, POLYMER WITH CYCLOHEXYL 2-METHYL-2-PROPENOATE, 1-ETHENYL-2-PYRROLIDINONE, ETHYL 2-METHYL-2-PROPENOATE AND OCTADECYL 2-METHYL-2-PROPENOATE</t>
  </si>
  <si>
    <t xml:space="preserve"> SODIUM N-METHACRYLOYLOXYETHYL-N,N-DIMETHYLAMMONIUM-ALPHA-N-METHYL CARBOXYLATE CHLORIDE-OCTADECYL METHACRYLATE-ETHYL METHACRYLATE-CYCLOHEXYL METHACRYLATE-N-VINYL-2-PYRROLIDONE COPOLYMER</t>
  </si>
  <si>
    <t xml:space="preserve"> PENTAERYTHRITYL TETRAKIS(3,5-DI-TERT-BUTYL-4-HYDROXYHYDROCINNAMATE)</t>
  </si>
  <si>
    <t xml:space="preserve"> BENZENEPROPANOIC ACID, 3,5-BIS(1,1-DIMETHYLETHYL)-4-HYDROXY-, 2,2-BIS((3-(3,5-BIS(1,1-DIMETHYLETHYL)-4-HYDROXYPHENYL)-1-OXOPROPOXY)METHYL)-1,3-PROPANEDIYL ESTER</t>
  </si>
  <si>
    <t xml:space="preserve"> HYDROCINNAMIC ACID, 3,5-DI-TERT-BUTYL-4-HYDROXY-, NEOPENTANETETRAYL ESTER</t>
  </si>
  <si>
    <t xml:space="preserve"> HYDROCINNAMIC ACID, 3,5-DI-TERT-BUTYL-4-HYDROXY-, TETRAESTER WITH PENTAERYTHRITOL</t>
  </si>
  <si>
    <t xml:space="preserve"> PENTAERYTHRITOL TETRAKIS(3-(3,5-DI-TERT-BUTYL-4-HYDROXYPHENYL)PROPIONATE)</t>
  </si>
  <si>
    <t xml:space="preserve"> PENTAERYTHRITOL, TETRAKIS(3,5-DI-TERT-BUTYL-4-HYDROXYHYDROCINNAMATE)</t>
  </si>
  <si>
    <t xml:space="preserve"> NEOPENTANETETRAYL 3,5-DI-TERT-BUTYL-4-HYDROXYHYDROCINNAMATE</t>
  </si>
  <si>
    <t xml:space="preserve"> PENTAERYTHRITOL TETRAKIS(3,5-DI-TERT-BUTYL-4-HYDROXYHYDROCINNAMATE)</t>
  </si>
  <si>
    <t xml:space="preserve"> TETRAKIS(METHYLENE(3,5-DI-TERT-BUTYL-4-HYDROXYHYDROCINNAMATE))METHANE</t>
  </si>
  <si>
    <t xml:space="preserve"> TETRAKIS(METHYLENE(3-(3',5'-DI-TERT-BUTYL-4'-HYDROXYPHENYL)PROPIONATE))METHANE</t>
  </si>
  <si>
    <t xml:space="preserve"> TETRAKIS(METHYLENE-3-(3',5'-DI-TERT-BUTYL-4-HYDROXYPHENYL)PROPIONATE)METHANE</t>
  </si>
  <si>
    <t xml:space="preserve"> 2,2-BIS((3-(3,5-BIS(1,1-DIMETHYLETHYL)-4-HYDROXYPHENYL)-1-OXOPROPOXY)METHYL)-1,3-PROPANEDIYL 3,5-BIS(1,1-DIMETHYLETHYL)-4-HYDROXYBENZENEPROPANOATE</t>
  </si>
  <si>
    <t xml:space="preserve"> COBALT CAPRYLATE</t>
  </si>
  <si>
    <t xml:space="preserve"> COBALT OCTANOATE</t>
  </si>
  <si>
    <t xml:space="preserve"> COBALT OCTOATE</t>
  </si>
  <si>
    <t xml:space="preserve"> OCTANOIC ACID, COBALT SALT</t>
  </si>
  <si>
    <t xml:space="preserve"> POLY(MALEIC ANHYDRIDE-CO-STYRENE), SEC-BUTYL ESTER</t>
  </si>
  <si>
    <t xml:space="preserve"> POLY(ETHENYLBENZENE-CO-2,5-FURANDIONE), SEC-BUTYL ESTER</t>
  </si>
  <si>
    <t xml:space="preserve"> POLY(ETHENYLBENZENE-CO-2,5-FURANDIONE), 1-METHYLPROPYL ESTER</t>
  </si>
  <si>
    <t xml:space="preserve"> STYRENE-MALEIC ANHYDRIDE COPOLYMER, SEC-BUTYL ESTER</t>
  </si>
  <si>
    <t xml:space="preserve"> STYRENE-MALEIC ANHYDRIDE RESIN, PARTIAL SEC-BUTYL ESTER</t>
  </si>
  <si>
    <t xml:space="preserve"> 2,5-FURANDIONE, POLYMER WITH ETHENYLBENZENE, 1-METHYLPROPYL ESTER</t>
  </si>
  <si>
    <t xml:space="preserve"> POLY(AZELAIC ACID-CO-PENTAERYTHRITOL)</t>
  </si>
  <si>
    <t xml:space="preserve"> AZELAIC ACID-PENTAERYTHRITOL COPOLYMER</t>
  </si>
  <si>
    <t xml:space="preserve"> POLY(PENTAERYTHREITOL AZELATE)</t>
  </si>
  <si>
    <t xml:space="preserve"> NONANEDIOIC ACID, POLYMER WITH 2,2-BIS(HYDROXYMETHYL)-1,3-PROPANEDIOL</t>
  </si>
  <si>
    <t xml:space="preserve"> POLY(2,2-BIS(HYDROXYMETHYL)-1,3-PROPANEDIOL-CO-NONANEDIOIC ACID)</t>
  </si>
  <si>
    <t xml:space="preserve"> N-DODECYLTIN S,S',S''-TRIS(ISOOCTYLMERCAPTOACETATE)</t>
  </si>
  <si>
    <t xml:space="preserve"> DODECYLTIN TRIS(ISOOCTYL THIOGLYCOLATE)</t>
  </si>
  <si>
    <t xml:space="preserve"> ACETIC ACID, 2,2',2''-((DODECYLSTANNYLIDYNE)TRIS(THIO))TRIS-, TRIISOOCTYL ESTER</t>
  </si>
  <si>
    <t xml:space="preserve"> DODECYLTIN S,S',S''-TRIS(ISOOCTYLMERCAPTOACETATE)</t>
  </si>
  <si>
    <t xml:space="preserve"> MONODODECYLTIN TRIS(ISOOCTYL THIOGLYCOLATE)</t>
  </si>
  <si>
    <t xml:space="preserve"> TRIISOOCTYL 2,2',2''-((DODECYLSTANNYLIDYNE)TRIS(THIO))TRIS(ACETATE)</t>
  </si>
  <si>
    <t xml:space="preserve"> TALL OIL FATTY ACIDS, MAGNESIUM SALT</t>
  </si>
  <si>
    <t xml:space="preserve"> TALL OIL FATTY ACIDS, MAGNESIUM SALTS</t>
  </si>
  <si>
    <t xml:space="preserve"> FATTY ACIDS, TALL-OIL, MAGNESIUM SALTS</t>
  </si>
  <si>
    <t xml:space="preserve"> MAGNESIUM TALLATE</t>
  </si>
  <si>
    <t xml:space="preserve"> CETOSTEARYL ALCOHOL</t>
  </si>
  <si>
    <t xml:space="preserve"> CETYL/STEARYL ALCOHOL</t>
  </si>
  <si>
    <t xml:space="preserve"> STEARYL CETYL ALCOHOL</t>
  </si>
  <si>
    <t xml:space="preserve"> C16-18 ALCOHOLS</t>
  </si>
  <si>
    <t xml:space="preserve"> ALCOHOLS(C16-18)</t>
  </si>
  <si>
    <t xml:space="preserve"> FATTY ALCOHOLS(C16-18)</t>
  </si>
  <si>
    <t xml:space="preserve"> TALL OIL FATTY ACIDS, BUTYL ESTER</t>
  </si>
  <si>
    <t xml:space="preserve"> TALL OIL FATTY ACIDS, BUTYL ESTERS</t>
  </si>
  <si>
    <t xml:space="preserve"> FATTY ACIDS, TALL-OIL, BU ESTERS</t>
  </si>
  <si>
    <t xml:space="preserve"> POLY(ISOBUTENE)/MALEIC ANHYDRIDE ADDUCT</t>
  </si>
  <si>
    <t xml:space="preserve"> POLYISOBUTYLENE-MALEIC ANHYDRIDE ADDUCT</t>
  </si>
  <si>
    <t xml:space="preserve"> DIHYDRO-2,5-FURANDIONE, MONOPOLYISOBUTYLENE DERIVS.</t>
  </si>
  <si>
    <t xml:space="preserve"> MONOPOLYISOBUTYLENEDIHYDRO-2,5-FURANDIONE</t>
  </si>
  <si>
    <t xml:space="preserve"> MONOPOLYISOBUTYLENESUCCINIC ANHYDRIDE</t>
  </si>
  <si>
    <t xml:space="preserve"> POLYISOBUTYLENESUCCINIC ANHYDRIDE</t>
  </si>
  <si>
    <t xml:space="preserve"> 2,5-FURANDIONE, DIHYDRO-, MONOPOLYISOBUTYLENE DERIVS.</t>
  </si>
  <si>
    <t xml:space="preserve"> COCONUT FATTY ACIDS, PROPYLENE GLYCOL ESTERS</t>
  </si>
  <si>
    <t xml:space="preserve"> PROPYLENE GLYCOL COCOATE</t>
  </si>
  <si>
    <t xml:space="preserve"> coconut fatty acids, propylene glycol esters</t>
  </si>
  <si>
    <t xml:space="preserve"> fatty acids, coco, esters with propylene glycol</t>
  </si>
  <si>
    <t xml:space="preserve"> PALM OIL MONO- AND DIGLYCERIDES, HYDROGENATED</t>
  </si>
  <si>
    <t xml:space="preserve"> HYDROGENATED MONO- AND DI- PALM OIL GLYCERIDES</t>
  </si>
  <si>
    <t xml:space="preserve"> GLYCERIDES, PALM-OIL MONO- AND DI-, HYDROGENATED</t>
  </si>
  <si>
    <t xml:space="preserve"> HEXADECYL 3,5-DI-TERT-BUTYL-4-HYDROXYBENZOATE</t>
  </si>
  <si>
    <t xml:space="preserve"> CETYL 3,5-DI-TERT-BUTYL-4-HYDROXYBENZOATE</t>
  </si>
  <si>
    <t xml:space="preserve"> BENZOIC ACID, 3,5-BIS(1,1-DIMETHYLETHYL)-4-HYDROXY-, HEXADECYL ESTER</t>
  </si>
  <si>
    <t xml:space="preserve"> HEXADECYL 3,5-BIS(1,1-DIMETHYLETHYL)-4-HYDROXYBENZOATE</t>
  </si>
  <si>
    <t xml:space="preserve"> POLY(ADIPIC ACID-CO-BUTYLENE GLYCOL-CO-ETHYLENE GLYCOL-TRMETHYLOLPROPANE)</t>
  </si>
  <si>
    <t xml:space="preserve"> POLY(ADIPIC ACID-CO-BUTYLENE GLYCOL-CO-ETHYLENE GLYCOL-CO-TRIMETHYLOLPROPANE)</t>
  </si>
  <si>
    <t xml:space="preserve"> ADIPIC ACID-BUTYLENE GLYCOL-ETHYLENE GLYCOL-TRIMETHYLOLPROPANE</t>
  </si>
  <si>
    <t xml:space="preserve"> HEXANEDIOIC ACID, POLYMER WITH 1,4-BUTANEDIOL, 1,2-ETHANEDIOL AND 2-ETHYL-2-(HYDROXYMETHYL)-1,3-PROPANEDIOL</t>
  </si>
  <si>
    <t xml:space="preserve"> POLYETHYLENE/BUTYLENE ADIPATE-TRIMETHYLOLPROPANE COPOLYMER</t>
  </si>
  <si>
    <t xml:space="preserve"> POLY(1,4-BUTANEDIOL-CO-1,2-ETHANEDIOL-CO-2-ETHYL-2-(HYDROXYMETHYL)-1,3-PROPANDIOL-CO-HEXANEDIOIC ACID)</t>
  </si>
  <si>
    <t xml:space="preserve"> EPICHLOROHYDRIN-BISHEXAMETHYLENE-TRIAMINE POLYMER</t>
  </si>
  <si>
    <t xml:space="preserve"> POLY(EPICHLOROHYDRIN-CO-BIS(HEXAMETHYLENE)TRIAMINE)</t>
  </si>
  <si>
    <t xml:space="preserve"> EPICHLOROHYDRIN-BIS(HEXAMETHYLENE)TRIAMINE COPOLYMER</t>
  </si>
  <si>
    <t xml:space="preserve"> POLY((CHLOROMETHYL)OXIRANE-CO-N-(6-AMINOHEXYL-1,6-HEXANEDIAMINE)</t>
  </si>
  <si>
    <t xml:space="preserve"> 1,6-HEXANEDIAMINE, N-(6-AMINOHEXYL)-, POLYMER WITH (CHLOROMETHYL)OXIRANE</t>
  </si>
  <si>
    <t xml:space="preserve"> UREA-FORMALDEHYDE RESIN, ISOBUTYLATED</t>
  </si>
  <si>
    <t xml:space="preserve"> UREA, POLYMER WITH FORMALDEHYDE, ISOBUTYLATED</t>
  </si>
  <si>
    <t xml:space="preserve"> POLY(FORMALDEHYDE-CO-UREA), BUTYLATED</t>
  </si>
  <si>
    <t xml:space="preserve"> FORMALDEHYDE-UREA COPOLYMER, BUTYLATED</t>
  </si>
  <si>
    <t xml:space="preserve"> UREA-FORMALDEHYDE RESIN, BUTYLATED</t>
  </si>
  <si>
    <t xml:space="preserve"> UREA, POLYMER WITH FORMALDEHYDE, BUTYLATED</t>
  </si>
  <si>
    <t xml:space="preserve"> MELAMINE-FORMALDEHYDE RESIN, METHYLATED</t>
  </si>
  <si>
    <t xml:space="preserve"> POLY(FORMALDEHYDE-CO-MELAMINE), METHYLATED</t>
  </si>
  <si>
    <t xml:space="preserve"> MELAMINE-FORMALDEHYDE, MODIFIED WITH METHYL ALCOHOL</t>
  </si>
  <si>
    <t xml:space="preserve"> 1,3,5-TRIAZINE-2,4,6-TRIAMINE, POLYMER WITH FORMALDEHYDE, METHYLATED</t>
  </si>
  <si>
    <t xml:space="preserve"> POLY(FORMALDEHYDE-CO-MELAMINE), ISOBUTYLATED</t>
  </si>
  <si>
    <t xml:space="preserve"> FORMALDEHYDE-MELAMINE RESIN, ISOBUTYLATED</t>
  </si>
  <si>
    <t xml:space="preserve"> POLY(FORMALDEHYDE-CO-1,3,5-TRIAZINE-2,4,6-TRIAMINE), ISOBUTYLATED</t>
  </si>
  <si>
    <t xml:space="preserve"> 1,3,5-TRIAZINE-2,4,6-TRIAMINE, POLYMER WITH FORMALDEHYDE, ISOBUTYLATED</t>
  </si>
  <si>
    <t xml:space="preserve"> POLY(FORMALDEHYDE-CO-MELAMINE), BUTYLATED</t>
  </si>
  <si>
    <t xml:space="preserve"> MELAMINE-FORMALDEHYDE RESIN, BUTYLATED</t>
  </si>
  <si>
    <t xml:space="preserve"> POLY(FORMALDEHYDE-CO-1,3,5-TRIAZINE-2,4,6-TRIAMINE), BUTYLATED</t>
  </si>
  <si>
    <t xml:space="preserve"> 1,3,5-TRIAZINE-2,4,6-TRIAMINE, POLYMER WITH FORMALDEHYDE, BUTYLATED</t>
  </si>
  <si>
    <t xml:space="preserve"> FATTY ACIDS, VEGETABLE, CALCIUM SALTS</t>
  </si>
  <si>
    <t xml:space="preserve"> VEGETABLE OIL FATTY ACIDS, CALCIUM SALTS</t>
  </si>
  <si>
    <t xml:space="preserve"> FATTY ACIDS, VEGETABLE-OIL, CALCIUM SALTS</t>
  </si>
  <si>
    <t xml:space="preserve"> PEG ALKYL(C10-16) ETHER</t>
  </si>
  <si>
    <t xml:space="preserve"> ALPHA-ALKYL(C10-16)-OMEGA-HYDROXYPOLYETHYLENE</t>
  </si>
  <si>
    <t xml:space="preserve"> ALCOHOLS(C10-16), POLYOXYETHYLATED</t>
  </si>
  <si>
    <t xml:space="preserve"> ETHYLENE OXIDE POLYMER, ALKYL(C10-16) ADDUCT</t>
  </si>
  <si>
    <t xml:space="preserve"> FATTY ALCOHOLS(C10-16), ETHOXYLATED</t>
  </si>
  <si>
    <t xml:space="preserve"> C10-16 ALCOHOLS, ETHOXYLATED</t>
  </si>
  <si>
    <t xml:space="preserve"> PEG ALIPHATIC ETHER, C10-16</t>
  </si>
  <si>
    <t xml:space="preserve"> SODIUM ALKYL(C10-18)SULFONATE</t>
  </si>
  <si>
    <t xml:space="preserve"> SODIUM ALKANE(C10-18)SULFONATE</t>
  </si>
  <si>
    <t xml:space="preserve"> C10-18 ALKYLSULFONIC ACID, SODIUM SALT</t>
  </si>
  <si>
    <t xml:space="preserve"> SODIUM ALKYLSULFONATE, C10-18</t>
  </si>
  <si>
    <t xml:space="preserve"> SULFONIC ACIDS, C10-18-ALKANE, SODIUM SALTS</t>
  </si>
  <si>
    <t xml:space="preserve"> SODIUM ALKANESULFONATE, C10-18</t>
  </si>
  <si>
    <t xml:space="preserve"> DIMETHYL, METHYL HYDROGEN POLYSILOXANE</t>
  </si>
  <si>
    <t xml:space="preserve"> DIMETHYL, METHYL HYDROGEN, TRIMETHYLSILYL-TERMINATED SILOXANES AND SILICONES</t>
  </si>
  <si>
    <t xml:space="preserve"> SILOXANES AND SILICONES, DI-ME, ME HYDROGEN</t>
  </si>
  <si>
    <t xml:space="preserve"> SILOXANES AND SILICONES, DIMETHYL, METHYL HYDROGEN</t>
  </si>
  <si>
    <t xml:space="preserve"> ROSIN, MALEATED, GLYCEROL ESTER</t>
  </si>
  <si>
    <t xml:space="preserve"> GLYCERIN-MALEIC ANHYDRIDE ROSIN POLYMER</t>
  </si>
  <si>
    <t xml:space="preserve"> ROSIN, MALEATED, POLYMER WITH GLYCEROL</t>
  </si>
  <si>
    <t xml:space="preserve"> UREA-FORMALDEHYDE RESIN, METHYLATED</t>
  </si>
  <si>
    <t xml:space="preserve"> UREA-FORMALDEHYDE RESIN MODIFIED WITH METHANOL</t>
  </si>
  <si>
    <t xml:space="preserve"> UREA, POLYMER WITH FORMALDEHYDE, METHYLATED</t>
  </si>
  <si>
    <t xml:space="preserve"> METHYLVINYL CYCLOSILOXANE</t>
  </si>
  <si>
    <t xml:space="preserve"> METHYL VINYL CYCLOSILOXANE</t>
  </si>
  <si>
    <t xml:space="preserve"> CYCLOSILOXANES, ME VINYL</t>
  </si>
  <si>
    <t xml:space="preserve"> FATTY ACIDS, VEGETABLE, SODIUM SALT</t>
  </si>
  <si>
    <t xml:space="preserve"> VEGETABLE OIL FATTY ACIDS, SODIUM SALTS</t>
  </si>
  <si>
    <t xml:space="preserve"> FATTY ACIDS, VEGETABLE-OIL, SODIUM SALTS</t>
  </si>
  <si>
    <t xml:space="preserve"> DIMETHYLVINYLSILOXY-TERMINATED DIMETHYL, METHYL VINYL SILOXANES</t>
  </si>
  <si>
    <t xml:space="preserve"> DIMETHYL, METHYL VINYL POLYSILOXANE, VINYL GROUP-TERMINATED</t>
  </si>
  <si>
    <t xml:space="preserve"> DIMETHYL, METHYL VINYL, VINYL-TERMINATED SILOXANES AND SILICONES</t>
  </si>
  <si>
    <t xml:space="preserve"> SILOXANES AND SILICONES, DI-ME, ME VINYL, VINYL GROUP-TERMINATED</t>
  </si>
  <si>
    <t xml:space="preserve"> DIMETHYLVINYLSILOXY-TERMINATED DIMETHYL SILOXANES</t>
  </si>
  <si>
    <t xml:space="preserve"> DIMETHYL POLYSILOXANE, VINYL GROUP-TERMINATED</t>
  </si>
  <si>
    <t xml:space="preserve"> DIMETHYL, VINYL-TERMINATED SILOXANES AND SILICONES</t>
  </si>
  <si>
    <t xml:space="preserve"> SILOXANES AND SILICONES, DIMETHYL, VINYL GROUP TERMINATED</t>
  </si>
  <si>
    <t xml:space="preserve"> SILOXANES AND SILICONES, DI-ME, VINYL GROUP-TERMINATED</t>
  </si>
  <si>
    <t xml:space="preserve"> N,N-DIMETHYLFORMAMIDE</t>
  </si>
  <si>
    <t xml:space="preserve"> DIMETHYLFORMAMIDE</t>
  </si>
  <si>
    <t xml:space="preserve"> FORMAMIDE, N,N-DIMETHYL-</t>
  </si>
  <si>
    <t xml:space="preserve"> ACRYLONITRILE-BUTADIENE-ETHYLENE GLYCOL DIMETHACRYLATE COPOLYMER</t>
  </si>
  <si>
    <t xml:space="preserve"> POLY(ACRYLONITRILE-CO-BUTADIENE-CO-ETHYLENE GLYCOL DIMETHACRYLATE)</t>
  </si>
  <si>
    <t xml:space="preserve"> BUTADIENE-ACRYLONITRILE-ETHYLENE GLYCOL DIMETHACRYLATE COPOLYMER</t>
  </si>
  <si>
    <t xml:space="preserve"> POLY(1,3-BUTADIENE-CO-1,2-ETHANEDIYL 2-METHYL-2-PROPENOATE-CO-2-PROPENENITRILE)</t>
  </si>
  <si>
    <t xml:space="preserve"> 2-PROPENOIC ACID, 2-METHYL-, 1,2-ETHANEDIYL ESTER, POLYMER WITH 1,3-BUTADIENE AND 2-PROPENENITRILE</t>
  </si>
  <si>
    <t xml:space="preserve"> POLY(ADIPIC ACID-CO-PENTAERYTHRITOL-CO-STEARIC ACID)</t>
  </si>
  <si>
    <t xml:space="preserve"> HEXANEDIOIC ACID, POLYMER WITH 2,2-BIS(HYDROXYMETHYL)-1,3-PROPANEDIOL, OCTADECANOATE</t>
  </si>
  <si>
    <t xml:space="preserve"> PENTAERYTHRITOL ADIPATE-STEARATE</t>
  </si>
  <si>
    <t xml:space="preserve"> POLY(HEXANEDIOIC ACID-CO-2,2-BIS(HYDROXYMETHYL)-1,3-PROPANEDIOL) OCTADECANOATE</t>
  </si>
  <si>
    <t xml:space="preserve"> PEG 1-((METHYLPHENYL)ETHYL)PHENYL ETHER AMMONIUM SULFATE</t>
  </si>
  <si>
    <t xml:space="preserve"> MONO-, DI-, TRI(1-METHYL-1-PHENYLETHYL)PHENOL, ETHOXYLATED, SULFATED, AMMONIUM SALT</t>
  </si>
  <si>
    <t xml:space="preserve"> POLY(OXY-1,2-ETHANEDIYL), ALPHA-SULFO-OMEGA-HYDROXY-, ETHER WITH PHENOL 1-(METHYLPHENYL)ETHYL DERIVS., AMMONIUM SALTS</t>
  </si>
  <si>
    <t xml:space="preserve"> SOYBEAN OIL FATTY ACIDS, CALCIUM SALT</t>
  </si>
  <si>
    <t xml:space="preserve"> CALCIUM SOYATE</t>
  </si>
  <si>
    <t xml:space="preserve"> FATTY ACIDS, SOYA, CALCIUM SALTS</t>
  </si>
  <si>
    <t xml:space="preserve"> POLYETHYLENEPOLYAMINE</t>
  </si>
  <si>
    <t xml:space="preserve"> AMINES, POLYETHYLENEPOLY-</t>
  </si>
  <si>
    <t xml:space="preserve"> POLYETHYLENEPOLYIMINE</t>
  </si>
  <si>
    <t xml:space="preserve"> PETROLEUM HYDROCARBON RESINS (CYCLOPENTADIENE-TYPE), HYDROGENATED</t>
  </si>
  <si>
    <t xml:space="preserve"> HYDROGENATED CYCLODIENE POLYMER</t>
  </si>
  <si>
    <t xml:space="preserve"> CYCLODIENE POLYMER, HYDROGENATED</t>
  </si>
  <si>
    <t xml:space="preserve"> HYDROGENATED DEBENZENIZED LIGHT STEAM-CRACKED NAPHTHA POLYMERS</t>
  </si>
  <si>
    <t xml:space="preserve"> HYDROGENATED CYCLODIENE RESIN</t>
  </si>
  <si>
    <t xml:space="preserve"> NAPHTHA (PETROLEUM), LIGHT STEAM-CRACKED, DEBENZENIZED, POLYMERS, HYDROGENATED</t>
  </si>
  <si>
    <t xml:space="preserve"> PETROLEUM NAPHTHA, LIGHT STEAM-CRACKED, DEBENZENIZED, POLYMERS, HYDROGENATED</t>
  </si>
  <si>
    <t xml:space="preserve"> PETROLEUM HYDROCARBON RESIN, CYCLOPENTADIENE TYPE, HYDROGENATED</t>
  </si>
  <si>
    <t xml:space="preserve"> PERILLA OIL</t>
  </si>
  <si>
    <t xml:space="preserve"> OILS, PERILLA</t>
  </si>
  <si>
    <t xml:space="preserve"> POLYAMIDE-AZELAIC ACID RESINS, POLYMER WITH ETHYLENEDIAMINE AND PIPERAZINE AND FATTY ACIDS, UNSATURATED DIMERS</t>
  </si>
  <si>
    <t xml:space="preserve"> POLYAMIDE-AZELAIC ACID RESIN, POLYMER WITH ETHYLENEDIAMINE AND PIPERAZINE AND FATTY ACIDS, UNSAT., DIMERS</t>
  </si>
  <si>
    <t xml:space="preserve"> FATTY ACIDS, C18-UNSATD., DIMERS, POLYMERS WITH AZELAIC ACID, ETHYLENEDIAMINE AND PIPERAZINE</t>
  </si>
  <si>
    <t xml:space="preserve"> POLYAMIDE RESIN, BASIC</t>
  </si>
  <si>
    <t xml:space="preserve"> POLY(AZELAIC ACID-CO-ETHYLENEDIAMINE-CO-FATTY ACIDS, C18-UNSATD., DIMERS-CO-PIPERAZINE)</t>
  </si>
  <si>
    <t xml:space="preserve"> TALLOW FATTY ACIDS DIETHANOLAMIDE</t>
  </si>
  <si>
    <t xml:space="preserve"> TALLOW FATTY ACID DIETHANOLAMIDE</t>
  </si>
  <si>
    <t xml:space="preserve"> AMIDES, TALLOW, N,N-BIS(HYDROXYETHYL)</t>
  </si>
  <si>
    <t xml:space="preserve"> N,N-BIS(HYDROXYETHYL)TALLOW AMIDE</t>
  </si>
  <si>
    <t xml:space="preserve"> POLY(4,4'-ISOPROPYLIDENEDIPHENOL-CO-FORMALDEHYDE-CO-PENTAERYTHRITOL-CO-ROSIN, MALEATED)</t>
  </si>
  <si>
    <t xml:space="preserve"> POLY(BISPHENOL A-CO-FORMALDEHYDE-CO-PENTAERYTHRITOL-CO-ROSIN, MALEATED)</t>
  </si>
  <si>
    <t xml:space="preserve"> BISPHENOL A-FORMALDEHYDE-MALEIC ANHYDRIDE-PENTAERYTHRITOL-ROSIN COPOLYMER</t>
  </si>
  <si>
    <t xml:space="preserve"> ROSIN, MALEATED, POLYMER WITH BISPHENOL A, FORMALDEHYDE AND PENTAERYTHRITOL</t>
  </si>
  <si>
    <t xml:space="preserve"> RAPESEED OIL, VULCANIZED</t>
  </si>
  <si>
    <t xml:space="preserve"> RAPE OIL, SULFURIZED</t>
  </si>
  <si>
    <t xml:space="preserve"> ROSIN, DIETHYLENE GLYCOL ESTER</t>
  </si>
  <si>
    <t xml:space="preserve"> ROSIN ACID, DIETHYLENE GLYCOL ESTER</t>
  </si>
  <si>
    <t xml:space="preserve"> RESIN ACIDS AND ROSIN ACIDS, ESTERS WITH DIETHYLENE GLYCOL</t>
  </si>
  <si>
    <t xml:space="preserve"> TALL OIL FATTY ACIDS, PROPYL ESTER</t>
  </si>
  <si>
    <t xml:space="preserve"> TALL OIL FATTY ACIDS, PROPYL ESTERS</t>
  </si>
  <si>
    <t xml:space="preserve"> FATTY ACIDS, TALL-OIL, PR ESTERS</t>
  </si>
  <si>
    <t xml:space="preserve"> TALL OIL FATTY ACIDS, SULFONATED</t>
  </si>
  <si>
    <t xml:space="preserve"> FATTY ACIDS, TALL-OIL, SULFONATED</t>
  </si>
  <si>
    <t xml:space="preserve"> SULFONATED TALL OIL FATTY ACID</t>
  </si>
  <si>
    <t xml:space="preserve"> FISH OIL FATTY ACIDS, HYDROGENATED, POTASSIUM SALT</t>
  </si>
  <si>
    <t xml:space="preserve"> FISH OIL FATTY ACIDS, HYDROGENATED, POTASSIUM SALTS</t>
  </si>
  <si>
    <t xml:space="preserve"> FATTY ACIDS, FISH-OIL, HYDROGENATED, POTASSIUM SALTS</t>
  </si>
  <si>
    <t xml:space="preserve"> HYDROGENATED FISH OIL FATTY ACIDS, POTASSIUM SALTS</t>
  </si>
  <si>
    <t xml:space="preserve"> TALL OIL FATTY ACIDS, CALCIUM SALT</t>
  </si>
  <si>
    <t xml:space="preserve"> TALL OIL FATTY ACIDS, CALCIUM SALTS</t>
  </si>
  <si>
    <t xml:space="preserve"> CALCIUM TALLATE</t>
  </si>
  <si>
    <t xml:space="preserve"> FATTY ACIDS, TALL-OIL, CALCIUM SALTS</t>
  </si>
  <si>
    <t xml:space="preserve"> TALL OIL FATTY ACIDS DIETHANOLAMIDES</t>
  </si>
  <si>
    <t xml:space="preserve"> TALL OIL FATTY ACID DIETHANOLAMIDE</t>
  </si>
  <si>
    <t xml:space="preserve"> N,N'-ETHYLENEBIS(TALL OIL AMIDES)</t>
  </si>
  <si>
    <t xml:space="preserve"> AMIDES, TALL-OIL, N,N'-ETHYLENEBIS-</t>
  </si>
  <si>
    <t xml:space="preserve"> ETHYLENEBIS(TALLAMIDE)</t>
  </si>
  <si>
    <t xml:space="preserve"> N,N'-ETHYLENEBIS(TALLAMIDE)</t>
  </si>
  <si>
    <t xml:space="preserve"> OLEIC ACID, SULFATED</t>
  </si>
  <si>
    <t xml:space="preserve"> SULFATED OLEIC ACID</t>
  </si>
  <si>
    <t xml:space="preserve"> OCTADECANOIC ACID, 9(OR 10)-(SULFOOXY)-</t>
  </si>
  <si>
    <t xml:space="preserve"> 9(OR 10)-(SULFOOXY)OCTADECANOIC ACID</t>
  </si>
  <si>
    <t xml:space="preserve"> 9(OR 10)-(SULFOOXY)STEARIC ACID</t>
  </si>
  <si>
    <t xml:space="preserve"> POLY(ETHYLENE GLYCOL-CO-GLYCEROL-CO-TRIMELLITIC ANHYDRIDE)</t>
  </si>
  <si>
    <t xml:space="preserve"> POLY(1,2-ETHANEDIOL-CO-1,3-DIHYDRO-1,3-DIOXO-5-ISOBENZOFURANCARBOXYLIC ACID-CO-1,2,3-PROPANEDIOL)</t>
  </si>
  <si>
    <t xml:space="preserve"> TRIMELLITIC ANHYDRIDE ADDUCT OF ETHYLENE GLYCOL AND GLYCEROL</t>
  </si>
  <si>
    <t xml:space="preserve"> 5-ISOBENZOFURANCARBOXYLIC ACID, 1,3-DIHYDRO-1,3-DIOXO-, POLYMER WITH 1,2-ETHANEDIOL AND 1,2,3-PROPANEDIOL</t>
  </si>
  <si>
    <t xml:space="preserve"> ROSIN, METHYL ESTER</t>
  </si>
  <si>
    <t xml:space="preserve"> TRIETHYLENE GLYCOL POLYESTER OF BENZOIC ACID AND PHTHALIC ACID</t>
  </si>
  <si>
    <t xml:space="preserve"> POLY(2,2'-(1,2-ETHANEDIYLBIS(OXY))BIS(ETHANOL)-CO-1,3-ISOBENZOFURANDIONE), BENZOATE</t>
  </si>
  <si>
    <t xml:space="preserve"> 1,3-ISOBENZOFURANDIONE, POLYMER WITH 2,2'-(1,2-ETHANEDIYLBIS(OXY))BIS(ETHANOL), BENZOATE</t>
  </si>
  <si>
    <t xml:space="preserve"> GUAR GUM MODIFIED BY TREATMENT WITH BETA-DIETHYLAMINO-ETHYL CHLORIDE HYDROCHLORIDE</t>
  </si>
  <si>
    <t xml:space="preserve"> GUAR GUM, 2-(DIETHYLAMINO)ETHYL ETHER, HYDROCHLORIDE</t>
  </si>
  <si>
    <t xml:space="preserve"> GUAR GUM, BETA-DIETHYLAMINOETHYL CHLORIDE HYDROCHLORIDE</t>
  </si>
  <si>
    <t xml:space="preserve"> 2-(DIETHYLAMINO)ETHYL GUAR HYDROCHLORIDE</t>
  </si>
  <si>
    <t xml:space="preserve"> CHROME ANTIMONY TITANIUM BUFF RUTILE</t>
  </si>
  <si>
    <t xml:space="preserve"> C.I. PIGMENT BROWN 24</t>
  </si>
  <si>
    <t xml:space="preserve"> C.I. 77310</t>
  </si>
  <si>
    <t xml:space="preserve"> CHROME RUTILE YELLOW</t>
  </si>
  <si>
    <t xml:space="preserve"> PIGMENT BROWN 24</t>
  </si>
  <si>
    <t xml:space="preserve"> RUTILE, CHROME ANTIMONY TITANIUM BUFF</t>
  </si>
  <si>
    <t xml:space="preserve"> C.I. PIGMENT BLACK 28</t>
  </si>
  <si>
    <t xml:space="preserve"> COPPER CHROMITE BLACK SPINEL</t>
  </si>
  <si>
    <t xml:space="preserve"> C.I. 77428</t>
  </si>
  <si>
    <t xml:space="preserve"> COPPER-CHROMIUM SPINEL</t>
  </si>
  <si>
    <t xml:space="preserve"> COPPER CHROME BLACK</t>
  </si>
  <si>
    <t xml:space="preserve"> PIGMENT BLACK 28</t>
  </si>
  <si>
    <t xml:space="preserve"> SPINEL, COPPER CHROMITE BLACK</t>
  </si>
  <si>
    <t xml:space="preserve"> SPINEL, COPPER-CHROMIUM</t>
  </si>
  <si>
    <t xml:space="preserve"> ALKYL AMINE ISOOCTYL PHOSPHATE, C12-14</t>
  </si>
  <si>
    <t xml:space="preserve"> ALKYL AMINE ISOOCTYL PHOSPHATE, C11-14</t>
  </si>
  <si>
    <t xml:space="preserve"> ALKYL(C11-14)AMINE ISOOCTYL PHOSPHATE</t>
  </si>
  <si>
    <t xml:space="preserve"> AMINES, C12-14-ALKYL, ISOOCTYL PHOSPHATES</t>
  </si>
  <si>
    <t xml:space="preserve"> C11-14 ALKYL AMINE ISOOCTYL PHOSPHATE</t>
  </si>
  <si>
    <t xml:space="preserve"> FISH OIL, OXIDIZED</t>
  </si>
  <si>
    <t xml:space="preserve"> OXIDIZED FISH OIL</t>
  </si>
  <si>
    <t xml:space="preserve"> CASTOR OIL, SULFATED, SODIUM SALT</t>
  </si>
  <si>
    <t xml:space="preserve"> SOYBEAN OIL MONOGLYCERIDES</t>
  </si>
  <si>
    <t xml:space="preserve"> GLYCERIDES, SOYA MONO-</t>
  </si>
  <si>
    <t xml:space="preserve"> DICYCLOPENTADIENE-LINSEED OIL COPOLYMER</t>
  </si>
  <si>
    <t xml:space="preserve"> POLY(DICYCLOPENTADIENE-CO-LINSEED OIL)</t>
  </si>
  <si>
    <t xml:space="preserve"> LINSEED OIL-DICYCLOPENTADIENE COPOLYMER</t>
  </si>
  <si>
    <t xml:space="preserve"> LINSEED OIL, POLYMER WITH DICYCLOPENTADIENE</t>
  </si>
  <si>
    <t xml:space="preserve"> POLY(ACRYLIC ACID-CO-BUTYL METHACRYLATE-CO-2-ETHYLHEXYL ACRYLATE-CO-METHYLACRYLATE-CO-STYRENE)</t>
  </si>
  <si>
    <t xml:space="preserve"> POLY(ACRYLIC ACID-CO-BUTYL METHACRYLATE-CO-2-ETHYLHEXYL ACRYLATE-CO-METHYL METHACRYLATE-CO-STYRENE)</t>
  </si>
  <si>
    <t xml:space="preserve"> POLY(BUTYL 2-METHYL-2-PROPENOATE-CO-ETHENYLBENZENE-CO-2-ETHYLHEXYL 2-PROPENOATE-CO-METHYL 2-METHYL-2-PROPENOATE-CO-2-PROPENOIC ACID)</t>
  </si>
  <si>
    <t xml:space="preserve"> 2-PROPENOIC ACID, 2-METHYL-, BUTYL ESTER, POLYMER WITH ETHENYLBENZENE, 2-ETHYLHEXYL 2-PROPENOATE, METHYL 2-METHYL-2-PROPENOATE AND 2-PROPENOIC ACID</t>
  </si>
  <si>
    <t xml:space="preserve"> HYDROCARBON RESIN, PETROLEUM/TERPENE</t>
  </si>
  <si>
    <t xml:space="preserve"> PHT RESINS</t>
  </si>
  <si>
    <t xml:space="preserve"> PETROLEUM HYDROCARBON/TERPENE RESIN</t>
  </si>
  <si>
    <t xml:space="preserve"> POLY(DICYCLOPENTADIENE-CO-INDENE-CO-LIMONENE-CO-ALPHA-METHYLSTYRENE-CO-ALPHA-PHELLANDRENE-CO-BETA-PHELLANDRENE-CO-ALPHA-PINENE-CO-STYRENE-CO-ALPHA-TERPINENE-CO-GAMMA-TERPINENE-CO-TERPINOLENE-CO-VINYLTOLUENE)</t>
  </si>
  <si>
    <t xml:space="preserve"> 4,7-METHANO-1H-INDENE, 3A,4,7,7A-TETRAHYDRO-, POLYMER WITH ETHENYLBENZENE, ETHENYLMETHYLBENZENE, 1H-INDENE, 3-METHYLENE-6-(1-METHYLETHYL...68239-99-6</t>
  </si>
  <si>
    <t xml:space="preserve"> 3,3'-((2,5-DIMETHYL-1,4-PHENYLENE)BIS(IMINO-CARBONYL(2-HYDROXY-3,1-NAPHTHALENEDIYL)AZO)) BIS(4-METHYLBENZOIC ACID), BIS(2-CHLOROETHYL)ESTER</t>
  </si>
  <si>
    <t xml:space="preserve"> C.I. PIGMENT RED 220</t>
  </si>
  <si>
    <t xml:space="preserve"> CROMOPHTAL RED G</t>
  </si>
  <si>
    <t xml:space="preserve"> BIS(2-CHLOROETHYL) 3,3'-((2,5-DIMETHYL-1,4-PHENYLENE)BIS(IMINOCARBONYL(2-HYDROXY-3,1-NAPHTHALENEDIYL)AZO))BIS(4-METHYLBENZOATE)</t>
  </si>
  <si>
    <t xml:space="preserve"> PIGMENT RED 220</t>
  </si>
  <si>
    <t xml:space="preserve"> BENZOIC ACID, 3,3'-((2,5-DIMETHYL-1,4-PHENYLENE)BIS(IMINOCARBONYL(2-HYDROXY-3,1-NAPHTHALENEDIYL)AZO))BIS(4-METHYL-, BIS(2-CHLOROETHYL) ESTER</t>
  </si>
  <si>
    <t xml:space="preserve"> CORN OIL FATTY ACIDS</t>
  </si>
  <si>
    <t xml:space="preserve"> CORN OIL ACID</t>
  </si>
  <si>
    <t xml:space="preserve"> FATTY ACIDS, CORN-OIL</t>
  </si>
  <si>
    <t xml:space="preserve"> COTTONSEED OIL FATTY ACIDS</t>
  </si>
  <si>
    <t xml:space="preserve"> FATTY ACIDS, COTTONSEED-OIL</t>
  </si>
  <si>
    <t xml:space="preserve"> SOYBEAN OIL FATTY ACIDS</t>
  </si>
  <si>
    <t xml:space="preserve"> FATTY ACIDS, SOYA</t>
  </si>
  <si>
    <t xml:space="preserve"> TALL OIL GLYCERIDES</t>
  </si>
  <si>
    <t xml:space="preserve"> GLYCERYL TALLATE</t>
  </si>
  <si>
    <t xml:space="preserve"> TALL OIL FATTY ACIDS, GLYCERYL ESTERS</t>
  </si>
  <si>
    <t xml:space="preserve"> GLYCERIDES, TALL-OIL</t>
  </si>
  <si>
    <t xml:space="preserve"> DIBUTYLTIN DICHLORIDE</t>
  </si>
  <si>
    <t xml:space="preserve"> DIBUTYLTIN CHLORIDE</t>
  </si>
  <si>
    <t xml:space="preserve"> DIBUTYLDICHLOROSTANNANE</t>
  </si>
  <si>
    <t xml:space="preserve"> STANNANE, DIBUTYLDICHLORO-</t>
  </si>
  <si>
    <t xml:space="preserve"> OLEIC ACID, SULFATED, SODIUM SALT</t>
  </si>
  <si>
    <t xml:space="preserve"> OCTADECANOIC ACID, 9(OR 10)-(SULFOOXY)-, SODIUM SALT</t>
  </si>
  <si>
    <t xml:space="preserve"> SULFATED OLEIC ACID, SODIUM SALT</t>
  </si>
  <si>
    <t xml:space="preserve"> 9(OR 10)-(SULFOOXY)OCTADECANOIC ACID, SODIUM SALT</t>
  </si>
  <si>
    <t xml:space="preserve"> ROSIN, MALEATED, PENTAERYTHRITOL ESTER</t>
  </si>
  <si>
    <t xml:space="preserve"> PENTAERYTHRITOL MALEATED ROSIN</t>
  </si>
  <si>
    <t xml:space="preserve"> ROSIN, MALEATED, POLYMER WITH PENTAERYTHRITOL</t>
  </si>
  <si>
    <t xml:space="preserve"> TALL OIL FATTY ACIDS, ISOOCTYL ESTER</t>
  </si>
  <si>
    <t xml:space="preserve"> TALL OIL FATTY ACIDS, ISOOCTYL ESTERS</t>
  </si>
  <si>
    <t xml:space="preserve"> FATTY ACIDS, TALL-OIL, ISOOCTYL ESTERS</t>
  </si>
  <si>
    <t xml:space="preserve"> ISOOCTYL TALLATE</t>
  </si>
  <si>
    <t xml:space="preserve"> COTTONSEED OIL, HYDROGENATED</t>
  </si>
  <si>
    <t xml:space="preserve"> cottonseed oil, hardened</t>
  </si>
  <si>
    <t xml:space="preserve"> oil, hydrogenated cottonseed</t>
  </si>
  <si>
    <t xml:space="preserve"> VEGETABLE OIL, HYDROGENATED</t>
  </si>
  <si>
    <t xml:space="preserve"> FATS AND GLYCERIDIC OILS, VEGETABLE, HYDROGENATED</t>
  </si>
  <si>
    <t xml:space="preserve"> HYDROGENATED VEGETABLE FAT</t>
  </si>
  <si>
    <t xml:space="preserve"> OIL, HYDROGENATED VEGETABLE</t>
  </si>
  <si>
    <t xml:space="preserve"> VEGETABLE OIL STEARIN</t>
  </si>
  <si>
    <t xml:space="preserve"> VEGETABLE FAT, HYDROGENATED</t>
  </si>
  <si>
    <t xml:space="preserve"> VEGETABLE FAT STEARIN</t>
  </si>
  <si>
    <t xml:space="preserve"> ROSIN, CALCIUM ZINC SALT</t>
  </si>
  <si>
    <t xml:space="preserve"> CALCIUM ZINC RESINATE</t>
  </si>
  <si>
    <t xml:space="preserve"> RESIN ACIDS AND ROSIN ACIDS, CALCIUM ZINC SALTS</t>
  </si>
  <si>
    <t xml:space="preserve"> ZINC CALCIUM RESINATE</t>
  </si>
  <si>
    <t xml:space="preserve"> ALKYL(C12-18)DIMETHYLBENZYLAMMONIUM CHLORIDE</t>
  </si>
  <si>
    <t xml:space="preserve"> ALKYL(C12-18)BENZYLDIMETHYLAMMONIUM CHLORIDE</t>
  </si>
  <si>
    <t xml:space="preserve"> ALKYLDIMETHYLBENZYLAMMONIUM CHLORIDE, C12-18</t>
  </si>
  <si>
    <t xml:space="preserve"> C12-18 ALKYLDIMETHYLBENZYLAMMONIUM CHLORIDE</t>
  </si>
  <si>
    <t xml:space="preserve"> QUATERNARY AMMONIUM COMPOUNDS, BENZYL-C12-18-ALKYLDIMETHYL, CHLORIDES</t>
  </si>
  <si>
    <t xml:space="preserve"> N-PHENYLBENZENAMINE REACTION PRODUCTS WITH 2,4,4-TRIMETHYLPENTENES</t>
  </si>
  <si>
    <t xml:space="preserve"> DIISOBUTYLENE-DIPHENYLAMINE REACTION PRODUCT</t>
  </si>
  <si>
    <t xml:space="preserve"> BENZENAMINE, N-PHENYL-, REACTION PRODUCTS WITH 2,4,4-TRIMETHYLPENTENE</t>
  </si>
  <si>
    <t xml:space="preserve"> N-PHENYLBENZENAMINE, REACTION PRODUCTS WITH 2,4,4-TRIMETHYLPENTENE</t>
  </si>
  <si>
    <t xml:space="preserve"> COCOYL SARCOSINE</t>
  </si>
  <si>
    <t xml:space="preserve"> N-COCOYLSARCOSINE</t>
  </si>
  <si>
    <t xml:space="preserve"> COCOYLSARCOSINE</t>
  </si>
  <si>
    <t xml:space="preserve"> GLYCINE, N-METHYL-, N-COCO ACYL DERIVS.</t>
  </si>
  <si>
    <t xml:space="preserve"> 2((2-AMINOETHYL)AMINO)ETHANOL-STEARIC ACID-UREA REACTION PRODUCT</t>
  </si>
  <si>
    <t xml:space="preserve"> 2-((2-AMINOETHYL)AMINO)ETHANOL-STEARIC ACID-UREA REACTION PRODUCT</t>
  </si>
  <si>
    <t xml:space="preserve"> OCTADECANOIC ACID, REACTION PRODUCTS WITH 2-((2-AMINOETHYL)AMINO)ETHANOL AND UREA</t>
  </si>
  <si>
    <t xml:space="preserve"> BIS(METHOXYMETHYL)TETRAKIS((OCTADECYLOXY)METHYL)MELAMINE RESIN</t>
  </si>
  <si>
    <t xml:space="preserve"> (1,3,5-TRIAZINE-2,4,6-TRIYLTRINITRILO)HEXAKIS(METHANOL) METHYL STEARYL ETHERS</t>
  </si>
  <si>
    <t xml:space="preserve"> HEXAMETHYLOLMELANIME METHYL STEARYL ETHERS</t>
  </si>
  <si>
    <t xml:space="preserve"> METHANOL, (1,3,5-TRIAZINE-2,4,6-TRIYLTRINITRINITRILO)HEXAKIS-, ME STEARYL ETHERS</t>
  </si>
  <si>
    <t xml:space="preserve"> STARCH HYDROLYSATE</t>
  </si>
  <si>
    <t xml:space="preserve"> HYDROLYZED STARCH</t>
  </si>
  <si>
    <t xml:space="preserve"> STARCH, HYDROLYZED</t>
  </si>
  <si>
    <t xml:space="preserve"> POLY(CASHEW NUT SHELL OIL-CO-ETHYLENEDIAMINE-CO-FORMALDEHYDE)</t>
  </si>
  <si>
    <t xml:space="preserve"> CASHEW NUTSHELL OIL, 1,2-ETHANEDIAMINE, FORMALDEHYDE POLYMER, ALKYLATED PHENOLIC POLYAMINE ADDUCT</t>
  </si>
  <si>
    <t xml:space="preserve"> CASHEW, NUTSHELL LIQ., POLYMER WITH ETHYLENEDIAMINE AND FORMALDEHYDE</t>
  </si>
  <si>
    <t xml:space="preserve"> CASHEW NUT SHELL LIQUID-FORMALDEHYDE-ETHYLENEDIAMINE COPOLYMER</t>
  </si>
  <si>
    <t xml:space="preserve"> TETRAPROPYLENE</t>
  </si>
  <si>
    <t xml:space="preserve"> PROPYLENE TETRAMER</t>
  </si>
  <si>
    <t xml:space="preserve"> OLEIC ACID, SULFATED, POTASSIUM SALT</t>
  </si>
  <si>
    <t xml:space="preserve"> OCTADECANOIC ACID, 9(OR 10)-(SULFOOXY)-, POTASSIUM SALT</t>
  </si>
  <si>
    <t xml:space="preserve"> SULFATED OLEIC ACID, POTASSIUM SALT</t>
  </si>
  <si>
    <t xml:space="preserve"> 9(OR 10)-(SULFOOXY)OCTADECANOIC ACID, POTASSIUM SALT</t>
  </si>
  <si>
    <t xml:space="preserve"> LINSEED OIL FATTY ACIDS</t>
  </si>
  <si>
    <t xml:space="preserve"> FATTY ACIDS, LINSEED-OIL</t>
  </si>
  <si>
    <t xml:space="preserve"> LINSEED ACID</t>
  </si>
  <si>
    <t xml:space="preserve"> MAGNESIUM NAPHTHENATE</t>
  </si>
  <si>
    <t xml:space="preserve"> NAPHTHENIC ACIDS, MAGNESIUM SALTS</t>
  </si>
  <si>
    <t xml:space="preserve"> ALKYL(C12-16)DIMETHYLBENZYLAMMONIUM CHLORIDE</t>
  </si>
  <si>
    <t xml:space="preserve"> ALKYLDIMETHYLBENZYLAMMONIUM CHLORIDE, C12-16</t>
  </si>
  <si>
    <t xml:space="preserve"> ALKYL(C12-16)BENZYLDIMETHYLAMMONIUM CHLORIDE</t>
  </si>
  <si>
    <t xml:space="preserve"> C12-16 ALKYLDIMETHYLBENZYLAMMONIUM CHLORIDE</t>
  </si>
  <si>
    <t xml:space="preserve"> QUATERNARY AMMONIUM COMPOUNDS, BENZYL-C12-16-ALKYLDIMETHYL, CHLORIDES</t>
  </si>
  <si>
    <t xml:space="preserve"> ROSIN, HYDROGENATED, ZINC SALT</t>
  </si>
  <si>
    <t xml:space="preserve"> RESINACIDS AND ROSIN ACIDS, HYDROGENATED, ZINC SALTS</t>
  </si>
  <si>
    <t xml:space="preserve"> PEANUT OIL, HYDROGENATED</t>
  </si>
  <si>
    <t xml:space="preserve"> ARACHIS OIL, HYDROGENATED</t>
  </si>
  <si>
    <t xml:space="preserve"> GROUNDNUT OIL, HYDROGENATED</t>
  </si>
  <si>
    <t xml:space="preserve"> OIL, HYDROGENATED PEANUT</t>
  </si>
  <si>
    <t xml:space="preserve"> COCONUT ALCOHOL</t>
  </si>
  <si>
    <t xml:space="preserve"> COCONUT FATTY ALCOHOL</t>
  </si>
  <si>
    <t xml:space="preserve"> PALM OIL FATTY ACIDS</t>
  </si>
  <si>
    <t xml:space="preserve"> PALM FATTY ACIDS</t>
  </si>
  <si>
    <t xml:space="preserve"> MERCAPTOETHYL TALLATE</t>
  </si>
  <si>
    <t xml:space="preserve"> 2-MERCAPTOETHYL TALLATE</t>
  </si>
  <si>
    <t xml:space="preserve"> FATTY ACIDS, TALL-OIL, 2-MERCAPTOETHYL ESTERS</t>
  </si>
  <si>
    <t xml:space="preserve"> ROSIN, MAGNESIUM SALT</t>
  </si>
  <si>
    <t xml:space="preserve"> MAGNESIUM RESINATE</t>
  </si>
  <si>
    <t xml:space="preserve"> RESIN ACIDS AND ROSIN ACIDS, MAGNESIUM SALTS</t>
  </si>
  <si>
    <t xml:space="preserve"> TALLOW FATTY ACIDS, HYDROGENATED, DIETHYLENE GLYCOL ESTERS</t>
  </si>
  <si>
    <t xml:space="preserve"> DIETHYLENE GLYCOL HYDROGENATED TALLOWATE</t>
  </si>
  <si>
    <t xml:space="preserve"> HYDROGENATED TALLOW ACID, DIETHYLENE GLYCOL ESTER</t>
  </si>
  <si>
    <t xml:space="preserve"> PEG-2 HYDROGENATED TALLOWATE</t>
  </si>
  <si>
    <t xml:space="preserve"> PEG-2 TALLOW ESTER, HYDROGENATED</t>
  </si>
  <si>
    <t xml:space="preserve"> TALLOW, HYDROGENATED, ESTERS WITH DIETHYLENE GLYCOL</t>
  </si>
  <si>
    <t xml:space="preserve"> BROMINATED ISOBUTYLENE-ISOPRENE COPOLYMERS</t>
  </si>
  <si>
    <t xml:space="preserve"> POLY(ISOBUTYLENE-CO-ISOPRENE), BROMINATED</t>
  </si>
  <si>
    <t xml:space="preserve"> BUTYL RUBBER, BROMINATED</t>
  </si>
  <si>
    <t xml:space="preserve"> BROMINATED BUTYL RUBBER</t>
  </si>
  <si>
    <t xml:space="preserve"> BROMINATED ISOBUTYLENE-ISOPRENE COPOLYMER</t>
  </si>
  <si>
    <t xml:space="preserve"> ISOBUTYLENE-ISOPRENE COPOLYMER, BROMINATED</t>
  </si>
  <si>
    <t xml:space="preserve"> 1,3-BUTADIENE, 2-METHYL-, POLYMER WITH 2-METHYL-1-PROPANE, BROMINATED</t>
  </si>
  <si>
    <t xml:space="preserve"> HYDROCARBON RESINS (PRODUCED BY THE POLYMERIZATION OF STYRENE AND ALPHA-METHYL STYRENE), HYDROGENATED</t>
  </si>
  <si>
    <t xml:space="preserve"> POLY(ALPHA-METHYLSTYRENE-CO-STYRENE), HYDROGENATED</t>
  </si>
  <si>
    <t xml:space="preserve"> BENZENE, ETHENYL-, POLYMER WITH (1-METHYLETHENYL)BENZENE, HYDROGENATED</t>
  </si>
  <si>
    <t xml:space="preserve"> POLY(ETHENYLBENZENE-CO-(1-METHYLETHENYL)BENZENE), HYDROGENATED</t>
  </si>
  <si>
    <t xml:space="preserve"> STYRENE-ALPHA-METHYLSTYRENE COPOLYMER, HYDROGENATED</t>
  </si>
  <si>
    <t xml:space="preserve"> POLY(ALPHA-METHYLSTYRENE-CO-VINYLTOLUENE), HYDROGENATED</t>
  </si>
  <si>
    <t xml:space="preserve"> BENZENE, ETHENYLMETHYL-, POLYMER WITH (1-METHYLETHENYL)BENZENE, HYROGENATED</t>
  </si>
  <si>
    <t xml:space="preserve"> ALPHA-METHYLSTYRENE-VINYLTOLUENE RESINS, HYDROGENATED</t>
  </si>
  <si>
    <t xml:space="preserve"> POLY(ETHENYLMETHYLBENZENE-CO-(1-METHYLETHENYL)BENZENE), HYDROGENATED</t>
  </si>
  <si>
    <t xml:space="preserve"> 9-OCTADECANOIC ACID (Z)-, 2-MERCAPTOETHYL ESTER, REACTION PRODUCTSWITH DICHLORODIMETHYLSTANNANE, SODIUM SULFIDE (NA2S) AND TRICHLOROMETHYLSTANNANE</t>
  </si>
  <si>
    <t xml:space="preserve"> METHYLTIN 2-MERCAPTOETHYL OLEATE SULFIDE</t>
  </si>
  <si>
    <t xml:space="preserve"> DIMETHYLTIN DICHLORIDE-2-MERCAPTOETHYL OLEATE-METHYLTIN TRICHLORIDE-SODIUM SULFIDE REACTION PRODUCT</t>
  </si>
  <si>
    <t xml:space="preserve"> 9-OCTADECENOIC ACID (9Z)-, 2-MERCAPTOETHYL ESTER, REACTION PRODUCTS WITH DICHLORODIMETHYLSTANNANE, SODIUM SULFIDE(NA2S) AND TRICHLOROMETHYLSTANNANE</t>
  </si>
  <si>
    <t xml:space="preserve"> STYRENATED DIPHENYLAMINE</t>
  </si>
  <si>
    <t xml:space="preserve"> DIPHENYLAMINE, STYRENATED</t>
  </si>
  <si>
    <t xml:space="preserve"> BENZENAMINE, N-PHENYL-, STYRENATED</t>
  </si>
  <si>
    <t xml:space="preserve"> N-PHENYLBENZENAMINE, STYRENATED</t>
  </si>
  <si>
    <t xml:space="preserve"> SODIUM OLEATE SULFONATE</t>
  </si>
  <si>
    <t xml:space="preserve"> OLEIC ACID, SULFONATED, SODIUM SALT</t>
  </si>
  <si>
    <t xml:space="preserve"> SODIUM CIS-9-OCTADECENOATE SULFONATE</t>
  </si>
  <si>
    <t xml:space="preserve"> 9-OCTADECENOIC ACID (Z)-, SULFONATED, SODIUM SALTS</t>
  </si>
  <si>
    <t xml:space="preserve"> 2,2,4-TRIMETHYL-1,3-PENTANEDIOL DIISOBUTYRATE</t>
  </si>
  <si>
    <t xml:space="preserve"> ISOBUTYRIC ACID, 1-ISOPROPYL-2,2-DIMETHYLTRIMETHYLENE ESTER</t>
  </si>
  <si>
    <t xml:space="preserve"> PROPANOIC ACID, 2-METHYL-, 2,2-DIMETHYL-1-(1-METHYLETHYL)-1,3-PROPANEDIYL ESTER</t>
  </si>
  <si>
    <t xml:space="preserve"> 2,2,4-TRIMETHYLPENTANEDIOL-1,3 DIISOBUTYRATE</t>
  </si>
  <si>
    <t xml:space="preserve"> 2,2-DIMETHYL-1-(1-METHYLETHYL)-1,3-PROPANEDIYL 2-METHYLPROPANOATE</t>
  </si>
  <si>
    <t xml:space="preserve"> 1,3-PENTANEDIOL, 2,2,4-TRIMETHYL-, DIISOBUTYRATE</t>
  </si>
  <si>
    <t xml:space="preserve"> 1-ISOPROPYL-2,2-DIMETHYLTRIMETHYLENE ISOBUTYRATE</t>
  </si>
  <si>
    <t xml:space="preserve"> ROSIN, POLYMERIZED, ETHYLENE GLYCOL ESTER</t>
  </si>
  <si>
    <t xml:space="preserve"> RESIN ACIDS AND ROSIN ACIDS, POLYMD., ESTERS WITH ETHYLENE GLYCOL</t>
  </si>
  <si>
    <t xml:space="preserve"> PEG MONTAN WAX ESTER</t>
  </si>
  <si>
    <t xml:space="preserve"> PEG, MONTAN WAX ESTERS</t>
  </si>
  <si>
    <t xml:space="preserve"> FATTY ACIDS, MONTAN-WAX, ETHOXYLATED</t>
  </si>
  <si>
    <t xml:space="preserve"> MONTAN WAX, PEG ESTERS</t>
  </si>
  <si>
    <t xml:space="preserve"> POLY(ADIPIC ACID-CO-2,2-DIMETHYL-1,3-PROPANEDIOL-CO-1,6-HEXANEDIOL-CO-ISOPHTHALIC ACID)</t>
  </si>
  <si>
    <t xml:space="preserve"> POLY(ADIPIC ACID-CO-2,2-DIMETHYL-1,3-PROPANEDIOL-CO-HEXAMETHYLENE GLYCOL-CO-ISOPHTHALIC ACID)</t>
  </si>
  <si>
    <t xml:space="preserve"> ADIPIC ACID-2,2-DIMETHYL-1,3-PROPANEDIOL-HEXAMETHYLENE GLYCOL-ISOPHTHALIC ACID COPOLYMER</t>
  </si>
  <si>
    <t xml:space="preserve"> POLY(ADIPIC ACID-CO-1,6-HEXANEDIOL-CO-ISOPHTHALIC ACID-CO-2,2-DIMETHYL-1,3-PROPANEDIOL)</t>
  </si>
  <si>
    <t xml:space="preserve"> POLY(1,3-BENZENEDICARBOXYLIC ACID-CO-2,2-DIMETHYL-1,3-PROPANEDIOL-CO-HEXANEDIOIC ACID-CO-1,6-HEXANEDIOL)</t>
  </si>
  <si>
    <t xml:space="preserve"> 1,6-HEXANEDIOL-2,2-DIMETHYL-1,3-PROPANEDIOL-ADIPIC ACID-1,3-BENZENEDICARBOXYLIC ACID COPOLYMER</t>
  </si>
  <si>
    <t xml:space="preserve"> 1,3-BENZENEDICARBOXYLIC ACID, POLYMER WITH 2,2-DIMETHYL-1,3-PROPANEDIOL, HEXANEDIOIC ACID AND 1,6-HEXANEDIOL</t>
  </si>
  <si>
    <t xml:space="preserve"> ROSIN, ETHYLENE GLYCOL ESTER</t>
  </si>
  <si>
    <t xml:space="preserve"> RESIN ACIDS AND ROSIN ACIDS, ESTERS WITH ETHYLENE GLYCOL</t>
  </si>
  <si>
    <t xml:space="preserve"> LINSEED OIL, BUTYL ESTERS</t>
  </si>
  <si>
    <t xml:space="preserve"> LINSEED OIL, BUTYL ESTER</t>
  </si>
  <si>
    <t xml:space="preserve"> CERIUM NAPTHENATE</t>
  </si>
  <si>
    <t xml:space="preserve"> CERIUM NAPHTHENATE</t>
  </si>
  <si>
    <t xml:space="preserve"> NAPHTHENIC ACIDS, CERIUM(4+) SALTS</t>
  </si>
  <si>
    <t xml:space="preserve"> CERIUM(IV) NAPHTHENATE</t>
  </si>
  <si>
    <t xml:space="preserve"> PALM OIL, HYDROGENATED</t>
  </si>
  <si>
    <t xml:space="preserve"> HYDROGENATED PALM OIL</t>
  </si>
  <si>
    <t xml:space="preserve"> PALM OIL, HARDENED</t>
  </si>
  <si>
    <t xml:space="preserve"> OILS, PALM, HYDROGENATED</t>
  </si>
  <si>
    <t xml:space="preserve"> OIL, HYDROGENATED PALM</t>
  </si>
  <si>
    <t xml:space="preserve"> CORN OIL, HYDROGENATED</t>
  </si>
  <si>
    <t xml:space="preserve"> HYDROGENATED CORN OIL</t>
  </si>
  <si>
    <t xml:space="preserve"> OIL, HYDROGENATED CORN</t>
  </si>
  <si>
    <t xml:space="preserve"> PEG/PPG N-ALKYL ETHER, C12-15</t>
  </si>
  <si>
    <t xml:space="preserve"> PEG/PPG ALKYL(C12-15) ETHER</t>
  </si>
  <si>
    <t xml:space="preserve"> ALCOHOLS, C12-15, ETHOXYLATED PROPOXYLATED</t>
  </si>
  <si>
    <t xml:space="preserve"> ALPHA-ALKYL(C12-15)-OMEGA-HYDROXYPOLY(OXYETHYLENE)POLY(OXYPROPYLENE)</t>
  </si>
  <si>
    <t xml:space="preserve"> C12-15 ALCOHOLS, ETHOXYLATED PROPOXYLATED</t>
  </si>
  <si>
    <t xml:space="preserve"> C12-15 PEG/PPG ALKYL ETHER</t>
  </si>
  <si>
    <t xml:space="preserve"> ETHOXYLATED PROPOXYLATED ALCOHOLS(C12-15)</t>
  </si>
  <si>
    <t xml:space="preserve"> PEG/PPG ALKYL ETHER, C12-15</t>
  </si>
  <si>
    <t xml:space="preserve"> PEG/PPG C12-15 ALCOHOLS</t>
  </si>
  <si>
    <t xml:space="preserve"> POLYETHYLENE-POLYPROPYLENE GLYCOL ALKYL(C12-15) ETHER</t>
  </si>
  <si>
    <t xml:space="preserve"> SOYBEAN OIL DIGLYCERIDES</t>
  </si>
  <si>
    <t xml:space="preserve"> GLYCERIDES, SOYA DI-</t>
  </si>
  <si>
    <t xml:space="preserve"> SOYBEAN OIL DIGLYCERIDES, HYDROGENATED</t>
  </si>
  <si>
    <t xml:space="preserve"> HYDROGENATED SOYBEAN OIL DIGLYCERIDES</t>
  </si>
  <si>
    <t xml:space="preserve"> GLYCERIDES, SOYA DI-, HYDROGENATED</t>
  </si>
  <si>
    <t xml:space="preserve"> HYDROGENATED SOYA DIGLYCERIDES</t>
  </si>
  <si>
    <t xml:space="preserve"> GLYCERYL MONOHYDROXY TALLOWATE</t>
  </si>
  <si>
    <t xml:space="preserve"> TALLOW DIGLYCERIDE</t>
  </si>
  <si>
    <t xml:space="preserve"> GLYCERIDES, TALLOW DI-</t>
  </si>
  <si>
    <t xml:space="preserve"> RICEBRAN OIL</t>
  </si>
  <si>
    <t xml:space="preserve"> RICE BRAN OIL</t>
  </si>
  <si>
    <t xml:space="preserve"> FATS AND GLYCERIDIC OILS, RICE BRAN</t>
  </si>
  <si>
    <t xml:space="preserve"> RAPESEED OIL, BLOWN</t>
  </si>
  <si>
    <t xml:space="preserve"> RAPESEED OIL, OXIDIZED, POLYMERIZED</t>
  </si>
  <si>
    <t xml:space="preserve"> ROSIN, HYDROGENATED, CALCIUM SALT</t>
  </si>
  <si>
    <t xml:space="preserve"> RESIN ACIDS AND ROSIN ACIDS, HYDROGENATED, CALCIUM SALTS</t>
  </si>
  <si>
    <t xml:space="preserve"> ROSIN, MALEATED METHYL AND PENTAERYTHRITOL ESTER</t>
  </si>
  <si>
    <t xml:space="preserve"> ROSIN, MALEATED, METHYL AND PENTAERYTHRITOL ESTER</t>
  </si>
  <si>
    <t xml:space="preserve"> METHYL ROSINATE-MALEATED ROSIN-PENTAERYTHRITOL COPOLYMER</t>
  </si>
  <si>
    <t xml:space="preserve"> RESIN ACIDS AND ROSIN ACIDS, ME ESTERS, POLYMERS WITH MALEATED ROSIN</t>
  </si>
  <si>
    <t xml:space="preserve"> POLYMETHYLSILSESQUIOXANE</t>
  </si>
  <si>
    <t xml:space="preserve"> METHYL SILSESQUIOXANE</t>
  </si>
  <si>
    <t xml:space="preserve"> METHYLSILSESQUIOXANE</t>
  </si>
  <si>
    <t xml:space="preserve"> POLYMETHYL SILSESQUIOXANE</t>
  </si>
  <si>
    <t xml:space="preserve"> SILSESQUIOXANES, ME</t>
  </si>
  <si>
    <t xml:space="preserve"> POLY(ADIPIC ACID-CO-DIETHYLENETRIAMINE), REACTED WITH DIMETHYLAMINE AND EPICHLOROHYDRIN</t>
  </si>
  <si>
    <t xml:space="preserve"> POLY(ADIPIC ACID-CO-DIETHYLENETRIAMINE)-DIMETHYLAMINE-EPICHLOROHYDRIN REACTION PRODUCT</t>
  </si>
  <si>
    <t xml:space="preserve"> ADIPIC ACID-DIETHYLENETRIAMINE POLYAMIDE WITH EPICHLOROHYDRIN AND DIMETHYLAMINE</t>
  </si>
  <si>
    <t xml:space="preserve"> HEXANEDIOIC ACID, POLYMER WITH N-(2-AMINOETHYL)-1,2-ETHANEDIAMINE, REACTION PRODUCTS WITH DIMETHYLAMINE AND EPICHLOROHYDRIN</t>
  </si>
  <si>
    <t xml:space="preserve"> STARCH, REACTED WITH FORMALDEHYDE</t>
  </si>
  <si>
    <t xml:space="preserve"> FORMALDEHYDE-STARCH REACTION PRODUCT</t>
  </si>
  <si>
    <t xml:space="preserve"> FORMALDEHYDE REACTED STARCH</t>
  </si>
  <si>
    <t xml:space="preserve"> STARCH, REACTION PRODUCTS WITH FORMALDEHYDE</t>
  </si>
  <si>
    <t xml:space="preserve"> POLY(CASTOR OIL, HYDROGENATED-CO-ETHYLENEDIAMINE-CO-12-HYDROSTEARICACID-CO-SEBACIC ACID)</t>
  </si>
  <si>
    <t xml:space="preserve"> POLY(CASTOR OIL, HYDROGENATED-CO-ETHYLENEDIAMINE-CO-12-HYDROXYSTEARIC ACID-CO-SEBACIC ACID)</t>
  </si>
  <si>
    <t xml:space="preserve"> CASTOR OIL, HYDROGENATED, POLYMER WITH ETHYLENEDIAMINE, 12-HYDROXYOCTADECANOIC ACID AND SEBACIC ACID</t>
  </si>
  <si>
    <t xml:space="preserve"> POLY(CASTOR OIL, HYDROGENATED-CO-ETHYLENEDIAMINE-CO-12-HYDROXYOCTADECANOIC ACID-CO-SEBACIC ACID)</t>
  </si>
  <si>
    <t xml:space="preserve"> CASTOR OIL, SULFATED, POTASSIUM SALT</t>
  </si>
  <si>
    <t xml:space="preserve"> TALL OIL FATTY ACIDS, PHOSPHORYLATED</t>
  </si>
  <si>
    <t xml:space="preserve"> FATTY ACIDS, C18-UNSATD., PHOSPHATES</t>
  </si>
  <si>
    <t xml:space="preserve"> FISH OIL, METHYL ESTERS</t>
  </si>
  <si>
    <t xml:space="preserve"> FISH OIL FATTY ACIDS, METHYL ESTERS</t>
  </si>
  <si>
    <t xml:space="preserve"> FATTY ACIDS, FISH-OIL, ME ESTERS</t>
  </si>
  <si>
    <t xml:space="preserve"> TALL OIL ROSIN, METHYL ESTER</t>
  </si>
  <si>
    <t xml:space="preserve"> FATTY ACIDS, TALL-OIL, POLYMD., ME ESTERS</t>
  </si>
  <si>
    <t xml:space="preserve"> ROSIN, ZIRCONIUM SALT</t>
  </si>
  <si>
    <t xml:space="preserve"> RESIN ACIDS AND ROSIN ACIDS, ZIRCONIUM SALTS</t>
  </si>
  <si>
    <t xml:space="preserve"> ZIRCONIUM RESINATE</t>
  </si>
  <si>
    <t xml:space="preserve"> SODIUM PETROLEUM SULFONATE</t>
  </si>
  <si>
    <t xml:space="preserve"> SULFONIC ACIDS, PETROLEUM, SODIUM SALTS</t>
  </si>
  <si>
    <t xml:space="preserve"> CHLOROACETIC ACID, SODIUM SALT REACTION PRODUCTS WITH 4,5-DIHYDRO-2-UNDECYL-1H-IMIDAZOLE-1-ETHANOL AND SODIUMHYDROXIDE</t>
  </si>
  <si>
    <t xml:space="preserve"> SODIUM CHLOROACETATE-SODIUM HYDROXIDE-2-UNDECYL-2-IMIDAZOLINE-1-ETHANOL REACTION PRODUCT</t>
  </si>
  <si>
    <t xml:space="preserve"> ACETIC ACID, CHLORO-, SODIUM SALT, REACTION PRODUCTS WITH 4,5-DIHYDRO-2-UNDECYL-1H-IMIDAZOLE-1-ETHANOL AND SODIUM HYDROXIDE</t>
  </si>
  <si>
    <t xml:space="preserve"> SODIUM CHLOROACETATE, REACTION PRODUCTS WITH 4,5-DIHYDRO-2-UNDECYL-1H-IMIDAZOLE-1-ETHANOL AND SODIUM HYDROXIDE</t>
  </si>
  <si>
    <t xml:space="preserve"> POLY(ETHYLENE GLYCOL-CO-MALEIC ANHYDRIDE-CO-METHYL ROSINATE-CO-PHTHALIC ANHYDRIDE)</t>
  </si>
  <si>
    <t xml:space="preserve"> ROSIN, METHYL ESTER, ETHYLENE GLYCOL-MALEIC ACID-PHTHALIC ACID</t>
  </si>
  <si>
    <t xml:space="preserve"> METHYL ROSINATE, MALEIC ANHYDRIDE-ETHYLENE GLYCOL-PHTHALIC ANHYD</t>
  </si>
  <si>
    <t xml:space="preserve"> BUTYLATED REACTION PRODUCT OF P-CRESOL AND DICYCLOPENTADIENE</t>
  </si>
  <si>
    <t xml:space="preserve"> DICYCLOPENTADIENE-ISOBUTYLENE-4-METHYLPHENOL REACTION PRODUCT</t>
  </si>
  <si>
    <t xml:space="preserve"> BUTYLATED P-CRESOL-DICYCLOPENTADIENE REACTION PRODUCT</t>
  </si>
  <si>
    <t xml:space="preserve"> PHENOL, 4-METHYL-, REACTION PRODUCTS WITH DICYCLOPENTADIENE AND ISOBUTYLENE</t>
  </si>
  <si>
    <t xml:space="preserve"> 4-METHYLPHENOL-DICYCLOPENTADIENE-ISOBUTYLENE REACTION PRODUCT</t>
  </si>
  <si>
    <t xml:space="preserve"> 4,4'-METHYLENEBIS(2-METHYLCYCLOHEXYLAMINE)</t>
  </si>
  <si>
    <t xml:space="preserve"> BIS(4-AMINO-3-METHYLCYCLOHEXYL)METHANE</t>
  </si>
  <si>
    <t xml:space="preserve"> CYCLOHEXANAMINE, 4,4'-METHYLENEBIS(2-METHYL-</t>
  </si>
  <si>
    <t xml:space="preserve"> CYCLOHEXYLAMINE, 4,4'-METHYLENEBIS(2-METHYL-</t>
  </si>
  <si>
    <t xml:space="preserve"> 3,3'-DIMETHYL-4,4'-DIAMINODICYCLOHEXYLMETHANE</t>
  </si>
  <si>
    <t xml:space="preserve"> 4,4'-METHYLENEBIS(2-METHYLCYCLOHEXANAMINE)</t>
  </si>
  <si>
    <t xml:space="preserve"> 4,4'-DIAMINO-3,3'-DIMETHYLDICYCLOHEXYLMETHANE</t>
  </si>
  <si>
    <t xml:space="preserve"> PPG DITALLATE</t>
  </si>
  <si>
    <t xml:space="preserve"> FATTY ACIDS, TALL-OIL, DIESTERS WITH POLYPROPYLENE GLYCOL</t>
  </si>
  <si>
    <t xml:space="preserve"> TALL OIL FATTY ACIDS, DIESTERS WITH POLYPROPYLENE GLYCOL</t>
  </si>
  <si>
    <t xml:space="preserve"> POLYPROPYLENE GLYCOL DITALLATE</t>
  </si>
  <si>
    <t xml:space="preserve"> LINSEED OIL, PENTAERYTHRITOL ESTER</t>
  </si>
  <si>
    <t xml:space="preserve"> LINSEED OIL, ESTER WITH PENTAERYTHRITOL</t>
  </si>
  <si>
    <t xml:space="preserve"> ROSIN, FULLY DIMERIZED, CALCIUM SALT</t>
  </si>
  <si>
    <t xml:space="preserve"> RESIN ACIDS AND ROSIN ACIDS, DIMERS, CALCIUM SALTS</t>
  </si>
  <si>
    <t xml:space="preserve"> ROSIN, HYDROGENATED, TRIETHYLENE GLYCOL ESTER</t>
  </si>
  <si>
    <t xml:space="preserve"> RESIN ACIDS AND ROSIN ACIDS, HYDROGENATED, ESTERS WITH TRIETHYLENE GLYCOL</t>
  </si>
  <si>
    <t xml:space="preserve"> SOYBEAN OIL, MALEATED</t>
  </si>
  <si>
    <t xml:space="preserve"> ROSIN, HYDROGENATED, AMMONIUM SALT</t>
  </si>
  <si>
    <t xml:space="preserve"> RESIN ACIDS AND ROSIN ACIDS, HYDROGENATED, AMMONIUM SALTS</t>
  </si>
  <si>
    <t xml:space="preserve"> ROSIN, AMMONIUM SALT</t>
  </si>
  <si>
    <t xml:space="preserve"> RESIN ACIDS AND ROSIN ACIDS, AMMONIUM SALTS</t>
  </si>
  <si>
    <t xml:space="preserve"> CASTOR OIL PHTHALATE WITH ADIPIC ACID AND FUMARIC ACID-DIETHYLENE GLYCOL</t>
  </si>
  <si>
    <t xml:space="preserve"> CASTOR OIL-PHTHALIC ANHYDRIDE-ADIPIC ACID-FUMARIC ACID-DIETHYLEN</t>
  </si>
  <si>
    <t xml:space="preserve"> CASTOR OIL-PHTHALIC ANHYDRIDE-ADIPIC-FUMARIC-DIETHYLENE GLYCOL</t>
  </si>
  <si>
    <t xml:space="preserve"> OLEIC ACID, SULFATED, AMMONIUM SALT</t>
  </si>
  <si>
    <t xml:space="preserve"> OCTADECANOIC ACID, 9(OR 10)-(SULFOOXY)-, AMMONIUM SALT</t>
  </si>
  <si>
    <t xml:space="preserve"> SULFATED OLEIC ACID, AMMONIUM SALT</t>
  </si>
  <si>
    <t xml:space="preserve"> 9(OR 10)-(SULFOOXY)OCTADECANOIC ACID, AMMONIUM SALT</t>
  </si>
  <si>
    <t xml:space="preserve"> TALLOW AMINE, SECONDARY (HEXADECYL,OCTADECYL), OF HARD TALLOW</t>
  </si>
  <si>
    <t xml:space="preserve"> DITALLOW AMINE</t>
  </si>
  <si>
    <t xml:space="preserve"> AMINES, DITALLOW ALKYL</t>
  </si>
  <si>
    <t xml:space="preserve"> TALLOW AMINE, SECONDARY</t>
  </si>
  <si>
    <t xml:space="preserve"> DIALKYLAMINE, TALLOW</t>
  </si>
  <si>
    <t xml:space="preserve"> DI(TALLOW ALKYL)AMINE</t>
  </si>
  <si>
    <t xml:space="preserve"> (2-ALKENYL(C15-21))SUCCINIC ANHYDRIDE</t>
  </si>
  <si>
    <t xml:space="preserve"> ALKENYLSUCCINIC ANHYDRIDE, C15-20</t>
  </si>
  <si>
    <t xml:space="preserve"> (2-ALKENYL)SUCCINIC ANHYDRIDE, C15-21</t>
  </si>
  <si>
    <t xml:space="preserve"> C15-21 (2-ALKENYL)SUCCINIC ANHYDRIDE</t>
  </si>
  <si>
    <t xml:space="preserve"> DIHYDRO-2,5-FURANDIONE, MONO-C15-20-ALKENYL DERIVATIVES</t>
  </si>
  <si>
    <t xml:space="preserve"> MONO-C15-20-ALKENYL DERIVATIVES OF DIHYDRO-2,5-FURANDIONE</t>
  </si>
  <si>
    <t xml:space="preserve"> 2-ALKENYL(C15-21)SUCCINIC ANHYDRIDE</t>
  </si>
  <si>
    <t xml:space="preserve"> 2,5-FURANDIONE, DIHYDRO-, MONO-C15-20-ALKENYL DERIVS.</t>
  </si>
  <si>
    <t xml:space="preserve"> 2-((2-AMINOETHYL)AMINO)ETHANOL-STEARIC ACID-UREA REACTION PRODUCT,ACETATE</t>
  </si>
  <si>
    <t xml:space="preserve"> 2-((2-AMINOETHYL)AMINO)ETHANOL-STEARIC ACID-UREA REACTION PRODUCT, ACETATE</t>
  </si>
  <si>
    <t xml:space="preserve"> OCTADECANOIC ACID, REACTION PRODUCTS WITH 2-((2-AMINOETHYL)AMINO)ETHANOL AND UREA, ACETATES (SALTS)</t>
  </si>
  <si>
    <t xml:space="preserve"> 2-ETHYLHEXYL METHACRYLATE</t>
  </si>
  <si>
    <t xml:space="preserve"> METHACRYLIC ACID, 2-ETHYLHEXYL ESTER</t>
  </si>
  <si>
    <t xml:space="preserve"> 2-PROPENOIC ACID, 2-METHYL-, 2-ETHYLHEXYL ESTER</t>
  </si>
  <si>
    <t xml:space="preserve"> 2-ETHYLHEXYL 2-METHYL-2-PROPENOATE</t>
  </si>
  <si>
    <t xml:space="preserve"> POLY(MALEIC ANHYDRIDE-CO-STYRENE), 2-BUTOXYETHYL ESTER, AMMONIUM SALT</t>
  </si>
  <si>
    <t xml:space="preserve"> POLY(ETHENYLBENZENE-CO-2,5-FURANDIONE), 2-BUTOXYETHYL ESTER, AMMONIUM SALT</t>
  </si>
  <si>
    <t xml:space="preserve"> STYRENE-MALEIC ANHYDRIDE RESIN, PARTIAL 2-BUTOXYETHYL ESTER, AMMONIUM SALT</t>
  </si>
  <si>
    <t xml:space="preserve"> 2,5-FURANDIONE, POLYMER WITH ETHENYLBENZENE, 2-BUTOXYETHYL ESTER, AMMONIUM SALT</t>
  </si>
  <si>
    <t xml:space="preserve"> COCONUT OIL DIGLYCERIDES</t>
  </si>
  <si>
    <t xml:space="preserve"> COCONUT DIGLYCERIDES</t>
  </si>
  <si>
    <t xml:space="preserve"> ISOPROPYL ACRYLATE</t>
  </si>
  <si>
    <t xml:space="preserve"> ISOPROPYL 2-PROPENOATE</t>
  </si>
  <si>
    <t xml:space="preserve"> (2-(METHACRYLOYLOXY)ETHYL)TRIMETHYLAMMONIUM METHYL SULFATE</t>
  </si>
  <si>
    <t xml:space="preserve"> BETA-METHACRYLOYLOXYETHYLTRIMETHYLAMMONIUM METHYL SULFATE</t>
  </si>
  <si>
    <t xml:space="preserve"> CHOLINE METHYL SULFATE METHACRYLATE</t>
  </si>
  <si>
    <t xml:space="preserve"> ETHANAMINIUM, N,N,N-TRIMETHYL-2-((2-METHYL-1-OXO-2-PROPENYL)OXY)-, METHYL SULFATE</t>
  </si>
  <si>
    <t xml:space="preserve"> METHACRYLIC ACID, CHOLINE METHYL SULFATE ESTER</t>
  </si>
  <si>
    <t xml:space="preserve"> N,N,N-TRIMETHYL-2-((2-METHYL-1-OXO-2-PROPENYL)OXY)ETHANAMINIUM METHYL SULFATE</t>
  </si>
  <si>
    <t xml:space="preserve"> TALLOW, BLOWN (OXIDIZED)</t>
  </si>
  <si>
    <t xml:space="preserve"> TALLOW, OXIDIZED</t>
  </si>
  <si>
    <t xml:space="preserve"> SOYBEAN OIL FATTY ACIDS, METHYL ESTERS</t>
  </si>
  <si>
    <t xml:space="preserve"> FATTY ACIDS, SOYA, ME ESTERS</t>
  </si>
  <si>
    <t xml:space="preserve"> METHYL SOYATE</t>
  </si>
  <si>
    <t xml:space="preserve"> SOYBEAN OIL, METHYL ESTER</t>
  </si>
  <si>
    <t xml:space="preserve"> MERCAPTOETHYL DECANOATE</t>
  </si>
  <si>
    <t xml:space="preserve"> 2-MERCAPTOETHYL DECANOATE</t>
  </si>
  <si>
    <t xml:space="preserve"> DECANOIC ACID, 2-MERCAPTOETHYL ESTER</t>
  </si>
  <si>
    <t xml:space="preserve"> 2-MERCAPTOETHYL CAPRATE</t>
  </si>
  <si>
    <t xml:space="preserve"> POLYBUTENE, HYDROGENATED</t>
  </si>
  <si>
    <t xml:space="preserve"> HYDROGENATED POLYBUTENE</t>
  </si>
  <si>
    <t xml:space="preserve"> BUTENE, HOMOPOLYMER, HYDROGENATED</t>
  </si>
  <si>
    <t xml:space="preserve"> POLYOXYETHYLENE-GRAFTED POLYDIMETHYLSILOXANE</t>
  </si>
  <si>
    <t xml:space="preserve"> PEG DIMETHYLPOLYSILOXANE, GRAFTED</t>
  </si>
  <si>
    <t xml:space="preserve"> DIMETHYL POLYSILOXANE, ETHOXYLATED</t>
  </si>
  <si>
    <t xml:space="preserve"> PEG DIMETHYL 3-HYDROXYPROPYLMETHYL SILOXANES AND SILICONES</t>
  </si>
  <si>
    <t xml:space="preserve"> POLYDIMETHYLSILOXANE, POLYOXYETHYLENE-GRAFTED</t>
  </si>
  <si>
    <t xml:space="preserve"> SILOXANES AND SILICONES, DI-ME, 3-HYDROXYPROPYL ME, ETHOXYLATED</t>
  </si>
  <si>
    <t xml:space="preserve"> SILOXANES AND SILICONES, DIMETHYL, METHYL HYDROGEN, REACTION PRODUCTS WITH POLYETHYLENE-POLYPROPYLENE GLYCOL MONOALLYL ETHER</t>
  </si>
  <si>
    <t xml:space="preserve"> PEG/PPG DIMETHYL, 3-HYDROXYPROPYL METHYL POLYSILOXANE</t>
  </si>
  <si>
    <t xml:space="preserve"> DIMETHYL, 3-HYDROXYPROPYL METHYL, ETHOXYLATED PROPOXYLATED POLYSILOXANE</t>
  </si>
  <si>
    <t xml:space="preserve"> SILOXANES AND SILICONES, DI-ME, 3-HYDROXYPROPYL ME, ETHOXYLATED PROPOXYLATED</t>
  </si>
  <si>
    <t xml:space="preserve"> DIMETHYL, METHYL HYDROGEN POLYSILOXANE-PEG/PPG MONOALLYL ETHER REACTION PRODUCT</t>
  </si>
  <si>
    <t xml:space="preserve"> FATTY ACIDS(C18), UNSATURATED, TRIMERS</t>
  </si>
  <si>
    <t xml:space="preserve"> FATTY ACIDS(C18), UNSATURATED, TRIMER</t>
  </si>
  <si>
    <t xml:space="preserve"> C18 FATTY ACID, TRIMER</t>
  </si>
  <si>
    <t xml:space="preserve"> FATTY ACID TRIMER, C54</t>
  </si>
  <si>
    <t xml:space="preserve"> C18 FATTY ACID, UNSATURATED, TRIMER</t>
  </si>
  <si>
    <t xml:space="preserve"> C54 TRIMER ACID</t>
  </si>
  <si>
    <t xml:space="preserve"> FATTY ACIDS, C18-UNSATD., TRIMERS</t>
  </si>
  <si>
    <t xml:space="preserve"> TRIMER ACID(C54)</t>
  </si>
  <si>
    <t xml:space="preserve"> COCONUT OIL FATTY ACIDS, HYDROGENATED</t>
  </si>
  <si>
    <t xml:space="preserve"> FATTY ACIDS, COCO, HYDROGENATED</t>
  </si>
  <si>
    <t xml:space="preserve"> HYDROGENATED COCONUT OIL FATTY ACIDS</t>
  </si>
  <si>
    <t xml:space="preserve"> ANIMAL FAT, HYDROGENATED</t>
  </si>
  <si>
    <t xml:space="preserve"> FAT, ANIMAL, HYDROGENATED</t>
  </si>
  <si>
    <t xml:space="preserve"> FATS, ANIMAL, HYDROGENATED</t>
  </si>
  <si>
    <t xml:space="preserve"> FAT, HYDROGENATED ANIMAL</t>
  </si>
  <si>
    <t xml:space="preserve"> HYDROGENATED ANIMAL FAT</t>
  </si>
  <si>
    <t xml:space="preserve"> QUATERNIUM-18 BENTONITE</t>
  </si>
  <si>
    <t xml:space="preserve"> BIS(HYDROGENATED TALLOW ALKYL)DIMETHYLAMMONIUM BENTONITE</t>
  </si>
  <si>
    <t xml:space="preserve"> DIMETHYL DI(HYDROGENATED TALLOW) AMMONIUM BENTONITE</t>
  </si>
  <si>
    <t xml:space="preserve"> DI(HYDROGENATED TALLOW)DIMETHYLAMMONIUM BENTONITE</t>
  </si>
  <si>
    <t xml:space="preserve"> QUATERNARY AMMONIUM COMPOUNDS, BIS(HYDROGENATED TALLOW ALKYL)DIMETHYL, SALTS WITH BENTONITE</t>
  </si>
  <si>
    <t xml:space="preserve"> DIARYL-P-PHENYLENEDIAMINE, WHERE THE ARYL GROUP MAY BE PHENYL, TOLYL, OR XYLYL</t>
  </si>
  <si>
    <t xml:space="preserve"> DIARYL-P-PHENYLENEDIAMINE (ARYL=PHENYL, TOLYL, OR XYLYL)</t>
  </si>
  <si>
    <t xml:space="preserve"> N,N'-DIPHENYL-1,4-BENZENEDIAMINE, METHYL DERIVS.</t>
  </si>
  <si>
    <t xml:space="preserve"> N,N'-MIXED PHENYL/TOLYL/XYLYL-1,4-BENZENEDIAMINE</t>
  </si>
  <si>
    <t xml:space="preserve"> 1,4-BENZENEDIAMINE, N,N'-MIXED PH AND TOLYL DERIVS.</t>
  </si>
  <si>
    <t xml:space="preserve"> PROPYL OLEATE, SULFATED</t>
  </si>
  <si>
    <t xml:space="preserve"> PROPYL 9-OCTADECENOATE (9Z), SULFATED</t>
  </si>
  <si>
    <t xml:space="preserve"> SULFATED PROPYL OLEATE</t>
  </si>
  <si>
    <t xml:space="preserve"> 9-OCTADECENOIC ACID (9Z)-, PROPYL ESTER, SULFATED</t>
  </si>
  <si>
    <t xml:space="preserve"> POLYETHYLENE GLYCOL ALKYL(C10-C12) ETHER SULFOSUCCINATE, DISODIUM SALT</t>
  </si>
  <si>
    <t xml:space="preserve"> DISODIUM PEG ALKYL(C10-12) ETHER SULFOSUCCINATE</t>
  </si>
  <si>
    <t xml:space="preserve"> DISODIUM ALPHA-(3-CARBOXY-1-OXOSULFOPROPYL)-OMEGA-HYDROXYPOLY(OXY-1,2-ETHANEDIYL) C10-12-ALKYL ETHERS</t>
  </si>
  <si>
    <t xml:space="preserve"> POLYETHYLENE GLYCOL ALKYL(C10-12) ETHER DISODIUM SULFOSUCCINATE</t>
  </si>
  <si>
    <t xml:space="preserve"> POLY(OXY-1,2-ETHANEDIYL), ALPHA-(3-CARBOXY-1-OXOSULFOPROPYL)-OMEGA-HYDROXY-, C10-12-ALKYL ETHERS, DISODIUM SALTS</t>
  </si>
  <si>
    <t xml:space="preserve"> VEGETABLE OIL</t>
  </si>
  <si>
    <t xml:space="preserve"> OIL, SALAD/COOKING</t>
  </si>
  <si>
    <t xml:space="preserve"> OIL, VEGETABLE</t>
  </si>
  <si>
    <t xml:space="preserve"> FATS AND GLYCERIDIC OILS, VEGETABLE</t>
  </si>
  <si>
    <t xml:space="preserve"> N-ALKYL(C12-C18)DIMETHYL ETHYLBENZYL AMMONIUM CHLORIDE</t>
  </si>
  <si>
    <t xml:space="preserve"> ALKYL(C12-18)DIMETHYL(ETHYLBENZYL)AMMONIUM CHLORIDE</t>
  </si>
  <si>
    <t xml:space="preserve"> ALKYLDIMETHYL(ETHYLBENZYL)AMMONIUM CHLORIDE, C12-18</t>
  </si>
  <si>
    <t xml:space="preserve"> C12-18 ALKYL((ETHYLPHENYL)METHYL)DIMETHYLAMMONIUM CHLORIDE</t>
  </si>
  <si>
    <t xml:space="preserve"> C12-18 ALKYL(ETHYBENZYL)DIMETHYLAMMONIUM CHLORIDE</t>
  </si>
  <si>
    <t xml:space="preserve"> QUATERNARY AMMONIUM COMPOUNDS, C12-18-ALKYL((ETHYLPHENYL)METHYL)DIMETHYLAMMONIUM CHLORIDES</t>
  </si>
  <si>
    <t xml:space="preserve"> ROSIN, COBALT SALT</t>
  </si>
  <si>
    <t xml:space="preserve"> COBALT RESINATE</t>
  </si>
  <si>
    <t xml:space="preserve"> RESIN ACIDS AND ROSIN ACIDS, COBALT SALTS</t>
  </si>
  <si>
    <t xml:space="preserve"> TALL OIL ROSIN, CALCIUM SALT</t>
  </si>
  <si>
    <t xml:space="preserve"> CALCIUM, POLYMD. RESIN ACIDS AND TALL-OIL FATTY ACIDS COMPLEXES</t>
  </si>
  <si>
    <t xml:space="preserve"> SULFONATED 9-OCTADECENOIC ACID</t>
  </si>
  <si>
    <t xml:space="preserve"> OLEIC ACID SULFONATE</t>
  </si>
  <si>
    <t xml:space="preserve"> 9-OCTADECENOIC ACID, CIS-, SULFONATED</t>
  </si>
  <si>
    <t xml:space="preserve"> 9-OCTADECENOIC ACID (Z)-, SULFONATED</t>
  </si>
  <si>
    <t xml:space="preserve"> ZEOLITE NA-A</t>
  </si>
  <si>
    <t xml:space="preserve"> SODIUM ZEOLITE</t>
  </si>
  <si>
    <t xml:space="preserve"> SODIUM ZEOLITE A</t>
  </si>
  <si>
    <t xml:space="preserve"> ZEOLITES, NAA</t>
  </si>
  <si>
    <t xml:space="preserve"> RICEBRAN OIL, SULFATED</t>
  </si>
  <si>
    <t xml:space="preserve"> RICE BRAN OIL, SULFATED</t>
  </si>
  <si>
    <t xml:space="preserve"> FATS AND GLYCERIDIC OILS, RICE BRAN, SULFATED</t>
  </si>
  <si>
    <t xml:space="preserve"> RICE BRAN OIL, SULFONATED</t>
  </si>
  <si>
    <t xml:space="preserve"> SULFATED RICE BRAN OIL</t>
  </si>
  <si>
    <t xml:space="preserve"> SPERM OIL, SULFATED</t>
  </si>
  <si>
    <t xml:space="preserve"> SULFATED SPERM OIL</t>
  </si>
  <si>
    <t xml:space="preserve"> ROSIN, HYDROGENATED, POTASSIUM SALT</t>
  </si>
  <si>
    <t xml:space="preserve"> RESIN ACIDS AND ROSIN ACIDS, HYDROGENATED, POTASSIUM SALTS</t>
  </si>
  <si>
    <t xml:space="preserve"> ROSIN, HYDROGENATED, SODIUM SALT</t>
  </si>
  <si>
    <t xml:space="preserve"> RESIN ACIDS AND ROSIN ACIDS, HYDROGENATED, SODIUM SALTS</t>
  </si>
  <si>
    <t xml:space="preserve"> TALL OIL FATTY ACIDS, SULFATED</t>
  </si>
  <si>
    <t xml:space="preserve"> MANGANESE LINOLEATE</t>
  </si>
  <si>
    <t xml:space="preserve"> 9,12-OCTADECADIENOIC ACID (Z,Z)-, MANGANESE SALT</t>
  </si>
  <si>
    <t xml:space="preserve"> MANGANESE 9,12-OCTADECADIENOATE, (Z,Z)-</t>
  </si>
  <si>
    <t xml:space="preserve"> LINOLLEIC ACID, MANGANESE SALT</t>
  </si>
  <si>
    <t xml:space="preserve"> 4-METHYL-1-PENTENE</t>
  </si>
  <si>
    <t xml:space="preserve"> 1-PENTENE, 4-METHYL-</t>
  </si>
  <si>
    <t xml:space="preserve"> ISOBUTYLETHENE</t>
  </si>
  <si>
    <t xml:space="preserve"> (E)-2-BUTENEDIOIC ACID</t>
  </si>
  <si>
    <t xml:space="preserve"> 2-BUTENEDIOIC ACID</t>
  </si>
  <si>
    <t xml:space="preserve"> 1,2-ETHYLENEDICARBOXYLIC ACID</t>
  </si>
  <si>
    <t xml:space="preserve"> ALPHA-ALKYL(C12-C18)-OMEGA-HYDROXYPOLY(OXYETHYLENE) POLY(OXYPROPYLENE)</t>
  </si>
  <si>
    <t xml:space="preserve"> PEG/PPG ALKYL(C12-18) ETHER</t>
  </si>
  <si>
    <t xml:space="preserve"> ALCOHOLS, C12-18, ETHOXYLATED PROPOXYLATED</t>
  </si>
  <si>
    <t xml:space="preserve"> ALPHA-ALKYL(C12-18)-OMEGA-HYDROXYPOLY(OXYETHYLENE)POLY(OXYPROPYLENE)</t>
  </si>
  <si>
    <t xml:space="preserve"> ETHOXYLATED PROPOXYLATED ALCOHOLS(C12-18)</t>
  </si>
  <si>
    <t xml:space="preserve"> C12-18 ALCOHOLS, ETHOXYLATED PROPOXYLATED</t>
  </si>
  <si>
    <t xml:space="preserve"> C12-18 PEG/PPG ALKYL ETHER</t>
  </si>
  <si>
    <t xml:space="preserve"> POLYETHYLENE-POLYPROPYLENE GLYCOL ALKYL(C12-18) ETHER</t>
  </si>
  <si>
    <t xml:space="preserve"> PEG/PPG C12-18 ALCOHOLS</t>
  </si>
  <si>
    <t xml:space="preserve"> PEG/PPG ALKYL ETHER, C12-18</t>
  </si>
  <si>
    <t xml:space="preserve"> DODECANEDIOIC ACID</t>
  </si>
  <si>
    <t xml:space="preserve"> 1,10-DECANEDICARBOXYLIC ACID</t>
  </si>
  <si>
    <t xml:space="preserve"> 1,10-DICARBOXYDECANE</t>
  </si>
  <si>
    <t xml:space="preserve"> 1,12-DODECANEDIOIC ACID</t>
  </si>
  <si>
    <t xml:space="preserve"> DECAMETHYLENEDICARBOXYLIC ACID</t>
  </si>
  <si>
    <t xml:space="preserve"> DISTEARYL THIODIPROPIONATE</t>
  </si>
  <si>
    <t xml:space="preserve"> DISTEARYL THIOPROPIONATE</t>
  </si>
  <si>
    <t xml:space="preserve"> DIOCTADECYL 3,3'-THIOBIS(PROPANOATE)</t>
  </si>
  <si>
    <t xml:space="preserve"> DIOCTADECYL 3,3'-THIODIPROPIONATE</t>
  </si>
  <si>
    <t xml:space="preserve"> DIOCTADECYL THIODIPROPIONATE</t>
  </si>
  <si>
    <t xml:space="preserve"> DISTEARYL BETA,BETA'-THIODIPROPIONATE</t>
  </si>
  <si>
    <t xml:space="preserve"> PROPANOIC ACID, 3,3'-THIOBIS-, DIOCTADECYL ESTER</t>
  </si>
  <si>
    <t xml:space="preserve"> PROPIONIC ACID, 3,3'-THIODI-, DIOCTADECYL ESTER</t>
  </si>
  <si>
    <t xml:space="preserve"> STEARYL THIODIPROPIONATE</t>
  </si>
  <si>
    <t xml:space="preserve"> DIAMINOBUTANE</t>
  </si>
  <si>
    <t xml:space="preserve"> BUTANEDIAMINE</t>
  </si>
  <si>
    <t xml:space="preserve"> 5-METHYLENE-2-NORBORNENE</t>
  </si>
  <si>
    <t xml:space="preserve"> BICYCLO(2.2.1)HEPT-2-ENE, 5-METHYLENE-</t>
  </si>
  <si>
    <t xml:space="preserve"> METHYLENENORBORNENE</t>
  </si>
  <si>
    <t xml:space="preserve"> 2-NORBORNENE, 5-METHYLENE-</t>
  </si>
  <si>
    <t xml:space="preserve"> 5-METHYLENEBICYCLO(2.2.1)HEPT-2-ENE</t>
  </si>
  <si>
    <t xml:space="preserve"> 5-METHYLENE-2-NORBORNYLENE</t>
  </si>
  <si>
    <t xml:space="preserve"> N,N'-1,3-PROPANEDIYLBIS(3,5-DI-TERT-BUTYL-4-HYDROXYHYDROCINNAMAMIDE)</t>
  </si>
  <si>
    <t xml:space="preserve"> BENZENEPROPANAMIDE, N,N'-1,3-PROPANEDIYLBIS(3,5-BIS(1,1-DIMETHYLETHYL)-4-HYDROXY-</t>
  </si>
  <si>
    <t xml:space="preserve"> N,N'-1,3-PROPANEDIYLBIS(3,5-BIS(1,1-DIMETHYLETHYL)-4-HYDROXYBENZENEPROPANAMIDE)</t>
  </si>
  <si>
    <t xml:space="preserve"> STANNOUS STEARATE</t>
  </si>
  <si>
    <t xml:space="preserve"> TIN(2+) OCTADECANOATE</t>
  </si>
  <si>
    <t xml:space="preserve"> OCTADECANOIC ACID, TIN(2+) SALT</t>
  </si>
  <si>
    <t xml:space="preserve"> STEARIC ACID, TIN(2+) SALT</t>
  </si>
  <si>
    <t xml:space="preserve"> TIN(2+) STEARATE</t>
  </si>
  <si>
    <t xml:space="preserve"> TIN DISTEARATE</t>
  </si>
  <si>
    <t xml:space="preserve"> TIN(II) STEARATE</t>
  </si>
  <si>
    <t xml:space="preserve"> FATTY ACIDS(C18), UNSATURATED, TRIMERS, METHYL ESTERS</t>
  </si>
  <si>
    <t xml:space="preserve"> FATTY ACIDS(C18), UNSATURATED, TRIMER, METHYL ESTERS</t>
  </si>
  <si>
    <t xml:space="preserve"> C18 FATTY ACIDS, METHYL ESTERS, TRIMERS</t>
  </si>
  <si>
    <t xml:space="preserve"> FATTY ACIDS, C18-UNSATD., TRIMERS, ME ESTERS</t>
  </si>
  <si>
    <t xml:space="preserve"> FATTY ACIDS(C18), METHYL ESTERS, TRIMERS</t>
  </si>
  <si>
    <t xml:space="preserve"> TRIMERIC FATTY ACIDS(C18), METHYL ESTERS</t>
  </si>
  <si>
    <t xml:space="preserve"> 2-DIMETHYLAMINO-2-METHYL-1-PROPANOL</t>
  </si>
  <si>
    <t xml:space="preserve"> 2-(DIMETHYLAMINO)-2-METHYLPROPANOL</t>
  </si>
  <si>
    <t xml:space="preserve"> DMAMP (DIMETHYLAMINO-2-METHYLPROPANOL)</t>
  </si>
  <si>
    <t xml:space="preserve"> 1-PROPANOL, 2-(DIMETHYLAMINO)-2-METHYL-</t>
  </si>
  <si>
    <t xml:space="preserve"> POLY(12-HYDROXYSTEARIC ACID-CO-PEG)</t>
  </si>
  <si>
    <t xml:space="preserve"> OCTADECANOIC ACID, 12-HYDROXY-, POLYMER WITH ALPHA-HYDRO-OMEGA-HYDROXYPOLY(OXY-1,2-ETHANEDIYL)</t>
  </si>
  <si>
    <t xml:space="preserve"> POLY(OXY-1,2-ETHANEDIYL), ALPHA-HYDRO-OMEGA-HYDROXY-, POLYMER WITH 12-HYDROXYOCTADECANOIC ACID</t>
  </si>
  <si>
    <t xml:space="preserve"> 12-HYDROXYSTEARIC ACID-POLYETHYLENE GLYCOL COPOLYMER</t>
  </si>
  <si>
    <t xml:space="preserve"> 12-HYDROXYOCTADECANOIC ACID-PEG COPOLYMER</t>
  </si>
  <si>
    <t xml:space="preserve"> DISODIUM DIDECYLPHENOXYBENZENEDISULFONATE</t>
  </si>
  <si>
    <t xml:space="preserve"> BENZENESULFONIC ACID, OXYBIS(DECYL-, DISODIUM SALT</t>
  </si>
  <si>
    <t xml:space="preserve"> DISODIUM OXYBIS(DECYLBENZENESULFONATE)</t>
  </si>
  <si>
    <t xml:space="preserve"> POLY(OXYETHYLENE) SORBITOL MONOLAURATE TETRAOLEATE</t>
  </si>
  <si>
    <t xml:space="preserve"> PEG SORBITOL LAURATE TETRAOLEATE</t>
  </si>
  <si>
    <t xml:space="preserve"> PEG SORBITOL TETRAOLEATE LAURATE</t>
  </si>
  <si>
    <t xml:space="preserve"> POLYOXYETHYLENE SORBITOL MONOLAURATE TETRAOLEATE</t>
  </si>
  <si>
    <t xml:space="preserve"> POLY(OXY-1,2-ETHANEDIYL), ALPHA-HYDRO-OMEGA-HHYDROXY-, ETHER WITH D-GLUCITOL (6:1), MONODODECANOATE TETRA-9-OCTADECENOATE, (ALL-Z)-</t>
  </si>
  <si>
    <t xml:space="preserve"> PEG SORBITOL (6:1) LAURATE TETRAOLEATE</t>
  </si>
  <si>
    <t xml:space="preserve"> DISODIUM DIHEXADECYLPHENOXYBENZENEDISULFONATE</t>
  </si>
  <si>
    <t xml:space="preserve"> BENZENESULFONIC ACID, OXYBIS(HEXADECYL-, DISODIUM SALT</t>
  </si>
  <si>
    <t xml:space="preserve"> DISODIUM OXYBIS(HEXADECYLBENZENESULFONATE)</t>
  </si>
  <si>
    <t xml:space="preserve"> 2-(2H-BENZOTRIAZOL-2-YL)-4,6-BIS(1-METHYL-1-PHENYLETHYL)PHENOL</t>
  </si>
  <si>
    <t xml:space="preserve"> PHENOL, 2-(2H-BENZOTRIAZOL-2-YL)-4,6-BIS(1-METHYL-1-PHENYLETHYL)-</t>
  </si>
  <si>
    <t xml:space="preserve"> 2-BENZOTRIAZOL-2-YL-4,6-BIS(ALPHA,ALPHA-DIMETHYLBENZYL)PHENOL</t>
  </si>
  <si>
    <t xml:space="preserve"> 2,2'-OXAMIDOBIS(ETHYL 3-(3,5-DI-TERT-BUTYL-4-HYDROXYPHENYL)PROPIONATE)</t>
  </si>
  <si>
    <t xml:space="preserve"> (1,2-DIOXO-1,2-ETHANEDIYL)BIS(IMINO-2,1-ETHANEDIYL) 3,5-BIS(1,1-DIMETHYLETHYL)-4-HYDROXYBENZENEPROPANOATE</t>
  </si>
  <si>
    <t xml:space="preserve"> BENZENEPROPANOIC ACID, 3,5-BIS(1,1-DIMETHYLETHYL)-4-HYDROXY-, (1,2-DIOXO-1,2-ETHANEDIYL)BIS(IMINO-2,1-ETHANEDIYL) ESTER</t>
  </si>
  <si>
    <t xml:space="preserve"> OXALYLBIS(IMINOETHYLENE) 3,5-DI-TERT-BUTYL-4-HYDROXYHYDROCINNAMATE</t>
  </si>
  <si>
    <t xml:space="preserve"> ALUMINUM MONOSTEARATE</t>
  </si>
  <si>
    <t xml:space="preserve"> ALUMINUM STEARATE, MONOBASIC</t>
  </si>
  <si>
    <t xml:space="preserve"> ALUMINUM DIHYDROXIDE STEARATE</t>
  </si>
  <si>
    <t xml:space="preserve"> ALUMINUM, DIHYDROXY(OCTADECANOATO-KAPPAO)-</t>
  </si>
  <si>
    <t xml:space="preserve"> ALUMINUM, DIHYDROXY(STEARATO)-</t>
  </si>
  <si>
    <t xml:space="preserve"> DIHYDROXYALUMINUM STEARATE</t>
  </si>
  <si>
    <t xml:space="preserve"> DIHYDROXY(OCTADECANOATO-KAPPAO)ALUMINUM</t>
  </si>
  <si>
    <t xml:space="preserve"> DIHYDROXY(STEARATO)ALUMINUM</t>
  </si>
  <si>
    <t xml:space="preserve"> TOLUENESULFONAMIDE, P-</t>
  </si>
  <si>
    <t xml:space="preserve"> BENZENESULFONAMIDE, 4-METHYL-</t>
  </si>
  <si>
    <t xml:space="preserve"> P-TOLUENESULFONAMIDE</t>
  </si>
  <si>
    <t xml:space="preserve"> 4-METHYLBENZENESULFONAMIDE</t>
  </si>
  <si>
    <t xml:space="preserve"> POLY(MONOMETHYL MALEATE-CO-VINYL CHLORIDE)</t>
  </si>
  <si>
    <t xml:space="preserve"> POLY(METHYL MALEATE-CO-VINYL CHLORIDE)</t>
  </si>
  <si>
    <t xml:space="preserve"> METHYL MALEATE-VINYL CHLORIDE COPOLYMER</t>
  </si>
  <si>
    <t xml:space="preserve"> POLY(CHLOROETHENE-CO-MONOMETHYL 2-BUTENEDIOATE, (Z)-)</t>
  </si>
  <si>
    <t xml:space="preserve"> VINYL CHLORIDE-METHYL MALEATE COPOLYMER</t>
  </si>
  <si>
    <t xml:space="preserve"> 2-BUTENEDIOIC ACID (Z)-, MONOMETHYL ESTER, POLYMER WITH CHLOROETHENE</t>
  </si>
  <si>
    <t xml:space="preserve"> POLY(PROPYL MALEATE-CO-VINYL CHLORIDE)</t>
  </si>
  <si>
    <t xml:space="preserve"> PROPYL MALEATE-VINYL CHLORIDE COPOLYMER</t>
  </si>
  <si>
    <t xml:space="preserve"> POLY(CHLOROETHENE-CO-MONOPROPYL 2-BUTENEDIOATE (Z))</t>
  </si>
  <si>
    <t xml:space="preserve"> VINYL CHLORIDE-PROPYL MALEATE COPOLYMER</t>
  </si>
  <si>
    <t xml:space="preserve"> 2-BUTENEDIOIC ACID (Z)-, MONOPROPYL ESTER, POLYMER WITH CHLOROETHENE</t>
  </si>
  <si>
    <t xml:space="preserve"> POLY(AMYL MALEATE-CO-VINYL CHLORIDE)</t>
  </si>
  <si>
    <t xml:space="preserve"> AMYL MALEATE-VINYL CHLORIDE COPOLYMER</t>
  </si>
  <si>
    <t xml:space="preserve"> POLY(CHLOROETHENE-CO-MONOPENTYL 2-BUTENEDIOATE (Z))</t>
  </si>
  <si>
    <t xml:space="preserve"> VINYL CHLORIDE-AMYL MALEATE COPOLYMER</t>
  </si>
  <si>
    <t xml:space="preserve"> 2-BUTENEDIOIC ACID (Z)-, MONOPENTYL ESTER, POLYMER WITH CHLOROETHENE</t>
  </si>
  <si>
    <t xml:space="preserve"> POLY(OCTYL MALEATE-CO-VINYL CHLORIDE)</t>
  </si>
  <si>
    <t xml:space="preserve"> OCTYL MALEATE-VINYL CHLORIDE COPOLYMER</t>
  </si>
  <si>
    <t xml:space="preserve"> POLY(CHLOROETHENE-CO-MONOOCTYL 2-BUTENEDIOATE (Z))</t>
  </si>
  <si>
    <t xml:space="preserve"> VINYL CHLORIDE-OCTYL MALEATE COPOLYMER</t>
  </si>
  <si>
    <t xml:space="preserve"> 2-BUTENEDIOIC ACID (Z)-, MONOOCTYL ESTER, POLYMER WITH CHLOROETHENE</t>
  </si>
  <si>
    <t xml:space="preserve"> POLY(CYANURIC CHLORIDE-CO-TERT-OCTYLAMINE-CO-1,6-BIS(2,2,6,6-TETRAMETHYL-4-PIPERIDYLAMINO)HEXANE)</t>
  </si>
  <si>
    <t xml:space="preserve"> POLY((6-((1,1,3,3-TETRAMETHYLBUTYL)AMINO)-S-TRIAZINE-2,4-DIYL)((2,2,6,6-TETRAMETHYL-4-PIPERIDYL)IMINO)HEXAMETHYLENE((2,2,6,6-TETRAMETHYL-4-PIPERIDYL)IMINO))</t>
  </si>
  <si>
    <t xml:space="preserve"> N,N'-BIS(2,2,6,6-TETRAMETHYL-4-PIPERIDINYL)-1,6-HEXANEDIAMINE, POLYMER WITH 2,4,6-TRICHLORO-1,3,5-TRIAZINE AND 2,4,4-TRIMETHYL-2-PENTANAMINE</t>
  </si>
  <si>
    <t xml:space="preserve"> POLY((6-((1,1,3,3-TETRAMETHYLBUTYL)AMINO)-1,3,5-TRIAZINE-2,4-DIYL)((2,2,6,6-TETRAMETHYL-4-PIPERIDINYL)IMINO)-1,6-HEXANEDIYL((2,2,6,6-TETRAMETHYL-4-PIPERIDINYL)IMINO))</t>
  </si>
  <si>
    <t xml:space="preserve"> 1,6-HEXANEDIAMINE, N,N'-BIS(2,2,6,6-TETRAMETHYL-4-PIPERIDINYL)-, POLYMER WITH 2,4,6-TRICHLORO-1,3,5-TRIAZINE, REACTION PRODUCTS WITH 2,4,4-TRIMETHYL-2-PENTANAMINE</t>
  </si>
  <si>
    <t xml:space="preserve"> PEG-8 STEARATE</t>
  </si>
  <si>
    <t xml:space="preserve"> PEG-8 MONOSTEARATE</t>
  </si>
  <si>
    <t xml:space="preserve"> POLYETHYLENE GLYCOL 400 MONOSTEARATE</t>
  </si>
  <si>
    <t xml:space="preserve"> OCTAETHYLENE GLYCOL MONOSTEARATE</t>
  </si>
  <si>
    <t xml:space="preserve"> OCTADECANOIC ACID, 23-HYDROXY-3,6,8,12,15,18,21-HEPTAOXATRICOS-1-YL ESTER</t>
  </si>
  <si>
    <t xml:space="preserve"> 23-HYDROXY-3,6,8,12,15,18,21-HEPTAOXATRICOS-1-YL OCTADECANOATE</t>
  </si>
  <si>
    <t xml:space="preserve"> POLYOXYL 8 STEARATE</t>
  </si>
  <si>
    <t xml:space="preserve"> POLYOXYETHYLENE (8) MONOSTEARATE</t>
  </si>
  <si>
    <t xml:space="preserve"> POLYOXYETHYLENE (8) STEARATE</t>
  </si>
  <si>
    <t xml:space="preserve"> POLY(AZELAIC ACID-CO-DIPROPYLENE GLYCOL)</t>
  </si>
  <si>
    <t xml:space="preserve"> AZELAIC ACID-DIPROPYLENE GLYCOL COPOLYMER</t>
  </si>
  <si>
    <t xml:space="preserve"> POLY(DIPROPYLENE GLYCOL AZELATE)</t>
  </si>
  <si>
    <t xml:space="preserve"> NONANEDIOIC ACID, POLYMER WITH OXYBIS(PROPANOL)</t>
  </si>
  <si>
    <t xml:space="preserve"> POLY(NONANEDIOIC ACID-CO-OXYBIS(PROPANOL))</t>
  </si>
  <si>
    <t xml:space="preserve"> POLY(VINYL ACETATE/VINYL N-OCTADECYLCARBAMATE)</t>
  </si>
  <si>
    <t xml:space="preserve"> POLY(VINYL ACETATE-CO-VINYL OCTADECYLCARBAMATE)</t>
  </si>
  <si>
    <t xml:space="preserve"> ACETIC ACID ETHENYL ESTER, POLYMER WITH ETHENOL, REACTION PRODUCTS WITH 1-ISOCYANATOHEXADECANE AND 1-ISOCYANATOOCTADECANE</t>
  </si>
  <si>
    <t xml:space="preserve"> ACETIC ACID ETHENYL ESTER, POLYMER WITH ETHENYL OCTADECYLCARBAMATE</t>
  </si>
  <si>
    <t xml:space="preserve"> POLY(VINYL ACETATE-CO-VINYL ALCOHOL)-CETYL ISOCYANATE-STEARYL ISOCYANATE REACTION PRODUCT</t>
  </si>
  <si>
    <t xml:space="preserve"> TALLOW, SULFATED</t>
  </si>
  <si>
    <t xml:space="preserve"> N,N-BIS(2-HYDROXYETHYL)ALKYL(C13-C15)AMINE</t>
  </si>
  <si>
    <t xml:space="preserve"> PEG ALKYL(C13-15)AMINE</t>
  </si>
  <si>
    <t xml:space="preserve"> AMINES, C13-15-ALKYL, ETHOXYLATED</t>
  </si>
  <si>
    <t xml:space="preserve"> ALKYL(C13-15)AMINE, ETHOXYLATED</t>
  </si>
  <si>
    <t xml:space="preserve"> C13-15 ALKYLAMINE, ETHOXYLATED</t>
  </si>
  <si>
    <t xml:space="preserve"> ETHOXYLATED ALKYL(C13-15)AMINE</t>
  </si>
  <si>
    <t xml:space="preserve"> POLY(BUTYL ACRYLATE-CO-ETHYLENE-CO-PROPYLENE)</t>
  </si>
  <si>
    <t xml:space="preserve"> BUTYL 2-PROPENOATE-ETHENE-1-PROPENE COPOLYMER</t>
  </si>
  <si>
    <t xml:space="preserve"> POLY(BUTYL 2-PROPENOATE-CO-ETHYLENE-CO-PROPYLENE)</t>
  </si>
  <si>
    <t xml:space="preserve"> 2-PROPENOIC ACID, BUTYL ESTER, POLYMER WITH ETHENE AND 1-PROPENE</t>
  </si>
  <si>
    <t xml:space="preserve"> (2-ALKENYL(C30-53))SUCCINIC ANHYDRIDE</t>
  </si>
  <si>
    <t xml:space="preserve"> (2-ALKENYL)SUCCINIC ANHYDRIDE, C30-53</t>
  </si>
  <si>
    <t xml:space="preserve"> C30-53 (2-ALKENYL)SUCCINIC ANHYDRIDE</t>
  </si>
  <si>
    <t xml:space="preserve"> MONOALKENYL(C30-53)-2,5-FURANDIONE</t>
  </si>
  <si>
    <t xml:space="preserve"> 2,5-FURANDIONE, DIHYDRO-, MONO-C30-53-2-ALKENYL DERIVS.</t>
  </si>
  <si>
    <t xml:space="preserve"> 2-ALKENYL(C30-53)SUCCINIC ANHYDRIDE</t>
  </si>
  <si>
    <t xml:space="preserve"> POLY(FUMARIC ACID-CO-PENTAERYTHRITOL)</t>
  </si>
  <si>
    <t xml:space="preserve"> FUMARIC ACID-PENTAERYTHRITOL COPOLYMER</t>
  </si>
  <si>
    <t xml:space="preserve"> POLY(2,2-BIS(HYDROXYMETHYL)-1,3-PROPANEDIOL-CO-2-BUTENEDIOIC ACID (E))</t>
  </si>
  <si>
    <t xml:space="preserve"> 2-BUTENEDIOIC ACID (E)-, POLYMER WITH 2,2-BIS(HYDROXYMETHYL)-1,3-PROPANEDIOL</t>
  </si>
  <si>
    <t xml:space="preserve"> BENZYL(HYDROGENATED TALLOW)DIMETHYLAMMONIUM BENTONITE</t>
  </si>
  <si>
    <t xml:space="preserve"> BENTONITE, MODIFIED WITH BENZYL(HYDROGENATED TALLOW)DIMETHYLAMMONIUM CHLORIDE</t>
  </si>
  <si>
    <t xml:space="preserve"> QUATERNARY AMMONIUM COMPOUNDS, BENZYL(HYDROGENATED TALLOW ALKYL)DIMETHYL, SALTS WITH BENTONITE</t>
  </si>
  <si>
    <t xml:space="preserve"> 2,2'-[(1-METHYLETHYLIDENE)BIS(4,1-PHENYLENEOXY[1-(BUTOXYMETHYL)-2,1-ETHANEDIYL]OXYMETHYLENE)]BISOXIRANE</t>
  </si>
  <si>
    <t xml:space="preserve"> 2,2'-((1-METHYLETHYLIDENE)BIS(4,1-PHENYLENEOXY(1-(BUTOXYMETHYL)-2,1-ETHANEDIYL)OXYMETHYLENE))BIS(OXIRANE)</t>
  </si>
  <si>
    <t xml:space="preserve"> OXIRANE, 2,2'-((1-METHYLETHYLIDENE)BIS(4,1-PHENYLENEOXY(1-(BUTOXYMETHYL)-2,1-ETHANEDIYL)OXYMETHYLENE))BIS-</t>
  </si>
  <si>
    <t xml:space="preserve"> 2,2'-(2,5-THIOPHENEDIYL)-BIS (5-TERT-BUTYLBENZOXAZOLE)</t>
  </si>
  <si>
    <t xml:space="preserve"> 2,5-BIS(5-TERT-BUTYL-2-BENZOXAZOLYL)THIOPHENE</t>
  </si>
  <si>
    <t xml:space="preserve"> 3-(2-XENOLYL)-1,2-EPOXYPROPANE</t>
  </si>
  <si>
    <t xml:space="preserve"> (((1,1'-BIPHENYL)-2-YLOXY)METHYL)OXIRANE</t>
  </si>
  <si>
    <t xml:space="preserve"> OXIRANE, (((1,1'-BIPHENYL)-2-YLOXY)METHYL)-</t>
  </si>
  <si>
    <t xml:space="preserve"> PROPANE, 1-(2-BIPHENYLYLOXY)-2,3-EPOXY-</t>
  </si>
  <si>
    <t xml:space="preserve"> 3-(2-XENYLOXY)-1,2-EPOXYPROPANE</t>
  </si>
  <si>
    <t xml:space="preserve"> 1-(2-BIPHENYLYLOXY)-2,3-EPOXYPROPANE</t>
  </si>
  <si>
    <t xml:space="preserve"> 3-(2-DIPHENYLYLOXY)-1,2-EPOXYPROPANE</t>
  </si>
  <si>
    <t xml:space="preserve"> 2-biphenylyl glycidyl ether</t>
  </si>
  <si>
    <t xml:space="preserve"> COBALTOUS ACETATE</t>
  </si>
  <si>
    <t xml:space="preserve"> COBALT(II) ACETATE</t>
  </si>
  <si>
    <t xml:space="preserve"> cobalt acetate</t>
  </si>
  <si>
    <t xml:space="preserve"> cobalt diacetate</t>
  </si>
  <si>
    <t xml:space="preserve"> acetic acid, cobalt(2+) salt</t>
  </si>
  <si>
    <t xml:space="preserve"> cobaltous acetate</t>
  </si>
  <si>
    <t xml:space="preserve"> cobalt(2+) acetate</t>
  </si>
  <si>
    <t xml:space="preserve"> bis(acetato) cobalt</t>
  </si>
  <si>
    <t xml:space="preserve"> POLY(BISPHENOL A-CO-ISOPHTHALOYL CHLORIDE-CO-PHOSGENE-CO-TEREPHTHALOYL CHLORIDE)</t>
  </si>
  <si>
    <t xml:space="preserve"> POLY(4,4'-ISOPROPYLIDENEDIPHENOL-CO-CARBONYL CHLORIDE-CO-TEREPHTHALOYL CHLORIDE-CO-ISOPHTHALOYL CHLORIDE)</t>
  </si>
  <si>
    <t xml:space="preserve"> POLY(1,3-BENZENEDICARBONYL DICHLORIDE-CO-1,4-BENZENEDICARBONYL DICHLORIDE-CO-CARBONIC DICHLORIDE-CO-4,4'-(1-METHYLETHYLIDENE)BIS(PHENOL))</t>
  </si>
  <si>
    <t xml:space="preserve"> 1,3-BENZENEDICARBONYL DICHLORIDE, POLYMER WITH 1,4-BENZENEDICARBONYL DICHLORIDE, CARBONIC DICHLORIDE AND 4,4'-(1-METHYLETHYLIDENE)BIS(PHENOL)</t>
  </si>
  <si>
    <t xml:space="preserve"> 4,4'-ISOPROPYLIDENEDIPHENOL-CARBONYL CHLORIDE-TEREPHTHALOYL CHLORIDE-ISOPHTHALOYL CHLORIDE RESIN</t>
  </si>
  <si>
    <t xml:space="preserve"> 1,1,1-TRICHLOROETHANE</t>
  </si>
  <si>
    <t xml:space="preserve"> ETHANE, 1,1,1-TRICHLORO-</t>
  </si>
  <si>
    <t xml:space="preserve"> CHLORTEN</t>
  </si>
  <si>
    <t xml:space="preserve"> METHYLCHLOROFORM</t>
  </si>
  <si>
    <t xml:space="preserve"> TRICHLOROMETHYLMETHANE</t>
  </si>
  <si>
    <t xml:space="preserve"> 1,1,1-TCE</t>
  </si>
  <si>
    <t xml:space="preserve"> BETA-BROMO-BETA-NITROSTYRENE</t>
  </si>
  <si>
    <t xml:space="preserve"> BENZENE, (2-BROMO-2-NITROETHENYL)-</t>
  </si>
  <si>
    <t xml:space="preserve"> (2-BROMO-2-NITROETHENYL)BENZENE</t>
  </si>
  <si>
    <t xml:space="preserve"> STYRENE, BETA-BROMO-BETA-NITRO-</t>
  </si>
  <si>
    <t xml:space="preserve"> DIDECYLDIMETHYLAMMONIUM CHLORIDE</t>
  </si>
  <si>
    <t xml:space="preserve"> AMMONIUM, DIDECYLDIMETHYL-, CHLORIDE</t>
  </si>
  <si>
    <t xml:space="preserve"> N-DECYL-N,N-DIMETHYL-1-DECANAMINIUM CHLORIDE</t>
  </si>
  <si>
    <t xml:space="preserve"> QUATERNIUM-12</t>
  </si>
  <si>
    <t xml:space="preserve"> 1-DECANAMINIUM, N-DECYL-N,N-DIMETHYL-, CHLORIDE</t>
  </si>
  <si>
    <t xml:space="preserve"> N-OLEYL-1,3-PROPYLENEDIAMINE</t>
  </si>
  <si>
    <t xml:space="preserve"> OLEYLTRIMETHYLENEDIAMINE</t>
  </si>
  <si>
    <t xml:space="preserve"> N-OLEYL-1,3-PROPANEDIAMINE</t>
  </si>
  <si>
    <t xml:space="preserve"> N-9-OCTADECENYL-1,3-PROPANEDIAMINE, (Z)-</t>
  </si>
  <si>
    <t xml:space="preserve"> 1,3-PROPANEDIAMINE, N-9-OCTADECENYL-, (Z)-</t>
  </si>
  <si>
    <t xml:space="preserve"> ALCOHOLS, C&gt;14</t>
  </si>
  <si>
    <t xml:space="preserve"> SYNTHETIC PRIMARY LINEAR ALIPHATIC ALCOHOL, MW GREATER THAN 400</t>
  </si>
  <si>
    <t xml:space="preserve"> ALCOHOL(C LENGTH GREATER THAN 14)</t>
  </si>
  <si>
    <t xml:space="preserve"> ALCOHOL(C14+)</t>
  </si>
  <si>
    <t xml:space="preserve"> C14+ ALCOHOL</t>
  </si>
  <si>
    <t xml:space="preserve"> ALCOHOLS C&gt;14</t>
  </si>
  <si>
    <t xml:space="preserve"> C&gt;14 ALCOHOLS</t>
  </si>
  <si>
    <t xml:space="preserve"> FATTY ALCOHOL(C14+)</t>
  </si>
  <si>
    <t xml:space="preserve"> N,N-BIS(2-HYDROXYETHYL)ALKYL(C12-C18)AMIDE</t>
  </si>
  <si>
    <t xml:space="preserve"> N,N-BIS(2-HYDROXYETHYL)ALKYL(C12-18)AMINE</t>
  </si>
  <si>
    <t xml:space="preserve"> ETHANOL, 2,2'-IMINOBIS-, N-C12-18-ALKYL DERIVS.</t>
  </si>
  <si>
    <t xml:space="preserve"> N-ALKYL(C12-18)-2,2'-IMINOBIS(ETHANOL)</t>
  </si>
  <si>
    <t xml:space="preserve"> 5-((2,3-DIHYDRO-6-METHYL-2-OXO-1H-BENZIMIDAZOL-5-YL)AZO)-2,4,6(1H,3H,5H)-PYRIMIDINETRIONE</t>
  </si>
  <si>
    <t xml:space="preserve"> C.I. PIGMENT ORANGE 64</t>
  </si>
  <si>
    <t xml:space="preserve"> C.I. 12760</t>
  </si>
  <si>
    <t xml:space="preserve"> CROMOPHTAL ORANGE GP</t>
  </si>
  <si>
    <t xml:space="preserve"> PIGMENT ORANGE 64</t>
  </si>
  <si>
    <t xml:space="preserve"> 2,4,6(1H,3H,5H)-PYRIMIDINETRIONE, 5-((2,3-DIHYDRO-6-METHYL-2-OXO-1H-BENZIMIDAZOL-5-YL)AZO)-</t>
  </si>
  <si>
    <t xml:space="preserve"> PPG DIBENZOATE</t>
  </si>
  <si>
    <t xml:space="preserve"> POLYPROPYLENE GLYCOL DIBENZOATE</t>
  </si>
  <si>
    <t xml:space="preserve"> POLY(OXY(METHYL-1,2-ETHANEDIYL)), ALPHA-BENZOYL-OMEGA-(BENZOYLOXY)-</t>
  </si>
  <si>
    <t xml:space="preserve"> ALPHA-BENZOYL-OMEGA-(BENZOYLOXY)POLY(OXY(METHYL-1,2-ETHANEDIYL))</t>
  </si>
  <si>
    <t xml:space="preserve"> POLY(ACRYLAMIDE-(2-ACRYLAMIDE-2-METHYLPROPYLSULFONATE)-DIMETHYLDIALLYL AMMONIUM CHLORIDE) SODIUM SALT</t>
  </si>
  <si>
    <t xml:space="preserve"> POLY(ACRYLAMIDE-CO-DIALLYLDIMETHYLAMMONIUM CHLORIDE-CO-SODIUM ACRYLAMIDOMETHYLPROPANESULFONATE)</t>
  </si>
  <si>
    <t xml:space="preserve"> 2-PROPEN-1-AMINIUM, N,N-DIMETHYL-N-2-PROPENYL-, CHLORIDE, POLYMER WITH 2-METHYL-2-((1-OXO-2-PROPENYL)AMINO)-1-PROPANESULFONIC ACID MONO...CAS RN 72275-68-4</t>
  </si>
  <si>
    <t xml:space="preserve"> 2-IMINOETHYLAMINE</t>
  </si>
  <si>
    <t xml:space="preserve"> 2-IMINOETHANAMINE</t>
  </si>
  <si>
    <t xml:space="preserve"> FATTY ACIDS, AMMONIUM SALTS</t>
  </si>
  <si>
    <t xml:space="preserve"> AMMONIUM SALTS OF FATTY ACIDS</t>
  </si>
  <si>
    <t xml:space="preserve"> AMMONIUM FATTY ACID SALTS</t>
  </si>
  <si>
    <t xml:space="preserve"> SOAP, AMMONIUM</t>
  </si>
  <si>
    <t xml:space="preserve"> IMIDAZOLIUM COMPOUNDS, 2-(C17 AND C17-UNSATURATED ALKYL)-1-[2-(C18 AND C18-UNSATURATED AMIDO)ETHYL]-4,5-DIHYDRO-1-METHYL, METHYL SULFATES</t>
  </si>
  <si>
    <t xml:space="preserve"> 2-ALKYL(C17 AND C17-UNSATURATED)-1-(2-(C18 AND C18-UNSATURATED AMIDO)ETHYL)-4,5-DIHYDRO-1-METHYLIMIDAZOLINIUM METHYL SULFATE</t>
  </si>
  <si>
    <t xml:space="preserve"> IMIDAZOLIUM COMPOUNDS, 2-(C17 AND C17-UNSATD. ALKYL)-1-(2-(C18 AND C18-UNSATD. AMIDO)ETHYL)-4,5-DIHYDRO-1-METHYL, ME SULFATES</t>
  </si>
  <si>
    <t xml:space="preserve"> IMIDAZOLIUM COMPOUNDS, 2-(C17 AND C17-UNSATURATED ALKYL)-1-(2-(C18 AND C18-UNSATURATED AMIDO)ETHYL)-4,5-DIHYDRO-1-METHYL, METHYL SULFATES</t>
  </si>
  <si>
    <t xml:space="preserve"> 2-(C17 AND C17-UNSATD. ALKYL)-1-(2-(C18 AND C18-UNSATD. AMIDO)ETHYL)-4,5-DIHYDRO-1-METHYLIMIDAZOLIUM METHYL SULFATE</t>
  </si>
  <si>
    <t xml:space="preserve"> 2-alkyl(C17 and C17-unsaturated)-1-(2-(C18 and C18-unsaturated amido)ethyl)-4,5-dihydro-1-methylimidazolium methyl sulfate</t>
  </si>
  <si>
    <t xml:space="preserve"> DIISOPROPYL FUMARATE</t>
  </si>
  <si>
    <t xml:space="preserve"> 2-BUTENEDIOIC ACID (E)-, BIS(1-METHYLETHYL) ESTER</t>
  </si>
  <si>
    <t xml:space="preserve"> BIS(1-METHYLETHYL) 2-BUTENEDIOATE, (E)-</t>
  </si>
  <si>
    <t xml:space="preserve"> FUMARIC ACID, DIISOPROPYL ESTER</t>
  </si>
  <si>
    <t xml:space="preserve"> TUNG OIL ACID</t>
  </si>
  <si>
    <t xml:space="preserve"> TUNG OIL FATTY ACIDS</t>
  </si>
  <si>
    <t xml:space="preserve"> CHINA WOOD OIL FATTY ACIDS</t>
  </si>
  <si>
    <t xml:space="preserve"> FATTY ACIDS, TUNG-OIL</t>
  </si>
  <si>
    <t xml:space="preserve"> ZIRCONIUM NAPHTHENATE</t>
  </si>
  <si>
    <t xml:space="preserve"> NAPHTHENIC ACIDS, ZIRCONIUM SALTS</t>
  </si>
  <si>
    <t xml:space="preserve"> TALL OIL FATTY ACIDS DIMERS</t>
  </si>
  <si>
    <t xml:space="preserve"> TALL OIL FATTY ACIDS DIMER</t>
  </si>
  <si>
    <t xml:space="preserve"> FATTY ACIDS, TALL-OIL, DIMERS</t>
  </si>
  <si>
    <t xml:space="preserve"> PEANUT OIL, SULFATED</t>
  </si>
  <si>
    <t xml:space="preserve"> DISODIUM SALT OF 1,4-DIHYDRO-9,10-DIHYDROXYANTHRACENE</t>
  </si>
  <si>
    <t xml:space="preserve"> DISODIUM 1,4-DIHYDRO-9,10-ANTHRACENEDIOL</t>
  </si>
  <si>
    <t xml:space="preserve"> DISODIUM 1,4-DIHYDRO-9,10-DIHYDROXYANTHRACENE</t>
  </si>
  <si>
    <t xml:space="preserve"> 9,10-ANTHRACENEDIOL, 1,4-DIHYDRO-, DISODIUM SALT</t>
  </si>
  <si>
    <t xml:space="preserve"> SODIUM N-METHYL-N-OLEYLTAURATE</t>
  </si>
  <si>
    <t xml:space="preserve"> SODIUM (OLEYLMETHYLAMINO)ETHANESULFONATE</t>
  </si>
  <si>
    <t xml:space="preserve"> ETHANESULFONIC ACID, 2-(METHYL-9-OCTADECENYLAMINO)-, SODIUM SALT, (Z)-</t>
  </si>
  <si>
    <t xml:space="preserve"> SODIUM 2-(METHYL-9-OCTADECENYLAMINO)ETHANESULFONATE, (Z)-</t>
  </si>
  <si>
    <t xml:space="preserve"> TAURINE, N-METHYL-N-9-OCTADECENYL-, SODIUM SALT, (Z)-</t>
  </si>
  <si>
    <t xml:space="preserve"> SODIUM N-METHYL-N-9-OCTADECENYLTAURATE, (Z)-</t>
  </si>
  <si>
    <t xml:space="preserve"> SODIUM 2-(N-METHYL-N-OLEYLAMINO)ETHANESULFONATE</t>
  </si>
  <si>
    <t xml:space="preserve"> N,N-DIMETHYLOCTANAMINE</t>
  </si>
  <si>
    <t xml:space="preserve"> OCTYLDIMETHYLAMINE</t>
  </si>
  <si>
    <t xml:space="preserve"> N,N-DIMETHYLOCTYLAMINE</t>
  </si>
  <si>
    <t xml:space="preserve"> N,N-DIMETHYL-1-OCTANAMINE</t>
  </si>
  <si>
    <t xml:space="preserve"> 1-OCTANAMINE, N,N-DIMETHYL-</t>
  </si>
  <si>
    <t xml:space="preserve"> OCTYLAMINE, N,N-DIMETHYL-</t>
  </si>
  <si>
    <t xml:space="preserve"> EDTA, POTASSIUM</t>
  </si>
  <si>
    <t xml:space="preserve"> POTASSIUM ETHYLENEDIAMINETETRAACETATE</t>
  </si>
  <si>
    <t xml:space="preserve"> ACETIC ACID, (ETHYLENEDINITRILO)TETRA-, POTASSIUM SALT</t>
  </si>
  <si>
    <t xml:space="preserve"> EDTA POTASSIUM SALT</t>
  </si>
  <si>
    <t xml:space="preserve"> ETHYLENEDIAMINETETRAACETIC ACID, POTASSIUM SALT</t>
  </si>
  <si>
    <t xml:space="preserve"> GLYCINE, N,N'-1,2-ETHANEDIYLBIS(N-(CARBOXYMETHYL)-, POTASSIUM SALT</t>
  </si>
  <si>
    <t xml:space="preserve"> POTASSIUM N,N'-1,2-ETHANEDIYLBIS(N-(CARBOXYMETHYL)GLYCINATE)</t>
  </si>
  <si>
    <t xml:space="preserve"> POTASSIUM (ETHYLENEDINITRILO)TETRAACETATE</t>
  </si>
  <si>
    <t xml:space="preserve"> POTASSIUM EDTA</t>
  </si>
  <si>
    <t xml:space="preserve"> SODIUM ETHYLENEDIAMINETETRAACETATE</t>
  </si>
  <si>
    <t xml:space="preserve"> ACETIC ACID, (ETHYLENEDINITRILO)TETRA-, SODIUM SALT</t>
  </si>
  <si>
    <t xml:space="preserve"> EDTA SODIUM SALT</t>
  </si>
  <si>
    <t xml:space="preserve"> ETJHYLENEDIAMINETETRAACETIC ACID, SODIUM SALT</t>
  </si>
  <si>
    <t xml:space="preserve"> GLYCINE, N,N'-1,2-ETHANEDIYLBIS(N-(CARBOXYMETHYL)-, SODIUM SALT</t>
  </si>
  <si>
    <t xml:space="preserve"> SODIUM EDTA</t>
  </si>
  <si>
    <t xml:space="preserve"> SODIUM (ETHYLENEDINITRILO)TETRAACETATE</t>
  </si>
  <si>
    <t xml:space="preserve"> SODIUM N,N'-1,2-ETHANEDIYLBIS(N-(CARBOXYMETHYL)GLYCINATE)</t>
  </si>
  <si>
    <t xml:space="preserve"> LITHIUM OLEATE</t>
  </si>
  <si>
    <t xml:space="preserve"> 9-OCTADECENOIC ACID (Z)-, LITHIUM SALT</t>
  </si>
  <si>
    <t xml:space="preserve"> LITHIUM 9-OCTADECENOATE, (Z)-</t>
  </si>
  <si>
    <t xml:space="preserve"> OLEIC ACID, LITHIUM SALT</t>
  </si>
  <si>
    <t xml:space="preserve"> RAPESEED OIL FATTY ACIDS, METHYL ESTERS</t>
  </si>
  <si>
    <t xml:space="preserve"> RAPESEED OIL, METHYL ESTER</t>
  </si>
  <si>
    <t xml:space="preserve"> RAPE OIL, ME ESTER</t>
  </si>
  <si>
    <t xml:space="preserve"> RAPE OIL FATTY ACIDS, METHYL ESTERS</t>
  </si>
  <si>
    <t xml:space="preserve"> DIALLYLDIMETHYL AMMONIUM CHLORIDE</t>
  </si>
  <si>
    <t xml:space="preserve"> DIALLYLDIMETHYLAMMONIUM CHLORIDE</t>
  </si>
  <si>
    <t xml:space="preserve"> AMMONIUM, DIALLYLDIMETHYL-, CHLORIDE</t>
  </si>
  <si>
    <t xml:space="preserve"> DIMETHYLDIALLYLAMMONIUM CHLORIDE</t>
  </si>
  <si>
    <t xml:space="preserve"> N,N-DIMETHYL-N-2-PROPENYL-2-PROPEN-1-AMINIUM CHLORIDE</t>
  </si>
  <si>
    <t xml:space="preserve"> 2-PROPEN-1-AMINIUM, N,N-DIMETHYL-N-2-PROPENYL-, CHLORIDE</t>
  </si>
  <si>
    <t xml:space="preserve"> MONO(2-ETHYLHEXYL) MALEATE</t>
  </si>
  <si>
    <t xml:space="preserve"> MONO(2-ETHYLHEXYL) 2-BUTENEDIOATE, (Z)-</t>
  </si>
  <si>
    <t xml:space="preserve"> MALEIC ACID, 2-ETHYLHEXYL ESTER</t>
  </si>
  <si>
    <t xml:space="preserve"> 2-BUTENEDIOIC ACID (Z)-, MONO(2-ETHYLHEXYL) ESTER</t>
  </si>
  <si>
    <t xml:space="preserve"> 2-ETHYLHEXYL MALEATE</t>
  </si>
  <si>
    <t xml:space="preserve"> 2-ETHYLHEXYL HYDROGEN MALEATE</t>
  </si>
  <si>
    <t xml:space="preserve"> POLY(DIMETHYL-ALPHA-METHYLSTYRENE-CO-ALPHA-METHYLSTYRENE)</t>
  </si>
  <si>
    <t xml:space="preserve"> ALPHA-METHYLSTYRENE-DIMETHYL-ALPHA-METHYLSTYRENE COPOLYMER</t>
  </si>
  <si>
    <t xml:space="preserve"> BENZENE, DIMETHYL(1-METHYLETHENYL)-, POLYMER WITH (1-METHYLETHENYL)BENZENE</t>
  </si>
  <si>
    <t xml:space="preserve"> POLY((1-METHYLETHENYL)BENZENE-CO-DIMETHYL(1-METHYLETHENYL)BENZENE)</t>
  </si>
  <si>
    <t xml:space="preserve"> POLY(DIMETHYL-ALPHA-METHYLSTYRENE-CO-ALPHA-METHYLSTYRENE-CO-STYRENE)</t>
  </si>
  <si>
    <t xml:space="preserve"> ALPHA-METHYLSTYRENE-STYRENE-DIMETHYL-ALPHA-METHYLSTYRENE COPOLYMER</t>
  </si>
  <si>
    <t xml:space="preserve"> BENZENE, DIMETHYL(1-METHYLETHENYL)-, POLYMER WITH ETHENYLBENZENE AND (1-METHYLETHENYL)BENZENE</t>
  </si>
  <si>
    <t xml:space="preserve"> POLY(ETHENYLBENZENE-CO-(1-METHYLETHENYL)BENZENE-CO-DIMETHYL(1-METHYLETHENYL)BENZENE)</t>
  </si>
  <si>
    <t xml:space="preserve"> ALUMINUM</t>
  </si>
  <si>
    <t xml:space="preserve"> ALUMINUM, METAL POWDERED</t>
  </si>
  <si>
    <t xml:space="preserve"> ALUMINUM FLAKE</t>
  </si>
  <si>
    <t xml:space="preserve"> C.I. PIGMENT METAL 1</t>
  </si>
  <si>
    <t xml:space="preserve"> PIGMENT METAL 1</t>
  </si>
  <si>
    <t xml:space="preserve"> C.I. 77000</t>
  </si>
  <si>
    <t xml:space="preserve"> N,N'-DIPHENYL-P-PHENYLENEDIAMINE</t>
  </si>
  <si>
    <t xml:space="preserve"> DIPHENYL-P-PHENYLENEDIAMINE</t>
  </si>
  <si>
    <t xml:space="preserve"> N,N'-DIPHENYL-1,4-BENZENEDIAMINE</t>
  </si>
  <si>
    <t xml:space="preserve"> N,N'-DIPHENYL-1,4-PHENYLENEDIAMINE</t>
  </si>
  <si>
    <t xml:space="preserve"> P-PHENYLENEDIAMINE, N,N'-DIPHENYL-</t>
  </si>
  <si>
    <t xml:space="preserve"> 1,4-BENZENEDIAMINE, N,N'-DIPHENYL-</t>
  </si>
  <si>
    <t xml:space="preserve"> 1,4-BIS(PHENYLAMINO)BENZENE</t>
  </si>
  <si>
    <t xml:space="preserve"> 1,4-DIANILINOBENZENE</t>
  </si>
  <si>
    <t xml:space="preserve"> 4,4'-DIPHENYL-P-PHENYLENEDIAMINE</t>
  </si>
  <si>
    <t xml:space="preserve"> 4-PHENYLAMINODIPHENYLAMINE</t>
  </si>
  <si>
    <t xml:space="preserve"> POLY(ACRYLAMIDE-CO-DIALLYLDIMETHYLAMMONIUM CHLORIDE-CO-POTASSIUM ACRYLATE)</t>
  </si>
  <si>
    <t xml:space="preserve"> DIALLYLDIMETHYLAMMONIUM CHLORIDE-ACRYLAMIDE-POTASSIUM ACRYLATE COPOLYMER</t>
  </si>
  <si>
    <t xml:space="preserve"> POLY(N,N-DIMETHYL-N-2-PROPENYL-2-PROPEN-1-AMINIUM CHLORIDE-CO-POTASSIUM 2-PROPENOATE-CO-2-PROPENAMIDE)</t>
  </si>
  <si>
    <t xml:space="preserve"> 2-PROPEN-1-AMINIUM, N,N-DIMETHYL-N-2-PROPENYL-, CHLORIDE, POLYMER WITH POTASSIUM 2-PROPENOTE AND 2-PROPENAMIDE</t>
  </si>
  <si>
    <t xml:space="preserve"> CERIUM OCTANOATE</t>
  </si>
  <si>
    <t xml:space="preserve"> CERIUM OCTOATE</t>
  </si>
  <si>
    <t xml:space="preserve"> CERIUM CAPRYLATE</t>
  </si>
  <si>
    <t xml:space="preserve"> OCTANOIC ACID, CERIUM SALT</t>
  </si>
  <si>
    <t xml:space="preserve"> LITHIUM</t>
  </si>
  <si>
    <t xml:space="preserve"> MAGNESIUM</t>
  </si>
  <si>
    <t xml:space="preserve"> MANGANESE</t>
  </si>
  <si>
    <t xml:space="preserve"> MANGANESE ELEMENTAL</t>
  </si>
  <si>
    <t xml:space="preserve"> POTASSIUM</t>
  </si>
  <si>
    <t xml:space="preserve"> SODIUM</t>
  </si>
  <si>
    <t xml:space="preserve"> CERIUM</t>
  </si>
  <si>
    <t xml:space="preserve"> COBALT</t>
  </si>
  <si>
    <t xml:space="preserve"> cobalt 59</t>
  </si>
  <si>
    <t xml:space="preserve"> C.I. 77320</t>
  </si>
  <si>
    <t xml:space="preserve"> ZINC</t>
  </si>
  <si>
    <t xml:space="preserve"> C.I. 77945</t>
  </si>
  <si>
    <t xml:space="preserve"> C.I. PIGMENT METAL 6</t>
  </si>
  <si>
    <t xml:space="preserve"> PIGMENT METAL 6</t>
  </si>
  <si>
    <t xml:space="preserve"> CALCIUM</t>
  </si>
  <si>
    <t xml:space="preserve"> C.I. PIGMENT YELLOW 181</t>
  </si>
  <si>
    <t xml:space="preserve"> BENZAMIDE, N-(4-(AMINOCARBONYL)PHENYL)-4-((1-(((2,3-DIHYDRO-2-OXO-1H-BENZIMIDAZOL-5-YL)AMINO)CARBONYL)-2-OXOPROPYL)AZO)-</t>
  </si>
  <si>
    <t xml:space="preserve"> C.I. 11777</t>
  </si>
  <si>
    <t xml:space="preserve"> N-(4-(AMINOCARBONYL)PHENYL)-4-((1-(((2,3-DIHYDRO-2-OXO-1H-BENZIMIDAZOL-5-YL)AMINO)CARBONYL)-2-OXOPROPYL)AZO)BENZAMIDE</t>
  </si>
  <si>
    <t xml:space="preserve"> PIGMENT YELLOW 181</t>
  </si>
  <si>
    <t xml:space="preserve"> PV FAST YELLOW H 3R</t>
  </si>
  <si>
    <t xml:space="preserve"> FERRIC RICINOLEATE</t>
  </si>
  <si>
    <t xml:space="preserve"> IRON RICINOLEATE</t>
  </si>
  <si>
    <t xml:space="preserve"> TALL OIL FATTY ACID METHYL ESTER</t>
  </si>
  <si>
    <t xml:space="preserve"> TALL OIL FATTY ACIDS, METHYL ESTERS</t>
  </si>
  <si>
    <t xml:space="preserve"> FATTY ACIDS, TALL-OIL, ME ESTERS</t>
  </si>
  <si>
    <t xml:space="preserve"> METHYL TALLATE</t>
  </si>
  <si>
    <t xml:space="preserve"> POLY(1-BUTENE-CO-ETHYLENE-CO-4-METHYL-1-PENTENE)</t>
  </si>
  <si>
    <t xml:space="preserve"> ETHYLENE-4-METHYL-1-PENTENE-1-BUTENE COPOLYMER</t>
  </si>
  <si>
    <t xml:space="preserve"> POLY(1-BUTENE-CO-ETHENE-CO-4-METHYL-1-PENTENE)</t>
  </si>
  <si>
    <t xml:space="preserve"> 1-BUTENE-ETHYLENE-4-METHYL-1-PENTENE COPOLYMER</t>
  </si>
  <si>
    <t xml:space="preserve"> 1-PENTENE, 4-METHYL-, POLYMER WITH 1-BUTENE AND ETHENE</t>
  </si>
  <si>
    <t xml:space="preserve"> ETHYLENE</t>
  </si>
  <si>
    <t xml:space="preserve"> ETHENE</t>
  </si>
  <si>
    <t xml:space="preserve"> STANNOUS SULFATE</t>
  </si>
  <si>
    <t xml:space="preserve"> SULFURIC ACID, TIN(2+) SALT (1:1)</t>
  </si>
  <si>
    <t xml:space="preserve"> TIN(II) SULFATE</t>
  </si>
  <si>
    <t xml:space="preserve"> TIN SULFATE (SNSO4)</t>
  </si>
  <si>
    <t xml:space="preserve"> METHYLAMINE</t>
  </si>
  <si>
    <t xml:space="preserve"> MONOMETHYLAMINE</t>
  </si>
  <si>
    <t xml:space="preserve"> METHANAMINE</t>
  </si>
  <si>
    <t xml:space="preserve"> AMINOMETHANE</t>
  </si>
  <si>
    <t xml:space="preserve"> CARBINAMINE</t>
  </si>
  <si>
    <t xml:space="preserve"> POTASSIUM RICINOLEATE</t>
  </si>
  <si>
    <t xml:space="preserve"> MONOPOTASSIUM 12-HYDROXY-9-OCTADECENOATE, (R-(Z))-</t>
  </si>
  <si>
    <t xml:space="preserve"> MONOPOTASSIUM RICINOLEATE</t>
  </si>
  <si>
    <t xml:space="preserve"> RICINOLEIC ACID, MONOPOTASSIUM SALT</t>
  </si>
  <si>
    <t xml:space="preserve"> 9-OCTADECENOIC ACID, 12-HYDROXY-, MONOPOTASSIUM SALT, (R-(Z))-</t>
  </si>
  <si>
    <t xml:space="preserve"> CERIUM DECANOATE</t>
  </si>
  <si>
    <t xml:space="preserve"> CERIUM CAPRATE</t>
  </si>
  <si>
    <t xml:space="preserve"> DECANOIC ACID, CERIUM SALT</t>
  </si>
  <si>
    <t xml:space="preserve"> CERIUM LINOLEATE</t>
  </si>
  <si>
    <t xml:space="preserve"> 9,12-OCTADECADIENOIC ACID (Z,Z)-, CERIUM SALT</t>
  </si>
  <si>
    <t xml:space="preserve"> CERIUM 9,12-OCTADECADIENOATE, (Z,Z)-</t>
  </si>
  <si>
    <t xml:space="preserve"> LINOLEIC ACID, CERIUM SALT</t>
  </si>
  <si>
    <t xml:space="preserve"> CERIUM OLEATE</t>
  </si>
  <si>
    <t xml:space="preserve"> 9-OCTADECENOIC ACID (Z)-, CERIUM SALT</t>
  </si>
  <si>
    <t xml:space="preserve"> CERIUM 9-OCTADECENOATE, (Z)-</t>
  </si>
  <si>
    <t xml:space="preserve"> OLEIC ACID, CERIUM SALT</t>
  </si>
  <si>
    <t xml:space="preserve"> CERIUM PALMITATE</t>
  </si>
  <si>
    <t xml:space="preserve"> HEXADECANOIC ACID, CERIUM SALT</t>
  </si>
  <si>
    <t xml:space="preserve"> CERIUM HEXADECANOATE</t>
  </si>
  <si>
    <t xml:space="preserve"> PALMITIC ACID, CERIUM SALT</t>
  </si>
  <si>
    <t xml:space="preserve"> CERIUM RICINOLEATE</t>
  </si>
  <si>
    <t xml:space="preserve"> 9-OCTADECENOIC ACID, 12-HYDROXY-, CERIUM SALT, (R-(Z))-</t>
  </si>
  <si>
    <t xml:space="preserve"> CERIUM 12-HYDROXY-9-OCTADECENOATE, (R-(Z))-</t>
  </si>
  <si>
    <t xml:space="preserve"> RICINOLEIC ACID, CERIUM SALT</t>
  </si>
  <si>
    <t xml:space="preserve"> AMYL DECYL PHTHALATE</t>
  </si>
  <si>
    <t xml:space="preserve"> PENTYL DECYL PHTHALATE</t>
  </si>
  <si>
    <t xml:space="preserve"> DECYL PENTYL PHTHALATE</t>
  </si>
  <si>
    <t xml:space="preserve"> PHTHALIC ACID, DECYL PENTYL ESTER</t>
  </si>
  <si>
    <t xml:space="preserve"> 1,2-BENZENEDICARBOXYLIC ACID, DECYL PENTYL ESTER</t>
  </si>
  <si>
    <t xml:space="preserve"> DECYL PENTYL 1,2-BENZENEDICARBOXYLATE</t>
  </si>
  <si>
    <t xml:space="preserve"> VINYL CHLORIDE</t>
  </si>
  <si>
    <t xml:space="preserve"> CHLOROETHENE</t>
  </si>
  <si>
    <t xml:space="preserve"> CHLOROETHYLENE</t>
  </si>
  <si>
    <t xml:space="preserve"> MONOCHLOROETHYLENE</t>
  </si>
  <si>
    <t xml:space="preserve"> ETHENE, CHLORO-</t>
  </si>
  <si>
    <t xml:space="preserve"> ETHYLENE, CHLORO-</t>
  </si>
  <si>
    <t xml:space="preserve"> VINYL CHLORIDE MONOMER</t>
  </si>
  <si>
    <t xml:space="preserve"> VINYL FLUORIDE</t>
  </si>
  <si>
    <t xml:space="preserve"> FLUOROETHENE</t>
  </si>
  <si>
    <t xml:space="preserve"> N-BETA-(N-VINYLBENZYLAMINO) ETHYL-GAMMA-AMINOPROPYLTRIMETHOXYSILANE, MONOHYDROGEN CHLORIDE</t>
  </si>
  <si>
    <t xml:space="preserve"> 3-((2-(N-VINYLBENZYLAMINO)ETHYL)AMINO)PROPYLTRIMETHOXYSILANE HYDROCHLORIDE</t>
  </si>
  <si>
    <t xml:space="preserve"> N-BETA-(N-VINYLBENZYLAMINO)ETHYL-GAMMA-AMINOPROPYLTRIMETHOXYSILANE MONOCHLOROHYDRATE</t>
  </si>
  <si>
    <t xml:space="preserve"> 1,2-ETHANEDIAMINE, N-ETHENYL-N-(PHENYLMETHYL)-N'-(3-(TRIMETHOXYSILYL)PROPYL)-, MONOHYDROCHLORIDE</t>
  </si>
  <si>
    <t xml:space="preserve"> FORMAMIDE</t>
  </si>
  <si>
    <t xml:space="preserve"> CARBAMALDEHYDE</t>
  </si>
  <si>
    <t xml:space="preserve"> FORMIMIDIC ACID</t>
  </si>
  <si>
    <t xml:space="preserve"> METHANAMIDE</t>
  </si>
  <si>
    <t xml:space="preserve"> CARBON DISULFIDE</t>
  </si>
  <si>
    <t xml:space="preserve"> CARBON BISULFIDE</t>
  </si>
  <si>
    <t xml:space="preserve"> dithiocarbonic anhydride</t>
  </si>
  <si>
    <t xml:space="preserve"> ISOBORNYL METHACRYLATE</t>
  </si>
  <si>
    <t xml:space="preserve"> METHACRYLIC ACID, ISOBORNYL ESTER</t>
  </si>
  <si>
    <t xml:space="preserve"> 2-PROPENOIC ACID, 2-METHYL-, 1,7,7-TRIMETHYLBICYCLO(2.2.1)HEPT-2-YL ESTER, EXO-</t>
  </si>
  <si>
    <t xml:space="preserve"> 1,7,7-TRIMETHYLBICYCLO(2.2.1)HEPT-2-YL 2-METHYL-2-PROPENOATE, EXO</t>
  </si>
  <si>
    <t xml:space="preserve"> VINYLIDENE CHLORIDE</t>
  </si>
  <si>
    <t xml:space="preserve"> VINYLIDENE DICHLORIDE</t>
  </si>
  <si>
    <t xml:space="preserve"> 1,1-DICHLOROETHENE</t>
  </si>
  <si>
    <t xml:space="preserve"> 1,1-DICHLOROETHYLENE</t>
  </si>
  <si>
    <t xml:space="preserve"> ETHYLENE, 1,1-DICHLORO-</t>
  </si>
  <si>
    <t xml:space="preserve"> ETHENE, 1,1-DICHLORO-</t>
  </si>
  <si>
    <t xml:space="preserve"> 1,1-DIFLUOROETHANE</t>
  </si>
  <si>
    <t xml:space="preserve"> PROPELLANT 152A</t>
  </si>
  <si>
    <t xml:space="preserve"> ETHANE, 1,1-DIFLUORO-</t>
  </si>
  <si>
    <t xml:space="preserve"> 1,1-DIFLUOROETHENE</t>
  </si>
  <si>
    <t xml:space="preserve"> VINYLIDENE FLUORIDE</t>
  </si>
  <si>
    <t xml:space="preserve"> 1,1-DIFLUOROETHYLENE</t>
  </si>
  <si>
    <t xml:space="preserve"> ETHENE, 1,1-DIFLUORO-</t>
  </si>
  <si>
    <t xml:space="preserve"> ETHYLENE, 1,1-DIFLUORO-</t>
  </si>
  <si>
    <t xml:space="preserve"> VINYLIDENE DIFLUORIDE</t>
  </si>
  <si>
    <t xml:space="preserve"> PHOSGENE</t>
  </si>
  <si>
    <t xml:space="preserve"> CARBONYL CHLORIDE</t>
  </si>
  <si>
    <t xml:space="preserve"> CARBONIC DICHLORIDE</t>
  </si>
  <si>
    <t xml:space="preserve"> IODOFORM</t>
  </si>
  <si>
    <t xml:space="preserve"> TRIIODOMETHANE</t>
  </si>
  <si>
    <t xml:space="preserve"> METHANE, TRIIODO-</t>
  </si>
  <si>
    <t xml:space="preserve"> IODINE</t>
  </si>
  <si>
    <t xml:space="preserve"> IODINE, SUBLIMED</t>
  </si>
  <si>
    <t xml:space="preserve"> PROPYLENE GLYCOL DIMETHACRYLATE</t>
  </si>
  <si>
    <t xml:space="preserve"> METHACRYLIC ACID, PROPYLENE ESTER</t>
  </si>
  <si>
    <t xml:space="preserve"> PROPYLENE DIMETHACRYLATE</t>
  </si>
  <si>
    <t xml:space="preserve"> 1,2-PROPANEDIYL DIMETHACRYLATE</t>
  </si>
  <si>
    <t xml:space="preserve"> 1-METHYL-1,2-ETHANEDIYL BIS(2-METHYL-2-PROPENOATE)</t>
  </si>
  <si>
    <t xml:space="preserve"> 2-PROPENOIC ACID, 2-METHYL-, 1-METHYL-1,2-ETHANEDIYL ESTER</t>
  </si>
  <si>
    <t xml:space="preserve"> CALCIUM TIN STEARATE</t>
  </si>
  <si>
    <t xml:space="preserve"> OCTADECANOIC ACID, CALCIUM TIN SALT</t>
  </si>
  <si>
    <t xml:space="preserve"> CALCIUM TIN OCTADECANOATE</t>
  </si>
  <si>
    <t xml:space="preserve"> STEARIC ACID, CALCIUM TIN SALT</t>
  </si>
  <si>
    <t xml:space="preserve"> TERT-BUTYL ALCOHOL</t>
  </si>
  <si>
    <t xml:space="preserve"> BUTYL ALCOHOL, TERT-</t>
  </si>
  <si>
    <t xml:space="preserve"> 1,1-DIMETHYLETHANOL</t>
  </si>
  <si>
    <t xml:space="preserve"> 2-METHYL-2-PROPANOL</t>
  </si>
  <si>
    <t xml:space="preserve"> BUTANOL, TERT-</t>
  </si>
  <si>
    <t xml:space="preserve"> 2-PROPANOL, 2-METHYL-</t>
  </si>
  <si>
    <t xml:space="preserve"> TRIMETHYLCARBINOL</t>
  </si>
  <si>
    <t xml:space="preserve"> TRIMETHYLMETHANOL</t>
  </si>
  <si>
    <t xml:space="preserve"> TERT-BUTYL HYDROPEROXIDE</t>
  </si>
  <si>
    <t xml:space="preserve"> BUTYL HYDROPEROXIDE, TERT-</t>
  </si>
  <si>
    <t xml:space="preserve"> HYDROPEROXIDE, 1,1-DIMETHYLETHYL</t>
  </si>
  <si>
    <t xml:space="preserve"> 1,1-DIMETHYLETHYL HYDROPEROXIDE</t>
  </si>
  <si>
    <t xml:space="preserve"> 2-HYDROPEROXY-2-METHYLPROPANE</t>
  </si>
  <si>
    <t xml:space="preserve"> DIBUTYLAMMONIUM OLEATE</t>
  </si>
  <si>
    <t xml:space="preserve"> CAMPHOR</t>
  </si>
  <si>
    <t xml:space="preserve"> CAMPHOR WAX</t>
  </si>
  <si>
    <t xml:space="preserve"> CAMPHOR, SYNTHETIC</t>
  </si>
  <si>
    <t xml:space="preserve"> CAMPHOR, TECHNICAL</t>
  </si>
  <si>
    <t xml:space="preserve"> GUM CAMPHOR</t>
  </si>
  <si>
    <t xml:space="preserve"> BICYCLO(2.2.1)HEPTAN-2-ONE, 1,7,7-TRIMETHYL-</t>
  </si>
  <si>
    <t xml:space="preserve"> 1,7,7-TRIMETHYLBICYCLO(2.2.1)HEPTAN-2-ONE</t>
  </si>
  <si>
    <t xml:space="preserve"> 1,7,7-TRIMETHYLNORCAMPHOR</t>
  </si>
  <si>
    <t xml:space="preserve"> 2-BORNANONE</t>
  </si>
  <si>
    <t xml:space="preserve"> SODIUM PERBORATE</t>
  </si>
  <si>
    <t xml:space="preserve"> PERBORIC ACID (HBO(O2)), SODIUM SALT</t>
  </si>
  <si>
    <t xml:space="preserve"> PERBORIC ACID (HBO3), SODIUM SALT</t>
  </si>
  <si>
    <t xml:space="preserve"> SODIUM PERBORATE (NABO3)</t>
  </si>
  <si>
    <t xml:space="preserve"> SODIUM BROMIDE</t>
  </si>
  <si>
    <t xml:space="preserve"> SODIUM BROMIDE (NABR)</t>
  </si>
  <si>
    <t xml:space="preserve"> LAURYL VINYL ETHER</t>
  </si>
  <si>
    <t xml:space="preserve"> DODECYL VINYL ETHER</t>
  </si>
  <si>
    <t xml:space="preserve"> dodecane, 1-(ethenyloxy)-</t>
  </si>
  <si>
    <t xml:space="preserve"> ether, dodecyl vinyl</t>
  </si>
  <si>
    <t xml:space="preserve"> HYDROFLUORIC ACID</t>
  </si>
  <si>
    <t xml:space="preserve"> HYDROGEN FLUORIDE</t>
  </si>
  <si>
    <t xml:space="preserve"> AMMONIA</t>
  </si>
  <si>
    <t xml:space="preserve"> AMMONIA GAS</t>
  </si>
  <si>
    <t xml:space="preserve"> 2-PROPENOIC ACID, POLYMER WITH 2-ETHYL-2-(((1-OXO-2-PROPENYL)OXY)METHYL-1,3-PROPANEDIYL DI-2-PROPENOATE AND SODIUM 2-PROPENOATE</t>
  </si>
  <si>
    <t xml:space="preserve"> POLY(ACRYLIC ACID-CO-SODIUM ACRYLATE-CO-TRIMETHYLOLPROPANE TRIACRYLATE)</t>
  </si>
  <si>
    <t xml:space="preserve"> POLY(2-ETHYL-2-(((1-OXO-2-PROPENYL)OXY)METHYL)-1,3-PROPANEDIYL DI-2-PROPENOATE-CO-2-PROPENOIC ACID-CO-SODIUM 2-PROPENOATE)</t>
  </si>
  <si>
    <t xml:space="preserve"> 2-PROPENOIC ACID, POLYMER WITH 2-ETHYL-2-(((1-OXO-2-PROPENYL)OXY)METHYL)-1,3-PROPANEDIYL DI-2-PROPENOATE AND SODIUM 2-PROPENOATE</t>
  </si>
  <si>
    <t xml:space="preserve"> SODIUM BISULFATE</t>
  </si>
  <si>
    <t xml:space="preserve"> SODIUM HYDROGEN SULFATE</t>
  </si>
  <si>
    <t xml:space="preserve"> SULFURIC ACID, MONOSODIUM SALT</t>
  </si>
  <si>
    <t xml:space="preserve"> MONOSODIUM SULFATE</t>
  </si>
  <si>
    <t xml:space="preserve"> SODIUM ACID SULFATE</t>
  </si>
  <si>
    <t xml:space="preserve"> SODIUM PYROSULFATE</t>
  </si>
  <si>
    <t xml:space="preserve"> SODIUM SULFATE (NAHSO4)</t>
  </si>
  <si>
    <t xml:space="preserve"> SODIUM IODIDE</t>
  </si>
  <si>
    <t xml:space="preserve"> SODIUM IODIDE (NAI)</t>
  </si>
  <si>
    <t xml:space="preserve"> NITRIC ACID</t>
  </si>
  <si>
    <t xml:space="preserve"> AZOTIC ACID</t>
  </si>
  <si>
    <t xml:space="preserve"> HYDROGEN NITRATE</t>
  </si>
  <si>
    <t xml:space="preserve"> NITRIC ACID (HONNO2)</t>
  </si>
  <si>
    <t xml:space="preserve"> NITRYL HYDROXIDE</t>
  </si>
  <si>
    <t xml:space="preserve"> SULFUR</t>
  </si>
  <si>
    <t xml:space="preserve"> SULFUR, MICRONIZED</t>
  </si>
  <si>
    <t xml:space="preserve"> SULPHUR</t>
  </si>
  <si>
    <t xml:space="preserve"> BRIMSTONE</t>
  </si>
  <si>
    <t xml:space="preserve"> SULFUR, COLLOIDAL</t>
  </si>
  <si>
    <t xml:space="preserve"> COLLOIDAL SULFUR</t>
  </si>
  <si>
    <t xml:space="preserve"> PHOSPHOROUS TRICHLORIDE</t>
  </si>
  <si>
    <t xml:space="preserve"> PHOSPHORUS TRICHLORIDE</t>
  </si>
  <si>
    <t xml:space="preserve"> PHOSPHOROUS CHLORIDE</t>
  </si>
  <si>
    <t xml:space="preserve"> PHOSPHORUS CHLORIDE (PCL3)</t>
  </si>
  <si>
    <t xml:space="preserve"> TRICHLOROPHOSPHINE</t>
  </si>
  <si>
    <t xml:space="preserve"> POLY(ACRYLONITRILE-CO-BUTADIENE-CO-VINYL ACETATE-CO-VINYL CHLORIDE)</t>
  </si>
  <si>
    <t xml:space="preserve"> ACRYLONITRILE-BUTADIENE-VINYL CHLORIDE-VINYL ACETATE COPOLYMER</t>
  </si>
  <si>
    <t xml:space="preserve"> ACETIC ACID ETHENYL ESTER, POLYMER WITH 1,3-BUTADIENE, CHLOROETHENE AND 2-PROPENENITRILE</t>
  </si>
  <si>
    <t xml:space="preserve"> POLY(1,3-BUTADIENE-CO-CHLOROETHENE-CO-ETHENYL ACETATE-CO-2-PROPENENITRILE)</t>
  </si>
  <si>
    <t xml:space="preserve"> POLY(MALEIC ANHYDRIDE-CO-STYRENE), METHYL ISOBUTYL ESTER</t>
  </si>
  <si>
    <t xml:space="preserve"> POLY(ETHENYLBENZENE-CO-2,5-FURANDIONE), METHYL 2-METHYLPROPYL ESTER</t>
  </si>
  <si>
    <t xml:space="preserve"> STYRENE-MALEIC ANHYDRIDE COPOLYMER, METHYL ISOBUTYL ESTER</t>
  </si>
  <si>
    <t xml:space="preserve"> STYRENE-MALEIC ANHYDRIDE RESIN, PARTIAL METHYL ISOBUTYL ESTER</t>
  </si>
  <si>
    <t xml:space="preserve"> 2,5-FURANDIONE, POLYMER WITH ETHENYLBENZENE, METHYL 2-METHYLPROPYL ESTER</t>
  </si>
  <si>
    <t xml:space="preserve"> BARIUM SULFATE</t>
  </si>
  <si>
    <t xml:space="preserve"> BLANC FIXE</t>
  </si>
  <si>
    <t xml:space="preserve"> C.I. PIGMENT WHITE 21</t>
  </si>
  <si>
    <t xml:space="preserve"> C.I. 77120</t>
  </si>
  <si>
    <t xml:space="preserve"> PIGMENT WHITE 21</t>
  </si>
  <si>
    <t xml:space="preserve"> SULFURIC ACID, BARIUM SALT (1:1)</t>
  </si>
  <si>
    <t xml:space="preserve"> ZINC SULFATE, ANHYDROUS</t>
  </si>
  <si>
    <t xml:space="preserve"> SULFURIC ACID, ZINC SALT (1:1)</t>
  </si>
  <si>
    <t xml:space="preserve"> WHITE VITRIOL</t>
  </si>
  <si>
    <t xml:space="preserve"> ZINC SULFATE (ZNSO4)</t>
  </si>
  <si>
    <t xml:space="preserve"> ZINC(II) SULFATE</t>
  </si>
  <si>
    <t xml:space="preserve"> ZINC VITRIOL</t>
  </si>
  <si>
    <t xml:space="preserve"> POLYAMIDE/POLYETHER BLOCK COPOLYMERS</t>
  </si>
  <si>
    <t xml:space="preserve"> POLY(ADIPIC ACID-CO-LAUROLACTAM-CO-POLYBUTYLENE GLYCOL)</t>
  </si>
  <si>
    <t xml:space="preserve"> HEXANEDIOIC ACID, POLYMER WITH AZACYCLOTRIDECAN-2-ONE AND ALPHA-HYDRO-OMEGA-HYDROXYPOLY(OXY-1,4-BUTANEDIYL)</t>
  </si>
  <si>
    <t xml:space="preserve"> OMEGA-LAUROLACTAM-ADIPIC ACID-POLY(TETRAMETHYLENE ETHER) GLYCOL COPOLYMER</t>
  </si>
  <si>
    <t xml:space="preserve"> POLY(ALPHA-HYDRO-OMEGA-HYDROXYPOLY(OXY-1,4-BUTANEDIYL)-CO-AZACYCLOTRIDECAN-2-ONE-CO-HEXANEDIOIC ACID)</t>
  </si>
  <si>
    <t xml:space="preserve"> BISPHENOL B</t>
  </si>
  <si>
    <t xml:space="preserve"> 2,2-BIS(P-HYDROXYPHENYL)BUTANE</t>
  </si>
  <si>
    <t xml:space="preserve"> BUTYLIDENEDIPHENOL, P,P'-SEC-</t>
  </si>
  <si>
    <t xml:space="preserve"> 2,2-BIS(4-HYDROXYPHENYL)BUTANE</t>
  </si>
  <si>
    <t xml:space="preserve"> PHENOL, 4,4'-(1-METHYLPROPYLIDENE)BIS-</t>
  </si>
  <si>
    <t xml:space="preserve"> 4,4'-(1-METHYLPROPYLIDENE)BIS(PHENOL)</t>
  </si>
  <si>
    <t xml:space="preserve"> POLY(1,3-BUTYLENE GLYCOL-CO-TOLUENE DIISOCYANATE)</t>
  </si>
  <si>
    <t xml:space="preserve"> POLY(1,3-BUTANEDIOL-CO-1,3-DIISOCYANATOMETHYLBENZENE)</t>
  </si>
  <si>
    <t xml:space="preserve"> 1,3-BUTANEDIOL-1,3-DIISOCYANATOMETHYLBENZENE COPOLYMER</t>
  </si>
  <si>
    <t xml:space="preserve"> 1,3-BUTYLENE GLYCOL-TOLUENE DIISOCYANATE COPOLYMER</t>
  </si>
  <si>
    <t xml:space="preserve"> 1,3-BUTANEDIOL, POLYMER WITH 1,3-DIISOCYANATOMETHYLBENZENE</t>
  </si>
  <si>
    <t xml:space="preserve"> SODIUM SULFATE, ANHYDROUS</t>
  </si>
  <si>
    <t xml:space="preserve"> SALT CAKE</t>
  </si>
  <si>
    <t xml:space="preserve"> sulfuric acid disodium salt</t>
  </si>
  <si>
    <t xml:space="preserve"> MAGNESIUM PHOSPHATE, DIBASIC, ANHYDROUS</t>
  </si>
  <si>
    <t xml:space="preserve"> MONOMAGNESIUM PHOSPHATE</t>
  </si>
  <si>
    <t xml:space="preserve"> PHOSPHORIC ACID, MAGNESIUM SALT (1:1)</t>
  </si>
  <si>
    <t xml:space="preserve"> DIBUTYLTIN DILAURATE</t>
  </si>
  <si>
    <t xml:space="preserve"> DIBUTYLBIS((1-OXODODECYL)OXY)STANNANE</t>
  </si>
  <si>
    <t xml:space="preserve"> DIBUTYLBIS(LAUROYLOXY)TIN</t>
  </si>
  <si>
    <t xml:space="preserve"> DIBUTYLTIN LAURATE</t>
  </si>
  <si>
    <t xml:space="preserve"> STANNANE, DIBUTYLBIS((1-OXODODECYL)OXY)-</t>
  </si>
  <si>
    <t xml:space="preserve"> STANNANE, DIBUTYLBIS(LAUROYLOXY)-</t>
  </si>
  <si>
    <t xml:space="preserve"> DIBUTYLBIS(LAUROYLOXY)STANNANE</t>
  </si>
  <si>
    <t xml:space="preserve"> SILVER NITRATE</t>
  </si>
  <si>
    <t xml:space="preserve"> NITRIC ACID SILVER (1+) SALT</t>
  </si>
  <si>
    <t xml:space="preserve"> SILVER(1+) NITRATE</t>
  </si>
  <si>
    <t xml:space="preserve"> 2,2'-METHYLENEBIS(6-(1-METHYLCYCLOHEXYL)-P-CRESOL)</t>
  </si>
  <si>
    <t xml:space="preserve"> BIS(2-HYDROXY-3-(ALPHA-METHYLCYCLOHEXYL)-5-METHYLPHENYL)METHANE</t>
  </si>
  <si>
    <t xml:space="preserve"> PHENOL, 2,2'-METHYLENEBIS(4-METHYL-6-(1-METHYLCYCLOHEXYL)-</t>
  </si>
  <si>
    <t xml:space="preserve"> P-CRESOL, 2,2'-METHYLENEBIS(6-(1-METHYLCYCLOHEXYL)-</t>
  </si>
  <si>
    <t xml:space="preserve"> 2,2'-DIHYDROXY-3,3'-DI(ALPHA-METHYLCYCLOHEXYL)-5,5'-DIMETHYLDIPHENYLMETHANE</t>
  </si>
  <si>
    <t xml:space="preserve"> 2,2'-METHYLENEBIS(4-METHYL-6-(1-METHYLCYCLOHEXYL)PHENOL)</t>
  </si>
  <si>
    <t xml:space="preserve"> AMMONIUM SULFAMATE</t>
  </si>
  <si>
    <t xml:space="preserve"> AMS</t>
  </si>
  <si>
    <t xml:space="preserve"> MONOAMMONIUM SULFAMATE</t>
  </si>
  <si>
    <t xml:space="preserve"> AMMONIUM SULPHAMATE</t>
  </si>
  <si>
    <t xml:space="preserve"> SULFAMIC ACID, MONOAMMONIUM SALT</t>
  </si>
  <si>
    <t xml:space="preserve"> DICYCLOPENTADIENE</t>
  </si>
  <si>
    <t xml:space="preserve"> BISCYCLOPENTADIENE</t>
  </si>
  <si>
    <t xml:space="preserve"> 3a,4,7,7a-tetrahydro-4,7-methano-1H-indene</t>
  </si>
  <si>
    <t xml:space="preserve"> 1,4-CYCLOHEXYLENE DIMETHYLENE TEREPHTHALATE</t>
  </si>
  <si>
    <t xml:space="preserve"> 1,4-CYCLOHEXYLENEDIMETHYLENE TEREPHTHALATE</t>
  </si>
  <si>
    <t xml:space="preserve"> CYCLIC 1,4-CYCLOHEXYLENEDIMETHYLENE TEREPHTHALATE</t>
  </si>
  <si>
    <t xml:space="preserve"> TEREPHTHALIC ACID, CYCLIC 1,4-CYCLOHEXYLENEDIMETHYLENE ESTER</t>
  </si>
  <si>
    <t xml:space="preserve"> 3,10-DIOXATRICYCLO(10.2.2.25,8)OCTADECA-12,14,15-TRIENE-2,11-DIONE</t>
  </si>
  <si>
    <t xml:space="preserve"> 3,10-DIOXATRICYCLO(10.2.2.2(SUP 5,8))OCTADECA-12,14,15-TRIENE-2,11-DIONE</t>
  </si>
  <si>
    <t xml:space="preserve"> DIBENZAMIDO PHENYL DISULFIDE</t>
  </si>
  <si>
    <t xml:space="preserve"> DIBENZAMIDE, COMPD. WITH PHENYL DISULFIDE</t>
  </si>
  <si>
    <t xml:space="preserve"> BENZAMIDE, N-BENZOYL-, COMPD. WITH DIPHENYL DISULFIDE (1:1)</t>
  </si>
  <si>
    <t xml:space="preserve"> DIBENZAMIDE PHENYL DISULFIDE</t>
  </si>
  <si>
    <t xml:space="preserve"> DIBENZAMIDE, COMPD. WITH PHENYL DISULFIDE (1:1)</t>
  </si>
  <si>
    <t xml:space="preserve"> N-BENZOYL BENZAMIDE, COMPD. WITH DIPHENYL DISULFIDE</t>
  </si>
  <si>
    <t xml:space="preserve"> BETA, BETA',GAMMA,GAMMA'-TETRACHLORO N-PROPYL ETHER</t>
  </si>
  <si>
    <t xml:space="preserve"> BIS(2,3-DICHLOROPROPYL) ETHER</t>
  </si>
  <si>
    <t xml:space="preserve"> TETRACHLORO-N-PROPYL ETHER (BETA,BETA',GAMMA,GAMMA')</t>
  </si>
  <si>
    <t xml:space="preserve"> 1,1'-OXYBIS(2,3-DICHLOROPROPANE)</t>
  </si>
  <si>
    <t xml:space="preserve"> 7775-05-5</t>
  </si>
  <si>
    <t xml:space="preserve"> SODIUM 1,4-BIS(1-ISOBUTYL-3-METHYLBUTYL) SULFOSUCCINATE</t>
  </si>
  <si>
    <t xml:space="preserve"> BUTANEDIOIC ACID, SULFO-, 1,4-BIS(3-METHYL-1-(2-METHYLPROPYL)BUTYL) ESTER, SODIUM SALT</t>
  </si>
  <si>
    <t xml:space="preserve"> SODIUM 1,4-BIS(2,6-DIMETHYL-4-HEPTYL) SULFOSUCCINATE</t>
  </si>
  <si>
    <t xml:space="preserve"> SODIUM 1,4-BIS(3-METHYL-1-(2-METHYLPROPYL)BUTYL) SULFOBUTANEDIOATE</t>
  </si>
  <si>
    <t xml:space="preserve"> SODIUM BIS(2,6-DIMETHYLHEPTYL-4) SULFOSUCCINATE</t>
  </si>
  <si>
    <t xml:space="preserve"> SUCCINIC ACID, SULFO-, 1,4-BIS(1-ISOBUTYL-3-METHYLBUTYL) ESTER, SODIUM SALT</t>
  </si>
  <si>
    <t xml:space="preserve"> SODIUM CHLORATE</t>
  </si>
  <si>
    <t xml:space="preserve"> CHLORIC ACID, SODIUM SALT</t>
  </si>
  <si>
    <t xml:space="preserve"> SODIUM CHROMATE</t>
  </si>
  <si>
    <t xml:space="preserve"> DISODIUM CHROMATE</t>
  </si>
  <si>
    <t xml:space="preserve"> CHROMIC ACID (H2CRO4), DISODIUM SALT</t>
  </si>
  <si>
    <t xml:space="preserve"> CHROMIUM DISODIUM OXIDE</t>
  </si>
  <si>
    <t xml:space="preserve"> SODIUM METABORATE</t>
  </si>
  <si>
    <t xml:space="preserve"> BORIC ACID (HBO2), SODIUM SALT</t>
  </si>
  <si>
    <t xml:space="preserve"> SODIUM PERSULFATE</t>
  </si>
  <si>
    <t xml:space="preserve"> SODIUM PEROXYDISULFATE</t>
  </si>
  <si>
    <t xml:space="preserve"> DISODIUM PEROXYDISULFATE</t>
  </si>
  <si>
    <t xml:space="preserve"> PEROXYDISULFURIC ACID ((HO)S(O)2)2O2), DISODIUM SALT</t>
  </si>
  <si>
    <t xml:space="preserve"> SILVER FLUORIDE</t>
  </si>
  <si>
    <t xml:space="preserve"> ARGENTOUS FLUORIDE</t>
  </si>
  <si>
    <t xml:space="preserve"> SILVER MONOFLUORIDE</t>
  </si>
  <si>
    <t xml:space="preserve"> SILVER FLUORIDE (AGF)</t>
  </si>
  <si>
    <t xml:space="preserve"> TRISTEARYL CITRATE</t>
  </si>
  <si>
    <t xml:space="preserve"> 1,2,3-PROPANETRICARBOXYLIC ACID, 2-HYDROXY-, TRIOCTADECYL ESTER</t>
  </si>
  <si>
    <t xml:space="preserve"> TRIOCTADECYL 2-HYDROXY-1,2,3-PROPANETRICARBOXYLATE</t>
  </si>
  <si>
    <t xml:space="preserve"> CITRIC ACID, TRIOCTADECYL ESTER</t>
  </si>
  <si>
    <t xml:space="preserve"> TRIOCTADECYL CITRATE</t>
  </si>
  <si>
    <t xml:space="preserve"> DIMETHYL SULFATE</t>
  </si>
  <si>
    <t xml:space="preserve"> METHYL SULFATE (DIMETHYL SULFATE)</t>
  </si>
  <si>
    <t xml:space="preserve"> SULFURIC ACID, DIMETHYL ESTER</t>
  </si>
  <si>
    <t xml:space="preserve"> POTASSIUM DICHROMATE</t>
  </si>
  <si>
    <t xml:space="preserve"> POTASSIUM BICHROMATE</t>
  </si>
  <si>
    <t xml:space="preserve"> POTASSIUM DICHROMATE(VI)</t>
  </si>
  <si>
    <t xml:space="preserve"> CHROMIC ACID (H2CR2O7), DIPOTASSIUM SALT</t>
  </si>
  <si>
    <t xml:space="preserve"> DICHROMIC ACID (H2CR2O7), DIPOTASSIUM SALT</t>
  </si>
  <si>
    <t xml:space="preserve"> DIPOTASSIUM DICHROMATE</t>
  </si>
  <si>
    <t xml:space="preserve"> CALCIUM HYPOCHLORITE</t>
  </si>
  <si>
    <t xml:space="preserve"> HYPOCHLOROUS ACID, CALCIUM SALT</t>
  </si>
  <si>
    <t xml:space="preserve"> POTASSIUM HYPOCHLORITE</t>
  </si>
  <si>
    <t xml:space="preserve"> HYPOCHLOROUS ACID, POTASSIUM SALT</t>
  </si>
  <si>
    <t xml:space="preserve"> POTASSIUM 2-MERCAPTOBENZOTHIAZOLE</t>
  </si>
  <si>
    <t xml:space="preserve"> (2-BENZOTHIAZOLYLTHIO)POTASSIUM</t>
  </si>
  <si>
    <t xml:space="preserve"> POTASSIUM BENZOTHIAZOLETHIOL</t>
  </si>
  <si>
    <t xml:space="preserve"> POTASSIUM 2-BENZOTHIAZOLETHIOL</t>
  </si>
  <si>
    <t xml:space="preserve"> POTASSIUM MERCAPTOBENZOTHIAZOLE</t>
  </si>
  <si>
    <t xml:space="preserve"> POTASSIUM 2(3H)-BENZOTHIAZOLETHIONE</t>
  </si>
  <si>
    <t xml:space="preserve"> 2(3H)-BENZOTHIAZOLETHIONE, POTASSIUM SALT</t>
  </si>
  <si>
    <t xml:space="preserve"> 2-BENZOTHIAZOLETHIOL, POTASSIUM SALT</t>
  </si>
  <si>
    <t xml:space="preserve"> POTASSIUM PENTACHLOROPHENATE</t>
  </si>
  <si>
    <t xml:space="preserve"> (PENTACHLOROPHENOXY)POTASSIUM</t>
  </si>
  <si>
    <t xml:space="preserve"> POTASSIUM PENTACHLOROPHENOXIDE</t>
  </si>
  <si>
    <t xml:space="preserve"> PHENOL, PENTACHLORO-, POTASSIUM SALT</t>
  </si>
  <si>
    <t xml:space="preserve"> POTASSIUM PENTACHLOROPHENOLATE</t>
  </si>
  <si>
    <t xml:space="preserve"> POTASSIUM PERCHLORATE</t>
  </si>
  <si>
    <t xml:space="preserve"> PERCHLORIC ACID, POTASSIUM SALT</t>
  </si>
  <si>
    <t xml:space="preserve"> 1,3,5-TRIETHYLHEXAHYDRO-1,3,5-TRIAZINE</t>
  </si>
  <si>
    <t xml:space="preserve"> TRIETHYLTRIMETHYLENETRIAMINE</t>
  </si>
  <si>
    <t xml:space="preserve"> HEXAHYDRO-1,3,5-TRIETHYL-S-TRIAZINE</t>
  </si>
  <si>
    <t xml:space="preserve"> S-TRIAZINE, 1,3,5-TRIETHYLHEXAHYDRO-</t>
  </si>
  <si>
    <t xml:space="preserve"> 1,3,5-TRIETHYLHEXAHYDRO-S-TRIAZINE</t>
  </si>
  <si>
    <t xml:space="preserve"> 1,3,5-TRIAZINE, 1,3,5-TRIETHYLHEXAHYDRO-</t>
  </si>
  <si>
    <t xml:space="preserve"> 3,5,5-TRIMETHYLCYCLOHEXYL METHACRYLATE</t>
  </si>
  <si>
    <t xml:space="preserve"> METHACRYLIC ACID, 3,3,5-TRIMETHYLCYCLOHEXYL ESTER</t>
  </si>
  <si>
    <t xml:space="preserve"> 2-PROPENOIC ACID, 2-METHYL-, 3,3,5-TRIMETHYLCYCLOHEXYL ESTER</t>
  </si>
  <si>
    <t xml:space="preserve"> 3,3,5-TRIMETHYLCYCLOHEXYL 2-METHYL-2-PROPENOATE</t>
  </si>
  <si>
    <t xml:space="preserve"> ISOPROPOXYDIPHENYLAMINE</t>
  </si>
  <si>
    <t xml:space="preserve"> BENZENAMINE, N-(1-METHYLETHOXY)-N-PHENYL-</t>
  </si>
  <si>
    <t xml:space="preserve"> DIPHENYLAMINE, N-ISOPROPOXY-</t>
  </si>
  <si>
    <t xml:space="preserve"> N-(1-METHYLETHOXY)-N-PHENYLBENZENAMINE</t>
  </si>
  <si>
    <t xml:space="preserve"> N-ISOPROPOXYDIPHENYLAMINE</t>
  </si>
  <si>
    <t xml:space="preserve"> ZINC NITRATE</t>
  </si>
  <si>
    <t xml:space="preserve"> NITRIC ACID, ZINC SALT</t>
  </si>
  <si>
    <t xml:space="preserve"> ZINC ORTHOPHOSPHATE</t>
  </si>
  <si>
    <t xml:space="preserve"> ZINC PHOSPHATE</t>
  </si>
  <si>
    <t xml:space="preserve"> PHOSPHORIC ACID, ZINC SALT (2:3)</t>
  </si>
  <si>
    <t xml:space="preserve"> ZINC PHOSPHATE (3:2)</t>
  </si>
  <si>
    <t xml:space="preserve"> ZINC PHOSPHATE (ZN3(PO4)2)</t>
  </si>
  <si>
    <t xml:space="preserve"> ISOBUTYL OLEATE, SULFATED</t>
  </si>
  <si>
    <t xml:space="preserve"> SULFATED ISOBUTYL OLEATE</t>
  </si>
  <si>
    <t xml:space="preserve"> 9-OCTADECENOIC ACID (Z)-, 2--METHYLPROPYL ESTER, COMPD. WITH SULFURIC ACID</t>
  </si>
  <si>
    <t xml:space="preserve"> 1-AMINO-2-PROPANOL HYDROCHLORIDE</t>
  </si>
  <si>
    <t xml:space="preserve"> ISOPROPANOLAMINE HYDROCHLORIDE</t>
  </si>
  <si>
    <t xml:space="preserve"> 2-PROPANOL, 1-AMINO-, HYDROCHLORIDE</t>
  </si>
  <si>
    <t xml:space="preserve"> C.I. PIGMENT YELLOW 180</t>
  </si>
  <si>
    <t xml:space="preserve"> BUTANAMIDE, 2,2'-(1,2-ETHANEDIYLBIS(OXY-2,1-PHENYLENEAZO))BIS(N-(2,3-DIHYDRO-2-OXO-1H-BENZIMIDAZOL-5-YL)-3-OXO-</t>
  </si>
  <si>
    <t xml:space="preserve"> C.I. 21290</t>
  </si>
  <si>
    <t xml:space="preserve"> PIGMENT YELLOW 180</t>
  </si>
  <si>
    <t xml:space="preserve"> PV FAST YELLOW HG</t>
  </si>
  <si>
    <t xml:space="preserve"> 2,2'-(1,2-ETHANEDIYLBIS(OXY-2,1-PHENYLENEAZO))BIS(N-(2,3-DIHYDRO-2-OXO-1H-BENZIMIDAZOL-5-YL)-3-OXOBUTANAMIDE)</t>
  </si>
  <si>
    <t xml:space="preserve"> FLUORINE</t>
  </si>
  <si>
    <t xml:space="preserve"> OXYGEN</t>
  </si>
  <si>
    <t xml:space="preserve"> OXYGEN MOLECULE</t>
  </si>
  <si>
    <t xml:space="preserve"> OXYGEN, MOLECULAR</t>
  </si>
  <si>
    <t xml:space="preserve"> SODIUM PHOSPHATE, DIBASIC, HEPTAHYDRATE</t>
  </si>
  <si>
    <t xml:space="preserve"> DISODIUM MONOHYDROGEN PHOSPHATE HEPTAHYDRATE</t>
  </si>
  <si>
    <t xml:space="preserve"> DISODIUM HYDROGEN PHOSPHATE HEPTAHYDRATE</t>
  </si>
  <si>
    <t xml:space="preserve"> DISODIUM ORTHOPHOSPHATE HEPTAHYDRATE</t>
  </si>
  <si>
    <t xml:space="preserve"> DISODIUM PHOSPHATE HEPTAHYDRATE</t>
  </si>
  <si>
    <t xml:space="preserve"> PHOSPHORIC ACID, DISODIUM SALT, HEPTAHYDRATE</t>
  </si>
  <si>
    <t xml:space="preserve"> SODIUM PHOSPHATE (NA2HPO4) HEPTAHYDRATE</t>
  </si>
  <si>
    <t xml:space="preserve"> SODIUM PHOSPHATE, DIBASIC USP</t>
  </si>
  <si>
    <t xml:space="preserve"> SODIUM PHOSPHATE NF</t>
  </si>
  <si>
    <t xml:space="preserve"> AMMONIUM THIOSULFATE</t>
  </si>
  <si>
    <t xml:space="preserve"> THIOSULFURIC ACID (H2S2O3), DIAMMONIUM SALT</t>
  </si>
  <si>
    <t xml:space="preserve"> DIAMMONIUM THIOSULFATE</t>
  </si>
  <si>
    <t xml:space="preserve"> THIOSULFURIC ACID, DIAMMMONIUM SALT</t>
  </si>
  <si>
    <t xml:space="preserve"> AMMONIUM THIOSULFATE ((NH4)2S2O3)</t>
  </si>
  <si>
    <t xml:space="preserve"> AMMONIUM HYPOSULFITE</t>
  </si>
  <si>
    <t xml:space="preserve"> MAGNESIUM FLUORIDE</t>
  </si>
  <si>
    <t xml:space="preserve"> MAGNESIUM DIFLUORIDE</t>
  </si>
  <si>
    <t xml:space="preserve"> MAGNESIUM FLUORIDE (MGF2)</t>
  </si>
  <si>
    <t xml:space="preserve"> SILVER CHLORIDE</t>
  </si>
  <si>
    <t xml:space="preserve"> SILVER CHLORIDE (AGCL)</t>
  </si>
  <si>
    <t xml:space="preserve"> SILVER(I) CHLORIDE</t>
  </si>
  <si>
    <t xml:space="preserve"> SILVER MONOCHLORIDE</t>
  </si>
  <si>
    <t xml:space="preserve"> TRIMETHYLOLETHANE</t>
  </si>
  <si>
    <t xml:space="preserve"> 1,1,1-TRIS(HYDROXYMETHYL)ETHANE</t>
  </si>
  <si>
    <t xml:space="preserve"> METHYLTRIMETHANOLMETHANE</t>
  </si>
  <si>
    <t xml:space="preserve"> 1,1,1-TRIS(METHYLOL)ETHANE</t>
  </si>
  <si>
    <t xml:space="preserve"> 1,3-PROPANEDIOL, 2-(HYDROXYMETHYL)-2-METHYL-</t>
  </si>
  <si>
    <t xml:space="preserve"> 2-(HYDROXYMETHYL)-2-METHYL-1,3-PROPANEDIOL</t>
  </si>
  <si>
    <t xml:space="preserve"> 2,2-BIS(HYDROXYMETHYL)-1-PROPANOL</t>
  </si>
  <si>
    <t xml:space="preserve"> TRISODIUM TRIMETAPHOSPHATE</t>
  </si>
  <si>
    <t xml:space="preserve"> CYCLIC SODIUM TRIMETAPHOSPHATE</t>
  </si>
  <si>
    <t xml:space="preserve"> METAPHOSPHORIC ACID (H3P3O9), TRISODIUM SALT</t>
  </si>
  <si>
    <t xml:space="preserve"> SODIUM TRIMETAPHOSPHATE</t>
  </si>
  <si>
    <t xml:space="preserve"> TRISODIUM METAPHOSPHATE</t>
  </si>
  <si>
    <t xml:space="preserve"> SODIUM CYCLOTRIPHOSPHATE (NA3P3O9)</t>
  </si>
  <si>
    <t xml:space="preserve"> SODIUM METAPHOSPHATE (NA3(P3O9))</t>
  </si>
  <si>
    <t xml:space="preserve"> TRISODIUM METAPHOSPHATE, CYCLIC</t>
  </si>
  <si>
    <t xml:space="preserve"> 2,2'-METHYLENEBIS(4-METHYL-6-NONYLPHENOL)</t>
  </si>
  <si>
    <t xml:space="preserve"> PHENOL, 2,2'-METHYLENEBIS(4-METHYL-6-NONYL-</t>
  </si>
  <si>
    <t xml:space="preserve"> P-CRESOL, 2,2'-METHYLENEBIS(6-NONYL-</t>
  </si>
  <si>
    <t xml:space="preserve"> 2,2'-METHYLENEBIS(6-NONYL-P-CRESOL)</t>
  </si>
  <si>
    <t xml:space="preserve"> CUPROUS BROMIDE</t>
  </si>
  <si>
    <t xml:space="preserve"> COPPER(I) BROMIDE</t>
  </si>
  <si>
    <t xml:space="preserve"> COPPER BROMIDE (CUBR)</t>
  </si>
  <si>
    <t xml:space="preserve"> COPPER(1+) BROMIDE</t>
  </si>
  <si>
    <t xml:space="preserve"> CHROME ALUM</t>
  </si>
  <si>
    <t xml:space="preserve"> CHROMIUM(III) POTASSIUM DISULFATE DODECAHYDRATE</t>
  </si>
  <si>
    <t xml:space="preserve"> CHROMIUM POTASSIUM SULFATE, (KCR(SO4)2.12H2O)</t>
  </si>
  <si>
    <t xml:space="preserve"> CHROM ALUM</t>
  </si>
  <si>
    <t xml:space="preserve"> SULFURIC ACID, CHROMIUM(3+) POTASSIUM SALT (2:1:1), DODECAHYDRATE</t>
  </si>
  <si>
    <t xml:space="preserve"> ACETYL TRIETHYL CITRATE</t>
  </si>
  <si>
    <t xml:space="preserve"> CITRIC ACID, TRIETHYL ESTER, ACETATE</t>
  </si>
  <si>
    <t xml:space="preserve"> TRIETHYL 2-(ACETYLOXY)-1,2,3-PROPANETRICARBOXYLATE</t>
  </si>
  <si>
    <t xml:space="preserve"> TRIETHYL CITRATE ACETATE</t>
  </si>
  <si>
    <t xml:space="preserve"> TRIETHYL 2-ACETOXY-1,2,3-PROPANETRICARBOXYLATE</t>
  </si>
  <si>
    <t xml:space="preserve"> TRIETHYL ACETYLCITRATE</t>
  </si>
  <si>
    <t xml:space="preserve"> 1,2,3-PROPANETRICARBOXYLIC ACID, 2-(ACETYLOXY)-, TRIETHYL ESTER</t>
  </si>
  <si>
    <t xml:space="preserve"> CALCIUM BROMIDE</t>
  </si>
  <si>
    <t xml:space="preserve"> calcium bromide (CaBr2)</t>
  </si>
  <si>
    <t xml:space="preserve"> HYPOCHLOROUS ACID</t>
  </si>
  <si>
    <t xml:space="preserve"> IODINE MONOCHLORIDE</t>
  </si>
  <si>
    <t xml:space="preserve"> IODINE CHLORIDE (ICL)</t>
  </si>
  <si>
    <t xml:space="preserve"> WIJS' CHLORIDE</t>
  </si>
  <si>
    <t xml:space="preserve"> SULFURYL CHLORIDE</t>
  </si>
  <si>
    <t xml:space="preserve"> SULFONYL CHLORIDE</t>
  </si>
  <si>
    <t xml:space="preserve"> TRIBUTYL CITRATE</t>
  </si>
  <si>
    <t xml:space="preserve"> 1,2,3-PROPANETRICARBOXYLIC ACID, 2-HYDROXY-, TRIBUTYL ESTER</t>
  </si>
  <si>
    <t xml:space="preserve"> TRIBUTYL 2-HYDROXY-1,2,3-PROPANETRICARBOXYLATE</t>
  </si>
  <si>
    <t xml:space="preserve"> CITRIC ACID, TRIBUTYL ESTER</t>
  </si>
  <si>
    <t xml:space="preserve"> TRIMETHYLOLPROPANE</t>
  </si>
  <si>
    <t xml:space="preserve"> ETHYLTRIMETHYLOLMETHANE</t>
  </si>
  <si>
    <t xml:space="preserve"> 1,1,1-TRIMETHYLOLPROPANE</t>
  </si>
  <si>
    <t xml:space="preserve"> 2-ETHYL-2-(HYDROXYMETHYL)-1,3-PROPANEDIOL</t>
  </si>
  <si>
    <t xml:space="preserve"> 1,3-PROPANEDIOL, 2-ETHYL-2-(HYDROXYMETHYL)-</t>
  </si>
  <si>
    <t xml:space="preserve"> TRIS(HYDROXYMETHYL)PROPANE</t>
  </si>
  <si>
    <t xml:space="preserve"> 2,2-BIS(HYDROXYMETHYL)-1-BUTANOL</t>
  </si>
  <si>
    <t xml:space="preserve"> CETYLETHYLMORPHOLINIUM ETHOSULFATE</t>
  </si>
  <si>
    <t xml:space="preserve"> MORPHOLINIUM, 4-ETHYL-4-HEXADECYL-, ETHYL SULFATE</t>
  </si>
  <si>
    <t xml:space="preserve"> QUATERNIUM-25</t>
  </si>
  <si>
    <t xml:space="preserve"> SULFURIC ACID, MONOETHYL ESTER, ION(1-), 4-ETHYL-4-HEXADECYLMORPHOLINIUM</t>
  </si>
  <si>
    <t xml:space="preserve"> 4-ETHYL-4-HEXADECYLMORPHOLINIUM ETHYL SULFATE</t>
  </si>
  <si>
    <t xml:space="preserve"> PENTAERYTHRITOL MONOSTEARATE</t>
  </si>
  <si>
    <t xml:space="preserve"> OCTADECANOIC ACID, 3-HYDROXY-2,2-BIS(HYDROXYMETHYL)PROPYL ESTER</t>
  </si>
  <si>
    <t xml:space="preserve"> STEARIC ACID, 3-HYDROXY-2,2-BIS(HYDROXYMETHYL)PROPYL ESTER</t>
  </si>
  <si>
    <t xml:space="preserve"> 3-HYDROXY-2,2-BIS(HYDROXYMETHYL)PROPYL OCTADECANOATE</t>
  </si>
  <si>
    <t xml:space="preserve"> 3-HYDROXY-2,2-BIS(HYDROXYMETHYL)PROPYL STEARATE</t>
  </si>
  <si>
    <t xml:space="preserve"> 1-ETHYNYLCYCLOHEXANOL</t>
  </si>
  <si>
    <t xml:space="preserve"> CYCLOHEXANOL, 1-ETHYNYL-</t>
  </si>
  <si>
    <t xml:space="preserve"> 1-ETHYNYL-1-CYCLOHEXANOL</t>
  </si>
  <si>
    <t xml:space="preserve"> 1-ETHYNYL-1-HYDROXYCYCLOHEXANE</t>
  </si>
  <si>
    <t xml:space="preserve"> InChI=1S/C8H12O/c1-2-8(9)6-4-3-5-7-8/h1,9H,3-7H2</t>
  </si>
  <si>
    <t xml:space="preserve"> InChIKey: QYLFHLNFIHBCPR-UHFFFAOYSA-N</t>
  </si>
  <si>
    <t xml:space="preserve"> TRIS(P-TERT-BUTYLPHENYL) PHOSPHATE</t>
  </si>
  <si>
    <t xml:space="preserve"> PHENOL, 4-(1,1-DIMETHYLETHYL)-, PHOSPHATE (3:1)</t>
  </si>
  <si>
    <t xml:space="preserve"> PHENOL, P-TERT-BUTYL-, PHOSPHATE (3:1)</t>
  </si>
  <si>
    <t xml:space="preserve"> TRIS(4-(1,1-DIMETHYLETHYL)PHENYL) PHOSPHATE</t>
  </si>
  <si>
    <t xml:space="preserve"> TRIS(4-TERT-BUTYLPHENYL) PHOSPHATE</t>
  </si>
  <si>
    <t xml:space="preserve"> TRIETHYL PHOSPHATE</t>
  </si>
  <si>
    <t xml:space="preserve"> PHOSPHORIC ACID, TRIETHYL ESTER</t>
  </si>
  <si>
    <t xml:space="preserve"> TRI(2-ETHYLHEXYL) PHOSPHATE</t>
  </si>
  <si>
    <t xml:space="preserve"> PHOSPHORIC ACID, TRIS(2-ETHYLHEXYL) ESTER</t>
  </si>
  <si>
    <t xml:space="preserve"> TRIS(2-ETHYLHEXYL) PHOSPHATE</t>
  </si>
  <si>
    <t xml:space="preserve"> TRIOCTYL PHOSPHATE (TRI(2-ETHYLHEXYL) PHOSPHATE)</t>
  </si>
  <si>
    <t xml:space="preserve"> TRIETHYLHEXYL PHOSPHATE</t>
  </si>
  <si>
    <t xml:space="preserve"> TRIBUTOXYETHYL PHOSPHATE</t>
  </si>
  <si>
    <t xml:space="preserve"> TRIS(2-BUTOXYETHYL) PHOSPHATE</t>
  </si>
  <si>
    <t xml:space="preserve"> ETHANOL, 2-BUTOXY-, PHOSPHATE (3:1)</t>
  </si>
  <si>
    <t xml:space="preserve"> MENAZON</t>
  </si>
  <si>
    <t xml:space="preserve"> S-((4,6-DIAMINO-S-TRIAZIN-2-YL)METHYL) O,O-DIMETHYL PHOSPHORODITHIOATE</t>
  </si>
  <si>
    <t xml:space="preserve"> PHOSPHORODITHIOIC ACID, S-((4,6-DIAMINO-1,3,5-TRIAZIN-2-YL)METHYL) O,O-DIMETHYL ESTER</t>
  </si>
  <si>
    <t xml:space="preserve"> PHOSPHORODITHIOIC ACID, S-((4,6-DIAMINO-S-TRIAZIN-2-YL)METHYL) O,O-DIMETHYL ESTER</t>
  </si>
  <si>
    <t xml:space="preserve"> S-((4,6-DIAMINO-1,3,5-TRIAZIN-2-YL)METHYL) O,O-DIMETHYL PHOSPHORODITHIOATE</t>
  </si>
  <si>
    <t xml:space="preserve"> (1,1,4,4-TETRAMETHYLTETRAMETHYLENE)BIS(TERT-BUTYL PEROXIDE)</t>
  </si>
  <si>
    <t xml:space="preserve"> (1,1,4,4-TETRAMETHYL-1,4-BUTANEDIYL)BIS((1,1-DIMETHYLETHYL) PEROXIDE)</t>
  </si>
  <si>
    <t xml:space="preserve"> PEROXIDE, (1,1,4,4-TETRAMETHYLTETRAMETHYLENE)BIS(TERT-BUTYL</t>
  </si>
  <si>
    <t xml:space="preserve"> PEROXIDE, (1,1,4,4-TETRAMETHYL-1,4-BUTANEDIYL)BIS(((1,1-DIMETHYLETHYL)</t>
  </si>
  <si>
    <t xml:space="preserve"> 2,5-DIMETHYL-2,5-DI(TERT-BUTYLPEROXY)HEXANE</t>
  </si>
  <si>
    <t xml:space="preserve"> 2,5-DIMETHYL-2,5-BIS(TERT-BUTYLPEROXY)HEXANE</t>
  </si>
  <si>
    <t xml:space="preserve"> 2,5-BIS(TERT-BUTYLPEROXY)-2,5-DIMETHYLHEXANE</t>
  </si>
  <si>
    <t xml:space="preserve"> DIMERS AND TRIMERS OF UNSATURATED C18 FATTY ACIDS</t>
  </si>
  <si>
    <t xml:space="preserve"> FATTY ACIDS(C18), UNSATURATED, DIMER AND TRIMER</t>
  </si>
  <si>
    <t xml:space="preserve"> C18 FATTY ACID DIMER AND TRIMER, UNSATURATED</t>
  </si>
  <si>
    <t xml:space="preserve"> FATTY ACIDS, C18-UNSATD., DIMERS AND TRIMERS</t>
  </si>
  <si>
    <t xml:space="preserve"> FATTY ACIDS(C18), DIMERS AND TRIMERS</t>
  </si>
  <si>
    <t xml:space="preserve"> AZO-BIS-ISOBUTYRONITRILE</t>
  </si>
  <si>
    <t xml:space="preserve"> AZOBISISOBUTYRONITRILE</t>
  </si>
  <si>
    <t xml:space="preserve"> 2,2'-AZOBISISOBUTYRONITRILE</t>
  </si>
  <si>
    <t xml:space="preserve"> AZOISOBUTYRODINITRILE</t>
  </si>
  <si>
    <t xml:space="preserve"> AZOBIS(ISOBUTYRONITRILE)</t>
  </si>
  <si>
    <t xml:space="preserve"> PROPANENITRILE, 2,2'-AZOBIS(2-METHYL-</t>
  </si>
  <si>
    <t xml:space="preserve"> PROPIONITRILE, 2,2'-AZOBIS(2-METHYL-</t>
  </si>
  <si>
    <t xml:space="preserve"> 2,2'-AZOBIS(2-METHYLPROPIONITRILE)</t>
  </si>
  <si>
    <t xml:space="preserve"> 2,2'-AZOBIS(2-METHYLPROPENENITRILE)</t>
  </si>
  <si>
    <t xml:space="preserve"> 3,3-BIS(CHLOROMETHYL)OXETANE</t>
  </si>
  <si>
    <t xml:space="preserve"> OXETANE, 3,3-BIS(CHLOROMETHYL)-</t>
  </si>
  <si>
    <t xml:space="preserve"> ISOPENTANE</t>
  </si>
  <si>
    <t xml:space="preserve"> 2-METHYLBUTANE</t>
  </si>
  <si>
    <t xml:space="preserve"> BUTANE, 2-METHYL-</t>
  </si>
  <si>
    <t xml:space="preserve"> 1,1,2-TRIMETHYLETHANE</t>
  </si>
  <si>
    <t xml:space="preserve"> ISOPRENE</t>
  </si>
  <si>
    <t xml:space="preserve"> 1,3-BUTADIENE, 2-METHYL-</t>
  </si>
  <si>
    <t xml:space="preserve"> 2-METHYL-1,3-BUTADIENE</t>
  </si>
  <si>
    <t xml:space="preserve"> 2-METHYLBUTADIENE</t>
  </si>
  <si>
    <t xml:space="preserve"> ISOPENTADIENE</t>
  </si>
  <si>
    <t xml:space="preserve"> 1,1,2-TRICHLOROETHANE</t>
  </si>
  <si>
    <t xml:space="preserve"> ETHANE, 1,1,2-TRICHLORO-</t>
  </si>
  <si>
    <t xml:space="preserve"> VINYLTRICHLORIDE</t>
  </si>
  <si>
    <t xml:space="preserve"> ACRYLAMIDE</t>
  </si>
  <si>
    <t xml:space="preserve"> PROPENAMIDE</t>
  </si>
  <si>
    <t xml:space="preserve"> 2-PROPENAMIDE</t>
  </si>
  <si>
    <t xml:space="preserve"> VINYL AMIDE</t>
  </si>
  <si>
    <t xml:space="preserve"> ACRYLIC AMIDE</t>
  </si>
  <si>
    <t xml:space="preserve"> ETHYLENECARBOXAMIDE</t>
  </si>
  <si>
    <t xml:space="preserve"> InChI=1/C3H5NO/c1-2-3(4)5/h2H,1H2,(H2,4,5)</t>
  </si>
  <si>
    <t xml:space="preserve"> InChIKey: HRPVXLWXLXDGHG-UHFFFAOYSA-N</t>
  </si>
  <si>
    <t xml:space="preserve"> CHLORACETAMIDE</t>
  </si>
  <si>
    <t xml:space="preserve"> ACETAMIDE, 2-CHLORO-</t>
  </si>
  <si>
    <t xml:space="preserve"> 2-CHLOROACETAMIDE</t>
  </si>
  <si>
    <t xml:space="preserve"> CHLOROACETAMIDE, ALPHA-</t>
  </si>
  <si>
    <t xml:space="preserve"> BIS(P-ETHYLBENZYLIDENE)SORBITOL</t>
  </si>
  <si>
    <t xml:space="preserve"> HEXITOL, 1,3:2,4-BIS-O-((4-ETHYLPHENYL)METHYLENE)-</t>
  </si>
  <si>
    <t xml:space="preserve"> 1,3:2,4-BIS-O-((4-ETHYLPHENYL)METHYLENE)HEXITOL</t>
  </si>
  <si>
    <t xml:space="preserve"> ACRYLIC ACID</t>
  </si>
  <si>
    <t xml:space="preserve"> 2-PROPENOIC ACID</t>
  </si>
  <si>
    <t xml:space="preserve"> ACRYLIC ACID, GLACIAL</t>
  </si>
  <si>
    <t xml:space="preserve"> VINYLFORMIC ACID</t>
  </si>
  <si>
    <t xml:space="preserve"> ETHYLENECARBOXYLIC ACID</t>
  </si>
  <si>
    <t xml:space="preserve"> POLY(1,3,5-BENZENETRICARBONYL TRICHLORIDE-CO-PIPERAZINE)</t>
  </si>
  <si>
    <t xml:space="preserve"> POLY(PIPERAZINE-CO-TRIMESOYL CHLORIDE)</t>
  </si>
  <si>
    <t xml:space="preserve"> 1,3,5-BENZENETRICARBONYL TRICHLORIDE-PIPERAZINE POLYAMIDE</t>
  </si>
  <si>
    <t xml:space="preserve"> 1,3,5-BENZENETRICARBONYL TRICHLORIDE, POLYMER WITH PIPERAZINE</t>
  </si>
  <si>
    <t xml:space="preserve"> GLYCOLIC ACID</t>
  </si>
  <si>
    <t xml:space="preserve"> HYDROXYACETIC ACID</t>
  </si>
  <si>
    <t xml:space="preserve"> ACETIC ACID, HYDROXY-</t>
  </si>
  <si>
    <t xml:space="preserve"> HYDROXYETHANOIC ACID</t>
  </si>
  <si>
    <t xml:space="preserve"> POLY(4,4'-DICHLORODIPHENYL SULFONE-CO-4,4'-DIHYDROXYDIPHENYL SULFONE-CO-HYDROQUINONE)</t>
  </si>
  <si>
    <t xml:space="preserve"> POLY(4,4'-DICHLORODIPHENYL SULFONE-CO-HYDROQUINONE-CO-SULFONYLDIPHENOL)</t>
  </si>
  <si>
    <t xml:space="preserve"> BISPHENOL S-4,4'-DICHLORODIPHENYL SULFONE-HYDROQUINONE COPOLYMER</t>
  </si>
  <si>
    <t xml:space="preserve"> POLY(1,4-BENZENEDIOL-CO-1,1'-SULFONYLBIS(4-CHLOROBENZENE)-CO-4,4'-DIHYDROXYDIPHENYL SULFONE)</t>
  </si>
  <si>
    <t xml:space="preserve"> POLY(1,4-BENZENEDIOL-CO-1,1'-SULFONYLBIS(4-CHLOROBENZENE)-CO-4,4'-SULFONYLBIS(PHENOL))</t>
  </si>
  <si>
    <t xml:space="preserve"> 1,4-BENZENEDIOL, POLYMER WITH 1,1'-SULFONYLBIS(4-CHLOROBENZENE) AND 4,4'-SULFONYLBIS(PHENOL)</t>
  </si>
  <si>
    <t xml:space="preserve"> 4,4'-DICHLORODIPHENYL SULFONE-4,4'-DIHYDROXYDIPHENYL SULFONE-HYDROQUINONE COPOLYMER</t>
  </si>
  <si>
    <t xml:space="preserve"> NYLON 12T TERPOLYMER</t>
  </si>
  <si>
    <t xml:space="preserve"> POLY(ISOPHTHALIC ACID-CO-LAUROLACTAM-CO-4,4'-METHYLENEBIS(2-METHYLCYCLOHEXYLAMINE))</t>
  </si>
  <si>
    <t xml:space="preserve"> OMEGA-LAUROLACTAM-ISOPHTHALIC ACID-BIS(4-AMINO-3-METHYLCYCLOHEXYL)METHANE COPOLYMER</t>
  </si>
  <si>
    <t xml:space="preserve"> 1,3-BENZENEDICARBOXYLIC ACID, POLYMER WITH AZACYCLOTRIDECAN-2-ONE AND 4,4'-METHYLENEBIS(2-METHYLCYCLOHEXANAMINE)</t>
  </si>
  <si>
    <t xml:space="preserve"> CHLOROTRIFLUOROETHYLENE</t>
  </si>
  <si>
    <t xml:space="preserve"> CHLOROTRIFLUOROETHENE</t>
  </si>
  <si>
    <t xml:space="preserve"> ETHENE, CHLOROTRIFLUORO-</t>
  </si>
  <si>
    <t xml:space="preserve"> ETHYLENE, CHLOROTRIFLUORO-</t>
  </si>
  <si>
    <t xml:space="preserve"> MONOCHLOROTRIFLUOROETHYLENE</t>
  </si>
  <si>
    <t xml:space="preserve"> TRIFLUOROCHLOROETHYLENE</t>
  </si>
  <si>
    <t xml:space="preserve"> 1-CHLORO-1,2,2-TRIFLUOROETHENE</t>
  </si>
  <si>
    <t xml:space="preserve"> 1-CHLORO-1,2,2-TRIFLUOROETHYLENE</t>
  </si>
  <si>
    <t xml:space="preserve"> METHACRYLAMIDE</t>
  </si>
  <si>
    <t xml:space="preserve"> 2-METHACRYLAMIDE</t>
  </si>
  <si>
    <t xml:space="preserve"> 2-PROPENAMIDE, 2-METHYL-</t>
  </si>
  <si>
    <t xml:space="preserve"> 2-METHYL-2-PROPENAMIDE</t>
  </si>
  <si>
    <t xml:space="preserve"> METHACRYLIC AMIDE</t>
  </si>
  <si>
    <t xml:space="preserve"> METHACRYLIC ACID</t>
  </si>
  <si>
    <t xml:space="preserve"> 2-METHYL-2-PROPENOIC ACID</t>
  </si>
  <si>
    <t xml:space="preserve"> 2-PROPENOIC ACID, 2-METHYL-</t>
  </si>
  <si>
    <t xml:space="preserve"> ALPHA-METHACRYLIC ACID</t>
  </si>
  <si>
    <t xml:space="preserve"> 2-NITROPROPANE</t>
  </si>
  <si>
    <t xml:space="preserve"> PROPANE, 2-NITRO-</t>
  </si>
  <si>
    <t xml:space="preserve"> ISONITROPROPANE</t>
  </si>
  <si>
    <t xml:space="preserve"> DIMETHYLNITROMETHANE</t>
  </si>
  <si>
    <t xml:space="preserve"> 2,5-DI-TERT-AMYLHYDROQUINONE</t>
  </si>
  <si>
    <t xml:space="preserve"> DI-TERT-AMYLHYDROQUINONE</t>
  </si>
  <si>
    <t xml:space="preserve"> HYDROQUINONE, 2,5-DI-TERT-PENTYL-</t>
  </si>
  <si>
    <t xml:space="preserve"> 2,5-DI-TERT-PENTYLHYDROQUINONE</t>
  </si>
  <si>
    <t xml:space="preserve"> 1,4-BENZENEDIOL, 2,5-BIS(1,1-DIMETHYLPROPYL)-</t>
  </si>
  <si>
    <t xml:space="preserve"> 2,5-BIS(1,1-DIMETHYLPROPYL)-1,4-BENZENEDIOL</t>
  </si>
  <si>
    <t xml:space="preserve"> 2,5-BIS(1,1-DIMETHYLPROPYL)HYDROQUINONE</t>
  </si>
  <si>
    <t xml:space="preserve"> 2,5-DI(TERT-AMYL)-1,4-BENZOHYDROQUINONE</t>
  </si>
  <si>
    <t xml:space="preserve"> TERPINEOL</t>
  </si>
  <si>
    <t xml:space="preserve"> METHYL OLEATE-PALMITATE MIXTURE</t>
  </si>
  <si>
    <t xml:space="preserve"> 9-OCTADECENOIC ACID (Z)-, METHYL ESTER, MIXT. WITH METHYL HEXADECANOATE</t>
  </si>
  <si>
    <t xml:space="preserve"> TITANIUM DIOXIDE-BARIUM SULFATE</t>
  </si>
  <si>
    <t xml:space="preserve"> SULFURIC ACID, BARIUM SALT (1:1), MIXT. WITH TITANIUM OXIDE (TIO2)</t>
  </si>
  <si>
    <t xml:space="preserve"> TITANIUM DIOXIDE-CALCIUM SULFATE</t>
  </si>
  <si>
    <t xml:space="preserve"> SULFURIC ACID, CALCIUM SALT (1:1), MIXT. WITH TITANIUM OXIDE (TIO2)</t>
  </si>
  <si>
    <t xml:space="preserve"> TUNG OIL</t>
  </si>
  <si>
    <t xml:space="preserve"> CHINA WOOD OIL</t>
  </si>
  <si>
    <t xml:space="preserve"> SUNFLOWER OIL</t>
  </si>
  <si>
    <t xml:space="preserve"> SUNFLOWER SEED OIL</t>
  </si>
  <si>
    <t xml:space="preserve"> HELIANTHUS ANNUUS OIL</t>
  </si>
  <si>
    <t xml:space="preserve"> OIL, SUNFLOWER SEED</t>
  </si>
  <si>
    <t xml:space="preserve"> SOYBEAN OIL</t>
  </si>
  <si>
    <t xml:space="preserve"> SOYA OIL</t>
  </si>
  <si>
    <t xml:space="preserve"> SOYBEAN OIL, SOLVENT EXTRACTED, DEGUMMED</t>
  </si>
  <si>
    <t xml:space="preserve"> SAFFLOWER OIL</t>
  </si>
  <si>
    <t xml:space="preserve"> SAFFLOWER SEED OIL</t>
  </si>
  <si>
    <t xml:space="preserve"> OIL, SAFFLOWER SEED</t>
  </si>
  <si>
    <t xml:space="preserve"> LINSEED OIL</t>
  </si>
  <si>
    <t xml:space="preserve"> FLAXSEED OIL</t>
  </si>
  <si>
    <t xml:space="preserve"> COTTONSEED OIL</t>
  </si>
  <si>
    <t xml:space="preserve"> cotton oil</t>
  </si>
  <si>
    <t xml:space="preserve"> oils, glyceridic, cottonseed</t>
  </si>
  <si>
    <t xml:space="preserve"> oil, cottonseed</t>
  </si>
  <si>
    <t xml:space="preserve"> CORN OIL</t>
  </si>
  <si>
    <t xml:space="preserve"> maize oil</t>
  </si>
  <si>
    <t xml:space="preserve"> oils, corn</t>
  </si>
  <si>
    <t xml:space="preserve"> zea mays oil</t>
  </si>
  <si>
    <t xml:space="preserve"> CERESIN WAX (OZOCERITE)</t>
  </si>
  <si>
    <t xml:space="preserve"> CERESIN</t>
  </si>
  <si>
    <t xml:space="preserve"> CERESIN WAX</t>
  </si>
  <si>
    <t xml:space="preserve"> OZOKERITE, PURIFIED</t>
  </si>
  <si>
    <t xml:space="preserve"> CASTOR OIL, HYDROGENATED</t>
  </si>
  <si>
    <t xml:space="preserve"> PINE OIL</t>
  </si>
  <si>
    <t xml:space="preserve"> OILS, PINE</t>
  </si>
  <si>
    <t xml:space="preserve"> POPPYSEED OIL</t>
  </si>
  <si>
    <t xml:space="preserve"> POPPY SEED OIL</t>
  </si>
  <si>
    <t xml:space="preserve"> OILS, POPPY</t>
  </si>
  <si>
    <t xml:space="preserve"> RAPESEED OIL</t>
  </si>
  <si>
    <t xml:space="preserve"> COLZA OIL</t>
  </si>
  <si>
    <t xml:space="preserve"> RAPE OIL</t>
  </si>
  <si>
    <t xml:space="preserve"> OILS, GLYCERIDIC, RAPESEED</t>
  </si>
  <si>
    <t xml:space="preserve"> OILS, GLYCERIDIC, COLZA</t>
  </si>
  <si>
    <t xml:space="preserve"> OILS, COLZA</t>
  </si>
  <si>
    <t xml:space="preserve"> OILS, RAPE</t>
  </si>
  <si>
    <t xml:space="preserve"> BRASSICA NAPUS OIL</t>
  </si>
  <si>
    <t xml:space="preserve"> OIL, CANOLA (RAPESEED)</t>
  </si>
  <si>
    <t xml:space="preserve"> ROSIN OIL</t>
  </si>
  <si>
    <t xml:space="preserve"> SPERMACETI</t>
  </si>
  <si>
    <t xml:space="preserve"> SPERMACETI WAX</t>
  </si>
  <si>
    <t xml:space="preserve"> CETACEUM</t>
  </si>
  <si>
    <t xml:space="preserve"> TALL OIL</t>
  </si>
  <si>
    <t xml:space="preserve"> LIQUID ROSIN</t>
  </si>
  <si>
    <t xml:space="preserve"> ROSIN, LIQUID</t>
  </si>
  <si>
    <t xml:space="preserve"> CASTOR OIL, SULFATED</t>
  </si>
  <si>
    <t xml:space="preserve"> TURKEY RED OIL</t>
  </si>
  <si>
    <t xml:space="preserve"> MONTAN WAX</t>
  </si>
  <si>
    <t xml:space="preserve"> LIGNITE WAX</t>
  </si>
  <si>
    <t xml:space="preserve"> PALM OIL</t>
  </si>
  <si>
    <t xml:space="preserve"> PALM BUTTER</t>
  </si>
  <si>
    <t xml:space="preserve"> PALM FRUIT OIL</t>
  </si>
  <si>
    <t xml:space="preserve"> ELAEIS GUINEENSIS OIL</t>
  </si>
  <si>
    <t xml:space="preserve"> BISPHENOL A</t>
  </si>
  <si>
    <t xml:space="preserve"> BISPHENOL</t>
  </si>
  <si>
    <t xml:space="preserve"> DIPHENYLOLPROPANE</t>
  </si>
  <si>
    <t xml:space="preserve"> ISOPROPYLIDENEDIPHENOL, P,P'-</t>
  </si>
  <si>
    <t xml:space="preserve"> DIMETHYLMETHYLENE-P,P'-DIPHENOL</t>
  </si>
  <si>
    <t xml:space="preserve"> ISOPROPYLIDENEDIPHENOL</t>
  </si>
  <si>
    <t xml:space="preserve"> 2,2-DI(4-HYDROXYPHENYL)PROPANE</t>
  </si>
  <si>
    <t xml:space="preserve"> 2,2-BIS(4-HYDROXYPHENYL)PROPANE</t>
  </si>
  <si>
    <t xml:space="preserve"> 4,4'-(1-METHYLETHYLIDENE)BIS(PHENOL)</t>
  </si>
  <si>
    <t xml:space="preserve"> PHENOL, 4,4'-(1-METHYLETHYLIDENE)BIS-</t>
  </si>
  <si>
    <t xml:space="preserve"> PHENOL, 4,4'-ISOPROPYLIDENEDI-</t>
  </si>
  <si>
    <t xml:space="preserve"> NICKEL ANTIMONY TITANIUM YELLOW RUTILE</t>
  </si>
  <si>
    <t xml:space="preserve"> C.I. PIGMENT YELLOW 53</t>
  </si>
  <si>
    <t xml:space="preserve"> ANTIMONY NICKEL TITANIUM OXIDE YELLOW</t>
  </si>
  <si>
    <t xml:space="preserve"> C.I. 77788</t>
  </si>
  <si>
    <t xml:space="preserve"> PIGMENT YELLOW 53</t>
  </si>
  <si>
    <t xml:space="preserve"> RUTILE, NICKEL ANTIMONY TITANIUM YELLOW</t>
  </si>
  <si>
    <t xml:space="preserve"> HYDROGEN PEROXIDE SOLUTION</t>
  </si>
  <si>
    <t xml:space="preserve"> 4,4'-DICHLORODIPHENYL SULFONE</t>
  </si>
  <si>
    <t xml:space="preserve"> BENZENE, 1,1'-SULFONYLBIS(4-CHLORO-</t>
  </si>
  <si>
    <t xml:space="preserve"> BIS(P-CHLOROPHENYL) SULFONE</t>
  </si>
  <si>
    <t xml:space="preserve"> SULFONE, BIS(P-CHLOROPHENYL)</t>
  </si>
  <si>
    <t xml:space="preserve"> 1,1'-SULFONYLBIS(4-CHLOROBENZENE)</t>
  </si>
  <si>
    <t xml:space="preserve"> KEROSINE</t>
  </si>
  <si>
    <t xml:space="preserve"> KEROSENE</t>
  </si>
  <si>
    <t xml:space="preserve"> KEROSENE, DEODORIZED</t>
  </si>
  <si>
    <t xml:space="preserve"> PETROLEUM SOLVENT</t>
  </si>
  <si>
    <t xml:space="preserve"> KEROSINE (PETROLEUM)</t>
  </si>
  <si>
    <t xml:space="preserve"> SESAME OIL</t>
  </si>
  <si>
    <t xml:space="preserve"> SESAME SEED OIL</t>
  </si>
  <si>
    <t xml:space="preserve"> Sesamum indicum seed oil</t>
  </si>
  <si>
    <t xml:space="preserve"> GINGILLI OIL</t>
  </si>
  <si>
    <t xml:space="preserve"> TEEL OIL</t>
  </si>
  <si>
    <t xml:space="preserve"> GINGELLY OIL</t>
  </si>
  <si>
    <t xml:space="preserve"> BENNE SEED OIL</t>
  </si>
  <si>
    <t xml:space="preserve"> DIPHENYLSULFONE</t>
  </si>
  <si>
    <t xml:space="preserve"> 4,4'-SULFONYLDIPHENOL</t>
  </si>
  <si>
    <t xml:space="preserve"> BISPHENOL S</t>
  </si>
  <si>
    <t xml:space="preserve"> PHENOL, 4,4'-SULFONYLBIS-</t>
  </si>
  <si>
    <t xml:space="preserve"> PHENOL, 4,4'-SULFONYLDI-</t>
  </si>
  <si>
    <t xml:space="preserve"> 4,4'-DIHYDROXYDIPHENYL SULFONE</t>
  </si>
  <si>
    <t xml:space="preserve"> 4,4'-SULFONYLBIS(PHENOL)</t>
  </si>
  <si>
    <t xml:space="preserve"> 4,4'-BISPHENOL S</t>
  </si>
  <si>
    <t xml:space="preserve"> 4,4'-SULFONYLBISPHENOL</t>
  </si>
  <si>
    <t xml:space="preserve"> PINE TAR</t>
  </si>
  <si>
    <t xml:space="preserve"> TAR, PINE</t>
  </si>
  <si>
    <t xml:space="preserve"> CASTOR OIL POTASSIUM SOAP</t>
  </si>
  <si>
    <t xml:space="preserve"> POTASSIUM CASTORATE</t>
  </si>
  <si>
    <t xml:space="preserve"> CASTOR OIL, POTASSIUM SALT</t>
  </si>
  <si>
    <t xml:space="preserve"> BEECHNUT OIL</t>
  </si>
  <si>
    <t xml:space="preserve"> OILS, BEECH</t>
  </si>
  <si>
    <t xml:space="preserve"> CANDLENUT OIL</t>
  </si>
  <si>
    <t xml:space="preserve"> OILS, CANDLENUT</t>
  </si>
  <si>
    <t xml:space="preserve"> CUMENE HYDROPEROXIDE</t>
  </si>
  <si>
    <t xml:space="preserve"> HYDROPEROXIDE, 1-METHYL-1-PHENYLETHYL</t>
  </si>
  <si>
    <t xml:space="preserve"> 1-METHYL-1-PHENYLETHYL HYDROPEROXIDE</t>
  </si>
  <si>
    <t xml:space="preserve"> HYDROPEROXIDE, ALPHA,ALPHA-DIMETHYLBENZYL</t>
  </si>
  <si>
    <t xml:space="preserve"> ALPHA,ALPHA-DIMETHYLBENZYL HYDROPEROXIDE</t>
  </si>
  <si>
    <t xml:space="preserve"> ISOPROPYLBENZENE HYDROPEROXIDE</t>
  </si>
  <si>
    <t xml:space="preserve"> LINSEED OIL, EPOXIDIZED</t>
  </si>
  <si>
    <t xml:space="preserve"> EPOXIDIZED LINSEED OIL</t>
  </si>
  <si>
    <t xml:space="preserve"> SAFFLOWER OIL, EPOXIDIZED</t>
  </si>
  <si>
    <t xml:space="preserve"> EPOXIDIZED SAFFLOWER OIL</t>
  </si>
  <si>
    <t xml:space="preserve"> FISH OIL</t>
  </si>
  <si>
    <t xml:space="preserve"> OILS, FISH</t>
  </si>
  <si>
    <t xml:space="preserve"> OIL, FISH</t>
  </si>
  <si>
    <t xml:space="preserve"> HEMPSEED OIL</t>
  </si>
  <si>
    <t xml:space="preserve"> HEMP SEED OIL</t>
  </si>
  <si>
    <t xml:space="preserve"> PUMPKIN SEED OIL</t>
  </si>
  <si>
    <t xml:space="preserve"> RAPESEED OIL, SULFATED</t>
  </si>
  <si>
    <t xml:space="preserve"> RAPE OIL, SULFATED</t>
  </si>
  <si>
    <t xml:space="preserve"> RICE BRAN OIL, SULFATED POTASSIUM SALT</t>
  </si>
  <si>
    <t xml:space="preserve"> RICE BRAN OIL, SULFATED, POTASSIUM SALT</t>
  </si>
  <si>
    <t xml:space="preserve"> OILS, GLYCERIDIC, RICE BRAN, SULFATED, POTASSIUM SALTS</t>
  </si>
  <si>
    <t xml:space="preserve"> RICE BRAN OIL, SULFATED SODIUM SALT</t>
  </si>
  <si>
    <t xml:space="preserve"> RICE BRAN OIL, SULFATED, SODIUM SALT</t>
  </si>
  <si>
    <t xml:space="preserve"> FATS AND GLYCERIDIC OILS, RICE BRAN, SULFATED, SODIUM SALTS</t>
  </si>
  <si>
    <t xml:space="preserve"> SOYBEAN OIL, VULCANIZED</t>
  </si>
  <si>
    <t xml:space="preserve"> SPERM OIL, SULFATED AMMONIUM SALT</t>
  </si>
  <si>
    <t xml:space="preserve"> SPERM OIL, SULFATED, AMMONIUM SALT</t>
  </si>
  <si>
    <t xml:space="preserve"> SPERM OIL, SULFATED POTASSIUM SALT</t>
  </si>
  <si>
    <t xml:space="preserve"> SPERM OIL, SULFATED, POTASSIUM SALT</t>
  </si>
  <si>
    <t xml:space="preserve"> SPERM OIL, SULFATED SODIUM SALT</t>
  </si>
  <si>
    <t xml:space="preserve"> SPERM OIL, SULFATED, SODIUM SALT</t>
  </si>
  <si>
    <t xml:space="preserve"> TALL OIL PITCH</t>
  </si>
  <si>
    <t xml:space="preserve"> POLYPHOSPHORIC ACID</t>
  </si>
  <si>
    <t xml:space="preserve"> POLYPHOSPHORIC ACIDS</t>
  </si>
  <si>
    <t xml:space="preserve"> WALNUT OIL</t>
  </si>
  <si>
    <t xml:space="preserve"> OILS, WALNUT</t>
  </si>
  <si>
    <t xml:space="preserve"> RICEBRAN OIL, SULFATED, METHYL ESTERS</t>
  </si>
  <si>
    <t xml:space="preserve"> RICE BRAN OIL, SULFATED, METHYL ESTER</t>
  </si>
  <si>
    <t xml:space="preserve"> RICE BRAN OIL, SULFATED, ME ESTERS</t>
  </si>
  <si>
    <t xml:space="preserve"> COTTOSEED OIL MONOGLYCERIDES</t>
  </si>
  <si>
    <t xml:space="preserve"> COTTONSEED GLYCERIDE</t>
  </si>
  <si>
    <t xml:space="preserve"> COTTONSEED OIL MONOGLYCERIDE</t>
  </si>
  <si>
    <t xml:space="preserve"> GLYCERIDES, COTTONSEED-OIL MONO-</t>
  </si>
  <si>
    <t xml:space="preserve"> MANGANESE TALLATE</t>
  </si>
  <si>
    <t xml:space="preserve"> TALL OIL FATTY ACIDS, MANGANESE SALTS</t>
  </si>
  <si>
    <t xml:space="preserve"> FATTY ACIDS, TALL-OIL, MANGANESE SALTS</t>
  </si>
  <si>
    <t xml:space="preserve"> TALL OIL FATTY ACIDS, CERIUM SALT</t>
  </si>
  <si>
    <t xml:space="preserve"> TALL OIL FATTY ACIDS, CERIUM SALTS</t>
  </si>
  <si>
    <t xml:space="preserve"> CERIUM TALLATE</t>
  </si>
  <si>
    <t xml:space="preserve"> N-CYCLOHEXYL-P-TOLUENESULFONAMIDE</t>
  </si>
  <si>
    <t xml:space="preserve"> BENZENESULFONAMIDE, N-CYCLOHEXYL-4-METHYL-</t>
  </si>
  <si>
    <t xml:space="preserve"> (TOSYLAMINO)CYCLOHEXANE</t>
  </si>
  <si>
    <t xml:space="preserve"> N-CYCLOHEXYL-4-METHYLBENZENESULFONAMIDE</t>
  </si>
  <si>
    <t xml:space="preserve"> P-TOLUENESULFONAMIDE, N-CYCLOHEXYL-</t>
  </si>
  <si>
    <t xml:space="preserve"> N-CYCLOHEXYL-4-METHYLPHENYLSULFONAMIDE</t>
  </si>
  <si>
    <t xml:space="preserve"> N-CYCLOHEXYL-4-TOLUENESULFONAMIDE</t>
  </si>
  <si>
    <t xml:space="preserve"> CASTOR OIL, SAPONIFIED, SULFATED, POTASSIUM SALT</t>
  </si>
  <si>
    <t xml:space="preserve"> CASTOR OIL, SAPONIFIED, SULFATED, POTASSIUM SOAP</t>
  </si>
  <si>
    <t xml:space="preserve"> SOYBEAN OIL FATTY ACIDS, CERIUM SALT</t>
  </si>
  <si>
    <t xml:space="preserve"> CERIUM SOYATE</t>
  </si>
  <si>
    <t xml:space="preserve"> TALLOW, SULFATED, AMMONIUM SALT</t>
  </si>
  <si>
    <t xml:space="preserve"> CASTOR OIL, HYDROGENATED, SULFATED</t>
  </si>
  <si>
    <t xml:space="preserve"> HYDROXYSTEARIN SULFATE</t>
  </si>
  <si>
    <t xml:space="preserve"> LIGROINE</t>
  </si>
  <si>
    <t xml:space="preserve"> LIGROIN</t>
  </si>
  <si>
    <t xml:space="preserve"> SOLVENT NAPHTHA</t>
  </si>
  <si>
    <t xml:space="preserve"> NAPHTHA, SOLVENT</t>
  </si>
  <si>
    <t xml:space="preserve"> BENZINE (LIGHT PETROLEUM DISTILLATE)</t>
  </si>
  <si>
    <t xml:space="preserve"> WAXES</t>
  </si>
  <si>
    <t xml:space="preserve"> N-ETHYL-P-TOLUENESULFONAMIDE</t>
  </si>
  <si>
    <t xml:space="preserve"> BENZENESULFONAMIDE, N-ETHYL-4-METHYL-</t>
  </si>
  <si>
    <t xml:space="preserve"> N-ETHYL-4-METHYLBENZENESULFONAMIDE</t>
  </si>
  <si>
    <t xml:space="preserve"> P-TOLUENESULFONAMIDE, N-ETHYL-</t>
  </si>
  <si>
    <t xml:space="preserve"> TOLUENE ETHYLSULFONAMIDE, P-</t>
  </si>
  <si>
    <t xml:space="preserve"> 2-((2,4,8,10-TETRAKIS(1,1-DIMETHYLETHYL)DIBENZO(D,F)(1,3,2)-DIOXAPHOSPHEPIN-6-YL)OXY)-N,N-BIS(2-((2,4,8,10-TETRAKIS(1,1-DIMETHYLETHYL)DIBENZO(D,F)(1,3,2)-DIOXAPHOSPHEPHEPIN-6-YL)OXY)ETHYL)ETHANAMINE</t>
  </si>
  <si>
    <t xml:space="preserve"> TRIS(2-((2,4,8,10-TETRA-TERT-BUTYLDIBENZO(D,F)(1,3,2)DIOXAPHOSPHEPIN-6-YL)OXY)ETHYL)AMINE</t>
  </si>
  <si>
    <t xml:space="preserve"> ETHANAMINE, 2-((2,4,8,10-TETRAKIS(1,1-DIMETHYLETHYL)DIBENZO(D,F)(1,3,2)DIOXAPHOSPHEPIN-6-YL)OXY)-N,N-BIS(2-((2,4,8,10-TETRAKIS(1,1-DIMETHYLETHYL)DIBENZO(D,F)(1,3,2)-DIOXAPHOSPHEPIN-6-YL)OXY)ETHYL)-</t>
  </si>
  <si>
    <t xml:space="preserve"> 2-((2,4,8,10-TETRAKIS(1,1-DIMETHYLETHYL)DIBENZO(D,F)(1,3,2)DIOXAPHOSPHEPIN-6-YL)OXY)-N,N-BIS(2-((2,4,8,10-TETRAKIS(1,1-DIMETHYLETHYL)DIBENZO(D,F)(1,3,2)DIOXAPHOSPHEPIN-6-YL)OXY)ETHYL)ETHANAMINE</t>
  </si>
  <si>
    <t xml:space="preserve"> 2,2',2''-NITRILO(TRIETHYL TRIS(3,3',5,5'-TETRA-TERT-BUTYL-1,1'-BIPHENYL-2,2'-DIYL) PHOSPHITE)</t>
  </si>
  <si>
    <t xml:space="preserve"> DICUMYL PEROXIDE</t>
  </si>
  <si>
    <t xml:space="preserve"> PEROXIDE, BIS(1-METHYL-1-PHENYLETHYL)</t>
  </si>
  <si>
    <t xml:space="preserve"> BIS(1-METHYL-1-PHENYLETHYL) PEROXIDE</t>
  </si>
  <si>
    <t xml:space="preserve"> PEROXIDE, BIS(ALPHA,ALPHA-DIMETHYLBENZYL)</t>
  </si>
  <si>
    <t xml:space="preserve"> BIS(ALPHA,ALPHA-DIMETHYLBENZYL) PEROXIDE</t>
  </si>
  <si>
    <t xml:space="preserve"> PENTAERYTHRITOL STEARATE</t>
  </si>
  <si>
    <t xml:space="preserve"> PENTAERYTHRITOL, STEARATE</t>
  </si>
  <si>
    <t xml:space="preserve"> OCTADECANOIC ACID, ESTER WITH 2,2-BIS(HYDROXYMETHYL)-1,3-PROPANEDIOL</t>
  </si>
  <si>
    <t xml:space="preserve"> STEARIC ACID, ESTER WITH PENTAERYTHRITOL</t>
  </si>
  <si>
    <t xml:space="preserve"> 2,2-BIS(HYDROXYMETHYL)-1,3-PROPANEDIOL OCTADECANOATE</t>
  </si>
  <si>
    <t xml:space="preserve"> AMYLPHENOL, P-TERT-</t>
  </si>
  <si>
    <t xml:space="preserve"> 4-TERT-AMYLPHENOL</t>
  </si>
  <si>
    <t xml:space="preserve"> PENTYLPHENOL, P-TERT-</t>
  </si>
  <si>
    <t xml:space="preserve"> 4-(1,1-DIMETHYLPROPYL)PHENOL</t>
  </si>
  <si>
    <t xml:space="preserve"> 4-TERT-PENTYLPHENOL</t>
  </si>
  <si>
    <t xml:space="preserve"> TERTIARYAMYLPHENOL, P-</t>
  </si>
  <si>
    <t xml:space="preserve"> PHENOL, 4-(1,1-DIMETHYLPROPYL)-</t>
  </si>
  <si>
    <t xml:space="preserve"> PHENOL, P-TERT-PENTYL-</t>
  </si>
  <si>
    <t xml:space="preserve"> TERT-AMYLPHENOL, P-</t>
  </si>
  <si>
    <t xml:space="preserve"> FATTY ACIDS, TRIETHANOLAMINE SALT</t>
  </si>
  <si>
    <t xml:space="preserve"> TRIETHANOLAMINE FATTY ACID SOAP</t>
  </si>
  <si>
    <t xml:space="preserve"> FATTY ACIDS, TRIENTHANOLAMINE SALT</t>
  </si>
  <si>
    <t xml:space="preserve"> TRIETHANOLAMINE SOAP</t>
  </si>
  <si>
    <t xml:space="preserve"> TRIENTHANOLAMINE SALT OF FATTY ACIDS</t>
  </si>
  <si>
    <t xml:space="preserve"> TITANIUM DIOXIDE-MAGNESIUM SILICATE</t>
  </si>
  <si>
    <t xml:space="preserve"> ROSIN, HYDROGENATED, METHYL ESTER</t>
  </si>
  <si>
    <t xml:space="preserve"> HYDROGENATED ROSIN, METHYL ESTER</t>
  </si>
  <si>
    <t xml:space="preserve"> RESIN ACIDS AND ROSIN ACIDS, HYDROGENATED, ME ESTERS</t>
  </si>
  <si>
    <t xml:space="preserve"> ROSIN, DECARBOXYLATED</t>
  </si>
  <si>
    <t xml:space="preserve"> ROSIN, FULLY DIMERIZED, GLYCEROL ESTER</t>
  </si>
  <si>
    <t xml:space="preserve"> GLYCEROL ESTER OF FULLY DIMERIZED ROSIN</t>
  </si>
  <si>
    <t xml:space="preserve"> RESIN ACIDS AND ROSIN ACIDS, DIMERS, ESTERS WITH GLYCEROL</t>
  </si>
  <si>
    <t xml:space="preserve"> ROSIN, PENTAERYTHRITOL ESTER</t>
  </si>
  <si>
    <t xml:space="preserve"> RESIN ACIDS AND ROSIN ACIDS, ESTERS WITH PENTAERYTHRITOL</t>
  </si>
  <si>
    <t xml:space="preserve"> ROSIN, MALEATED</t>
  </si>
  <si>
    <t xml:space="preserve"> maleic rosin ester</t>
  </si>
  <si>
    <t xml:space="preserve"> maleic anhydride rosin ester</t>
  </si>
  <si>
    <t xml:space="preserve"> maleic acid-modified rosin</t>
  </si>
  <si>
    <t xml:space="preserve"> colophony, maleated</t>
  </si>
  <si>
    <t xml:space="preserve"> maleic modified ester of colophony</t>
  </si>
  <si>
    <t xml:space="preserve"> WOOD ROSIN, HYDROGENATED, GLYCEROL ESTER</t>
  </si>
  <si>
    <t xml:space="preserve"> HYDROGENATED WOOD ROSIN, GLYCEROL ESTER</t>
  </si>
  <si>
    <t xml:space="preserve"> WOOD ROSIN, HYDROGENATED, ESTER WITH 1,2,3-PROPANETRIOL</t>
  </si>
  <si>
    <t xml:space="preserve"> ROSIN, PEG ESTER</t>
  </si>
  <si>
    <t xml:space="preserve"> PEG RESINATE</t>
  </si>
  <si>
    <t xml:space="preserve"> RESIN ACIDS AND ROSIN ACIDS, ETHOXYLATED</t>
  </si>
  <si>
    <t xml:space="preserve"> 4,4'-OXYBIS(BENZENESULFONYL HYDRAZIDE)</t>
  </si>
  <si>
    <t xml:space="preserve"> BENZENESULFONIC ACID, 4,4'-OXYBIS-, DIHYDRAZIDE</t>
  </si>
  <si>
    <t xml:space="preserve"> BENZENESULFONIC ACID, 4,4'-OXYDI-, DIHYDRAZIDE</t>
  </si>
  <si>
    <t xml:space="preserve"> 4,4'-OXYBIS(BENZENESULFONIC ACID) DIHYDRAZIDE</t>
  </si>
  <si>
    <t xml:space="preserve"> 4,4'-OXYDIBENZENESULFONIC ACID DIHYDRAZIDE</t>
  </si>
  <si>
    <t xml:space="preserve"> TALL OIL ROSIN</t>
  </si>
  <si>
    <t xml:space="preserve"> PETROLEUM ASPHALT</t>
  </si>
  <si>
    <t xml:space="preserve"> ASPHALT</t>
  </si>
  <si>
    <t xml:space="preserve"> MINERAL PITCH</t>
  </si>
  <si>
    <t xml:space="preserve"> TALLOW, PROPYLENE GLYCOL ESTER</t>
  </si>
  <si>
    <t xml:space="preserve"> TALLOW FATTY ACIDS, SODIUM SALTS</t>
  </si>
  <si>
    <t xml:space="preserve"> FATTY ACIDS, TALLOW, SODIUM SALTS</t>
  </si>
  <si>
    <t xml:space="preserve"> TALLOW, SULFATED, POTASSIUM SALT</t>
  </si>
  <si>
    <t xml:space="preserve"> TALLOW, SULFATED, SODIUM SALT</t>
  </si>
  <si>
    <t xml:space="preserve"> TALLOW, SULFONATED</t>
  </si>
  <si>
    <t xml:space="preserve"> SULFONATED TALLOW</t>
  </si>
  <si>
    <t xml:space="preserve"> WAX</t>
  </si>
  <si>
    <t xml:space="preserve"> PARAFFINE</t>
  </si>
  <si>
    <t xml:space="preserve"> WAXES AND WAXY SUBSTANCES</t>
  </si>
  <si>
    <t xml:space="preserve"> SODIUM OLEYL SULFATE-SODIUM CETYL SULFATE MIXTURE</t>
  </si>
  <si>
    <t xml:space="preserve"> SODIUM CETYL OLEYL SULFATE</t>
  </si>
  <si>
    <t xml:space="preserve"> SODIUM MONO-(Z)-9-OCTADECENYL SULFATE, MIXTURE WITH SODIUM HEXADECYL SULFATE</t>
  </si>
  <si>
    <t xml:space="preserve"> 9-OCTADECEN-1-OL, HYDROGEN SULFATE, SODIUM SALT, (Z)-, MIXT. WITH SODIUM HEXADECYL SULFATE</t>
  </si>
  <si>
    <t xml:space="preserve"> PHOSPHOROUS ACID, CYCLIC NEOPENTANETETRAYL BIS (2,6-DI-TERT-BUTYL-4-METHYLPHENYL)ESTER</t>
  </si>
  <si>
    <t xml:space="preserve"> BIS(2,6-DI-TERT-BUTYL-4-METHYLPHENYL)PENTAERYTHRITOL DIPHOSPHITE</t>
  </si>
  <si>
    <t xml:space="preserve"> CYCLIC NEOPENTANETETRAYL BIS(2,6-DI-TERT-BUTYL-4-METHYLPHENYL PHOSPHITE)</t>
  </si>
  <si>
    <t xml:space="preserve"> 2,4,8,10-TETRAOXA-3,9-DIPHOSPHASPIRO(5.5)UNDECANE, 3,9-BIS(2,6-BIS(1,1-DIMETHYLETHYL)-4-METHYLPHENOXY)-</t>
  </si>
  <si>
    <t xml:space="preserve"> 3,9-BIS(2,6-BIS(1,1-DIMETHYLETHYL)-4-METHYLPHENOXY)-2,4,8,10-TETRAOXA-3,9-DIPHOSPHASPIRO(5.5)UNDECANE</t>
  </si>
  <si>
    <t xml:space="preserve"> PIPERONYL BUTOXIDE, MIXT. WITH PYRETHRINS</t>
  </si>
  <si>
    <t xml:space="preserve"> 1,3-BENZODIOXOLE, 5-((2-(2-BUTOXYETHOXY)ETHOXY)METHYL)-6-PROPYL-, MIXT. WITH PYRETHRINS</t>
  </si>
  <si>
    <t xml:space="preserve"> 5-((2-(2-BUTOXYETHOXY)ETHOXY)METHYL)-6-PROPYL-1,3-BENZODIOXOLE, MIXT. WITH PYRETHRINS</t>
  </si>
  <si>
    <t xml:space="preserve"> PHOSPHORIC ACID, MONO- AND DIHEXYL ESTER, TETRAMETHYLNONYLAMINE</t>
  </si>
  <si>
    <t xml:space="preserve"> AMINES, C11-14-BRANCHED ALKYL, MONOHEXYL AND DIHEXYL PHOSPHATES</t>
  </si>
  <si>
    <t xml:space="preserve"> C.I. PIGMENT VIOLET 29</t>
  </si>
  <si>
    <t xml:space="preserve"> ANTHRA(2,1,9-DEF:6,5,10-D'E'F')DIISOQUINOLINE-1,3,8,10(2H,9H)-TETRONE</t>
  </si>
  <si>
    <t xml:space="preserve"> C.I. 71129</t>
  </si>
  <si>
    <t xml:space="preserve"> C.I. PIGMENT BROWN 26</t>
  </si>
  <si>
    <t xml:space="preserve"> PIGMENT BROWN 26</t>
  </si>
  <si>
    <t xml:space="preserve"> PIGMENT VIOLET 29</t>
  </si>
  <si>
    <t xml:space="preserve"> 3,4,9,10-PERYLENETETRACARBOXYLIC 3,4:9,10-DIIMIDE</t>
  </si>
  <si>
    <t xml:space="preserve"> 3,4,9,10-PERYLENETETRACARBOXYLIC ACID DIIMIDE</t>
  </si>
  <si>
    <t xml:space="preserve"> DIBUTYLTIN OXIDE</t>
  </si>
  <si>
    <t xml:space="preserve"> STANNANE, DIBUTYLOXO-</t>
  </si>
  <si>
    <t xml:space="preserve"> DIBUTYLOXOSTANNANE</t>
  </si>
  <si>
    <t xml:space="preserve"> DIBUTYLSTANNANE OXIDE</t>
  </si>
  <si>
    <t xml:space="preserve"> 2-HYDROXYETHYL ACRYLATE</t>
  </si>
  <si>
    <t xml:space="preserve"> ETHYLENE GLYCOL MONOACRYLATE</t>
  </si>
  <si>
    <t xml:space="preserve"> ACRYLIC ACID, 2-HYDROXYETHYL ESTER</t>
  </si>
  <si>
    <t xml:space="preserve"> HYDROXYETHYL ACRYLATE</t>
  </si>
  <si>
    <t xml:space="preserve"> HYDROXYETHYL ACRYLATE, BETA-</t>
  </si>
  <si>
    <t xml:space="preserve"> 2-PROPENOIC ACID, 2-HYDROXYETHYL ESTER</t>
  </si>
  <si>
    <t xml:space="preserve"> 2-HYDROXYETHYL 2-PROPENOATE</t>
  </si>
  <si>
    <t xml:space="preserve"> 2-(ACRYLOYLOXY)ETHANOL</t>
  </si>
  <si>
    <t xml:space="preserve"> HEXAMETHYLENE DIISOCYANATE</t>
  </si>
  <si>
    <t xml:space="preserve"> ISOCYANIC ACID, HEXAMETHYLENE ESTER</t>
  </si>
  <si>
    <t xml:space="preserve"> HEXANE, 1,6-DIISOCYANATO-</t>
  </si>
  <si>
    <t xml:space="preserve"> 1,6-DIISOCYANATOHEXANE</t>
  </si>
  <si>
    <t xml:space="preserve"> 1,6-HEXAMETHYLENE DIISOCYANATE</t>
  </si>
  <si>
    <t xml:space="preserve"> OCTADECYL ACETATE</t>
  </si>
  <si>
    <t xml:space="preserve"> STEARYL ACETATE</t>
  </si>
  <si>
    <t xml:space="preserve"> POLY(ETHYLENE OXIDE-CO-FORMALDEHYDE-CO-4-NONYLPHENOL) PHOSPHATE</t>
  </si>
  <si>
    <t xml:space="preserve"> FORMALDEHYDE, POLYMER WITH 4-NONYLPHENOL AND OXIRANE, PHOSPHATE</t>
  </si>
  <si>
    <t xml:space="preserve"> POLY(METHYLENE-P-NONYLPHENOXY)POLY(OXYETHYLENE) MONO AND DIHYDROGEN PHOSPHATE (4-12 MOLES ETHYLENE OXIDE)</t>
  </si>
  <si>
    <t xml:space="preserve"> POLY(FORMALDEHYDE-CO-4-NONYLPHENOL-CO-OXIRANE) PHOSPHATE</t>
  </si>
  <si>
    <t xml:space="preserve"> POLY(2,4-DICHLORO-6-MORPHOLINO-S-TRIAZINE-CO-1,6-BIS(2,2,6,6-TETRAMETHYL-4-PIPERIDYLAMINO)HEXANE)</t>
  </si>
  <si>
    <t xml:space="preserve"> POLY(1,6-BIS(2,2,6,6-TETRAMETHYL-4-PIPERIDYLAMINO)HEXANE-CO-2,4-DICHLORO-6-MORPHOLINO-S-TRIAZINE)</t>
  </si>
  <si>
    <t xml:space="preserve"> POLY((6-MORPHOLINO-S-TRIAZINE-2,4-DIYL)((2,2,6,6-TETRAMETHYL-4-PIPERIDYL)IMINO)HEXAMETHYLENE((2,2,6,6-TETRAMETHYL-4-PIPERIDYL)IMINO))</t>
  </si>
  <si>
    <t xml:space="preserve"> POLY((6-(4-MORPHOLINYL)-1,3,5-TRIAZINE-2,4-DIYL)((2,2,6,6-TETRAMETHYL-4-PIPERIDINYL)IMINO)-1,6-HEXANEDIYL((2,2,6,6-TETRAMETHYL-4-PIPERIDINYL)IMINO))</t>
  </si>
  <si>
    <t xml:space="preserve"> 1,6-HEXANEDIAMINE, N,N'-BIS(2,2,6,6-TETRAMETHYL-4-PIPERIDINYL)-, POLYMER WITH 2,4-DICHLORO-6-(4-MORPHOLINYL)-1,3,5-TRIAZINE</t>
  </si>
  <si>
    <t xml:space="preserve"> POLY(M-PHENYLENEDIAMINE-CO-TRIMESOYL CHLORIDE)</t>
  </si>
  <si>
    <t xml:space="preserve"> POLY(1,3-PHENYLENEDIAMINE-CO-TRIMESOYL CHLORIDE)</t>
  </si>
  <si>
    <t xml:space="preserve"> POLY(1,3-BENZENEDIAMINE-CO-1,3,5-BENZENETRICARBONYL TRICHLORIDE)</t>
  </si>
  <si>
    <t xml:space="preserve"> 1,3,5-BENZENETRICARBONYL TRICHLORIDE, POLYMER WITH 1,3-BENZENEDIAMINE</t>
  </si>
  <si>
    <t xml:space="preserve"> 1,3,5-BENZENETRICARBONYL TRICHLORIDE-1,3-BENZENEDIAMINE POLYAMIDE</t>
  </si>
  <si>
    <t xml:space="preserve"> C10-16 ALKYL MERCAPTOACETATES REACTION PRODUCTS WITH DICHLORODIOCTYLSTANNANE AND TRICHLOROOCTYLSTANNANE</t>
  </si>
  <si>
    <t xml:space="preserve"> ALKYL(C10-16) THIOGLYCOLATE-DIOCTYLTIN DICHLORIDE-OCTYLTIN TRICHLORIDE REACTION PRODUCT</t>
  </si>
  <si>
    <t xml:space="preserve"> ACETIC ACID, MERCAPTO-, C10-16-ALKYL ESTERS, REACTION PRODUCTS WITH DICHLORODIOCTYLSTANNANE AND TRICHLOROOCTYLSTANNANE</t>
  </si>
  <si>
    <t xml:space="preserve"> C10-16 ALKYL MERCAPTOACETATE REACTION PRODUCTS WITH DICHLORODIOCTYLSTANNANE AND TRICHLOROOCTYLSTANNANE</t>
  </si>
  <si>
    <t xml:space="preserve"> POLY(ETHYLENE-CO-1-HEXENE-CO-1-OCTENE)</t>
  </si>
  <si>
    <t xml:space="preserve"> ETHYLENE-OCTENE-1-HEXENE-1 COPOLYMER</t>
  </si>
  <si>
    <t xml:space="preserve"> ETHYLENE-HEXENE-1-OCTENE-1 COPOLYMER</t>
  </si>
  <si>
    <t xml:space="preserve"> POLY(ETHENE-CO-1-HEXENE-CO-1-OCTENE)</t>
  </si>
  <si>
    <t xml:space="preserve"> 1-OCTENE, POLYMER WITH ETHENE AND 1-HEXENE</t>
  </si>
  <si>
    <t xml:space="preserve"> DI(N-DODECYL)TIN S,S'-DI(ISOOCTYLMERCAPTOACETATE)</t>
  </si>
  <si>
    <t xml:space="preserve"> DIDODECYLTIN BIS(ISOOCTYL THIOGLYCOLATE)</t>
  </si>
  <si>
    <t xml:space="preserve"> ACETIC ACID, 2,2'-((DIDODECYLSTANNYLENE)BIS(THIO))BIS-, DIISOOCTYL ESTER</t>
  </si>
  <si>
    <t xml:space="preserve"> DIISOOCTYL 2,2'-((DIDODECYLSTANNYLENE)BIS(THIO))ACETATE</t>
  </si>
  <si>
    <t xml:space="preserve"> DIDODECYLTIN S,S'-BIS(ISOOCTYL THIOGLYCOLATE)</t>
  </si>
  <si>
    <t xml:space="preserve"> DIDOCEYLTIN S,S'-DI(ISOOCTYLMERCAPTOACETATE)</t>
  </si>
  <si>
    <t xml:space="preserve"> DIDODECYLTIN BIS(ISOOCTYLMERCAPTOACETATE)</t>
  </si>
  <si>
    <t xml:space="preserve"> 2,6-DIMETHYLNAPHTHALENE DICARBOXYLATE</t>
  </si>
  <si>
    <t xml:space="preserve"> DIMETHYL 2,6-NAPHTHALENEDICARBOXYLATE</t>
  </si>
  <si>
    <t xml:space="preserve"> DIMETHYL 2,6-NAPHTHALATE</t>
  </si>
  <si>
    <t xml:space="preserve"> 2,6-NAPHTHALENEDICARBOXYLIC ACID, DIMETHYL ESTER</t>
  </si>
  <si>
    <t xml:space="preserve"> RICE BRAN OIL, SULFATED AMMONIUM SALT</t>
  </si>
  <si>
    <t xml:space="preserve"> RICE BRAN OIL, SULFATED, AMMONIUM SALT</t>
  </si>
  <si>
    <t xml:space="preserve"> OILS, RICE BRAN, SULFATED, AMMONIUM SALTS</t>
  </si>
  <si>
    <t xml:space="preserve"> PALM OIL FATTY ACIDS, HYDROGENATED</t>
  </si>
  <si>
    <t xml:space="preserve"> FATTY ACIDS, PALM-OIL, HYDROGENATED</t>
  </si>
  <si>
    <t xml:space="preserve"> DICETYLCARBAMOYL CHLORIDE</t>
  </si>
  <si>
    <t xml:space="preserve"> DIHEXADECYLCARBAMOYL CHLORIDE</t>
  </si>
  <si>
    <t xml:space="preserve"> CARBAMIC CHLORIDE, DIHEXADECYL-</t>
  </si>
  <si>
    <t xml:space="preserve"> FD&amp;C RED NO. 4 ALUMINUM LAKE</t>
  </si>
  <si>
    <t xml:space="preserve"> FD&amp;C RED NO. 4-ALUMINUM LAKE</t>
  </si>
  <si>
    <t xml:space="preserve"> ALUMINUM, 3-((2,4-DIMETHYL-5-SULFOPHENYL)AZO)-4-HYDROXY-1-NAPHTHALENESULFONIC ACID SODIUM COMPLEX</t>
  </si>
  <si>
    <t xml:space="preserve"> C.I. FOOD RED 1:1</t>
  </si>
  <si>
    <t xml:space="preserve"> C.I. 14700-ALUMINUM LAKE</t>
  </si>
  <si>
    <t xml:space="preserve"> CERTOLAKE PONCEAU SX</t>
  </si>
  <si>
    <t xml:space="preserve"> 1-NAPHTHALENESULFONIC ACID, 3-((2,4-DIMETHYL-5-SULFOPHENYL)AZO)-4-HYDROXY-, ALUMINUM SODIUM COMPLEX</t>
  </si>
  <si>
    <t xml:space="preserve"> DICYCLOHEXYL PHTHALATE</t>
  </si>
  <si>
    <t xml:space="preserve"> CYCLOHEXYL ACID PHTHALATE</t>
  </si>
  <si>
    <t xml:space="preserve"> DICYCLOHEXYL 1,2-BENZENEDICARBOXYLATE</t>
  </si>
  <si>
    <t xml:space="preserve"> PHTHALIC ACID, DICYCLOHEXYL ESTER</t>
  </si>
  <si>
    <t xml:space="preserve"> 1,2-BENZENEDICARBOXYLIC ACID, DICYCLOHEXYL ESTER</t>
  </si>
  <si>
    <t xml:space="preserve"> SUNFLOWER OIL FATTY ACIDS</t>
  </si>
  <si>
    <t xml:space="preserve"> FATTY ACIDS, SUNFLOWER-OIL</t>
  </si>
  <si>
    <t xml:space="preserve"> DIPHENYL PHTHALATE</t>
  </si>
  <si>
    <t xml:space="preserve"> 1,2-BENZENEDICARBOXYLIC ACID, DIPHENYL ESTER</t>
  </si>
  <si>
    <t xml:space="preserve"> DIPHENYL 1,2-BENZENEDICARBOXYLATE</t>
  </si>
  <si>
    <t xml:space="preserve"> PHTHALIC ACID, DIPHENYL ESTER</t>
  </si>
  <si>
    <t xml:space="preserve"> 3,6-BIS(4-CHLOROPHENYL)-2,5-DIHYDROPYRROLO(3,4-C)PYRROLE-1,4-DIONE</t>
  </si>
  <si>
    <t xml:space="preserve"> C.I. PIGMENT RED 254</t>
  </si>
  <si>
    <t xml:space="preserve"> PIGMENT RED 254</t>
  </si>
  <si>
    <t xml:space="preserve"> PYRROLO(3,4-C)PYRROLE-1,4-DIONE, 3,6-BIS(4-CHLOROPHENYL)-2,5-DIHYDRO-</t>
  </si>
  <si>
    <t xml:space="preserve"> C.I. 56110</t>
  </si>
  <si>
    <t xml:space="preserve"> CROMOPHTAL DPP RED BP</t>
  </si>
  <si>
    <t xml:space="preserve"> IRGAZIN DPP RED BO</t>
  </si>
  <si>
    <t xml:space="preserve"> 9,10-ANTHRAQUINONE</t>
  </si>
  <si>
    <t xml:space="preserve"> ANTHRAQUINONE</t>
  </si>
  <si>
    <t xml:space="preserve"> 9,10-ANTHRACENEDIONE</t>
  </si>
  <si>
    <t xml:space="preserve"> ANTHRACENE-9,10-QUINONE</t>
  </si>
  <si>
    <t xml:space="preserve"> ANTHRADIONE</t>
  </si>
  <si>
    <t xml:space="preserve"> HOELITE</t>
  </si>
  <si>
    <t xml:space="preserve"> 9,10-DIOXOANTHRACENE</t>
  </si>
  <si>
    <t xml:space="preserve"> DIETHYL PHTHALATE</t>
  </si>
  <si>
    <t xml:space="preserve"> ETHYL PHTHALATE</t>
  </si>
  <si>
    <t xml:space="preserve"> 1,2-BENZENEDICARBOXYLIC ACID, DIETHYL ESTER</t>
  </si>
  <si>
    <t xml:space="preserve"> DIETHYL 1,2-BENZENEDICARBOXYLATE</t>
  </si>
  <si>
    <t xml:space="preserve"> PHTHALIC ACID, DIETHYL ESTER</t>
  </si>
  <si>
    <t xml:space="preserve"> DIISOBUTYL PHTHALATE</t>
  </si>
  <si>
    <t xml:space="preserve"> 1,2-BENZENEDICARBOXYIC ACID, BIS(2-METHYLPROPYL) ESTER</t>
  </si>
  <si>
    <t xml:space="preserve"> BIS(2-METHYLPROPYL) 1,2-BENZENEDICARBOXYLATE</t>
  </si>
  <si>
    <t xml:space="preserve"> PHTHALIC ACID, DIISOBUTYL ESTER</t>
  </si>
  <si>
    <t xml:space="preserve"> BIS(2-ETHYLHEXYL) CYCLOHEXANE-1,2-DICARBOXYLATE</t>
  </si>
  <si>
    <t xml:space="preserve"> BIS(2-ETHYLHEXYL) HEXAHYDROPHTHALATE</t>
  </si>
  <si>
    <t xml:space="preserve"> DI(2-ETHYLHEXYL) HEXAHYDROPHTHALATE</t>
  </si>
  <si>
    <t xml:space="preserve"> DI(2-ETHYLHEXYL) HYDROPHTHALATE</t>
  </si>
  <si>
    <t xml:space="preserve"> DIOCTYL 1,2-CYCLOHEXANEDICARBOXYLATE</t>
  </si>
  <si>
    <t xml:space="preserve"> 1,2-CYCLOHEXANEDICARBOXYLIC ACID, BIS(2-ETHYLHEXYL) ESTER</t>
  </si>
  <si>
    <t xml:space="preserve"> ETHYL PHTHALYL ETHYL GLYCOLATE</t>
  </si>
  <si>
    <t xml:space="preserve"> ETHOXYCARBONYLMETHYL ETHYL PHTHALATE</t>
  </si>
  <si>
    <t xml:space="preserve"> ETHYL 2-ETHOXY-2-OXOETHYL-1,2-BENZENEDICARBOXYLATE</t>
  </si>
  <si>
    <t xml:space="preserve"> ETHYL GLYCOLATE ETHYL PHTHALATE</t>
  </si>
  <si>
    <t xml:space="preserve"> GLYCOLIC ACID, ETHYL ESTER, ETHYL PHTHALATE</t>
  </si>
  <si>
    <t xml:space="preserve"> PHTHALIC ACID, ETHYL ESTER, ESTER WITH ETHYL GLYCOLATE</t>
  </si>
  <si>
    <t xml:space="preserve"> 1,2-BENZENEDICARBOXYLIC ACID, 2-ETHOXY-2-OXOETHYL ETHYL ESTER</t>
  </si>
  <si>
    <t xml:space="preserve"> DIBUTYL PHTHALATE</t>
  </si>
  <si>
    <t xml:space="preserve"> DI(N-BUTYL) PHTHALATE</t>
  </si>
  <si>
    <t xml:space="preserve"> DIBUTYL 1,2-BENZENEDICARBOXYLATE</t>
  </si>
  <si>
    <t xml:space="preserve"> BUTYL PHTHALATE, NORMAL</t>
  </si>
  <si>
    <t xml:space="preserve"> 1,2-BENZENEDICARBOXYLIC ACID, DIBUTYL ESTER</t>
  </si>
  <si>
    <t xml:space="preserve"> PHTHALIC ACID, DIBUTYL ESTER</t>
  </si>
  <si>
    <t xml:space="preserve"> DIHEXYL PHTHALATE</t>
  </si>
  <si>
    <t xml:space="preserve"> 1,2-BENZENEDICARBOXYLIC ACID, DIHEXYL ESTER</t>
  </si>
  <si>
    <t xml:space="preserve"> DIHEXYL 1,2-BENZENEDICARBOXYLATE</t>
  </si>
  <si>
    <t xml:space="preserve"> PHTHALIC ACID, DIHEXYL ESTER</t>
  </si>
  <si>
    <t xml:space="preserve"> BIS(HEXYL) PHTHALATE</t>
  </si>
  <si>
    <t xml:space="preserve"> DIDECYL PHTHALATE</t>
  </si>
  <si>
    <t xml:space="preserve"> DECYL PHTHALATE</t>
  </si>
  <si>
    <t xml:space="preserve"> PHTHALIC ACID, DIDECYL ESTER</t>
  </si>
  <si>
    <t xml:space="preserve"> 1,2-BENZENEDICARBOXYLIC ACID, DIDECYL ESTER</t>
  </si>
  <si>
    <t xml:space="preserve"> DIDECYL 1,2-BENZENEDICARBOXYLATE</t>
  </si>
  <si>
    <t xml:space="preserve"> FATTY ACIDS, VEGETABLE, AMMONIUM SALT</t>
  </si>
  <si>
    <t xml:space="preserve"> VEGETABLE OIL FATTY ACIDS, AMMONIUM SALTS</t>
  </si>
  <si>
    <t xml:space="preserve"> FATTY ACIDS, VEGETABLE-OIL, AMMONIUM SALTS</t>
  </si>
  <si>
    <t xml:space="preserve"> BUTYL OCTYL PHTHALATE</t>
  </si>
  <si>
    <t xml:space="preserve"> BUTYLOCTYL PHTHALATE</t>
  </si>
  <si>
    <t xml:space="preserve"> BUTYL OCTYL 1,2-BENZENEDICARBOXYLATE</t>
  </si>
  <si>
    <t xml:space="preserve"> PHTHALIC ACID, BUTYL OCTYL ESTER</t>
  </si>
  <si>
    <t xml:space="preserve"> 1,2-BENZENEDICARBOXYLIC ACID, BUTYL OCTYL ESTER</t>
  </si>
  <si>
    <t xml:space="preserve"> MANGANESE ISODECANOATE</t>
  </si>
  <si>
    <t xml:space="preserve"> ISODECANOIC ACID, MANGANESE(2+) SALT</t>
  </si>
  <si>
    <t xml:space="preserve"> MANGANESE(II) ISODECANOATE</t>
  </si>
  <si>
    <t xml:space="preserve"> LINSEED OIL FATTY ACIDS, METHYL ESTERS</t>
  </si>
  <si>
    <t xml:space="preserve"> LINSEED OIL, METHYL ESTER</t>
  </si>
  <si>
    <t xml:space="preserve"> POLY(4-TERT-BUTYLPHENOL-CO-ETHYLENE OXIDE-CO-FORMALDEHYDE) PHOSP</t>
  </si>
  <si>
    <t xml:space="preserve"> POLY(4-TERT-BUTYLPHENOL-CO-ETHYLENE OXIDE-CO-FORMALDEHYDE) PHOSPHATE</t>
  </si>
  <si>
    <t xml:space="preserve"> FORMALDEHYDE, POLYMER WITH 4-(1,1-DIMETHYLETHYL)PHENOL AND OXIRANE, PHOSPHATE</t>
  </si>
  <si>
    <t xml:space="preserve"> POLY(METHYLENE-P-TERT-BUTYLPHENOXY)POLY(OXYETHYLENE) MONO AND DIHYDROGEN PHOSPHATE (4-12 MOLES ETHYLENE OXIDE)</t>
  </si>
  <si>
    <t xml:space="preserve"> POLY(FORMALDEHYDE-CO-4-(1,1-DIMETHYLETHYL)PHENOL-CO-OXIRANE) PHOSPHATE</t>
  </si>
  <si>
    <t xml:space="preserve"> SODIUM 2,2'-METHYLENEBIS(4,6-DI-TERT-BUTYLPHENYL)PHOSPHATE</t>
  </si>
  <si>
    <t xml:space="preserve"> SODIUM 2,4,8,10-TETRAKIS(1,1-DIMETHYLETHYL)-6-HYDROXY-12H-DIBENZO(D,G)(1,3,2)DIOXAPHOSPHOCIN 6-OXIDE</t>
  </si>
  <si>
    <t xml:space="preserve"> SODIUM 2-HYDROXY-2-OXA-4,6,10,12-TETRA-TERT-BUTYL-1,3,2-DIBENZO(D,G)PERHYDRODIOXAPHOSPHOROCIN</t>
  </si>
  <si>
    <t xml:space="preserve"> 12H-DIBENZO(D,G)(1,3,2)DIOXAPHOSPHOCIN, 2,4,8,10-TETRAKIS(1,1-DIMETHYLETHYL)-6-HYDROXY-, 6-OXIDE, SODIUM SALT</t>
  </si>
  <si>
    <t xml:space="preserve"> ALKYL(C12-14)DIMETHYL(ETHYLBENZYL)AMMONIUM CHLORIDE</t>
  </si>
  <si>
    <t xml:space="preserve"> ALKYLDIMETHYL(ETHYLBENZYL)AMMONIUM CHLORIDE, C12-14</t>
  </si>
  <si>
    <t xml:space="preserve"> C12-14 ALKYL((ETHYLPHENYL)METHYL)DIMETHYLAMMONIUM CHLORIDE</t>
  </si>
  <si>
    <t xml:space="preserve"> C12-14 ALKYL(ETHYLBENZYL)DIMETHYLAMMONIUM CHLORIDE</t>
  </si>
  <si>
    <t xml:space="preserve"> QUATERNARY AMMONIUM COMPOUNDS, C12-14-ALKYL((ETHYLPHENYL)METHYL)DIMETHYL, CHLORIDES</t>
  </si>
  <si>
    <t xml:space="preserve"> TETRAHYDROPHTHALIC ANHYDRIDE</t>
  </si>
  <si>
    <t xml:space="preserve"> 1,3-ISOBENZOFURANDIONE, 3A,4,7,7A-TETRAHYDRO-</t>
  </si>
  <si>
    <t xml:space="preserve"> 3A,4,7,7A-TETRAHYDRO-1,3-ISOBENZOFURANDIONE</t>
  </si>
  <si>
    <t xml:space="preserve"> 1,4-CYCLOHEXENE-1,2-DICARBOXYLIC ANHYDRIDE</t>
  </si>
  <si>
    <t xml:space="preserve"> 1,2,3,6-TETRAHYDROPHTHALIC ACID ANHYDRIDE</t>
  </si>
  <si>
    <t xml:space="preserve"> 1,2,3,6-TETRAHYDROPHTHALIC ANHYDRIDE</t>
  </si>
  <si>
    <t xml:space="preserve"> PHTHALIC ANHYDRIDE</t>
  </si>
  <si>
    <t xml:space="preserve"> 1,3-ISOBENZOFURANDIONE</t>
  </si>
  <si>
    <t xml:space="preserve"> 1,2-benzenedicarboxylic anhydride</t>
  </si>
  <si>
    <t xml:space="preserve"> InChI=1S/C8H4O3/c9-7-5-3-1-2-4-6(5)8(10)11-7/h1-4H</t>
  </si>
  <si>
    <t xml:space="preserve"> InChIKey: LGRFSURHDFAFJT-UHFFFAOYSA-N</t>
  </si>
  <si>
    <t xml:space="preserve"> PEANUT OIL MONO- AND DIGLYCERIDES</t>
  </si>
  <si>
    <t xml:space="preserve"> GLYCERIDES, PEANUT-OIL MONO- AND DI-</t>
  </si>
  <si>
    <t xml:space="preserve"> 4,4'-BUTYLIDENEBIS(6-TERT-BUTYL-M-CRESOL)</t>
  </si>
  <si>
    <t xml:space="preserve"> M-CRESOL, 4,4'-BUTYLIDENEBIS(6-TERT-BUTYL-</t>
  </si>
  <si>
    <t xml:space="preserve"> PHENOL, 4,4'-BUTYLIDENEBIS(2-(1,1-DIMETHYLETHYL)-5-METHYL-</t>
  </si>
  <si>
    <t xml:space="preserve"> 1,1-BIS(3-TERT-BUTYL-6-METHYL-4-HYDROXYPHENYL)BUTANE</t>
  </si>
  <si>
    <t xml:space="preserve"> 4,4'-BUTYLIDENEBIS(6-TERT-BUTYL-3-CRESOL)</t>
  </si>
  <si>
    <t xml:space="preserve"> 4,4'-BUTYLIDENEBIS(6-TERT-BUTYL-3-METHYLPHENOL)</t>
  </si>
  <si>
    <t xml:space="preserve"> 4,4'-BUTYLIDENEBIS(2-(1,1-DIMETHYLETHYL)-5-METHYL)PHENOL</t>
  </si>
  <si>
    <t xml:space="preserve"> BUTYL BENZYL PHTHALATE</t>
  </si>
  <si>
    <t xml:space="preserve"> BENZYL BUTYL PHTHALATE</t>
  </si>
  <si>
    <t xml:space="preserve"> BUTYL PHENYLMETHYL 1,2-BENZENEDICARBOXYLATE</t>
  </si>
  <si>
    <t xml:space="preserve"> PHTHALIC ACID, BENZYL BUTYL ESTER</t>
  </si>
  <si>
    <t xml:space="preserve"> NSC-71001</t>
  </si>
  <si>
    <t xml:space="preserve"> 1,2-BENZENEDICARBOXYLIC ACID, BUTYL PHENYLMETHYL ESTER</t>
  </si>
  <si>
    <t xml:space="preserve"> BUTYL PHTHALYL BUTYL GLYCOLATE</t>
  </si>
  <si>
    <t xml:space="preserve"> BUTYL GLYCOLYL BUTYL PHTHALATE</t>
  </si>
  <si>
    <t xml:space="preserve"> BUTOXYCARBONYLMETHYL BUTYL PHTHALATE</t>
  </si>
  <si>
    <t xml:space="preserve"> BUTYL PHTHALATE BUTYL GLYCOLATE</t>
  </si>
  <si>
    <t xml:space="preserve"> GLYCOLIC ACID, BUTYL ESTER, BUTYL PHTHALATE</t>
  </si>
  <si>
    <t xml:space="preserve"> 2-BUTOXY-2-OXOETHYL BUTYL 1,2-BENZENEDICARBOXYLATE</t>
  </si>
  <si>
    <t xml:space="preserve"> 1,2-BENZENEDICARBOXYLIC ACID, 2-BUTOXY-2-OXOETHYLXBUTYL ESTER</t>
  </si>
  <si>
    <t xml:space="preserve"> RAPESEED OIL FATTY ACIDS</t>
  </si>
  <si>
    <t xml:space="preserve"> COLZA OIL FATTY ACIDS</t>
  </si>
  <si>
    <t xml:space="preserve"> FATTY ACIDS, RAPE-OIL</t>
  </si>
  <si>
    <t xml:space="preserve"> METHYL PHTHALYL ETHYL GLYCOLATE</t>
  </si>
  <si>
    <t xml:space="preserve"> ETHOXYCARBONYLMETHYL METHYL PHTHALATE</t>
  </si>
  <si>
    <t xml:space="preserve"> ETHYL GLYCOLATE METHYL PHTHALATE</t>
  </si>
  <si>
    <t xml:space="preserve"> ETHYL O-(O-(METHOXYCARBONYL)BENZOYL)GLYCOLATE</t>
  </si>
  <si>
    <t xml:space="preserve"> GLYCOLIC ACID, ETHYL ESTER, METHYL PHTHALATE</t>
  </si>
  <si>
    <t xml:space="preserve"> METHYL CARBETHOXYMETHYL PHTHALATE</t>
  </si>
  <si>
    <t xml:space="preserve"> PHTHALIC ACID, METHYL ESTER, ESTER WITH ETHYL GLYCOLATE</t>
  </si>
  <si>
    <t xml:space="preserve"> 1,2-BENZENEDICARBOXYLIC ACID, 2-ETHOXY-2-OXOETHYL METHYL ESTER</t>
  </si>
  <si>
    <t xml:space="preserve"> 2-ETHOXY-2-OXOETHYL METHYL 1,2-BENZENEDICARBOXYLATE</t>
  </si>
  <si>
    <t xml:space="preserve"> CALCIUM ISODECANOATE</t>
  </si>
  <si>
    <t xml:space="preserve"> ISODECANOIC ACID, CALCIUM SALT</t>
  </si>
  <si>
    <t xml:space="preserve"> 2-NITROBIPHENYL</t>
  </si>
  <si>
    <t xml:space="preserve"> NITROBIPHENYL, O-</t>
  </si>
  <si>
    <t xml:space="preserve"> MONOOCTYLDIPHENYLAMINE</t>
  </si>
  <si>
    <t xml:space="preserve"> N,N-DIPHENYLOCTYLAMINE</t>
  </si>
  <si>
    <t xml:space="preserve"> BENZENAMINE, N-OCTYL-N-PHENYL-</t>
  </si>
  <si>
    <t xml:space="preserve"> DIPHENYLAMINE, OCTYL-</t>
  </si>
  <si>
    <t xml:space="preserve"> N-OCTYLDIPHENYLAMINE</t>
  </si>
  <si>
    <t xml:space="preserve"> N-OCTYL-N-PHENYLBENZENAMINE</t>
  </si>
  <si>
    <t xml:space="preserve"> OCTYLAMINE, N,N-DIPHENYL-</t>
  </si>
  <si>
    <t xml:space="preserve"> OCTYLDIPHENYLAMINE</t>
  </si>
  <si>
    <t xml:space="preserve"> MONOPOTASSIUM CITRATE</t>
  </si>
  <si>
    <t xml:space="preserve"> CITRIC ACID, MONOPOTASSIUM SALT</t>
  </si>
  <si>
    <t xml:space="preserve"> MONOPOTASSIUM 2-HYDROXY-1,2,3-PROPANETRICARBOXYLATE</t>
  </si>
  <si>
    <t xml:space="preserve"> POTASSIUM CITRATE, MONOBASIC</t>
  </si>
  <si>
    <t xml:space="preserve"> POTASSIUM DIHYDROGEN CITRATE</t>
  </si>
  <si>
    <t xml:space="preserve"> 1,2,3-PROPANETRICARBOXYLIC ACID, 2-HYDROXY-, MONOPOTASSIUM SALT</t>
  </si>
  <si>
    <t xml:space="preserve"> TRIPOTASSIUM CITRATE</t>
  </si>
  <si>
    <t xml:space="preserve"> POTASSIUM CITRATE, ANHYDROUS</t>
  </si>
  <si>
    <t xml:space="preserve"> POTASSIUM TRIBASIC CITRATE</t>
  </si>
  <si>
    <t xml:space="preserve"> CITRIC ACID, TRIPOTASSIUM SALT</t>
  </si>
  <si>
    <t xml:space="preserve"> 1,2,3-PROPANETRICARBOXYLIC ACID, 2-HYDROXY-, TRIPOTASSIUM SALT</t>
  </si>
  <si>
    <t xml:space="preserve"> TRIPOTASSIUM 2-HYDROXY-1,2,3-PROPANETRICARBOXYLATE</t>
  </si>
  <si>
    <t xml:space="preserve"> CARBETHOXYMETHYL DIETHYL PHOSPHONATE</t>
  </si>
  <si>
    <t xml:space="preserve"> TRIETHYL PHOSPHONOACETATE</t>
  </si>
  <si>
    <t xml:space="preserve"> ACETIC ACID, (DIETHOXYPHOSPHINYL)-, ETHYL ESTER</t>
  </si>
  <si>
    <t xml:space="preserve"> CARBETHOXYMETHYLDIETHYL PHOSPHONATE</t>
  </si>
  <si>
    <t xml:space="preserve"> DIETHYL ETHOXYCARBONYLMETHANEPHOSPHONATE</t>
  </si>
  <si>
    <t xml:space="preserve"> ETHYL (DIETHOXYPHOSPHINYL)ACETATE</t>
  </si>
  <si>
    <t xml:space="preserve"> POLY(1,3,5-BENZENETRICARBONYL TRICHLORIDE-CO-1,2-DIAMINOETHANE-CO-PIPERAZINE)</t>
  </si>
  <si>
    <t xml:space="preserve"> POLY(ETHYLENEDIAMINE-CO-PIPERAZINE-CO-TRIMESOYL TRICHLORIDE)</t>
  </si>
  <si>
    <t xml:space="preserve"> POLY(1,3,5-BENZENETRICARBONYL TRICHLORIDE-CO-1,2-ETHANEDIAMINE-CO-PIPERAZINE)</t>
  </si>
  <si>
    <t xml:space="preserve"> 1,3,5-BENZENETRICARBONYL TRICHLORIDE, POLYMER WITH 1,2-ETHANEDIAMINE AND PIPERAZINE</t>
  </si>
  <si>
    <t xml:space="preserve"> 1,3,5-BENZENETRICARBONYL TRICHLORIDE-PIPERAZINE-1,2-DIAMINOETHANE POLYAMIDE</t>
  </si>
  <si>
    <t xml:space="preserve"> ACRYLIC ACID-POLYETHYLENE GLYCOL ALLYL ETHER COPOLYMER, SODIUM SALT</t>
  </si>
  <si>
    <t xml:space="preserve"> POLY(ACRYLIC ACID-CO-PEG ALLYL ETHER), SODIUM SALT</t>
  </si>
  <si>
    <t xml:space="preserve"> PEG ALLYL ETHER-ACRYLIC ACID COPOLYMER, SODIUM SALT</t>
  </si>
  <si>
    <t xml:space="preserve"> POLY(2-PROPENOIC ACID-CO-ALPHA-2-PROPENYL-OMEGA-HYDROXYPOLY(OXY-1,2-ETHANEDIYL)), SODIUM SALT</t>
  </si>
  <si>
    <t xml:space="preserve"> 2-PROPENOIC ACID, POLYMER WITH ALPHA-2-PROPENYL-OMEGA-HYDROXYPOLY(OXY-1,2-ETHANEDIYL), SODIUM SALT</t>
  </si>
  <si>
    <t xml:space="preserve"> 2-HYDROXYETHYL METHACRYLATE</t>
  </si>
  <si>
    <t xml:space="preserve"> ethylene glycol monomethacrylate</t>
  </si>
  <si>
    <t xml:space="preserve"> glycol monomethacrylate</t>
  </si>
  <si>
    <t xml:space="preserve"> hydroxyethyl methacrylate</t>
  </si>
  <si>
    <t xml:space="preserve"> 2-propenoic acid, 2-methyl-, 2-hydroxyethyl ester</t>
  </si>
  <si>
    <t xml:space="preserve"> 2-hydroxyethyl 2-methyl-2-propenoate</t>
  </si>
  <si>
    <t xml:space="preserve"> 2-(methacryloyloxy)ethanol</t>
  </si>
  <si>
    <t xml:space="preserve"> methacrylic acid, 2-hydroxyethyl ester</t>
  </si>
  <si>
    <t xml:space="preserve"> hydroxyethyl methacrylate, beta-</t>
  </si>
  <si>
    <t xml:space="preserve"> BETA-DIETHYLAMINOETHYL CHLORIDE</t>
  </si>
  <si>
    <t xml:space="preserve"> 2-CHLORO-N,N-DIETHYLETHANAMINE HYDROCHLORIDE</t>
  </si>
  <si>
    <t xml:space="preserve"> BETA-DIETHYLAMINOETHYL CHLORIDE HYDROCHLORIDE</t>
  </si>
  <si>
    <t xml:space="preserve"> (2-CHLOROETHYL)DIETHYLAMINE HYDROCHLORIDE</t>
  </si>
  <si>
    <t xml:space="preserve"> (N,N-DIETHYLAMINO)ETHYL CHLORIDE HYDROCHLORIDE</t>
  </si>
  <si>
    <t xml:space="preserve"> BETA-CHLOROETHYLDIETHYLAMINE HYDROCHLORIDE</t>
  </si>
  <si>
    <t xml:space="preserve"> DIETHYL-BETA-CHLOROETHYLAMINE HYDROCHLORIDE</t>
  </si>
  <si>
    <t xml:space="preserve"> ETHANAMINE, 2-CHLORO-N,N-DIETHYL-, HYDROCHLORIDE</t>
  </si>
  <si>
    <t xml:space="preserve"> N,N-DIETHYL-BETA-CHLOROETHYLAMINE HYDROCHLORIDE</t>
  </si>
  <si>
    <t xml:space="preserve"> N,N-DIETHYL-2-CHLOROETHYLAMINE HYDROCHLORIDE</t>
  </si>
  <si>
    <t xml:space="preserve"> N-(2-CHLOROETHYL)DIETHYLAMINE HYDROCHLORIDE</t>
  </si>
  <si>
    <t xml:space="preserve"> N-2-CHLOROETHYL-N,N-DIETHYLAMMONIUM HYDROCHLORIDE</t>
  </si>
  <si>
    <t xml:space="preserve"> TRIETHYLAMINE, 2-CHLORO-, HYDROCHLORIDE</t>
  </si>
  <si>
    <t xml:space="preserve"> 2-CHLOROTRIETHYLAMINE HYDROCHLORIDE</t>
  </si>
  <si>
    <t xml:space="preserve"> 1-CHLORO-2-(DIETHYLAMINO)ETHANE HYDROCHLORIDE</t>
  </si>
  <si>
    <t xml:space="preserve"> 2-(DIETHYLAMINO)ETHYL CHLORIDE HYDROCHLORIDE</t>
  </si>
  <si>
    <t xml:space="preserve"> 2-(N,N-DIETHYLAMINO)ETHYL CHLORIDE HYDROCHLORIDE</t>
  </si>
  <si>
    <t xml:space="preserve"> 2-CHLORO-N,N-DIETHYLAMINE HYDROCHLORIDE</t>
  </si>
  <si>
    <t xml:space="preserve"> 2-CHLOROETHYL-N,N-DIETHYLAMINE HYDROCHLORIDE</t>
  </si>
  <si>
    <t xml:space="preserve"> 2-CHLOROETHYLDIETHYLAMMONIUM CHLORIDE</t>
  </si>
  <si>
    <t xml:space="preserve"> DIOCTYLTIN OXIDE</t>
  </si>
  <si>
    <t xml:space="preserve"> DIOCTYLOXOSTANNANE</t>
  </si>
  <si>
    <t xml:space="preserve"> DI(N-OCTYL)TIN OXIDE</t>
  </si>
  <si>
    <t xml:space="preserve"> STANNANE, DIOCTYLOXO-</t>
  </si>
  <si>
    <t xml:space="preserve"> TIN, DIOCTYLOXO-</t>
  </si>
  <si>
    <t xml:space="preserve"> DIOCTYLOXOTIN</t>
  </si>
  <si>
    <t xml:space="preserve"> BUTYLPHENYL SALICYLATE, P-TERT-</t>
  </si>
  <si>
    <t xml:space="preserve"> 4-TERT-BUTYLPHENYL SALICYLATE</t>
  </si>
  <si>
    <t xml:space="preserve"> BENZOIC ACID, 2-HYDROXY-, 4-(1,1-DIMETHYLETHYL)PHENYL ESTER</t>
  </si>
  <si>
    <t xml:space="preserve"> PHENOL, P-TERT-BUTYL-, SALICYLATE</t>
  </si>
  <si>
    <t xml:space="preserve"> SALICYLIC ACID, P-TERT-BUTYLPHENYL ESTER</t>
  </si>
  <si>
    <t xml:space="preserve"> 4-(1,1-DIMETHYLETHYL)PHENYL 2-HYDROXYBENZOATE</t>
  </si>
  <si>
    <t xml:space="preserve"> N-METHYL-2-PYRROLIDONE</t>
  </si>
  <si>
    <t xml:space="preserve"> 1-METHYL-2-PYRROLIDINONE</t>
  </si>
  <si>
    <t xml:space="preserve"> methylpyrrolidone</t>
  </si>
  <si>
    <t xml:space="preserve"> N-methylpyrrolidone</t>
  </si>
  <si>
    <t xml:space="preserve"> N-methyl-2-pyrrolidinone</t>
  </si>
  <si>
    <t xml:space="preserve"> N-methyl-2-pyrrolidone</t>
  </si>
  <si>
    <t xml:space="preserve"> 1-methylpyrrolidone</t>
  </si>
  <si>
    <t xml:space="preserve"> 2-pyrrolidinone, 1-methyl-</t>
  </si>
  <si>
    <t xml:space="preserve"> 1-methylazacyclopentan-2-one</t>
  </si>
  <si>
    <t xml:space="preserve"> N-methyl-gamma-butyrolactam</t>
  </si>
  <si>
    <t xml:space="preserve"> POLY(1,3-BIS(2-HYDROXYETHOXY)BENZENE-CO-ETHYLENE GLYCOL-CO-ISOPHTHALIC ACID-CO-TEREPHTHALIC ACID)</t>
  </si>
  <si>
    <t xml:space="preserve"> ETHYLENE/1,3-PHENYLENE OXYETHYLENE ISOPHTHALATE/TEREPHTHALATE COPOLYMER</t>
  </si>
  <si>
    <t xml:space="preserve"> POLY(1,3-BENZENEDICARBOXYLIC ACID-CO-1,4-BENZENEDICARBOXYLIC ACID-CO-1,2-ETHANEDIOL-CO-2,2'-(1,3-PHENYLENEBIS(OXY)BIS(ETHANOL)))</t>
  </si>
  <si>
    <t xml:space="preserve"> 1,3-BENZENEDICARBOXYLIC ACID, POLYMER WITH 1,4-BENZENEDICARBOXYLIC ACID, 1,2-ETHANEDIOL, AND 2,2'-(1,3-PHENYLENEBIS(OXY)BIS(ETHANOL))</t>
  </si>
  <si>
    <t xml:space="preserve"> PENTACHLOROPHENOL</t>
  </si>
  <si>
    <t xml:space="preserve"> 2,3,4,5,6-PENTACHLOROPHENOL</t>
  </si>
  <si>
    <t xml:space="preserve"> PCP</t>
  </si>
  <si>
    <t xml:space="preserve"> PENTA (PENTACHLOROPHENOL)</t>
  </si>
  <si>
    <t xml:space="preserve"> PERMAGARD</t>
  </si>
  <si>
    <t xml:space="preserve"> PHENOL, PENTACHLORO-</t>
  </si>
  <si>
    <t xml:space="preserve"> TRICHLOROISOCYANURIC ACID</t>
  </si>
  <si>
    <t xml:space="preserve"> SYMCLOSENE</t>
  </si>
  <si>
    <t xml:space="preserve"> TRICHLOROCYANURIC ACID</t>
  </si>
  <si>
    <t xml:space="preserve"> TRICHLORO-S-TRIAZINETRIONE</t>
  </si>
  <si>
    <t xml:space="preserve"> 1,3,5-TRIAZINE-2,4,6(1H,3H,5H)-TRIONE, 1,3,5-TRICHLORO-</t>
  </si>
  <si>
    <t xml:space="preserve"> 1,3,5-TRICHLORO-1,3,5-TRIAZINE-2,4,6(1H,3H,5H)-TRIONE</t>
  </si>
  <si>
    <t xml:space="preserve"> S-TRIAZINE-2,4,6(1H,3H,5H)-TRIONE, 1,3,5-TRICHLORO-</t>
  </si>
  <si>
    <t xml:space="preserve"> 1,3,5-TRICHLORO-S-TRIAZINE-2,4,6(1H,3H,5H)-TRIONE</t>
  </si>
  <si>
    <t xml:space="preserve"> ACL 85</t>
  </si>
  <si>
    <t xml:space="preserve"> 1,1'-METHYLENEDIPIPERIDINE</t>
  </si>
  <si>
    <t xml:space="preserve"> PIPERIDINE, 1,1'-METHYLENEBIS-</t>
  </si>
  <si>
    <t xml:space="preserve"> PIPERIDINE, 1,1'-METHYLENEDI-</t>
  </si>
  <si>
    <t xml:space="preserve"> 1,1'-METHYLENEBIS(PIPERIDINE)</t>
  </si>
  <si>
    <t xml:space="preserve"> CHLOROXYLENOL</t>
  </si>
  <si>
    <t xml:space="preserve"> chlorometaxylenol, p-</t>
  </si>
  <si>
    <t xml:space="preserve"> chloro-m-xylenol, p-</t>
  </si>
  <si>
    <t xml:space="preserve"> 4-chloro-3,5-xylenol</t>
  </si>
  <si>
    <t xml:space="preserve"> 4-chloro-3,5-dimethylphenol</t>
  </si>
  <si>
    <t xml:space="preserve"> 3,5-dimethyl-4-chlorophenol</t>
  </si>
  <si>
    <t xml:space="preserve"> phenol, 4-chloro-3,5-dimethyl-</t>
  </si>
  <si>
    <t xml:space="preserve"> 3,5-xylenol, 4-chloro-</t>
  </si>
  <si>
    <t xml:space="preserve"> 2-chloro-5-hydroxy-1,3-dimethylbenzene</t>
  </si>
  <si>
    <t xml:space="preserve"> 2-chloro-5-hydroxy-m-xylene</t>
  </si>
  <si>
    <t xml:space="preserve"> 4-chloro-m-xylenol</t>
  </si>
  <si>
    <t xml:space="preserve"> chloro-3,5-xylenol, p-</t>
  </si>
  <si>
    <t xml:space="preserve"> VINYLPYRROLIDONE</t>
  </si>
  <si>
    <t xml:space="preserve"> 1-ETHENYL-2-PYRROLIDINONE</t>
  </si>
  <si>
    <t xml:space="preserve"> 2-PYRROLIDINONE, 1-ETHENYL-</t>
  </si>
  <si>
    <t xml:space="preserve"> 2-PYRROLIDINONE, 1-VINYL-</t>
  </si>
  <si>
    <t xml:space="preserve"> 1-VINYL-2-PYRROLIDINONE</t>
  </si>
  <si>
    <t xml:space="preserve"> N-VINYL-2-PYRROLIDONE</t>
  </si>
  <si>
    <t xml:space="preserve"> 1-VINYL-2-PYRROLIDONE</t>
  </si>
  <si>
    <t xml:space="preserve"> N-VINYL-2-PYRROLIDINONE</t>
  </si>
  <si>
    <t xml:space="preserve"> N-VINYLPYRROLIN-2-ONE</t>
  </si>
  <si>
    <t xml:space="preserve"> VINYLBUTYROLACTAM</t>
  </si>
  <si>
    <t xml:space="preserve"> TOLUENESULFONAMIDE, O-</t>
  </si>
  <si>
    <t xml:space="preserve"> BENZENESULFONAMIDE, 2-METHYL-</t>
  </si>
  <si>
    <t xml:space="preserve"> O-TOLUENESULFONAMIDE</t>
  </si>
  <si>
    <t xml:space="preserve"> 2-METHYLBENZENESULFONAMIDE</t>
  </si>
  <si>
    <t xml:space="preserve"> 2,2'-METHYLENEBIS(6-TERT-BUTYL-4-ETHYLPHENOL)</t>
  </si>
  <si>
    <t xml:space="preserve"> PHENOL, 2,2'-METHYLENEBIS(6-(1,1-DIMETHYLETHYL)-4-ETHYL-</t>
  </si>
  <si>
    <t xml:space="preserve"> PHENOL, 2,2'-METHYLENEBIS(6-TERT-BUTYL-4-ETHYL-</t>
  </si>
  <si>
    <t xml:space="preserve"> 2,2'-METHYLENEBIS(4-ETHYL-6-TERT-BUTYLPHENOL)</t>
  </si>
  <si>
    <t xml:space="preserve"> 2,2'-METHYLENEBIS(6-(1,1-DIMETHYLETHYL)-4-ETHYLPHENOL)</t>
  </si>
  <si>
    <t xml:space="preserve"> HYDROGENATED BUTADIENE/ACRYLONITRILE COPOLYMER</t>
  </si>
  <si>
    <t xml:space="preserve"> POLY(ACRYLONITRILE-CO-BUTADIENE), HYDROGENATED</t>
  </si>
  <si>
    <t xml:space="preserve"> BUTADIENE-ACRYLONITRILE COPOLYMER, HYDROGENATED</t>
  </si>
  <si>
    <t xml:space="preserve"> HYDROGENATED BUTADIENE-ACRYLONITRILE COPOLYMER</t>
  </si>
  <si>
    <t xml:space="preserve"> POLY(1,3-BUTADIENE-CO-2-PROPENENITRILE), HYDROGENATED</t>
  </si>
  <si>
    <t xml:space="preserve"> 2-PROPENENITRILE, POLYMER WITH 1,3-BUTADIENE, HYDROGENATED</t>
  </si>
  <si>
    <t xml:space="preserve"> POLY(BISPHENOL A-CO-4,4'-DICHLORODIPHENYLSULFONE-CO-4,4'-SULFONYLBISPHENOL)</t>
  </si>
  <si>
    <t xml:space="preserve"> POLY(BISPHENOL A-CO-4,4'-DICHLORODIPHENYL SULFONE-CO-4,4'-SULFONYLDIPHENOL)</t>
  </si>
  <si>
    <t xml:space="preserve"> BENZENE, 1,1'-SULFONYLBIS(4-CHLORO-, POLYMER WITH-4,4'-(1-METHYLETHYLIDENE)BIS(PHENOL) AND 4,4'-SULFONYLBIS(PHENOL)</t>
  </si>
  <si>
    <t xml:space="preserve"> PHENOL, 4,4'-(1-METHYLETHYLIDENE)BIS-, POLYMER WITH 1,1'-SULFONYLBIS(4-CHLOROBENZENE) AND 4,4'-SULFONYLBIS(PHENOL)</t>
  </si>
  <si>
    <t xml:space="preserve"> POLY(4,4'-(1-METHYLETHYLIDENE)BIS(PHENOL)-CO-1,1'-SULFONYLBIS(4-CHLOROBENZENE)-CO-4,4'-SULFONYLBIS(PHENOL))</t>
  </si>
  <si>
    <t xml:space="preserve"> 1,1'-SULFONYLBIS(4-CHLOROBENZENE)-4,4'-(1-METHYLETHYLIDENE)BIS(PHENOL)- 4,4'-SULFONYLBIS(PHENOL) COPOLYMER</t>
  </si>
  <si>
    <t xml:space="preserve"> 2-TERT-BUTYL-4-HYDROXYANISOLE</t>
  </si>
  <si>
    <t xml:space="preserve"> PHENOL, 3-(1,1-DIMETHYLETHYL)-4-METHOXY-</t>
  </si>
  <si>
    <t xml:space="preserve"> 3-(1,1-DIMETHYLETHYL)-4-METHOXYPHENOL</t>
  </si>
  <si>
    <t xml:space="preserve"> 3-TERT-BUTYL-4-METHOXYPHENOL</t>
  </si>
  <si>
    <t xml:space="preserve"> 2-BHA</t>
  </si>
  <si>
    <t xml:space="preserve"> HYDROGENATED AROMATIC PETROLEUM HYDROCARBON RESIN</t>
  </si>
  <si>
    <t xml:space="preserve"> AROMATIC PETROLEUM HYDROCARBON RESIN, HYDROGENATED</t>
  </si>
  <si>
    <t xml:space="preserve"> DISTILLATES (PETROLEUM), HEAVY THERMAL CRACKED, POLYMD., HYDROGENATED</t>
  </si>
  <si>
    <t xml:space="preserve"> PETROLEUM DISTILLATES, HEAVY THERMAL CRACKED, POLYMERIZED, HYDROGENATED</t>
  </si>
  <si>
    <t xml:space="preserve"> 2,5-DI-TERT-BUTYLHYDROQUINONE</t>
  </si>
  <si>
    <t xml:space="preserve"> DI-TERT-BUTYLHYDROQUINONE</t>
  </si>
  <si>
    <t xml:space="preserve"> HYDROQUINONE, 2,5-DI-TERT-BUTYL-</t>
  </si>
  <si>
    <t xml:space="preserve"> 1,4-BENZENEDIOL, 2,5-BIS(1,1-DIMETHYLETHYL)-</t>
  </si>
  <si>
    <t xml:space="preserve"> 2,5-BIS(1,1-DIMETHYLETHYL)-1,4-BENZENEDIOL</t>
  </si>
  <si>
    <t xml:space="preserve"> TETRAHYDROPHTHALIC ACID</t>
  </si>
  <si>
    <t xml:space="preserve"> DELTA4-TETRAHYDROPHTHALIC ACID</t>
  </si>
  <si>
    <t xml:space="preserve"> 1,2,3,6-TETRAHYDROPHTHALIC ACID</t>
  </si>
  <si>
    <t xml:space="preserve"> 4-CYCLOHEXENE-1,2-DICARBOXYLIC ACID, CIS-</t>
  </si>
  <si>
    <t xml:space="preserve"> O-PHTHALIC ACID</t>
  </si>
  <si>
    <t xml:space="preserve"> PHTHALIC ACID</t>
  </si>
  <si>
    <t xml:space="preserve"> 1,2-BENZENEDICARBOXYLIC ACID</t>
  </si>
  <si>
    <t xml:space="preserve"> PHTHALIC ACID, O-</t>
  </si>
  <si>
    <t xml:space="preserve"> BUTYL DECYL PHTHALATE</t>
  </si>
  <si>
    <t xml:space="preserve"> BUTYLDECYL PHTHALATE</t>
  </si>
  <si>
    <t xml:space="preserve"> BUTYL DECYL 1,2-BENZENEDICARBOXYLATE</t>
  </si>
  <si>
    <t xml:space="preserve"> PHTHALIC ACID, BUTYL DECYL ESTER</t>
  </si>
  <si>
    <t xml:space="preserve"> 1,2-BENZENEDICARBOXYLIC ACID, BUTYL DECYL ESTER</t>
  </si>
  <si>
    <t xml:space="preserve"> 1,2-DIHYDRO-2,2,4-TRIMETHYL-6-DODECYLQUINOLINE</t>
  </si>
  <si>
    <t xml:space="preserve"> QUINOLINE, 6-DODECYL-1,2-DIHYDRO-2,2,4-TRIMETHYL-</t>
  </si>
  <si>
    <t xml:space="preserve"> 6-DODECYL-1,2-DIHYDRO-2,2,4-TRIMETHYLQUINOLINE</t>
  </si>
  <si>
    <t xml:space="preserve"> PYROMELLITIC DIANHYDRIDE</t>
  </si>
  <si>
    <t xml:space="preserve"> PYROMELLITIC ACID ANHYDRIDE</t>
  </si>
  <si>
    <t xml:space="preserve"> PYROMELLITIC 1,2:4,5-DIANHYDRIDE</t>
  </si>
  <si>
    <t xml:space="preserve"> PYROMELLITIC ACID DIANHYDRIDE</t>
  </si>
  <si>
    <t xml:space="preserve"> 1,2,4,5-BENZENETETRACARBOXYLIC 1,2:4,5-DIANHYDRIDE</t>
  </si>
  <si>
    <t xml:space="preserve"> 1H,3H-BENZO(1,2-C:4,5-C')DIFURAN-1,3,5,7-TETRONE</t>
  </si>
  <si>
    <t xml:space="preserve"> DI(4-METHYLBENZOYL)PEROXIDE</t>
  </si>
  <si>
    <t xml:space="preserve"> BIS(4-METHYLBENZOYL) PEROXIDE</t>
  </si>
  <si>
    <t xml:space="preserve"> DI(4-METHYLBENZOYL) PEROXIDE</t>
  </si>
  <si>
    <t xml:space="preserve"> P-TOLUOYL PEROXIDE</t>
  </si>
  <si>
    <t xml:space="preserve"> PEROXIDE, BIS(4-METHYLBENZOYL)</t>
  </si>
  <si>
    <t xml:space="preserve"> TOLUOYL PEROXIDE, P-</t>
  </si>
  <si>
    <t xml:space="preserve"> 4-METHYLBENZOYL PEROXIDE</t>
  </si>
  <si>
    <t xml:space="preserve"> BIS(DICHLOROPROPYL) FORMAL</t>
  </si>
  <si>
    <t xml:space="preserve"> BIS(3,3-DICHLOROPROPOXY)METHANE</t>
  </si>
  <si>
    <t xml:space="preserve"> METHANE, BIS(3,3-DICHLOROPROPOXY)-</t>
  </si>
  <si>
    <t xml:space="preserve"> COPAL</t>
  </si>
  <si>
    <t xml:space="preserve"> gum copal</t>
  </si>
  <si>
    <t xml:space="preserve"> copal resin</t>
  </si>
  <si>
    <t xml:space="preserve"> congo gum, fused</t>
  </si>
  <si>
    <t xml:space="preserve"> copals</t>
  </si>
  <si>
    <t xml:space="preserve"> GUTTA-PERCHA</t>
  </si>
  <si>
    <t xml:space="preserve"> NATURAL RUBBER, GUTTA-PERCHA</t>
  </si>
  <si>
    <t xml:space="preserve"> 2-ETHYLPHENOL</t>
  </si>
  <si>
    <t xml:space="preserve"> ETHYLPHENOL, O-</t>
  </si>
  <si>
    <t xml:space="preserve"> PHLOROL</t>
  </si>
  <si>
    <t xml:space="preserve"> PHENOL, 2-ETHYL-</t>
  </si>
  <si>
    <t xml:space="preserve"> 1-ETHYL-2-HYDROXYBENZENE</t>
  </si>
  <si>
    <t xml:space="preserve"> PHENOL, O-ETHYL-</t>
  </si>
  <si>
    <t xml:space="preserve"> DIALDEHYDE GUAR GUM</t>
  </si>
  <si>
    <t xml:space="preserve"> DIALDEHYDE LOCUST BEAN GUM</t>
  </si>
  <si>
    <t xml:space="preserve"> DIALDEHYDE CAROB SEED GUM</t>
  </si>
  <si>
    <t xml:space="preserve"> CAROB GUM, DIALDEHYDE</t>
  </si>
  <si>
    <t xml:space="preserve"> CAROB GUM DIALDHYDE</t>
  </si>
  <si>
    <t xml:space="preserve"> LOCUST BEAN GUM DIALDEHYDE</t>
  </si>
  <si>
    <t xml:space="preserve"> SALIGENIN</t>
  </si>
  <si>
    <t xml:space="preserve"> SALICYL ALCOHOL</t>
  </si>
  <si>
    <t xml:space="preserve"> HYDROXYBENZYL ALCOHOL, O-</t>
  </si>
  <si>
    <t xml:space="preserve"> METHYLOLPHENOL, O-</t>
  </si>
  <si>
    <t xml:space="preserve"> 2-HYDROXYBENZENEMETHANOL</t>
  </si>
  <si>
    <t xml:space="preserve"> BENZENEMETHANOL, 2-HYDROXY-</t>
  </si>
  <si>
    <t xml:space="preserve"> BENZYL ALCOHOL, O-HYDROXY-</t>
  </si>
  <si>
    <t xml:space="preserve"> ALPHA,2-DIHYDROXYTOLUENE</t>
  </si>
  <si>
    <t xml:space="preserve"> ALPHA-HYDROXY-O-CRESOL</t>
  </si>
  <si>
    <t xml:space="preserve"> 1-(O-HYDROXYPHENYL)METHANOL</t>
  </si>
  <si>
    <t xml:space="preserve"> 2-HYDROXYBENZYL ALCOHOL</t>
  </si>
  <si>
    <t xml:space="preserve"> 2-HYDROXYMETHYLPHENOL</t>
  </si>
  <si>
    <t xml:space="preserve"> 2-METHYLOLPHENOL</t>
  </si>
  <si>
    <t xml:space="preserve"> POLYTRIOXANE</t>
  </si>
  <si>
    <t xml:space="preserve"> FORMALDEHYDE HOMOPOLYMER</t>
  </si>
  <si>
    <t xml:space="preserve"> POLY(OXYMETHYLENE)</t>
  </si>
  <si>
    <t xml:space="preserve"> POLYFORMALDEHYDE</t>
  </si>
  <si>
    <t xml:space="preserve"> POLYOXYMETHYLENE HOMOPOLYMER</t>
  </si>
  <si>
    <t xml:space="preserve"> TRIFLUOROCHLOROETHYLENE POLYMER</t>
  </si>
  <si>
    <t xml:space="preserve"> POLY(CHLOROTRIFLUOROETHYLENE)</t>
  </si>
  <si>
    <t xml:space="preserve"> FLUOROTHENE</t>
  </si>
  <si>
    <t xml:space="preserve"> CHLOROTRIFLUOROETHYLENE HOMOPOLYMER</t>
  </si>
  <si>
    <t xml:space="preserve"> ETHENE, CHLOROTRIFLUORO-, HOMOPOLYMER</t>
  </si>
  <si>
    <t xml:space="preserve"> ETHYLENE, CHLOROTRIFLUORO-, POLYMERS</t>
  </si>
  <si>
    <t xml:space="preserve"> POLYCHLOROTRIFLUOROETHYLENE</t>
  </si>
  <si>
    <t xml:space="preserve"> POLYMONOCHLOROTRIFLUOROETHYLENE</t>
  </si>
  <si>
    <t xml:space="preserve"> POLYTEF</t>
  </si>
  <si>
    <t xml:space="preserve"> POLYTETRAFLUOROETHYLENE</t>
  </si>
  <si>
    <t xml:space="preserve"> TEFLON</t>
  </si>
  <si>
    <t xml:space="preserve"> TETRAFLUOROETHYLENE RESIN</t>
  </si>
  <si>
    <t xml:space="preserve"> TETRAFLUOROETHENE HOMOPOLYMER</t>
  </si>
  <si>
    <t xml:space="preserve"> DF-100 (FLUOROPOLYMER)</t>
  </si>
  <si>
    <t xml:space="preserve"> ETHENE, TETRAFLUORO-, HOMOPOLYMER</t>
  </si>
  <si>
    <t xml:space="preserve"> TETRAFLUOROETHYLENE HOMOPOLYMER</t>
  </si>
  <si>
    <t xml:space="preserve"> POLY(TETRAFLUOROETHYLENE)</t>
  </si>
  <si>
    <t xml:space="preserve"> POLYVINYLIDENE CHLORIDE</t>
  </si>
  <si>
    <t xml:space="preserve"> POLY(VINYLIDENE CHLORIDE)</t>
  </si>
  <si>
    <t xml:space="preserve"> ETHENE, 1,1-DICHLORO-, HOMOPOLYMER</t>
  </si>
  <si>
    <t xml:space="preserve"> ETHYLENE, 1,1-DICHLORO-, POLYMERS</t>
  </si>
  <si>
    <t xml:space="preserve"> PVDC</t>
  </si>
  <si>
    <t xml:space="preserve"> POLY(1,1-DICHLOROETHENE)</t>
  </si>
  <si>
    <t xml:space="preserve"> VINYLIDENE CHLORIDE HOMOPOLYMER</t>
  </si>
  <si>
    <t xml:space="preserve"> 1,1-DICHLOROETHENE HOMOPOLYMER</t>
  </si>
  <si>
    <t xml:space="preserve"> POLY(VINYL CHLORIDE)</t>
  </si>
  <si>
    <t xml:space="preserve"> POLYVINYL CHLORIDE</t>
  </si>
  <si>
    <t xml:space="preserve"> VINYL CHLORIDE POLYMER</t>
  </si>
  <si>
    <t xml:space="preserve"> CHLOROETHENE HOMOPOLYMER</t>
  </si>
  <si>
    <t xml:space="preserve"> CHLORURE DE POLYVINYLE</t>
  </si>
  <si>
    <t xml:space="preserve"> ETHENE, CHLORO-, HOMOPOLYMER</t>
  </si>
  <si>
    <t xml:space="preserve"> ETHYLENE, CHLORO-, POLYMERS</t>
  </si>
  <si>
    <t xml:space="preserve"> PEG LAURYL ETHER</t>
  </si>
  <si>
    <t xml:space="preserve"> ALPHA-DODECYL-OMEGA-HYDROXYPOLY(OXYETHYLENE)</t>
  </si>
  <si>
    <t xml:space="preserve"> POLYETHYLENE GLYCOL MONODODECYL ETHER</t>
  </si>
  <si>
    <t xml:space="preserve"> PEG DODECYL ETHER</t>
  </si>
  <si>
    <t xml:space="preserve"> DODECYL POLY(OXYETHYLENE) ETHER</t>
  </si>
  <si>
    <t xml:space="preserve"> LAURETH</t>
  </si>
  <si>
    <t xml:space="preserve"> PEG MONOLAURYL ETHER</t>
  </si>
  <si>
    <t xml:space="preserve"> DODECYL ALCOHOL ETHYLENE OXIDE</t>
  </si>
  <si>
    <t xml:space="preserve"> POLY(OXY-1,2-ETHANEDIYL), ALPHA-DODECYL-OMEGA-HYDROXY-</t>
  </si>
  <si>
    <t xml:space="preserve"> ALPHA-DODECYL-OMEGA-HYDROXYPOLY(OXY-1,2-ETHANEDIYL)</t>
  </si>
  <si>
    <t xml:space="preserve"> DODECYL ALCOHOL, MONOETHER WITH POLYETHYLENE GLYCOL</t>
  </si>
  <si>
    <t xml:space="preserve"> LAURYL ALCOHOL, ETHOXYLATED</t>
  </si>
  <si>
    <t xml:space="preserve"> ETHYLENE OXIDE-LAURYL ALCOHOL POLYCONDENSATE</t>
  </si>
  <si>
    <t xml:space="preserve"> ALPHA-DODECANOL-OMEGA-HYDROXYPOLY(OXYETHYLENE)</t>
  </si>
  <si>
    <t xml:space="preserve"> SODIUM VINYL SULFONATE POLYMER</t>
  </si>
  <si>
    <t xml:space="preserve"> POLY(SODIUM VINYLSULFONATE)</t>
  </si>
  <si>
    <t xml:space="preserve"> ETHENESULFONIC ACID, SODIUM SALT, HOMOPOLYMER</t>
  </si>
  <si>
    <t xml:space="preserve"> ETHENESULFONIC ACID, SODIUM SALT, POLYMERS</t>
  </si>
  <si>
    <t xml:space="preserve"> SODIUM VINYLSULFONATE POLYMERIZED</t>
  </si>
  <si>
    <t xml:space="preserve"> SODIUM POLYETHYLENESULFONATE</t>
  </si>
  <si>
    <t xml:space="preserve"> SODIUM ETHENESULFONATE HOMOPOLYMER</t>
  </si>
  <si>
    <t xml:space="preserve"> POLYETHYLENIMINE</t>
  </si>
  <si>
    <t xml:space="preserve"> AZIRIDINE HOMOPOLYMER</t>
  </si>
  <si>
    <t xml:space="preserve"> AZIRIDINE, HOMOPOLYMER</t>
  </si>
  <si>
    <t xml:space="preserve"> ETHYLENIMINE, POLYMERS</t>
  </si>
  <si>
    <t xml:space="preserve"> POLYAZIRIDINE</t>
  </si>
  <si>
    <t xml:space="preserve"> PEI</t>
  </si>
  <si>
    <t xml:space="preserve"> POLY(ACRYLONITRILE-CO-VINYL CHLORIDE)</t>
  </si>
  <si>
    <t xml:space="preserve"> ACRYLONITRILE-VINYL CHLORIDE COPOLYMER</t>
  </si>
  <si>
    <t xml:space="preserve"> POLY(CHLOROETHENE-CO-2-PROPENENITRILE)</t>
  </si>
  <si>
    <t xml:space="preserve"> VINYL CHLORIDE-ACRYLONITRILE COPOLYMER</t>
  </si>
  <si>
    <t xml:space="preserve"> 2-PROPENENITRILE, POLYMER WITH CHLOROETHENE</t>
  </si>
  <si>
    <t xml:space="preserve"> POLY(ACRYLIC ACID)</t>
  </si>
  <si>
    <t xml:space="preserve"> 2-PROPENOIC ACID, HOMOPOLYMER</t>
  </si>
  <si>
    <t xml:space="preserve"> ACRYLIC ACID HOMOPOLYMER</t>
  </si>
  <si>
    <t xml:space="preserve"> ACRYLIC ACID, POLYMERS</t>
  </si>
  <si>
    <t xml:space="preserve"> ACRYLIC ACID RESIN</t>
  </si>
  <si>
    <t xml:space="preserve"> POLY(2-PROPENOIC ACID)</t>
  </si>
  <si>
    <t xml:space="preserve"> AMMONIUM POLYACRYLATE</t>
  </si>
  <si>
    <t xml:space="preserve"> ACRYLIC ACID HOMOPOLYMER, AMMONIUM SALT</t>
  </si>
  <si>
    <t xml:space="preserve"> ACRYLIC ACID, POLYMERS, AMMONIUM SALT</t>
  </si>
  <si>
    <t xml:space="preserve"> AMMONIUM POLY(2-PROPENOATE)</t>
  </si>
  <si>
    <t xml:space="preserve"> POLY(ACRYLIC ACID), AMMONIUM SALT</t>
  </si>
  <si>
    <t xml:space="preserve"> 2-PROPENOIC ACID, HOMOPOLYMER, AMMONIUM SALT</t>
  </si>
  <si>
    <t xml:space="preserve"> POLYPROPYLENE</t>
  </si>
  <si>
    <t xml:space="preserve"> POLIPROPENE 25</t>
  </si>
  <si>
    <t xml:space="preserve"> 1-PROPENE, HOMOPOLYMER</t>
  </si>
  <si>
    <t xml:space="preserve"> PROPENE, POLYMER</t>
  </si>
  <si>
    <t xml:space="preserve"> PROPYLENE HOMOPOLYMER</t>
  </si>
  <si>
    <t xml:space="preserve"> POLY(FORMALDEHYDE-CO-MELAMINE)</t>
  </si>
  <si>
    <t xml:space="preserve"> FORMALIN-MELAMINE COPOLYMER</t>
  </si>
  <si>
    <t xml:space="preserve"> MELAMINE-FORMALDEHYDE COPOLYMER</t>
  </si>
  <si>
    <t xml:space="preserve"> MELAMINE, POLYMER WITH FORMALDEHYDE</t>
  </si>
  <si>
    <t xml:space="preserve"> POLY(FORMALDEHYDE-CO-1,3,5-TRIAZINE-3,4,6-TRIAMINE)</t>
  </si>
  <si>
    <t xml:space="preserve"> 1,3,5-TRIAZINE-3,4,6-TRIAMINE, POLYMER WITH FORMALDEHYDE</t>
  </si>
  <si>
    <t xml:space="preserve"> melamine-formaldehyde resin</t>
  </si>
  <si>
    <t xml:space="preserve"> formaldehyde-melamine resin</t>
  </si>
  <si>
    <t xml:space="preserve"> melamine resin (melamine-formaldehyde resin)</t>
  </si>
  <si>
    <t xml:space="preserve"> POLYVINYL METHYL ETHER</t>
  </si>
  <si>
    <t xml:space="preserve"> ETHER, METHYL VINYL, POLYMERS</t>
  </si>
  <si>
    <t xml:space="preserve"> ETHENE, METHOXY-, HOMOPOLYMER</t>
  </si>
  <si>
    <t xml:space="preserve"> METHYL VINYL ETHER HOMOPOLYMER</t>
  </si>
  <si>
    <t xml:space="preserve"> METHOXYETHENE HOMOPOLYMER</t>
  </si>
  <si>
    <t xml:space="preserve"> POLY(VINYL METHYL ETHER)</t>
  </si>
  <si>
    <t xml:space="preserve"> POLY(ACETONE-CO-FORMALDEHYDE-CO-UREA)</t>
  </si>
  <si>
    <t xml:space="preserve"> ACETONE-UREA-FORMALDEHYDE RESIN</t>
  </si>
  <si>
    <t xml:space="preserve"> ACETONE-FORMALDEHYDE-UREA COPOLYMER</t>
  </si>
  <si>
    <t xml:space="preserve"> POLY(FORMALDEHYDE-CO-2-PROPANONE-CO-UREA)</t>
  </si>
  <si>
    <t xml:space="preserve"> UREA, POLYMER WITH FORMALDEHYDE AND 2-PROPANONE</t>
  </si>
  <si>
    <t xml:space="preserve"> ALPHA-BUTYL-OMEGA-HYDROXYPOLY(OXYPROPYLENE)</t>
  </si>
  <si>
    <t xml:space="preserve"> PPG BUTYL ETHER</t>
  </si>
  <si>
    <t xml:space="preserve"> BUTOXYPOLYPROPYLENE GLYCOL</t>
  </si>
  <si>
    <t xml:space="preserve"> POLYOXYPROPYLENE BUTYL ETHER</t>
  </si>
  <si>
    <t xml:space="preserve"> POLY(OXY(METHYL-1,2-ETHANEDIYL)), ALPHA-BUTYL-OMEGA-HYDROXY-</t>
  </si>
  <si>
    <t xml:space="preserve"> ALPHA-BUTYL-OMEGA-HYDROXYPOLY(OXY(METHYL-1,2-ETHANEDIYL))</t>
  </si>
  <si>
    <t xml:space="preserve"> POLYBUTADIENE</t>
  </si>
  <si>
    <t xml:space="preserve"> BUTADIENE POLYMER</t>
  </si>
  <si>
    <t xml:space="preserve"> 1,3-BUTADIENE HOMOPOLYMER</t>
  </si>
  <si>
    <t xml:space="preserve"> 1,3-BUTADIENE, HOMOPOLYMER</t>
  </si>
  <si>
    <t xml:space="preserve"> 1,3-BUTADIENE, POLYMERS</t>
  </si>
  <si>
    <t xml:space="preserve"> POLY(ACRYLONITRILE-CO-BUTADIENE)</t>
  </si>
  <si>
    <t xml:space="preserve"> ACRYLONITRILE-BUTADIENE COPOLYMER</t>
  </si>
  <si>
    <t xml:space="preserve"> POLY(1,3-BUTADIENE-CO-2-PROPENENITRILE)</t>
  </si>
  <si>
    <t xml:space="preserve"> 2-PROPENENITRILE, POLYMER WITH 1,3-BUTADIENE</t>
  </si>
  <si>
    <t xml:space="preserve"> POLYMETHYL ACRYLATE</t>
  </si>
  <si>
    <t xml:space="preserve"> POLY(METHYL ACRYLATE)</t>
  </si>
  <si>
    <t xml:space="preserve"> ACRYLIC ACID METHYL ESTER, POLYMERS</t>
  </si>
  <si>
    <t xml:space="preserve"> METHYL 2-PROPENOATE HOMOPOLYMER</t>
  </si>
  <si>
    <t xml:space="preserve"> METHYL ACRYLATE HOMOPOLYMER</t>
  </si>
  <si>
    <t xml:space="preserve"> 2-PROPENOIC ACID, METHYL ESTER, HOMOPOLYMER</t>
  </si>
  <si>
    <t xml:space="preserve"> POLY(VINYL ACETATE-CO-VINYL CHLORIDE)</t>
  </si>
  <si>
    <t xml:space="preserve"> ACETIC ACID ETHENYL ESTER, POLYMER WITH CHLOROETHENE</t>
  </si>
  <si>
    <t xml:space="preserve"> ACETIC ACID VINYL ESTER, POLYMER WITH CHLOROETHYLENE</t>
  </si>
  <si>
    <t xml:space="preserve"> POLYVINYL CHLORIDE-POLYVINYL ACETATE COPOLYMER</t>
  </si>
  <si>
    <t xml:space="preserve"> POLY(CHLOROETHENE-CO-ETHYENYL ACETATE)</t>
  </si>
  <si>
    <t xml:space="preserve"> POLY(CHLOROETHYENE-CO-VINYL ACETATE)</t>
  </si>
  <si>
    <t xml:space="preserve"> VINYL CHLORIDE-VINYL ACETATE COPOLYMER</t>
  </si>
  <si>
    <t xml:space="preserve"> VINYL ACETATE-VINYL CHLORIDE COPOLYMER</t>
  </si>
  <si>
    <t xml:space="preserve"> POLY(1-BUTENE)</t>
  </si>
  <si>
    <t xml:space="preserve"> POLYBUTENE-1</t>
  </si>
  <si>
    <t xml:space="preserve"> 1-BUTENE POLYMER</t>
  </si>
  <si>
    <t xml:space="preserve"> 1-BUTENE, HOMOPOLYMER</t>
  </si>
  <si>
    <t xml:space="preserve"> poly-1-butene</t>
  </si>
  <si>
    <t xml:space="preserve"> POLYBUTENE</t>
  </si>
  <si>
    <t xml:space="preserve"> BUTENE POLYMER</t>
  </si>
  <si>
    <t xml:space="preserve"> POLYBUTYLENE</t>
  </si>
  <si>
    <t xml:space="preserve"> BUTENE, HOMOPOLYMER</t>
  </si>
  <si>
    <t xml:space="preserve"> BUTENE, POLYMERS</t>
  </si>
  <si>
    <t xml:space="preserve"> POLYISOPRENE</t>
  </si>
  <si>
    <t xml:space="preserve"> 3,4-POLYISOPRENE</t>
  </si>
  <si>
    <t xml:space="preserve"> ISOPRENE POLYMER</t>
  </si>
  <si>
    <t xml:space="preserve"> 2-METHYL-1,3-BUTADIENE HOMOPOLYMER</t>
  </si>
  <si>
    <t xml:space="preserve"> 1,3-BUTADIENE, 2-METHYL-, HOMOPOLYMER</t>
  </si>
  <si>
    <t xml:space="preserve"> POLY(2-METHYL-1,3-BUTADIENE)</t>
  </si>
  <si>
    <t xml:space="preserve"> ISOPRENE, POLYMERS</t>
  </si>
  <si>
    <t xml:space="preserve"> POLY(ETHYL ACRYLATE)</t>
  </si>
  <si>
    <t xml:space="preserve"> ETHYL ACRYLATE POLYMER</t>
  </si>
  <si>
    <t xml:space="preserve"> ETHYL 2-PROPENOATE HOMOPOLYMER</t>
  </si>
  <si>
    <t xml:space="preserve"> POLYETHYL ACRYLATE</t>
  </si>
  <si>
    <t xml:space="preserve"> ACRYLIC ACID ETHYL ESTER, POLYMERS</t>
  </si>
  <si>
    <t xml:space="preserve"> 2-PROPENOIC ACID, ETHYL ESTER, HOMOPOLYMER</t>
  </si>
  <si>
    <t xml:space="preserve"> POLYVINYL FORMAL</t>
  </si>
  <si>
    <t xml:space="preserve"> ETHENE, 1,1'-(METHYLENEBIS(OXY))BIS-, HOMOPOLYMER</t>
  </si>
  <si>
    <t xml:space="preserve"> 1,1'-(METHYLENEBIS(OXY))BIS(ETHENE) HOMOPOLYMER</t>
  </si>
  <si>
    <t xml:space="preserve"> POLY(1,1'-(METHYLENEBIS(OXY))BIS(ETHENE))</t>
  </si>
  <si>
    <t xml:space="preserve"> METHANE, BIS(VINYLOXY)-, POLYMERS</t>
  </si>
  <si>
    <t xml:space="preserve"> POLY(BIS(VINYLOXY)METHANE)</t>
  </si>
  <si>
    <t xml:space="preserve"> POLY(DIVINYL FORMAL)</t>
  </si>
  <si>
    <t xml:space="preserve"> POLY(P-DINITROSOBENZENE)</t>
  </si>
  <si>
    <t xml:space="preserve"> POLY(1,4-DINITROSOBENZENE)</t>
  </si>
  <si>
    <t xml:space="preserve"> BENZENE, 1,4-DINITROSO-, HOMOPOLYMER</t>
  </si>
  <si>
    <t xml:space="preserve"> BENZENE, P-DINITROSO-, POLYMERS</t>
  </si>
  <si>
    <t xml:space="preserve"> DINITROSOBENZENE, P-, POLYMER</t>
  </si>
  <si>
    <t xml:space="preserve"> 1,4-DINITROSOBENZENE HOMOPOLYMER</t>
  </si>
  <si>
    <t xml:space="preserve"> POLY(FORMALDEHYDE-CO-PHENOL)</t>
  </si>
  <si>
    <t xml:space="preserve"> FORMALDEHYDE-PHENOL POLYMER</t>
  </si>
  <si>
    <t xml:space="preserve"> PHENOL-FORMALDEHYDE COPOLYMER</t>
  </si>
  <si>
    <t xml:space="preserve"> PHENOL-FORMALDEHYDE CONDENSATE</t>
  </si>
  <si>
    <t xml:space="preserve"> PHENOL-FORMALDEHYDE ION-EXCHANGE RESIN</t>
  </si>
  <si>
    <t xml:space="preserve"> PHENOL, POLYMER WITH FORMALDEHYDE</t>
  </si>
  <si>
    <t xml:space="preserve"> PHENOLIC RESIN</t>
  </si>
  <si>
    <t xml:space="preserve"> PHENOL-FORMALDEHYDE RESIN</t>
  </si>
  <si>
    <t xml:space="preserve"> EPICHLOROHYDRIN-PHENOLFORMALDEHYDE RESIN</t>
  </si>
  <si>
    <t xml:space="preserve"> POLY(EPICHLOROHYDRIN-CO-FORMALDEHYDE-CO-PHENOL)</t>
  </si>
  <si>
    <t xml:space="preserve"> EPICHLOROHYDRIN-PHENOL-FORMALDEHYDE RESIN</t>
  </si>
  <si>
    <t xml:space="preserve"> FORMALDEHYDE, POLYMER WITH (CHLOROMETHYL)OXIRANE AND PHENOL</t>
  </si>
  <si>
    <t xml:space="preserve"> PHENOL-FORMALDEHYDE-EPICHLOROHYDRIN COPOLYMER</t>
  </si>
  <si>
    <t xml:space="preserve"> POLY((CHLOROMETHYL)OXIRANE-CO-FORMALDEHYDE-CO-PHENOL)</t>
  </si>
  <si>
    <t xml:space="preserve"> POLY(ANILINE-CO-BUTYRALDEHYDE)</t>
  </si>
  <si>
    <t xml:space="preserve"> ANILINE-BUTYRALDEHYDE POLYMER</t>
  </si>
  <si>
    <t xml:space="preserve"> BUTANAL, POLYMER WITH BENZENAMINE</t>
  </si>
  <si>
    <t xml:space="preserve"> BUTYRALDEHYDE-ANILINE RESIN</t>
  </si>
  <si>
    <t xml:space="preserve"> BUTYRALDEHYDE-ANILINE CONDENSATE</t>
  </si>
  <si>
    <t xml:space="preserve"> POLY(BENZENAMINE-CO-BUTANAL)</t>
  </si>
  <si>
    <t xml:space="preserve"> CYCLOHEXANONE POLYMER</t>
  </si>
  <si>
    <t xml:space="preserve"> CYCLOHEXANONE CONDENSATE</t>
  </si>
  <si>
    <t xml:space="preserve"> CYCLOHEXANONE RESIN</t>
  </si>
  <si>
    <t xml:space="preserve"> CYCLOHEXANONE, HOMOPOLYMER</t>
  </si>
  <si>
    <t xml:space="preserve"> CYCLOHEXANONE, POLYMERS</t>
  </si>
  <si>
    <t xml:space="preserve"> POLYCYCLOHEXANONE</t>
  </si>
  <si>
    <t xml:space="preserve"> POLY(ETHYL METHACRYLATE)</t>
  </si>
  <si>
    <t xml:space="preserve"> ETHYL METHACRYLATE HOMOPOLYMER</t>
  </si>
  <si>
    <t xml:space="preserve"> ETHYL 2-METHYL-2-PROPENOATE HOMOPOLYMER</t>
  </si>
  <si>
    <t xml:space="preserve"> METHACRYLIC ACID, ETHYL ESTER, POLYMERS</t>
  </si>
  <si>
    <t xml:space="preserve"> 2-PROPENOIC ACID, 2-METHYL-, ETHYL ESTER, HOMOPOLYMER</t>
  </si>
  <si>
    <t xml:space="preserve"> POLYVINYL ISOBUTYL ETHER</t>
  </si>
  <si>
    <t xml:space="preserve"> ETHER, ISOBUTYL VINYL, POLYMERS</t>
  </si>
  <si>
    <t xml:space="preserve"> ISOBUTYL VINYL ETHER POLYMER</t>
  </si>
  <si>
    <t xml:space="preserve"> PROPANE, 1-(ETHENYLOXY)-2-METHYL-, HOMOPOLYMER</t>
  </si>
  <si>
    <t xml:space="preserve"> POLY(VINYL ISOBUTYL ETHER)</t>
  </si>
  <si>
    <t xml:space="preserve"> 1-(ETHENYLOXY)-2-METHYLPROPANE HOMOPOLYMER</t>
  </si>
  <si>
    <t xml:space="preserve"> POLY(BUTYL ACRYLATE)</t>
  </si>
  <si>
    <t xml:space="preserve"> POLYBUTYL ACRYLATE</t>
  </si>
  <si>
    <t xml:space="preserve"> 2-PROPENOIC ACID, BUTYL ESTER, HOMOPOLYMER</t>
  </si>
  <si>
    <t xml:space="preserve"> BUTYL 2-PROPENOATE HOMOPOLYMER</t>
  </si>
  <si>
    <t xml:space="preserve"> ACRYLIC ACID BUTYL ESTER, POLYMERS</t>
  </si>
  <si>
    <t xml:space="preserve"> BUTYL ACRYLATE HOMOPOLYMER</t>
  </si>
  <si>
    <t xml:space="preserve"> POLY(BUTYL 2-PROPENOATE)</t>
  </si>
  <si>
    <t xml:space="preserve"> POLY(ANILINE-CO-HEPTANAL)</t>
  </si>
  <si>
    <t xml:space="preserve"> ANILINE-HEPTANAL CONDENSATE</t>
  </si>
  <si>
    <t xml:space="preserve"> BENZENAMINE, POLYMER WITH HEPTANAL</t>
  </si>
  <si>
    <t xml:space="preserve"> HEPTALDEHYDE-ANILINE RESIN</t>
  </si>
  <si>
    <t xml:space="preserve"> HEPTANAL-ANILINE CONDENSATE</t>
  </si>
  <si>
    <t xml:space="preserve"> HEPTANAL, POLYMER WITH BENZENAMINE</t>
  </si>
  <si>
    <t xml:space="preserve"> POLY(BENZENAMINE-CO-HEPTANAL)</t>
  </si>
  <si>
    <t xml:space="preserve"> POLYSTYRENE</t>
  </si>
  <si>
    <t xml:space="preserve"> STYRENE, POLYMERS</t>
  </si>
  <si>
    <t xml:space="preserve"> STYRENE BLOCK POLYMER</t>
  </si>
  <si>
    <t xml:space="preserve"> STYROFOAM</t>
  </si>
  <si>
    <t xml:space="preserve"> BENZENE, ETHENYL-, HOMOPOLYMER</t>
  </si>
  <si>
    <t xml:space="preserve"> POLY(ACRYLONITRILE-CO-STYRENE)</t>
  </si>
  <si>
    <t xml:space="preserve"> ACRYLONITRILE-STYRENE COPOLYMER</t>
  </si>
  <si>
    <t xml:space="preserve"> ACRYLONITRILE, POLYMER WITH STYRENE</t>
  </si>
  <si>
    <t xml:space="preserve"> POLY(ETHENYLBENZENE-CO-2-PROPENENITRILE)</t>
  </si>
  <si>
    <t xml:space="preserve"> STYRENE-ACRYLONITRILE COPOLYMER</t>
  </si>
  <si>
    <t xml:space="preserve"> 2-PROPENENITRILE, POLYMER WITH ETHENYLBENZENE</t>
  </si>
  <si>
    <t xml:space="preserve"> POLY(ACRYLONITRILE-CO-BUTADIENE-CO-STYRENE)</t>
  </si>
  <si>
    <t xml:space="preserve"> ACRYLONITRILE-BUTADIENE-STYRENE COPOLYMER</t>
  </si>
  <si>
    <t xml:space="preserve"> ABS RESIN</t>
  </si>
  <si>
    <t xml:space="preserve"> BUTADIENE-STYRENE-VINYL CYANIDE TERPOLYMER</t>
  </si>
  <si>
    <t xml:space="preserve"> BUTADIENE-STYRENE RUBBER MODIFIED ACRYLONITRILE-STYRENE COPOLYMER</t>
  </si>
  <si>
    <t xml:space="preserve"> BUTADIENE-STYRENE-ACRYLONITRILE COPOLYMER</t>
  </si>
  <si>
    <t xml:space="preserve"> BUTADIENE-ACRYLONITRILE-STYRENE COPOLYMER</t>
  </si>
  <si>
    <t xml:space="preserve"> BUTADIENE-ACRYLONITRILE-STYRENE TERPOLYMER</t>
  </si>
  <si>
    <t xml:space="preserve"> POLY(1,3-BUTADIENE-CO-ETHENYLBENZENE-CO-2-PROPENENITRILE)</t>
  </si>
  <si>
    <t xml:space="preserve"> POLY(ACRYLONITRILE-CO-STYRENE), BUTADIENE-STYRENE RUBBER MODIFIED</t>
  </si>
  <si>
    <t xml:space="preserve"> 2-PROPENENITRILE, POLYMER WITH 1,3-BUTADIENE AND ETHENYLBENZENE</t>
  </si>
  <si>
    <t xml:space="preserve"> POLYVINYL BUTYRAL</t>
  </si>
  <si>
    <t xml:space="preserve"> BUTANE, 1,1-BIS(ETHENYLOXY)-, HOMOPOLYMER</t>
  </si>
  <si>
    <t xml:space="preserve"> POLY(1,1-BIS(ETHENYLOXY)BUTANE)</t>
  </si>
  <si>
    <t xml:space="preserve"> BUTRALDEHYDE, DIVINYL ACETAL, POLYMERS</t>
  </si>
  <si>
    <t xml:space="preserve"> POLY(DIVINYL ACETAL BUTRALDEHYDE)</t>
  </si>
  <si>
    <t xml:space="preserve"> POLYBUTYL METHACRYLATE</t>
  </si>
  <si>
    <t xml:space="preserve"> BUTYL METHACRYLATE HOMOPOLYMER</t>
  </si>
  <si>
    <t xml:space="preserve"> METHACRYLIC ACID, BUTYL ESTER, POLYMERS</t>
  </si>
  <si>
    <t xml:space="preserve"> POLY(BUTYL METHACRYLATE)</t>
  </si>
  <si>
    <t xml:space="preserve"> 2-PROPENOIC ACID, 2-METHYL-, BUTYL ESTER, HOMOPOLYMER</t>
  </si>
  <si>
    <t xml:space="preserve"> POLY(DIVINYLBENZENE-CO-STYRENE)</t>
  </si>
  <si>
    <t xml:space="preserve"> BENZENE, DIETHENYL-, POLYMER WITH ETHENYLBENZENE</t>
  </si>
  <si>
    <t xml:space="preserve"> BENZENE, DIVINYL-, POLYMER WITH STYRENE</t>
  </si>
  <si>
    <t xml:space="preserve"> DIVINYLBENZENE-STYRENE COPOLYMER</t>
  </si>
  <si>
    <t xml:space="preserve"> POLY(ETHENYLBENZENE-CO-DIETHENYLBENZENE)</t>
  </si>
  <si>
    <t xml:space="preserve"> STYRENE-DIVINYLBENZENE COPOLYMER</t>
  </si>
  <si>
    <t xml:space="preserve"> STYRENE-DIVINYLBENZENE RESIN, CROSS-LINKED</t>
  </si>
  <si>
    <t xml:space="preserve"> POLY(2-ETHYLHEXYL ACRYLATE)</t>
  </si>
  <si>
    <t xml:space="preserve"> ACRYLIC ACID, 2-ETHYLHEXYL ESTER, POLYMERS</t>
  </si>
  <si>
    <t xml:space="preserve"> POLY(2-ETHYLHEXYL 2-PROPENOATE)</t>
  </si>
  <si>
    <t xml:space="preserve"> 2-ETHYLHEXYL ACRYLATE POLYMER</t>
  </si>
  <si>
    <t xml:space="preserve"> 2-ETHYLHEXYL 2-PROPENOATE HOMOPOLYMER</t>
  </si>
  <si>
    <t xml:space="preserve"> 2-PROPENOIC ACID, 2-ETHYLHEXYL ESTER, HOMOPOLYMER</t>
  </si>
  <si>
    <t xml:space="preserve"> POLY(ACETONE-CO-DIPHENYLAMINE)</t>
  </si>
  <si>
    <t xml:space="preserve"> DIPHENYLAMINE-ACETONE CONDENSATE</t>
  </si>
  <si>
    <t xml:space="preserve"> DIPHENYLAMINE-ACETONE COPOLYMER</t>
  </si>
  <si>
    <t xml:space="preserve"> DIPHENYLAMINE-ACETONE RESIN</t>
  </si>
  <si>
    <t xml:space="preserve"> POLY(N-PHENYLBENZENAMINE-CO-2-PROPANONE)</t>
  </si>
  <si>
    <t xml:space="preserve"> 2-PROPANONE, POLYMER WITH N-PHENYLBENZENAMINE</t>
  </si>
  <si>
    <t xml:space="preserve"> POLY(ACETONE-CO-DIPHENYLAMINE-CO-FORMALDEHYDE)</t>
  </si>
  <si>
    <t xml:space="preserve"> DIPHENYLAMINE-ACETONE-FORMALDEHYDE RESIN</t>
  </si>
  <si>
    <t xml:space="preserve"> FORMALDEHYDE, POLYMER WITH N-PHENYLBENZENAMINE AND 2-PROPANONE</t>
  </si>
  <si>
    <t xml:space="preserve"> POLY(FORMALDEHYDE-CO-N-PHENYLBENZENAMINE-CO-2-PROPANONE)</t>
  </si>
  <si>
    <t xml:space="preserve"> POLY(BISPHENOL B-CO-FORMALDEHYDE)</t>
  </si>
  <si>
    <t xml:space="preserve"> BISPHENOL B-FORMALDEHYDE COPOLYMER</t>
  </si>
  <si>
    <t xml:space="preserve"> FORMALDEHYDE-BISPHENOL B COPOLYMER</t>
  </si>
  <si>
    <t xml:space="preserve"> FORMALDEHYDE, POLYMER WITH 4,4'-(1-METHYLPROPYLIDENE)BIS(PHENOL)</t>
  </si>
  <si>
    <t xml:space="preserve"> POLY(FORMALDEHYDE-CO-4,4'-(1-METHYLPROPYLIDEN E)BIS(PHENOL))</t>
  </si>
  <si>
    <t xml:space="preserve"> 4,4'-SEC-BUTYLIDENEDIPHENOL-FORMALDEHYDE EPOXY RESIN</t>
  </si>
  <si>
    <t xml:space="preserve"> 4,4'-SEC-BUTYLIDENEDIPHENOL-FORMALDEHYDE COPOLYMER</t>
  </si>
  <si>
    <t xml:space="preserve"> EPICHLOROHYDRIN-4,4'-ISOPROPYLIDENE-DI-O-CRESOL RESIN</t>
  </si>
  <si>
    <t xml:space="preserve"> POLY(BISPHENOL C-CO-EPICHLOROHYDRIN)</t>
  </si>
  <si>
    <t xml:space="preserve"> PHENOL, 4,4'-(1-METHYLETHYLIDENE)BIS(2-METHYL-, POLYMER WITH (CHLOROMETHYL)OXIRANE</t>
  </si>
  <si>
    <t xml:space="preserve"> POLY((CHLOROMETHYL)OXIRANE-CO-4,4'-(1-METHYLETHYLIDENE)BIS(2-METHYLPHENOL))</t>
  </si>
  <si>
    <t xml:space="preserve"> BISPHENOL B-EPICHLOROHYDRIN COPOLYMER</t>
  </si>
  <si>
    <t xml:space="preserve"> POLY(BISPHENOL B-CO-EPICHLOROHYDRIN)</t>
  </si>
  <si>
    <t xml:space="preserve"> EPICHLOROHYDRIN-BISPHENOL B COPOLYMER</t>
  </si>
  <si>
    <t xml:space="preserve"> EPICHLOROHYDRIN-4,4'-SEC-BUTYLIDENEDIPHENOL RESIN</t>
  </si>
  <si>
    <t xml:space="preserve"> PHENOL, 4,4'-(1-METHYLPROPYLIDENE)BIS-, POLYMER WITH (CHLOROMETHYL)OXIRANE</t>
  </si>
  <si>
    <t xml:space="preserve"> POLY(CHLOROMETHYLOXIRANE-CO-4,4'-(1-METHYLPROPYLIDENE)BIS(PHENOL))</t>
  </si>
  <si>
    <t xml:space="preserve"> 4,4'-SEC-BUTYLIDENEDIPHENOL-EPICHLOROHYDRIN EPOXY RESIN</t>
  </si>
  <si>
    <t xml:space="preserve"> POLYVINYL STEARATE</t>
  </si>
  <si>
    <t xml:space="preserve"> OCTADECANOIC ACID, ETHENYL ESTER, HOMOPOLYMER</t>
  </si>
  <si>
    <t xml:space="preserve"> POLY(ETHENYL OCTADECANOATE), HOMOPOLYMER</t>
  </si>
  <si>
    <t xml:space="preserve"> STEARIC ACID, VINYL ESTER, POLYMERS</t>
  </si>
  <si>
    <t xml:space="preserve"> CELLULOSE</t>
  </si>
  <si>
    <t xml:space="preserve"> SULFITE CELLULOSE</t>
  </si>
  <si>
    <t xml:space="preserve"> CELLULOSE, ALPHA-</t>
  </si>
  <si>
    <t xml:space="preserve"> ALPHA-CELLULOSE</t>
  </si>
  <si>
    <t xml:space="preserve"> CELLULOSE ACETATE BUTYRATE</t>
  </si>
  <si>
    <t xml:space="preserve"> CELLABURATE</t>
  </si>
  <si>
    <t xml:space="preserve"> CELLULOSE ACETOBUTYRATE</t>
  </si>
  <si>
    <t xml:space="preserve"> CELLULOSE, ACETATE BUTANOATE</t>
  </si>
  <si>
    <t xml:space="preserve"> CELLULOSE, ACETATE BUTYRATE</t>
  </si>
  <si>
    <t xml:space="preserve"> ACETOBUTYRATE CELLULOSE</t>
  </si>
  <si>
    <t xml:space="preserve"> ACETYLBUTYRYLCELLULOSE</t>
  </si>
  <si>
    <t xml:space="preserve"> CELLULOSE ACETATE PROPIONATE</t>
  </si>
  <si>
    <t xml:space="preserve"> ACETYLPROPIONYLCELLULOSE</t>
  </si>
  <si>
    <t xml:space="preserve"> CELLULOSE ACETATE PROPANOATE</t>
  </si>
  <si>
    <t xml:space="preserve"> CELLULOSE, ACETATE PROPANOATE</t>
  </si>
  <si>
    <t xml:space="preserve"> CELLULOSE, ACETATE PROPIONATE</t>
  </si>
  <si>
    <t xml:space="preserve"> ETHYL HYDROXYETHYL CELLULOSE</t>
  </si>
  <si>
    <t xml:space="preserve"> ETHYL HYDROXYETHYLCELLULOSE</t>
  </si>
  <si>
    <t xml:space="preserve"> ETHYLHYDROXYETHYLCELLULOSE</t>
  </si>
  <si>
    <t xml:space="preserve"> CELLULOSE ETHYL HYDROXYETHYL ETHER</t>
  </si>
  <si>
    <t xml:space="preserve"> CELLULOSE, ETHYL 2-HYDROXYETHYL ETHER</t>
  </si>
  <si>
    <t xml:space="preserve"> HYDROXYETHYL CELLULOSE</t>
  </si>
  <si>
    <t xml:space="preserve"> CELLULOSE, 2-HYDROXYETHYL ETHER</t>
  </si>
  <si>
    <t xml:space="preserve"> NITROCELLULOSE</t>
  </si>
  <si>
    <t xml:space="preserve"> CELLULOSE, NITRATE</t>
  </si>
  <si>
    <t xml:space="preserve"> PYROXYLIN</t>
  </si>
  <si>
    <t xml:space="preserve"> CELLULOSE NITRATE</t>
  </si>
  <si>
    <t xml:space="preserve"> PEG LAURATE</t>
  </si>
  <si>
    <t xml:space="preserve"> PEG MONOLAURATE</t>
  </si>
  <si>
    <t xml:space="preserve"> POLYOXYETHYLENE MONOLAURATE</t>
  </si>
  <si>
    <t xml:space="preserve"> POLYETHYLENE GLYCOL MONOLAURATE</t>
  </si>
  <si>
    <t xml:space="preserve"> POLY(OXY-1,2-ETHANEDIYL), ALPHA-(1-OXODODECYL)-OMEGA-HYDROXY-</t>
  </si>
  <si>
    <t xml:space="preserve"> GLYCOLS, POLYETHYLENE, MONOLAURATE</t>
  </si>
  <si>
    <t xml:space="preserve"> ALPHA-(1-OXODODECYL)-OMEGA-HYDROXYPOLY(OXY-1,2-ETHANEDIYL)</t>
  </si>
  <si>
    <t xml:space="preserve"> LAURIC ACID, MONOESTER WITH POLYETHYLENE GLYCOL</t>
  </si>
  <si>
    <t xml:space="preserve"> ALPHA-LAUROYL-OMEGA-HYDROXYPOLY(OXYETHYLENE)</t>
  </si>
  <si>
    <t xml:space="preserve"> TERT-DODECYL THIOETHER OF POLYETHYLENE GLYCOL</t>
  </si>
  <si>
    <t xml:space="preserve"> PEG TERT-DODECYL THIOETHER</t>
  </si>
  <si>
    <t xml:space="preserve"> ALPHA-(2-(TERT-DODECYLTHIO)ETHYL)-OMEGA-HYDROXYPOLY(OXY-1,2-ETHANEDIYL)</t>
  </si>
  <si>
    <t xml:space="preserve"> DODECYLTHIOL, TERT-, ETHOXYLATED</t>
  </si>
  <si>
    <t xml:space="preserve"> DODECYL MERCAPTAN, TERT-, ETHOXYLATED</t>
  </si>
  <si>
    <t xml:space="preserve"> PEG TERT-DODECANETHIOL</t>
  </si>
  <si>
    <t xml:space="preserve"> POLY(OXY-1,2-ETHANEDIYL), ALPHA-(2-(TERT-DODECYLTHIO)ETHYL)-OMEGA-HYDROXY-</t>
  </si>
  <si>
    <t xml:space="preserve"> TERT-DODECYL MERCAPTAN, ETHOXYLATED</t>
  </si>
  <si>
    <t xml:space="preserve"> PEG DIBENZOATE</t>
  </si>
  <si>
    <t xml:space="preserve"> POLYOXYETHYLENE DIBENZOATE</t>
  </si>
  <si>
    <t xml:space="preserve"> POLYETHYLENE GLYCOL DIBENZOATE</t>
  </si>
  <si>
    <t xml:space="preserve"> POLY(OXY-1,2-ETHANEDIYL), ALPHA-BENZOYL-OMEGA-(BENZOYLOXY)-</t>
  </si>
  <si>
    <t xml:space="preserve"> GLYCOLS, POLYETHYLENE, DIBENZOATE</t>
  </si>
  <si>
    <t xml:space="preserve"> ALPHA-BENZOYL-OMEGA-(BENZOYLOXY)POLY(OXY-1,2-ETHANEDIYL)</t>
  </si>
  <si>
    <t xml:space="preserve"> POLYOXYETHYLATED (MIN. 3 MOLS) CETYL ALCOHOL</t>
  </si>
  <si>
    <t xml:space="preserve"> PEG CETYL ETHER</t>
  </si>
  <si>
    <t xml:space="preserve"> CETYL ALCOHOL-ETHYLENE OXIDE CONDENSATE</t>
  </si>
  <si>
    <t xml:space="preserve"> POLY(OXYETHYLENE) (MINIMUM 3 MOLES ETHYLENE OXIDE) CETYL ALCOHOL</t>
  </si>
  <si>
    <t xml:space="preserve"> POLY(OXY-1,2-ETHANEDIYL), ALPHA-HEXADECYL-OMEGA-HYDROXY-</t>
  </si>
  <si>
    <t xml:space="preserve"> ALPHA-HEXADECYL-OMEGA-HYDROXY(POLY(OXY-1,2-ETHANEDIYL))</t>
  </si>
  <si>
    <t xml:space="preserve"> GLYCOLS, POLYETHYLENE, MONOHEXADECYL ETHER</t>
  </si>
  <si>
    <t xml:space="preserve"> PEG MONOHEXADECYL ETHER</t>
  </si>
  <si>
    <t xml:space="preserve"> CETETH</t>
  </si>
  <si>
    <t xml:space="preserve"> POLYOXYETHYLENE CETYL ETHER</t>
  </si>
  <si>
    <t xml:space="preserve"> PEG OLEATE</t>
  </si>
  <si>
    <t xml:space="preserve"> PEG MONOOLEATE</t>
  </si>
  <si>
    <t xml:space="preserve"> POLYGLYCOL OLEATE</t>
  </si>
  <si>
    <t xml:space="preserve"> POLY(OXY-1,2-ETHANEDIYL), ALPHA-(1-OXO-9-OCTADECENYL)-OMEGA-HYDROXY-, (Z)-</t>
  </si>
  <si>
    <t xml:space="preserve"> OLEIC ACID, MONOESTER WITH POLYETHYLENE GLYCOL</t>
  </si>
  <si>
    <t xml:space="preserve"> GLYCOLS, POLYETHYLENE, MONOOLEATE</t>
  </si>
  <si>
    <t xml:space="preserve"> POLYOXYETHYLENE GLYCOL MONOOLEATE</t>
  </si>
  <si>
    <t xml:space="preserve"> ALPHA-(1-OXO-9-OCTADECENYL)-OMEGA-HYDROXYPOLY(OXY-1,2-ETHANEDIYL), (Z)-</t>
  </si>
  <si>
    <t xml:space="preserve"> PEG OLEYL ETHER</t>
  </si>
  <si>
    <t xml:space="preserve"> PEG MONO(CIS-9-OCTADECENYL) ETHER</t>
  </si>
  <si>
    <t xml:space="preserve"> POLY(OXY-1,2-ETHANEDIYL), ALPHA-9-OCTADECENYL-OMEGA-HYDROXY-, (Z)-</t>
  </si>
  <si>
    <t xml:space="preserve"> ALPHA-9-OCTADECENYL-OMEGA-HYDROXY(POLY(OXY-1,2-ETHANEDIYL)), (Z)-</t>
  </si>
  <si>
    <t xml:space="preserve"> GLYCOLS, POLYETHYLENE, MONO-9-OCTADECENYL ETHER, (Z)-</t>
  </si>
  <si>
    <t xml:space="preserve"> 9-OCTADECEN-1-OL, MONOETHER WITH POLYETHYLENE GLYCOL, (Z)-</t>
  </si>
  <si>
    <t xml:space="preserve"> OLETH</t>
  </si>
  <si>
    <t xml:space="preserve"> ALPHA-CIS-9-OCTADECENYL-OMEGA-HYDROXYPOLY(OXYETHYLENE)</t>
  </si>
  <si>
    <t xml:space="preserve"> ALPHA-9-OCTADECENYL-OMEGA-HYDROXYPOLY(OXYETHYLENE), (Z)-</t>
  </si>
  <si>
    <t xml:space="preserve"> PEG STEARYL ETHER</t>
  </si>
  <si>
    <t xml:space="preserve"> POLY(OXY-1,2-ETHANEDIYL), ALPHA-OCTADECYL-OMEGA-HYDROXY-</t>
  </si>
  <si>
    <t xml:space="preserve"> ALPHA-OCTADECYL-OMEGA-HYDROXYPOLY(OXY-1,2-ETHANEDIYL)</t>
  </si>
  <si>
    <t xml:space="preserve"> GLYCOLS, POLYETHYLENE, MONOOCTADECYL ETHER</t>
  </si>
  <si>
    <t xml:space="preserve"> POLYOXYETHYLENE MONOOCTADECYL ETHER</t>
  </si>
  <si>
    <t xml:space="preserve"> POLYETHYLENE GLYCOL MONOSTEARYL ETHER</t>
  </si>
  <si>
    <t xml:space="preserve"> STEARETH</t>
  </si>
  <si>
    <t xml:space="preserve"> PEG DILAURATE</t>
  </si>
  <si>
    <t xml:space="preserve"> POLY(OXY-1,2-ETHANEDIYL), ALPHA-(1-OXODODECYL)-OMEGA-((1-OXODODECYL)OXY)-</t>
  </si>
  <si>
    <t xml:space="preserve"> ALPHA-(1-OXODEDECYL)-OMEGA-((1-OXODODECYL)OXY)POLY(OXY-1,2-ETHANEDIYL)</t>
  </si>
  <si>
    <t xml:space="preserve"> GLYCOLS, POLYETHYLENE, DILAURATE</t>
  </si>
  <si>
    <t xml:space="preserve"> LAURIC ACID, DIESTER WITH POLYETHYLENE GLYCOL</t>
  </si>
  <si>
    <t xml:space="preserve"> POLYETHYLENE GLYCOL DIDODECANOATE</t>
  </si>
  <si>
    <t xml:space="preserve"> POLY(MALEIC ACID-CO-VINYL ACETATE-CO-VINYL CHLORIDE)</t>
  </si>
  <si>
    <t xml:space="preserve"> ACETIC ACID VINYL ESTER, POLYMER WITH CHLOROETHYLENE AND MALEIC ACID</t>
  </si>
  <si>
    <t xml:space="preserve"> MALEIC ACID-VINYL ACETATE-VINYL CHLORIDE COPOLYMER</t>
  </si>
  <si>
    <t xml:space="preserve"> POLY(2-BUTENEDIOIC ACID (Z)-CO-CHLOROETHENE-CO-ETHENYL ACETATE)</t>
  </si>
  <si>
    <t xml:space="preserve"> POLY(CHLOROETHYLENE-CO-MALEIC ACID-CO-VINYL ACETATE)</t>
  </si>
  <si>
    <t xml:space="preserve"> VINYL ACETATE-VINYL CHLORIDE-MALEIC ACID COPOLYMER RESINS</t>
  </si>
  <si>
    <t xml:space="preserve"> VINYL CHLORIDE-VINYL ACETATE-MALEIC ACID COPOLYMER</t>
  </si>
  <si>
    <t xml:space="preserve"> VINYL CHLORIDE-ACETATE, MALEIC ACID-MODIFIED COPOLYMER</t>
  </si>
  <si>
    <t xml:space="preserve"> 2-BUTENEDIOIC ACID (Z)-, POLYMER WITH CHLOROETHENE AND ETHENYL ACETATE</t>
  </si>
  <si>
    <t xml:space="preserve"> PHENYL DIMETHICONE</t>
  </si>
  <si>
    <t xml:space="preserve"> PHENYL METHYL SILOXANE POLYMER</t>
  </si>
  <si>
    <t xml:space="preserve"> POLYMETHYLPHENYLSILOXANE</t>
  </si>
  <si>
    <t xml:space="preserve"> POLY(OXY(METHYLPHENYLSILYLENE))</t>
  </si>
  <si>
    <t xml:space="preserve"> POLY(2-ETHYLHEXYL ACRYLATE-CO-ITACONIC ACID)</t>
  </si>
  <si>
    <t xml:space="preserve"> BUTANEDIOIC ACID, METHYLENE, POLYMER WITH 2-ETHYLHEXYL 2-PROPENOATE</t>
  </si>
  <si>
    <t xml:space="preserve"> POLY(2-ETHYLHEXYL 2-PROPENOATE-CO-METHYLENEBUTANEDIOIC ACID)</t>
  </si>
  <si>
    <t xml:space="preserve"> 2-ETHYLHEXYL ACRYLATE-ITACONIC ACID COPOLYMER</t>
  </si>
  <si>
    <t xml:space="preserve"> HYDROXYETHYL STARCH</t>
  </si>
  <si>
    <t xml:space="preserve"> HETASTARCH</t>
  </si>
  <si>
    <t xml:space="preserve"> STARCH, 2-HYDROXYETHYL ETHER</t>
  </si>
  <si>
    <t xml:space="preserve"> 2-HYDROXYETHYL STARCH</t>
  </si>
  <si>
    <t xml:space="preserve"> STARCH, HYDROXYETHYLATED</t>
  </si>
  <si>
    <t xml:space="preserve"> CHROMIUM CASEINATE</t>
  </si>
  <si>
    <t xml:space="preserve"> CASEINS, CHROMIUM COMPLEXES</t>
  </si>
  <si>
    <t xml:space="preserve"> POLYSORBATE 40</t>
  </si>
  <si>
    <t xml:space="preserve"> PEG-20 SORBITAN PALMITATE</t>
  </si>
  <si>
    <t xml:space="preserve"> POLYOXYETHYLENE SORBITAN MONOPALMITATE</t>
  </si>
  <si>
    <t xml:space="preserve"> PEG SORBITAN PALMITATE</t>
  </si>
  <si>
    <t xml:space="preserve"> SORBITAN, MONOHEXADECANOATE, POLY(OXY-1,2-ETHANEDIYL) DERIVS.</t>
  </si>
  <si>
    <t xml:space="preserve"> SORBITAN, MONOPALMITATE, POLYOXYETHYLENE DERIVS.</t>
  </si>
  <si>
    <t xml:space="preserve"> POLYOXYETHYLENE (20) SORBITAN MONOPALMITATE</t>
  </si>
  <si>
    <t xml:space="preserve"> POLYSORBATE 85</t>
  </si>
  <si>
    <t xml:space="preserve"> POLYOXYETHYLENE SORBITAN TRIOLEATE</t>
  </si>
  <si>
    <t xml:space="preserve"> SORBITAN, TRI-9-OCTADECENOATE, POLY(OXY-1,2-ETHANEDIYL) DERIVS., (Z,Z,Z)-</t>
  </si>
  <si>
    <t xml:space="preserve"> SORBITAN, TRIOLEATE, POLYOXYETHYLENE DERIVS.</t>
  </si>
  <si>
    <t xml:space="preserve"> PEG SORBITAN TRIOLEATE</t>
  </si>
  <si>
    <t xml:space="preserve"> PEG-20 SORBITAN TRIOLEATE</t>
  </si>
  <si>
    <t xml:space="preserve"> ELEMI, GLYCERYL ESTER</t>
  </si>
  <si>
    <t xml:space="preserve"> GLYCEROL ESTER OF ELEMI</t>
  </si>
  <si>
    <t xml:space="preserve"> GLYCERIDES, ELEMI RESIN</t>
  </si>
  <si>
    <t xml:space="preserve"> COPAL, GLYCERYL ESTER</t>
  </si>
  <si>
    <t xml:space="preserve"> COPAL GLYCERIDE</t>
  </si>
  <si>
    <t xml:space="preserve"> GLYCEROL ESTER OF COPAL</t>
  </si>
  <si>
    <t xml:space="preserve"> GLYCERIDES, COPAL</t>
  </si>
  <si>
    <t xml:space="preserve"> DAMAR, GLYCERYL ESTER</t>
  </si>
  <si>
    <t xml:space="preserve"> DAMMAR, ESTER WITH GLYCEROL</t>
  </si>
  <si>
    <t xml:space="preserve"> DAMMAR, GLYCERYL ESTER</t>
  </si>
  <si>
    <t xml:space="preserve"> GLYCEROL ESTER OF DAMAR</t>
  </si>
  <si>
    <t xml:space="preserve"> SANDARAC, GLYCERYL ESTER</t>
  </si>
  <si>
    <t xml:space="preserve"> GLYCEROL ESTER OF SANDARAC</t>
  </si>
  <si>
    <t xml:space="preserve"> GLYCERIDES, SANDARAC</t>
  </si>
  <si>
    <t xml:space="preserve"> CELLOPHANE</t>
  </si>
  <si>
    <t xml:space="preserve"> VISCOSE FILM</t>
  </si>
  <si>
    <t xml:space="preserve"> AMYLOSE</t>
  </si>
  <si>
    <t xml:space="preserve"> ALPHA-AMYLOSE</t>
  </si>
  <si>
    <t xml:space="preserve"> NITRILE RUBBER</t>
  </si>
  <si>
    <t xml:space="preserve"> ACRYLONITRILE-BUTADIENE RUBBER</t>
  </si>
  <si>
    <t xml:space="preserve"> RUBBER, NITRILE</t>
  </si>
  <si>
    <t xml:space="preserve"> NBR RUBBER</t>
  </si>
  <si>
    <t xml:space="preserve"> ACRYLONITRILE-BUTADIENE SYNTHETIC RUBBER</t>
  </si>
  <si>
    <t xml:space="preserve"> BALATA RUBBER</t>
  </si>
  <si>
    <t xml:space="preserve"> RUBBER, BALATA</t>
  </si>
  <si>
    <t xml:space="preserve"> BALATA</t>
  </si>
  <si>
    <t xml:space="preserve"> RUBBER HYDROCHLORIDE</t>
  </si>
  <si>
    <t xml:space="preserve"> CHLORINATED RUBBER POLYMER</t>
  </si>
  <si>
    <t xml:space="preserve"> RUBBER, CHLORINATED</t>
  </si>
  <si>
    <t xml:space="preserve"> CHLORINATED RUBBER</t>
  </si>
  <si>
    <t xml:space="preserve"> CHLORINATED NATURAL RUBBER</t>
  </si>
  <si>
    <t xml:space="preserve"> POLY(DIVINYLBENZENE-CO-METHYL ACRYLATE)</t>
  </si>
  <si>
    <t xml:space="preserve"> ACRYLIC ACID METHYL ESTER, POLYMER WITH DIVINYLBENZENE</t>
  </si>
  <si>
    <t xml:space="preserve"> DIVINYLBENZENE-METHYL ACRYLATE COPOLYMER</t>
  </si>
  <si>
    <t xml:space="preserve"> METHYL ACRYLATE-DIVINYLBENZENE COPOLYMER</t>
  </si>
  <si>
    <t xml:space="preserve"> POLY(DIETHENYLBENZENE-CO-METHYL 2-PROPENOATE)</t>
  </si>
  <si>
    <t xml:space="preserve"> 2-PROPENOIC ACID, METHYL ESTER, POLYMER WITH DIETHENYLBENZENE</t>
  </si>
  <si>
    <t xml:space="preserve"> POLY(FORMALDEHYDE-CO-XYLENE)</t>
  </si>
  <si>
    <t xml:space="preserve"> FORMALDEHYDE, POLYMER WITH DIMETHYLBENZENE</t>
  </si>
  <si>
    <t xml:space="preserve"> POLY(DIMETHYLBENZENE-CO-FORMALDEHYDE)</t>
  </si>
  <si>
    <t xml:space="preserve"> XYLENE-FORMALDEHYDE RESIN</t>
  </si>
  <si>
    <t xml:space="preserve"> POLY(FORMALDEHYDE-CO-1,3,5-TRIAZINE)</t>
  </si>
  <si>
    <t xml:space="preserve"> FORMALDEHYDE, POLYMER WITH 1,3,5-TRIAZINE</t>
  </si>
  <si>
    <t xml:space="preserve"> POLY(FORMALDEHYDE-CO-S-TRIAZINE)</t>
  </si>
  <si>
    <t xml:space="preserve"> TRIAZINE-FORMALDEHYDE RESIN</t>
  </si>
  <si>
    <t xml:space="preserve"> S-TRIAZINE, POLYMER WITH FORMALDEHYDE</t>
  </si>
  <si>
    <t xml:space="preserve"> POLY(ETHYLENE-CO-MALEIC ANHYDRIDE)</t>
  </si>
  <si>
    <t xml:space="preserve"> MALEIC ANHYDRIDE-ETHYLENE COPOLYMER</t>
  </si>
  <si>
    <t xml:space="preserve"> POLY(ETHENE-CO-2,5-FURANDIONE)</t>
  </si>
  <si>
    <t xml:space="preserve"> 2,5-FURANDIONE, POLYMER WITH ETHENE</t>
  </si>
  <si>
    <t xml:space="preserve"> PEG (MW 200-600) ESTERS OF FATTY ACIDS</t>
  </si>
  <si>
    <t xml:space="preserve"> PEG FATTY ACID ESTERS</t>
  </si>
  <si>
    <t xml:space="preserve"> FATTY ACIDS, PEG ESTERS</t>
  </si>
  <si>
    <t xml:space="preserve"> FATTY ACIDS, POLYETHYLENE GLYCOL ESTERS</t>
  </si>
  <si>
    <t xml:space="preserve"> FATTY ACIDS, ETHOXYLATED</t>
  </si>
  <si>
    <t xml:space="preserve"> POLYETHYLENE GLYCOL, FATTY ACID ESTERS</t>
  </si>
  <si>
    <t xml:space="preserve"> PEG MONO- OR DIFATTY ACID</t>
  </si>
  <si>
    <t xml:space="preserve"> PEG FATTY ACID (MONO- OR DI-)</t>
  </si>
  <si>
    <t xml:space="preserve"> GLYCOL BORIBORATE COPOLYMER</t>
  </si>
  <si>
    <t xml:space="preserve"> AQUARESIN GM</t>
  </si>
  <si>
    <t xml:space="preserve"> GLYCOL BORIBORATE RESIN</t>
  </si>
  <si>
    <t xml:space="preserve"> ETHYLENE-MALEIC ANHYDRIDE COPOLYMER, AMMONIUM SALT</t>
  </si>
  <si>
    <t xml:space="preserve"> POLY(ETHYLENE-CO-MALEIC ANHYDRIDE), AMMONIUM SALT</t>
  </si>
  <si>
    <t xml:space="preserve"> POLY(ETHENE-CO-2,5-FURANDIONE), AMMONIUM SALT</t>
  </si>
  <si>
    <t xml:space="preserve"> 2,5-FURANDIONE, POLYMER WITH ETHENE, AMMONIUM SALT</t>
  </si>
  <si>
    <t xml:space="preserve"> POLY(ETHYL ACRYLATE-CO-METHACRYLAMIDE-CO-N-METHYLOLMETHACRYLAMIDE-CO-VINYLIDENE CHLORIDE)</t>
  </si>
  <si>
    <t xml:space="preserve"> N-METHYLOLMETHACRYLAMIDE-METHACRYLAMIDE-ETHYL ACRYLATE-VINYLIDENE CHLORIDE COPOLYMER</t>
  </si>
  <si>
    <t xml:space="preserve"> POLY(1,1-DICHLOROETHENE-CO-ETHYL 2-PROPENOATE-CO-N-(HYDROXYMETHYL)-2-METHYL-2-PROPENAMIDE-CO-2-METHYL-2-PROPENAMIDE)</t>
  </si>
  <si>
    <t xml:space="preserve"> 2-PROPENOIC ACID, ETHYL ESTER, POLYMER WITH 1,1-DICHLOROETHENE, N-(HYDROXYMETHYL)-2-METHYL-2-PROPENAMIDE AND 2-METHYL-2-PROPENAMIDE</t>
  </si>
  <si>
    <t xml:space="preserve"> ROSIN, MANGANESE SALT</t>
  </si>
  <si>
    <t xml:space="preserve"> MANGANESE RESINATE</t>
  </si>
  <si>
    <t xml:space="preserve"> RESIN ACIDS AND ROSIN ACIDS, MANGANESE SALTS</t>
  </si>
  <si>
    <t xml:space="preserve"> METHYL ETHYL KETONE-FORMALDEHYDE CONDENSATE</t>
  </si>
  <si>
    <t xml:space="preserve"> POLY(2-BUTANONE-CO-FORMALDEHYDE)</t>
  </si>
  <si>
    <t xml:space="preserve"> FORMALDEHYDE, POLYMER WITH 2-BUTANONE</t>
  </si>
  <si>
    <t xml:space="preserve"> 2-BUTANONE-FORMALDEHYDE COPOLYMER</t>
  </si>
  <si>
    <t xml:space="preserve"> TOLUENESULFONAMIDE-FORMALDEHYDE RESINS</t>
  </si>
  <si>
    <t xml:space="preserve"> POLY(FORMALDEHYDE-CO-TOLUENESULFONAMIDE)</t>
  </si>
  <si>
    <t xml:space="preserve"> BENZENESULFONAMIDE, AR-METHYL-, POLYMER WITH FORMALDEHYDE</t>
  </si>
  <si>
    <t xml:space="preserve"> FORMALDEHYDE-AR-METHYLBENZENESULFONAMIDE COPOLYMER</t>
  </si>
  <si>
    <t xml:space="preserve"> FORMALDEHYDE-TOLUENESULFONAMIDE COPOLYMER</t>
  </si>
  <si>
    <t xml:space="preserve"> POLY(FORMALDEHYDE-CO-AR-METHYL BENZENESULFONAMIDE)</t>
  </si>
  <si>
    <t xml:space="preserve"> TOLUENE SULFONAMIDE FORMALDEHYDE RESIN</t>
  </si>
  <si>
    <t xml:space="preserve"> POLY(FORMALDEHYDE-CO-XYLENOL)</t>
  </si>
  <si>
    <t xml:space="preserve"> FORMALDEHYDE-XYLENOL POLYMER</t>
  </si>
  <si>
    <t xml:space="preserve"> FORMALDEHYDE, POLYMER WITH DIMETHYLPHENOL</t>
  </si>
  <si>
    <t xml:space="preserve"> POLY(FORMALDEHYDE-CO-DIMETHYLPHENOL)</t>
  </si>
  <si>
    <t xml:space="preserve"> XYLENOL-FORMALDEHYDE ROSIN</t>
  </si>
  <si>
    <t xml:space="preserve"> POLY(FORMALDEHYDE-CO-SODIUM NAPHTHALENESULFONATE)</t>
  </si>
  <si>
    <t xml:space="preserve"> FORMALDEHYDE-SODIUM NAPHTHALENESULFONATE COPOLYMER</t>
  </si>
  <si>
    <t xml:space="preserve"> NAPHTHALENESULFONIC ACID, SODIUM SALT, POLYMER WITH FORMALDEHYDE</t>
  </si>
  <si>
    <t xml:space="preserve"> SODIUM NAPHTHALENESULFONATE-FORMALDEHYDE COPOLYMER</t>
  </si>
  <si>
    <t xml:space="preserve"> METHYL NAPTHALENE SULFONIC ACID-FORMALDEHYDE CONDENSATE, SODIUM SALT</t>
  </si>
  <si>
    <t xml:space="preserve"> POLY(FORMALDEHYDE-CO-SODIUM METHYLNAPHTHALENESULFONATE)</t>
  </si>
  <si>
    <t xml:space="preserve"> NAPHTHALENESULFONIC ACID, METHYL-, SODIUM SALT, POLYMER WITH FORMALDEHYDE</t>
  </si>
  <si>
    <t xml:space="preserve"> sodium methylnaphthalenesulfonate-formaldehyde copolymer</t>
  </si>
  <si>
    <t xml:space="preserve"> methylnaphthalenesulfonic acid-formaldehyde condensate, sodium salt</t>
  </si>
  <si>
    <t xml:space="preserve"> POLY(1,4,7,10,13-PENTAAZA-15-HYDROXYHEXADECANE)</t>
  </si>
  <si>
    <t xml:space="preserve"> 3,6,9,12-tetraazapentadecan-14-ol, 1-amino-, homopolymer</t>
  </si>
  <si>
    <t xml:space="preserve"> 1-amino-3,6,9,12-tetraazapentadecan-14-ol homopolymer</t>
  </si>
  <si>
    <t xml:space="preserve"> 2-propanol, 1-((2-((2-((-2-((2-aminoethyl)amino)ethyl)amino)ethyl)amino)ethyl)amino)-, polymers</t>
  </si>
  <si>
    <t xml:space="preserve"> NYLON 610</t>
  </si>
  <si>
    <t xml:space="preserve"> POLYHEXAMETHYLENE SEBACAMIDE</t>
  </si>
  <si>
    <t xml:space="preserve"> NYLON 6/10</t>
  </si>
  <si>
    <t xml:space="preserve"> PEG/PPG OCTYLPHENYL ETHER</t>
  </si>
  <si>
    <t xml:space="preserve"> OCTYLPHENOXYPOLYETHOXY-POLYPROPOXYETHANOL</t>
  </si>
  <si>
    <t xml:space="preserve"> OXIRANE, METHYL-, POLYMER WITH OXIRANE, MONO(OCTYLPHENYL)ETHER</t>
  </si>
  <si>
    <t xml:space="preserve"> POLY(METHYLOXIRANE-CO-OXIRANE) MONO(OCTYLPHENYL) ETHER</t>
  </si>
  <si>
    <t xml:space="preserve"> POLYURETHANE RESINS</t>
  </si>
  <si>
    <t xml:space="preserve"> POLYURETHAN FOAM</t>
  </si>
  <si>
    <t xml:space="preserve"> POLYURETHAN</t>
  </si>
  <si>
    <t xml:space="preserve"> POLYURETHANE RESIN</t>
  </si>
  <si>
    <t xml:space="preserve"> URETHANE POLYMER</t>
  </si>
  <si>
    <t xml:space="preserve"> SODIUM CAPRYL POLYPHOSPHATE</t>
  </si>
  <si>
    <t xml:space="preserve"> POLYPHOSPHORIC ACIDS, OCTYL ESTERS, SODIUM SALTS</t>
  </si>
  <si>
    <t xml:space="preserve"> SODIUM OCTYL POLYPHOSPHATE</t>
  </si>
  <si>
    <t xml:space="preserve"> ZINC RESINATE</t>
  </si>
  <si>
    <t xml:space="preserve"> ROSIN, ZINC SALT</t>
  </si>
  <si>
    <t xml:space="preserve"> RESIN ACIDS AND ROSIN ACIDS, ZINC SALTS</t>
  </si>
  <si>
    <t xml:space="preserve"> CHLOROTRIFLUOROETHYLENE-VINYLIDENE FLUORIDE COPOLYMER</t>
  </si>
  <si>
    <t xml:space="preserve"> POLY(CHLOROTRIFLUOROETHYLENE-CO-VINYLIDENE FLUORIDE)</t>
  </si>
  <si>
    <t xml:space="preserve"> ETHENE, CHLOROTRIFLUORO-, POLYMER WITH 1,1-DIFLUOROETHENE</t>
  </si>
  <si>
    <t xml:space="preserve"> ETHYLENE, 1,1-DIFLUORO-, POLYMER WITH CHLOROTRIFLUOROETHYLENE</t>
  </si>
  <si>
    <t xml:space="preserve"> CHLOROTRIFLUOROETHYLENE-1,1-DIFLUOROETHYLENE COPOLYMER</t>
  </si>
  <si>
    <t xml:space="preserve"> POLY(CHLOROTRIFLUOROETHYLENE-CO-1,1-DIFLUOROETHYLENE)</t>
  </si>
  <si>
    <t xml:space="preserve"> POLY(ACRYLONITRILE-CO-VINYLIDENE CHLORIDE)</t>
  </si>
  <si>
    <t xml:space="preserve"> POLY(1,1-DICHLOROETHENE-CO-2-PROPENENITRILE)</t>
  </si>
  <si>
    <t xml:space="preserve"> VINYLIDENE CHLORIDE-ACRYLONITRILE COPOLYMER</t>
  </si>
  <si>
    <t xml:space="preserve"> 2-PROPENENITRILE, POLYMERS, POLYMER WITH 1,1-DICHLOROETHENE</t>
  </si>
  <si>
    <t xml:space="preserve"> POLY(ACRYLIC ACID-CO-ETHYLENE)</t>
  </si>
  <si>
    <t xml:space="preserve"> ACRYLIC ACID, POLYMER WITH ETHYLENE</t>
  </si>
  <si>
    <t xml:space="preserve"> POLY(ETHENE-CO-2-PROPENOIC ACID)</t>
  </si>
  <si>
    <t xml:space="preserve"> 2-PROPENOIC ACID, POLYMER WITH ETHENE</t>
  </si>
  <si>
    <t xml:space="preserve"> POLY(ETHYLENE-CO-PROPYLENE)</t>
  </si>
  <si>
    <t xml:space="preserve"> ETHENE-PROPENE COPOLYMER</t>
  </si>
  <si>
    <t xml:space="preserve"> ETHYLENE POLYPROPYLENE COPOLYMER RESIN</t>
  </si>
  <si>
    <t xml:space="preserve"> ETHYLENE-PROPYLENE COPOLYMER</t>
  </si>
  <si>
    <t xml:space="preserve"> PROPYLENE-ETHYLENE BLOCK POLYMER</t>
  </si>
  <si>
    <t xml:space="preserve"> POLY(ETHENE-CO-1-PROPENE)</t>
  </si>
  <si>
    <t xml:space="preserve"> 1-PROPENE, POLYMER WITH ETHENE</t>
  </si>
  <si>
    <t xml:space="preserve"> VINYLIDENE CHLORIDE-METHACRYLONITRILE COPOLYMER</t>
  </si>
  <si>
    <t xml:space="preserve"> POLY(METHACRYLONITRILE-CO-VINYLIDENE CHLORIDE)</t>
  </si>
  <si>
    <t xml:space="preserve"> METHACRYLONITRILE-VINYLIDENE CHLORIDE COPOLYMER</t>
  </si>
  <si>
    <t xml:space="preserve"> POLY(1,1-DICHLOROETHYLENE-CO-2-METHYL-2-PROPENENITRILE)</t>
  </si>
  <si>
    <t xml:space="preserve"> 2-PROPENENITRILE, 2-METHYL-, POLYMER WITH 1,1-DICHLOROETHENE</t>
  </si>
  <si>
    <t xml:space="preserve"> POLY(ACRYLONITRILE-CO-BUTADIENE-CO-METHACRYLIC COPOLYMER)</t>
  </si>
  <si>
    <t xml:space="preserve"> POLY(ACRYLONITRILE-CO-BUTADIENE-CO-METHACRYLIC ACID)</t>
  </si>
  <si>
    <t xml:space="preserve"> ACRYLONITRILE-BUTADIENE-METHACRYLIC ACID COPOLYMER</t>
  </si>
  <si>
    <t xml:space="preserve"> BUTADIENE-ACRYLONITRILE-METHACRYLIC ACID COPOLYMER</t>
  </si>
  <si>
    <t xml:space="preserve"> METHACRYLIC ACID, POLYMER WITH ACRYLONITRILE AND 1,3-BUTADIENE</t>
  </si>
  <si>
    <t xml:space="preserve"> POLY(1,3-BUTADIENE-CO-2-METHYL-2-PROPENOIC ACID-CO-2-PROPENENITRILE)</t>
  </si>
  <si>
    <t xml:space="preserve"> POLY(ACRYLONITRILE-CO-1,3-BUTADIENE-CO-METHACRYLIC ACID)</t>
  </si>
  <si>
    <t xml:space="preserve"> 2-PROPENOIC ACID, 2-METHYL-, POLYMER WITH 1,3-BUTADIENE AND 2-PROPENENITRILE</t>
  </si>
  <si>
    <t xml:space="preserve"> 1,3-BUTYLENE GLYCOL-DIGLYCOLIC ACID COPOLYMER</t>
  </si>
  <si>
    <t xml:space="preserve"> POLY(1,3-BUTYLENE GLYCOL-CO-DIGLYCOLIC ACID)</t>
  </si>
  <si>
    <t xml:space="preserve"> ACETIC ACID, 2,2'-OXYBIS-, POLYMER WITH 1,3-BUTANEDIOL</t>
  </si>
  <si>
    <t xml:space="preserve"> POLY(1,3-BUTANEDIOL-CO-2,2'-OXYBIS(ACETIC ACID))</t>
  </si>
  <si>
    <t xml:space="preserve"> POLY(ETHYL ACRYLATE-CO-ETHYLENE)</t>
  </si>
  <si>
    <t xml:space="preserve"> ACRYLIC ACID, ETHYL ESTER, POLYMER WITH ETHYLENE</t>
  </si>
  <si>
    <t xml:space="preserve"> ETHYLENE-ETHYL ACRYLATE COPOLYMER</t>
  </si>
  <si>
    <t xml:space="preserve"> POLY(ETHYLENE-CO-ETHYL ACRYLATE)</t>
  </si>
  <si>
    <t xml:space="preserve"> POLY(ETHENE-CO-ETHYL 2-PROPENOATE)</t>
  </si>
  <si>
    <t xml:space="preserve"> 2-PROPENOIC ACID, ETHYL ESTER, POLYMER WITH ETHENE</t>
  </si>
  <si>
    <t xml:space="preserve"> POLY(ETHYL ACRYLATE-CO-METHYL METHACRYLATE)</t>
  </si>
  <si>
    <t xml:space="preserve"> ACRYLIC ACID ETHYL ESTER, POLYMER WITH METHYL METHACRYLATE</t>
  </si>
  <si>
    <t xml:space="preserve"> ETHYL ACRYLATE-METHYL METHACRYLATE COPOLYMER</t>
  </si>
  <si>
    <t xml:space="preserve"> METHYL METHACRYLATE-ETHYL ACRYLATE COPOLYMER</t>
  </si>
  <si>
    <t xml:space="preserve"> 2-PROPENOIC ACID, 2-METHYL-, METHYL ESTER, POLYMER WITH ETHYL 2-PROPENOATE</t>
  </si>
  <si>
    <t xml:space="preserve"> POLY(DIETHYLENE GLYCOL ADIPATE)</t>
  </si>
  <si>
    <t xml:space="preserve"> ADIPIC ACID-DIETHYLENE GLYCOL COPOLYMER</t>
  </si>
  <si>
    <t xml:space="preserve"> ADIPIC ACID, POLYESTER WITH DIETHYLENE GLYCOL</t>
  </si>
  <si>
    <t xml:space="preserve"> DIETHYLENE GLYCOL-ADIPIC ACID COPOLYMER</t>
  </si>
  <si>
    <t xml:space="preserve"> HEXANEDIOIC ACID, POLYMER WITH 2,2'-OXYBIS(ETHANOL)</t>
  </si>
  <si>
    <t xml:space="preserve"> POLY(ADIPIC ACID-CO-DIETHYLENE GLYCOL)</t>
  </si>
  <si>
    <t xml:space="preserve"> POLY(HEXANEDIOIC ACID-CO-2,2'-OXYBIS(ETHANOL))</t>
  </si>
  <si>
    <t xml:space="preserve"> STYRENE-METHACRYLIC ACID COPOLYMER</t>
  </si>
  <si>
    <t xml:space="preserve"> POLY(METHACRYLIC ACID-CO-STYRENE)</t>
  </si>
  <si>
    <t xml:space="preserve"> POLY(ETHENYLBENZENE-CO-2-METHYL-2-PROPENOIC ACID)</t>
  </si>
  <si>
    <t xml:space="preserve"> 2-PROPENOIC ACID, 2-METHYL-, POLYMER WITH ETHENYLBENZENE</t>
  </si>
  <si>
    <t xml:space="preserve"> POLY(BUTADIENE-CO-METHYLACRYLIC ACID-CO-STYRENE)</t>
  </si>
  <si>
    <t xml:space="preserve"> BUTADIENE-STYRENE-METHACRYLIC ACID COPOLYMER</t>
  </si>
  <si>
    <t xml:space="preserve"> POLY(1,3-BUTADIENE-CO-ETHENYLBENZENE-CO-2-METHYL-2-PROPENOIC ACID)</t>
  </si>
  <si>
    <t xml:space="preserve"> POLY(1,3-BUTADIENE-CO-METHACRYLIC ACID-CO-STYRENE)</t>
  </si>
  <si>
    <t xml:space="preserve"> STYRENE-BUTADIENE-METHACRYLIC ACID COPOLYMER</t>
  </si>
  <si>
    <t xml:space="preserve"> 2-PROPENOIC ACID, 2-METHYL-, POLYMER WITH 1,3-BUTADIENE AND ETHENYLBENZENE</t>
  </si>
  <si>
    <t xml:space="preserve"> 1,3-BUTADIENE, POLYMER WITH METHACRYLIC ACID AND STYRENE</t>
  </si>
  <si>
    <t xml:space="preserve"> POLY(ACRYLONITRILE-CO-BUTADIENE-CO-METHYL METHACRYLATE-CO-STYRENE)</t>
  </si>
  <si>
    <t xml:space="preserve"> ABS-METHYL METHACRYLATE POLYMER</t>
  </si>
  <si>
    <t xml:space="preserve"> ACRYLONITRILE-BUTADIENE-METHYL METHACRYLATE-STYRENE POLYMER</t>
  </si>
  <si>
    <t xml:space="preserve"> POLY(1,3-BUTADIENE-CO-ETHENYLBENZENE-CO-METHYL 2-METHYL-2-PROPENOATE-CO-1-PROPENENITRILE)</t>
  </si>
  <si>
    <t xml:space="preserve"> 2-PROPENOIC ACID, 2-METHYL-, METHYL ESTER, POLYMER WITH 1,3-BUTADIENE, ETHENYLBENZENE AND 1-PROPENENITRILE</t>
  </si>
  <si>
    <t xml:space="preserve"> POLYCHLOROPRENE</t>
  </si>
  <si>
    <t xml:space="preserve"> 2-CHLORO-1,3-BUTADIENE HOMOPOLYMER</t>
  </si>
  <si>
    <t xml:space="preserve"> CHLOROPRENE POLYMER</t>
  </si>
  <si>
    <t xml:space="preserve"> POLY(2-CHLORO-1,3-BUTADIENE), HOMOPOLYMER</t>
  </si>
  <si>
    <t xml:space="preserve"> POLY(2-CHLOROBUTADIENE)</t>
  </si>
  <si>
    <t xml:space="preserve"> 2-CHLOROBUTADIENE POLYMER</t>
  </si>
  <si>
    <t xml:space="preserve"> 1,3-BUTADIENE, 2-CHLORO-, HOMOPOLYMER</t>
  </si>
  <si>
    <t xml:space="preserve"> 1,3-BUTADIENE, 2-CHLORO-, POLYMERS</t>
  </si>
  <si>
    <t xml:space="preserve"> POLY(FORMALDEHYDE-CO-UREA)</t>
  </si>
  <si>
    <t xml:space="preserve"> FORMALDEHYDE-UREA COPOLYMER</t>
  </si>
  <si>
    <t xml:space="preserve"> METHYLENE-N,N'-BIS(HYDROXYMETHYL)UREA POLYMER</t>
  </si>
  <si>
    <t xml:space="preserve"> POLYNOXYLIN</t>
  </si>
  <si>
    <t xml:space="preserve"> UREA, POLYMER WITH FORMALDEHYDE</t>
  </si>
  <si>
    <t xml:space="preserve"> UREA FORMALDEHYDE POLYMER</t>
  </si>
  <si>
    <t xml:space="preserve"> POLY(MALEIC ANHYDRIDE-CO-VINYL ACETATE)</t>
  </si>
  <si>
    <t xml:space="preserve"> ACETIC ACID ETHENYL ESTER, POLYMER WITH 2,5-FURANDIONE</t>
  </si>
  <si>
    <t xml:space="preserve"> MALEIC ANHYDRIDE-VINYL ACETATE COPOLYMER</t>
  </si>
  <si>
    <t xml:space="preserve"> MALEIC ANHYDRIDE, POLYMER WITH VINYL ACETATE</t>
  </si>
  <si>
    <t xml:space="preserve"> POLY(ETHENYL ACETATE-CO-2,5-FURANDIONE)</t>
  </si>
  <si>
    <t xml:space="preserve"> VINYL ACETATE-MALEATE COPOLYMER</t>
  </si>
  <si>
    <t xml:space="preserve"> VINYLITE-MALEIC ANHYDRIDE COPOLYMER</t>
  </si>
  <si>
    <t xml:space="preserve"> VINYLIDENE CHLORIDE-ACRYLIC ACID COPOLYMER</t>
  </si>
  <si>
    <t xml:space="preserve"> POLY(ACRYLIC ACID-CO-VINYLIDENE CHLORIDE)</t>
  </si>
  <si>
    <t xml:space="preserve"> ACRYLIC ACID-VINYLIDENE CHLORIDE COPOLYMER</t>
  </si>
  <si>
    <t xml:space="preserve"> POLY(1,1-DICHLOROETHENE-CO-2-PROPENOIC ACID)</t>
  </si>
  <si>
    <t xml:space="preserve"> 2-PROPENOIC ACID, POLYMER WITH 1,1-DICHLOROETHENE</t>
  </si>
  <si>
    <t xml:space="preserve"> POLY(BUTYL ACRYLATE-CO-VINYLIDENE CHLORIDE)</t>
  </si>
  <si>
    <t xml:space="preserve"> POLY(BUTYL 2-PROPENOATE-CO-1,1-DICHLOROETHENE)</t>
  </si>
  <si>
    <t xml:space="preserve"> VINYLIDENE CHLORIDE-BUTYL ACRYLATE COPOLYMER</t>
  </si>
  <si>
    <t xml:space="preserve"> 2-PROPENOIC ACID, BUTYL ESTER, POLYMER WITH 1,1-DICHLOROETHENE</t>
  </si>
  <si>
    <t xml:space="preserve"> METHYLSTYRENE, ALPHA-STYRENE COPOLYMER</t>
  </si>
  <si>
    <t xml:space="preserve"> POLY(ALPHA-METHYLSTYRENE-CO-STYRENE)</t>
  </si>
  <si>
    <t xml:space="preserve"> BENZENE, ETHENYL-, POLYMER WITH (1-METHYLETHENYL)BENZENE</t>
  </si>
  <si>
    <t xml:space="preserve"> ALPHA-METHYLSTYRENE-STYRENE COPOLYMER</t>
  </si>
  <si>
    <t xml:space="preserve"> POLY(ETHENYLBENZENE-CO-(1-METHYLETHENYL)BENZENE)</t>
  </si>
  <si>
    <t xml:space="preserve"> STYRENE-ALPHA-METHYLSTYRENE COPOLYMER</t>
  </si>
  <si>
    <t xml:space="preserve"> STYRENE-ISOBUTYLENE COPOLYMER</t>
  </si>
  <si>
    <t xml:space="preserve"> POLY(ISOBUTYLENE-CO-STYRENE)</t>
  </si>
  <si>
    <t xml:space="preserve"> BENZENE, ETHENYL-, POLYMER WITH 2-METHYL-1-PROPENE</t>
  </si>
  <si>
    <t xml:space="preserve"> ISOBUTYLENE-STYRENE COPOLYMER</t>
  </si>
  <si>
    <t xml:space="preserve"> POLY(ETHENYLBENZENE-CO-2-METHYL-1-PROPENE)</t>
  </si>
  <si>
    <t xml:space="preserve"> PROPENE, 2-METHYL-, POLYMER WITH STYRENE</t>
  </si>
  <si>
    <t xml:space="preserve"> POLY(2-METHYLPROPENE-CO-STYRENE)</t>
  </si>
  <si>
    <t xml:space="preserve"> POLY(MALEIC ANHYDRIDE-CO-STYRENE)</t>
  </si>
  <si>
    <t xml:space="preserve"> MALEIC ANHYDRIDE-STYRENE COPOLYMER</t>
  </si>
  <si>
    <t xml:space="preserve"> MALEIC ANHYDRIDE, POLYMER WITH STYRENE</t>
  </si>
  <si>
    <t xml:space="preserve"> POLY(ETHENYLBENZENE-CO-2,5-FURANDIONE)</t>
  </si>
  <si>
    <t xml:space="preserve"> STYRENE-MALEIC ANHYDRIDE RESIN</t>
  </si>
  <si>
    <t xml:space="preserve"> STYRENE-MALEIC ANHYDRIDE COPOLYMER</t>
  </si>
  <si>
    <t xml:space="preserve"> 2,5-FURANDIONE, POLYMER WITH ETHENYLBENZENE</t>
  </si>
  <si>
    <t xml:space="preserve"> POLY(METHYL METHACRYLATE)</t>
  </si>
  <si>
    <t xml:space="preserve"> METHYL METHACRYLATE HOMOPOLYMER</t>
  </si>
  <si>
    <t xml:space="preserve"> METHYL METHACRYLATE RESIN</t>
  </si>
  <si>
    <t xml:space="preserve"> METHYL 2-METHYL-2-PROPENOATE HOMOPOLYMER</t>
  </si>
  <si>
    <t xml:space="preserve"> PMMA</t>
  </si>
  <si>
    <t xml:space="preserve"> 2-PROPENOIC ACID, 2-METHYL-, METHYL ESTER, HOMOPOLYMER</t>
  </si>
  <si>
    <t xml:space="preserve"> POLY(MALEIC ANHYDRIDE-CO-METHYL VINYL ETHER)</t>
  </si>
  <si>
    <t xml:space="preserve"> MALEIC ANHYDRIDE-METHOXYETHYLENE COPOLYMER</t>
  </si>
  <si>
    <t xml:space="preserve"> MALEIC ANHYDRIDE-METHYL VINYL ETHER COPOLYMER</t>
  </si>
  <si>
    <t xml:space="preserve"> METHYL VINYL ETHER-MALEIC ANHYDRIDE COPOLYMER</t>
  </si>
  <si>
    <t xml:space="preserve"> MALEIC ANHYDRIDE, POLYMER WITH METHYL VINYL ETHER</t>
  </si>
  <si>
    <t xml:space="preserve"> POLY(2,5-FURANDIONE-CO-METHOXYETHENE)</t>
  </si>
  <si>
    <t xml:space="preserve"> 2,5-FURANDIONE, POLYMER WITH METHOXYETHENE</t>
  </si>
  <si>
    <t xml:space="preserve"> POLY(1,1-DIFLUOROETHENE-CO-HEXAFLUOROPROPENE)</t>
  </si>
  <si>
    <t xml:space="preserve"> POLY(HEXAFLUOROPROPYLENE-CO-VINYLIDENE FLUORIDE)</t>
  </si>
  <si>
    <t xml:space="preserve"> POLY(1,1-DIFLUOROETHENE-CO-1,1,2,3,3,3-HEXAFLUORO-1-PROPENE)</t>
  </si>
  <si>
    <t xml:space="preserve"> VINYLIDENE FLUORIDE-HEXAFLUOROPROPYLENE COPOLYMER</t>
  </si>
  <si>
    <t xml:space="preserve"> VINYLIDENE FLUORIDE-HEXAFLUOROPROPENE COPOLYMER</t>
  </si>
  <si>
    <t xml:space="preserve"> 1-PROPENE, 1,1,2,3,3,3-HEXAFLUORO-, POLYMER WITH 1,1-DIFLUOROETHENE</t>
  </si>
  <si>
    <t xml:space="preserve"> POLY(VINYL CHLORIDE-CO-VINYL STEARATE)</t>
  </si>
  <si>
    <t xml:space="preserve"> ETHYLENE, CHLORO-, POLYMER WITH VINYL STEARATE</t>
  </si>
  <si>
    <t xml:space="preserve"> OCTADECANOIC ACID, ETHENYL ESTER, POLYMER WITH CHLOROETHENE</t>
  </si>
  <si>
    <t xml:space="preserve"> POLY(CHLOROETHENE-CO-ETHENYL OCTADECANOATE)</t>
  </si>
  <si>
    <t xml:space="preserve"> POLY(CHLOROETHYLENE-CO-VINYL STEARATE)</t>
  </si>
  <si>
    <t xml:space="preserve"> VINYL CHLORIDE-VINYL STEARATE COPOLYMER</t>
  </si>
  <si>
    <t xml:space="preserve"> DIPROPYLENE GLYCOL COPOLYMER OF ADIPIC ACID AND PHTHALIC ANHYDRIDE</t>
  </si>
  <si>
    <t xml:space="preserve"> POLY(ADIPIC ACID-CO-DIPROPYLENE GLYCOL-CO-PHTHALIC ANHYDRIDE)</t>
  </si>
  <si>
    <t xml:space="preserve"> DIPROPYLENE GLYCOL-ADIPIC ACID-PHTHALIC ANHYDRIDE COPOLYMER</t>
  </si>
  <si>
    <t xml:space="preserve"> HEXANEDIOIC ACID, POLYMER WITH 1,3-ISOBENZOFURANDIONE AND OXYBIS(PROPANOL)</t>
  </si>
  <si>
    <t xml:space="preserve"> POLY(HEXANEDIOIC ACID-CO-1,3-ISOBENZOFURANDIONE-CO-OXYBIS(PROPANOL))</t>
  </si>
  <si>
    <t xml:space="preserve"> METHYL METHACRYLATE-METHYL ACRYLATE COPOLYMER</t>
  </si>
  <si>
    <t xml:space="preserve"> POLY(METHYL ACRYLATE-CO-METHYL METHACRYLATE)</t>
  </si>
  <si>
    <t xml:space="preserve"> METHACRYLIC ACID METHYL ESTER, POLYMER WITH METHYL ACRYLATE</t>
  </si>
  <si>
    <t xml:space="preserve"> POLY(METHYL 2-METHYL-2-PROPENOATE-CO-METHYL 2-PROPENOATE)</t>
  </si>
  <si>
    <t xml:space="preserve"> 2-PROPENOIC ACID, 2-METHYL-, METHYL ESTER, POLYMER WITH METHYL 2-PROPENOATE</t>
  </si>
  <si>
    <t xml:space="preserve"> POLY(P-CYCLOHEXYLPHENOL-CO-FORMALDEHYDE)</t>
  </si>
  <si>
    <t xml:space="preserve"> POLY(4-CYCLOHEXYLPHENOL-CO-FORMALDEHYDE)</t>
  </si>
  <si>
    <t xml:space="preserve"> FORMALDEHYDE-P-CYCLOHEXYLPHENOL COPOLYMER</t>
  </si>
  <si>
    <t xml:space="preserve"> FORMALDEHYDE, POLYMER WITH 4-CYCLOHEXYLPHENOL</t>
  </si>
  <si>
    <t xml:space="preserve"> 2,4,7,9-TETRAMETHYL-5-DECYNE-4,7-DIOL ETHYLENE OXIDE ADDUCT</t>
  </si>
  <si>
    <t xml:space="preserve"> ALPHA,ALPHA'-(1,4-DIMETHYL-1,4-BIS(2-METHYLPROPYL)-2-BUTYNE-1,4-DIYL)BIS(OMEGA-HYDROXYPOLY(OXY-1,2-ETHANEDIYL))</t>
  </si>
  <si>
    <t xml:space="preserve"> POLY(OXY-1,2-ETHANEDIYL), ALPHA,ALPHA'-(1,4-DIMETHYL-1,4-BIS(2-METHYLPROPYL)-2-BUTYNE-1,4-DIYL)BIS(OMEGA-HYDROXY-</t>
  </si>
  <si>
    <t xml:space="preserve"> SODIUM ETHYLENE ETHER OF NONYLPHENOL SULFATE</t>
  </si>
  <si>
    <t xml:space="preserve"> POLY(OXY-1,2-ETHANEDIYL), ALPHA-SULFO-OMEGA-(NONYLPHENOXY)-, SODIUM SALT</t>
  </si>
  <si>
    <t xml:space="preserve"> PEG NONYLPHENYL ETHER SODIUM SULFATE</t>
  </si>
  <si>
    <t xml:space="preserve"> ALPHA-(DIONYLPHENYL)-OMEGA-HYDROXYPOLY(OXY-1,2-ETHANEDIYL)</t>
  </si>
  <si>
    <t xml:space="preserve"> PEG DINONYLPHENYL ETHER</t>
  </si>
  <si>
    <t xml:space="preserve"> ALPHA-(DINONYLPHENYL)-OMEGA-HYDROXYPOLY(OXY-1,2-ETHANEDIYL)</t>
  </si>
  <si>
    <t xml:space="preserve"> NONYL NONOXYNOL</t>
  </si>
  <si>
    <t xml:space="preserve"> PEG MONO(DINONYLPHENYL) ETHER</t>
  </si>
  <si>
    <t xml:space="preserve"> POLY(OXY-1,2-ETHANEDIYL), ALPHA-(DINONYLPHENYL)-OMEGA-HYDROXY-</t>
  </si>
  <si>
    <t xml:space="preserve"> POLY(OXYETHYLENE) MONO(NONYLPHENYL) ETHER</t>
  </si>
  <si>
    <t xml:space="preserve"> PEG NONYLPHENYL ETHER</t>
  </si>
  <si>
    <t xml:space="preserve"> ALPHA-(NONYLPHENYL)-OMEGA-HYDROXYPOLY(OXY-1,2-ETHANEDIYL)</t>
  </si>
  <si>
    <t xml:space="preserve"> GLYCOLS, POLYETHYLENE, MONO(NONYLPHENYL) ETHER</t>
  </si>
  <si>
    <t xml:space="preserve"> NONYLPHENOL, ETHOXYLATED</t>
  </si>
  <si>
    <t xml:space="preserve"> NONYLPHENYL PEG ETHER</t>
  </si>
  <si>
    <t xml:space="preserve"> NONYLPHENOXYPOLY(ETHYLENEOXY)ETHANOL</t>
  </si>
  <si>
    <t xml:space="preserve"> NONYLPHENOXYPOLY(ETHOXYETHANOL)</t>
  </si>
  <si>
    <t xml:space="preserve"> NONYLPHENOXYPOLYETHANOL</t>
  </si>
  <si>
    <t xml:space="preserve"> POLY(OXY-1,2-ETHANEDIYL), ALPHA-(NONYLPHENYL)-OMEGA-HYDROXY-</t>
  </si>
  <si>
    <t xml:space="preserve"> POLY(METHYL STYRENE)</t>
  </si>
  <si>
    <t xml:space="preserve"> POLYVINYLTOLUENE</t>
  </si>
  <si>
    <t xml:space="preserve"> ETHENYLMETHYLBENZENE HOMOPOLYMER</t>
  </si>
  <si>
    <t xml:space="preserve"> POLYMETHYLSTYRENE</t>
  </si>
  <si>
    <t xml:space="preserve"> VINYLTOLUENE POLYMER</t>
  </si>
  <si>
    <t xml:space="preserve"> BENZENE, ETHENYLMETHYL-, HOMOPOLYMER</t>
  </si>
  <si>
    <t xml:space="preserve"> POLY(ETHENYLMETHYLBENZENE)</t>
  </si>
  <si>
    <t xml:space="preserve"> STYRENE, AR-METHYL-, POLYMERS</t>
  </si>
  <si>
    <t xml:space="preserve"> ALPHA-METHYLSTYRENE-VINYLTOLUENE COPOLYMER RESINS (MOLAR RATIO 1 ALPHA-METHYLSTYRENE TO 3 VINYLTOLUENE)</t>
  </si>
  <si>
    <t xml:space="preserve"> POLY(ALPHA-METHYLSTYRENE-CO-VINYLTOLUENE)</t>
  </si>
  <si>
    <t xml:space="preserve"> ALPHA-METHYLSTYRENE-VINYLTOLUENE COPOLYMER RESINS</t>
  </si>
  <si>
    <t xml:space="preserve"> BENZENE, ETHENYLMETHYL-, POLYMER WITH (1-METHYLETHENYL)BENZENE</t>
  </si>
  <si>
    <t xml:space="preserve"> POLY(ETHENYLMETHYLBENZENE-CO-(1-METHYLETHENYL)BENZENE)</t>
  </si>
  <si>
    <t xml:space="preserve"> STYRENE, ALPHA-METHYL-, POLYMER WITH AR-METHYYLSTYRENE</t>
  </si>
  <si>
    <t xml:space="preserve"> POLY(DIVINYLBENZENE-CO-METHYL METHACRYLATE)</t>
  </si>
  <si>
    <t xml:space="preserve"> DIVINYLBENZENE-METHYL METHACRYLATE COPOLYMER</t>
  </si>
  <si>
    <t xml:space="preserve"> METHYL METHACRYLATE-DIVINYLBENZENE COPOLYMER</t>
  </si>
  <si>
    <t xml:space="preserve"> METHACRYLIC ACID METHYL ESTER, POLYMER WITH DIVINYLBENZENE</t>
  </si>
  <si>
    <t xml:space="preserve"> POLY(DIETHENYLBENZENE-CO-METHYL 2-METHYL-2-PROPENOATE)</t>
  </si>
  <si>
    <t xml:space="preserve"> 2-PROPENOIC ACID, 2-METHYL-, METHYL ESTER, POLYMER WITH DIETHENYLBENZENE</t>
  </si>
  <si>
    <t xml:space="preserve"> POLY(1,4-BUTYLENE GLYCOL-CO-DIPHENYLMETHANE 4,4'-DIISOCYANATE-CO-POLYBUTYLENE GLYCOL)</t>
  </si>
  <si>
    <t xml:space="preserve"> DIPHENYLMETHANE 4,4'-DIISOCYANATE-1,4-BUTANEDIOL-POLYTETRAMETHYLENE ETHER GLYCOL RESIN</t>
  </si>
  <si>
    <t xml:space="preserve"> ISOCYANIC ACID, METHYLENE-P-PHENYLENE ESTER, POLYMER WITH 1,4-BUTANEDIOL AND TETRAMETHYLENE GLYCOL</t>
  </si>
  <si>
    <t xml:space="preserve"> POLY(1,4-BUTANEDIOL-CO-ALPHA-HYDRO-OMEGA-HYDROXYPOLY(OXY-1,4-BUTANEDIYL)-CO-1,1'-METHYLENEBIS(4-ISOCYANATOBENZENE))</t>
  </si>
  <si>
    <t xml:space="preserve"> 1,4-BUTANEDIOL, POLYMER WITH ALPHA-HYDRO-OMEGA-HYDROXYPOLY(OXY-1,4-BUTANEDIYL) AND 1,1'-METHYLENEBIS(4-ISOCYANATOBENZENE)</t>
  </si>
  <si>
    <t xml:space="preserve"> POLY(BUTYLENE-CO-ETHYLENE)</t>
  </si>
  <si>
    <t xml:space="preserve"> BUTYLENE-ETHYLENE COPOLYMER</t>
  </si>
  <si>
    <t xml:space="preserve"> BUTENE-ETHYLENE COPOLYMER</t>
  </si>
  <si>
    <t xml:space="preserve"> POLY(ACRYLAMIDE-CO-DIALLYLDIETHYLAMMONIUM CHLORIDE-CO-DIALLYLDIMETHYLAMMONIUM CHLORIDE)</t>
  </si>
  <si>
    <t xml:space="preserve"> ACRYLAMIDE-DIALLYLDIETHYLAMMONIUM CHLORIDE-DIALLYLDIMETHYLAMMONIUM CHLORIDE COPOLYMER</t>
  </si>
  <si>
    <t xml:space="preserve"> AMMONIUM, DIALLYLDIETHYL-, CHLORIDE, POLYMER WITH ACRYLAMIDE AND DIALLYLDIMETHYLAMMONIUM CHLORIDE</t>
  </si>
  <si>
    <t xml:space="preserve"> DIALLYLDIETHYLAMMONIUM CHLORIDE-ACRYLAMIDE-DIALLYLDIMETHYLAMMONIUM CHLORIDE COPOLYMER</t>
  </si>
  <si>
    <t xml:space="preserve"> 2-PROPEN-1-AMINIUM, N,N-DIETHYL-N-2-PROPENYL-, CHLORIDE, POLYMER WITH N,N-DIMETHYL-N-2-PROPENYL-2-PROPEN-1-AMINIUM CHLORIDE AND 2-PROPENAMIDE</t>
  </si>
  <si>
    <t xml:space="preserve"> BUTYL TITANATE, POLYMERIZED</t>
  </si>
  <si>
    <t xml:space="preserve"> POLY(TETRABUTYL TITANATE)</t>
  </si>
  <si>
    <t xml:space="preserve"> BUTYL TITANATE HOMOPOLYMER</t>
  </si>
  <si>
    <t xml:space="preserve"> BUTYL ALCOHOL, TITANIUM(4+) SALT, POLYMERS</t>
  </si>
  <si>
    <t xml:space="preserve"> 1-BUTANOL, TITANIUM(4+) SALT, HOMOPOLYMER</t>
  </si>
  <si>
    <t xml:space="preserve"> N-PHENYL-1-NAPHTHYLAMINE</t>
  </si>
  <si>
    <t xml:space="preserve"> ALPHA-NAPHTHYLPHENYLAMINE</t>
  </si>
  <si>
    <t xml:space="preserve"> C.I. 44050</t>
  </si>
  <si>
    <t xml:space="preserve"> PHENYL-ALPHA-NAPHTHYLAMINE</t>
  </si>
  <si>
    <t xml:space="preserve"> N-PHENYL-1-NAPHTHALENAMINE</t>
  </si>
  <si>
    <t xml:space="preserve"> N-(1-NAPHTHYL)ANILINE</t>
  </si>
  <si>
    <t xml:space="preserve"> N-PHENYL-ALPHA-NAPHTHYLAMINE</t>
  </si>
  <si>
    <t xml:space="preserve"> N-PHENYL-1-AMINONAPHTHALENE</t>
  </si>
  <si>
    <t xml:space="preserve"> PHENYL-1-NAPHTHYLAMINE</t>
  </si>
  <si>
    <t xml:space="preserve"> 1-NAPHTHALENAMINE, N-PHENYL-</t>
  </si>
  <si>
    <t xml:space="preserve"> 1-NAPHTHYLAMINE, N-PHENYL-</t>
  </si>
  <si>
    <t xml:space="preserve"> 1-(N-PHENYLAMINO)NAPHTHALENE</t>
  </si>
  <si>
    <t xml:space="preserve"> 1-(PHENYLAMINO)NAPHTHALENE</t>
  </si>
  <si>
    <t xml:space="preserve"> 1-ANILINONAPHTHALENE</t>
  </si>
  <si>
    <t xml:space="preserve"> CELLULOSE, OXIDIZED</t>
  </si>
  <si>
    <t xml:space="preserve"> GAUZE, ABSORBABLE</t>
  </si>
  <si>
    <t xml:space="preserve"> cellulose, 6-carboxy-</t>
  </si>
  <si>
    <t xml:space="preserve"> 6-carboxycellulose</t>
  </si>
  <si>
    <t xml:space="preserve"> POLY(BUTADIENE-CO-DIVINYLBENZENE-CO-METHYL METHACRYLATE-CO-STYRENE)</t>
  </si>
  <si>
    <t xml:space="preserve"> BUTADIENE-DIVINYLBENZENE-METHYL METHACRYLATE-STYRENE COPOLYMER</t>
  </si>
  <si>
    <t xml:space="preserve"> METHYL METHACRYLATE-STYRENE-BUTADIENE-DIVINYLBENZENE COPOLYMER</t>
  </si>
  <si>
    <t xml:space="preserve"> METHACRYLIC ACID METHYL ESTER, POLYMER WITH 1,3-BUTADIENE, DIVINYLBENZENE AND STYRENE</t>
  </si>
  <si>
    <t xml:space="preserve"> 2-PROPENOIC ACID, 2-METHYL-, METHYL ESTER, POLYMER WITH 1,3-BUTADIENE, DIETHENYLBENZENE AND ETHENYLBENZENE</t>
  </si>
  <si>
    <t xml:space="preserve"> POLY(DIETHYLENE GLYCOL ACID-CO-2,2-DIMETHYL-1,3-PROPANEDIOL-CO-ETHYLENE GLYCOL-CO-ISOPPHTHALIC ACID-CO-SUCCINIC ANHYDRIDE-CO-TEREPHTHALIC ACID)</t>
  </si>
  <si>
    <t xml:space="preserve"> POLY(DIETHYLENE GLYCOL-CO-ETHYLENE GLYCOL-CO-ISOPHTHALIC ACID-CO-NEOPENTYL GLYCOL-CO-SUCCINIC ANHYDRIDE-CO-TEREPHTHALIC ACID)</t>
  </si>
  <si>
    <t xml:space="preserve"> DIETHYLENE GLYCOL-ETHYLENE GLYCOL-ISOPHTHALIC ACID-NEOPENTYL GLYCOL-SUCCINIC ANHYDRIDE-TEREPHTHALIC ACID COPOLYMER</t>
  </si>
  <si>
    <t xml:space="preserve"> TEREPHTHALIC ACID-ISOPHTHALIC ACID-SUCCINIC ANHYDRIDE-ETHYLENE GLYCOL-DIETHYLENE GLYCOL-2,2-DIMETHYL-1,3-PROPENEDIOL COPOLYMER</t>
  </si>
  <si>
    <t xml:space="preserve"> 1,3-BENZENEDICARBOXYLIC ACID, POLYMER WITH 1,4-BENZENEDICARBOXYLIC ACID, DIHYDRO-2,5-FURANDIONE, 2,2-DIMETHYL-1,3-PROPANEDIOL, 1,2-ETHANEDIOL...CAS RN 90385-6906</t>
  </si>
  <si>
    <t xml:space="preserve"> POLY(BUTYLPHENOL-CO-FORMALDEHYDE)</t>
  </si>
  <si>
    <t xml:space="preserve"> BUTYLPHENOL-FORMALDEHYDE POLYMER</t>
  </si>
  <si>
    <t xml:space="preserve"> FORMALDEHYDE-BUTYLPHENOL POLYMER</t>
  </si>
  <si>
    <t xml:space="preserve"> FORMALDEHYDE, POLYMER WITH BUTYLPHENOL</t>
  </si>
  <si>
    <t xml:space="preserve"> DISODIUM PEG NONYLPHENYL ETHER SULFOSUCCINATE</t>
  </si>
  <si>
    <t xml:space="preserve"> DISODIUM NONOXYNOL SULFOSUCCINATE</t>
  </si>
  <si>
    <t xml:space="preserve"> DISODIUM POLYETHYLENE GLYCOL NONYLPHENYL ETHER SULFOSUCCINATE</t>
  </si>
  <si>
    <t xml:space="preserve"> DISODIUM ALPHA-(3-CARBOXY-1-OXO-3-SULFOPROPYL)-OMEGA-(NONYLPHENOXY)POLY(OXY-1,2-ETHANEDIYL)</t>
  </si>
  <si>
    <t xml:space="preserve"> POLY(OXY-1,2-ETHANEDIYL), ALPHA-(3-CARBOXY-1-OXO-3-SULFOPROPYL)-OMEGA-(NONYLPHENOXY)-, DISODIUM SALT</t>
  </si>
  <si>
    <t xml:space="preserve"> SULFOSUCCINIC ACID 4-ESTER WITH POLYETHYLENE GLYCOL NONYLPHENYL ETHER, DISODIUM SALT</t>
  </si>
  <si>
    <t xml:space="preserve"> ISOTRIDECYL ALCOHOL, ETHOXYLATED</t>
  </si>
  <si>
    <t xml:space="preserve"> PEG ISOTRIDECYL ETHER</t>
  </si>
  <si>
    <t xml:space="preserve"> ALPHA-ISOTRIDECYL-OMEGA-HYDROXYPOLY(OXY-1,2-ETHANEDIYL)</t>
  </si>
  <si>
    <t xml:space="preserve"> POLYETHYLENE GLYCOL MONOISOTRIDECYL ETHER</t>
  </si>
  <si>
    <t xml:space="preserve"> POLY(OXY-1,2-ETHANEDIYL), ALPHA-ISOTRIDECYL-OMEGA-HYDROXY-</t>
  </si>
  <si>
    <t xml:space="preserve"> POLY(BUTENE-CO-ISOBUTYLENE)</t>
  </si>
  <si>
    <t xml:space="preserve"> BUTENE-ISOBUTENE COPOLYMER</t>
  </si>
  <si>
    <t xml:space="preserve"> BUTENE-ISOBUTYLENE COPOLYMER</t>
  </si>
  <si>
    <t xml:space="preserve"> BUTENE, POLYMER WITH 2-METHYL-1-PROPENE</t>
  </si>
  <si>
    <t xml:space="preserve"> ISOBUTYLENE-BUTENE COPOLYMER</t>
  </si>
  <si>
    <t xml:space="preserve"> POLY(BUTENE-CO-2-METHYL-1-PROPENE)</t>
  </si>
  <si>
    <t xml:space="preserve"> POLY(BUTYL ACRYLATE-CO-HYDROXYPROPYL METHACRYLATE-CO-METHACRYLIC ACID-CO-STYRENE)</t>
  </si>
  <si>
    <t xml:space="preserve"> BUTYL ACRYLATE-STYRENE-METHACRYLIC ACID-HYDROXYPROPYL METHACRYLATE COPOLYMER</t>
  </si>
  <si>
    <t xml:space="preserve"> POLY(BUTYL 2-PROPENOATE-CO-ETHENYLBENZENE-CO-2-METHYL-2-PROPENOIC ACID-CO-1,2-PROPANEDIOL MONO(2-METHYL-2-PROPENOATE)</t>
  </si>
  <si>
    <t xml:space="preserve"> 2-PROPENOIC ACID, 2-METHYL-, POLYMER WITH BUTYL 2-PROPENOATE, ETHENYLBENZENE AND 1,2-PROPANEDIOL MONO(2-METHYL-2-PROPENOATE)</t>
  </si>
  <si>
    <t xml:space="preserve"> POLY(OXYPROPYLENE)DIAMINE</t>
  </si>
  <si>
    <t xml:space="preserve"> POLYOXYPROPYLENEDIAMINE</t>
  </si>
  <si>
    <t xml:space="preserve"> ALPHA-(2-AMINOETHYLETHYL)-OMEGA-(2-AMINOMETHYLETHOXY)POLY(OXY(METHYL-1,2-ETHNEDIYL))</t>
  </si>
  <si>
    <t xml:space="preserve"> ALPHA,OMEGA-DIAMINOPOLYPROPYLENE GLYCOL</t>
  </si>
  <si>
    <t xml:space="preserve"> POLY(OXY(METHYL-1,2-ETHANEDIYL)), ALPHA-(2-AMINOETHYLETHYL)-OMEGA-(2-AMINOMETHYLETHOXY)-</t>
  </si>
  <si>
    <t xml:space="preserve"> POLYPROPYLENE GLYCOL BIS(AMINOPROPYL) ETHER</t>
  </si>
  <si>
    <t xml:space="preserve"> SERUM ALBUMIN</t>
  </si>
  <si>
    <t xml:space="preserve"> ALBUMIN, BLOOD</t>
  </si>
  <si>
    <t xml:space="preserve"> ALBUMIN, SERUM</t>
  </si>
  <si>
    <t xml:space="preserve"> ALBUMINS, BLOOD SERUM</t>
  </si>
  <si>
    <t xml:space="preserve"> 3,9-BIS(2-(3-(3-TERT-BUTYL-4-HYDROXY-5-METHYLPHENYL)PROPIONYLOXY)-1,1-DIMETHYLETHYL)-2,4,8,10-TETRAOXASPIRO(5.5)UNDECANE</t>
  </si>
  <si>
    <t xml:space="preserve"> BENZENEPROPANOIC ACID, 3-(1,1-DIMETHYLETHYL)-4-HYDROXY-5-METHYL-, 2,4,8,10-TETRAOXASPIRO(5.5)UNDECANE-3,9-DIYLBIS(2,2-DIMETHYL-2,1-ETHANEDIYL) ESTER</t>
  </si>
  <si>
    <t xml:space="preserve"> 2,4,8,10-TETRAOXASPIRO(5.5)UNDECANE-3,9-DIYLBIS(2,2-DIMETHYL-2,1-ETHANEDIYL) 3-(1,1-DIMETHYLETHYL)-4-HYDROXY-5-METHYLBENZENEPROPANOATE</t>
  </si>
  <si>
    <t xml:space="preserve"> PPG PENTAERYTHRITOL ETHER</t>
  </si>
  <si>
    <t xml:space="preserve"> ALPHA,ALPHA',ALPHA'',ALPHA'''-NEOPENTANE TETRAYLTETRAKIS(OMEGA-HYDROXYPOLY(OXYPROPYLENE)(1-2 MOLES))</t>
  </si>
  <si>
    <t xml:space="preserve"> PENTAERYTHRITOL-PROPYLENE OXIDE POLYMER</t>
  </si>
  <si>
    <t xml:space="preserve"> PPG NEOPENTANETETRAYL TETRAETHER</t>
  </si>
  <si>
    <t xml:space="preserve"> POLY(OXY(METHYL-1,2-ETHANEDIYL)), ALPHA-HYDRO-OMEGA-HYDROXY-, ETHER WITH 2,2-BIS(HYDROXYMETHYL)-1,3-PROPANEDIOL (4:1)</t>
  </si>
  <si>
    <t xml:space="preserve"> POLY(ACRYLIC ACID-CO-DIVINYLBENZENE)</t>
  </si>
  <si>
    <t xml:space="preserve"> ACRYLIC ACID-DIVINYLBENZENE COPOLYMER</t>
  </si>
  <si>
    <t xml:space="preserve"> DIVINYLBENZENE-ACRYLIC ACID COPOLYMER</t>
  </si>
  <si>
    <t xml:space="preserve"> BUTADIENE-VINYLTOLUENE COPOLYMER</t>
  </si>
  <si>
    <t xml:space="preserve"> POLY(BUTADIENE-CO-VINYLTOLUENE)</t>
  </si>
  <si>
    <t xml:space="preserve"> BUTADIENE-METHYLSTYRENE COPOLYMER</t>
  </si>
  <si>
    <t xml:space="preserve"> BENZENE, ETHENYLMETHYL-, POLYMER WITH 1,3-BUTADIENE</t>
  </si>
  <si>
    <t xml:space="preserve"> POLY(1,3-BUTADIENE-CO-ETHENYLMETHYLBENZENE)</t>
  </si>
  <si>
    <t xml:space="preserve"> 1,3-BUTADIENE-VINYLTOLUENE COPOLYMER</t>
  </si>
  <si>
    <t xml:space="preserve"> POLY(BUTADIENE-CO-DIVINYLBENZENE-CO-STYRENE)</t>
  </si>
  <si>
    <t xml:space="preserve"> BUTADIENE-DIVINYLBENZENE-STYRENE COPOLYMER</t>
  </si>
  <si>
    <t xml:space="preserve"> BENZENE, DIETHENYL-, POLYMER WITH 1,3-BUTADIENE AND ETHENYLBENZENE</t>
  </si>
  <si>
    <t xml:space="preserve"> POLY(1,3-BUTADIENE-CO-DIETHENYLBENZENE-CO-ETHENYLBENZENE)</t>
  </si>
  <si>
    <t xml:space="preserve"> ISOBUTYLENE-ISOPRENE-DIVINYLBENZENE COPOLYMER</t>
  </si>
  <si>
    <t xml:space="preserve"> POLY(ISOBUTYLENE-CO-ISOPRENE-CO-DIVINYLBENZENE)</t>
  </si>
  <si>
    <t xml:space="preserve"> BENZENE, DIETHENYL-, POLYMER WITH 2-METHYL-1,3-BUTADIENE AND 2-METHYL-1-PROPENE</t>
  </si>
  <si>
    <t xml:space="preserve"> POLY(DIETHENYLBENZENE-CO-2-METHYL-1,3-BUTADIENE-CO-2-METHYL-1-PROPENE)</t>
  </si>
  <si>
    <t xml:space="preserve"> 2,4,6-TRIS((DIMETHYLAMINO)METHYL)PHENOL</t>
  </si>
  <si>
    <t xml:space="preserve"> ALPHA,ALPHA',ALPHA''-TRIS(DIMETHYLAMINO)MESITOL</t>
  </si>
  <si>
    <t xml:space="preserve"> ALPHA2,ALPHA4,ALPHA6-TRIS(DIMETHYLAMINO)MESITOL</t>
  </si>
  <si>
    <t xml:space="preserve"> MESITOL, ALPHA,ALPHA',ALPHA''-TRIS(DIMETHYLAMINO)-</t>
  </si>
  <si>
    <t xml:space="preserve"> MESITOL, ALPHA2,ALPHA4,ALPHA6-TRIS(DIMETHYLAMINO)-</t>
  </si>
  <si>
    <t xml:space="preserve"> PHENOL, 2,4,6-TRIS((DIMETHYLAMINO)METHYL)-</t>
  </si>
  <si>
    <t xml:space="preserve"> TRI(DIMETHYLAMINOMETHYL)PHENOL</t>
  </si>
  <si>
    <t xml:space="preserve"> 2,4,6-TRI(DIMETHYLAMINOMETHYL)PHENOL</t>
  </si>
  <si>
    <t xml:space="preserve"> POLY(1,4-BUTYLENE GLYCOL-CO-DIMETHYL TEREPHTHALATE-CO-POLYBUTYLENE GLYCOL)</t>
  </si>
  <si>
    <t xml:space="preserve"> DIMETHYL TEREPHTHALATE-1,4-BUTANEDIOL-ALPHA-HYDRO-OMEGA-HYDROXYPOLY(OXYTETRAMETHYLENE) COPOLYMER</t>
  </si>
  <si>
    <t xml:space="preserve"> POLY(BUTYLENE GLYCOL) MONO(DIMETHYL TEREPHTHALATE)</t>
  </si>
  <si>
    <t xml:space="preserve"> POLY(1,4-BUTANEDIOL-CO-ALPHA-HYDRO-OMEGA-HYDROXYPOLY(OXY-1,4-BUTANEDIYL)-CO-DIMETHYL TEREPHTHALATE)</t>
  </si>
  <si>
    <t xml:space="preserve"> 1,4-BENZENEDICARBOXYLIC ACID, DIMETHYL ESTER, POLYMER WITH 1,4-BUTANEDIOL AND ALPHA-HYDRO-OMEGA-HYDROXYPOLY(OXY-1,4-BUTANEDIYL)</t>
  </si>
  <si>
    <t xml:space="preserve"> SODIUM POLYSTYRENE SULFONATE</t>
  </si>
  <si>
    <t xml:space="preserve"> METHYL OXIRANE POLYMER WITH OXIRANE, ETHER WITH 1,2,3-PROPANETRIOL</t>
  </si>
  <si>
    <t xml:space="preserve"> PEG/PPG GLYCERYL ETHER</t>
  </si>
  <si>
    <t xml:space="preserve"> GLYCEROL POLY(OXYPROPYLENE) POLY(OXYETHYLENE) ETHER</t>
  </si>
  <si>
    <t xml:space="preserve"> METHYLOXIRANE-OXIRANE COPOLYMER, GLYCEROL ETHER</t>
  </si>
  <si>
    <t xml:space="preserve"> METHYLOXIRANE-OXIRANE COPOLYMER, ETHER WITH 1,2,3-PROPANETRIOL (3:1)</t>
  </si>
  <si>
    <t xml:space="preserve"> OXIRANE, METHYL-, POLYMER WITH OXIRANE, ETHER WITH 1,2,3-PROPANETRIOL (3:1)</t>
  </si>
  <si>
    <t xml:space="preserve"> POLY(ETHYLENE OXIDE-CO-PROPYLENE OXIDE) GLYCEROL ETHER</t>
  </si>
  <si>
    <t xml:space="preserve"> POLY(ETHYLENE OXIDE-CO-GLYCEROL-CO-PROPYLENE OXIDE)</t>
  </si>
  <si>
    <t xml:space="preserve"> PPG-GLYCERETH</t>
  </si>
  <si>
    <t xml:space="preserve"> POLY(METHYL OXIRANE-CO-OXIRANE 1,2,3-PROPANETTIOL ETHER)</t>
  </si>
  <si>
    <t xml:space="preserve"> NAPHTHALENE SULFONIC ACID-FORMALDEHYDE CONDENSATE, SODIUM SALT</t>
  </si>
  <si>
    <t xml:space="preserve"> POLY(FORMALDEHYDE-CO-NAPHTHALENESULFONIC ACID), SODIUM SALT</t>
  </si>
  <si>
    <t xml:space="preserve"> FORMALDEHYDE-NAPHTHALENESULFONIC ACID COPOLYMER, SODIUM SALT</t>
  </si>
  <si>
    <t xml:space="preserve"> NAPHTHALENESULFONIC ACID-FORMALDEHYDE COPOLYMER, SODIUM SALT</t>
  </si>
  <si>
    <t xml:space="preserve"> NAPHTHALENESULFONIC ACID, POLYMER WITH FORMALDEHYDE, SODIUM SALT</t>
  </si>
  <si>
    <t xml:space="preserve"> NAPHTHALENESULFONIC ACID-FORMALDEHYDE CONDENSATE, SODIUM SALT</t>
  </si>
  <si>
    <t xml:space="preserve"> OCTYLPHENOL-FORMALDEHYDE POLYMER</t>
  </si>
  <si>
    <t xml:space="preserve"> POLY(FORMALDEHYDE-CO-OCTYLPHENOL)</t>
  </si>
  <si>
    <t xml:space="preserve"> FORMALDEHYDE, POLYMER WITH (1,1,3,3-TETRAMETHYLBUTYL)PHENOL</t>
  </si>
  <si>
    <t xml:space="preserve"> FORMALDEHYDE-OCTYLPHENOL COPOLYMER</t>
  </si>
  <si>
    <t xml:space="preserve"> OCTYLPHENOL, TERT,-FORMALDEHYDE POLYMER</t>
  </si>
  <si>
    <t xml:space="preserve"> POLY(FORMALDEHYDE-CO-(1,1,3,3-TETRAMETHYLBUTYL)PHENOL)</t>
  </si>
  <si>
    <t xml:space="preserve"> FISH OIL FATTY ACIDS</t>
  </si>
  <si>
    <t xml:space="preserve"> FATTY ACIDS, FISH-OIL</t>
  </si>
  <si>
    <t xml:space="preserve"> PALM OIL MONO- AND DIGLYCERIDES</t>
  </si>
  <si>
    <t xml:space="preserve"> GLYCERIDES, PALM-OIL MONO- AND DI-</t>
  </si>
  <si>
    <t xml:space="preserve"> SOYBEAN OIL MONO- AND DIGLYCERIDES, HYDROGENATED</t>
  </si>
  <si>
    <t xml:space="preserve"> HYDROGENATED SOYBEAN OIL MONO- AND DIGLYCERIDES</t>
  </si>
  <si>
    <t xml:space="preserve"> GLYCERIDES, SOYA MONO- AND DI-, HYDROGENATED</t>
  </si>
  <si>
    <t xml:space="preserve"> HYDROGENATED SOYA MONO- AND DIGLYCERIDES</t>
  </si>
  <si>
    <t xml:space="preserve"> HYDROGENATED LINSEED OIL</t>
  </si>
  <si>
    <t xml:space="preserve"> LINSEED OIL, HYDROGENATED</t>
  </si>
  <si>
    <t xml:space="preserve"> SPERM OIL, OXIDIZED</t>
  </si>
  <si>
    <t xml:space="preserve"> OILS, SPERM, OXIDIZED</t>
  </si>
  <si>
    <t xml:space="preserve"> TALLOW OIL</t>
  </si>
  <si>
    <t xml:space="preserve"> OLEO OIL</t>
  </si>
  <si>
    <t xml:space="preserve"> TALLOW, OIL</t>
  </si>
  <si>
    <t xml:space="preserve"> ROSIN, CERIUM SALT</t>
  </si>
  <si>
    <t xml:space="preserve"> CERIUM RESINATE</t>
  </si>
  <si>
    <t xml:space="preserve"> RESIN ACIDS AND ROSIN ACIDS, CERIUM(3+) SALTS</t>
  </si>
  <si>
    <t xml:space="preserve"> CERIUM(III) RESINATE</t>
  </si>
  <si>
    <t xml:space="preserve"> SOYBEAN OIL, OXIDIZED</t>
  </si>
  <si>
    <t xml:space="preserve"> OXIDIZED SOYBEAN OIL</t>
  </si>
  <si>
    <t xml:space="preserve"> SOYBEAN OIL, BLOWN</t>
  </si>
  <si>
    <t xml:space="preserve"> TOLUENE 2,6-DIISOCYANATE</t>
  </si>
  <si>
    <t xml:space="preserve"> BENZENE, 1,3-DIISOCYANATO-2-METHYL-</t>
  </si>
  <si>
    <t xml:space="preserve"> ISOCYANIC ACID, 2-METHYL-M-PHENYLENE ESTER</t>
  </si>
  <si>
    <t xml:space="preserve"> TOLYLENE 2,6-DIISOCYANATE</t>
  </si>
  <si>
    <t xml:space="preserve"> 2,6-DIISOCYANATO-1-METHYLBENZENE</t>
  </si>
  <si>
    <t xml:space="preserve"> 1,3-DIISOCYANATO-2-METHYLBENZENE</t>
  </si>
  <si>
    <t xml:space="preserve"> 2-METHYL-M-PHENYLENE ISOCYANATE</t>
  </si>
  <si>
    <t xml:space="preserve"> 2,6-DIISOCYANATOTOLUENE</t>
  </si>
  <si>
    <t xml:space="preserve"> DECAHYDRONAPHTHALENE</t>
  </si>
  <si>
    <t xml:space="preserve"> DECALIN</t>
  </si>
  <si>
    <t xml:space="preserve"> N,N-DIETHYLANILINE</t>
  </si>
  <si>
    <t xml:space="preserve"> N,N-DIETHYLBENZENAMINE</t>
  </si>
  <si>
    <t xml:space="preserve"> DIETHYLANILINE</t>
  </si>
  <si>
    <t xml:space="preserve"> BENZENAMINE, N,N-DIETHYL-</t>
  </si>
  <si>
    <t xml:space="preserve"> ANILINE, N,N-DIETHYL-</t>
  </si>
  <si>
    <t xml:space="preserve"> PEANUT OIL, DIETHYLENE GLYCOL ESTERS</t>
  </si>
  <si>
    <t xml:space="preserve"> PEANUT OIL, DIETHYLENE GLYCOL ESTER</t>
  </si>
  <si>
    <t xml:space="preserve"> TALLOW MONO-, DI- AND TRIGLYCERIDES</t>
  </si>
  <si>
    <t xml:space="preserve"> GLYCERIDES, TALLOW MONO-, DI- AND TRI-</t>
  </si>
  <si>
    <t xml:space="preserve"> TALLOW FATTY ACIDS, GLYCEROL ESTERS</t>
  </si>
  <si>
    <t xml:space="preserve"> PALM OIL MONO-, DI AND TRIGLYCERIDES</t>
  </si>
  <si>
    <t xml:space="preserve"> PALM OIL MONO-, DI- AND TRIGLYCERIDES</t>
  </si>
  <si>
    <t xml:space="preserve"> GLYCERIDES, PALM-OIL MONO-, DI- AND TRI-</t>
  </si>
  <si>
    <t xml:space="preserve"> PEANUT OIL TRIGLYCERIDES</t>
  </si>
  <si>
    <t xml:space="preserve"> PEANUT OIL GLYCERIDES</t>
  </si>
  <si>
    <t xml:space="preserve"> GLYCERIDES, PEANUT-OIL</t>
  </si>
  <si>
    <t xml:space="preserve"> PEANUT OIL DIGLYCERIDES</t>
  </si>
  <si>
    <t xml:space="preserve"> GLYCERIDES, PEANUT-OIL DI-</t>
  </si>
  <si>
    <t xml:space="preserve"> PEANUT OIL MONO- AND DIGLYCERIDES, HYDROGENATED</t>
  </si>
  <si>
    <t xml:space="preserve"> HYDROGENATED PEANUT OIL MONO- AND DIGLYCERIDES</t>
  </si>
  <si>
    <t xml:space="preserve"> GLYCERIDES, PEANUT-OIL MONO- AND DI-, HYDROGENATED</t>
  </si>
  <si>
    <t xml:space="preserve"> PEANUT OIL MONO-, DI- AND TRIGLYCERIDES</t>
  </si>
  <si>
    <t xml:space="preserve"> PEANUT OIL MONO-, DI-, AND TRIGLYCERIDES</t>
  </si>
  <si>
    <t xml:space="preserve"> GLYCERIDES, PEANUT-OIL MONO-, DI-, AND TRI-</t>
  </si>
  <si>
    <t xml:space="preserve"> PEANUT OIL MONO-, DI- AND TRIGLYCERIDES, HYDROGENATED</t>
  </si>
  <si>
    <t xml:space="preserve"> PEANUT OIL MONO-, DI-, AND TRIGLYCERIDES, HYDROGENATED</t>
  </si>
  <si>
    <t xml:space="preserve"> HYDROGENATED PEANUT OIL MONO-, DI-, AND TRIGLYCERIDES</t>
  </si>
  <si>
    <t xml:space="preserve"> GLYCERIDES, PEANUT-OIL MONO-, DI-, AND TRI-, HYDROGENATED</t>
  </si>
  <si>
    <t xml:space="preserve"> SOYBEAN OIL GLYCERIDES, HYDROGENATED</t>
  </si>
  <si>
    <t xml:space="preserve"> HYDROGENATED SOYBEAN OIL GLYCERIDES</t>
  </si>
  <si>
    <t xml:space="preserve"> GLYCERIDES, SOYA, MONO-, DI-, AND TRI-, HYDROGENATED</t>
  </si>
  <si>
    <t xml:space="preserve"> HYDROGENATED SOYA MONO-, DI-, AND TRIGLYCERIDES</t>
  </si>
  <si>
    <t xml:space="preserve"> BENZOGUANAMINE</t>
  </si>
  <si>
    <t xml:space="preserve"> 2,4-DIAMINO-6-PHENYL-1,3,5-TRIAZINE</t>
  </si>
  <si>
    <t xml:space="preserve"> 6-PHENYL-1,3,5-TRIAZINE-2,4-DIAMINE</t>
  </si>
  <si>
    <t xml:space="preserve"> 1,3,5-TRIAZINE-2,4-DIAMINE, 6-PHENYL-</t>
  </si>
  <si>
    <t xml:space="preserve"> S-TRIAZINE, 2,4-DIAMINO-6-PHENYL-</t>
  </si>
  <si>
    <t xml:space="preserve"> 2,4-DIAMINO-6-PHENYL-S-TRIAZINE</t>
  </si>
  <si>
    <t xml:space="preserve"> LARD FATTY ACIDS</t>
  </si>
  <si>
    <t xml:space="preserve"> FATTY ACIDS, LARD</t>
  </si>
  <si>
    <t xml:space="preserve"> TETRAHYDRO-4-HYDROXY-5-METHYL-2(1H)PYRIMIDINONE</t>
  </si>
  <si>
    <t xml:space="preserve"> TETRAHYDRO-4-HYDROXY-5-METHYL-2(1H)-PYRIMIDINONE</t>
  </si>
  <si>
    <t xml:space="preserve"> 2(1H)-PYRIMIDINONE, TETRAHYDRO-4-HYDROXY-5-METHYL-</t>
  </si>
  <si>
    <t xml:space="preserve"> 3-(TRIETHOXYSILYL)PROPYLAMINE</t>
  </si>
  <si>
    <t xml:space="preserve"> (GAMMA-AMINOPROPYL)TRIETHOXYSILANE</t>
  </si>
  <si>
    <t xml:space="preserve"> (AMINOPROPYL)TRIETHOXYSILANE</t>
  </si>
  <si>
    <t xml:space="preserve"> GAMMA-AMINOPROPYLTRIETHOXYSILANE</t>
  </si>
  <si>
    <t xml:space="preserve"> PROPYLAMINE, 3-(TRIETHOXYSILYL)-</t>
  </si>
  <si>
    <t xml:space="preserve"> 3-AMINOPROPYLTRIETHOXYSILANE</t>
  </si>
  <si>
    <t xml:space="preserve"> 1-PROPANAMINE, 3-(TRIETHOXYSILYL)-</t>
  </si>
  <si>
    <t xml:space="preserve"> 3-(TRIETHOXYSILYL)-1-PROPANAMINE</t>
  </si>
  <si>
    <t xml:space="preserve"> BITOLYLENE DIISOCYANATE</t>
  </si>
  <si>
    <t xml:space="preserve"> 4,4'-DIISOCYANATO-3,3'-DIMETHYLBIPHENYL</t>
  </si>
  <si>
    <t xml:space="preserve"> ISOCYANIC ACID, 3,3'-DIMETHYL-4,4'-BIPHENYLENE ESTER</t>
  </si>
  <si>
    <t xml:space="preserve"> 1,1'-BIPHENYL, 4,4'-DIISOCYANATO-3,3'-DIMETHYL-</t>
  </si>
  <si>
    <t xml:space="preserve"> 3,3'-DIMETHYL-4,4'-BIPHENYLENE ISOCYANATE</t>
  </si>
  <si>
    <t xml:space="preserve"> 3,3'-BITOLYLENE-4,4'-DIISOCYANATE</t>
  </si>
  <si>
    <t xml:space="preserve"> 4,4'-DIISOCYANATO-3,3'-DIMETHYL-1,1'-BIPHENYL</t>
  </si>
  <si>
    <t xml:space="preserve"> 4,4'-DIISOCYANATO-3,3'-BITOLYL</t>
  </si>
  <si>
    <t xml:space="preserve"> ANIMAL FAT</t>
  </si>
  <si>
    <t xml:space="preserve"> FAT, ANIMAL</t>
  </si>
  <si>
    <t xml:space="preserve"> FATS, ANIMAL</t>
  </si>
  <si>
    <t xml:space="preserve"> FATTY ACIDS, MARINE OIL</t>
  </si>
  <si>
    <t xml:space="preserve"> MARINE OIL FATTY ACIDS</t>
  </si>
  <si>
    <t xml:space="preserve"> FATTY ACIDS, MARINE-OIL</t>
  </si>
  <si>
    <t xml:space="preserve"> POLY(CHOLINE CHLORIDE METHACRYLATE-CO-2-ETHOXYETHYL ACRYLATE-CO-GLYCIDYL METHACRYLATE-CO-N-METHYLPERFLUOROOCTANESULFONAMIDOETHYL ACRYLATE)</t>
  </si>
  <si>
    <t xml:space="preserve"> ETHANAMINIUM, N,N,N-TRIMETHYL-2-((2-METHYL-1-OXO-2-PROPENYL)OXY)-, CHLORIDE, POLYMER WITH 2-ETHOXYETHYL 2-PROPENOATE, 2-(((HEPTADECAFLUOROOCTYL)SULFONYL)METHYL...92265-81-1</t>
  </si>
  <si>
    <t xml:space="preserve"> ETHYLENE GLYCOL MONOETHYL ETHER ACRYLATE-GLYCIDYL METHACRYLATE-CHOLINE CHLORIDE METHACRYLATE-N-METHYLPERFLUOROOCTANESULFONAMIDOETHYL ACRYLATE COPOLYMER</t>
  </si>
  <si>
    <t xml:space="preserve"> GLYCIDYL METHACRYLATE-CHOLINE CHLORIDE METHACRYLATE-ETHOXYETHYL ACRYLATE-N-METHYLPERFLUOROOCTANESULFONAMIDOETHYL ACRYLATE COPOLYMER</t>
  </si>
  <si>
    <t xml:space="preserve"> N-METHYLPERFLUOROOCTANESULFONAMIDOETHYL ACRYLATE-2ETHOXYETHYL ACRYLATE-GLYCIDYL METHACRYLATE-CHOLINE CHLORIDE METHACRYLATE COPOLYMER</t>
  </si>
  <si>
    <t xml:space="preserve"> POLY(CHOLINE CHLORIDE METHACRYLATE-CO-ETHYLENE GLYCOL MONETHYL ETHER ACRYLATE-CO-GLYCIDYL METHACRYLATE-CO-N-METHYLPERFLUOROOCTANESULONAMIDOETHYL ACRYLATE)</t>
  </si>
  <si>
    <t xml:space="preserve"> 2-PROPENOIC ACID, 2-ETHOXYETHYL ESTER, POLYMER WITH 2-(((HEPTADECAFLUOROOCTYL)SULFONYL)METHYLAMINO)ETHYL 2-PROPENOATE, OXIRANYLMETHYL 2-METHYL-2-PROPENOATE AND N,N,N-TRIMETHYL...92265-81-1</t>
  </si>
  <si>
    <t xml:space="preserve"> SODIUM 1,4-DIPENTYL SULFOSUCCINATE</t>
  </si>
  <si>
    <t xml:space="preserve"> SODIUM DIAMYL SULFOSUCCINATE</t>
  </si>
  <si>
    <t xml:space="preserve"> BUTANEDIOIC ACID, SULFO-, 1,4-DIPENTYL ESTER, SODIUM SALT</t>
  </si>
  <si>
    <t xml:space="preserve"> DIAMYL SODIUM SULFOSUCCINATE</t>
  </si>
  <si>
    <t xml:space="preserve"> SODIUM 1,4-DIPENTYL SULFOBUTANEDIOATE</t>
  </si>
  <si>
    <t xml:space="preserve"> SUCCINIC ACID, SULFO-, 1,4-DIPENTYL ESTER, SODIUM SALT</t>
  </si>
  <si>
    <t xml:space="preserve"> SODIUM DIPENTYL SULFOSUCCINATE</t>
  </si>
  <si>
    <t xml:space="preserve"> N-METHYLOLMETHACRYLAMIDE</t>
  </si>
  <si>
    <t xml:space="preserve"> ACRYLAMIDE, N-(HYDROXYMETHYL)-2-METHYL-</t>
  </si>
  <si>
    <t xml:space="preserve"> METHYLOLMETHACRYLAMIDE</t>
  </si>
  <si>
    <t xml:space="preserve"> N-(HYDROXYMETHYL)-2-METHYL-2-PROPENAMIDE</t>
  </si>
  <si>
    <t xml:space="preserve"> N-(HYDROXYMETHYL)-2-METHYLACRYLAMIDE</t>
  </si>
  <si>
    <t xml:space="preserve"> 2-PROPENAMIDE, N-(HYDROXYMETHYL)-2-METHYL-</t>
  </si>
  <si>
    <t xml:space="preserve"> 2-HYDROXYPROPYL METHACRYLATE</t>
  </si>
  <si>
    <t xml:space="preserve"> BETA-HYDROXYPROPYL METHACRYLATE</t>
  </si>
  <si>
    <t xml:space="preserve"> METHACRYLIC ACID, 2-HYDROXYPROPYL ESTER</t>
  </si>
  <si>
    <t xml:space="preserve"> 2-PROPENOIC ACID, 2-METHYL-, 2-HYDROXYPROPYL ESTER</t>
  </si>
  <si>
    <t xml:space="preserve"> 2-HYDROXYPROPYL 2-METHYL-2-PROPENOATE</t>
  </si>
  <si>
    <t xml:space="preserve"> 1,2-PROPANEDIOL, 1-METHACRYLATE</t>
  </si>
  <si>
    <t xml:space="preserve"> N-METHYLOLACRYLAMIDE</t>
  </si>
  <si>
    <t xml:space="preserve"> METHYLOLACRYLAMIDE</t>
  </si>
  <si>
    <t xml:space="preserve"> N-(HYDROXYMETHYL)ACRYLAMIDE</t>
  </si>
  <si>
    <t xml:space="preserve"> N-METHANOLACRYLAMIDE</t>
  </si>
  <si>
    <t xml:space="preserve"> N-(HYDROXYMETHYL)-2-PROPENAMIDE</t>
  </si>
  <si>
    <t xml:space="preserve"> 2-PROPENAMIDE, N-(HYDROXYMETHYL)-</t>
  </si>
  <si>
    <t xml:space="preserve"> ACRYLAMIDE, N-(HYDROXYMETHYL)-</t>
  </si>
  <si>
    <t xml:space="preserve"> SEC-BUTYL MALEATE</t>
  </si>
  <si>
    <t xml:space="preserve"> MONO-SEC-BUTYL MALEATE</t>
  </si>
  <si>
    <t xml:space="preserve"> (1-METHYLPROPYL) HYDROGEN 2-BUTENEDIOATE, (Z)-</t>
  </si>
  <si>
    <t xml:space="preserve"> BUTYL HYDROGEN MALEATE, SEC-</t>
  </si>
  <si>
    <t xml:space="preserve"> MALEIC ACID, MONO-SEC-BUTYL ESTER</t>
  </si>
  <si>
    <t xml:space="preserve"> 2-BUTENEDIOIC ACID (Z)-, MONO(1-METHYLPROPYL) ESTER</t>
  </si>
  <si>
    <t xml:space="preserve"> ISOBUTYL MALEATE</t>
  </si>
  <si>
    <t xml:space="preserve"> MONOISOBUTYL MALEATE</t>
  </si>
  <si>
    <t xml:space="preserve"> 2-METHYLPROPYL HYDROGEN 2-BUTENEDIOATE, CIS-</t>
  </si>
  <si>
    <t xml:space="preserve"> 2-BUTENEDIOIC ACID (2Z)-, MONO(2-METHYLPROPYL) ESTER</t>
  </si>
  <si>
    <t xml:space="preserve"> MONO(2-METHYLPROPYL) 2-BUTENEDIOATE, (2Z)-</t>
  </si>
  <si>
    <t xml:space="preserve"> MALEIC ACID, MONOISOBUTYL ESTER</t>
  </si>
  <si>
    <t xml:space="preserve"> MALEIC ACID, ISOBUTYL ESTER</t>
  </si>
  <si>
    <t xml:space="preserve"> MONOBUTYL MALEATE</t>
  </si>
  <si>
    <t xml:space="preserve"> BUTYL HYDROGEN MALEATE</t>
  </si>
  <si>
    <t xml:space="preserve"> MALEIC ANHYDRIDE, MONOBUTYL ESTER</t>
  </si>
  <si>
    <t xml:space="preserve"> 2-BUTENEDIOIC ACID (Z)-, MONOBUTYL ESTER</t>
  </si>
  <si>
    <t xml:space="preserve"> PROPYL ACRYLATE</t>
  </si>
  <si>
    <t xml:space="preserve"> 2-PROPENOIC ACID, PROPYL ESTER</t>
  </si>
  <si>
    <t xml:space="preserve"> PROPYL 2-PROPENOATE</t>
  </si>
  <si>
    <t xml:space="preserve"> ACRYLIC ACID, PROPYL ESTER</t>
  </si>
  <si>
    <t xml:space="preserve"> 4-PHENYLPHENOL</t>
  </si>
  <si>
    <t xml:space="preserve"> HYDROXYBIPHENYL, P-</t>
  </si>
  <si>
    <t xml:space="preserve"> PHENYLPHENOL, P-</t>
  </si>
  <si>
    <t xml:space="preserve"> (1,1'-BIPHENYL)-4-OL</t>
  </si>
  <si>
    <t xml:space="preserve"> 4-BIPHENYLOL</t>
  </si>
  <si>
    <t xml:space="preserve"> PHENOTHIAZINE</t>
  </si>
  <si>
    <t xml:space="preserve"> THIODIPHENYLAMINE</t>
  </si>
  <si>
    <t xml:space="preserve"> DIBENZO-1,4-THIAZINE</t>
  </si>
  <si>
    <t xml:space="preserve"> 10H-PHENOTHIAZINE</t>
  </si>
  <si>
    <t xml:space="preserve"> 4-NITROBIPHENYL</t>
  </si>
  <si>
    <t xml:space="preserve"> 4-NITRODIPHENYL</t>
  </si>
  <si>
    <t xml:space="preserve"> NITROBIPHENYL, P-</t>
  </si>
  <si>
    <t xml:space="preserve"> NITROBIPHENYL, MU-</t>
  </si>
  <si>
    <t xml:space="preserve"> 1,1'-BIPHENYL, 4-NITRO-</t>
  </si>
  <si>
    <t xml:space="preserve"> 4-NITRO-1,1'-BIPHENYL</t>
  </si>
  <si>
    <t xml:space="preserve"> BIPHENYL, 4-NITRO-</t>
  </si>
  <si>
    <t xml:space="preserve"> 1-NITRO-4-PHENYLBENZENE</t>
  </si>
  <si>
    <t xml:space="preserve"> 4-PHENYLNITROBENZENE</t>
  </si>
  <si>
    <t xml:space="preserve"> 1-ETHYNYLCYCLOHEXENE</t>
  </si>
  <si>
    <t xml:space="preserve"> CYCLOHEXENE, 1-ETHYNYL-</t>
  </si>
  <si>
    <t xml:space="preserve"> 1-CYCLOHEXENYLACETYLENE</t>
  </si>
  <si>
    <t xml:space="preserve"> 1-CYCLOHEXEN-1-YLACETYLENE</t>
  </si>
  <si>
    <t xml:space="preserve"> SAFFLOWER OIL FATTY ACIDS</t>
  </si>
  <si>
    <t xml:space="preserve"> FATTY ACIDS, SAFFLOWER-OIL</t>
  </si>
  <si>
    <t xml:space="preserve"> POLY(ETHYLENE-CO-ISOBUTYL ACRYLATE-CO-METHACRYLIC ACID), POTASSIUM SALT</t>
  </si>
  <si>
    <t xml:space="preserve"> ETHYLENE-ISOBUTYL ACRYLATE-METHACRYLIC ACID COPOLYMER, POTASSIUM SALT</t>
  </si>
  <si>
    <t xml:space="preserve"> POLY(ETHENE-CO-2-METHYL-2-PROPENOIC ACID-CO-2-METHYLPROPYL 2-PROPENOATE), POTASSIUM SALT</t>
  </si>
  <si>
    <t xml:space="preserve"> 2-PROPENOIC ACID, 2-METHYL-, POLYMER WITH ETHENE AND 2-METHYLPROPYL 2-PROPENOATE, POTASSIUM SALT</t>
  </si>
  <si>
    <t xml:space="preserve"> UMBELLIFERONE</t>
  </si>
  <si>
    <t xml:space="preserve"> 7-HYDROXYCOUMARIN</t>
  </si>
  <si>
    <t xml:space="preserve"> 7-OXYCOUMARIN</t>
  </si>
  <si>
    <t xml:space="preserve"> HYDRANGINE</t>
  </si>
  <si>
    <t xml:space="preserve"> 2H-1-BENZOPYRAN-2-ONE, 7-HYDROXY-</t>
  </si>
  <si>
    <t xml:space="preserve"> 7-HYDROXY-2H-1-BENZOPYRAN-2-ONE</t>
  </si>
  <si>
    <t xml:space="preserve"> COUMARIN, 7-HYDROXY-</t>
  </si>
  <si>
    <t xml:space="preserve"> N,N'-DI-BETA-NAPHTHYL-P-PHENYLENEDIAMINE</t>
  </si>
  <si>
    <t xml:space="preserve"> N,N'-BIS(2-NAPHTHYL)-P-PHENYLENEDIAMINE</t>
  </si>
  <si>
    <t xml:space="preserve"> N,N'-DI-2-NAPHTHALENYL-1,4-BENZENEDIAMINE</t>
  </si>
  <si>
    <t xml:space="preserve"> P-PHENYLENEDIAMINE, N,N'-DI-2-NAPHTHYL-</t>
  </si>
  <si>
    <t xml:space="preserve"> N,N'-DI-2-NAPHTHYL-P-PHENYLENEDIAMINE</t>
  </si>
  <si>
    <t xml:space="preserve"> DI-BETA-NAPHTHYL-P-PHENYLENEDIAMINE, SYM-</t>
  </si>
  <si>
    <t xml:space="preserve"> 1,4-BENZENEDIAMINE, N,N'-DI-2-NAPHTHALENYL-</t>
  </si>
  <si>
    <t xml:space="preserve"> RICEBRAN OIL, HYDROGENATED</t>
  </si>
  <si>
    <t xml:space="preserve"> HYDROGENATED RICE BRAN OIL</t>
  </si>
  <si>
    <t xml:space="preserve"> FATS AND GLYCERIDIC OILS, RICE BRAN, HYDROGENATED</t>
  </si>
  <si>
    <t xml:space="preserve"> RICE BRAN OIL, HYDROGENATED</t>
  </si>
  <si>
    <t xml:space="preserve"> TETRABUTYLTHIURAM MONOSULFIDE</t>
  </si>
  <si>
    <t xml:space="preserve"> BIS(DIBUTYLTHIOCARBAMOYL) SULFIDE</t>
  </si>
  <si>
    <t xml:space="preserve"> THIODICARBONIC DIAMIDE ((H2N)C(S))2S), TETRABUTYL-</t>
  </si>
  <si>
    <t xml:space="preserve"> TETRABUTYLTHIODICARBONIC DIAMIDE</t>
  </si>
  <si>
    <t xml:space="preserve"> SULFIDE, BIS(DIBUTYLTHIOCARBAMOYL)</t>
  </si>
  <si>
    <t xml:space="preserve"> IRON ISODECANOATE</t>
  </si>
  <si>
    <t xml:space="preserve"> ISODECANOIC ACID, IRON(2+) SALT</t>
  </si>
  <si>
    <t xml:space="preserve"> IRON(II) ISODECANOATE</t>
  </si>
  <si>
    <t xml:space="preserve"> CHLOROBENZOYL PEROXIDE, P-</t>
  </si>
  <si>
    <t xml:space="preserve"> BIS(4-CHLOROBENZOYL) PEROXIDE</t>
  </si>
  <si>
    <t xml:space="preserve"> BIS(P-CHLOROBENZOYL) PEROXIDE</t>
  </si>
  <si>
    <t xml:space="preserve"> PEROXIDE, BIS(4-CHLOROBENZOYL)</t>
  </si>
  <si>
    <t xml:space="preserve"> PEROXIDE, BIS(P-CHLOROBENZOYL)</t>
  </si>
  <si>
    <t xml:space="preserve"> CERIUM ISODECANOATE</t>
  </si>
  <si>
    <t xml:space="preserve"> ISODECANOIC ACID, CERIUM(3+) SALT</t>
  </si>
  <si>
    <t xml:space="preserve"> CERIUM(III) ISODECANOATE</t>
  </si>
  <si>
    <t xml:space="preserve"> N,N-BIS(2-ETHYLHEXYL)-AR-METHYL-1H-BENZOTRIAZOLE-1-METHANAMINE</t>
  </si>
  <si>
    <t xml:space="preserve"> 1H-BENZOTRIAZOLE-1-METHANAMINE, N,N-BIS(2-ETHYLHEXYL)-AR-METHYL-</t>
  </si>
  <si>
    <t xml:space="preserve"> TRIETHYLENE GLYCOL BIS(2-ETHYLHEXANOATE)</t>
  </si>
  <si>
    <t xml:space="preserve"> HEXANOIC ACID, 2-ETHYL-, 1,2-ETHANEDIYLBIS(OXY-2,1-ETHANEDIYL) ESTER</t>
  </si>
  <si>
    <t xml:space="preserve"> HEXANOIC ACID, 2-ETHYL-, DIESTER WITH TRIETHYLENE GLYCOL</t>
  </si>
  <si>
    <t xml:space="preserve"> PEG-3 BIS(2-ETHYLHEXANOATE)</t>
  </si>
  <si>
    <t xml:space="preserve"> TRIETHYLENE GLYCOL DI(2-ETHYLHEXOATE)</t>
  </si>
  <si>
    <t xml:space="preserve"> 1,2-ETHANEDIYLBIS(OXY-2,1-ETHANEDIYL) BIS(2-ETHYLHEXANOATE)</t>
  </si>
  <si>
    <t xml:space="preserve"> DIMETHYL 1,4-CYCLOHEXANEDICARBOXYLATE</t>
  </si>
  <si>
    <t xml:space="preserve"> HEXAHYDRODIMETHYL TEREPHTHALATE</t>
  </si>
  <si>
    <t xml:space="preserve"> 1,4-CYCLOHEXANEDICARBOXYLIC ACID, DIMETHYL ESTER</t>
  </si>
  <si>
    <t xml:space="preserve"> LAUROLACTAM</t>
  </si>
  <si>
    <t xml:space="preserve"> OMEGA-LAUROLACTAM</t>
  </si>
  <si>
    <t xml:space="preserve"> LAURYL LACTAM</t>
  </si>
  <si>
    <t xml:space="preserve"> AZACYCLOTRIDECAN-2-ONE</t>
  </si>
  <si>
    <t xml:space="preserve"> CYCLODODECALACTAM</t>
  </si>
  <si>
    <t xml:space="preserve"> DODECALACTAM</t>
  </si>
  <si>
    <t xml:space="preserve"> 2-OXODODECAMETHYLENIMINE</t>
  </si>
  <si>
    <t xml:space="preserve"> N,N'-DISALICYLIDENE-1,2-PROPYLENEDIAMINE</t>
  </si>
  <si>
    <t xml:space="preserve"> ALPHA,ALPHA'-(PROPYLENEDINITRILO)DI-O-CRESOL</t>
  </si>
  <si>
    <t xml:space="preserve"> BIS(SALICYLIDENE)PROPYLENEDIAMINE</t>
  </si>
  <si>
    <t xml:space="preserve"> PHENOL, 2,2'-((1-METHYL-1,2-ETHANEDIYL)BIS(NITRILOMETHYLIDYNE))BIS-</t>
  </si>
  <si>
    <t xml:space="preserve"> O-CRESOL, ALPHA,ALPHA'-(PROPYLENEDINITRILO)DI-</t>
  </si>
  <si>
    <t xml:space="preserve"> N,N'-1,2-PROPYLENEBIS(SALICYLIDENEAMINE)</t>
  </si>
  <si>
    <t xml:space="preserve"> N,N'-DISALICYLIDENE-1,2-DIAMINOPROPANE</t>
  </si>
  <si>
    <t xml:space="preserve"> N,N'-DISALICYLIDENE-1,2-PROPANEDIAMINE</t>
  </si>
  <si>
    <t xml:space="preserve"> N,N'-PROPYLENEBIS(SALICYLIDENEIMINE)</t>
  </si>
  <si>
    <t xml:space="preserve"> 2,2'-((1-METHYL-1,2-ETHANEDIYL)BIS(NITRILOMETHYLIDYNE))BIS(PHENOL)</t>
  </si>
  <si>
    <t xml:space="preserve"> N,N'-DI-O-TOLYLETHYLENEDIAMINE</t>
  </si>
  <si>
    <t xml:space="preserve"> ETHYLENEDIAMINE, N,N'-DI-O-TOLYL-</t>
  </si>
  <si>
    <t xml:space="preserve"> N,N'-BIS(2-METHYLPHENYL)-1,2-ETHANEDIAMINE</t>
  </si>
  <si>
    <t xml:space="preserve"> 1,2-ETHANEDIAMINE, N,N'-BIS(2-METHYLPHENYL)-</t>
  </si>
  <si>
    <t xml:space="preserve"> (OCTADECYLIMINO)DIETHYLENE DISTEARATE</t>
  </si>
  <si>
    <t xml:space="preserve"> (OCTADECYLIMINO)DI-2,1-ETHANEDIYL DIOCTADECANOATE</t>
  </si>
  <si>
    <t xml:space="preserve"> OCTADECANOIC ACID, (OCTADECYLIMINO)DI-2,1-ETHANEDIYL ESTER</t>
  </si>
  <si>
    <t xml:space="preserve"> INDENE</t>
  </si>
  <si>
    <t xml:space="preserve"> 1H-INDENE</t>
  </si>
  <si>
    <t xml:space="preserve"> NSC-9270</t>
  </si>
  <si>
    <t xml:space="preserve"> BENZOTRIAZOLE</t>
  </si>
  <si>
    <t xml:space="preserve"> 1H-BENZOTRIAZOLE</t>
  </si>
  <si>
    <t xml:space="preserve"> 1,2,3-BENZOTRIAZOLE</t>
  </si>
  <si>
    <t xml:space="preserve"> 1,2,3-TRIAZA-1H-INDENE</t>
  </si>
  <si>
    <t xml:space="preserve"> 1,2,3-TRIAZAINDENE</t>
  </si>
  <si>
    <t xml:space="preserve"> 1,2-AMINOAZOPHENYLENE</t>
  </si>
  <si>
    <t xml:space="preserve"> 2,3-DIAZAINDOLE</t>
  </si>
  <si>
    <t xml:space="preserve"> AZIMIDOBENZENE</t>
  </si>
  <si>
    <t xml:space="preserve"> AZIMINOBENZENE</t>
  </si>
  <si>
    <t xml:space="preserve"> BENZENE AZIMIDE</t>
  </si>
  <si>
    <t xml:space="preserve"> BENZISOTRIAZOLE</t>
  </si>
  <si>
    <t xml:space="preserve"> 2-BENZOTHIAZOLYL DIETHYLDITHIOCARBAMATE</t>
  </si>
  <si>
    <t xml:space="preserve"> CARBAMODITHIOIC ACID, DIETHYL-, 2-BENZOTHIAZOYL ESTER</t>
  </si>
  <si>
    <t xml:space="preserve"> CARBAMIC ACID, DIETHYLDITHIO-, 2-BENZOTHIAZOLYL ESTER</t>
  </si>
  <si>
    <t xml:space="preserve"> N,N-DIETHYLTHIOCARBAMOYL 2-BENZOTHIAZOLYL SULFIDE</t>
  </si>
  <si>
    <t xml:space="preserve"> 2-BENZOTHIAZYL-N,N-DIETHYLTHIOCARBAMYLSULFIDE</t>
  </si>
  <si>
    <t xml:space="preserve"> 2-BENZOTHIAZOLYL DIETHYLCARBAMODITHIOATE</t>
  </si>
  <si>
    <t xml:space="preserve"> N-TERT-BUTYL-2-BENZOTHIAZOLESULFENAMIDE</t>
  </si>
  <si>
    <t xml:space="preserve"> BENZOTHIAZOLYL-2-TERT-BUTYLSULFENAMIDE</t>
  </si>
  <si>
    <t xml:space="preserve"> N-(1,1-DIMETHYLETHYL)-2-BENZOTHIAZOLESULFENAMIDE</t>
  </si>
  <si>
    <t xml:space="preserve"> N-TERT-BUTYL-2-BENZOTHIAZOLYLSULFENAMIDE</t>
  </si>
  <si>
    <t xml:space="preserve"> 2-BENZOTHIAZOLESULFENAMIDE, N-(1,1-DIMETHYLETHYL)-</t>
  </si>
  <si>
    <t xml:space="preserve"> 2-BENZOTHIAZOLESULFENAMIDE, N-TERT-BUTYL-</t>
  </si>
  <si>
    <t xml:space="preserve"> 2-(TERT-BUTYLAMINOTHIO)BENZOTHIAZOLE</t>
  </si>
  <si>
    <t xml:space="preserve"> 2-(((1,1-DIMETHYLETHYL)AMINO)THIO)BENZOTHIAZOLE</t>
  </si>
  <si>
    <t xml:space="preserve"> N-CYCLOHEXYL-2-BENZOTHIAZOLESULFENAMIDE</t>
  </si>
  <si>
    <t xml:space="preserve"> BENZOTHIAZYL-2-CYCLOHEXYLSULFENAMIDE</t>
  </si>
  <si>
    <t xml:space="preserve"> N-CYCLOHEXYL-2-BENZOTHIAZYLSULFENAMIDE</t>
  </si>
  <si>
    <t xml:space="preserve"> 2-BENZOTHIAZOLESULFENAMIDE, N-CYCLOHEXYL-</t>
  </si>
  <si>
    <t xml:space="preserve"> 2-(CYCLOHEXYLAMINOTHIO)BENZOTHIAZOLE</t>
  </si>
  <si>
    <t xml:space="preserve"> 1,3-BIS(2-BENZOTHIAZOLYLMERCAPTOMETHYL) UREA</t>
  </si>
  <si>
    <t xml:space="preserve"> 1,3-BIS(2-BENZOTHIAZOLYLMERCAPTOMETHYL)UREA</t>
  </si>
  <si>
    <t xml:space="preserve"> N,N'-BIS((2-BENZOTHIAZOLYLTHIO)METHYL)UREA</t>
  </si>
  <si>
    <t xml:space="preserve"> UREA, N,N'-BIS((2-BENZOTHIAZOLYLTHIO)METHYL)-</t>
  </si>
  <si>
    <t xml:space="preserve"> UREA, 1,3-BIS((2-BENZOTHIAZOLYLTHIO)METHYL)-</t>
  </si>
  <si>
    <t xml:space="preserve"> 1,3-BIS((2-BENZOTHIAZOLYLTHIO)METHYL)UREA</t>
  </si>
  <si>
    <t xml:space="preserve"> 2-(8-HEPTADECENYL)-2-IMIDAZOLINE-1-ETHANOL</t>
  </si>
  <si>
    <t xml:space="preserve"> BICYCLO-(2.2.1)HEPT-2-ENE-6-METHYLACRYLATE</t>
  </si>
  <si>
    <t xml:space="preserve"> CYCLOL ACRYLATE</t>
  </si>
  <si>
    <t xml:space="preserve"> BICYCLO(2.2.1)HEPT-5-EN-2-YLMETHYL ACRYLATE</t>
  </si>
  <si>
    <t xml:space="preserve"> 5-NORBORNEN-2-YLMETHYL ACRYLATE</t>
  </si>
  <si>
    <t xml:space="preserve"> BICYCLO(2.2.1)HEPT-2-ENE-6-METHYL ACRYLATE</t>
  </si>
  <si>
    <t xml:space="preserve"> 2-PROPENOIC ACID, BICYCLO(2.2.1)HEPT-5-EN-2-YLMETHYL ESTER</t>
  </si>
  <si>
    <t xml:space="preserve"> BICYCLO(2.2.1)HEPT-5-EN-2-YLMETHYL 2-PROPENOATE</t>
  </si>
  <si>
    <t xml:space="preserve"> ACRYLIC ACID, 5-NORBORNEN-2-YLMETHYL ESTER</t>
  </si>
  <si>
    <t xml:space="preserve"> 2,5-ENDOMETHYLENE-DELTA3-TETRAHYDROBENZYL ACRYLATE</t>
  </si>
  <si>
    <t xml:space="preserve"> TOLUENE-2,4-DIAMINE</t>
  </si>
  <si>
    <t xml:space="preserve"> TOLUYLENEDIAMINE, M-</t>
  </si>
  <si>
    <t xml:space="preserve"> 2,4-DIAMINOTOLUENE</t>
  </si>
  <si>
    <t xml:space="preserve"> 4-METHYL-1,3-BENZENEDIAMINE</t>
  </si>
  <si>
    <t xml:space="preserve"> TOLUENEDIAMINE, M-</t>
  </si>
  <si>
    <t xml:space="preserve"> 1,3-BENZENEDIAMINE, 4-METHYL-</t>
  </si>
  <si>
    <t xml:space="preserve"> C.I. 76035</t>
  </si>
  <si>
    <t xml:space="preserve"> 2,4-TOLUENEDIAMINE</t>
  </si>
  <si>
    <t xml:space="preserve"> DIETHYL OXALATE</t>
  </si>
  <si>
    <t xml:space="preserve"> ETHANEDIOIC ACID, DIETHYL ESTER</t>
  </si>
  <si>
    <t xml:space="preserve"> DIETHYL ETHANEDIOATE</t>
  </si>
  <si>
    <t xml:space="preserve"> OXALIC ACID, DIETHYL ESTER</t>
  </si>
  <si>
    <t xml:space="preserve"> ALLYL METHACRYLATE</t>
  </si>
  <si>
    <t xml:space="preserve"> 2-PROPENYL 2-METHYL-2-PROPENOATE</t>
  </si>
  <si>
    <t xml:space="preserve"> 2-PROPENOIC ACID, 2-METHYL-, 2-PROPENYL ESTER</t>
  </si>
  <si>
    <t xml:space="preserve"> METHACRYLIC ACID, ALLYL ESTER</t>
  </si>
  <si>
    <t xml:space="preserve"> STYRENE OXIDE</t>
  </si>
  <si>
    <t xml:space="preserve"> EPOXYETHYLBENZENE</t>
  </si>
  <si>
    <t xml:space="preserve"> PHENYLETHYLENE OXIDE</t>
  </si>
  <si>
    <t xml:space="preserve"> PHENYLOXIRANE</t>
  </si>
  <si>
    <t xml:space="preserve"> STYRENE 7,8-OXIDE</t>
  </si>
  <si>
    <t xml:space="preserve"> OXIRANE, PHENYL-</t>
  </si>
  <si>
    <t xml:space="preserve"> BENZENE, (EPOXYETHYL)-</t>
  </si>
  <si>
    <t xml:space="preserve"> ETHANE, 1,2-EPOXY-1-PHENYL-</t>
  </si>
  <si>
    <t xml:space="preserve"> 1,2-EPOXY-1-PHENYLETHANE</t>
  </si>
  <si>
    <t xml:space="preserve"> 1,2,3-TRICHLOROPROPANE</t>
  </si>
  <si>
    <t xml:space="preserve"> ALLYL TRICHLORIDE</t>
  </si>
  <si>
    <t xml:space="preserve"> GLYCERYL TRICHLOROHYDRIN</t>
  </si>
  <si>
    <t xml:space="preserve"> PROPANE, 1,2,3-TRICHLORO-</t>
  </si>
  <si>
    <t xml:space="preserve"> TRICHLOROHYDRIN</t>
  </si>
  <si>
    <t xml:space="preserve"> POLY(N-METHYL-BIS(3-AMINOPROPYL) AMINE-CO-OXALIC ACID-CO-UREA)</t>
  </si>
  <si>
    <t xml:space="preserve"> POLY(N-(3-AMINOPROPYL)-N-METHYL-1,3-PROPANEDIAMINE-CO-OXALIC ACID-CO-UREA)</t>
  </si>
  <si>
    <t xml:space="preserve"> ETHANEDIOIC ACID, POLYMER WITH N-(3-AMINOPROPYL)-N-METHYL-1,3-PROPANEDIAMINE AND UREA</t>
  </si>
  <si>
    <t xml:space="preserve"> POLY(ETHANEDIOIC ACID-CO-N-(3-AMINOPROPYL)-N-METHYL-1,3-PROPANEDIAMINE-CO-UREA)</t>
  </si>
  <si>
    <t xml:space="preserve"> MERCAPTOIMIDAZOLINE--PROHIBITED</t>
  </si>
  <si>
    <t xml:space="preserve"> ETHYLENETHIOUREA</t>
  </si>
  <si>
    <t xml:space="preserve"> IMIDAZOLIDINETHIONE</t>
  </si>
  <si>
    <t xml:space="preserve"> MERCAPTOIMIDAZOLINE</t>
  </si>
  <si>
    <t xml:space="preserve"> 4,5-DIHYDRO-2-MERCAPTOIMIDAZOLE</t>
  </si>
  <si>
    <t xml:space="preserve"> 2-IMIDAZOLIDINETHIONE</t>
  </si>
  <si>
    <t xml:space="preserve"> 2-MERCAPTOIMIDAZOLINE</t>
  </si>
  <si>
    <t xml:space="preserve"> POLY(ACRYLIC ACID-CO-ACRYLONITRILE-CO-BUTYL ACRYLATE-CO-VINYLIDENE CHLORIDE)</t>
  </si>
  <si>
    <t xml:space="preserve"> POLY(BUTYL 2-PROPENOATE-CO-1,1-DICHLOROETHENE-CO-2-PROPENENITRILE-CO-2-PROPENOIC ACID)</t>
  </si>
  <si>
    <t xml:space="preserve"> VINYLIDENE CHLORIDE-ACRYLONITRILE-BUTYL ACRYLATE-ACRYLIC ACID COPOLYMER</t>
  </si>
  <si>
    <t xml:space="preserve"> 2-PROPENOIC ACID, POLYMER WITH BUTYL 2-PROPENOATE, 1,1-DICHLOROETHENE AND 2-PROPENENITRILE</t>
  </si>
  <si>
    <t xml:space="preserve"> 2-MERCAPTOTHIAZOLINE</t>
  </si>
  <si>
    <t xml:space="preserve"> 2-THIOTHIAZOLIDONE</t>
  </si>
  <si>
    <t xml:space="preserve"> 2-THIAZOLIDINETHIONE</t>
  </si>
  <si>
    <t xml:space="preserve"> 4,4'-THIOBIS(6-TERT-BUTYL-M-CRESOL)</t>
  </si>
  <si>
    <t xml:space="preserve"> M-CRESOL, 4,4'-THIOBIS(6-TERT-BUTYL-</t>
  </si>
  <si>
    <t xml:space="preserve"> PHENOL, 4,4'-THIOBIS(2-(1,1-DIMETHYLETHYL)-5-METHYL-</t>
  </si>
  <si>
    <t xml:space="preserve"> 4,4'-THIOBIS(2-(1,1-DIMETHYLETHYL)-5-METHYLPHENOL</t>
  </si>
  <si>
    <t xml:space="preserve"> 2-TERT-BUTYL-4-ETHYLPHENOL</t>
  </si>
  <si>
    <t xml:space="preserve"> PHENOL, 2-(1,1-DIMETHYLETHYL)-4-ETHYL-</t>
  </si>
  <si>
    <t xml:space="preserve"> PHENOL, 2-TERT-BUTYL-4-ETHYL-</t>
  </si>
  <si>
    <t xml:space="preserve"> 2-(1,1-DIMETHYLETHYL)-4-ETHYLPHENOL</t>
  </si>
  <si>
    <t xml:space="preserve"> 4-ETHYL-2-TERT-BUTYLPHENOL</t>
  </si>
  <si>
    <t xml:space="preserve"> DIPENTAMETHYLENETHIURAM HEXASULFIDE</t>
  </si>
  <si>
    <t xml:space="preserve"> BIS(PIPERIDINOTHIOCARBONYL) HEXASULFIDE</t>
  </si>
  <si>
    <t xml:space="preserve"> HEXASULFIDE, BIS(PIPERIDINOTHIOCARBONYL)</t>
  </si>
  <si>
    <t xml:space="preserve"> PIPERIDINE, 1,1'-(HEXATHIODICARBONOTHIOYL)BIS-</t>
  </si>
  <si>
    <t xml:space="preserve"> 1,1'-(HEXATHIODICARBONOTHIOYL)BISPIPERIDINE</t>
  </si>
  <si>
    <t xml:space="preserve"> 2,2'-DIHYDROXY-5,5'-DICHLOROPHENYLMETHANE (DICHLOROPHENE)</t>
  </si>
  <si>
    <t xml:space="preserve"> DICHLOROPHEN</t>
  </si>
  <si>
    <t xml:space="preserve"> 2,2'-DIHYDROXY-5,5'-DICHLORODIPHENYLMETHANE</t>
  </si>
  <si>
    <t xml:space="preserve"> 2,2'-METHYLENEBIS(4-CHLOROPHENOL)</t>
  </si>
  <si>
    <t xml:space="preserve"> 5,5'-DICHLORO-2,2'-DIHYDROXYDIPHENYLMETHANE</t>
  </si>
  <si>
    <t xml:space="preserve"> PHENOL, 2,2'-METHYLENEBIS(4-CHLORO-</t>
  </si>
  <si>
    <t xml:space="preserve"> METHYLGLUCOSIDE, ALPHA</t>
  </si>
  <si>
    <t xml:space="preserve"> ALPHA-METHYL GLUCOSIDE</t>
  </si>
  <si>
    <t xml:space="preserve"> ALPHA-D-GLUCOPYRANOSIDE, METHYL</t>
  </si>
  <si>
    <t xml:space="preserve"> ALPHA-METHYLGLUCOSIDE</t>
  </si>
  <si>
    <t xml:space="preserve"> GLUCOPYRANOSIDE, METHYL, ALPHA-D-</t>
  </si>
  <si>
    <t xml:space="preserve"> METHYL ALPHA-D-GLUCOPYRANOSIDE</t>
  </si>
  <si>
    <t xml:space="preserve"> METHYL ALPHA-GLUCOSIDE</t>
  </si>
  <si>
    <t xml:space="preserve"> METHYL GLUCOSE, ALPHA-</t>
  </si>
  <si>
    <t xml:space="preserve"> METHYL GLUCOSIDE, ALPHA-</t>
  </si>
  <si>
    <t xml:space="preserve"> 1,3-DI-O-TOLYLGUANIDINE</t>
  </si>
  <si>
    <t xml:space="preserve"> DOTG</t>
  </si>
  <si>
    <t xml:space="preserve"> DI-O-TOLYLGUANIDINE</t>
  </si>
  <si>
    <t xml:space="preserve"> GUANIDINE, N,N'-BIS(2-METHYLPHENYL)-</t>
  </si>
  <si>
    <t xml:space="preserve"> GUANIDINE, 1,3-DI-O-TOLYL-</t>
  </si>
  <si>
    <t xml:space="preserve"> N,N'-DI-O-TOLYLGUANIDINE</t>
  </si>
  <si>
    <t xml:space="preserve"> N,N'-BIS(2-METHYLPHENYL)GUANIDINE</t>
  </si>
  <si>
    <t xml:space="preserve"> 1,3-BIS(O-TOLYL)GUANIDINE</t>
  </si>
  <si>
    <t xml:space="preserve"> 1,3-DI-2-TOLYLGUANIDINE</t>
  </si>
  <si>
    <t xml:space="preserve"> PALM OIL MONOGLYCERIDES</t>
  </si>
  <si>
    <t xml:space="preserve"> GLYCERIDES, PALM-OIL MONO-</t>
  </si>
  <si>
    <t xml:space="preserve"> ETHYL METHACRYLATE</t>
  </si>
  <si>
    <t xml:space="preserve"> ETHYL 2-METHYL-2-PROPENOATE</t>
  </si>
  <si>
    <t xml:space="preserve"> 2-PROPENOIC ACID, 2-METHYL-, ETHYL ESTER</t>
  </si>
  <si>
    <t xml:space="preserve"> METHACRYLIC ACID, ETHYL ESTER</t>
  </si>
  <si>
    <t xml:space="preserve"> ITACONIC ACID</t>
  </si>
  <si>
    <t xml:space="preserve"> METHYLENESUCCINIC ACID</t>
  </si>
  <si>
    <t xml:space="preserve"> METHYLENEBUTANEDIOIC ACID</t>
  </si>
  <si>
    <t xml:space="preserve"> PROPYLENEDICARBOXYLIC ACID</t>
  </si>
  <si>
    <t xml:space="preserve"> SUCCINIC ACID, METHYLENE-</t>
  </si>
  <si>
    <t xml:space="preserve"> BUTANEDIOIC ACID, METHYLENE-</t>
  </si>
  <si>
    <t xml:space="preserve"> POLYOXYETHYLENE (MW 1540)</t>
  </si>
  <si>
    <t xml:space="preserve"> POLYETHYLENE GLYCOL 1540</t>
  </si>
  <si>
    <t xml:space="preserve"> PEG-40 STEARATE</t>
  </si>
  <si>
    <t xml:space="preserve"> POLYOXYL 40 STEARATE</t>
  </si>
  <si>
    <t xml:space="preserve"> POLYOXYETHYLENE (40) MONOSTEARATE</t>
  </si>
  <si>
    <t xml:space="preserve"> POLYOXYETHYLENE (40) STEARATE</t>
  </si>
  <si>
    <t xml:space="preserve"> PYRETHRINS</t>
  </si>
  <si>
    <t xml:space="preserve"> RUBBER, NATURAL</t>
  </si>
  <si>
    <t xml:space="preserve"> NATURAL RUBBER</t>
  </si>
  <si>
    <t xml:space="preserve"> D&amp;C RED NO. 7-CALCIUM LAKE</t>
  </si>
  <si>
    <t xml:space="preserve"> D&amp;C RED NO. 7-ALUMINUM LAKE</t>
  </si>
  <si>
    <t xml:space="preserve"> D&amp;C RED NO. 7-ZIRCONIUM LAKE</t>
  </si>
  <si>
    <t xml:space="preserve"> RAPESEED OIL MONOGLYCERIDES</t>
  </si>
  <si>
    <t xml:space="preserve"> POLYESTER</t>
  </si>
  <si>
    <t xml:space="preserve"> PHENOL, ALKYLATED</t>
  </si>
  <si>
    <t xml:space="preserve"> ALKYLPHENOL</t>
  </si>
  <si>
    <t xml:space="preserve"> ROSIN, FULLY DIMERIZED, AMMONIUM SALT</t>
  </si>
  <si>
    <t xml:space="preserve"> ROSIN, FULLY DIMERIZED, POTASSIUM SALT</t>
  </si>
  <si>
    <t xml:space="preserve"> ROSIN, FULLY DIMERIZED, SODIUM SALT</t>
  </si>
  <si>
    <t xml:space="preserve"> ROSIN, FULLY DIMERIZED, ZINC SALT</t>
  </si>
  <si>
    <t xml:space="preserve"> ROSIN, PARTIALLY DIMERIZED</t>
  </si>
  <si>
    <t xml:space="preserve"> PARTIALLY DIMERIZED ROSIN</t>
  </si>
  <si>
    <t xml:space="preserve"> ROSIN, PARTIALLY DIMERIZED, AMMONIUM SALT</t>
  </si>
  <si>
    <t xml:space="preserve"> ROSIN, PARTIALLY DIMERIZED, POTASSIUM SALT</t>
  </si>
  <si>
    <t xml:space="preserve"> ROSIN, PARTIALLY DIMERIZED, SODIUM SALT</t>
  </si>
  <si>
    <t xml:space="preserve"> ROSIN, PARTIALLY DIMERIZED, ZINC SALT</t>
  </si>
  <si>
    <t xml:space="preserve"> STARCH, IRRADIATED</t>
  </si>
  <si>
    <t xml:space="preserve"> IRRADIATED STARCH</t>
  </si>
  <si>
    <t xml:space="preserve"> CYCLIZED RUBBER</t>
  </si>
  <si>
    <t xml:space="preserve"> RUBBER, CYCLIZED</t>
  </si>
  <si>
    <t xml:space="preserve"> INDUSTRIAL STARCH, MODIFIED</t>
  </si>
  <si>
    <t xml:space="preserve"> STARCH, INDUSTRIAL, MODIFIED</t>
  </si>
  <si>
    <t xml:space="preserve"> STARCH, MODIFIED, INDUSTRIAL</t>
  </si>
  <si>
    <t xml:space="preserve"> MUSTARDSEED OIL, SULFATED</t>
  </si>
  <si>
    <t xml:space="preserve"> MUSTARD SEED OIL, SULFATED</t>
  </si>
  <si>
    <t xml:space="preserve"> RESIN, POLYCARBONATED</t>
  </si>
  <si>
    <t xml:space="preserve"> ROSIN, PARTIALLY POLYMERIZED</t>
  </si>
  <si>
    <t xml:space="preserve"> POLY(MONO(2-ETHYLHEXYL)HEMIMALEATE-CO-VINYLPYRROLIDONE)</t>
  </si>
  <si>
    <t xml:space="preserve"> VINYLPYRROLIDONE-2-ETHYLHEXYL HEMIMALEATE COPOLYMER</t>
  </si>
  <si>
    <t xml:space="preserve"> POLYVINYLPYRROLIDONE/(2-ETHYLHEXYL)-HEMIMALEATE COPOLYMER</t>
  </si>
  <si>
    <t xml:space="preserve"> ULTRAMARINES</t>
  </si>
  <si>
    <t xml:space="preserve"> C.I. 77007</t>
  </si>
  <si>
    <t xml:space="preserve"> POLYVINYL ACETATE LATEX</t>
  </si>
  <si>
    <t xml:space="preserve"> PPG-20 BUTYL ETHER</t>
  </si>
  <si>
    <t xml:space="preserve"> POLYOXYPROPYLENE 20 BUTYL ETHER</t>
  </si>
  <si>
    <t xml:space="preserve"> POLYOXYPROPYLENE (MIN. 20 MOLS) OLEATE BUTYL ETHER</t>
  </si>
  <si>
    <t xml:space="preserve"> PPG-20 BUTYL ETHER MONOOLEATE</t>
  </si>
  <si>
    <t xml:space="preserve"> POLYOXYPROPYLENE 20 OLEATE BUTYL ETHER</t>
  </si>
  <si>
    <t xml:space="preserve"> POLYOXYPROPYLENE (MIN. 40 MOLS) STEARATE BUTYL ETHER</t>
  </si>
  <si>
    <t xml:space="preserve"> PPG-40 BUTYL ETHER MONOSTEARATE</t>
  </si>
  <si>
    <t xml:space="preserve"> POLYOXYETHYLENE (MIN. 15 MOLS) ESTER OF ROSIN</t>
  </si>
  <si>
    <t xml:space="preserve"> ROSIN, PEG-15 ESTER</t>
  </si>
  <si>
    <t xml:space="preserve"> PEG-15 RESINATE</t>
  </si>
  <si>
    <t xml:space="preserve"> POLYOXYETHYLENE (15) ROSIN</t>
  </si>
  <si>
    <t xml:space="preserve"> TALLOW FATTY ACIDS POLYOXYETHYLENE 400 ESTER</t>
  </si>
  <si>
    <t xml:space="preserve"> TALLOW FATTY ACID, PEG-8 ESTER</t>
  </si>
  <si>
    <t xml:space="preserve"> PEG-8 TALLOWATE</t>
  </si>
  <si>
    <t xml:space="preserve"> GLUE, ANIMAL</t>
  </si>
  <si>
    <t xml:space="preserve"> ANIMAL GLUE</t>
  </si>
  <si>
    <t xml:space="preserve"> COTTONSEED OIL MONO- AND DIGLYCERIDES</t>
  </si>
  <si>
    <t xml:space="preserve"> LARD MONO- AND DIGLYCERIDES</t>
  </si>
  <si>
    <t xml:space="preserve"> COTTON</t>
  </si>
  <si>
    <t xml:space="preserve"> cotton duck</t>
  </si>
  <si>
    <t xml:space="preserve"> gossypium</t>
  </si>
  <si>
    <t xml:space="preserve"> coton (gossypium spp.)</t>
  </si>
  <si>
    <t xml:space="preserve"> MARINE OIL FATTY ACIDS SOAPS, HYDROGENATED</t>
  </si>
  <si>
    <t xml:space="preserve"> MARINE OIL FATTY ACIDS, HYDROGENATED, SALTS</t>
  </si>
  <si>
    <t xml:space="preserve"> FATTY ACIDS, MARINE-OIL, HYDROGENATED, SALTS</t>
  </si>
  <si>
    <t xml:space="preserve"> HYDROGENATED MARINE OIL FATTY ACIDS, SALTS</t>
  </si>
  <si>
    <t xml:space="preserve"> SOYBEAN OIL, REFINED</t>
  </si>
  <si>
    <t xml:space="preserve"> FISH FATTY ACIDS</t>
  </si>
  <si>
    <t xml:space="preserve"> WOOD ROSIN, PARTIALLY HYDROGENATED, GLYCEROL ESTER</t>
  </si>
  <si>
    <t xml:space="preserve"> TALL OIL FATTY ACIDS, POLYOXYETHYLENE 700 DIESTERS</t>
  </si>
  <si>
    <t xml:space="preserve"> PEG-14 TALL OIL FATTY ACIDS DIESTER</t>
  </si>
  <si>
    <t xml:space="preserve"> PEG-14 DITALLATE</t>
  </si>
  <si>
    <t xml:space="preserve"> TALL OIL FATTY ACIDS, PEG-14 DIESTERS</t>
  </si>
  <si>
    <t xml:space="preserve"> TALL OIL FATTY ACIDS, POLYOXYETHYLENE 700 ESTERS</t>
  </si>
  <si>
    <t xml:space="preserve"> PEG-14 TALL OIL FATTY ACIDS ESTER</t>
  </si>
  <si>
    <t xml:space="preserve"> PEG-14 TALLATE</t>
  </si>
  <si>
    <t xml:space="preserve"> TALL OIL FATTY ACIDS, PEG-14 ESTERS</t>
  </si>
  <si>
    <t xml:space="preserve"> POLY(1-ALKENE-CO-ETHYLENE)</t>
  </si>
  <si>
    <t xml:space="preserve"> POLY(ALPHA-OLEFIN-CO-ETHYLENE)</t>
  </si>
  <si>
    <t xml:space="preserve"> ETHYLENE-ALKENE-1 COPOLYMER</t>
  </si>
  <si>
    <t xml:space="preserve"> ETHYLENE-1-ALKENE COPOLYMER</t>
  </si>
  <si>
    <t xml:space="preserve"> ETHYLENE-1-OLEFIN COPOLYMER</t>
  </si>
  <si>
    <t xml:space="preserve"> WOOD ROSIN, CALCIUM SALT</t>
  </si>
  <si>
    <t xml:space="preserve"> WOOD ROSIN, LIMED</t>
  </si>
  <si>
    <t xml:space="preserve"> PROPYLENE GLYCOL MONOESTER OF TALLOW FATTY ACIDS</t>
  </si>
  <si>
    <t xml:space="preserve"> TALLOW FATTY ACIDS, PROPYLENE GLYCOL MONOESTERS</t>
  </si>
  <si>
    <t xml:space="preserve"> PROPYLENE GLYCOL TALLOWATE</t>
  </si>
  <si>
    <t xml:space="preserve"> PROPYLENE GLYCOL MONOESTER OF SOYBEAN OIL FATTY ACIDS</t>
  </si>
  <si>
    <t xml:space="preserve"> SOYBEAN OIL FATTY ACIDS, PROPYLENE GLYCOL MONOESTERS</t>
  </si>
  <si>
    <t xml:space="preserve"> VEGETABLE OIL, SULFONATED POTASSIUM SALT</t>
  </si>
  <si>
    <t xml:space="preserve"> VEGETABLE OIL, SULFONATED, POTASSIUM SALT</t>
  </si>
  <si>
    <t xml:space="preserve"> VEGETABLE OIL, SULFONATED</t>
  </si>
  <si>
    <t xml:space="preserve"> POLY(ACRYLAMIDE-CO-METHYL ACRYLATE-CO-VINYLIDENE CHLORIDE-CO-VINYLSULFONIC ACID)</t>
  </si>
  <si>
    <t xml:space="preserve"> VINYLIDENE CHLORIDE-METHYL ACRYLATE-VINYLSULFONIC ACID-ACRYLAMIDE COPOLYMER</t>
  </si>
  <si>
    <t xml:space="preserve"> SOYBEAN OIL, CRUDE, DEGUMMED</t>
  </si>
  <si>
    <t xml:space="preserve"> ETHYLENE-METHACRYLIC ACID COPOLYMER, PARTIAL SALTS</t>
  </si>
  <si>
    <t xml:space="preserve"> ALKYLKETENE DIMER</t>
  </si>
  <si>
    <t xml:space="preserve"> ALKYL KETENE DIMER</t>
  </si>
  <si>
    <t xml:space="preserve"> COCONUT OIL, SULFONATED</t>
  </si>
  <si>
    <t xml:space="preserve"> DIALKYL KETONE</t>
  </si>
  <si>
    <t xml:space="preserve"> DIFATTY KETONE</t>
  </si>
  <si>
    <t xml:space="preserve"> FATTY ACID KETONE DIMER</t>
  </si>
  <si>
    <t xml:space="preserve"> N-DIALKYL(C12-C18)BENZYLMETHYLAMMONIUM CHLORIDE</t>
  </si>
  <si>
    <t xml:space="preserve"> DIALKYL(C12-18)BENZYLMETHYLAMMONIUM CHLORIDE</t>
  </si>
  <si>
    <t xml:space="preserve"> C12-18 DIALKYLBENZYLMETHYLAMMONIUM CHLORIDE</t>
  </si>
  <si>
    <t xml:space="preserve"> N-OLEOYL-N'-STEAROYLETHYLENEDIAMINE</t>
  </si>
  <si>
    <t xml:space="preserve"> N,N'-OLEOYLSTEARYLETHYLENEDIAMINE</t>
  </si>
  <si>
    <t xml:space="preserve"> N-(2-STEARAMIDOETHYL)OLEAMIDE</t>
  </si>
  <si>
    <t xml:space="preserve"> COPAL RESIN, HEAT PROCESSED</t>
  </si>
  <si>
    <t xml:space="preserve"> POLY(FORMALDEHYDE-CO-UREA),MODIFIED</t>
  </si>
  <si>
    <t xml:space="preserve"> POLY(FORMALDEHYDE-CO-UREA), MODIFIED</t>
  </si>
  <si>
    <t xml:space="preserve"> UREA-FORMALDEHYDE RESIN, MODIFIED</t>
  </si>
  <si>
    <t xml:space="preserve"> CARRAGEENAN SALT</t>
  </si>
  <si>
    <t xml:space="preserve"> DICYCLOHEXYLAMINE FATTY ACID SALTS</t>
  </si>
  <si>
    <t xml:space="preserve"> FATTY ACIDS, DICYCLOHEXYLAMINE SALTS</t>
  </si>
  <si>
    <t xml:space="preserve"> DICYCLOHEXYLAMINE, FATTY ACID SALTS</t>
  </si>
  <si>
    <t xml:space="preserve"> POLY(ETHYL METHACRYLATE-CO-METHYL-METHACRYLATE-CO-VINYLIDENE CHLORIDE)</t>
  </si>
  <si>
    <t xml:space="preserve"> POLY(ETHYL METHACRYLATE-CO-METHYL METHACRYLATE-CO-VINYLIDENE CHLORIDE)</t>
  </si>
  <si>
    <t xml:space="preserve"> ETHYL METHACRYLATE-METHYL METHACRYLATE-VINYLIDENE CHLORIDE COPOLYMER</t>
  </si>
  <si>
    <t xml:space="preserve"> VINYLIDENE CHLORIDE-ETHYL METHACRYLATE-METHYL METHACRYLATE COPOLYMER</t>
  </si>
  <si>
    <t xml:space="preserve"> GUM ROSIN</t>
  </si>
  <si>
    <t xml:space="preserve"> ROSIN, DISPROPORTIONATED</t>
  </si>
  <si>
    <t xml:space="preserve"> DISPROPORTIONATED ROSIN</t>
  </si>
  <si>
    <t xml:space="preserve"> ROSIN, CATALYTICALLY DISPROPORTIONATED</t>
  </si>
  <si>
    <t xml:space="preserve"> GUM ROSIN, DISPROPORTIONATED</t>
  </si>
  <si>
    <t xml:space="preserve"> WOOD ROSIN, DISPROPORTIONATED</t>
  </si>
  <si>
    <t xml:space="preserve"> TALL OIL ROSIN, DISPROPORTIONATED</t>
  </si>
  <si>
    <t xml:space="preserve"> GUM ROSIN, ALUMINUM SALT</t>
  </si>
  <si>
    <t xml:space="preserve"> WOOD ROSIN, ALUMINUM SALT</t>
  </si>
  <si>
    <t xml:space="preserve"> TALL OIL ROSIN, ALUMINUM SALT</t>
  </si>
  <si>
    <t xml:space="preserve"> ROSIN, DISPROPORTIONATED, ALUMINUM SALT</t>
  </si>
  <si>
    <t xml:space="preserve"> GUM ROSIN, DISPROPORTIONATED, ALUMINUM SALT</t>
  </si>
  <si>
    <t xml:space="preserve"> WOOD ROSIN, DISPROPORTIONATED, ALUMINUM SALT</t>
  </si>
  <si>
    <t xml:space="preserve"> TALL OIL ROSIN, DISPROPORTIONATED, ALUMINUM SALT</t>
  </si>
  <si>
    <t xml:space="preserve"> GUM ROSIN, POTASSIUM SALT</t>
  </si>
  <si>
    <t xml:space="preserve"> WOOD ROSIN, POTASSIUM SALT</t>
  </si>
  <si>
    <t xml:space="preserve"> TALL OIL ROSIN, POTASSIUM SALT</t>
  </si>
  <si>
    <t xml:space="preserve"> ROSIN, DISPROPORTIONATED, POTASSIUM SALT</t>
  </si>
  <si>
    <t xml:space="preserve"> GUM ROSIN, DISPROPORTIONATED, POTASSIUM SALT</t>
  </si>
  <si>
    <t xml:space="preserve"> WOOD ROSIN, DISPROPORTIONATED, POTASSIUM SALT</t>
  </si>
  <si>
    <t xml:space="preserve"> TALL OIL ROSIN, DISPROPORTIONATED, POTASSIUM SALT</t>
  </si>
  <si>
    <t xml:space="preserve"> GUM ROSIN, SODIUM SALT</t>
  </si>
  <si>
    <t xml:space="preserve"> WOOD ROSIN, SODIUM SALT</t>
  </si>
  <si>
    <t xml:space="preserve"> TALL OIL ROSIN, SODIUM SALT</t>
  </si>
  <si>
    <t xml:space="preserve"> ROSIN, DISPROPORTIONATED, SODIUM SALT</t>
  </si>
  <si>
    <t xml:space="preserve"> GUM ROSIN, DISPROPORTIONATED, SODIUM SALT</t>
  </si>
  <si>
    <t xml:space="preserve"> WOOD ROSIN, DISPROPORTIONATED, SODIUM SALT</t>
  </si>
  <si>
    <t xml:space="preserve"> TALL OIL ROSIN, DISPROPORTIONATED, SODIUM SALT</t>
  </si>
  <si>
    <t xml:space="preserve"> TALL OIL ROSIN, DARK</t>
  </si>
  <si>
    <t xml:space="preserve"> DARK TALL OIL ROSIN</t>
  </si>
  <si>
    <t xml:space="preserve"> ROSIN, PARTIALLY SAPONIFIED</t>
  </si>
  <si>
    <t xml:space="preserve"> GUM ROSIN, HYDROGENATED, GLYCEROL ESTER</t>
  </si>
  <si>
    <t xml:space="preserve"> TALL OIL ROSIN, HYDROGENATED, GLYCEROL ESTER</t>
  </si>
  <si>
    <t xml:space="preserve"> GUM ROSIN, HYDROGENATED</t>
  </si>
  <si>
    <t xml:space="preserve"> HYDROGENATED GUM ROSIN</t>
  </si>
  <si>
    <t xml:space="preserve"> WOOD ROSIN, HYDROGENATED</t>
  </si>
  <si>
    <t xml:space="preserve"> HYDROGENATED WOOD ROSIN</t>
  </si>
  <si>
    <t xml:space="preserve"> TALL OIL ROSIN, HYDROGENATED</t>
  </si>
  <si>
    <t xml:space="preserve"> HYDROGENATED TALL OIL ROSIN</t>
  </si>
  <si>
    <t xml:space="preserve"> ROSIN, SALIGENATED</t>
  </si>
  <si>
    <t xml:space="preserve"> GUM ROSIN, HYDROGENATED, METHYL ESTER</t>
  </si>
  <si>
    <t xml:space="preserve"> WOOD ROSIN, HYDROGENATED, METHYL ESTER</t>
  </si>
  <si>
    <t xml:space="preserve"> TALL OIL ROSIN, HYDROGENATED, METHYL ESTER</t>
  </si>
  <si>
    <t xml:space="preserve"> MELAMINE-FORMALDEHYDE RESIN, MODIFIED</t>
  </si>
  <si>
    <t xml:space="preserve"> POLY(BUTYL METHACRYLATE-CO-VINYLIDENE CHLORIDE)</t>
  </si>
  <si>
    <t xml:space="preserve"> VINYLIDENE CHLORIDE-BUTYL METHACRYLATE COPOLYMER</t>
  </si>
  <si>
    <t xml:space="preserve"> POLY(PROPYL METHACRYLATE-CO-VINYLIDENE CHLORIDE)</t>
  </si>
  <si>
    <t xml:space="preserve"> VINYLIDENE CHLORIDE-PROPYL METHACRYLATE COPOLYMER</t>
  </si>
  <si>
    <t xml:space="preserve"> COTTONSEED OIL, SULFATED</t>
  </si>
  <si>
    <t xml:space="preserve"> POLY(FORMALDEHYDE-CO-PHENOL-CO-TERPENE)</t>
  </si>
  <si>
    <t xml:space="preserve"> FORMALDEHYDE-PHENOL-TERPENE COPOLYMER</t>
  </si>
  <si>
    <t xml:space="preserve"> TERPENE-PHENOL-FORMALDEHYDE COPOLYMER</t>
  </si>
  <si>
    <t xml:space="preserve"> DIACETYLTARTARIC ACID ESTER OF TALLOW MONOGLYCERIDE</t>
  </si>
  <si>
    <t xml:space="preserve"> TALLOW GLYCERIDE, DIACETYLTARTARIC ACID ESTER</t>
  </si>
  <si>
    <t xml:space="preserve"> WOOD ROSIN, PARTIALLY HYDROGENATED, PENTAERYTHRITOL ESTER</t>
  </si>
  <si>
    <t xml:space="preserve"> PENTAERYTHRITOL ESTER OF PARTIALLY HYDROGENATED WOOD ROSIN</t>
  </si>
  <si>
    <t xml:space="preserve"> SOYBEAN OIL, SULFATED</t>
  </si>
  <si>
    <t xml:space="preserve"> TIN-ZINC STEARATE</t>
  </si>
  <si>
    <t xml:space="preserve"> TIN ZINC STEARATE</t>
  </si>
  <si>
    <t xml:space="preserve"> TIN ZINC OCTADECANOATE</t>
  </si>
  <si>
    <t xml:space="preserve"> WOOD ROSIN, PARTIALLY HYDROGENATED, TRIETHYLENE GLYCOL ESTER</t>
  </si>
  <si>
    <t xml:space="preserve"> TRIETHYLENE GLYCOL ESTER OF PARTIALLY HYDROGENATED WOOD ROSIN</t>
  </si>
  <si>
    <t xml:space="preserve"> SOYAALKYD RESIN</t>
  </si>
  <si>
    <t xml:space="preserve"> SOYBEAN OIL ALKYD RESIN</t>
  </si>
  <si>
    <t xml:space="preserve"> ALKYD RESIN, SOYA</t>
  </si>
  <si>
    <t xml:space="preserve"> SPERM OIL, SULFONATED</t>
  </si>
  <si>
    <t xml:space="preserve"> 1-ALKYL(C6-18)AMINO-3-AMINOPROPANE MONOACETATE</t>
  </si>
  <si>
    <t xml:space="preserve"> N-ALKYL(C6-18)TRIMETHYLENEDIAMINE ACETATE</t>
  </si>
  <si>
    <t xml:space="preserve"> SOYBEAN OIL, DIETHYLENE GLYCOL ESTERS</t>
  </si>
  <si>
    <t xml:space="preserve"> SOYBEAN OIL, DIETHYLENE GLYCOL ESTER</t>
  </si>
  <si>
    <t xml:space="preserve"> CASTOR OIL PHTHALATE, HYDROGENATED</t>
  </si>
  <si>
    <t xml:space="preserve"> HYDROGENATED CASTOR OIL-PHTHALIC ANHYDRIDE COPOLYMER</t>
  </si>
  <si>
    <t xml:space="preserve"> WOOD ROSIN, MALEATED, GLYCEROL ESTER</t>
  </si>
  <si>
    <t xml:space="preserve"> GLYCEROL ESTER OF MALEIC ANHYDRIDE-MODIFIED WOOD ROSIN</t>
  </si>
  <si>
    <t xml:space="preserve"> ACYL SARCOSINE, N-SUBSTITUTED DERIVATIVE</t>
  </si>
  <si>
    <t xml:space="preserve"> N-ACYLSARCOSINE</t>
  </si>
  <si>
    <t xml:space="preserve"> N-METHYLGLYCINE, N-ACYL DERIVATIVE</t>
  </si>
  <si>
    <t xml:space="preserve"> TALL OIL ROSIN-FORMALDEHYDE POLYMER</t>
  </si>
  <si>
    <t xml:space="preserve"> TALL OIL ROSIN MODIFIED BY FORMALDEHYDE</t>
  </si>
  <si>
    <t xml:space="preserve"> ROSIN SALT</t>
  </si>
  <si>
    <t xml:space="preserve"> ROSIN ACID SOAP</t>
  </si>
  <si>
    <t xml:space="preserve"> WOOD ROSIN, METHYL ESTER</t>
  </si>
  <si>
    <t xml:space="preserve"> GUM ROSIN, CALCIUM SALT</t>
  </si>
  <si>
    <t xml:space="preserve"> GUM ROSIN, AMMONIUM SALT</t>
  </si>
  <si>
    <t xml:space="preserve"> WOOD ROSIN, AMMONIUM SALT</t>
  </si>
  <si>
    <t xml:space="preserve"> TALL OIL ROSIN, AMMONIUM SALT</t>
  </si>
  <si>
    <t xml:space="preserve"> GUM ROSIN, MAGNESIUM SALT</t>
  </si>
  <si>
    <t xml:space="preserve"> WOOD ROSIN, MAGNESIUM SALT</t>
  </si>
  <si>
    <t xml:space="preserve"> GUM ROSIN, ZINC SALT</t>
  </si>
  <si>
    <t xml:space="preserve"> WOOD ROSIN, ZINC SALT</t>
  </si>
  <si>
    <t xml:space="preserve"> TALL OIL ROSIN, ZINC SALT</t>
  </si>
  <si>
    <t xml:space="preserve"> ROSIN, HYDROGENATED, ALUMINUM SALT</t>
  </si>
  <si>
    <t xml:space="preserve"> ROSIN, HYDROGENATED, MAGNESIUM SALT</t>
  </si>
  <si>
    <t xml:space="preserve"> ROSIN, PARTIALLY DIMERIZED, ALUMINUM SALT</t>
  </si>
  <si>
    <t xml:space="preserve"> ROSIN, PARTIALLY DIMERIZED, MAGNESIUM SALT</t>
  </si>
  <si>
    <t xml:space="preserve"> TALL OIL ROSIN, MAGNESIUM SALT</t>
  </si>
  <si>
    <t xml:space="preserve"> D&amp;C RED NO. 7-CALCIUM/STRONTIUM LAKE</t>
  </si>
  <si>
    <t xml:space="preserve"> POLY(FORMALDEHYDE-CO-PHENOL), ROSIN MODIFIED</t>
  </si>
  <si>
    <t xml:space="preserve"> PHENOL-FORMALDEHYDE-ROSIN MODIFIED POLYMER</t>
  </si>
  <si>
    <t xml:space="preserve"> PHENOL-FORMALDEHYDE COPOLYMER, ROSIN-MODIFIED</t>
  </si>
  <si>
    <t xml:space="preserve"> ROSIN MODIFIED-PHENOL-FORMALDEHYDE POLYMER</t>
  </si>
  <si>
    <t xml:space="preserve"> PETROLEUM HYDROCARBONS, LIGHT</t>
  </si>
  <si>
    <t xml:space="preserve"> LIGHT PETROLEUM HYDROCARBONS</t>
  </si>
  <si>
    <t xml:space="preserve"> LARD FATTY ACIDS, METHYL ESTERS</t>
  </si>
  <si>
    <t xml:space="preserve"> POLY(PHENOL-CO-TERPENE)</t>
  </si>
  <si>
    <t xml:space="preserve"> PHENOL-TERPENE COPOLYMER</t>
  </si>
  <si>
    <t xml:space="preserve"> TERPENE PHENOLIC RESIN</t>
  </si>
  <si>
    <t xml:space="preserve"> BISPHENOL A, POLYBUTYLATED</t>
  </si>
  <si>
    <t xml:space="preserve"> 4,4'-ISOPROPYLIDENEDIPHENOL, POLYBUTYLATED</t>
  </si>
  <si>
    <t xml:space="preserve"> COCONUT ALCOHOL, POLYETHYLENE GLYCOL, SODIUM SULFATE</t>
  </si>
  <si>
    <t xml:space="preserve"> SODIUM PEG COCONUT ALKYL ETHER SULFATE</t>
  </si>
  <si>
    <t xml:space="preserve"> COCONUT ALCOHOL, ETHOXYLATED, SODIUM SULFATE</t>
  </si>
  <si>
    <t xml:space="preserve"> SODIUM COCONUT ALKYL ETHOXYSULFATE</t>
  </si>
  <si>
    <t xml:space="preserve"> POLY(FORMALDEHYDE-CO-PHENOL), CASHEW NUTSHELL LIQUID MODIFIED</t>
  </si>
  <si>
    <t xml:space="preserve"> PHENOL-FORMALDEHYDE RESIN, CASHEW NUTSHELL LIQUID MODIFIED</t>
  </si>
  <si>
    <t xml:space="preserve"> BISPHENOL A DIHYDROGEN PHOSPHITE</t>
  </si>
  <si>
    <t xml:space="preserve"> 4,4'-ISOPROPYLIDENEDIPHENOL DIHYDROGEN PHOSPHITE</t>
  </si>
  <si>
    <t xml:space="preserve"> PETROLEUM HYDROCARBONS, CYCLOPENTADIENE, HYDROGENATED</t>
  </si>
  <si>
    <t xml:space="preserve"> PEG ALKYLARYL ETHER</t>
  </si>
  <si>
    <t xml:space="preserve"> DI(HYDROXYETHYL)DIETHYLENETRIAMINE DISTEARATE MONOACETATE</t>
  </si>
  <si>
    <t xml:space="preserve"> 1-(2-HYDROXYETHYL)-1-(4-CHLOROBUTYL)-2-ALKYL(C6-17)IMIDAZOLINIUM CHLORIDE</t>
  </si>
  <si>
    <t xml:space="preserve"> OLEIC ACID REACTED WITH N-ALKYL(C16-C18)TRIMETHYLENEDIAMINE</t>
  </si>
  <si>
    <t xml:space="preserve"> N-ALKYL(C16-18)TRIMETHYLENEDIAMINE OLEATE</t>
  </si>
  <si>
    <t xml:space="preserve"> TAMARIND SEED KERNEL POWDER</t>
  </si>
  <si>
    <t xml:space="preserve"> CRESOL, O-, ALKYLATED</t>
  </si>
  <si>
    <t xml:space="preserve"> 2-METHYLPHENOL, ALKYLATED</t>
  </si>
  <si>
    <t xml:space="preserve"> ETHYLPHENOL, ALKYLATED</t>
  </si>
  <si>
    <t xml:space="preserve"> XYLENOL, ALKYLATED</t>
  </si>
  <si>
    <t xml:space="preserve"> CRESOL, M-, BUTYLATED</t>
  </si>
  <si>
    <t xml:space="preserve"> 3-METHYLPHENOL, BUTYLATED</t>
  </si>
  <si>
    <t xml:space="preserve"> CRESOL, P-, BUTYLATED</t>
  </si>
  <si>
    <t xml:space="preserve"> 4-METHYLPHENOL, BUTYLATED</t>
  </si>
  <si>
    <t xml:space="preserve"> BUTYLATED, STYRENATED CRESOLS</t>
  </si>
  <si>
    <t xml:space="preserve"> CRESOL, BUTYLATED, STYRENATED</t>
  </si>
  <si>
    <t xml:space="preserve"> BUTYLATED, STYRENATED CRESOL</t>
  </si>
  <si>
    <t xml:space="preserve"> DIETHANOLAMINE CONDENSED WITH ANIMAL OR VEGETABLE FATTY ACIDS</t>
  </si>
  <si>
    <t xml:space="preserve"> FATTY ACIDS DIETHANOLAMIDE</t>
  </si>
  <si>
    <t xml:space="preserve"> DIETHANOLAMINE, FATTY ACIDS CONDENSATE</t>
  </si>
  <si>
    <t xml:space="preserve"> N,N-BIS(2-HYDROXYETHYL)ALKANAMIDE</t>
  </si>
  <si>
    <t xml:space="preserve"> FATTY ACIDS(C10-18), METHYL ESTERS</t>
  </si>
  <si>
    <t xml:space="preserve"> C10-18 FATTY ACIDS, METHYL ESTER</t>
  </si>
  <si>
    <t xml:space="preserve"> METHYL ESTERS, FATTY ACID(C10-18)</t>
  </si>
  <si>
    <t xml:space="preserve"> ALPHA-OLEFIN(C10-C18) SULFONATE</t>
  </si>
  <si>
    <t xml:space="preserve"> ALPHA-OLEFIN(C10-18) SULFONATE</t>
  </si>
  <si>
    <t xml:space="preserve"> ALPHA-OLEFIN SULFONATE, C10-18</t>
  </si>
  <si>
    <t xml:space="preserve"> C10-18 ALPHA-OLEFIN SULFONATE</t>
  </si>
  <si>
    <t xml:space="preserve"> FATTY ACID(C18), UNSATURATED, DIMER, PARTIAL METHYL ESTER</t>
  </si>
  <si>
    <t xml:space="preserve"> FATTY ACID, DIMER, (C18), UNSATURATED, PARTIAL METHYL ESTER</t>
  </si>
  <si>
    <t xml:space="preserve"> C18 FATTY ACID, UNSATURATED, DIMER, PARTIAL METHYLMETHYL ESTER</t>
  </si>
  <si>
    <t xml:space="preserve"> ALKENYL(C16-18)DIMETHYLETHYL-AMMONIUM BROMIDE</t>
  </si>
  <si>
    <t xml:space="preserve"> ALKENYL(C16-18)ETHYLDIMETHYLAMMONIUM BROMIDE</t>
  </si>
  <si>
    <t xml:space="preserve"> ALKENYL(C16-18)DIMETHYLETHYLAMMONIUM BROMIDE</t>
  </si>
  <si>
    <t xml:space="preserve"> C16-18 ALKENYLETHYLDIMETHYLAMMONIUM BROMIDE</t>
  </si>
  <si>
    <t xml:space="preserve"> SPERM OIL ALCOHOL</t>
  </si>
  <si>
    <t xml:space="preserve"> RUBBER LATEX, CREPE</t>
  </si>
  <si>
    <t xml:space="preserve"> SOYBEAN OIL, CRUDE</t>
  </si>
  <si>
    <t xml:space="preserve"> FATTY ACIDS, DIMERIZED</t>
  </si>
  <si>
    <t xml:space="preserve"> FISH OIL TRIGLYCERIDES</t>
  </si>
  <si>
    <t xml:space="preserve"> FISH OIL TRIGLYCERIDE</t>
  </si>
  <si>
    <t xml:space="preserve"> ALPHA-ALKYL(C10-C14)-OMEGA-HYDROXYPOLY(OXYETHYLENE) POLY(OXYPROPYLENE)</t>
  </si>
  <si>
    <t xml:space="preserve"> PEG/PPG ALKYL(C10-14) ETHER</t>
  </si>
  <si>
    <t xml:space="preserve"> ALPHA-ALKYL(C10-14)-OMEGA-HYDROXYPOLY(OXYETHYLENE)POLY(OXYPROPYLENE)</t>
  </si>
  <si>
    <t xml:space="preserve"> C10-14 ALCOHOLS, ETHOXYLATED PROPOXYLATED</t>
  </si>
  <si>
    <t xml:space="preserve"> C10-14 PEG/PPG ALKYL ETHER</t>
  </si>
  <si>
    <t xml:space="preserve"> ETHOXYLATED PROPOXYLATED ALCOHOLS(C10-14)</t>
  </si>
  <si>
    <t xml:space="preserve"> PEG/PPG ALKYL ETHER, C10-14</t>
  </si>
  <si>
    <t xml:space="preserve"> PEG/PPG C10-14 ALCOHOLS</t>
  </si>
  <si>
    <t xml:space="preserve"> POLYETHYLENE-POLYPROPYLENE GLYCOL ALKYL(C10-14) ETHER</t>
  </si>
  <si>
    <t xml:space="preserve"> PEG-3-15 TRIDECYL ETHER</t>
  </si>
  <si>
    <t xml:space="preserve"> POLYOXYETHYLENE(3-15 MOLES) TRIDECYL ETHER</t>
  </si>
  <si>
    <t xml:space="preserve"> NONOXYNOL 6-9 PHOSPHATE</t>
  </si>
  <si>
    <t xml:space="preserve"> PEG-6-9 NONYLPHENYL ETHER PHOSPHATE</t>
  </si>
  <si>
    <t xml:space="preserve"> DI(CETYL/STEARYL)CARBAMOYL CHLORIDE</t>
  </si>
  <si>
    <t xml:space="preserve"> C16-18 DIALKYLCARBAMOYL CHLORIDE</t>
  </si>
  <si>
    <t xml:space="preserve"> DIALKYL(C16-18)CARBAMOYL CHLORIDE</t>
  </si>
  <si>
    <t xml:space="preserve"> DIALKYLCARBAMOYL CHLORIDE, C16-18</t>
  </si>
  <si>
    <t xml:space="preserve"> SYNTHETIC WAX POLYMER</t>
  </si>
  <si>
    <t xml:space="preserve"> ALPHA-(P-NONYLPHENYL)-OMEGA-HYDROXYPOLY(OXYETHYLENE) PHOSPHATE (50MOLES ETHYLENE OXIDE)</t>
  </si>
  <si>
    <t xml:space="preserve"> NONOXYNOL 50 PHOSPHATE</t>
  </si>
  <si>
    <t xml:space="preserve"> PEG-50 NONYLPHENYL ETHER PHOSPHATE</t>
  </si>
  <si>
    <t xml:space="preserve"> FATTY ACIDS, VEGETABLE, ALUMINUM SALT</t>
  </si>
  <si>
    <t xml:space="preserve"> VEGETABLE OIL FATTY ACIDS, ALUMINUM SALTS</t>
  </si>
  <si>
    <t xml:space="preserve"> FATTY ACIDS, VEGETABLE-OIL, ALUMINUM SALTS</t>
  </si>
  <si>
    <t xml:space="preserve"> FATTY ACIDS, VEGETABLE, MAGNESIUM SALT</t>
  </si>
  <si>
    <t xml:space="preserve"> VEGETABLE OIL FATTY ACIDS, MAGNESIUM SALTS</t>
  </si>
  <si>
    <t xml:space="preserve"> FATTY ACIDS, VEGETABLE-OIL, MAGNESIUM SALTS</t>
  </si>
  <si>
    <t xml:space="preserve"> FATTY ACIDS, ANIMAL, ALUMINUM SALT</t>
  </si>
  <si>
    <t xml:space="preserve"> ANIMAL FATTY ACIDS, ALUMINUM SALTS</t>
  </si>
  <si>
    <t xml:space="preserve"> FATTY ACIDS, ANIMAL, ALUMINUM SALTS</t>
  </si>
  <si>
    <t xml:space="preserve"> FATTY ACIDS, ANIMAL, AMMONIUM SALT</t>
  </si>
  <si>
    <t xml:space="preserve"> ANIMAL FATTY ACIDS, AMMONIUM SALTS</t>
  </si>
  <si>
    <t xml:space="preserve"> FATTY ACIDS, ANIMAL, AMMONIUM SALTS</t>
  </si>
  <si>
    <t xml:space="preserve"> FATTY ACIDS, ANIMAL, CALCIUM SALT</t>
  </si>
  <si>
    <t xml:space="preserve"> ANIMAL FATTY ACIDS, CALCIUM SALTS</t>
  </si>
  <si>
    <t xml:space="preserve"> FATTY ACIDS, ANIMAL, CALCIUM SALTS</t>
  </si>
  <si>
    <t xml:space="preserve"> FATTY ACIDS, ANIMAL, MAGNESIUM SALT</t>
  </si>
  <si>
    <t xml:space="preserve"> ANIMAL FATTY ACIDS, MAGNESIUM SALTS</t>
  </si>
  <si>
    <t xml:space="preserve"> FATTY ACIDS, ANIMAL, MAGNESIUM SALTS</t>
  </si>
  <si>
    <t xml:space="preserve"> FATTY ACIDS, ANIMAL, SODIUM SALT</t>
  </si>
  <si>
    <t xml:space="preserve"> ANIMAL FATTY ACIDS, SODIUM SALTS</t>
  </si>
  <si>
    <t xml:space="preserve"> FATTY ACIDS, ANIMAL, SODIUM SALTS</t>
  </si>
  <si>
    <t xml:space="preserve"> COCONUT FATTY ACID AMINE SALT OF TETRACHLOROPHENOL</t>
  </si>
  <si>
    <t xml:space="preserve"> COCONUT AMINE TETRACHLOROPHENATE</t>
  </si>
  <si>
    <t xml:space="preserve"> COCAMINE TETRACHLOROPHENATE</t>
  </si>
  <si>
    <t xml:space="preserve"> COCONUT FATTY ACID AMINE, TETRACHLOROPHENOL SALT</t>
  </si>
  <si>
    <t xml:space="preserve"> TETRACHLOROPHENOL, COCONUT FATTY ACID AMINE SALT</t>
  </si>
  <si>
    <t xml:space="preserve"> WOOD ROSIN, MALEATED, PENTAERYTHRITOL ESTER</t>
  </si>
  <si>
    <t xml:space="preserve"> PENTAERYTHRITOL MALEATED WOOD ROSIN</t>
  </si>
  <si>
    <t xml:space="preserve"> PENTAERYTHRITOL ESTER OF MALEIC ANHYDRIDE-MODIFIED WOOD ROSIN</t>
  </si>
  <si>
    <t xml:space="preserve"> WOOD ROSIN, MALEIC ANHYDRIDE-MODIFIED, PENTAERYTHRITOL ESTER</t>
  </si>
  <si>
    <t xml:space="preserve"> ALPHA-OLEFIN(C10-C18) SULFONATE, SODIUM SALT</t>
  </si>
  <si>
    <t xml:space="preserve"> SODIUM ALPHA-OLEFIN(C10-18) SULFONATE</t>
  </si>
  <si>
    <t xml:space="preserve"> ALPHA-OLEFIN(C10-18) SULFONATE, SODIUM SALT</t>
  </si>
  <si>
    <t xml:space="preserve"> C10-18 ALPHA-OLEFIN SULFONATE, SODIUM SALT</t>
  </si>
  <si>
    <t xml:space="preserve"> ALPHA-OLEFIN(C10-C18) SULFONATE, MAGNESIUM SALT</t>
  </si>
  <si>
    <t xml:space="preserve"> MAGNESIUM ALPHA-OLEFIN(C10-18) SULFONATE</t>
  </si>
  <si>
    <t xml:space="preserve"> ALPHA-OLEFIN(C10-18) SULFONATE, MAGNESIUM SALT</t>
  </si>
  <si>
    <t xml:space="preserve"> C10-18 ALPHA-OLEFIN SULFONATE, MAGNESIUM SALT</t>
  </si>
  <si>
    <t xml:space="preserve"> ALPHA-OLEFIN(C10-C18) SULFONATE, CALCIUM SALT</t>
  </si>
  <si>
    <t xml:space="preserve"> CALCIUM ALPHA-OLEFIN(C10-18) SULFONATE</t>
  </si>
  <si>
    <t xml:space="preserve"> ALPHA-OLEFIN(C10-18) SULFONATE, CALCIUM SALT</t>
  </si>
  <si>
    <t xml:space="preserve"> C10-18 ALPHA-OLEFIN SULFONATE, CALCIUM SALT</t>
  </si>
  <si>
    <t xml:space="preserve"> ALPHA-OLEFIN(C10-C18) SULFONATE, AMMONIUM SALT</t>
  </si>
  <si>
    <t xml:space="preserve"> AMMONIUM ALPHA-OLEFIN(C10-18) SULFONATE</t>
  </si>
  <si>
    <t xml:space="preserve"> ALPHA-OLEFIN(C10-18) SULFONATE, AMMONIUM SALT</t>
  </si>
  <si>
    <t xml:space="preserve"> C10-18 ALPHA-OLEFIN SULFONATE, AMMONIUM SALT</t>
  </si>
  <si>
    <t xml:space="preserve"> ALPHA-OLEFIN(C10-C18) SULFONATE, POTASSIUM SALT</t>
  </si>
  <si>
    <t xml:space="preserve"> POTASSIUM ALPHA-OLEFIN(C10-18) SULFONATE</t>
  </si>
  <si>
    <t xml:space="preserve"> ALPHA-OLEFIN(C10-18) SULFONATE, POTASSIUM SALT</t>
  </si>
  <si>
    <t xml:space="preserve"> C10-18 ALPHA-OLEFIN SULFONATE, POTASSIUM SALT</t>
  </si>
  <si>
    <t xml:space="preserve"> TALLOW FATTY ACIDS, SULFATED</t>
  </si>
  <si>
    <t xml:space="preserve"> TALLOW FATTY ACID, SULFATED</t>
  </si>
  <si>
    <t xml:space="preserve"> FATTY ACIDS, VEGETABLE, SORBITAN ESTERS</t>
  </si>
  <si>
    <t xml:space="preserve"> VEGETABLE OIL FATTY ACIDS, SORBITAN ESTERS</t>
  </si>
  <si>
    <t xml:space="preserve"> FATTY ACIDS, VEGETABLE-OIL, SORBITAN ESTERS</t>
  </si>
  <si>
    <t xml:space="preserve"> FATTY ACIDS, ANIMAL, SORBITAN ESTERS</t>
  </si>
  <si>
    <t xml:space="preserve"> ANIMAL FATTY ACIDS, SORBITAN ESTERS</t>
  </si>
  <si>
    <t xml:space="preserve"> FATTY ACIDS, VEGETABLE, SORBITOL ESTERS</t>
  </si>
  <si>
    <t xml:space="preserve"> VEGETABLE OIL FATTY ACIDS, SORBITOL ESTERS</t>
  </si>
  <si>
    <t xml:space="preserve"> FATTY ACIDS, VEGETABLE-OIL, SORBITOL ESTERS</t>
  </si>
  <si>
    <t xml:space="preserve"> FATTY ACIDS, ANIMAL, SORBITOL ESTERS</t>
  </si>
  <si>
    <t xml:space="preserve"> ANIMAL FATTY ACIDS, SORBITOL ESTERS</t>
  </si>
  <si>
    <t xml:space="preserve"> 4-(2-(2-(2-ALKOXY(C12-C15) ETHOXY) ETHOXY)ETHYL)DISODIUMSULFOSUCCINATE</t>
  </si>
  <si>
    <t xml:space="preserve"> 4-(2-(2-(2-ALKOXY(C12-15)ETHOXY)ETHOXY)ETHYL) DISODIUM SULFOSUCCINATE</t>
  </si>
  <si>
    <t xml:space="preserve"> DISODIUM 4-(2-(2-(2-ALKOXYETHOXY)ETHOXY)ETHYL)SULFOSUCCINATE</t>
  </si>
  <si>
    <t xml:space="preserve"> 4-(2-(2-(2-ALKOXYETHOXY)ETHOXY)ETHYL)SULFOSUCCINATE C12-15 DISODIUM</t>
  </si>
  <si>
    <t xml:space="preserve"> PEG-9 COCOATE</t>
  </si>
  <si>
    <t xml:space="preserve"> COCONUT OIL FATTY ACIDS, PEG-9 ESTER</t>
  </si>
  <si>
    <t xml:space="preserve"> LARD FATTY ACIDS, PROPYLENE GLYCOL ESTERS</t>
  </si>
  <si>
    <t xml:space="preserve"> WOOD ROSIN, PARTIAL POTASSIUM SALT</t>
  </si>
  <si>
    <t xml:space="preserve"> WOOD ROSIN, PARTIAL SODIUM SALT</t>
  </si>
  <si>
    <t xml:space="preserve"> TALL OIL ROSIN, PARTIAL SODIUM SALT</t>
  </si>
  <si>
    <t xml:space="preserve"> TALL OIL ROSIN, PARTIAL POTASSIUM SALT</t>
  </si>
  <si>
    <t xml:space="preserve"> GUM ROSIN, PARTIAL SODIUM SALT</t>
  </si>
  <si>
    <t xml:space="preserve"> GUM ROSIN, PARTIAL POTASSIUM SALT</t>
  </si>
  <si>
    <t xml:space="preserve"> SODIUM DIALKYLPHENOXYBENZENEDISULFONATE</t>
  </si>
  <si>
    <t xml:space="preserve"> disodium dialkylphenoxybenzenedisulfonate</t>
  </si>
  <si>
    <t xml:space="preserve"> SODIUM ALKYL(C10-16)BENZENESULFONATE,LINEAR</t>
  </si>
  <si>
    <t xml:space="preserve"> SODIUM ALKYL(C10-16)BENZENESULFONATE, LINEAR</t>
  </si>
  <si>
    <t xml:space="preserve"> C10-16 ALKYLBENZENESULFONIC ACID, LINEAR, SODIUM SALT</t>
  </si>
  <si>
    <t xml:space="preserve"> SODIUM C10-16 N-ALKYLBENZENESULFONATE</t>
  </si>
  <si>
    <t xml:space="preserve"> ROSIN, FULLY DIMERIZED</t>
  </si>
  <si>
    <t xml:space="preserve"> FULLY DIMERIZED ROSIN</t>
  </si>
  <si>
    <t xml:space="preserve"> TERT-ALKYL(C8-16)MERCAPTANS</t>
  </si>
  <si>
    <t xml:space="preserve"> TERT-ALKYL(C8-16) MERCAPTAN</t>
  </si>
  <si>
    <t xml:space="preserve"> ALKYL(C8-16) MERCAPTAN, TERT-</t>
  </si>
  <si>
    <t xml:space="preserve"> ALKANETHIOL, TERT-, C8-16</t>
  </si>
  <si>
    <t xml:space="preserve"> C8-16 TERT-ALKYL MERCAPTAN</t>
  </si>
  <si>
    <t xml:space="preserve"> C8-16 ALKYL MERCAPTAN, TERT-</t>
  </si>
  <si>
    <t xml:space="preserve"> TERT-ALKYL MERCAPTAN, C8-16</t>
  </si>
  <si>
    <t xml:space="preserve"> TERT-ALKANE(C8-16)THIOL</t>
  </si>
  <si>
    <t xml:space="preserve"> TERT-ALKANETHIOL, C8-16</t>
  </si>
  <si>
    <t xml:space="preserve"> N-OXYDIETHYLENE-BENZOTHIAZOLE</t>
  </si>
  <si>
    <t xml:space="preserve"> N-OXYDIETHYLENEBENZOTHIAZOLE</t>
  </si>
  <si>
    <t xml:space="preserve"> 3-(2-HYDROXYETHYL)-2-OXYETHYL-2,3-DIHYDROBENZOTHIAZOLE</t>
  </si>
  <si>
    <t xml:space="preserve"> DIETHYLENE GLYCOL ESTER OF TERPENE-MALEIC ACID ADDUCT</t>
  </si>
  <si>
    <t xml:space="preserve"> POLY(DIETHYLENE GLYCOL-CO-MALEIC ANHYDRIDE-CO-TERPENE)</t>
  </si>
  <si>
    <t xml:space="preserve"> DIETHYLENE GLYCOL-MALEIC ANHYDRIDE-TERPENE COPOLYMER</t>
  </si>
  <si>
    <t xml:space="preserve"> MALEIC ANHYDRIDE-TERPENE ADDUCT, COPOLYMER WITH DIETHYLENE GLYCOL</t>
  </si>
  <si>
    <t xml:space="preserve"> TERPENE-MALEIC ANHYDRIDE-DIETHYLENE GLYCOL COPOLYMER</t>
  </si>
  <si>
    <t xml:space="preserve"> TERPENE-MALEIC ANHYDRIDE ADDUCT, COPOLYMER WITH DIETHYLENE GLYCOL</t>
  </si>
  <si>
    <t xml:space="preserve"> ETHYLENE-METHACRYLIC ACID COPOLYMER, AMMONIUM PARTIAL SALT</t>
  </si>
  <si>
    <t xml:space="preserve"> POLY(ETHYLENE-CO-METHACRYLIC ACID), PARTIAL AMMONIUM SALT</t>
  </si>
  <si>
    <t xml:space="preserve"> ETHYLENE-METHACRYLIC ACID COPOLYMER, CALCIUM PARTIAL SALT</t>
  </si>
  <si>
    <t xml:space="preserve"> POLY(ETHYLENE-CO-METHACRYLIC ACID), PARTIAL CALCIUM SALT</t>
  </si>
  <si>
    <t xml:space="preserve"> ETHYLENE-METHACRYLIC ACID COPOLYMER, MAGNESIUM PARTIAL SALT</t>
  </si>
  <si>
    <t xml:space="preserve"> POLY(ETHYLENE-CO-METHACRYLIC ACID), PARTIAL MAGNESIUM SALT</t>
  </si>
  <si>
    <t xml:space="preserve"> ETHYLENE-METHACRYLIC ACID COPOLYMER, SODIUM PARTIAL SALT</t>
  </si>
  <si>
    <t xml:space="preserve"> POLY(ETHYLENE-CO-METHACRYLIC ACID), PARTIAL SODIUM SALT</t>
  </si>
  <si>
    <t xml:space="preserve"> ETHYLENE-METHACRYLIC ACID COPOLYMER, ZINC PARTIAL SALT</t>
  </si>
  <si>
    <t xml:space="preserve"> POLY(ETHYLENE-CO-METHACRYLIC ACID), PARTIAL ZINC SALT</t>
  </si>
  <si>
    <t xml:space="preserve"> COTTONSEED OIL DIGLYCERIDES</t>
  </si>
  <si>
    <t xml:space="preserve"> COTTONSEED OIL DIGLYCERIDE</t>
  </si>
  <si>
    <t xml:space="preserve"> PETROLEUM SULFONATE, ZINC SALT</t>
  </si>
  <si>
    <t xml:space="preserve"> PETROLEUM, SULFONATED, ZINC SALT</t>
  </si>
  <si>
    <t xml:space="preserve"> ZINC PETROLEUM SULFONATE</t>
  </si>
  <si>
    <t xml:space="preserve"> WOOD ROSIN, HYDROGENATED, PENTAERYTHRITOL ESTER</t>
  </si>
  <si>
    <t xml:space="preserve"> LINSEED OIL, EPOXIDIZED-TRIMELLITIC ANHYDRIDE COPOLYMER</t>
  </si>
  <si>
    <t xml:space="preserve"> LINSEED OIL, EPOXIDIZED, TRIMELLITIC ANHYDRIDE MODIFIED</t>
  </si>
  <si>
    <t xml:space="preserve"> EPOXIDIZED LINSEED OIL MODIFIED WITH TRIMELLITIC ANHYDRIDE</t>
  </si>
  <si>
    <t xml:space="preserve"> SAFFLOWER OIL, EPOXIDIZED-TRIMELLITIC ANHYDRIDE COPOLYMER</t>
  </si>
  <si>
    <t xml:space="preserve"> SAFFLOWER OIL, EPOXIDIZED, TRIMELLITIC ANHYDRIDE MODIFIED</t>
  </si>
  <si>
    <t xml:space="preserve"> EPOXIDIZED SAFFLOWER OIL MODIFIED WITH TRIMELLITIC ANHYDRIDE</t>
  </si>
  <si>
    <t xml:space="preserve"> TRIBUTYLTIN CHLORIDE-PEG DEHYDROABIETYLAMINE COMPLEX</t>
  </si>
  <si>
    <t xml:space="preserve"> PEG DEHYDROABIETYLAMINE-TRIBUTYLTIN CHLORIDE COMPLEX</t>
  </si>
  <si>
    <t xml:space="preserve"> TRIBUTYLTIN CHLORIDE COMPLEX-ETHYLENE OXIDE CONDENSATE-DEHYDROABIETYLAMINE</t>
  </si>
  <si>
    <t xml:space="preserve"> PETROLEUM RESINS, CYCLOPENTADIENE TYPE</t>
  </si>
  <si>
    <t xml:space="preserve"> CYCLOPENTADIENE PETROLEUM HYDROCARBON RESIN</t>
  </si>
  <si>
    <t xml:space="preserve"> PETROLEUM HYDROCARBON RESIN, CYCLOPENTADIENE TYPE</t>
  </si>
  <si>
    <t xml:space="preserve"> WOOD ROSIN, MALEATED, PENTAERYTHRITOL ESTER, MODIFIED WITH 4,4'-ISOPROPYLIDENE DIPHENOL-FORMALDEHYDE CONDENSATE</t>
  </si>
  <si>
    <t xml:space="preserve"> POLY(BISPHENOL A-CO-FORMALDEHYDE-CO-PENTAERYTHRITOL-CO-WOOD ROSIN, MALEATED)</t>
  </si>
  <si>
    <t xml:space="preserve"> BISPHENOL A-FORMALDEHYDE-MALEIC ANHYDRIDE-PENTAERYTHRITOL-WOOD ROSIN COPOLYMER</t>
  </si>
  <si>
    <t xml:space="preserve"> PENTAERYTHRITOL-MALEIC ANHYDRIDE-WOOD ROSIN-BISPHENOL A-FORMALDEHYDE COPOLYMER</t>
  </si>
  <si>
    <t xml:space="preserve"> PENTAERYTHRITOL ESTER OF MALEIC ANHYDRIDE-MODIFIED AND 4,4'-ISOPROPYLIDENEDIPHENOL-FORMALDEHYDE CONDENSATE WOOD ROSIN</t>
  </si>
  <si>
    <t xml:space="preserve"> WOOD ROSIN, MALEATED, METHYL AND PENTAERYTHRITOL ESTER</t>
  </si>
  <si>
    <t xml:space="preserve"> METHYL AND PENTAERYTHRITOL ESTER OF MALEIC ANHYDRIDE-MODIFIED WOOD ROSIN</t>
  </si>
  <si>
    <t xml:space="preserve"> CASTOR OIL, PARTIALLY DEHYDRATED</t>
  </si>
  <si>
    <t xml:space="preserve"> ALPHA-P-NONYLPHENYL)-OMEGA-HYDROXYPOLY(OXYETHYLENE) (4-14 MOLES)</t>
  </si>
  <si>
    <t xml:space="preserve"> NONOXYNOL 4-14</t>
  </si>
  <si>
    <t xml:space="preserve"> ALPHA-(P-NONYLPHENYL)-OMEGA-HYDROXYPOLY(OXYETHYLENE) (4-14 MOLES ETHYLENE OXIDE)</t>
  </si>
  <si>
    <t xml:space="preserve"> PEG-4-14 4-NONYLPHENYL ETHER</t>
  </si>
  <si>
    <t xml:space="preserve"> ALPHA-(P-NONYLPHENYL)-OMEGA-HYDROXYPOLY(OXYETHYLENE) (30-50 MOLES)</t>
  </si>
  <si>
    <t xml:space="preserve"> NONOXYNOL 30-50</t>
  </si>
  <si>
    <t xml:space="preserve"> ALPHA-(P-NONYLPHENYL)-OMEGA-HYDROXYPOLY(OXYETHYLENE) (30-50 MOLES ETHYLENE OXIDE)</t>
  </si>
  <si>
    <t xml:space="preserve"> PEG-30-50 4-NONYLPHENYL ETHER</t>
  </si>
  <si>
    <t xml:space="preserve"> ROSIN SIZE</t>
  </si>
  <si>
    <t xml:space="preserve"> TALLOW ALCOHOL SULFATE</t>
  </si>
  <si>
    <t xml:space="preserve"> DEXTRIN, CORN</t>
  </si>
  <si>
    <t xml:space="preserve"> CORN DEXTRIN</t>
  </si>
  <si>
    <t xml:space="preserve"> FURCELLERAN SALT</t>
  </si>
  <si>
    <t xml:space="preserve"> POLYOXYETHYLENE (MW 600)</t>
  </si>
  <si>
    <t xml:space="preserve"> PEG-12</t>
  </si>
  <si>
    <t xml:space="preserve"> POLYETHYLENE GLYCOL 600</t>
  </si>
  <si>
    <t xml:space="preserve"> POLYOXYETHYLENE (MW 1000)</t>
  </si>
  <si>
    <t xml:space="preserve"> PEG-20</t>
  </si>
  <si>
    <t xml:space="preserve"> POLYETHYLENE GLYCOL 6000</t>
  </si>
  <si>
    <t xml:space="preserve"> PEG-150</t>
  </si>
  <si>
    <t xml:space="preserve"> D&amp;C RED NO. 7-BARIUM LAKE</t>
  </si>
  <si>
    <t xml:space="preserve"> CASTOR OIL, POLYOXYETHYLENE 400 ESTER</t>
  </si>
  <si>
    <t xml:space="preserve"> PEG-8 CASTOR OIL</t>
  </si>
  <si>
    <t xml:space="preserve"> POLYETHYLENE GLYCOL (400) ESTERS OF COCONUT OIL FATTY ACIDS</t>
  </si>
  <si>
    <t xml:space="preserve"> PEG-8 COCOATE</t>
  </si>
  <si>
    <t xml:space="preserve"> COCONUT OIL FATTY ACIDS, PEG-8 ESTER</t>
  </si>
  <si>
    <t xml:space="preserve"> POLYETHYLENE GLYCOL 400 ESTERS OF COCONUT OIL FATTY ACIDS</t>
  </si>
  <si>
    <t xml:space="preserve"> PEG-8 MONOCOCOATE</t>
  </si>
  <si>
    <t xml:space="preserve"> POLYOXYETHYLENE GLYCOL (400) DILAURATE</t>
  </si>
  <si>
    <t xml:space="preserve"> PEG-8 DILAURATE</t>
  </si>
  <si>
    <t xml:space="preserve"> POLYETHYLENE GLYCOL 400 DILAURATE</t>
  </si>
  <si>
    <t xml:space="preserve"> POLYETHYLENE GLYCOL (600) MONOLAURATE</t>
  </si>
  <si>
    <t xml:space="preserve"> PEG-12 LAURATE</t>
  </si>
  <si>
    <t xml:space="preserve"> POLYETHYLENE GLYCOL 600 MONOLAURATE</t>
  </si>
  <si>
    <t xml:space="preserve"> POLYETHYLENE GLYCOL (400) MONOOLEATE</t>
  </si>
  <si>
    <t xml:space="preserve"> PEG-8 OLEATE</t>
  </si>
  <si>
    <t xml:space="preserve"> POLYETHYLENE GLYCOL 400 MONOOLEATE</t>
  </si>
  <si>
    <t xml:space="preserve"> POLYETHYLENE GLYCOL (600) MONOOLEATE</t>
  </si>
  <si>
    <t xml:space="preserve"> PEG-12 OLEATE</t>
  </si>
  <si>
    <t xml:space="preserve"> POLYETHYLENE GLYCOL 600 MONOOLEATE</t>
  </si>
  <si>
    <t xml:space="preserve"> POLYETHYLENE GLYCOL (600) MONOSTEARATE</t>
  </si>
  <si>
    <t xml:space="preserve"> PEG-12 STEARATE</t>
  </si>
  <si>
    <t xml:space="preserve"> TALL OIL FATTY ACIDS, POLYOXYETHYLENE 400 ESTERS</t>
  </si>
  <si>
    <t xml:space="preserve"> PEG-8 TALL OIL FATTY ACIDS ESTER</t>
  </si>
  <si>
    <t xml:space="preserve"> PEG-8 MONOTALLATE</t>
  </si>
  <si>
    <t xml:space="preserve"> TALL OIL FATTY ACIDS, PEG-8 ESTERS</t>
  </si>
  <si>
    <t xml:space="preserve"> PPG-40-BUTYL ETHER</t>
  </si>
  <si>
    <t xml:space="preserve"> PPG-40 BUTYL ETHER</t>
  </si>
  <si>
    <t xml:space="preserve"> POLYOXYPROPYLENE 40 BUTYL ETHER</t>
  </si>
  <si>
    <t xml:space="preserve"> COCONUT OIL, HYDROGENATED</t>
  </si>
  <si>
    <t xml:space="preserve"> HYDROGENATED COCONUT OIL</t>
  </si>
  <si>
    <t xml:space="preserve"> OIL, HYDROGENATED COCONUT</t>
  </si>
  <si>
    <t xml:space="preserve"> ALPHA-CIS-9-OCTADECENYL-OMEGA-HYDROXPOLY (OXYETHYLENE)</t>
  </si>
  <si>
    <t xml:space="preserve"> PEG-20 OLEYL ETHER</t>
  </si>
  <si>
    <t xml:space="preserve"> POLYETHYLENE GLYCOL 1000 OLEYL ETHER</t>
  </si>
  <si>
    <t xml:space="preserve"> ALPHA-CIS-9-OCTADECNYL-OMEGA-HYDROXYPOLY(OXYETHYLENE-20)</t>
  </si>
  <si>
    <t xml:space="preserve"> POLYOXYETHYLENE-POLYOXYPROPYLENE BLOCK POLYMERS (MW 2000)</t>
  </si>
  <si>
    <t xml:space="preserve"> POLOXAMER-181</t>
  </si>
  <si>
    <t xml:space="preserve"> POLYOXYETHYLENE-POLYOXYPROPYLENE BLOCK COPOLYMER, MW 2000</t>
  </si>
  <si>
    <t xml:space="preserve"> PEG-20 LANOLIN ADDUCT</t>
  </si>
  <si>
    <t xml:space="preserve"> PEG-20 LANOLIN</t>
  </si>
  <si>
    <t xml:space="preserve"> BENTONITE, MODIFIED WITH DIMETHYLDIOCTADECYLAMMONIUM ION</t>
  </si>
  <si>
    <t xml:space="preserve"> DIMETHYLDIOCTADECYLAMMONIUM BENTONITE</t>
  </si>
  <si>
    <t xml:space="preserve"> DIMETHYLDISTEARYLAMMONIUM BENTONITE</t>
  </si>
  <si>
    <t xml:space="preserve"> DIOCTADECYLDIMETHYLAMMONIUM BENTONITE</t>
  </si>
  <si>
    <t xml:space="preserve"> PEG-15 COCOATE</t>
  </si>
  <si>
    <t xml:space="preserve"> COCONUT OIL FATTY ACIDS, PEG-15 ESTER</t>
  </si>
  <si>
    <t xml:space="preserve"> POLYOXYETHYLENE (MW 700)</t>
  </si>
  <si>
    <t xml:space="preserve"> PEG-14</t>
  </si>
  <si>
    <t xml:space="preserve"> CASTOR OIL, POLYOXYETHYLENE 1000 ESTER</t>
  </si>
  <si>
    <t xml:space="preserve"> PEG-20 CASTOR OIL</t>
  </si>
  <si>
    <t xml:space="preserve"> RUBBER LATEX, NATURAL</t>
  </si>
  <si>
    <t xml:space="preserve"> LATEX, NATURAL RUBBER</t>
  </si>
  <si>
    <t xml:space="preserve"> PEG-4 CASTOR OIL</t>
  </si>
  <si>
    <t xml:space="preserve"> CASTOR OIL FATTY ACIDS, PEG-4 ESTERS</t>
  </si>
  <si>
    <t xml:space="preserve"> ALCOHOLS(C12-13), SYNTHETIC, PRIMARY</t>
  </si>
  <si>
    <t xml:space="preserve"> FATTY ALCOHOLS(C12-13)</t>
  </si>
  <si>
    <t xml:space="preserve"> ALCOHOLS(C12-13)</t>
  </si>
  <si>
    <t xml:space="preserve"> ALCOHOLS(C12-15), SYNTHETIC, PRIMARY</t>
  </si>
  <si>
    <t xml:space="preserve"> FATTY ALCOHOLS(C12-15)</t>
  </si>
  <si>
    <t xml:space="preserve"> ALCOHOLS(C12-15)</t>
  </si>
  <si>
    <t xml:space="preserve"> C12-15 ALCOHOLS</t>
  </si>
  <si>
    <t xml:space="preserve"> C12-15 FATTY ALCOHOLS</t>
  </si>
  <si>
    <t xml:space="preserve"> WOOD ROSIN, PENTAERYTHRITOL ESTER</t>
  </si>
  <si>
    <t xml:space="preserve"> PENTAERYTHRITOL ESTER OF WOOD ROSIN</t>
  </si>
  <si>
    <t xml:space="preserve"> TALL OIL FATTY ACIDS, POLYOXYETHYLENE 200 ESTERS</t>
  </si>
  <si>
    <t xml:space="preserve"> PEG-4 TALL OIL FATTY ACIDS ESTER</t>
  </si>
  <si>
    <t xml:space="preserve"> PEG-4 TALLATE</t>
  </si>
  <si>
    <t xml:space="preserve"> PEG-4 MONOTALLATE</t>
  </si>
  <si>
    <t xml:space="preserve"> TALL OIL FATTY ACIDS, PEG-4 ESTERS</t>
  </si>
  <si>
    <t xml:space="preserve"> PEG-9 CASTOR OIL</t>
  </si>
  <si>
    <t xml:space="preserve"> CASTOR OIL FATTY ACIDS, PEG-9 ESTERS</t>
  </si>
  <si>
    <t xml:space="preserve"> QUATERNIUM-8</t>
  </si>
  <si>
    <t xml:space="preserve"> ALKYLDIMETHYL(ETHYLBENZYL)AMMONIUM CYCLOHEXYLSULFAMATE</t>
  </si>
  <si>
    <t xml:space="preserve"> ALKYL(C12-18)DIMETHYL(ETHYLBENZYL)AMMONIUM CYCLOHEXYLSULFAMATE</t>
  </si>
  <si>
    <t xml:space="preserve"> TALL OIL FATTY ACIDS, POLYOXYETHYLENE 400 DIESTERS</t>
  </si>
  <si>
    <t xml:space="preserve"> PEG-8 TALL OIL FATTY ACIDS DIESTER</t>
  </si>
  <si>
    <t xml:space="preserve"> PEG-8 DITALLATE</t>
  </si>
  <si>
    <t xml:space="preserve"> TALL OIL FATTY ACIDS, PEG-8 DIESTERS</t>
  </si>
  <si>
    <t xml:space="preserve"> POLYETHYLENE GLYCOL (600) ESTERS OF TALL OIL FATTY ACIDS</t>
  </si>
  <si>
    <t xml:space="preserve"> PEG-12 TALL OIL FATTY ACIDS ESTER</t>
  </si>
  <si>
    <t xml:space="preserve"> TALL OIL FATTY ACIDS, PEG-12 ESTERS</t>
  </si>
  <si>
    <t xml:space="preserve"> POLYACRYLATES</t>
  </si>
  <si>
    <t xml:space="preserve"> ACRYLATE POLYMER</t>
  </si>
  <si>
    <t xml:space="preserve"> POLYACRYLIC RESIN</t>
  </si>
  <si>
    <t xml:space="preserve"> ACRYLIC RESIN</t>
  </si>
  <si>
    <t xml:space="preserve"> ACRYLIC LATEX</t>
  </si>
  <si>
    <t xml:space="preserve"> ACRYLATE RESIN</t>
  </si>
  <si>
    <t xml:space="preserve"> ACRYLIC/ACRYLATE COPOLYMER</t>
  </si>
  <si>
    <t xml:space="preserve"> ACRYLIC POLYMER</t>
  </si>
  <si>
    <t xml:space="preserve"> PALM OIL DIETHANOLAMIDE</t>
  </si>
  <si>
    <t xml:space="preserve"> PALM OIL ACID DIETHANOLAMIDE</t>
  </si>
  <si>
    <t xml:space="preserve"> PALMAMIDE DEA</t>
  </si>
  <si>
    <t xml:space="preserve"> OXIDIZED SOY ISOLATE</t>
  </si>
  <si>
    <t xml:space="preserve"> SOYBEAN OIL GLYCERIDES, OXIDIZED</t>
  </si>
  <si>
    <t xml:space="preserve"> SOY ISOLATE, OXIDIZED</t>
  </si>
  <si>
    <t xml:space="preserve"> ALKOXY(C10-16)-2,3-EPOXYPROPANE</t>
  </si>
  <si>
    <t xml:space="preserve"> ALKYL(C10-16) GLYCIDYL ETHER</t>
  </si>
  <si>
    <t xml:space="preserve"> ALKYL GLYCIDYL ETHYL, C10-16</t>
  </si>
  <si>
    <t xml:space="preserve"> VISCOSE RAYON FIBERS</t>
  </si>
  <si>
    <t xml:space="preserve"> VISCOSE</t>
  </si>
  <si>
    <t xml:space="preserve"> RAYON FIBER, VISCOSE</t>
  </si>
  <si>
    <t xml:space="preserve"> POLY(FORMALDEHYDE-CO-GLYCEROL ROSINATE-CO-PHENOL)</t>
  </si>
  <si>
    <t xml:space="preserve"> PHENOL-FORMALDEHYDE-GLYCERYL ROSINATE POLYMER</t>
  </si>
  <si>
    <t xml:space="preserve"> POLY(FORMALDEHYDE-CO-PENTAERYTHRITOL ROSINATE-CO-PHENOL)</t>
  </si>
  <si>
    <t xml:space="preserve"> PHENOL-FORMALDEHYDE-PENTAERYTHRITOL ROSINATE POLYM</t>
  </si>
  <si>
    <t xml:space="preserve"> CORN OIL, SULFATED</t>
  </si>
  <si>
    <t xml:space="preserve"> O-PHTHALIC ACID MODIFIED HYDROLYZED SOY PROTEIN ISOLATE</t>
  </si>
  <si>
    <t xml:space="preserve"> HYDROLYZED SOYBEAN PROTEIN, PHTHALATED</t>
  </si>
  <si>
    <t xml:space="preserve"> CORN OIL MONOGLYCERIDES</t>
  </si>
  <si>
    <t xml:space="preserve"> CORN OIL ACID, GLYCERYL MONOESTER</t>
  </si>
  <si>
    <t xml:space="preserve"> CORN OIL FATTY ACIDS, MONOGLYCERIDES</t>
  </si>
  <si>
    <t xml:space="preserve"> GLYCERYL CORN ACID MONOESTER</t>
  </si>
  <si>
    <t xml:space="preserve"> MONOGLYCERIDES, CORN OIL FATTY ACIDS</t>
  </si>
  <si>
    <t xml:space="preserve"> CORN OIL DIGLYCERIDES</t>
  </si>
  <si>
    <t xml:space="preserve"> CORN OIL ACID, GLYCERYL DIESTER</t>
  </si>
  <si>
    <t xml:space="preserve"> CORN OIL FATTY ACIDS, DIGLYCERIDES</t>
  </si>
  <si>
    <t xml:space="preserve"> CORN OIL FATTY ACIDS, GLYCERYL DIESTER</t>
  </si>
  <si>
    <t xml:space="preserve"> DIGLYCERIDES, CORN OIL FATTY ACIDS</t>
  </si>
  <si>
    <t xml:space="preserve"> GLYCERYL CORN ACID DIESTER</t>
  </si>
  <si>
    <t xml:space="preserve"> CORN OIL TRIGLYCERIDES</t>
  </si>
  <si>
    <t xml:space="preserve"> CORN OIL ACID, GLYCERYL TRIESTER</t>
  </si>
  <si>
    <t xml:space="preserve"> CORN OIL FATTY ACIDS, GLYCERYL TRIESTERS</t>
  </si>
  <si>
    <t xml:space="preserve"> GLYCERYL CORN ACID TRIESTER</t>
  </si>
  <si>
    <t xml:space="preserve"> TRIGLYCERIDES, CORN OIL FATTY ACIDS</t>
  </si>
  <si>
    <t xml:space="preserve"> RICEBRAN OIL, BLOWN</t>
  </si>
  <si>
    <t xml:space="preserve"> RICE BRAN OIL, OXIDIZED</t>
  </si>
  <si>
    <t xml:space="preserve"> OXIDIZED RICE BRAN OIL</t>
  </si>
  <si>
    <t xml:space="preserve"> RICE BRAN OIL, BLOWN</t>
  </si>
  <si>
    <t xml:space="preserve"> RICE BRAN OIL, OXYGENATED</t>
  </si>
  <si>
    <t xml:space="preserve"> POLY(BENZOIC ACID-CO-TRIETHYLENE GLYCOL)</t>
  </si>
  <si>
    <t xml:space="preserve"> BENZOIC ACID-TRIETHYLENE GLYCOL COPOLYMER</t>
  </si>
  <si>
    <t xml:space="preserve"> TRIETHYLENE GLYCOL-BENZOIC ACID COPOLYMER</t>
  </si>
  <si>
    <t xml:space="preserve"> SOYBEAN OIL FATTY ACIDS, COBALT SALT</t>
  </si>
  <si>
    <t xml:space="preserve"> COBALT SOYATE</t>
  </si>
  <si>
    <t xml:space="preserve"> POLY(FORMALDEHYDE-CO-PROPYLPHENOL)</t>
  </si>
  <si>
    <t xml:space="preserve"> FORMALDEHYDE-PROPYLPHENOL COPOLYMER</t>
  </si>
  <si>
    <t xml:space="preserve"> NONYLPHENOL POLYETHYLENE OXIDE (9-12 MOLES)</t>
  </si>
  <si>
    <t xml:space="preserve"> NONOXYNOL 9-12</t>
  </si>
  <si>
    <t xml:space="preserve"> ALPHA-(P-NONYLPHENYL)-OMEGA-HYDROXYPOLY(OXYETHYLENE) (9-12 MOLES ETHYLENE OXIDE)</t>
  </si>
  <si>
    <t xml:space="preserve"> DI-N-ALKYL(C8-10)DIMETHYLAMMONIUM CHLORIDES</t>
  </si>
  <si>
    <t xml:space="preserve"> DIALKYL(C8-10)DIMETHYLAMMONIUM CHLORIDE</t>
  </si>
  <si>
    <t xml:space="preserve"> C8-10 DIALKYLDIMETHYLAMMONIUM CHLORIDE</t>
  </si>
  <si>
    <t xml:space="preserve"> DIALKYLDIMETHYLAMMONIUM CHLORIDE, C8-10</t>
  </si>
  <si>
    <t xml:space="preserve"> N,N-BIS(2-HYDROXYETHYL)ALKYL(C13-15)AMINE</t>
  </si>
  <si>
    <t xml:space="preserve"> POLY(ACRYLONITRILE-CO-BUTADIENE-CO-DIVINYLBENZENE-CO-VINYL CHLORIDE)</t>
  </si>
  <si>
    <t xml:space="preserve"> ACRYLONITRILE-BUTADIENE-DIVINYLBENZENE-VINYL CHLORIDE POLYMER</t>
  </si>
  <si>
    <t xml:space="preserve"> VINYL CHLORIDE-BUTADIENE-ACRYLONITRILE-DIVINYLBENZENE POLYMER</t>
  </si>
  <si>
    <t xml:space="preserve"> ASPHALT, PARAFFINIC</t>
  </si>
  <si>
    <t xml:space="preserve"> METHYLATED POLY(N-1,2-DIHYDROXYETHYLENE-1,3-IMIDAZOLIN-2-ONE)</t>
  </si>
  <si>
    <t xml:space="preserve"> POLY(N-1,2-DIHYDROXYETHYLENE-1,3-IMIDAZOLIN-2-ONE), METHYLATED</t>
  </si>
  <si>
    <t xml:space="preserve"> METHYLATED ETHYLENE UREA-GLYOXAL COPOLYMER</t>
  </si>
  <si>
    <t xml:space="preserve"> POLY(ETHYLENE-CO-GLYOXAL-CO-UREA), METHYLATED</t>
  </si>
  <si>
    <t xml:space="preserve"> POLYOXYETHYLENE (4 MOLS) ETHYLENEDIAMINE MONOLAURAMIDE</t>
  </si>
  <si>
    <t xml:space="preserve"> PEG-4 ETHYLENEDIAMINE MONOLAURAMIDE</t>
  </si>
  <si>
    <t xml:space="preserve"> POLYOXYETHYLENE (4) ETHYLENEDIAMINE MONOLAURAMIDE</t>
  </si>
  <si>
    <t xml:space="preserve"> CHROMIUM N-HEPTADECAFLUOROOCTYLSULFONYLGLYCINATE</t>
  </si>
  <si>
    <t xml:space="preserve"> CHROMIUM PERFLUOROOCTYLSULFONYLGLYCINATE</t>
  </si>
  <si>
    <t xml:space="preserve"> GUM ROSIN, PENTAERYTHRITOL ESTER</t>
  </si>
  <si>
    <t xml:space="preserve"> WOOD ROSIN, DIMERIZED, GLYCEROL ESTER</t>
  </si>
  <si>
    <t xml:space="preserve"> GUM ROSIN, DIMERIZED, GLYCEROL ESTER</t>
  </si>
  <si>
    <t xml:space="preserve"> TALL OIL ROSIN, DIMERIZED, GLYCEROL ESTER</t>
  </si>
  <si>
    <t xml:space="preserve"> TALL OIL ROSIN, PENTAERYTHRITOL ESTER</t>
  </si>
  <si>
    <t xml:space="preserve"> TALL OIL TRIGLYCERIDES</t>
  </si>
  <si>
    <t xml:space="preserve"> TALL OIL TRIGLYCERIDE</t>
  </si>
  <si>
    <t xml:space="preserve"> TALLOW TRIGLYCERIDES</t>
  </si>
  <si>
    <t xml:space="preserve"> TALLOW TRIGLYCERIDE</t>
  </si>
  <si>
    <t xml:space="preserve"> POLY(PROPYL ACRYLATE-CO-VINYLIDENE CHLORIDE)</t>
  </si>
  <si>
    <t xml:space="preserve"> PROPYL ACRYLATE-VINYLIDENE CHLORIDE COPOLYMER</t>
  </si>
  <si>
    <t xml:space="preserve"> VINYLIDENE CHLORIDE-PROPYL ACRYLATE COPOLYMER</t>
  </si>
  <si>
    <t xml:space="preserve"> DIOCTYLTIN BIS(ALKYL(C10-16) THIOGLYCOLATE)</t>
  </si>
  <si>
    <t xml:space="preserve"> ALKYL(C10-16) THIOGLYCOLATE WITH DIOCTYLTIN DICHLORIDE</t>
  </si>
  <si>
    <t xml:space="preserve"> C10-16 ALKYL MERCAPTOACETATE REACTION PRODUCTS WITH DICHLORODIOCTYLSTANNANE</t>
  </si>
  <si>
    <t xml:space="preserve"> OCTYLTIN TRIS(ALKYL(C10-16) THIOGLYCOLATE)</t>
  </si>
  <si>
    <t xml:space="preserve"> ALKYL(C10-16) THIOGLYCOLATE WITH OCTYLTIN TRICHLORIDE</t>
  </si>
  <si>
    <t xml:space="preserve"> C10-16 ALKYL MERCAPTOACETATE REACTION PRODUCTS WITH TRICHLOROOCTYLSTANNANE</t>
  </si>
  <si>
    <t xml:space="preserve"> GUAR GUM, 2,3-EPOXYPROPYLTRIMETHYLAMMONIUM CHLORIDE</t>
  </si>
  <si>
    <t xml:space="preserve"> COCONUT OIL FATTY ACIDS, 1,3-BUTYLENE GLYCOL MONOESTER</t>
  </si>
  <si>
    <t xml:space="preserve"> 1,3-BUTYLENE GLYCOL MONOCOCOATE</t>
  </si>
  <si>
    <t xml:space="preserve"> COCONUT FATTY ACID, 1,3-BUTYLENE GLYCOL MONOESTER</t>
  </si>
  <si>
    <t xml:space="preserve"> EPOXYPOLYAMIDE RESIN</t>
  </si>
  <si>
    <t xml:space="preserve"> TALL OIL, MODIFIED</t>
  </si>
  <si>
    <t xml:space="preserve"> WOOD ROSIN, POLYMERIZED, GLYCEROL ESTER</t>
  </si>
  <si>
    <t xml:space="preserve"> ALPHA-(P-DODECYLPHENYL)-OMEGA-HYDROXYPOLY(OXYETHYLENE) (30-50 MOLESETHYLENE OXIDE)</t>
  </si>
  <si>
    <t xml:space="preserve"> PEG-30-50 4-DODECYLPHENYL ETHER</t>
  </si>
  <si>
    <t xml:space="preserve"> ALPHA-(P-DODECYLPHENYL)-OMEGA-HYDROXYPOLY(OXYETHYLENE) (30-50 MOLES ETHYLENE OXIDE)</t>
  </si>
  <si>
    <t xml:space="preserve"> FATTY ACID (C10-18) DIETHANOLAMIDE CONDENSATE</t>
  </si>
  <si>
    <t xml:space="preserve"> FATTY ACIDS(C10-18) DIETHANOLAMIDE</t>
  </si>
  <si>
    <t xml:space="preserve"> DIETHANOLAMINE, FATTY ACIDS(C10-18) CONDENSATE</t>
  </si>
  <si>
    <t xml:space="preserve"> OCTYLTIN STABILIZER</t>
  </si>
  <si>
    <t xml:space="preserve"> PARRAFFIN (C12-20) SULFONATE</t>
  </si>
  <si>
    <t xml:space="preserve"> PARAFFIN(C12-20) SULFONATE</t>
  </si>
  <si>
    <t xml:space="preserve"> C12-20 PARAFFIN SULFONATE</t>
  </si>
  <si>
    <t xml:space="preserve"> PARAFFIN, C12-20 SULFONATE</t>
  </si>
  <si>
    <t xml:space="preserve"> 977085-31-6</t>
  </si>
  <si>
    <t xml:space="preserve"> FATTY ACID (C10-C18) DIESTER OF POLYOXYETHYLENE GLYCOL (MW 400-3000)</t>
  </si>
  <si>
    <t xml:space="preserve"> FATTY ACIDS(C10-18) DIESTER, PEG-8-60</t>
  </si>
  <si>
    <t xml:space="preserve"> PEG-8-60 FATTY ACIDS C10-18 DIESTER</t>
  </si>
  <si>
    <t xml:space="preserve"> FATTY ACID (C10-C18) MONOESTER OF POLYOXYETHYLENE GLYCOL (MW 400-3000)</t>
  </si>
  <si>
    <t xml:space="preserve"> FATTY ACIDS, C10-18 MONOESTER, PEG-8-60</t>
  </si>
  <si>
    <t xml:space="preserve"> FATTY ACID(C10-18) MONOESTER, POLYOXYETHYLENE</t>
  </si>
  <si>
    <t xml:space="preserve"> PEG-8-60 FATTY ACIDS C10-18 MONOESTER</t>
  </si>
  <si>
    <t xml:space="preserve"> ALPHA-(P-NONYLPHENYL)-OMEGA-HYDROXYPOLY(OXYETHYLENE) (11 MOLES)</t>
  </si>
  <si>
    <t xml:space="preserve"> NONOXYNOL 11</t>
  </si>
  <si>
    <t xml:space="preserve"> PEG-11 NONYLPHENYL ETHER</t>
  </si>
  <si>
    <t xml:space="preserve"> ALPHA-(P-NONYLPHENYL)-OMEGA-HYDROXYPOLY(OXYETHYLENE) (11 MOLES ETHYLENE OXIDE)</t>
  </si>
  <si>
    <t xml:space="preserve"> PETROLEUM WAX, CHLORINATED</t>
  </si>
  <si>
    <t xml:space="preserve"> WAX, PETROLEUM, CHLORINATED</t>
  </si>
  <si>
    <t xml:space="preserve"> POLYSTYRENE, RUBBER-MODIFIED</t>
  </si>
  <si>
    <t xml:space="preserve"> BUTADIENE RUBBER-MODIFIED POLYSTYRENE</t>
  </si>
  <si>
    <t xml:space="preserve"> POLYSTYRENE, BUTADIENE RUBBER-MODIFIED</t>
  </si>
  <si>
    <t xml:space="preserve"> POLYBUTADIENE-MODIFIED POLYSTYRENE</t>
  </si>
  <si>
    <t xml:space="preserve"> POLYSTYRENE, POLYBUTADIENE-MODIFIED</t>
  </si>
  <si>
    <t xml:space="preserve"> POLYSTYRENE, IMPACT</t>
  </si>
  <si>
    <t xml:space="preserve"> RUBBER-MODIFIED POLYSTYRENE</t>
  </si>
  <si>
    <t xml:space="preserve"> PETROLEUM ALICYCLIC HYDROCARBON RESIN</t>
  </si>
  <si>
    <t xml:space="preserve"> HYDROCARBON, ALICYCLIC, PETROLEUM RESIN</t>
  </si>
  <si>
    <t xml:space="preserve"> PETROLEUM RESINS, ALICYCLIC HYDROCARBON</t>
  </si>
  <si>
    <t xml:space="preserve"> PETROLEUM HYDROCARBONS, ALICYCLIC, RESINS</t>
  </si>
  <si>
    <t xml:space="preserve"> PETROLEUM HYDROCARBON RESIN, ALICYCLIC</t>
  </si>
  <si>
    <t xml:space="preserve"> POLYOLEFIN</t>
  </si>
  <si>
    <t xml:space="preserve"> HYDROCARBON RESINS, OLEFINIC</t>
  </si>
  <si>
    <t xml:space="preserve"> OLEFIN COPOLYMERS</t>
  </si>
  <si>
    <t xml:space="preserve"> OLEFIN POLYMER</t>
  </si>
  <si>
    <t xml:space="preserve"> POLYOLEFIN RESIN</t>
  </si>
  <si>
    <t xml:space="preserve"> POLYETHYLENEAMINOSTEARAMIDE ETHYL SULFATE</t>
  </si>
  <si>
    <t xml:space="preserve"> PULP, RECLAIMED FIBER</t>
  </si>
  <si>
    <t xml:space="preserve"> WOOD ROSIN, DARK, SODIUM SALT</t>
  </si>
  <si>
    <t xml:space="preserve"> WOOD ROSIN, DARK</t>
  </si>
  <si>
    <t xml:space="preserve"> B WOOD ROSIN</t>
  </si>
  <si>
    <t xml:space="preserve"> FF WOOD ROSIN</t>
  </si>
  <si>
    <t xml:space="preserve"> DARK WOOD ROSIN</t>
  </si>
  <si>
    <t xml:space="preserve"> TALL OIL ROSIN, DARK, SODIUM SALT</t>
  </si>
  <si>
    <t xml:space="preserve"> WOOD ROSIN, HYDROGENATED, GLYCEROL AND PENTAERYTHRITOL ESTERS</t>
  </si>
  <si>
    <t xml:space="preserve"> HYDROGENATED WOOD ROSIN, GLYCEROL AND PENTAERYTHRITOL ESTERS</t>
  </si>
  <si>
    <t xml:space="preserve"> COTTONSEED OIL FATTY ACIDS, PEG ESTERS</t>
  </si>
  <si>
    <t xml:space="preserve"> POLYOXYETHYLENE ESTER OF COTTONSEED OIL FATTY ACIDS</t>
  </si>
  <si>
    <t xml:space="preserve"> PEG ESTERS, COTTONSEED OIL FATTY ACIDS</t>
  </si>
  <si>
    <t xml:space="preserve"> PEG-3-12 CASTOR OIL FATTY ACIDS ESTER</t>
  </si>
  <si>
    <t xml:space="preserve"> CASTOR OIL FATTY ACIDS, PEG-3-12 ESTER</t>
  </si>
  <si>
    <t xml:space="preserve"> POLYOXYETHYLENE (4 MOLS) DECYL PHOSPHATE</t>
  </si>
  <si>
    <t xml:space="preserve"> PEG-4 DECYL PHOSPHATE</t>
  </si>
  <si>
    <t xml:space="preserve"> POLYOXYETHYLENE (4) DECYL PHOSPHATE</t>
  </si>
  <si>
    <t xml:space="preserve"> HYDROGENATED PETROLEUM ALICYCLIC HYDROCARBON RESIN</t>
  </si>
  <si>
    <t xml:space="preserve"> PETROLEUM ALICYCLIC HYDROCARBON RESIN, HYDROGENATED</t>
  </si>
  <si>
    <t xml:space="preserve"> VEGETABLE POLYAMIDE</t>
  </si>
  <si>
    <t xml:space="preserve"> POLYAMIDE, VEGETABLE</t>
  </si>
  <si>
    <t xml:space="preserve"> POLYAMIDE, DIMERIZED VEGETABLE FATTY ACIDS</t>
  </si>
  <si>
    <t xml:space="preserve"> VEGETABLE OIL FATTY ACIDS, DIMERIZED POLYAMIDES</t>
  </si>
  <si>
    <t xml:space="preserve"> FATTY ACIDS, VEGETABLE-OIL, DIMERIZED, POLYAMIDE</t>
  </si>
  <si>
    <t xml:space="preserve"> FATTY ALCOHOLS, VEGETABLE</t>
  </si>
  <si>
    <t xml:space="preserve"> VEGETABLE FATTY ALCOHOL</t>
  </si>
  <si>
    <t xml:space="preserve"> FATTY ALCOHOL, VEGETABLE</t>
  </si>
  <si>
    <t xml:space="preserve"> FATTY ALCOHOLS, ANIMAL</t>
  </si>
  <si>
    <t xml:space="preserve"> ANIMAL FATTY ALCOHOL</t>
  </si>
  <si>
    <t xml:space="preserve"> FATTY ALCOHOL, ANIMAL</t>
  </si>
  <si>
    <t xml:space="preserve"> FATTY ACIDS, LITHIUM SALTS</t>
  </si>
  <si>
    <t xml:space="preserve"> LITHIUM FATTY ACID SALTS</t>
  </si>
  <si>
    <t xml:space="preserve"> LITHIUM SALTS OF FATTY ACIDS</t>
  </si>
  <si>
    <t xml:space="preserve"> LITHIUM SOAP</t>
  </si>
  <si>
    <t xml:space="preserve"> SOAP, LITHIUM</t>
  </si>
  <si>
    <t xml:space="preserve"> LARD FATTY ACIDS, DIETHYLENE GLYCOL ETHERS</t>
  </si>
  <si>
    <t xml:space="preserve"> LARD FATTY ACIDS, DIETHYLENE GLYCOL ESTERS</t>
  </si>
  <si>
    <t xml:space="preserve"> COTTONSEED OIL FATTY ACIDS, PROPYLENE GLYCOL DIESTERS</t>
  </si>
  <si>
    <t xml:space="preserve"> TALL OIL FATTY ACIDS, PROPYLENE GLYCOL DIESTERS</t>
  </si>
  <si>
    <t xml:space="preserve"> LARD FATTY ACIDS, PROPYLENE GLYCOL MONOESTERS</t>
  </si>
  <si>
    <t xml:space="preserve"> VINYL CHLORIDE COPOLYMER (CLASS)</t>
  </si>
  <si>
    <t xml:space="preserve"> POLYVINYL CHLORIDE COPOLYMERS</t>
  </si>
  <si>
    <t xml:space="preserve"> TRIS(MONO- AND DINONYLPHENYL) PHOSPHITE</t>
  </si>
  <si>
    <t xml:space="preserve"> TRI(MIXED MONO- AND DINONYLPHENYL) PHOSPHITE</t>
  </si>
  <si>
    <t xml:space="preserve"> CORN OIL MONO- AND DIGLYCERIDES</t>
  </si>
  <si>
    <t xml:space="preserve"> ALPHA-(P-NONYLPHENYL)-OMEGA-HYDROXYPOLY(OXYETHYLENE) (9-13 MOLES)</t>
  </si>
  <si>
    <t xml:space="preserve"> NONOXYNOL 9-13</t>
  </si>
  <si>
    <t xml:space="preserve"> ALPHA-(P-NONYLPHENYL)-OMEGA-HYDROXYPOLY(OXYETHYLENE) (9-13 MOLES ETHYLENE OXIDE)</t>
  </si>
  <si>
    <t xml:space="preserve"> PEG-9-13 P-NONYLPHENYL ETHER</t>
  </si>
  <si>
    <t xml:space="preserve"> XYLENE-DICYCLOPENTADIENE CONDENSATE</t>
  </si>
  <si>
    <t xml:space="preserve"> DICYCLOPENTADIENE-XYLENE CONDENSATE</t>
  </si>
  <si>
    <t xml:space="preserve"> XYLENE ALKYLATED WITH DICYCLOPENTADIENE</t>
  </si>
  <si>
    <t xml:space="preserve"> TOLUENE-DICYCLOPENTADIENE CONDENSATE</t>
  </si>
  <si>
    <t xml:space="preserve"> DICYCLOPENTADIENE-TOLUENE CONDENSATE</t>
  </si>
  <si>
    <t xml:space="preserve"> TOLUENE ALKYLATED WITH DICYCLOPENTADIENE</t>
  </si>
  <si>
    <t xml:space="preserve"> POLY(AMIDE-IMIDE) RESIN</t>
  </si>
  <si>
    <t xml:space="preserve"> AMIDE-IMIDE POLYMER RESIN</t>
  </si>
  <si>
    <t xml:space="preserve"> POLYAMIDE-IMIDE RESIN</t>
  </si>
  <si>
    <t xml:space="preserve"> POLYPROPYLENE, AMORPHOUS</t>
  </si>
  <si>
    <t xml:space="preserve"> POLYPROPYLENE, NONCRYSTALLINE</t>
  </si>
  <si>
    <t xml:space="preserve"> SALTS OF ALPHA-OLEFIN(C10-18) SULFONATE</t>
  </si>
  <si>
    <t xml:space="preserve"> ALPHA-OLEFIN(C14-16) SULFONATE</t>
  </si>
  <si>
    <t xml:space="preserve"> C14-16 ALPHA-OLEFIN SULFONATE</t>
  </si>
  <si>
    <t xml:space="preserve"> OLEFIN SULFONATE, C14-16, ALPHA-</t>
  </si>
  <si>
    <t xml:space="preserve"> POLY(ACRYLIC ACID-CO-ALLYL SUCROSE)</t>
  </si>
  <si>
    <t xml:space="preserve"> ALLYL SUCROSE-ACRYLIC ACID COPOLYMER</t>
  </si>
  <si>
    <t xml:space="preserve"> THIOXYLENOLS</t>
  </si>
  <si>
    <t xml:space="preserve"> POLYSULFIDE POLYMER-POLYEPOXY RESIN</t>
  </si>
  <si>
    <t xml:space="preserve"> FATTY ACIDS, HYDROGENATED</t>
  </si>
  <si>
    <t xml:space="preserve"> HYDROGENATED FATTY ACIDS</t>
  </si>
  <si>
    <t xml:space="preserve"> FATTY ACIDS, ZINC SALTS</t>
  </si>
  <si>
    <t xml:space="preserve"> SOAP, ZINC</t>
  </si>
  <si>
    <t xml:space="preserve"> ZINC FATTY ACID SALTS</t>
  </si>
  <si>
    <t xml:space="preserve"> ALPHA-(P-NONYLPHENYL)-OMEGA-HYDROXYPOLY(OXYETHYLENE) SULFATE, AMMONIUM SALT (9 MOLES ETHYLENE OXIDE)</t>
  </si>
  <si>
    <t xml:space="preserve"> AMMONIUM NONOXYNOL 9 SULFATE</t>
  </si>
  <si>
    <t xml:space="preserve"> ALPHA-(P-NONYLPHENYL)-OMEGA-HYDROXYPOLY(OXYETHYLENE) SULFATE, AMMONIUM SALT (POLY(OXYETHYLENE) 9 MOLES)</t>
  </si>
  <si>
    <t xml:space="preserve"> NONOXYNOL 9 AMMONIUM SULFATE</t>
  </si>
  <si>
    <t xml:space="preserve"> ALPHA-(P-NONYLPHENYL)-OMEGA-HYDROXYPOLY(OXYETHYLENE) (9-10 MOLES)MONO- AND DIHYDROGEN PHOSPHATE ESTERS</t>
  </si>
  <si>
    <t xml:space="preserve"> NONOXYNOL 9-10/MONO- AND DIPHOSPHATE ESTER MIXTURE</t>
  </si>
  <si>
    <t xml:space="preserve"> ALPHA-(P-NONYLPHENYL)-OMEGA-HYDROXYPOLY(OXYETYLENE) MONO- AND DIHYDROGEN PHOSPHATE (9-10 MOLES POLY(OXYETHYLENE))</t>
  </si>
  <si>
    <t xml:space="preserve"> ALPHA-(P-NONYLPHENYL)-OMEGA-HYDROXYPOLY(OXYETHYLENE) SULFATE, AMMONIUM SALT (30 MOLES ETHYLENE OXIDE)</t>
  </si>
  <si>
    <t xml:space="preserve"> AMMONIUM NONOXYNOL 30 SULFATE</t>
  </si>
  <si>
    <t xml:space="preserve"> ALPHA-(P-NONYLPHENYL)-OMEGA-HYDROXYPOLY(OXYETHYLENE) SULFATE, AMMONIUM SALT (POLY(OXYETHYLENE) 30 MOLES)</t>
  </si>
  <si>
    <t xml:space="preserve"> NONOXYNOL 30 AMMONIUM SULFATE</t>
  </si>
  <si>
    <t xml:space="preserve"> POLY(1-ALKENE(C11-20)-CO-VINYL ALCOHOL)</t>
  </si>
  <si>
    <t xml:space="preserve"> POLY(1-ALKENE(C12-20)-CO-VINYL ALCOHOL)</t>
  </si>
  <si>
    <t xml:space="preserve"> (POLYVINYL ALCOHOL-CO-1-ALKENE), C12-20</t>
  </si>
  <si>
    <t xml:space="preserve"> C12-20 POLYVINYL ALCOHOL-CO-1-ALKENE</t>
  </si>
  <si>
    <t xml:space="preserve"> POLYVINYL ALCOHOL, ALPHA-OLEFIN MOFIFIED</t>
  </si>
  <si>
    <t xml:space="preserve"> POLY(1-ALKENE-CO-VINYL ALCOHOL), C12-20</t>
  </si>
  <si>
    <t xml:space="preserve"> VINYL ALCOHOL-ALPHA-OLEFIN COPOLYMER</t>
  </si>
  <si>
    <t xml:space="preserve"> ALPHA-TRIDECYL-OMEGA-HYDROXYPOLY(OXYETHYLENE) (9-10 MOLES) MONO- AND DIHYDROGEN PHOSPHATE ESTERS</t>
  </si>
  <si>
    <t xml:space="preserve"> PEG-9 TRIDECYL ETHER PHOSPHATE</t>
  </si>
  <si>
    <t xml:space="preserve"> ALPHA-TRIDECYL-OMEGA-HYDROXYPOLY(OXYETHYLENE)(9 MOLES ETHYLENE OXIDE) PHOSPHATE</t>
  </si>
  <si>
    <t xml:space="preserve"> TRIDECETH-9 PHOSPHATE</t>
  </si>
  <si>
    <t xml:space="preserve"> CHLORINATED LEVULINIC ACIDS</t>
  </si>
  <si>
    <t xml:space="preserve"> LEVULINIC ACID, CHLORINATED</t>
  </si>
  <si>
    <t xml:space="preserve"> POLYSULFONE RESIN</t>
  </si>
  <si>
    <t xml:space="preserve"> POLY(FORMALDEHYDE-CO-MELAMINE), ALKYLATED</t>
  </si>
  <si>
    <t xml:space="preserve"> FORMALDEHYDE-MELAMINE RESIN, ALKYLATED</t>
  </si>
  <si>
    <t xml:space="preserve"> MARINE OIL FATTY ACIDS, METHYL ESTERS</t>
  </si>
  <si>
    <t xml:space="preserve"> FATTY ACIDS, MARINE-OIL, METHYL ESTERS</t>
  </si>
  <si>
    <t xml:space="preserve"> MARINE OIL, METHYL ESTER</t>
  </si>
  <si>
    <t xml:space="preserve"> ETHYLENE-PROPYLENE-DIENE TERPOLYMER</t>
  </si>
  <si>
    <t xml:space="preserve"> POLY(DIENE-CO-ETHYLENE-CO-PROPYLENE)</t>
  </si>
  <si>
    <t xml:space="preserve"> WOOD ROSIN, HYDROCARBON INSOLUBLE</t>
  </si>
  <si>
    <t xml:space="preserve"> ROSIN, HYDROCARBON INSOLUBLE</t>
  </si>
  <si>
    <t xml:space="preserve"> ROSIN, GASOLINE-INSOLUBLE</t>
  </si>
  <si>
    <t xml:space="preserve"> WOOD ROSIN, PARTIALLY DIMERIZED, GLYCEROL ESTER</t>
  </si>
  <si>
    <t xml:space="preserve"> GUM ROSIN, DIMERIZED</t>
  </si>
  <si>
    <t xml:space="preserve"> PEG-7-20 C11-15 ALKYL ETHER</t>
  </si>
  <si>
    <t xml:space="preserve"> ALPHA-ALKYL(C11-15)-OMEGA-HYDROXYPOLY(OXYETHYLENE) (7-20 AVG MOLES ETHYLENE OXIDE)</t>
  </si>
  <si>
    <t xml:space="preserve"> C11-15 ALKYL PEG-7-20 ETHER</t>
  </si>
  <si>
    <t xml:space="preserve"> WOOD ROSIN, PARTIALLY HYDROGENATED, METHYL ESTER</t>
  </si>
  <si>
    <t xml:space="preserve"> WOOD ROSIN, PARTIALLY DIMERIZED</t>
  </si>
  <si>
    <t xml:space="preserve"> TALL OIL ROSIN, PARTIALLY DIMERIZED</t>
  </si>
  <si>
    <t xml:space="preserve"> GUM ROSIN, PARTIALLY DIMERIZED</t>
  </si>
  <si>
    <t xml:space="preserve"> WOOD ROSIN, PALE</t>
  </si>
  <si>
    <t xml:space="preserve"> MONO- AND DIOCTYLDIPHENYLAMINE</t>
  </si>
  <si>
    <t xml:space="preserve"> MONOOCTYL- AND DIOCTYLDIPHENYLAMINE</t>
  </si>
  <si>
    <t xml:space="preserve"> AMMONIUM BIS(N-ETHYL-2-PERFLUOROALKYLSULFONAMIDOETHYL) PHOSPHATE</t>
  </si>
  <si>
    <t xml:space="preserve"> AMMONIUM MONO(N-ETHYL-2-PERFLUOROALKYLSULFONAMIDOETHYL) PHOSPHATE</t>
  </si>
  <si>
    <t xml:space="preserve"> PPG-69</t>
  </si>
  <si>
    <t xml:space="preserve"> ALKYL METHACRYLATE POLYMER, C12, C14, C16, C18</t>
  </si>
  <si>
    <t xml:space="preserve"> POLY(ALKYL(C12-18) METHACRYLATE)</t>
  </si>
  <si>
    <t xml:space="preserve"> ALKYL METHACRYLATE POLYMER, C12-18</t>
  </si>
  <si>
    <t xml:space="preserve"> ALKYL(C12-18) METHACRYLATE POLYMER</t>
  </si>
  <si>
    <t xml:space="preserve"> C12-18 ALKYL METHACRYLATE POLYMER</t>
  </si>
  <si>
    <t xml:space="preserve"> WOOD ROSIN, PARTIALLY HYDROGENATED</t>
  </si>
  <si>
    <t xml:space="preserve"> TALL OIL ROSIN, PARTIALLY HYDROGENATED</t>
  </si>
  <si>
    <t xml:space="preserve"> GUM ROSIN, PARTIALLY HYDROGENATED</t>
  </si>
  <si>
    <t xml:space="preserve"> WOOD, ROSIN, DARK, POTASSIUM SALT</t>
  </si>
  <si>
    <t xml:space="preserve"> WOOD ROSIN, DARK, POTASSIUM SALT</t>
  </si>
  <si>
    <t xml:space="preserve"> ETHYLENE-ETHYLIDENENORBORNENE-METHYLENENORBORNENE-PROPYLENE POLY</t>
  </si>
  <si>
    <t xml:space="preserve"> POLY(ETHYLENE-CO-5-ETHYLIDENE-2-NORBORNENE-CO-5-METHYLENE-2-NORBORNENE-CO-PROPYLENE)</t>
  </si>
  <si>
    <t xml:space="preserve"> ETHYLENE-PROPYLENE-ETHYLIDENENORBORNENE-METHYLENENORBORNENE POLYMER</t>
  </si>
  <si>
    <t xml:space="preserve"> ETHYLENE-ETHYLIDENENORBORNENE-METHYLENENORBORNENE-PROPYLENE POLYMER</t>
  </si>
  <si>
    <t xml:space="preserve"> POLY(ETHYLENE-CO-ETHYLIDENENORBORNENE-CO-METHLENE NORBORNENE-CO-PROPYLENE)</t>
  </si>
  <si>
    <t xml:space="preserve"> POLY(FORMALDEHYDE-CO-MELAMINE), ETHYLATED</t>
  </si>
  <si>
    <t xml:space="preserve"> FORMALDEHYDE-MELAMINE RESIN, ETHYLATED</t>
  </si>
  <si>
    <t xml:space="preserve"> MELAMINE-FORMALDEHYDE RESIN, MODIFIED WITH ETHANOL</t>
  </si>
  <si>
    <t xml:space="preserve"> PAPER, KRAFT</t>
  </si>
  <si>
    <t xml:space="preserve"> KRAFT PAPER</t>
  </si>
  <si>
    <t xml:space="preserve"> CRESOL, BUTYLATED</t>
  </si>
  <si>
    <t xml:space="preserve"> CRESOL, ALKYLATED</t>
  </si>
  <si>
    <t xml:space="preserve"> CRESOL, STYRENATED</t>
  </si>
  <si>
    <t xml:space="preserve"> N,N-BIS(2-HYDROXYETHYL)ALKYL(C14-18)AMINE</t>
  </si>
  <si>
    <t xml:space="preserve"> WOOD ROSIN, MALEATED, METHYL ESTER</t>
  </si>
  <si>
    <t xml:space="preserve"> KAOLIN, MODIFIED WITH ISOPROPYL TITANATE-OLEATE REACTION PRODUCT</t>
  </si>
  <si>
    <t xml:space="preserve"> WOOD ROSIN, DIMERIZED</t>
  </si>
  <si>
    <t xml:space="preserve"> TALL OIL ROSIN, DIMERIZED</t>
  </si>
  <si>
    <t xml:space="preserve"> MONO-, DI-, AND TRIPROPYLENE GLYCOL, MONOETHYL ETHER</t>
  </si>
  <si>
    <t xml:space="preserve"> MONO-, DI-, AND TRIPROPYLENE GLYCOL MONOMETHYL ETHER</t>
  </si>
  <si>
    <t xml:space="preserve"> ETHYLENE-METHACRYLIC ACID COPOLYMER, POTASSIUM PARTIAL SALT</t>
  </si>
  <si>
    <t xml:space="preserve"> POLY(ETHYLENE-CO-METHACRYLIC ACID), PARTIAL POTASSIUM SALT</t>
  </si>
  <si>
    <t xml:space="preserve"> ROSIN, FUMARATED</t>
  </si>
  <si>
    <t xml:space="preserve"> ROSIN, FUMARIC ACID ADDUCT</t>
  </si>
  <si>
    <t xml:space="preserve"> FUMARIC ACID-MODIFIED ROSIN</t>
  </si>
  <si>
    <t xml:space="preserve"> ROSIN, FORMALDEHYDE MODIFIED</t>
  </si>
  <si>
    <t xml:space="preserve"> FORMALDEHYDE, MODIFIED ROSIN</t>
  </si>
  <si>
    <t xml:space="preserve"> POLYOXYETHYLENE (MW 200) DIBENZOATE</t>
  </si>
  <si>
    <t xml:space="preserve"> PEG-4 DIBENZOATE</t>
  </si>
  <si>
    <t xml:space="preserve"> POLYETHYLENE GLYCOL 200 DIBENZOATE</t>
  </si>
  <si>
    <t xml:space="preserve"> TALL OIL, CALCIUM, POTASSIUM AND SODIUM SOAPS</t>
  </si>
  <si>
    <t xml:space="preserve"> TALL OIL, CALCIUM, POTASSIUM, SODIUM SALT MIXTURE</t>
  </si>
  <si>
    <t xml:space="preserve"> TALL OIL, CALCIUM, POTASSIUM, SODIUM SOAP</t>
  </si>
  <si>
    <t xml:space="preserve"> ALPHA-(P-NONYLPHENYL)-OMEGA-HYDROXYPOLY(OXYETHYLENE) (5.5-6.5 MOLES) MONO- AND DIHYDROGEN PHOSPHATE ESTERS</t>
  </si>
  <si>
    <t xml:space="preserve"> NONOXYNOL 6 MONO- AND DIHYDROGEN PHOSPHATES</t>
  </si>
  <si>
    <t xml:space="preserve"> ALPHA-(P-NONYLPHENYL)-OMEGA-HYDROXYPOLY(OXYETHYLENE) (45-55 MOLES)MONO- AND DIHYDROGEN PHOSPHATE ESTERS</t>
  </si>
  <si>
    <t xml:space="preserve"> NONOXYNOL 45-55 MONO- AND DIHYDROGEN PHOSPHATE</t>
  </si>
  <si>
    <t xml:space="preserve"> ALPHA-(P-NONYLPHENYL)-OMEGA-HYDROXYPOLY(OXYETHYLENE) MONO- AND DIHYDROGEN PHOSPHATE (45-55 MOLES POLY(OXYETHYLENE))</t>
  </si>
  <si>
    <t xml:space="preserve"> ALPHA-TRIDECYL-OMEGA-HYDROXYPOLY(OXYETHYLENE)(5.5-6.5 MOLES) MONO-AND DIHYDROGEN PHOSPHATE ESTERS</t>
  </si>
  <si>
    <t xml:space="preserve"> PEG-6 TRIDECYL ETHER DI- AND MONOHYDROGEN PHOSPHATES</t>
  </si>
  <si>
    <t xml:space="preserve"> ALPHA-TRIDECYL-OMEGA-HYDROXYPOLY(OXYETHYLENE)(6 MOLES ETHYLENE OXIDE)</t>
  </si>
  <si>
    <t xml:space="preserve"> TRIDECETH-6 DI- AND MONOHYDROGEN PHOSPHATES</t>
  </si>
  <si>
    <t xml:space="preserve"> OCTOXYNOL 6-9 DIHYDROGEN PHOSPHATE</t>
  </si>
  <si>
    <t xml:space="preserve"> ALPHA-(P-(1,1,3,3-TETRAMETHYLBUTYL)PHENYL)-OMEGA-HYDROXYPOLY(OXYETHYLENE)(6-9 MOLES) DIHYDROGEN PHOSPHATE</t>
  </si>
  <si>
    <t xml:space="preserve"> OCTOXYNOL 40 DIHYDROGEN PHOSPHATE</t>
  </si>
  <si>
    <t xml:space="preserve"> ALPHA-(P-(1,1,3,3-TETRAMETHYLBUTYL)PHENYL)-OMEGA-HYDROXYPOLY(OXYETHYLENE) (40 MOLES) DIHYDROGEN PHOSPHATE</t>
  </si>
  <si>
    <t xml:space="preserve"> SODIUM OCTOXYNOL 6-9 MONOHYDROGEN PHOSPHATE</t>
  </si>
  <si>
    <t xml:space="preserve"> SODIUM OCTOXYNOL 40 MONOHYDROGEN PHOSPHATE</t>
  </si>
  <si>
    <t xml:space="preserve"> POTASSIUM OCTOXYNOL 6-9 MONOHYDROGEN PHOSPHATE</t>
  </si>
  <si>
    <t xml:space="preserve"> POTASSIUM OCTOXYNOL 40 MONOHYDROGEN PHOSPHATE</t>
  </si>
  <si>
    <t xml:space="preserve"> AMMONIUM OCTOXYNOL 6-9 MONOHYDROGEN PHOSPHATE</t>
  </si>
  <si>
    <t xml:space="preserve"> AMMONIUM OCTOXYNOL 40 MONOHYDROGEN PHOSPHATE</t>
  </si>
  <si>
    <t xml:space="preserve"> POLY(DIBUTYL FUMARATE-CO-DIBUTYL MALEATE-CO-VINYL CHLORIDE)</t>
  </si>
  <si>
    <t xml:space="preserve"> DIBUTYL FUMARATE-DIBUTYL MALEATE-VINYL CHLORIDE COPOLYMER</t>
  </si>
  <si>
    <t xml:space="preserve"> VINYL CHLORIDE-DIBUTYL MALEATE-DIBUTYL FUMARATE COPOLYMER</t>
  </si>
  <si>
    <t xml:space="preserve"> POLY(ACRYLAMIDE-CO-(2-(METHACRYLOYLOXY)ETHYL)TRIMETHYLAMMONIUM METHYL SULFATE (10% MAX))</t>
  </si>
  <si>
    <t xml:space="preserve"> ACRYLAMIDE-(2-(METHACRYLOYLOXY)ETHYL)TRIMETHYLAMMONIUM METHYL SULFATE (10 MOLAR PERCENT MAXIMUM) COPOLYMER RESIN</t>
  </si>
  <si>
    <t xml:space="preserve"> ACRYLAMIDE-BETA-METHACRYLOYLOXYETHYLTRIMETHYLAMMONIUM METHYL SULFATE (10 MOLAR PERCENT MAXIMUM) COPOLYMER RESIN</t>
  </si>
  <si>
    <t xml:space="preserve"> TALL OIL ROSIN, DISPROPORTIONATED, GLYCEROL ESTER</t>
  </si>
  <si>
    <t xml:space="preserve"> GLYCEROL ESTER OF DISPROPORTIONATED TALL OIL ROSIN</t>
  </si>
  <si>
    <t xml:space="preserve"> ALKYL(C8-18) ACETATE, WITH EVEN NUMBER OF CARBON ATOMS</t>
  </si>
  <si>
    <t xml:space="preserve"> ALKYL(C8-18) ACETATE</t>
  </si>
  <si>
    <t xml:space="preserve"> C8-18 ALKYL ACETATE</t>
  </si>
  <si>
    <t xml:space="preserve"> FATTY ALCOHOL(C8-10) ACETATE</t>
  </si>
  <si>
    <t xml:space="preserve"> ACETATE ESTER OF SYNTHETIC STRAIGHT CHAIN ALCOHOL C8-18</t>
  </si>
  <si>
    <t xml:space="preserve"> DIALKYL(C8-10) ADIPATE</t>
  </si>
  <si>
    <t xml:space="preserve"> C8-10 DIALKYL ADIPATE</t>
  </si>
  <si>
    <t xml:space="preserve"> FATTY ALCOHOLS(C8-10), ADIPATE</t>
  </si>
  <si>
    <t xml:space="preserve"> DI(C7,C9-ALKYL) ADIPATE</t>
  </si>
  <si>
    <t xml:space="preserve"> DIALKYL(C7-9) ADIPATE</t>
  </si>
  <si>
    <t xml:space="preserve"> C7-9 DIALKYL ADIPATE</t>
  </si>
  <si>
    <t xml:space="preserve"> ALPHA-ALKYL(C16-C18)-OMEGA-HYDROXYPOLY(OXYETHYLENE) (18 MOLES ETHYLENE OXIDE)</t>
  </si>
  <si>
    <t xml:space="preserve"> PEG-18 ALKYL(C16-18) ETHER</t>
  </si>
  <si>
    <t xml:space="preserve"> ALPHA-ALKYL(C16-18)-OMEGA-HYDROXYPOLY(OXYETHYLENE) (18 MOLES)</t>
  </si>
  <si>
    <t xml:space="preserve"> PEG-18 C16-18 ALKYL ETHER</t>
  </si>
  <si>
    <t xml:space="preserve"> PEG-18 CETOSTEARYL ETHER</t>
  </si>
  <si>
    <t xml:space="preserve"> ALPHA-(Z)-9-OCTADECENYL-OMEGA-HYDROXYPOLY(OXYETHYLENE) (18 MOLES ETHYLENE OXIDE)</t>
  </si>
  <si>
    <t xml:space="preserve"> PEG-18 OLEYL ETHER</t>
  </si>
  <si>
    <t xml:space="preserve"> POLYPHOSPHORIC ACID-TRIETHANOLAMINE PRODUCT POLYESTERS</t>
  </si>
  <si>
    <t xml:space="preserve"> ALUMINUM STEAROYL BENZOYL HYDROXIDE</t>
  </si>
  <si>
    <t xml:space="preserve"> FATTY ACID AMINES, MIXED</t>
  </si>
  <si>
    <t xml:space="preserve"> FATTY ACID AMINE MIXTURE</t>
  </si>
  <si>
    <t xml:space="preserve"> POLY(FORMALDEHYDE-CO-P-TOLUENESULFONAMIDE), AMINATED</t>
  </si>
  <si>
    <t xml:space="preserve"> P-TOLUENESULFONAMIDE-FORMALDEHYDE RESIN, AMINATED</t>
  </si>
  <si>
    <t xml:space="preserve"> P-TOLUENESULFONAMIDE-FORMALDEHYDE COPOLYMER, AMINE MODIFIED</t>
  </si>
  <si>
    <t xml:space="preserve"> SODIUM MONOALKYL(C8-16)PHENOXYBENZENEDISULFONATE</t>
  </si>
  <si>
    <t xml:space="preserve"> disodium monoalkyl(C8-16)phenoxybenzenedisulfonate</t>
  </si>
  <si>
    <t xml:space="preserve"> SODIUM DIALKYL(C8-16)PHENOXYBENZENEDISULFONATE</t>
  </si>
  <si>
    <t xml:space="preserve"> disodium dialkyl(C8-16)phenoxybenzenedisulfonate</t>
  </si>
  <si>
    <t xml:space="preserve"> SODIUM ALKYLPHENOXYBENZENEDISULFONATE</t>
  </si>
  <si>
    <t xml:space="preserve"> SODIUM MONOALKYLPHENOXYBENZENEDISULFONATE</t>
  </si>
  <si>
    <t xml:space="preserve"> SODIUM ALKYLDIPHENYL ETHER DISULFONATE</t>
  </si>
  <si>
    <t xml:space="preserve"> DISODIUM MONOALKYLPHENOXYBENZENEDISULFONATE</t>
  </si>
  <si>
    <t xml:space="preserve"> ROSIN, PARTIALLY DIMERIZED, PEG ESTER</t>
  </si>
  <si>
    <t xml:space="preserve"> DODECANETHIOL ISOMERS</t>
  </si>
  <si>
    <t xml:space="preserve"> DODECYL MERCAPTAN ISOMERS</t>
  </si>
  <si>
    <t xml:space="preserve"> DODECYLTHIOL ISOMERS</t>
  </si>
  <si>
    <t xml:space="preserve"> POLYPROPYLENE, MALEIC ANHYDRIDE ADDUCT</t>
  </si>
  <si>
    <t xml:space="preserve"> MALEIC ANHYDRIDE ADDUCT OF POLYPROPYLENE</t>
  </si>
  <si>
    <t xml:space="preserve"> POLYPROPYLENE, MALEATED</t>
  </si>
  <si>
    <t xml:space="preserve"> WOOD ROSIN, MALEATED</t>
  </si>
  <si>
    <t xml:space="preserve"> WOOD ROSIN, MALEIC ANHYDRIDE ADDUCT</t>
  </si>
  <si>
    <t xml:space="preserve"> DIETHANOLAMMONIUM UNDECAFLUOROCYCLOHEXANEMETHYLPHOSPHORIC ACID</t>
  </si>
  <si>
    <t xml:space="preserve"> DIETHANOLAMMONIUM UNDECAFLUOROCYCLOHEXYLMETHYLPHOSPHORIC ACID</t>
  </si>
  <si>
    <t xml:space="preserve"> POLYETHYLENE GLYCOL-POLYPROPYLENE GLYCOL, MONOBUTYL ETHER, MW 3300</t>
  </si>
  <si>
    <t xml:space="preserve"> PEG/PPG BUTYL ETHER (MW 3300)</t>
  </si>
  <si>
    <t xml:space="preserve"> BUTOXYPOLYETHYLENE POLYPROPYLENE GLYCOL (MW 3300)</t>
  </si>
  <si>
    <t xml:space="preserve"> POLY(HEPTYL MALEATE-CO-VINYL CHLORIDE)</t>
  </si>
  <si>
    <t xml:space="preserve"> HEPTYL MALEATE-VINYL CHLORIDE COPOLYMER</t>
  </si>
  <si>
    <t xml:space="preserve"> VINYL CHLORIDE-HEPTYL MALEATE COPOLYMER</t>
  </si>
  <si>
    <t xml:space="preserve"> POLY(HEXYL MALEATE-CO-VINYL CHLORIDE)</t>
  </si>
  <si>
    <t xml:space="preserve"> HEXYL MALEATE-VINYL CHLORIDE COPOLYMER</t>
  </si>
  <si>
    <t xml:space="preserve"> VINYL CHLORIDE-HEXYL MALEATE COPOLYMER</t>
  </si>
  <si>
    <t xml:space="preserve"> POLY((ACRYLONITRILE-CO-STYRENE)-CO-(BUTADIENE-CO-STYRENE))</t>
  </si>
  <si>
    <t xml:space="preserve"> ACRYLONITRILE-STYRENE COPOLYMER, MODIFIED WITH BUTADIENE-STYRENE</t>
  </si>
  <si>
    <t xml:space="preserve"> ALPHA, ALPHA'-(METHYLENEBIS(4-(1,1,3,3-TETRAMETHYLBUTYL)-O-PHENYLENE))BIS(OMEGA-HYDROXYPOLY(OXYETHYLENE)) HAVING 6-7.5 MOLES OF ETHYLENE OXIDE PER HYDROXYL GROUP</t>
  </si>
  <si>
    <t xml:space="preserve"> 2,2'-METHYLENEBIS(OCTOXYNOL 6)</t>
  </si>
  <si>
    <t xml:space="preserve"> ALPHA,ALPHA'-(METHYLENEBIS(4-(1,1,3,3-TETRAMETHYLBUTYL)-O-PHENYLENE))BIS(OMEGA-HYDROXYPOLY(OXYETHYLENE)) (6-7.5 MOLES EO)</t>
  </si>
  <si>
    <t xml:space="preserve"> ALPHA,ALPHA'-(METHYLENEBIS(4-(1,1,3,3-TETRAMETHYLBUTYL)-1,2-PHENYLENE))BIS(OMEGA-HYDROXYPOLY(OXY-1,2-ETHANEDIYL))</t>
  </si>
  <si>
    <t xml:space="preserve"> POLYOXYETHYLENE (6) 2,2'-METHYLENEBIS(4-TERT-OCTYLPHENOL)</t>
  </si>
  <si>
    <t xml:space="preserve"> PEG-6 2,2'-METHYLENEBIS(4-TERT-OCTYL PHENYL) ETHER</t>
  </si>
  <si>
    <t xml:space="preserve"> POLYETHYLENE GLYCOL (6) METHYLENEBIS(4-(1,1,3,3-TETRAMETHYLBUTYL)-O-PHENYLENE) ETHER</t>
  </si>
  <si>
    <t xml:space="preserve"> CASTOR OIL, POLYOXYETHYLATED (42 MOLES ETHYLENE OXIDE)</t>
  </si>
  <si>
    <t xml:space="preserve"> PEG-42 CASTOR OIL</t>
  </si>
  <si>
    <t xml:space="preserve"> CASTOR OIL, POLYOXYETHYLATED (42 MOLES)</t>
  </si>
  <si>
    <t xml:space="preserve"> DIAMINES DERIVED FROM DIMERIZED VEGETABLE OIL ACIDS</t>
  </si>
  <si>
    <t xml:space="preserve"> VEGETABLE OIL FATTY ACIDS, DIMERIZED, DIAMINES</t>
  </si>
  <si>
    <t xml:space="preserve"> DIAMINES, DIMERIZED VEGETABLE OIL ACIDS</t>
  </si>
  <si>
    <t xml:space="preserve"> FATTY ACIDS, VEGETABLE-OIL, DIMERIZED, DIAMINES</t>
  </si>
  <si>
    <t xml:space="preserve"> CATIONIC SOY PROTEIN, HYDROLYZED</t>
  </si>
  <si>
    <t xml:space="preserve"> POLY((3-CHLORO-2-HYDROXYPROPYL)TRIMETHYLAMMONIUM CHLORIDE-CO-HYDROLYZED SOY PROTEIN ISOLATE)</t>
  </si>
  <si>
    <t xml:space="preserve"> HYDROLYZED SOYBEAN PROTEIN, CATIONIC</t>
  </si>
  <si>
    <t xml:space="preserve"> HYDROLYZED SOY PROTEIN, CATIONIC</t>
  </si>
  <si>
    <t xml:space="preserve"> HYDROLYZED SOY PROTEIN ISOLATE, 3-CHLORO-2-HYDROXYPROPYLTRIMETHYLAMMONIUM CHLORIDE MODIFIED</t>
  </si>
  <si>
    <t xml:space="preserve"> CATIONIC SOY PROTEIN</t>
  </si>
  <si>
    <t xml:space="preserve"> POLY((3-CHLORO-2-HYDROXYPROPYL)TRIMETHYLAMMONIUM CHLORIDE-CO-SOY PROTEIN ISOLATE)</t>
  </si>
  <si>
    <t xml:space="preserve"> SOYBEAN PROTEIN, CATIONIC</t>
  </si>
  <si>
    <t xml:space="preserve"> SOY PROTEIN, CATIONIC</t>
  </si>
  <si>
    <t xml:space="preserve"> SOY PROTEIN ISOLATE, 3-CHLORO-2-HYDROXYPROPYLTRIMETHYLAMMONIUM CHLORIDE MODIFIED</t>
  </si>
  <si>
    <t xml:space="preserve"> POLYETHYLENE, CHLOROSULFONATED</t>
  </si>
  <si>
    <t xml:space="preserve"> ETHYLENE POLYMER, CHLOROSULFONATED</t>
  </si>
  <si>
    <t xml:space="preserve"> POLY(ACRYLAMIDE-CO-ETHYLENE-CO-VINYL CHLORIDE), HYDROLYZED</t>
  </si>
  <si>
    <t xml:space="preserve"> ACRYLAMIDE-ETHYLENE-VINYL CHLORIDE POLYMER, HYDROLYZED</t>
  </si>
  <si>
    <t xml:space="preserve"> ETHYLENE-VINYL CHLORIDE-ACRYLAMIDE POLYMER, HYDROLYZED</t>
  </si>
  <si>
    <t xml:space="preserve"> CASTOR OIL MONO- AND DIGLYCERIDES, HYDROGENATED</t>
  </si>
  <si>
    <t xml:space="preserve"> HYDROGENATED CASTOR OIL MONO- AND DIGLYCERIDES</t>
  </si>
  <si>
    <t xml:space="preserve"> RAPESEED OIL TRIGLYCERIDES</t>
  </si>
  <si>
    <t xml:space="preserve"> TALL OIL ROSIN, MALEATED, PENTAERYTHRITOL ESTER</t>
  </si>
  <si>
    <t xml:space="preserve"> TALL OIL ROSIN, MALEIC ANHYDRIDE-MODIFIED, PENTAERYTHRITOL ESTER</t>
  </si>
  <si>
    <t xml:space="preserve"> DIALKYL(C6-10) ADIPATE</t>
  </si>
  <si>
    <t xml:space="preserve"> C6-10 DIALKYL ADIPATE</t>
  </si>
  <si>
    <t xml:space="preserve"> FATTY ALCOHOLS(C6-10), ADIPATE</t>
  </si>
  <si>
    <t xml:space="preserve"> ACRYLONITRILE-STYRENE-CO-ETHYLENEDIAMINE ACETATE POLYMER</t>
  </si>
  <si>
    <t xml:space="preserve"> POLY(ACRYLONITRILE-CO-ETHYLENEDIAMINE ACETATE-CO-STYRENE)</t>
  </si>
  <si>
    <t xml:space="preserve"> ACRYLONITRILE-STYRENE-ETHYLENEDIAMINE ACETATE COPOLYMER</t>
  </si>
  <si>
    <t xml:space="preserve"> POLY(1,3-BUTYLENE GLYCOL DIMETHACRYLATE-CO-DIVINYLBENZENE-CO-ETHYLACRYLATE-CO-STYRENE)</t>
  </si>
  <si>
    <t xml:space="preserve"> POLY(1,3-BUTYLENE GLYCOL DIMETHACRYLATE-CO-DIVINYLBENZENE-CO-ETHYL ACRYLATE-CO STYRENE)</t>
  </si>
  <si>
    <t xml:space="preserve"> ETHYL ACRYLATE-STYRENE-DIVINYLBENZENE-1,3-BUTYLENE GLYCOL DIMETHACRYLATE COPOLYMER</t>
  </si>
  <si>
    <t xml:space="preserve"> TALL OIL ROSIN, MALEATED, GLYCEROL ESTER</t>
  </si>
  <si>
    <t xml:space="preserve"> GLYCEROL ESTER OF MALEIC ANHYDRIDE-MODIFIED TALL OIL ROSIN</t>
  </si>
  <si>
    <t xml:space="preserve"> TALL OIL, MALEIC ANHYDRIDE-MODIFIED, GLYCEROL ESTER</t>
  </si>
  <si>
    <t xml:space="preserve"> GUM ROSIN, PARTIALLY HYDROGENATED, GLYCEROL ESTER</t>
  </si>
  <si>
    <t xml:space="preserve"> ROSIN, PARTIALLY HYDROGENATED, GLYCEROL ESTER</t>
  </si>
  <si>
    <t xml:space="preserve"> PHENOLIC-NOVALAK, GLYCIDYL ETHER</t>
  </si>
  <si>
    <t xml:space="preserve"> POLYETHYLENE RESINS, CARBOXYL MODIFIED</t>
  </si>
  <si>
    <t xml:space="preserve"> POLYETHYLENE, CARBOXYL-MODIFIED</t>
  </si>
  <si>
    <t xml:space="preserve"> POLYETHYLENE RESIN, CARBOXYL-MODIFIED</t>
  </si>
  <si>
    <t xml:space="preserve"> SODIUM ALPHA-ALKYL(C12-15)-OMEGA-HYDROXYPOLY (OXYETHYLENE) SULFATE</t>
  </si>
  <si>
    <t xml:space="preserve"> SODIUM PEG ALKYL(C12-15) ETHER SULFATE</t>
  </si>
  <si>
    <t xml:space="preserve"> ALKYL(C12-15) PEG SODIUM SULFATE</t>
  </si>
  <si>
    <t xml:space="preserve"> C12-15 ALKYL PEG SODIUM SULFATE</t>
  </si>
  <si>
    <t xml:space="preserve"> PEG ALKYL(C12-15) SODIUM SULFATE</t>
  </si>
  <si>
    <t xml:space="preserve"> SODIUM PEG ALKYL ETHER SULFATE, C12-15</t>
  </si>
  <si>
    <t xml:space="preserve"> SODIUM ALPHA-ALKYL(C12-15)-OMEGA-HYDROXYPOLY(OXYETHYLENE) SULFATE</t>
  </si>
  <si>
    <t xml:space="preserve"> POLYURETHANE, ANIONIC</t>
  </si>
  <si>
    <t xml:space="preserve"> ALPHA, ALPHA',ALPHA''-1,2,3-PROPANETRIYLTRIS(OMEGA-(2,3-EPOXYPROPOXY)(POLYOXYPROPYLENE) (24 MOLES))</t>
  </si>
  <si>
    <t xml:space="preserve"> PPG-24 GLYCEROL ETHER TRIGLYCIDYL ETHER</t>
  </si>
  <si>
    <t xml:space="preserve"> POLY(1-BUTENE-CO-ETHYLENE (99%))</t>
  </si>
  <si>
    <t xml:space="preserve"> POLY(1-BUTENE-CO-ETHYLENE(99%))</t>
  </si>
  <si>
    <t xml:space="preserve"> 1-BUTENE-ETHYLENE(99%) COPOLYMER</t>
  </si>
  <si>
    <t xml:space="preserve"> POLY(1-BUTENE-CO-ETHYLENE (85%))</t>
  </si>
  <si>
    <t xml:space="preserve"> POLY(1-BUTENE-CO-ETHYLENE(85%))</t>
  </si>
  <si>
    <t xml:space="preserve"> 1-BUTENE-ETHYLENE(85%) COPOLYMER</t>
  </si>
  <si>
    <t xml:space="preserve"> POLY(1-BUTENE-CO-ETHYLENE (80%))</t>
  </si>
  <si>
    <t xml:space="preserve"> POLY(1-BUTENE-CO-ETHYLENE(80%))</t>
  </si>
  <si>
    <t xml:space="preserve"> 1-BUTENE-ETHYLENE(80%) COPOLYMER</t>
  </si>
  <si>
    <t xml:space="preserve"> POLYAMINE-EPICHLOROHYDRIN CONDENSATE</t>
  </si>
  <si>
    <t xml:space="preserve"> POLY(EPICHLOROHYDRIN-CO-POLYAMINE)</t>
  </si>
  <si>
    <t xml:space="preserve"> POLYAMINE-EPICHLOROHYDRIN RESIN</t>
  </si>
  <si>
    <t xml:space="preserve"> POLY(METHYLENE-P-NONYLPHENOXY) POLY(OXYPROPYLENE)(4-12 MOLES)PROPANOL</t>
  </si>
  <si>
    <t xml:space="preserve"> PPG-4-12 METHYLENE NONYLPHENYL ETHER</t>
  </si>
  <si>
    <t xml:space="preserve"> POLY(METHYLENE-P-NONYLPHENOXY)POLY(OXYPROPYLENE)(4-12 MOLES)PROPANOL)</t>
  </si>
  <si>
    <t xml:space="preserve"> PEG TETRAMETHYLDECYNEDIOL ETHER</t>
  </si>
  <si>
    <t xml:space="preserve"> TETRAMETHYLDECYNEDIOL, ETHOXYLATED</t>
  </si>
  <si>
    <t xml:space="preserve"> ACRYLIC PLASTIC, MODIFIED</t>
  </si>
  <si>
    <t xml:space="preserve"> ACRYLIC POLYMER, MODIFIED</t>
  </si>
  <si>
    <t xml:space="preserve"> CHLORINATED ISOBUTYLENE-ISOPRENE COPOLYMERS</t>
  </si>
  <si>
    <t xml:space="preserve"> POLY(ISOBUTYLENE-CO-ISOPRENE), CHLORINATED</t>
  </si>
  <si>
    <t xml:space="preserve"> CHLORINATED ISOBUTYLENE-ISOPRENE COPOLYMER</t>
  </si>
  <si>
    <t xml:space="preserve"> ISOBUTYLENE-ISOPRENE COPOLYMER, CHLORINATED</t>
  </si>
  <si>
    <t xml:space="preserve"> POLYESTER ELASTOMER</t>
  </si>
  <si>
    <t xml:space="preserve"> POLY(ETHYLENE-CO-ISOBUTYL ACRYLATE-CO-METHACRYLIC ACID), SODIUM ZINC SALT</t>
  </si>
  <si>
    <t xml:space="preserve"> ETHYLENE-ISOBUTYL ACRYLATE-METHACRYLIC ACID COPOLYMER, SODIUM ZINC SALT</t>
  </si>
  <si>
    <t xml:space="preserve"> POLY(1-ALKENE(C6-10)-CO-4-METHYL-1-PENTENE)</t>
  </si>
  <si>
    <t xml:space="preserve"> ALKENE(C6-10)-4-METHYLPENTENE POLYMER</t>
  </si>
  <si>
    <t xml:space="preserve"> C6-10 1-ALKENE-4-METHYL-1-PENTENE COPOLYMER</t>
  </si>
  <si>
    <t xml:space="preserve"> 1-ALKENE(C6-10)-4-METHYL-1-PENTENE COPOLYMER</t>
  </si>
  <si>
    <t xml:space="preserve"> POLY(1-ALKENE-CO-4-METHYL-1-PENTENE)</t>
  </si>
  <si>
    <t xml:space="preserve"> ALPHA-OLEFIN-4-METHYL-1-PENTENE COPOLYMER</t>
  </si>
  <si>
    <t xml:space="preserve"> 1-ALKENE-4-METHYL-1-PENTENE COPOLYMER</t>
  </si>
  <si>
    <t xml:space="preserve"> 4-METHYL-1-PENTENE-1-ALKENE COPOLYMER</t>
  </si>
  <si>
    <t xml:space="preserve"> 4-METHYLPENTENE-1-1-ALKENE COPOLYMER</t>
  </si>
  <si>
    <t xml:space="preserve"> TALLOW TRIGLYCERIDES, HYDROGENATED</t>
  </si>
  <si>
    <t xml:space="preserve"> TALLOW TRIGLYCERIDES, FULLY HYDROGENATED</t>
  </si>
  <si>
    <t xml:space="preserve"> FULLY HYDROGENATED TALLOW TRIGLYCERIDES</t>
  </si>
  <si>
    <t xml:space="preserve"> SOYBEAN OIL FATTY ACIDS, DIMERIZED, POLYGLYCEROL ESTERS</t>
  </si>
  <si>
    <t xml:space="preserve"> FATTY ACIDS, DIMERIZED, SOYBEAN OIL, POLYGLYCEROL ESTER</t>
  </si>
  <si>
    <t xml:space="preserve"> POLYGLYCEROL ESTER, DIMERIZED FATTY ACIDS, SOYABEAN OIL</t>
  </si>
  <si>
    <t xml:space="preserve"> SOYBEAN OIL POLYGLYCERIDES, DIMERIZED</t>
  </si>
  <si>
    <t xml:space="preserve"> SILANE COUPLED SILICA</t>
  </si>
  <si>
    <t xml:space="preserve"> SILICA COUPLED WITH SILANE</t>
  </si>
  <si>
    <t xml:space="preserve"> 4,4'-ISOPROPYLIDENEDIPHENOL ALKYL(C12-15) PHOSPHITES</t>
  </si>
  <si>
    <t xml:space="preserve"> BISPHENOL A ALKYL(C12-15) PHOSPHITE</t>
  </si>
  <si>
    <t xml:space="preserve"> 4,4'-ISOPROPYLIDENEDIPHENOL ALKYL(C12-15) PHOSPHITE</t>
  </si>
  <si>
    <t xml:space="preserve"> COCONUT OIL TRIGLYCERIDES</t>
  </si>
  <si>
    <t xml:space="preserve"> TRIGLYCERIDES, COCONUT OIL ESTERS</t>
  </si>
  <si>
    <t xml:space="preserve"> POLY(OXYCAPROYL)DIOLS, M W &gt; 500</t>
  </si>
  <si>
    <t xml:space="preserve"> POLY(OXYDECYL)DIOL, MW 530</t>
  </si>
  <si>
    <t xml:space="preserve"> POLY(OXYCAPROYL)DIOL, MW 530</t>
  </si>
  <si>
    <t xml:space="preserve"> POLY(OXYCAPROYL)TRIOLS, M W &gt; 500</t>
  </si>
  <si>
    <t xml:space="preserve"> POLY(OXYDECYL)TRIOL, MW 540</t>
  </si>
  <si>
    <t xml:space="preserve"> POLY(OXYCAPROYL)TRIOL, MW 540</t>
  </si>
  <si>
    <t xml:space="preserve"> ACETOXYHYDROXYSTEARIC ACID</t>
  </si>
  <si>
    <t xml:space="preserve"> (ACETYLOXY)HYDROXYOCTADECANOIC ACID</t>
  </si>
  <si>
    <t xml:space="preserve"> ACRYLIC COPOLYMER (CLASS)</t>
  </si>
  <si>
    <t xml:space="preserve"> ACRYLATE COPOLYMER (CLASS)</t>
  </si>
  <si>
    <t xml:space="preserve"> SODIUM ALKYL (C9-C15) BENZENE-SULFONATE</t>
  </si>
  <si>
    <t xml:space="preserve"> SODIUM ALKYL(C9-15)BENZENESULFONATE</t>
  </si>
  <si>
    <t xml:space="preserve"> C9-15 ALKYLBENZENESULFONATE SODIUM</t>
  </si>
  <si>
    <t xml:space="preserve"> TALLOW FATTY ACIDS, SULFATED, METHYL ESTERS</t>
  </si>
  <si>
    <t xml:space="preserve"> OCTYLPHENOL POLY(ETHYLENE OXIDE-CO-PROPYLENE OXIDE) (40 MOLES ETHYLENE OXIDE/25 MOLES PROPYLENE OXIDE)</t>
  </si>
  <si>
    <t xml:space="preserve"> PEG-40-PPG-25 OCTYLPHENYL ETHER</t>
  </si>
  <si>
    <t xml:space="preserve"> CASTOR OIL, POLYOXYETHYLENE 1580 ESTER</t>
  </si>
  <si>
    <t xml:space="preserve"> PEG-33 CASTOR OIL</t>
  </si>
  <si>
    <t xml:space="preserve"> 4-METHYL-1,4-PENTANEDIOL DIMETHACRYLATE</t>
  </si>
  <si>
    <t xml:space="preserve"> 4-METHYL-1,4-PENTANEDIYL DIMETHACRYLATE</t>
  </si>
  <si>
    <t xml:space="preserve"> ZIRCONIUM RICINOLEATE</t>
  </si>
  <si>
    <t xml:space="preserve"> CRESOL, P-, STYRENATED</t>
  </si>
  <si>
    <t xml:space="preserve"> 4-METHYLPHENOL, STYRENATED</t>
  </si>
  <si>
    <t xml:space="preserve"> TALL OIL FATTY ACIDS, ALUMINUM SALT</t>
  </si>
  <si>
    <t xml:space="preserve"> TALL OIL FATTY ACIDS, ALUMINUM SALTS</t>
  </si>
  <si>
    <t xml:space="preserve"> ALUMINUM TALLATE</t>
  </si>
  <si>
    <t xml:space="preserve"> TALL OIL FATTY ACIDS, LITHIUM SALT</t>
  </si>
  <si>
    <t xml:space="preserve"> TALL OIL FATTY ACIDS, LITHIUM SALTS</t>
  </si>
  <si>
    <t xml:space="preserve"> LITHIUM TALLATE</t>
  </si>
  <si>
    <t xml:space="preserve"> TALL OIL FATTY ACIDS, ZIRCONIUM SALT</t>
  </si>
  <si>
    <t xml:space="preserve"> TALL OIL FATTY ACIDS, ZIRCONIUM SALTS</t>
  </si>
  <si>
    <t xml:space="preserve"> FATTY ACIDS, TALL-OIL, ZIRCONIUM SALTS</t>
  </si>
  <si>
    <t xml:space="preserve"> ZIRCONIUM TALLATE</t>
  </si>
  <si>
    <t xml:space="preserve"> ROSIN, LITHIUM SALT</t>
  </si>
  <si>
    <t xml:space="preserve"> LITHIUM RESINATE</t>
  </si>
  <si>
    <t xml:space="preserve"> SOYBEAN OIL FATTY ACIDS, ZIRCONIUM SALT</t>
  </si>
  <si>
    <t xml:space="preserve"> ZIRCONIUM SOYATE</t>
  </si>
  <si>
    <t xml:space="preserve"> SOYBEAN OIL FATTY ACIDS, ZINC SALT</t>
  </si>
  <si>
    <t xml:space="preserve"> ZINC SOYATE</t>
  </si>
  <si>
    <t xml:space="preserve"> SOYBEAN OIL FATTY ACIDS, MANGANESE SALT</t>
  </si>
  <si>
    <t xml:space="preserve"> MANGANESE SOYATE</t>
  </si>
  <si>
    <t xml:space="preserve"> SOYBEAN OIL FATTY ACIDS, MAGNESIUM SALT</t>
  </si>
  <si>
    <t xml:space="preserve"> MAGNESIUM SOYATE</t>
  </si>
  <si>
    <t xml:space="preserve"> MAGNESIUM SALTS OF SOYBEAN OIL FATTY ACIDS</t>
  </si>
  <si>
    <t xml:space="preserve"> SOYBEAN OIL FATTY ACIDS, IRON SALT</t>
  </si>
  <si>
    <t xml:space="preserve"> IRON SOYATE</t>
  </si>
  <si>
    <t xml:space="preserve"> SOYBEAN OIL FATTY ACIDS, LITHIUM SALT</t>
  </si>
  <si>
    <t xml:space="preserve"> LITHIUM SOYATE</t>
  </si>
  <si>
    <t xml:space="preserve"> SOYBEAN OIL FATTY ACIDS, ALUMINUM SALT</t>
  </si>
  <si>
    <t xml:space="preserve"> ALUMINUM SOYATE</t>
  </si>
  <si>
    <t xml:space="preserve"> GUM ROSIN, PARTILLY HYDROGENATED, PENTAERYTHRITOL ESTER</t>
  </si>
  <si>
    <t xml:space="preserve"> GUM ROSIN, PARTIALLY HYDROGENATED, PENTAERYTHRITOL ESTER</t>
  </si>
  <si>
    <t xml:space="preserve"> POLY(CAPROLACTAM-CO-DIETHYLENETRIAMINE-CO-EPICHLOROHYDRIN-CO-ITACONIC ACID)</t>
  </si>
  <si>
    <t xml:space="preserve"> POLYAMIDE-POLYAMINE EPICHLOROHYDRIN RESINS</t>
  </si>
  <si>
    <t xml:space="preserve"> ALPHA-(2,4,6-TRIISOBUTYLPHENYL)-OMEGA-HYDROXYPOLY(OXYETHYLENE) (7 MOL)</t>
  </si>
  <si>
    <t xml:space="preserve"> PEG-7 2,4,6-TRIISOBUTYLPHENYL ETHER</t>
  </si>
  <si>
    <t xml:space="preserve"> POLY(ETHYLENE-CO-METHACRYLIC ACID-CO-VINYL ACETATE), POTASSIUM PARTIAL SALT</t>
  </si>
  <si>
    <t xml:space="preserve"> POLY(ETHYLENE-CO-METHACRYLIC ACID-CO-VINYL ACETATE), PARTIAL POTASSIUM SALT</t>
  </si>
  <si>
    <t xml:space="preserve"> ETHYLENE-METHACRYLIC ACID-VINYL ACETATE COPOLYMER, POTASSIUM PARTIAL SALT</t>
  </si>
  <si>
    <t xml:space="preserve"> POLY(ACRYLONITRILE-CO-BUTADIENE-CO-POLYVINYL CHLORIDE)</t>
  </si>
  <si>
    <t xml:space="preserve"> ZINC 4-TERT-BUTYLTHIOPHENATE</t>
  </si>
  <si>
    <t xml:space="preserve"> TEXTRYL</t>
  </si>
  <si>
    <t xml:space="preserve"> GLASS FIBER</t>
  </si>
  <si>
    <t xml:space="preserve"> SODIUM SALT OF ETHYLENEDIAMINETETRAACETIC ACID AND GLYCINE</t>
  </si>
  <si>
    <t xml:space="preserve"> POLYARYLSULFONE RESIN</t>
  </si>
  <si>
    <t xml:space="preserve"> HYDROLYZED SOY PROTEIN ISOLATE</t>
  </si>
  <si>
    <t xml:space="preserve"> HYDROLYZED SOYBEAN PROTEIN ISOLATE</t>
  </si>
  <si>
    <t xml:space="preserve"> HYDRATED SOY PROTEIN ISOLATE</t>
  </si>
  <si>
    <t xml:space="preserve"> SOY PROTEIN ISOLATE, HYDROLYZED</t>
  </si>
  <si>
    <t xml:space="preserve"> SOYBEAN PROTEIN ISOLATE, HYDROLYZED</t>
  </si>
  <si>
    <t xml:space="preserve"> SOY PROTEIN ISOLATE, HYDRATED</t>
  </si>
  <si>
    <t xml:space="preserve"> TRIETHYLENETETRAMINE MONOACETATE, PARTIALLY STEAROYLATED</t>
  </si>
  <si>
    <t xml:space="preserve"> 977118-83-4</t>
  </si>
  <si>
    <t xml:space="preserve"> POLY(ACRYLIC ACID-CO-BUTYL ACRYLATE-CO-METHYL METHACRYLATE-CO-1,3-BUTYLENE GLYCOL DIACRYLATE)</t>
  </si>
  <si>
    <t xml:space="preserve"> 'POLY(ACRYLIC ACID-CO-BUTYL ACRYLATE-CO-METHYL METHACRYLATE-CO-1,3-BUTYLENE GLYCOL DIACRYLATE)</t>
  </si>
  <si>
    <t xml:space="preserve"> ACRYLIC ACID-BUTYL ACRYLATE-METHYL METHACRYLATE-1,3-BUTYLENE GLYCOL DIACRYLATE COPOLYMER</t>
  </si>
  <si>
    <t xml:space="preserve"> N,N-DIISOPROPANOLAMIDE OF TALLOW FATTY ACIDS</t>
  </si>
  <si>
    <t xml:space="preserve"> TALLOW FATTY ACIDS DIISOPROPANOLAMIDE</t>
  </si>
  <si>
    <t xml:space="preserve"> FATTY ACIDS, ANIMAL, POTASSIUM SALT</t>
  </si>
  <si>
    <t xml:space="preserve"> ANIMAL FATTY ACIDS, POTASSIUM SALTS</t>
  </si>
  <si>
    <t xml:space="preserve"> FATTY ACIDS, ANIMAL, POTASSIUM SALTS</t>
  </si>
  <si>
    <t xml:space="preserve"> FATTY ACIDS, ANIMAL, ZINC SALT</t>
  </si>
  <si>
    <t xml:space="preserve"> ANIMAL FATTY ACIDS, ZINC SALTS</t>
  </si>
  <si>
    <t xml:space="preserve"> FATTY ACIDS, ANIMAL, ZINC SALTS</t>
  </si>
  <si>
    <t xml:space="preserve"> RAPESEED OIL, SULFATED, SODIUM SALT</t>
  </si>
  <si>
    <t xml:space="preserve"> POLY(ETHYLENE-CO-ISOOCTENE), LOW MW</t>
  </si>
  <si>
    <t xml:space="preserve"> POLY(BUTENE-CO-ETHYLENE), LOW MW</t>
  </si>
  <si>
    <t xml:space="preserve"> BUTENE-ETHYLENE COPOLYMER, LOW MW</t>
  </si>
  <si>
    <t xml:space="preserve"> STYRENE-MALEIC ANHYDRIDE COPOLYMER, AMIDATED, AMMONIUM SODIUM SALT</t>
  </si>
  <si>
    <t xml:space="preserve"> POLY(MALEIC ANHYDRIDE-CO-STYRENE), AMIDATED, AMMONIUM SODIUM SALT</t>
  </si>
  <si>
    <t xml:space="preserve"> POLY(ACRYLIC ACID-CO-BUTADIENE-CO-ITACONIC ACID-CO-N-METHYLOACRYLAMIDE-CO-STYRENE)</t>
  </si>
  <si>
    <t xml:space="preserve"> POLY(ACRYLIC ACID-CO-BUTADIENE-CO-ITACONIC ACID-CO-N-METHYLOLACRYLAMIDE-CO-STYRENE)</t>
  </si>
  <si>
    <t xml:space="preserve"> ACRYLIC ACID-BUTADIENE-ITACONIC ACID-N-METHYLOLACRYLAMIDE-STYRENE COPOLYMER</t>
  </si>
  <si>
    <t xml:space="preserve"> STYRENE-BUTADIENE-N-METHYLOLACRYLAMIDE-ACRYLIC ACID-ITACONIC ACID COPOLYMER</t>
  </si>
  <si>
    <t xml:space="preserve"> POTASSIUM TRICHLOROISOCYANURATE</t>
  </si>
  <si>
    <t xml:space="preserve"> POTASSIUM TRICHLOROCYANURATE</t>
  </si>
  <si>
    <t xml:space="preserve"> SODIUM N-DODECYLPOLYETHOXY (50 MOLES) SULFATE</t>
  </si>
  <si>
    <t xml:space="preserve"> SODIUM LAURETH-50 SULFATE</t>
  </si>
  <si>
    <t xml:space="preserve"> PEG-50 DODECYL ETHER SODIUM SULFATE</t>
  </si>
  <si>
    <t xml:space="preserve"> SODIUM DODECYLPOLYETHOXY (50 MOLES) SULFATE</t>
  </si>
  <si>
    <t xml:space="preserve"> SODIUM PEG-50 LAURYL ETHER SULFATE</t>
  </si>
  <si>
    <t xml:space="preserve"> SODIUM PEG-50 DODECYL ETHER SULFATE</t>
  </si>
  <si>
    <t xml:space="preserve"> POLYESTER-EPOXY-URETHANE ADHESIVE</t>
  </si>
  <si>
    <t xml:space="preserve"> POLYESTER-POLYURETHANE RESIN-EPOXY ADHESIVE</t>
  </si>
  <si>
    <t xml:space="preserve"> POLYURETHANE-POLYESTER RESIN-EPOXY ADHESIVE</t>
  </si>
  <si>
    <t xml:space="preserve"> MAGNESIUM DODECYLPHENOXYBENZENEDISULFONATE</t>
  </si>
  <si>
    <t xml:space="preserve"> DODECYLPHENOXYBENZENEDISULFONIC ACID, MAGNESIUM SALT</t>
  </si>
  <si>
    <t xml:space="preserve"> ROSIN, MALEIC ANHYDRIDE-PHTHALIC ANHYDRIDE CONDENSED WITH GLYCEROL</t>
  </si>
  <si>
    <t xml:space="preserve"> ROSIN, MALEIC ANHYDRIDE-PHTHALIC ANHYDRIDE CONDENSED W GLYCEROL TALL OIL</t>
  </si>
  <si>
    <t xml:space="preserve"> COCONUT TRIGLYCERIDES</t>
  </si>
  <si>
    <t xml:space="preserve"> COCONUT OIL FATTY ACIDS, GLYCEROL TRIESTERS</t>
  </si>
  <si>
    <t xml:space="preserve"> RAYON, PURIFIED</t>
  </si>
  <si>
    <t xml:space="preserve"> CARBON, SINTERED</t>
  </si>
  <si>
    <t xml:space="preserve"> CARBON, AMORPHOUS</t>
  </si>
  <si>
    <t xml:space="preserve"> AMORPHOUS CARBON</t>
  </si>
  <si>
    <t xml:space="preserve"> TALL OIL, ACID REFINED</t>
  </si>
  <si>
    <t xml:space="preserve"> ALPHA-ALKYL(C11-C15)-OMEGA-HYDROXYPOLY(OXYETHYLENE) (18 MOLES ETHYLENE OXIDE)</t>
  </si>
  <si>
    <t xml:space="preserve"> PEG-9-13 ALKYL(C11-15) ETHER</t>
  </si>
  <si>
    <t xml:space="preserve"> ALPHA-ALKYL(C11-15)-OMEGA-HYDROXYPOLY(OXYETHYLENE) (9-13 MOLES ETHYLENE OXIDE)</t>
  </si>
  <si>
    <t xml:space="preserve"> POLY(BUTYL ACRYLATE-CO-ETHYL ACRYLATE-CO-ETHYLENE-CO-MALEIC ANHYDRIDE)</t>
  </si>
  <si>
    <t xml:space="preserve"> STYRENE-DIMETHYLSTYRENE-ALPHA-METHYLSTYRENE COPOLYMERS</t>
  </si>
  <si>
    <t xml:space="preserve"> POLY(DIMETHYLSTYRENE-CO-ALPHA-METHYLSTYRENE-CO-STYRENE)</t>
  </si>
  <si>
    <t xml:space="preserve"> STYRENE-DIMETHYLSTYRENE-ALPHA-METHYLSTYRENE COPOLYMER</t>
  </si>
  <si>
    <t xml:space="preserve"> PETROLEUM, AROMATIC HYDROGENATED POLYMERIZED</t>
  </si>
  <si>
    <t xml:space="preserve"> TRIMETHOXYSILANE COUPLING AGENTS</t>
  </si>
  <si>
    <t xml:space="preserve"> TRIMETHOXYSILANE COUPLING AGENT</t>
  </si>
  <si>
    <t xml:space="preserve"> PALM OIL MONOGLYCERIDES, HYDROGENATED</t>
  </si>
  <si>
    <t xml:space="preserve"> HYDROGENATED PALM OIL MONOGLYCERIDES</t>
  </si>
  <si>
    <t xml:space="preserve"> PALM OIL GLYCERIDE, HYDROGENATED</t>
  </si>
  <si>
    <t xml:space="preserve"> LINSEED OIL FATTY ACIDS, EPOXIDIZED, BUTYL ESTERS</t>
  </si>
  <si>
    <t xml:space="preserve"> EPOXIDIZED BUTYL ESTERS OF LINSEED OIL FATTY ACIDS</t>
  </si>
  <si>
    <t xml:space="preserve"> N-n-ALKYL(C14-C18)-N'-(CARBOXYMETHYL)-N,N'-TRIMETHYLENEDIGLYCINE</t>
  </si>
  <si>
    <t xml:space="preserve"> N-ALKYL(C14-18)-1,3-PROPANEDIAMINE-N,N',N'-TRIACETIC ACID</t>
  </si>
  <si>
    <t xml:space="preserve"> N-ALKYL(C14-18)-N'-(CARBOXYMETHYL)-N,N'-TRIMETHYLENEDIGLYCINE</t>
  </si>
  <si>
    <t xml:space="preserve"> N,N',N'-TRICARBOXYMETHYL-N-ALKYL(C14-18)-1,3-PROPANEDIAMINE</t>
  </si>
  <si>
    <t xml:space="preserve"> N-ALKYL-1,3-PROPYLENEDIAMINE-N,N',N'-TRIACETIC ACID, C14-18</t>
  </si>
  <si>
    <t xml:space="preserve"> POLY(2,2-DIMETHYL-1,3-PROPANEDIOL-CO-FUMARIC ACID-CO-ISOPHTHALIC ACID-CO-STYRENE)</t>
  </si>
  <si>
    <t xml:space="preserve"> POLY(FUMARIC ACID-CO-ISOPHTHALIC ACID-CO-NEOPENTYL GLYCOL-CO-STYRENE)</t>
  </si>
  <si>
    <t xml:space="preserve"> FUMARIC ACID-ISOPHTHALIC ACID-NEOPENTYL GLYCOL-STYRENE COPOLYMER</t>
  </si>
  <si>
    <t xml:space="preserve"> PHENYL ACID PHOSPHATE</t>
  </si>
  <si>
    <t xml:space="preserve"> AMMONIA/ETHYLENE DICHLORIDE/SODIUM HYDROXIDE POLYETHYLENEAMINE MIXTURE</t>
  </si>
  <si>
    <t xml:space="preserve"> POLY(1,4-DIAZABUTANE)</t>
  </si>
  <si>
    <t xml:space="preserve"> POLYETHYLENEAMINE MIXTURE OF ETHYLENE DICHLORIDE, AMMONIA, SODIUM HYDROXIDE</t>
  </si>
  <si>
    <t xml:space="preserve"> POLYAMIDE-EPICHLOROHYDRIN MODIFIED RESIN</t>
  </si>
  <si>
    <t xml:space="preserve"> POLYAMIDE-EPICHLOROHYDRIN RESIN, MODIFIED</t>
  </si>
  <si>
    <t xml:space="preserve"> ALKYL(C4/C8)PHENOL</t>
  </si>
  <si>
    <t xml:space="preserve"> C4/C8 ALKYLPHENOL</t>
  </si>
  <si>
    <t xml:space="preserve"> PHENOL, ALKYLATED(C4 AND/OR C8)</t>
  </si>
  <si>
    <t xml:space="preserve"> ALKYLATED (C4 AND/OR C8) PHENOL</t>
  </si>
  <si>
    <t xml:space="preserve"> POLYESTER RESIN, CROSS-LINKED</t>
  </si>
  <si>
    <t xml:space="preserve"> ANIMAL OIL FATTY ACID AMIDES</t>
  </si>
  <si>
    <t xml:space="preserve"> ANIMAL FATTY ACIDS AMIDE</t>
  </si>
  <si>
    <t xml:space="preserve"> FATTY ACIDS, ANIMAL, AMIDE</t>
  </si>
  <si>
    <t xml:space="preserve"> VEGETABLE OIL FATTY ACID AMIDES</t>
  </si>
  <si>
    <t xml:space="preserve"> VEGETABLE OIL FATTY ACIDS AMIDE</t>
  </si>
  <si>
    <t xml:space="preserve"> FATTY ACIDS, VEGETABLE-OIL, AMIDE</t>
  </si>
  <si>
    <t xml:space="preserve"> RAW SIENNA</t>
  </si>
  <si>
    <t xml:space="preserve"> SIENNA, RAW</t>
  </si>
  <si>
    <t xml:space="preserve"> ETHYLENE-METHACRYLIC ACID-VINYL ACETATE COPOLYMER, AMMONIUM PARTIALSALT</t>
  </si>
  <si>
    <t xml:space="preserve"> POLY(ETHYLENE-CO-METHACRYLIC ACID-CO-VINYL ACETATE), PARTIAL AMMONIUM SALT</t>
  </si>
  <si>
    <t xml:space="preserve"> ETHYLENE-METHACRYLIC ACID-VINYL ACETATE COPOLYMER, AMMONIUM PARTIAL SALT</t>
  </si>
  <si>
    <t xml:space="preserve"> ETHYLENE-METHACRYLIC ACID-VINYL ACETATE COPOLYMER, CALCIUM PARTIALSALT</t>
  </si>
  <si>
    <t xml:space="preserve"> POLY(ETHYLENE-CO-METHACRYLIC ACID-CO-VINYL ACETATE), PARTIAL CALCIUM SALT</t>
  </si>
  <si>
    <t xml:space="preserve"> ETHYLENE-METHACRYLIC ACID-VINYL ACETATE COPOLYMER, CALCIUM PARTIAL SALT</t>
  </si>
  <si>
    <t xml:space="preserve"> ETHYLENE-METHACRYLIC ACID-VINYL ACETATE COPOLYMER, MAGNESIUM PARTIAL SALT</t>
  </si>
  <si>
    <t xml:space="preserve"> POLY(ETHYLENE-CO-METHACRYLIC ACID-CO-VINYL ACETATE), PARTIAL MAGNESIUM SALT</t>
  </si>
  <si>
    <t xml:space="preserve"> ETHYLENE-METHACRYLIC ACID-VINYL ACETATE COPOLYMER, SODIUM PARTIAL SALT</t>
  </si>
  <si>
    <t xml:space="preserve"> POLY(ETHYLENE-CO-METHACRYLIC ACID-CO-VINYL ACETATE), PARTIAL SODIUM SALT</t>
  </si>
  <si>
    <t xml:space="preserve"> ETHYLENE-METHACRYLIC ACID-VINYL ACETATE COPOLYMER, ZINC PARTIAL SALT</t>
  </si>
  <si>
    <t xml:space="preserve"> POLY(ETHYLENE-CO-METHACRYLIC ACID-CO-VINYL ACETATE), PARTIAL ZINC SALT</t>
  </si>
  <si>
    <t xml:space="preserve"> INDUSTRIAL STARCH, MODIFIED WITH (4-CHLOROBUTENE-2)TRIMETHYLAMMONIUM CHLORIDE</t>
  </si>
  <si>
    <t xml:space="preserve"> 4,4-BIS(4-HYDROXYPHENYL)PENTANOIC ACID, MODIFIED POLYAMIDE RESIN</t>
  </si>
  <si>
    <t xml:space="preserve"> ROSIN, MODIFIED WITH ALKYL(C1-C9)PHENOL-FORMALDEHYDE AND GLYCERIN</t>
  </si>
  <si>
    <t xml:space="preserve"> ROSIN, MODIFIED WITH ALKYL(C1-9)PHENOL-FORMALDEHYDE AND GLYCERIN</t>
  </si>
  <si>
    <t xml:space="preserve"> SODIUM ISODODECYLPHENOXYPOLYETHOXY (40 MOLES) SULFATE</t>
  </si>
  <si>
    <t xml:space="preserve"> SODIUM PEG-40 ISODODECYLPHENOXY ETHER SULFATE</t>
  </si>
  <si>
    <t xml:space="preserve"> PEG-40 ISODODECYLPHENOXY ETHER SODIUM SULFATE</t>
  </si>
  <si>
    <t xml:space="preserve"> SODIUM ISODODECYLPHENOXYPOLYETHOXY (40 MOL) SULFATE</t>
  </si>
  <si>
    <t xml:space="preserve"> PEG-40 TALLOW ALCOHOL SULFATE, SODIUM SALT</t>
  </si>
  <si>
    <t xml:space="preserve"> PEG-40 TALLOW ETHER SODIUM SULFATE</t>
  </si>
  <si>
    <t xml:space="preserve"> POLYOXYETHYLATED (40 MOLES) TALLOW ALCOHOL SULFATE, SODIUM SALT</t>
  </si>
  <si>
    <t xml:space="preserve"> TALLOW ALCOHOL, ETHOXYLATED (40 MOLES), SODIUM SULFATE</t>
  </si>
  <si>
    <t xml:space="preserve"> SODIUM TALLOWETH-40 SULFATE</t>
  </si>
  <si>
    <t xml:space="preserve"> TALLOWETH-40, SODIUM SULFATE</t>
  </si>
  <si>
    <t xml:space="preserve"> ROSIN ESTERS MODIFIED WITH XYLENOL-FORMALDEHYDE</t>
  </si>
  <si>
    <t xml:space="preserve"> DIALKYLDIMETHYLAMMONIUM ALUMINUM SILICATE</t>
  </si>
  <si>
    <t xml:space="preserve"> MONTAN WAX FATTY ACIDS, OXIDIZED, GLYCEROL ESTERS</t>
  </si>
  <si>
    <t xml:space="preserve"> MONTAN WAX FATTY ACIDS, OXIDATIVELY REFINED, GLYCEROL ESTERS</t>
  </si>
  <si>
    <t xml:space="preserve"> TALL OIL ROSIN, PALE</t>
  </si>
  <si>
    <t xml:space="preserve"> TRIDECYL MERCAPTAN</t>
  </si>
  <si>
    <t xml:space="preserve"> TRIDECYL THIOL</t>
  </si>
  <si>
    <t xml:space="preserve"> POLY(ACRYLONITRILE-CO-ETHYL ACRYLATE-CO-VINYLIDENE CHLORIDE)</t>
  </si>
  <si>
    <t xml:space="preserve"> ACRYLONITRILE-ETHYL ACRYLATE-VINYLIDENE CHLORIDE COPOLYMER</t>
  </si>
  <si>
    <t xml:space="preserve"> XYLENE-FORMALDEHYDE RESINS CONDENSED WITH 4,4'-ISOPROPYLIDENEDIPHENOL-EPICHLOROHYDRIN EPOXY RESINS</t>
  </si>
  <si>
    <t xml:space="preserve"> POLY(FORMALDEHYDE-CO-XYLENE) CONDENSED WITH BISPHENOL A-EPICHLOROHYDRIN</t>
  </si>
  <si>
    <t xml:space="preserve"> POLY(FORMALDEHYDE-CO-XYLENE) CONDENSED WITH 4,4'-ISOPROPYLIDENEDIPHENOL-EPICHLOROHYDRIN EPOXY RESIN</t>
  </si>
  <si>
    <t xml:space="preserve"> TRIETHYLENE GLYCOL ADIPIC ACID MONOESTER</t>
  </si>
  <si>
    <t xml:space="preserve"> TRIETHYLENE GLYCOL MONOADIPATE</t>
  </si>
  <si>
    <t xml:space="preserve"> CANDLENUT OIL EXTRACT</t>
  </si>
  <si>
    <t xml:space="preserve"> KUKUI NUT OIL EXTRACT</t>
  </si>
  <si>
    <t xml:space="preserve"> POLY(ALLYL METHACRYLATE-CO-VINYLIDENE CHLORIDE)</t>
  </si>
  <si>
    <t xml:space="preserve"> ALLYL METHACRYLATE-VINYLIDENE CHLORIDE COPOLYMER</t>
  </si>
  <si>
    <t xml:space="preserve"> POLY(AZELAIC ACID-CO-ETHYLENE GLYCOL-CO-FUMARIC ACID-CO-GLYCEROL-CO-GUM ROSIN)</t>
  </si>
  <si>
    <t xml:space="preserve"> GUM ROSIN, AZELAIC-FUMARIC ACID MODIFIED, ETHYLENE GLYCOL-GLYCEROL ESTER</t>
  </si>
  <si>
    <t xml:space="preserve"> POLY(BIS(HEXAMETHYLENE)TRIAMINE-CO-1,2-DICHLOROETHANE)</t>
  </si>
  <si>
    <t xml:space="preserve"> POLYALKYLENE POLYAMINE RESIN</t>
  </si>
  <si>
    <t xml:space="preserve"> POLY(ADIPIC ACID-CO-PHTHALIC ACID-CO-PROPYLENE GLYCOL), BUTYL ALCOHOL TERMINATED</t>
  </si>
  <si>
    <t xml:space="preserve"> ADIPIC ACID-PHTHALIC ACID-PROPYLENE GLYCOL POLYESTER, BUTYL ALCOHOL TERMINATED</t>
  </si>
  <si>
    <t xml:space="preserve"> POLY(ACRYLIC ACID-CO-N-ALKYLGLUTARIMIDE)</t>
  </si>
  <si>
    <t xml:space="preserve"> ACRYLATE-N-ALKYLGLUTARIMIDE COPOLYMER</t>
  </si>
  <si>
    <t xml:space="preserve"> N-ALKYLGLUTARIMIDE-ACRYLIC COPOLYMER</t>
  </si>
  <si>
    <t xml:space="preserve"> ACRYLONITRILE COPOLYMER</t>
  </si>
  <si>
    <t xml:space="preserve"> ACRYLONITRILE COPOLYMER (CLASS)</t>
  </si>
  <si>
    <t xml:space="preserve"> ACRYLONITRILE COPOLYMERS</t>
  </si>
  <si>
    <t xml:space="preserve"> POLY(ACRYLONITRILE) COPOLYMER</t>
  </si>
  <si>
    <t xml:space="preserve"> SOYBEAN OIL, EPOXIDIZED-TRIMELLITIC ANHYDRIDE COPOLYMER</t>
  </si>
  <si>
    <t xml:space="preserve"> SOYBEAN OIL, EPOXIDIZED, TRIMELLITIC ANHYDRIDE MODIFIED</t>
  </si>
  <si>
    <t xml:space="preserve"> EPOXIDIZED SOYBEAN OIL MODIFIED WITH TRIMELLITIC ANHYDRIDE</t>
  </si>
  <si>
    <t xml:space="preserve"> RAPESEED OIL, OXIDIZED</t>
  </si>
  <si>
    <t xml:space="preserve"> COLZA OIL, OXIDIZED</t>
  </si>
  <si>
    <t xml:space="preserve"> OXIDIZED RAPESEED OIL</t>
  </si>
  <si>
    <t xml:space="preserve"> OXIDIZED COLZA OIL</t>
  </si>
  <si>
    <t xml:space="preserve"> TALL OIL, DISTILLED</t>
  </si>
  <si>
    <t xml:space="preserve"> LARD OIL FATTY ACIDS, BUTYL ESTERS</t>
  </si>
  <si>
    <t xml:space="preserve"> LARD OIL, BUTYL ESTER</t>
  </si>
  <si>
    <t xml:space="preserve"> POLYETHYLENE, FLUORINATED (SURFACE)</t>
  </si>
  <si>
    <t xml:space="preserve"> FLUORINATED POLYETHYLENE (SURFACE)</t>
  </si>
  <si>
    <t xml:space="preserve"> POLYETHYLENE, SURFACE FLUORINATED</t>
  </si>
  <si>
    <t xml:space="preserve"> FISH FAT</t>
  </si>
  <si>
    <t xml:space="preserve"> FISH OIL, HYDROGENATED, METHYL ESTERS</t>
  </si>
  <si>
    <t xml:space="preserve"> FISH OIL FATTY ACIDS, HYDROGENATED, METHYL ESTERS</t>
  </si>
  <si>
    <t xml:space="preserve"> HYDROGENATED FISH OIL FATTY ACIDS, METHYL ESTERS</t>
  </si>
  <si>
    <t xml:space="preserve"> RAPESEED OIL FATTY ACIDS, HYDROGENATED, METHYL ESTERS</t>
  </si>
  <si>
    <t xml:space="preserve"> HYDROGENATED RAPESEED OIL FATTY ACIDS, METHYL ESTERS</t>
  </si>
  <si>
    <t xml:space="preserve"> POLY(12-HYDROXYSTEARIC ACID-CO-PEG 4000), BLOCK</t>
  </si>
  <si>
    <t xml:space="preserve"> PEG 4000-12-HYDROXYSTEARIC ACID BLOCK COPOLYMER</t>
  </si>
  <si>
    <t xml:space="preserve"> 12-HYDROXYSTEARIC ACID-PEG 4000 BLOCK COPOLYMER</t>
  </si>
  <si>
    <t xml:space="preserve"> 12-HYDROXYOCTADECANOIC ACID-PEG 4000 BLOCK COPOLYMER</t>
  </si>
  <si>
    <t xml:space="preserve"> MAGNESIUM SILICATE, SYNTHETIC</t>
  </si>
  <si>
    <t xml:space="preserve"> SODIUM MONO- AND DIDODECYLPHENOXYBENZENEDISULFONATE</t>
  </si>
  <si>
    <t xml:space="preserve"> POLY(ACRYLIC ACID-CO-ACRYLONITRILE-CO-BUTADIENE-CO-FUMARIC ACID-CO-ITACONIC ACID-CO-METHACRYLIC ACID-CO-STYRENE)</t>
  </si>
  <si>
    <t xml:space="preserve"> ACRYLONITRILE-BUTADIENE-STYRENE-ACRYLIC ACID-FUMARIC ACID-ITACONIC ACID-METHACRYLIC ACID COPOLYMER</t>
  </si>
  <si>
    <t xml:space="preserve"> SODIUM NITRATE-UREA COMPLEX</t>
  </si>
  <si>
    <t xml:space="preserve"> COTTONSEED OIL, OXIDIZED</t>
  </si>
  <si>
    <t xml:space="preserve"> OXIDIZED COTTONSEED OIL</t>
  </si>
  <si>
    <t xml:space="preserve"> COCONUT OIL, OXIDIZED</t>
  </si>
  <si>
    <t xml:space="preserve"> OXIDIZED COCONUT OIL</t>
  </si>
  <si>
    <t xml:space="preserve"> FATTY ACIDS, LONG CHAIN, POLYOL ESTERS</t>
  </si>
  <si>
    <t xml:space="preserve"> MONOBASIC ACIDS, LONG CHAIN, POLYHYDRIC ALCOHOL ESTERS</t>
  </si>
  <si>
    <t xml:space="preserve"> LONG CHAIN FATTY ACIDS, POLYOL ESTERS</t>
  </si>
  <si>
    <t xml:space="preserve"> POLYHYDRIC ALCOHOL ESTERS OF LONG CHAIN MONOBASIC ACIDS</t>
  </si>
  <si>
    <t xml:space="preserve"> PALM OIL, OXIDIZED</t>
  </si>
  <si>
    <t xml:space="preserve"> OXIDIZED PALM OIL</t>
  </si>
  <si>
    <t xml:space="preserve"> MONO- AND DI(2-ALKENYL(C15-21)SUCCINYL ESTERS OF POLYETHYLENE GLYCOL</t>
  </si>
  <si>
    <t xml:space="preserve"> PEG BIS(2-ALKENYL(C15-21)SUCCINATE)</t>
  </si>
  <si>
    <t xml:space="preserve"> (2-ALKENYL)SUCCINATE, C15-21, PEG HALF ESTER (2:1)</t>
  </si>
  <si>
    <t xml:space="preserve"> (2-ALKENYL(C15-21)SUCCINIC ANHYDRIDE, ESTER REACTION PRODUCT WITH POLYETHYLENE GLYCOL</t>
  </si>
  <si>
    <t xml:space="preserve"> C15-21 (2-ALKENYL)SUCCINIC ANHYDRIDE, PEG HALF ESTER (2:1)</t>
  </si>
  <si>
    <t xml:space="preserve"> PEG BIS(C15-21-ALKENYLSUCCINATE)</t>
  </si>
  <si>
    <t xml:space="preserve"> PEG BIS(ALKENYL(C15-21)SUCCINATE)</t>
  </si>
  <si>
    <t xml:space="preserve"> 2-ALKENYL(C15-21)SUCCINATE, PEG HALF ESTER (2:1)</t>
  </si>
  <si>
    <t xml:space="preserve"> PEANUT OIL FATTY ACIDS, METHYL ESTERS</t>
  </si>
  <si>
    <t xml:space="preserve"> PEANUT OIL, METHYL ESTERS</t>
  </si>
  <si>
    <t xml:space="preserve"> PEANUT OIL, OXIDIZED</t>
  </si>
  <si>
    <t xml:space="preserve"> OXIDIZED PEANUT OIL</t>
  </si>
  <si>
    <t xml:space="preserve"> SOYBEAN OIL, HYDROGENATED, OXIDIZED</t>
  </si>
  <si>
    <t xml:space="preserve"> HYDROGENATED SOYBEAN OIL, OXIDIZED</t>
  </si>
  <si>
    <t xml:space="preserve"> CORN OIL FATTY ACIDS, METHYL ESTERS</t>
  </si>
  <si>
    <t xml:space="preserve"> CORN OIL, METHYL ESTERS</t>
  </si>
  <si>
    <t xml:space="preserve"> POLY(N-METHYL-BIS(3-AMINOPROPYL) AMINE-CO-OXALIC ACID-CO-UREA), REACTION PRODUCTS WITH EPICHLOROHYDRIN</t>
  </si>
  <si>
    <t xml:space="preserve"> POLY(N-(3-AMINOPROPYL)-N-METHYL-1,3-PROPANEDIAMINE-CO-OXALIC ACID-CO-UREA)-EPICHLOROHYDRIN REACTION PRODUCT</t>
  </si>
  <si>
    <t xml:space="preserve"> POLY(N-METHYLBIS(3-AMINOPROPYL)AMINE-CO-OXALIC ACID-CO-UREA), REACTION PRODUCTS WITH EPICHLOROHYDRIN</t>
  </si>
  <si>
    <t xml:space="preserve"> SOYBEAN OIL, PEROXIDIZED</t>
  </si>
  <si>
    <t xml:space="preserve"> PEROXY SOYBEAN OIL</t>
  </si>
  <si>
    <t xml:space="preserve"> 2-(9-HEPTADECENYL)-1-(2-(10-OCTADECENAMIDO)ETHYL)-2-IMIDAZOLINIUM ETHYL SULFATE</t>
  </si>
  <si>
    <t xml:space="preserve"> 1-ETHYL-2-(9-HEPTADECENYL)-4,5-DIHYDRO-1-(2-((1-OXO-10-OCTADECENYL)AMINO)ETHYL)-1H-IMIDAZOLIUM ETHYL SULFATE</t>
  </si>
  <si>
    <t xml:space="preserve"> POLYOXYETHYLATED (5 MOLES) TALLOW AMINE</t>
  </si>
  <si>
    <t xml:space="preserve"> PEG-5 TALLOW AMINE</t>
  </si>
  <si>
    <t xml:space="preserve"> POLYOXYETHYLENE (5) TALLOW AMINE</t>
  </si>
  <si>
    <t xml:space="preserve"> POLY(12-HYDROXYSTEARIC ACID-CO-PEG 1500), BLOCK</t>
  </si>
  <si>
    <t xml:space="preserve"> PEG-9-10 TERT-DODECYL THIOETHER</t>
  </si>
  <si>
    <t xml:space="preserve"> DODECYLTHIOL, TERT-, ETHOXYLATED (9-10 MOLES)</t>
  </si>
  <si>
    <t xml:space="preserve"> DODECYL MERCAPTAN, TERT-, ETHOXYLATED (9-10 MOLES)</t>
  </si>
  <si>
    <t xml:space="preserve"> PEG-9-10 TERT-DODECANETHIOL</t>
  </si>
  <si>
    <t xml:space="preserve"> TERT-DODECANETHIOL, ETHOXYLATED (9-10 MOLES)</t>
  </si>
  <si>
    <t xml:space="preserve"> TERT-DODECYL MERCAPTAN, ETHOXYLATED (9-10 MOLES)</t>
  </si>
  <si>
    <t xml:space="preserve"> POLYOXYMETHYLENE COPOLYMER (CLASS)</t>
  </si>
  <si>
    <t xml:space="preserve"> DIMETHYLPOLYSILOXANE-BETA-PHENYLETHYL METHYL POLYSILOXANE COPOLYMER(2:1), 200 TO 400 CENTISTOKES VISCOSITY</t>
  </si>
  <si>
    <t xml:space="preserve"> POLY(DIMETHYLPOLYSILOXANE-CO-METHYL PHENETHYL POLYSILOXANE)</t>
  </si>
  <si>
    <t xml:space="preserve"> DIMETHYLPOLYSILOXANE-BETA-PHENYLETHYL METHYL POLYSILOXANE COPOLYMER</t>
  </si>
  <si>
    <t xml:space="preserve"> METHYL PHENETHYL POLYSILOXANE-DIMETHYLPOLYSILOXANE COPOLYMER</t>
  </si>
  <si>
    <t xml:space="preserve"> POLYDIMETHYLSILOXANE-POLYMETHYLPHENETHYLSILOXANE COPOLYMER</t>
  </si>
  <si>
    <t xml:space="preserve"> POLY(ALKYLPHENOL-CO-FORMALDEHYDE)</t>
  </si>
  <si>
    <t xml:space="preserve"> ALKYLPHENOL-FORMALDEHYDE COPOLYMER</t>
  </si>
  <si>
    <t xml:space="preserve"> FORMALDEHYDE-ALKYLPHENOL COPOLYMER</t>
  </si>
  <si>
    <t xml:space="preserve"> CASTOR OIL FATTY ACIDS, POLYOXYETHYLENE 1000 ESTER</t>
  </si>
  <si>
    <t xml:space="preserve"> PEG-20 HYDROGENATED CASTOR OIL</t>
  </si>
  <si>
    <t xml:space="preserve"> POLYETHYLENE GLYCOL-POLYPROPYLENE GLYCOL, MONOBUTYL ETHER, MW 2400-3500</t>
  </si>
  <si>
    <t xml:space="preserve"> PEG/PPG BUTYL ETHER (MW 2400)</t>
  </si>
  <si>
    <t xml:space="preserve"> BUTOXYPOLYETHYLENE POLYPROPYLENE GLYCOL (MW 2400)</t>
  </si>
  <si>
    <t xml:space="preserve"> TALLOW FATTY ACIDS, HYDROGENATED, METHYL ESTERS</t>
  </si>
  <si>
    <t xml:space="preserve"> HYDROGENATED TALLOW FATTY ACIDS, METHYL ESTERS</t>
  </si>
  <si>
    <t xml:space="preserve"> ALKYL(C7-12)BENZENE</t>
  </si>
  <si>
    <t xml:space="preserve"> C7-12 ALKYLBENZENE</t>
  </si>
  <si>
    <t xml:space="preserve"> ROSIN, CITRATED, GLYCEROL ESTER</t>
  </si>
  <si>
    <t xml:space="preserve"> CITRIC ACID-MODIFIED ROSIN, GLYCEROL ESTER</t>
  </si>
  <si>
    <t xml:space="preserve"> CITRIC ACID-MODIFIED GLYCEROL ESTER OF ROSIN</t>
  </si>
  <si>
    <t xml:space="preserve"> POLY(ACRYLONITRILE-CO-BUTADIENE-CO-ETHYL ACRYLATE-CO-METHYL ACRYLATE-CO-METHYL METHACRYLATE-CO-STYRENE)</t>
  </si>
  <si>
    <t xml:space="preserve"> ACRYLONITRILE-METHYL ACRYLATE-BUTADIENE-METHYL METHACRYLATE-STYRENE-ETHYL ACRYLATE COPOLYMER</t>
  </si>
  <si>
    <t xml:space="preserve"> ACRYLONITRILE-BUTADIENE-ETHYL ACRYLATE-METHYL ACRYLATE-METHYL METHACRYLATE-STYRENE COPOLYMER</t>
  </si>
  <si>
    <t xml:space="preserve"> SODIUM TETRAPYROPHOSPHATE</t>
  </si>
  <si>
    <t xml:space="preserve"> SOYBEAN OIL FATTY ACIDS, PEG-8 ESTERS</t>
  </si>
  <si>
    <t xml:space="preserve"> PEG-8 SOYBEAN FATTY ACID ESTERS</t>
  </si>
  <si>
    <t xml:space="preserve"> POLY(VINYL ACETATE-CO-VINYL CHLORIDE), HYDROXYL-MODIFIED, REACTED WITH TRIMELLITIC ANHYDRIDE</t>
  </si>
  <si>
    <t xml:space="preserve"> VINYL CHLORIDE-VINYL ACETATE HYDROXYL-MODIFIED COPOLYMER REACTED WITH TRIMELLITIC ANHYDRIDE</t>
  </si>
  <si>
    <t xml:space="preserve"> POLY(VINYL ACETATE-CO-VINYL CHLORIDE), HYDROXYL-MODIFIED</t>
  </si>
  <si>
    <t xml:space="preserve"> VINYL CHLORIDE-VINYL ACETATE HYDROXYL-MODIFIED COPOLYMER</t>
  </si>
  <si>
    <t xml:space="preserve"> VINYLIDENE CHLORIDE COPOLYMER (CLASS)</t>
  </si>
  <si>
    <t xml:space="preserve"> PVDC (CLASS)</t>
  </si>
  <si>
    <t xml:space="preserve"> POLYVINYLIDENE CHLORIDE COPOLYMER (CLASS)</t>
  </si>
  <si>
    <t xml:space="preserve"> POLYOXYBUTYLENE-POLYOXYPROPYLENE-POLYOXYETHYLENE GLYCOL</t>
  </si>
  <si>
    <t xml:space="preserve"> POLY(BUTYLENE GLYCOL-CO-ETHYLENE GLYCOL-CO-PROPYLENE GLYCOL)</t>
  </si>
  <si>
    <t xml:space="preserve"> PEG/PPG/POLYBUTYLENE GLYCOL</t>
  </si>
  <si>
    <t xml:space="preserve"> POLYOXYBUTYLENE-POLYOXYPROPYLENE-POLYOXYETHYLENE</t>
  </si>
  <si>
    <t xml:space="preserve"> POLYOXYBUTYLENE-POLYOXYETHYLENE-POLYOXYPROPYLENE</t>
  </si>
  <si>
    <t xml:space="preserve"> POLY(FORMALDEHYDE-CO-MELAMINE), AMINATED</t>
  </si>
  <si>
    <t xml:space="preserve"> MELAMINE-FORMALDEHYE COPOLYMER, AMINE MODIFIED</t>
  </si>
  <si>
    <t xml:space="preserve"> POLYETHYLENE GLYCOL (3000) MONOSTEARATE</t>
  </si>
  <si>
    <t xml:space="preserve"> PEG-60 STEARATE</t>
  </si>
  <si>
    <t xml:space="preserve"> POLYOXYETHYLENE 3000 MONOSTEARATE</t>
  </si>
  <si>
    <t xml:space="preserve"> PEG-60 MONOSTEARATE</t>
  </si>
  <si>
    <t xml:space="preserve"> POLY(COUMARONE-CO-INDENE-CO-PHENOL-CO-TERPENE)</t>
  </si>
  <si>
    <t xml:space="preserve"> POLY(BENZOFURAN-CO-INDENE-CO-PHENOL-CO-TERPENE)</t>
  </si>
  <si>
    <t xml:space="preserve"> CUMARONE-INDENE-PHENOL-TERPENE COPOLYMER</t>
  </si>
  <si>
    <t xml:space="preserve"> TERPENE-PHENOL-CUMARONE-INDENE RESIN</t>
  </si>
  <si>
    <t xml:space="preserve"> ALPHA-(P-NONYLPHENYL)-OMEGA-HYDROXYPOLY(OXYETHYLENE), MW 748</t>
  </si>
  <si>
    <t xml:space="preserve"> NONOXYNOL 4-12</t>
  </si>
  <si>
    <t xml:space="preserve"> PEG-4-12 NONYLPHENYL ETHER</t>
  </si>
  <si>
    <t xml:space="preserve"> POLYOXYETHYLENE (4-12) NONYLPHENYL ETHER</t>
  </si>
  <si>
    <t xml:space="preserve"> ALPHA-(P-NONYLPHENYL)-OMEGA-HYDROXYPOLY(OXYETHYLENE) (MAX. AVG. MW 748)</t>
  </si>
  <si>
    <t xml:space="preserve"> DIISOPROPYL ZANTHOGEN POLYSULFIDE</t>
  </si>
  <si>
    <t xml:space="preserve"> DIISOPROPYL XANTHOGEN POLYSULFIDE</t>
  </si>
  <si>
    <t xml:space="preserve"> BIS(ISOPROPOXYTHIOCARBONYL) POLYSULFIDE</t>
  </si>
  <si>
    <t xml:space="preserve"> O,O-BIS(1-METHYLETHYL) POLYTHIOBIS(THIOFORMATE)</t>
  </si>
  <si>
    <t xml:space="preserve"> O,O-DIISOPROPYL POLYTHIOBIS(THIOFORMATE)</t>
  </si>
  <si>
    <t xml:space="preserve"> POLYOXYETHYLENE-POLYOXYPROPYLENE BLOCK POLYMERS (MW 2800)</t>
  </si>
  <si>
    <t xml:space="preserve"> PEG/PPG BLOCK COPOLYMER (MW 2800)</t>
  </si>
  <si>
    <t xml:space="preserve"> POLYOXYETHYLENE-POLYOXYPROPYLENE BLOCK COPOLYMER, MW 2800</t>
  </si>
  <si>
    <t xml:space="preserve"> PEG/PPG (MW 2800) BLOCK COPOLYMER</t>
  </si>
  <si>
    <t xml:space="preserve"> POLY(ETHYLENE OXIDE-CO-PROPYLENE OXIDE), BLOCK (MW 2800)</t>
  </si>
  <si>
    <t xml:space="preserve"> GUM ROSIN, DISPROPORTIONATED, GLYCERYL ESTER</t>
  </si>
  <si>
    <t xml:space="preserve"> GUM ROSIN, DISPROPORTIONATED, GLYCEROL ESTER</t>
  </si>
  <si>
    <t xml:space="preserve"> DISPROPOTIONATED GUM ROSIN, GLYCEROL ESTER</t>
  </si>
  <si>
    <t xml:space="preserve"> MINERAL REINFORCED NYLON RESINS</t>
  </si>
  <si>
    <t xml:space="preserve"> NYLON 66, CALCIUM METASILICATE REINFORCED</t>
  </si>
  <si>
    <t xml:space="preserve"> CALCIUM SILICATE (CASIO3) REINFORCED NYLON 66</t>
  </si>
  <si>
    <t xml:space="preserve"> CALCIUM METASILICATE REINFORCED NYLON 66</t>
  </si>
  <si>
    <t xml:space="preserve"> NYLON 66, CALCIUM SILICATE (CASIO3) REINFORCED</t>
  </si>
  <si>
    <t xml:space="preserve"> GLYCERYL POLYOXYPROPYLENE TRIOL (AVG MW 1000)</t>
  </si>
  <si>
    <t xml:space="preserve"> PPG-14-17 GLYCERYL ETHER</t>
  </si>
  <si>
    <t xml:space="preserve"> PPG GLYCERYL ETHER (MIN MW 1000)</t>
  </si>
  <si>
    <t xml:space="preserve"> TRIS(PPG-5-6) GLYCERYL ETHER</t>
  </si>
  <si>
    <t xml:space="preserve"> BUTYL OLEATE, SULFATED, POTASSIUM SALT</t>
  </si>
  <si>
    <t xml:space="preserve"> POTASSIUM BUTYL OLEATE SULFATE</t>
  </si>
  <si>
    <t xml:space="preserve"> POTASSIUM 1-BUTYL 9(OR 10)-(SULFOOXY)OCTADECANOATE</t>
  </si>
  <si>
    <t xml:space="preserve"> SULFATED BUTYL OLEATE, POTASSIUM SALT</t>
  </si>
  <si>
    <t xml:space="preserve"> ZINC NAPHTHENATE-DEHYDROABIETYLAMINE MIXTURE</t>
  </si>
  <si>
    <t xml:space="preserve"> DEHYDROABIETYLAMINE-ZINC NAPHTHENATE MIXTURE</t>
  </si>
  <si>
    <t xml:space="preserve"> POLY(ETHYL ACRYLATE-CO-MALEIC ANHYDRIDE-CO-VINYL ACETATE), HYDROLYZED, AMMONIUM SALT</t>
  </si>
  <si>
    <t xml:space="preserve"> MALEIC ANHYDRIDE-ETHYL ACRYLATE-VINYL ACETATE COPOLYMER, HYDROLYZED, AMMONIUM SALT</t>
  </si>
  <si>
    <t xml:space="preserve"> POLYOXYPROPYLENE-POLYOXYETHYLENE GLYCOL (MIN. MOL. WT. 1,900)</t>
  </si>
  <si>
    <t xml:space="preserve"> PEG/PPG (MW 1900-9000)</t>
  </si>
  <si>
    <t xml:space="preserve"> POLYOXYPROPYLENE (2-7.5 MOLES) 4,4'-ISOPROPYLIDENEDIPHENOL ETHER</t>
  </si>
  <si>
    <t xml:space="preserve"> PPG-2-7.5 BISPHENOL A ETHER</t>
  </si>
  <si>
    <t xml:space="preserve"> POLYOXYPROPYLENE 4,4'-ISOPROPYLIDENEDIPHENYL ETHER (2-7.5 MOLES PROPYLENE OXIDE)</t>
  </si>
  <si>
    <t xml:space="preserve"> POLYPROPYLENE GLYCOL (MW 1000-3000)</t>
  </si>
  <si>
    <t xml:space="preserve"> POLYPROPYLENE GLYCOL 1000-3000</t>
  </si>
  <si>
    <t xml:space="preserve"> SPERM OIL GLYCERIDES</t>
  </si>
  <si>
    <t xml:space="preserve"> GLYCERIDES, SPERM OIL</t>
  </si>
  <si>
    <t xml:space="preserve"> ALKYL(C7-12)NAPTHALENE</t>
  </si>
  <si>
    <t xml:space="preserve"> ALKYL(C7-12)NAPHTHALENE</t>
  </si>
  <si>
    <t xml:space="preserve"> CAMPHOR FATTY ACID ESTERS</t>
  </si>
  <si>
    <t xml:space="preserve"> CAMPHOR FATTY ACID ESTER</t>
  </si>
  <si>
    <t xml:space="preserve"> N,N'-DIALKOYL-4,4'-DIAMINODIPHENYLMETHANE</t>
  </si>
  <si>
    <t xml:space="preserve"> N,N'-DIALKOYL(C12-24)-4,4'-DIAMINODIPHENYLMETHANE</t>
  </si>
  <si>
    <t xml:space="preserve"> POLY(DIPENTENE-CO-ALPHA-PINENE-CO-BETA-PINENE), HYDROGENATED</t>
  </si>
  <si>
    <t xml:space="preserve"> POLY(LIMONENE-CO-ALPHA-PINENE-CO-BETA-PINENE), HYDROGENATED</t>
  </si>
  <si>
    <t xml:space="preserve"> HYDROGENATED POLY(LIMONENE-CO-ALPHA-PINENE-CO-BETA-PINENE)</t>
  </si>
  <si>
    <t xml:space="preserve"> HYDROGENATED BETA-PINENE-ALPHA-PINENE-DIPENTENE COPOLYMER</t>
  </si>
  <si>
    <t xml:space="preserve"> PPG-30 DITALLATE</t>
  </si>
  <si>
    <t xml:space="preserve"> POLYPROPYLENE GLYCOL 2000 DITALLATE</t>
  </si>
  <si>
    <t xml:space="preserve"> POLY(ACRYLIC ACID-CO-BUTYL ACRYLATE-CO-ITACONIC ACID-CO-N-METHYLOACRYLAMIDE-CO-STYRENE</t>
  </si>
  <si>
    <t xml:space="preserve"> POLY(ACRYLIC ACID-CO-BUTYL ACRYLATE-CO-ITACONIC ACID-CO-N-METHYLOLACRYLAMIDE-CO-STYRENE)</t>
  </si>
  <si>
    <t xml:space="preserve"> ACRYLIC ACID-BUTYL ACRYLATE-ITACONIC ACID-N-METHYLOLACRYLAMIDE-STYRENE COPOLYMER</t>
  </si>
  <si>
    <t xml:space="preserve"> WOOD ROSIN, POLYMERIZED</t>
  </si>
  <si>
    <t xml:space="preserve"> POLYMERIZED WOOD ROSIN</t>
  </si>
  <si>
    <t xml:space="preserve"> METHACRYLATE-CHROMIC CHLORIDE COMPLEX, ETHYL ESTER</t>
  </si>
  <si>
    <t xml:space="preserve"> ETHYL METHACRYLATE-CHROMIC CHLORIDE COMPLEX</t>
  </si>
  <si>
    <t xml:space="preserve"> METHACRYLATE-CHROMIC CHLORIDE COMPLEX, METHYL ESTER</t>
  </si>
  <si>
    <t xml:space="preserve"> METHYL METHACRYLATE-CHROMIC CHLORIDE COMPLEX</t>
  </si>
  <si>
    <t xml:space="preserve"> POLY(DIGLYCOLIC ACID-CO-PROPYLENE GLYCOL), ETHYLENE GLYCOL MONOBUTYL ETHER TERMINATED</t>
  </si>
  <si>
    <t xml:space="preserve"> DIGLYCOLIC ACID-PROPYLENE GLYCOL POLYESTER, ETHYLENE GLYCOL MONOBUTYL ETHER TERMINATED</t>
  </si>
  <si>
    <t xml:space="preserve"> POLY(BENZOIC ACID-CO-GLYCERIN-CO-PHTHALIC ANHYDRIDE)</t>
  </si>
  <si>
    <t xml:space="preserve"> GLYCERIN-PHTHALIC ANHYDRIDE-BENZOIC ACID COPOLYMER</t>
  </si>
  <si>
    <t xml:space="preserve"> POLY(GLYCERIN-CO-PHTHALIC ANHYDRIDE-CO-STYRENE)</t>
  </si>
  <si>
    <t xml:space="preserve"> GLYCERIN-PHTHALIC ANHYDRIDE-STYRENE COPOLYMER</t>
  </si>
  <si>
    <t xml:space="preserve"> POLY(GLYCERIN-CO-PHTHALIC ANHYDRIDE-CO-VINYL TOLUENE)</t>
  </si>
  <si>
    <t xml:space="preserve"> POLY(GLYCERIN-CO-PHTHALIC ANHYDRIDE-CO-VINYLTOLUENE)</t>
  </si>
  <si>
    <t xml:space="preserve"> GLYCERIN-PHTHALIC ANHYDRIDE-VINYLTOLUENE COPOLYMER</t>
  </si>
  <si>
    <t xml:space="preserve"> PEG-4-5 PHENYL ETHER</t>
  </si>
  <si>
    <t xml:space="preserve"> POLYOXYETHYLENE (4-5) ETHER PHENOL</t>
  </si>
  <si>
    <t xml:space="preserve"> PEG-25 GLYCEROL ADDUCT</t>
  </si>
  <si>
    <t xml:space="preserve"> PEG-25 GLYCERYL ETHER</t>
  </si>
  <si>
    <t xml:space="preserve"> POLYOXYETHYLENE (25) GLYCEROL ADDUCT</t>
  </si>
  <si>
    <t xml:space="preserve"> POLYOXYETHYLENE (5-15) TRIDECYL ALCOHOL</t>
  </si>
  <si>
    <t xml:space="preserve"> PEG-5-15 TRIDECYL ETHER</t>
  </si>
  <si>
    <t xml:space="preserve"> PPG-3 TRIDECYL ALCOHOL SULFATE</t>
  </si>
  <si>
    <t xml:space="preserve"> PPG-3 TRIDECYL ETHER SULFATE</t>
  </si>
  <si>
    <t xml:space="preserve"> POLYOXYPROPYLENE (3 MOLES) TRIDECYL ALCOHOL SULFATE</t>
  </si>
  <si>
    <t xml:space="preserve"> POLY(ETHYLENE-CO-METHACRYLATE)</t>
  </si>
  <si>
    <t xml:space="preserve"> POLY(BIS(HEXAMETHYLENE)TRIAMINE-CO-1,2-DICHLOROETHANE-CO-EPICHLOROHYDRIN-CO-HEAMETHYLENEDIAMINE)</t>
  </si>
  <si>
    <t xml:space="preserve"> POLY(BIS(HEXAMETHYLENE)TRIAMINE-CO-EPICHLOROHYDRIN-CO-ETHYLENE DICHLORIDE-CO-HEXAMETHYLENEDIAMINE)</t>
  </si>
  <si>
    <t xml:space="preserve"> POLY(EPICHLOROHYDRIN-CO-ETHYLENE DICHLORIDE-CO-HEXAMETHYLENEDIAMINE-CO-BIS(HEXAMETHYLENE)TRIAMINE)</t>
  </si>
  <si>
    <t xml:space="preserve"> ALUMINUM ISODECANOATE</t>
  </si>
  <si>
    <t xml:space="preserve"> LITHIUM ISODECANOATE</t>
  </si>
  <si>
    <t xml:space="preserve"> LITHIUM LINOLEATE</t>
  </si>
  <si>
    <t xml:space="preserve"> MAGNESIUM ISODECANOATE</t>
  </si>
  <si>
    <t xml:space="preserve"> ZIRCONIUM ISODECANOATE</t>
  </si>
  <si>
    <t xml:space="preserve"> PARAFFIN, TYPE I</t>
  </si>
  <si>
    <t xml:space="preserve"> PARAFFIN, TYPE II</t>
  </si>
  <si>
    <t xml:space="preserve"> SILOXANES (SILICONES), DIMETHYL, ISOPROPYL, METHYL, METHYL 1-METHYL- C9-49 - ALKYL</t>
  </si>
  <si>
    <t xml:space="preserve"> CRS-39301</t>
  </si>
  <si>
    <t xml:space="preserve"> METHYL 1-METHYLALKYL(C9-49) SILOXANE</t>
  </si>
  <si>
    <t xml:space="preserve"> BEECHNUT FATTY ACIDS</t>
  </si>
  <si>
    <t xml:space="preserve"> CANDLENUT FATTY ACIDS</t>
  </si>
  <si>
    <t xml:space="preserve"> HEMPSEED OIL FATTY ACIDS</t>
  </si>
  <si>
    <t xml:space="preserve"> OITICICA OIL FATTY ACIDS</t>
  </si>
  <si>
    <t xml:space="preserve"> PERILLA OIL FATTY ACIDS</t>
  </si>
  <si>
    <t xml:space="preserve"> PUMPKINSEED OIL FATTY ACIDS</t>
  </si>
  <si>
    <t xml:space="preserve"> SESAME OIL FATTY ACIDS</t>
  </si>
  <si>
    <t xml:space="preserve"> WALNUT OIL FATTY ACIDS</t>
  </si>
  <si>
    <t xml:space="preserve"> DIMETHYLAMINE-2-METHYL-1-PROPANOL</t>
  </si>
  <si>
    <t xml:space="preserve"> POLY(ETHYL FUMARATE-CO-VINYL CHLORIDE)</t>
  </si>
  <si>
    <t xml:space="preserve"> ETHYL FUMARATE-VINYL CHLORIDE COPOLYMER</t>
  </si>
  <si>
    <t xml:space="preserve"> POLY(PROPYL FUMARATE-CO-VINYLIDENE CHLORIDE)</t>
  </si>
  <si>
    <t xml:space="preserve"> POLY(PROPYL FUMARATE-CO-VINYL CHLORIDE)</t>
  </si>
  <si>
    <t xml:space="preserve"> PROPYL FUMARATE-VINYL CHLORIDE COPOLYMER</t>
  </si>
  <si>
    <t xml:space="preserve"> POLY(BUTYL FUMARATE-CO-VINYL CHLORIDE)</t>
  </si>
  <si>
    <t xml:space="preserve"> BUTYL FUMARATE-VINYL CHLORIDE COPOLYMER</t>
  </si>
  <si>
    <t xml:space="preserve"> POLY(AMYL FUMARATE-CO-VINYL CHLORIDE)</t>
  </si>
  <si>
    <t xml:space="preserve"> AMYL FUMARATE-VINYL CHLORIDE COPOLYMER</t>
  </si>
  <si>
    <t xml:space="preserve"> POLY(HEXYL FUMARATE-CO-VINYL CHLORIDE)</t>
  </si>
  <si>
    <t xml:space="preserve"> HEXYL FUMARATE-VINYL CHLORIDE COPOLYMER</t>
  </si>
  <si>
    <t xml:space="preserve"> POLY(HEPTYL FUMARATE-CO-VINYL CHLORIDE)</t>
  </si>
  <si>
    <t xml:space="preserve"> HEPTYL FUMARATE-VINYL CHLORIDE COPOLYMER</t>
  </si>
  <si>
    <t xml:space="preserve"> POLY(OCTYL FUMARATE-CO-VINYL CHLORIDE)</t>
  </si>
  <si>
    <t xml:space="preserve"> OCTYL FURMARATE-VINYL CHLORIDE COPOLYMER</t>
  </si>
  <si>
    <t xml:space="preserve"> POLY(ACRYLAMIDE-CO-BUTANOL-CO-ETHYL ACRYLATE-CO-FORMALDEHYDE-CO-METHACRYLIC ACID-CO-STYRENE</t>
  </si>
  <si>
    <t xml:space="preserve"> POLY(ACRYLAMIDE-CO-BUTANOL-CO-ETHYL ACRYLATE-CO-FORMALDEHYDE-CO-METHACRYLIC ACID-CO-STYRENE)</t>
  </si>
  <si>
    <t xml:space="preserve"> ACRYLAMIDE-BUTANOL-ETHYL ACRYLATE-FORMALDEHYDE-CO-METHACRYLIC ACID-CO-STYRENE COPOLYMER</t>
  </si>
  <si>
    <t xml:space="preserve"> POLY(ACRYLIC ACID-CO-ETHYL ACRYLATE-CO-ETHYL METHACRYLATE-CO-METHACRYLIC ACID-CO-METHYL ACRYLATE)</t>
  </si>
  <si>
    <t xml:space="preserve"> POLY(ACRYLIC ACID-CO-ETHYL ACRYLATE-CO-ETHYL METHACRYLATE-CO-METHACRYLIC ACID-CO-METHYL ACRYLATE-CO-METHYL METHACRYLATE)</t>
  </si>
  <si>
    <t xml:space="preserve"> ACRYLIC ACID-ETHYL ACRYLATE-ETHYL METHACRYLATE-METHACRYLIC ACID-METHYL ACRYLATE-METHYL METHACRYLATE COPOLYMER</t>
  </si>
  <si>
    <t xml:space="preserve"> POLY(DIBUTYL MALEATE-CO-GLYCIDYL METHACRYLATE-CO-VINYL CHLORIDE)</t>
  </si>
  <si>
    <t xml:space="preserve"> DIBUTYL MALEATE-GLYCIDYL METHACRYLATE-VINYL CHLORIDE COPOLYMER</t>
  </si>
  <si>
    <t xml:space="preserve"> CIS-1,4-POLYISOPRENE</t>
  </si>
  <si>
    <t xml:space="preserve"> POLY(CIS-1,4-ISOPRENE)</t>
  </si>
  <si>
    <t xml:space="preserve"> 1,4-POLYISOPRENE, CIS-</t>
  </si>
  <si>
    <t xml:space="preserve"> POLY(COUMARONE-CO-FORMALDEHYDE-CO-INDENE-CO-PHENOL-CO-ALPHA-PINENE)</t>
  </si>
  <si>
    <t xml:space="preserve"> POLY(BENZOFURAN-CO-FORMALDEHYDE-CO-INDENE-CO-PHENOL-CO-ALPHA-PINENE)</t>
  </si>
  <si>
    <t xml:space="preserve"> BENZOFURAN-FORMALDEHYDE-INDENE-PHENOL-ALPHA-PINENE COPOLYMER</t>
  </si>
  <si>
    <t xml:space="preserve"> POLY(COUMARONE-CO-FORMALDEHYDE-CO-INDENE-CO-PHENOL-CO-BETA-PINENE)</t>
  </si>
  <si>
    <t xml:space="preserve"> POLY(BENZOFURAN-CO-FORMALDEHYDE-CO-INDENE-CO-PHENOL-CO-BETA-PINENE)</t>
  </si>
  <si>
    <t xml:space="preserve"> BENZOFURAN-FORMALDEHYDE-INDENE-PHENOL-BETA-PINENE COPOLYMER</t>
  </si>
  <si>
    <t xml:space="preserve"> SILVER CHLORIDE-COATED TITANIUM DIOXIDE</t>
  </si>
  <si>
    <t xml:space="preserve"> TITANIUM DIOXIDE, SILVER CHLORIDE-COATED</t>
  </si>
  <si>
    <t xml:space="preserve"> SODIUM NAPHTHALENESULFONATE AND ITS METHYL, DIMETHYL, AND TRIMETHYLDERIVATIVES, LINEAR OLEFIN (C6-C9) ALKYLATED</t>
  </si>
  <si>
    <t xml:space="preserve"> SODIUM NAPHTHALENESULFONATE AND MONO-, DI-, AND TRIMETHYL DERIVATIVES, OLEFIN(C6-9) ALKYLATED</t>
  </si>
  <si>
    <t xml:space="preserve"> NAPHTHALENESULFONIC ACID AND METHYL-, DIMETHYL-, AND TRIMETHYL DERIVATIVES, SODIUM SALTS, C6-9 OLEFIN ALKYLATED</t>
  </si>
  <si>
    <t xml:space="preserve"> POLY(ALKYL (C12-C22) METHACRYLATE-CO-BUTYL METHACRYLATE-CO-ISOBUTYLMETHACRYLATE-CO-METHYL METHACRYLATE-CO-N-VINYL PYRROLIDONE</t>
  </si>
  <si>
    <t xml:space="preserve"> POLY(ALKYL(C12-22) METHACRYLATE-CO-BUTYL METHACRYLATE-CO-ISOBUTYL METHACRYLATE-CO-METHYL METHACRYLATE-CO-VINYLPYRROLIDONE)</t>
  </si>
  <si>
    <t xml:space="preserve"> N-VINYLPYRROLIDONE-ALKYL(C12-22) METHACRYLATE-BUTYL METHACRYLATE-ISOBUTYL METHACRYLATE-METHYL METHACRYLATE COPOLYMER</t>
  </si>
  <si>
    <t xml:space="preserve"> ALKYL (C10-C18) MONO- AND DISULFONIC ACIDS, SODIUM SALTS</t>
  </si>
  <si>
    <t xml:space="preserve"> SODIUM ALKANE(C10-18)MONO- AND DISULFONATE</t>
  </si>
  <si>
    <t xml:space="preserve"> SODIUM ALKYL(C10-18) MONO- AND DISULFONATE</t>
  </si>
  <si>
    <t xml:space="preserve"> FATTY ACIDS-TETRAETHYLENEPENTAMINE REACTION PRODUCTS</t>
  </si>
  <si>
    <t xml:space="preserve"> FATTY ACIDS-TETRAETHYLENEPENTAMINE REACTION PRODUCT</t>
  </si>
  <si>
    <t xml:space="preserve"> TETRAETHYLENEPENTAMINE-FATTY ACIDS REACTION PRODUCT</t>
  </si>
  <si>
    <t xml:space="preserve"> ALKYL(C10-20)DIMETHYLBENZYLAMMONIUM CHLORIDE</t>
  </si>
  <si>
    <t xml:space="preserve"> AMMONIUM FRUCTOHEPTONATE</t>
  </si>
  <si>
    <t xml:space="preserve"> LEAD FOIL, TIN COATED-PROHIBITED</t>
  </si>
  <si>
    <t xml:space="preserve"> LEAD FOIL, TIN-COATED</t>
  </si>
  <si>
    <t xml:space="preserve"> TIN-COATED LEAD FOIL</t>
  </si>
  <si>
    <t xml:space="preserve"> LEAD SOLDER-PROHIBITED</t>
  </si>
  <si>
    <t xml:space="preserve"> LEAD SOLDER</t>
  </si>
  <si>
    <t xml:space="preserve"> SOLDER, LEAD</t>
  </si>
  <si>
    <t xml:space="preserve"> ALLYL ETHER OF MONO-, DI-, OR TRIMETHYLOL PHENOL AND CAPRYL ALCOHOL CONDENSATE</t>
  </si>
  <si>
    <t xml:space="preserve"> ALLYL MONO-, DI- AND TRIMETHYLOLPHENOL ETHER-2-OCTANOL CONDENSATE</t>
  </si>
  <si>
    <t xml:space="preserve"> ALLYL MONO-, DI- AND TRIMETHYLOLPHENOL ETHER-CAPRYL ALCOHOL CONDENSATE</t>
  </si>
  <si>
    <t xml:space="preserve"> ALCOHOL AND KETONE ALCOHOLS MIXTURE (STILL-BOTTOM PRODUCT FROM C12-C18 ALCOHOL MANUFACTURING PROCESS)</t>
  </si>
  <si>
    <t xml:space="preserve"> ALCOHOL/KETONE ALCOHOL MIXTURE, STILL-BOTTOM PRODUCT FROM C12-18 ALCOHOL MANUFACTURING PROCESS</t>
  </si>
  <si>
    <t xml:space="preserve"> KETONE ALCOHOL/ALCOHOL MIXTURE, STILL-BOTTOM PRODUCT FROM C12-18 ALCOHOL MANUFACTURING PROCESS</t>
  </si>
  <si>
    <t xml:space="preserve"> SULFONATED OCTADECYLENE (SODIUM FORM)</t>
  </si>
  <si>
    <t xml:space="preserve"> SODIUM HYDROXYOCTADECANESULFONATE</t>
  </si>
  <si>
    <t xml:space="preserve"> OCTADECYLENE, SULFONATED, SODIUM SALT</t>
  </si>
  <si>
    <t xml:space="preserve"> SODIUM DI(2-ETHYLHEXOATE)</t>
  </si>
  <si>
    <t xml:space="preserve"> SODIUM DI(2-ETHYLHEXANOATE)</t>
  </si>
  <si>
    <t xml:space="preserve"> VINYL DIMETHYL POLYSILOXANE, REACTION PRODUCT WITH METHYL HYDROGENPOLYSILOXANE, PLATINUM CATALYZED</t>
  </si>
  <si>
    <t xml:space="preserve"> VINYL DIMETHYL POLYSILOXANE-METHYL HYDROGEN POLYSILOXANE REACTION PRODUCT, PLATINUM CATALYZED</t>
  </si>
  <si>
    <t xml:space="preserve"> DISODIUM CYANODITHIOIMIDOCARBAMATE WITH ETHYLENEDIAMINE AND POTASSIUM N-METHYLDITHIOCARBAMATE AND SODIUM 2-MERCAPTOBENZOTHIAZOLE</t>
  </si>
  <si>
    <t xml:space="preserve"> DISODIUM CYANODITHIOIMIDOCARBONATE WITH ETHYLENEDIAMINE AND POTASSIUM N-METHYLDITHIOCARBAMATE AND/OR SODIUM 2-MERCAPTOBENZOTHIAZOLE</t>
  </si>
  <si>
    <t xml:space="preserve"> TERPENE-MALEIC ACID ADDUCT</t>
  </si>
  <si>
    <t xml:space="preserve"> MALEIC ACID-TERPENE ADDUCT</t>
  </si>
  <si>
    <t xml:space="preserve"> terpene-maleic acid adduct</t>
  </si>
  <si>
    <t xml:space="preserve"> TETRAMETHYLTHIURAM MONOSULFIDE</t>
  </si>
  <si>
    <t xml:space="preserve"> BIS(DIMETHYLTHIOCARBAMOYL) SULFIDE</t>
  </si>
  <si>
    <t xml:space="preserve"> TETRAMETHYLTHIURAMIDE SULFIDE</t>
  </si>
  <si>
    <t xml:space="preserve"> SULFIDE, BIS(DIMETHYLTHIOCARBAMOYL)</t>
  </si>
  <si>
    <t xml:space="preserve"> THIODICARBONIC DIAMIDE (((H2N)C(S))2S), TETRAMETHYL-</t>
  </si>
  <si>
    <t xml:space="preserve"> TETRAMETHYLTHIODICARBONIC ACID (((H2N)C(S))2S)</t>
  </si>
  <si>
    <t xml:space="preserve"> TMTM</t>
  </si>
  <si>
    <t xml:space="preserve"> POLY(ACRYLIC ACID-CO-CARBON MONOXIDE-CO-ETHYLENE)</t>
  </si>
  <si>
    <t xml:space="preserve"> ETHYLENE-ACRYLIC ACID-CARBON MONOXIDE COPOLYMER</t>
  </si>
  <si>
    <t xml:space="preserve"> POLY(CARBON MONOXIDE-CO-ETHENE-CO-2-PROPENOIC ACID)</t>
  </si>
  <si>
    <t xml:space="preserve"> 2-PROPENOIC ACID, POLYMER WITH CARBON MONOXIDE AND ETHENE</t>
  </si>
  <si>
    <t xml:space="preserve"> DISULFIRAM</t>
  </si>
  <si>
    <t xml:space="preserve"> TETRAETHYLTHIURAM DISULFIDE</t>
  </si>
  <si>
    <t xml:space="preserve"> THIURAM E</t>
  </si>
  <si>
    <t xml:space="preserve"> TETRAETHYLTHIURAM</t>
  </si>
  <si>
    <t xml:space="preserve"> THIOPEROXYDICARBONIC DIAMIDE (((H2N)C(S))2S2), TETRAETHYL-</t>
  </si>
  <si>
    <t xml:space="preserve"> TETRAETHYLTHIOPEROXYDICARBONIC DIAMIDE (((H2N)C(S))2S2)</t>
  </si>
  <si>
    <t xml:space="preserve"> DISULFIDE, BIS(DIETHYLTHIOCARBAMOYL)</t>
  </si>
  <si>
    <t xml:space="preserve"> BIS(DIETHYLTHIOCARBAMOYL) DISULFIDE</t>
  </si>
  <si>
    <t xml:space="preserve"> ETHYL THIRAM</t>
  </si>
  <si>
    <t xml:space="preserve"> LAUROYL SARCOSINE</t>
  </si>
  <si>
    <t xml:space="preserve"> N-LAUROYLSARCOSINE</t>
  </si>
  <si>
    <t xml:space="preserve"> GLYCINE, N-METHYL-N-(1-OXODODECYL)-</t>
  </si>
  <si>
    <t xml:space="preserve"> SARCOSINE, N-LAUROYL-</t>
  </si>
  <si>
    <t xml:space="preserve"> N-METHYL-N-(1-OXODODECYL)GLYCINE</t>
  </si>
  <si>
    <t xml:space="preserve"> METHYL TAURINE-OLEIC ACID CONDENSATE, MOLECULAR WEIGHT 486</t>
  </si>
  <si>
    <t xml:space="preserve"> N-METHYL-N-OLEOYLTAURINE</t>
  </si>
  <si>
    <t xml:space="preserve"> ETHANESULFONIC ACID, 2-(METHYL(1-OXO-9-OCTADECENYL)AMINO)-, (Z)-</t>
  </si>
  <si>
    <t xml:space="preserve"> METHYL TAURINE-OLEIC ACID CONDENSATE</t>
  </si>
  <si>
    <t xml:space="preserve"> OLEOYLMETHYLTAURINE</t>
  </si>
  <si>
    <t xml:space="preserve"> SULFOETHYL METHYL OLEYLAMIDE</t>
  </si>
  <si>
    <t xml:space="preserve"> TAURINE, N-METHYL-N-OLEOYL-</t>
  </si>
  <si>
    <t xml:space="preserve"> 2-(METHYL(1-OXO-9-OCTADECENYL)AMINO)ETHANESULFONIC ACID, (Z)-</t>
  </si>
  <si>
    <t xml:space="preserve"> ISOBUTYL METHACRYLATE</t>
  </si>
  <si>
    <t xml:space="preserve"> ISOBUTYL 2-METHYL-2-PROPENOATE</t>
  </si>
  <si>
    <t xml:space="preserve"> ISOBUTYL ALPHA-METHACRYLATE</t>
  </si>
  <si>
    <t xml:space="preserve"> METHACRYLIC ACID, ISOBUTYL ESTER</t>
  </si>
  <si>
    <t xml:space="preserve"> 2-PROPENOIC ACID, 2-METHYL-, 2-METHYLPROPYL ESTER</t>
  </si>
  <si>
    <t xml:space="preserve"> 2-METHYLPROPYL 2-METHYL-2-PROPENOATE</t>
  </si>
  <si>
    <t xml:space="preserve"> 2-METHYLPROPYL METHACRYLATE</t>
  </si>
  <si>
    <t xml:space="preserve"> BUTYL METHACRYLATE</t>
  </si>
  <si>
    <t xml:space="preserve"> BUTYL 2-METHYL-2-PROPENOATE</t>
  </si>
  <si>
    <t xml:space="preserve"> 2-PROPENOIC ACID, 2-METHYL-, BUTYL ESTER</t>
  </si>
  <si>
    <t xml:space="preserve"> METHACRYLIC ACID, BUTYL ESTER</t>
  </si>
  <si>
    <t xml:space="preserve"> ETHYLENE GLYCOL DIMETHACRYLATE</t>
  </si>
  <si>
    <t xml:space="preserve"> ETHYLENE DIMETHACRYLATE</t>
  </si>
  <si>
    <t xml:space="preserve"> DIGLYCOL DIMETHACRYLATE</t>
  </si>
  <si>
    <t xml:space="preserve"> ETHYLENE METHACRYLATE</t>
  </si>
  <si>
    <t xml:space="preserve"> GLYCOL DIMETHACRYLATE</t>
  </si>
  <si>
    <t xml:space="preserve"> METHACRYLIC ACID, ETHYLENE ESTER</t>
  </si>
  <si>
    <t xml:space="preserve"> 1,2-ETHANEDIYL BIS(2-METHYL-2-PROPENOATE)</t>
  </si>
  <si>
    <t xml:space="preserve"> 2-PROPENOIC ACID, 2-METHYL-, 1,2-ETHANEDIYL ESTER</t>
  </si>
  <si>
    <t xml:space="preserve"> PEG ALKYL(C&gt;30) ETHER</t>
  </si>
  <si>
    <t xml:space="preserve"> ALCOHOLS, C&gt;30, ETHOXYLATED</t>
  </si>
  <si>
    <t xml:space="preserve"> ALCOHOLS(C&gt;30), PEG ETHER</t>
  </si>
  <si>
    <t xml:space="preserve"> C&gt;30 ALKYL PEG ETHER</t>
  </si>
  <si>
    <t xml:space="preserve"> ETHOXYLATED ALCOHOLS, C&gt;30</t>
  </si>
  <si>
    <t xml:space="preserve"> ETHOXYLATED PRIMARY LINEAR ALCOHOL, MW 390-7000</t>
  </si>
  <si>
    <t xml:space="preserve"> PEG ALKYL ETHER, C&gt;30</t>
  </si>
  <si>
    <t xml:space="preserve"> PEG ALKYL(C30+) ETHER</t>
  </si>
  <si>
    <t xml:space="preserve"> STYRENE-MALEIC ANHYDRIDE COPOLYMER (PARTIALLY METHYLATED) SODIUM SALT</t>
  </si>
  <si>
    <t xml:space="preserve"> POLY(MALEIC ANHYDRIDE-CO-STYRENE), METHYL ESTER, SODIUM SALT</t>
  </si>
  <si>
    <t xml:space="preserve"> POLY(ETHENYLBENZENE-CO-2,5-FURANDIONE), METHYL ESTER, SODIUM SALT</t>
  </si>
  <si>
    <t xml:space="preserve"> STYRENE-MALEIC ANHYDRIDE COPOLYMER, PARTIAL METHYL ESTER, SODIUM SALT</t>
  </si>
  <si>
    <t xml:space="preserve"> 2,5-FURANDIONE, POLYMER WITH ETHENYLBENZENE, METHYL ESTER, SODIUM SALT</t>
  </si>
  <si>
    <t xml:space="preserve"> 4-TERT-BUTYLCATECHOL</t>
  </si>
  <si>
    <t xml:space="preserve"> PIPERIDINIUM PENTAMETHYLENEDITHIOCARBAMATE</t>
  </si>
  <si>
    <t xml:space="preserve"> PIPERIDINE 1-PIPERIDINECARBODITHIOATE</t>
  </si>
  <si>
    <t xml:space="preserve"> PIPERIDINIUM 1-PIPERIDINECARBODITHIOATE</t>
  </si>
  <si>
    <t xml:space="preserve"> PIPERIDINIUM N,N-PENTAMETHYLENEDITHIOCARBAMATE</t>
  </si>
  <si>
    <t xml:space="preserve"> PIPERIDINIUM PIPERIDINEDITHIOCARBAMATE</t>
  </si>
  <si>
    <t xml:space="preserve"> 1-PIPERIDINECARBODITHIOIC ACID, COMPD. WITH PIPERIDINE (1:1)</t>
  </si>
  <si>
    <t xml:space="preserve"> 1-PIPERIDINECARBODITHIOIC ACID, COMPD. WITH PIPERIDINE</t>
  </si>
  <si>
    <t xml:space="preserve"> 1-PIPERIDINECARBODITHIOIC ACID, PIPERDINE SALT</t>
  </si>
  <si>
    <t xml:space="preserve"> ALPHA-METHYLSTYRENE</t>
  </si>
  <si>
    <t xml:space="preserve"> METHYLSTYRENE, ALPHA-</t>
  </si>
  <si>
    <t xml:space="preserve"> BENZENE, (1-METHYLETHENYL)-</t>
  </si>
  <si>
    <t xml:space="preserve"> (1-METHYLETHENYL)BENZENE</t>
  </si>
  <si>
    <t xml:space="preserve"> BENZENE, ISOPROPENYL-</t>
  </si>
  <si>
    <t xml:space="preserve"> STYRENE, ALPHA-METHYL-</t>
  </si>
  <si>
    <t xml:space="preserve"> ISOPROPENYLBENZENE</t>
  </si>
  <si>
    <t xml:space="preserve"> BENZOYL CHLORIDE</t>
  </si>
  <si>
    <t xml:space="preserve"> BENZENECARBONYL CHLORIDE</t>
  </si>
  <si>
    <t xml:space="preserve"> N,N-DIMETHYLCYCLOHEXYLAMINE</t>
  </si>
  <si>
    <t xml:space="preserve"> (DIMETHYLAMINO)CYCLOHEXANE</t>
  </si>
  <si>
    <t xml:space="preserve"> CYCLOHEXANAMINE, N,N-DIMETHYL-</t>
  </si>
  <si>
    <t xml:space="preserve"> CYCLOHEXYLAMINE, N,N-DIMETHYL-</t>
  </si>
  <si>
    <t xml:space="preserve"> CYCLOHEXYLDIMETHYLAMINE</t>
  </si>
  <si>
    <t xml:space="preserve"> N,N-DIMETHYLCYCLOHEXANAMINE</t>
  </si>
  <si>
    <t xml:space="preserve"> N,N-DIMETHYLAMINOCYCLOHEXANE</t>
  </si>
  <si>
    <t xml:space="preserve"> N-CYCLOHEXYLDIMETHYLAMINE</t>
  </si>
  <si>
    <t xml:space="preserve"> 4-((4,6-BIS(OCTYLTHIO)6-BIS(OCTYLTHIO)6-BIS(OCTYLTHIO)-S-TRIAZIN-2-YL)AMINO)-2,6-DI-TERT-BUTYLPHENOL</t>
  </si>
  <si>
    <t xml:space="preserve"> 4-((4,6-BIS(OCTYLTHIO)-S-TRIAZIN-2-YL)AMINO)-2,6-DI-TERT-BUTYLPHENOL</t>
  </si>
  <si>
    <t xml:space="preserve"> PHENOL, 4-((4,6-BIS(OCTYLTHIO)-1,3,5-TRIAZIN-2-YL)AMINO)-2,6-BIS(1,1-DIMETHYLETHYL)-</t>
  </si>
  <si>
    <t xml:space="preserve"> PHENOL, 4-((4,6-BIS(OCTYLTHIO)-S-TRIAZIN-2-YL)AMINO)-2,6-DI-TERT-BUTYL-</t>
  </si>
  <si>
    <t xml:space="preserve"> 6-(4-HYDROXY-3,5-DI-TERT-BUTYLANILINO)-2,4-BIS(OCTYLTHIO)-1,3,5-TRIAZINE</t>
  </si>
  <si>
    <t xml:space="preserve"> 4-((4,6-BIS(OCTYLTHIO)-1,3,5-TRIAZIN-2-YL)AMINO)-2,6-BIS(1,1-DIMETHYLETHYL)PHENOL</t>
  </si>
  <si>
    <t xml:space="preserve"> POLY(ACRYLAMIDOMETHYLPROPANESULFONIC ACID-CO-ACRYLIC ACID-CO-SODIUM HYPOPHOSPHITE) TELOMER</t>
  </si>
  <si>
    <t xml:space="preserve"> POLY(2-METHYL-2-((1-OXO-2-PROPENYL)AMINO)-1-PROPANESULFONIC ACID-CO-2-PROPENOIC ACID-CO-SODIUM PHOSPHINATE) TELOMER</t>
  </si>
  <si>
    <t xml:space="preserve"> 2-PROPENOIC ACID-2-METHYL-2-((1-OXO-2-PROPENYL)AMINO)-1-PROPANESULFONIC ACID-SODIUM PHOSPHINATE TELOMER</t>
  </si>
  <si>
    <t xml:space="preserve"> 2-PROPENOIC ACID, TELOMER WITH 2-METHYL-2-((1-OXO-2-PROPENYL)AMINO)-1-PROPANESULFONIC ACID AND SODIUM PHOSPHINATE</t>
  </si>
  <si>
    <t xml:space="preserve"> TALLOW ALCOHOL</t>
  </si>
  <si>
    <t xml:space="preserve"> ALCOHOLS, TALLOW</t>
  </si>
  <si>
    <t xml:space="preserve"> ISOPHTHALOYL CHLORIDE</t>
  </si>
  <si>
    <t xml:space="preserve"> ISOPHTHALIC ACID CHLORIDE</t>
  </si>
  <si>
    <t xml:space="preserve"> PHTHALOYL DICHLORIDE, M-</t>
  </si>
  <si>
    <t xml:space="preserve"> 1,3-BENZENEDICARBOXYLIC ACID CHLORIDE</t>
  </si>
  <si>
    <t xml:space="preserve"> 1,3-BENZENEDICARBOXYLIC CHLORIDE</t>
  </si>
  <si>
    <t xml:space="preserve"> 1,3-BENZENEDICARBONYL CHLORIDE</t>
  </si>
  <si>
    <t xml:space="preserve"> 1,3-BENZENEDICARBONYL DICHLORIDE</t>
  </si>
  <si>
    <t xml:space="preserve"> POLY(EPICHLOROHYDRIN-CO-ETHYLENEDIAMINE-CO-ETHYLENE DICHLORIDE-CO-TOLUENE 2,4-DIISOCYANATE)</t>
  </si>
  <si>
    <t xml:space="preserve"> (CHLOROMETHYL)OXIRANE-1,2-ETHANEDIAMINE-1,2-DICHLOROETHANE-2,4-DIISOCYANATO-1-METHYLBENZENE COPOLYMER</t>
  </si>
  <si>
    <t xml:space="preserve"> EPICHLOROHYDRIN-1,2-ETHANEDIAMINE-1,2-DICHLOROETHANE-2,4-TOLUENEDIISOCYANATE POLYETHERAMINE</t>
  </si>
  <si>
    <t xml:space="preserve"> POLY(1,2-DICHLOROETHANE-CO-(CHLOROMETHYL)OXIRANE-CO-1,2-ETHANEDIAMINE-CO-2,4-DIISOCYANATO-1-METHYLBENZENE)</t>
  </si>
  <si>
    <t xml:space="preserve"> 1,2-ETHANEDIAMINE, POLYMER WITH (CHLOROMETHYL)OXIRANE, 1,2-DICHLOROETHANE AND 2,4-DIISOCYANATO-1-METHYLBENZENE</t>
  </si>
  <si>
    <t xml:space="preserve"> ISOPROPYLPHENOL, P-</t>
  </si>
  <si>
    <t xml:space="preserve"> 4-ISOPROPYLPHENOL</t>
  </si>
  <si>
    <t xml:space="preserve"> 4-(1-METHYLETHYL)PHENOL</t>
  </si>
  <si>
    <t xml:space="preserve"> DIALLYL MALEATE</t>
  </si>
  <si>
    <t xml:space="preserve"> 2-BUTENEDIOIC ACID (Z)-, DI-2-PROPENYL ESTER</t>
  </si>
  <si>
    <t xml:space="preserve"> DI-2-PROPENYL 2-BUTENDIOATE, (Z)-</t>
  </si>
  <si>
    <t xml:space="preserve"> MALEIC ACID, DIALLYL ESTER</t>
  </si>
  <si>
    <t>FCN No. (sorted Z-A)</t>
  </si>
  <si>
    <t>Manufacturer</t>
  </si>
  <si>
    <t>Effective Date</t>
  </si>
  <si>
    <t>Chang Chun Plastics Co., Ltd.</t>
  </si>
  <si>
    <t>2,6-naphthalenedicarboxylic acid, polymer with 1,4-benzenedicarboxylic acid, [1,1'-biphenyl]-4,4'-diol and 4-hydroxybenzoic acid (CAS Reg. No. 126710-16-5).</t>
  </si>
  <si>
    <t>NYCO</t>
  </si>
  <si>
    <t>Hexanoic acid, 3,5,5-trimethyl-, 1,1-[oxybis[2,2-bis[[(3,5,5-trimethyl-1-oxohexyl)oxy]methyl]-3,1-propanediyl]] ester (CAS Reg. No. 65870-97-5).</t>
  </si>
  <si>
    <t>GE Healthcare Bio-Sciences AB</t>
  </si>
  <si>
    <t>Agarose, polymer with 2‐(chloromethyl)oxirane, 2‐hydroxy‐3‐(2‐propen‐1‐yloxy)propyl ether, polymer with 1‐ethenyl‐2‐pyrrolidinone, graft (CAS Reg. No. 1613113‐98‐6).</t>
  </si>
  <si>
    <t>BASF Corporation</t>
  </si>
  <si>
    <t>Octadecyl 3,5-di-tert-butyl-4-hydroxyhydrocinnamate (CAS Reg. No. 2082-79-3).</t>
  </si>
  <si>
    <t>ADEKA Corporation</t>
  </si>
  <si>
    <t>Isotridecanol phosphite condensation product with butylidenebis(2-(1,1-dimethylethyl)-5-methyl-4,1-phenylene).</t>
  </si>
  <si>
    <t>Pure Bioscience, Inc.</t>
  </si>
  <si>
    <t>A solution of silver dihydrogen citrate stabilized with sodium lauryl sulfate and citric acid.</t>
  </si>
  <si>
    <t>Solenis LLC</t>
  </si>
  <si>
    <t>1-Propanaminium, N,N,N-trimethyl-3-[(1-oxo-2-propen-1-yl)amino]-, chloride (1:1), polymer with ethenamine and 2-propenamide, hydrochloride (CAS Reg. No. 1659307-53-5).</t>
  </si>
  <si>
    <t>Henkel, Inc.</t>
  </si>
  <si>
    <t>Polyester-polyurethane adhesive formulated from the following: (a) Polyurethane component prepared from polypropylene glycol, toluene diisocyanate, allophanate-modified methane diphenyl diisocyanate and 4,4'-diphenylmethane diisocyanate (CAS Reg. No. 101-68-8). (b) Polyester component (CAS Reg. No. 1429057-80-6) prepared by the reaction of 1,3-benzenedicarboxylic acid and diethylene glycol, trans-esterified with castor oil.</t>
  </si>
  <si>
    <t>Polyester-polyurethane adhesive formulated from the following: (a) Polyurethane component prepared from allophanate-modified methane diphenyl diisocyanate, 4,4'-diphenylmethane diisocyanate (CAS Reg. No. 101-68-8), propylene oxide, ethylene oxide, 1,2-propanediol, hexamethylene diisocyanate homopolymer (CAS Reg. No. 28182-81-2) and hexamethylene diisocyanate (CAS Reg. No. 8222-06-0). (b) Polyester component (CAS Reg. No. 1429057-80-6) prepared by the reaction of 1,3-benzenedicarboxylic acid and diethylene glycol, trans-esterified with castor oil.</t>
  </si>
  <si>
    <t>PeroxyChem LLC</t>
  </si>
  <si>
    <t>An aqueous mixture containing peroxyacetic acid (CAS Reg. No. 79-21-0), hydrogen peroxide (CAS Reg. No. 7722-84-1), acetic acid (CAS Reg. No. 64-19-7), 1-hydroxyethylidene-1,1-diphosphonic acid (HEDP, CAS Reg. No. 2809-21-4), and, optionally, sulfuric acid (CAS Reg. No. 7664-93-9).</t>
  </si>
  <si>
    <t>Valley Chemical Solutions</t>
  </si>
  <si>
    <t>An aqueous mixture of peroxyacetic acid (CAS Reg. No. 79-21-0), hydrogen peroxide (CAS Reg. No. 7722-84-1), acetic acid (CAS Reg. No. 64-19-7), 1-hydroxyethylidene-1,1-diphosphonic acid (HEDP) (CAS Reg. No. 2809-21-4), and, optionally, sulfuric acid (CAS Reg. No. 7664-93-9).</t>
  </si>
  <si>
    <t>Plasmine Technology, Inc./Harima Chemicals, Inc.</t>
  </si>
  <si>
    <t>Copolymers of acrylamide, diallyldimethylammonium chloride, 2-methylenebutanedioic acid and propenoic acid</t>
  </si>
  <si>
    <t>Euclid Refinishing Inc. DBA Surftech Inc.</t>
  </si>
  <si>
    <t>Chromium Nitride (CAS Reg. No. 24094-93-7)</t>
  </si>
  <si>
    <t>Omya International AG and its affiliates</t>
  </si>
  <si>
    <t>2,5-Furandione, dihydro-, mono-C15-20-alkenyl derivs. (CAS Reg. No. 68784-12-3)</t>
  </si>
  <si>
    <t>Chemische Fabrik Budenheim KG</t>
  </si>
  <si>
    <t>Diphosphoric acid, copper (2+) salt, hydrate (1:2:x) (CAS Reg. No. 16570-28-8) (Note: where x is unspecified, therefore this submission can cover both the anhydrous and hydrated versions of copper pyrophosphate.)</t>
  </si>
  <si>
    <t>Tris(2-ethylhexyl) trimellitate (CAS Reg. No. 3319-31-1).</t>
  </si>
  <si>
    <t>Polyester-polyurethane adhesive formulated from the following: (a) Polyurethane component prepared from polypropylene glycol, toluene diisocyanate, allophanate-modified methane diphenyl diisocyanate and 4,4'-diphenylmethane diisocyanate (CAS Reg. No. 101-68-8), and (b) Polyester/polyol component, prepared from adipic acid, diethylene glycol, methyloxirane polymer, and 1,1,1-tris(hydroxymethyl)propane.</t>
  </si>
  <si>
    <t>Polyester-polyurethane adhesive formulated from the following: (a) Polyurethane component prepared from allophanate-modified methane diphenyl diisocyanate, 4,4'-diphenylmethane diisocyanate (CAS Reg. No. 101-68-8), propylene oxide, ethylene oxide, 1,2-propanediol, hexamethylene diisocyanate homopolymer (CAS Reg. No. 28182-81-2) and hexamethylene diisocyanate (CAS Reg. No. 8222-06-0) and (b) Polyester/polyol component, prepared from adipic acid, diethylene glycol, methyloxirane polymer, and 1,1,1-tris(hydroxymethyl)propane.</t>
  </si>
  <si>
    <t>Imerys Minerals, Inc.</t>
  </si>
  <si>
    <t>Microfibrillated cellulose pulp</t>
  </si>
  <si>
    <t>Brainerd Chemical Company, Inc.</t>
  </si>
  <si>
    <t>An aqueous mixture of peroxyacetic acid (CAS Reg. No. 79-21-0), hydrogen peroxide (CAS Reg. No. 7722-84-1), acetic acid (CAS Reg. No. 64-19-7), and 1-hydroxyethylidine-1,1-diphosphonic acid (HEDP) (CAS Reg. No. 2809-21-4).</t>
  </si>
  <si>
    <t>Milliken &amp; Company</t>
  </si>
  <si>
    <t>Benzoic acid, 4-[(4-chlorobenzoyl)amino]-, sodium salt (1:1) (CAS Reg. No. 1489170-67-3)</t>
  </si>
  <si>
    <t>Selective Micro Technologies, LLC</t>
  </si>
  <si>
    <t>Chlorine dioxide (CAS Reg. No. 10049-04-4).</t>
  </si>
  <si>
    <t>Addivant</t>
  </si>
  <si>
    <t>Pentaerythritol tetra(3-dodecylthiopropionate) (CAS Reg. No. 29598-76-3).</t>
  </si>
  <si>
    <t>PTT MCC Biochem Company Ltd.</t>
  </si>
  <si>
    <t>Poly(1,4-butylene glycol-co-succinic acid), cross-linked with malic acid.</t>
  </si>
  <si>
    <t>DSM Engineering Plastics B.V.</t>
  </si>
  <si>
    <t>Poly[imino-1,4-butanediylimino(1,10-dioxo-1,10-decanediyl)] (CAS Reg. No. 26247-06-3)</t>
  </si>
  <si>
    <t>Mitsubishi Corporation Plastics Ltd.</t>
  </si>
  <si>
    <t>Amorphous hydrogenated carbon coating produced from acetylene as the carbon source in a radio-frequency plasma as described in the notification.</t>
  </si>
  <si>
    <t>A solution of silver dihydrogen citrate stabilized with sodium lauryl sulfate and citric acid</t>
  </si>
  <si>
    <t>Hyosung Corporation</t>
  </si>
  <si>
    <t>Carbon monoxide-ethylene-propylene terpolymer (CAS Reg. No. 88995-51-1).</t>
  </si>
  <si>
    <t>Arkema, Inc.</t>
  </si>
  <si>
    <t>Vinylidene fluoride-hexafluoropropene copolymer (CAS Reg. No. 9011-17-0).</t>
  </si>
  <si>
    <t>Mantrose-Haeuser Co., Inc.</t>
  </si>
  <si>
    <t>An aqueous mixture of hydrogen peroxide (HP; CAS Reg. No. 7722-84-1), percitric acid (CAS Reg. No. 127542-88-5), perlactic acid (CAS Reg. No. 75033-25-9), citric acid (CAS Reg. No. 77-92-9), and lactic acid (CAS Reg. No. 79-33-4), manufactured and characterized as further described in the notification.</t>
  </si>
  <si>
    <t>BASF Schweiz AG</t>
  </si>
  <si>
    <t>Octadecyl 3,5-di-tert-butyl-4-hydroxyhydrocinnamate (CAS Reg. No. 2082-79-3).REPLACES FCN 1206</t>
  </si>
  <si>
    <t>SK Chemicals</t>
  </si>
  <si>
    <t>Terephthalic acid polymer with 1,4:3,6-dianhydro-D-glucitol, 1,4-cyclohexanedimethanol and 1,2-ethanediol (CAS Reg. No. 1038843-64-9), manufactured as described in the notification.</t>
  </si>
  <si>
    <t>BioSafe Systems, LLC</t>
  </si>
  <si>
    <t>An aqueous mixture of peroxyacetic acid (CAS Reg. No. 79-21-0), hydrogen peroxide (CAS Reg. No. 7722-84-1), acetic acid (CAS Reg. No. 64-19-7), and 1-hydroxyethylidine-1,1-diphosphonic acid (CAS Reg. No. 02809-21-4), and, optionally, sulfuric acid (CAS Reg. No. 7664-93-9).</t>
  </si>
  <si>
    <t>2-Propen-1-aminium, N,N-dimethyl-N-2-propen-1-yl-, chloride (1:1), polymer with ethanedial and 2-propenamide (CAS Reg. No. 32555-39-8).</t>
  </si>
  <si>
    <t>GE Water &amp; Process Technologies</t>
  </si>
  <si>
    <t>2-Propenoic acid, polymer with sodium 2-hydroxy-3-(2-propen-1-yloxy)-1-propanesulfonate (1:1) and α-sulfo-ω-(2-propen-1-yloxy)poly(oxy-1,2-ethanediyl) ammonium salt (1:1), sodium salt (CAS Reg. No. 903573-39-7).</t>
  </si>
  <si>
    <t>Dover Chemical Corporation</t>
  </si>
  <si>
    <t>Phosphorous acid, triphenyl ester, polymer with α-hydro-ω-hydroxypoly[oxy(methyl-1,2- ethanediyl)], C10-16 alkyl esters (CAS Reg. No. 1227937-46-3). REPLACES FCN 1429</t>
  </si>
  <si>
    <t>Phosphorous acid, mixed 2,4-bis(1,1-dimethylpropyl)phenyl and 4-(1,1-dimethylpropyl)phenyl triesters (CAS Reg. No. 939402-02-5)</t>
  </si>
  <si>
    <t>The Dow Chemical Company</t>
  </si>
  <si>
    <t>Ethylene/hexene copolymers containing up to 50 weight percent polymer units derived from hexene (CAS Reg. No. 25213-02-9).</t>
  </si>
  <si>
    <t>Pinnacle Polymers</t>
  </si>
  <si>
    <t>Ethylene-propylene copolymers (CAS Reg. No. 9010-79-1)</t>
  </si>
  <si>
    <t>Paramount Minerals and Chemicals Limited</t>
  </si>
  <si>
    <t>Benzenesulfonic acid, 2,2'-(1,2-ethenediyl)bis[5-[[4-[bis(2-hydroxyethyl)amino]-6-[(4-sulfophenyl)amino]-1,3,5-triazin-2-yl]amino]-, tetrasodium salt (CAS Reg. No. 16470-24-9).</t>
  </si>
  <si>
    <t>EMS-Chemie AG</t>
  </si>
  <si>
    <t>1,3-Benzenedicarboxylic acid, polymer with azacyclotridecan-2-one, 1,4-benzenedicarboxylic acid and 4,4′-methylenebis[2-methylcyclohexanamine] (CAS Reg. No. 62694-40-0)</t>
  </si>
  <si>
    <t>McAirlaid's Inc.</t>
  </si>
  <si>
    <t>Cross-linked 2-propenoic acid, homopolymer, sodium salt (CAS Reg. No. 9003-04-7). REPLACES FCN 1388</t>
  </si>
  <si>
    <t>Nestlé Infant Nutrition and Sartorius Stedim Biotech GmbH</t>
  </si>
  <si>
    <t>Acetic acid ethenyl ester, polymer with 1-ethenyl-2-pyrrolidinone (CAS Reg. No. 25086-89-9)</t>
  </si>
  <si>
    <t>Mitsui Chemicals, Inc.</t>
  </si>
  <si>
    <t>Polyester-urethane adhesive formulated from: (a) Polyester resin prepared by the reaction of a mixture of polybasic acids and polyhydric alcohols listed in 21 CFR 175.300(b)(3)(vii) and 2,2-dimethyl-1,3-propanediol (CAS Reg. No. 126-30-7), and glycerol polyoxypropylene triol (CAS Reg. No. 25791-96-2). (b) Urethane cross-linking agent comprising not more than 40 percent by weight of the cured adhesive and formulated from 1,6-hexanediisocyanate (CAS Reg. No. 822-06-0) adducted with isobutanol (CAS Reg. No. 78-83-1) and the reaction with the polyester resin and 1,3-bis(isocyanatomethyl) benzene (CAS Reg. No. 3634-83-1) and/or 3-isocyanatomethyl-3,5.5-trimethylcyclohexyl isocyanate cyanurate (CAS Reg. No. 53880–05–0). (c) Optional trimethoxysilane coupling agents containing amino, epoxy, ether, and/or mercapto groups not to exceed 3 percent by weight of the cured adhesive.</t>
  </si>
  <si>
    <t>Mitsui Fine Chemicals, Inc.</t>
  </si>
  <si>
    <t>Silanediol, 1,1-dimethyl-, polymer with ethene, triblock (CAS Reg. No. 837387-70-9)</t>
  </si>
  <si>
    <t>Polymers composed of a 50-60 weight-percent ethyl acrylate (CAS Reg. No. 140-88-5), 36-40 weight-percent methacrylic acid (CAS Reg. No. 79-41-4), and up to 10 weight-percent mixture of poly(oxy-1,3-ethanediyl), α-(2-methyl-1-oxo-2-propen-1-yl)-ω-hydoxy-, C16-18-alkyl ethers (CAS Reg. No. 70879-51-5) and/or poly(oxy-1,3-ethanediyl), α-(2-methyl-1-oxo-2-propen-1-yl)-ω-hydoxy-, C12-14-alkyl ethers (CAS Reg. No. 72275-82-2).</t>
  </si>
  <si>
    <t>Trinseo LLC</t>
  </si>
  <si>
    <t>2-Propenoic acid, butyl ester, polymer with 1,3-butadiene, ethenylbenzene and 2-propenenitrile (CAS Reg. No. 26657-42-1).</t>
  </si>
  <si>
    <t>Evonik Corporation</t>
  </si>
  <si>
    <t>An aqueous mixture of peroxyacetic acid (CAS Reg. No. 79-21-0), hydrogen peroxide (CAS Reg. No. 7722-84-1), acetic acid (CAS Reg. No. 64-19-7), 1-hydroxyethylidine-1,1-diphosphonic acid (HEDP, CAS Reg. No. 2809-21-4), dipicolinic acid (DPA, CAS Reg. No. 499-83-2) and sulfuric acid (CAS Reg. No. 7664-93-9)</t>
  </si>
  <si>
    <t>Thor GmbH</t>
  </si>
  <si>
    <t>A mixture of 5-chloro-2-methyl-4-isothiazolin-3-one (CAS Reg. No. 26172-55-4) and 2-methyl-4-isothiazolin-3-one (CAS Reg. No. 2682-20-4) at a ratio of 3 parts to 1 part by weight, optionally stabilized with magnesium or sodium nitrate and further stabilized with 0.15% copper (II) nitrate.</t>
  </si>
  <si>
    <t>An aqueous mixture of peroxyacetic acid (CAS Reg. No. 79-21-0), hydrogen peroxide (CAS Reg. No. 7722-84-1), acetic acid (CAS Reg. No. 64-19-7), sulfuric acid (CAS Reg. No. 7664-93-9), and 1-hydroxyethylidene-1,1-diphosphonic acid (HEDP) (CAS Reg. No. 2809-21-4)</t>
  </si>
  <si>
    <t>Ecolab Inc.</t>
  </si>
  <si>
    <t>Polyacrylic acid, partially neutralized sodium salt, polymer (CAS Reg. No. 68479-09-4).</t>
  </si>
  <si>
    <t>Polyacrylic acid, neutralized sodium salt, polymer (CAS Reg. No. 292842-03-6)</t>
  </si>
  <si>
    <t>Polymaleic acid, homopolymer (CAS Reg. No. 26099-09-2).</t>
  </si>
  <si>
    <t>Nan Ya Plastics Corporation, America</t>
  </si>
  <si>
    <t>Polyethylene terephthalate copolyesters (diethylene glycol-isophthalate modified) prepared by the condensation of dimethyl terephthalate or terephthalic acid and ethylene glycol with one or more of the following: dimethyl isophthalate, isophthalic acid, and diethylene glycol.</t>
  </si>
  <si>
    <t>Pall Corporation</t>
  </si>
  <si>
    <t>Copolymer of polyethylene glycol dimethacrylate, trimethylolpropane trimethacrylate and 2-hydroxyethyl methacrylate.</t>
  </si>
  <si>
    <t>Kaneka Belgium NV</t>
  </si>
  <si>
    <t>2-propenoic acid, 2-methyl-, methyl ester, polymer with 1,3-butadiene, butyl 2-propenoate and ethenylbenzene (CAS Reg. No. 25101-28-4).</t>
  </si>
  <si>
    <t>Kuraray Co., Ltd., Kuraray America, Inc., Kuraray Europe GmbH</t>
  </si>
  <si>
    <t>Styrene block polymer with 1,3-butadiene, hydrogenated (CAS Reg. No. 66070-58-4).</t>
  </si>
  <si>
    <t>Polyester-polyurethane adhesive formulated from the following: (a) Polyurethane component prepared by the reaction of allophonate modified methane diphenyl diisocyanate (CAS Reg. No. 201615-11-4), 4,4'-diphenylmethane diisocyanate (CAS Reg. No. 101-68-8), polypropylene glycol, toluene diisocyanate (CAS Reg. No. 26471-62-5), hexamethylene diisocyanate homopolymer (CAS Reg. No. 28182-81-2) and (b) Polyester/polyol component, a mixture of polyesters and polyether polyols prepared by the reaction of adipic acid, 1,3-benzenedicarboxylic acid, gallic acid, diethylene glycol, 1,2-propanediol, methyloxirane polymer, 1,1,1-tris(hydroxymethyl)propane, and 1,2,3-propanetriol.</t>
  </si>
  <si>
    <t>Americas Styrenics, LLC</t>
  </si>
  <si>
    <t>1-hydroxy-4-(p-toluidino)anthraquinone (CAS Reg. No. 81-48-1).</t>
  </si>
  <si>
    <t>N,N,N’,N’-tetrakis(2-hydroxypropyl)adipamide (CAS Reg. No. 57843-53-5). REPLACES FCN 1245</t>
  </si>
  <si>
    <t>Arkema Inc. and Biosafe Systems</t>
  </si>
  <si>
    <t>An aqueous mixture of peroxyacetic acid (CAS Reg. No. 79-21-0), hydrogen peroxide (CAS Reg. No. 7722-84-1), acetic acid (CAS Reg. No. 64-19-7), 1-hydroxyethylidine-1,1-diphosphonic acid (CAS Reg. No. 2809-21-4), and, optionally, sulfuric acid (CAS Reg. No. 7664-93-9).</t>
  </si>
  <si>
    <t>BASF SE</t>
  </si>
  <si>
    <t>2-Propenoic acid, polymer with butyl 2-propenoate, ethenylbenzene, N-(hydroxymethyl)-2-methyl-2-propenamide and 2-methyl-2-propenamide (CAS Reg. No. 71477-85-5)</t>
  </si>
  <si>
    <t>2-Propenoic acid, 2-methyl-, methyl ester, polymer with 1,3-butadiene, diethenylbenzene, ethenylbenzene and ethyl 2-propenoate (CAS Reg. No. 59858-50-3).</t>
  </si>
  <si>
    <t>Alcresta Inc.</t>
  </si>
  <si>
    <t>Copolymer of ethylene glycol dimethacrylate, butyl methacrylate, and glycidyl methacrylate (CAS Reg. No. 133396-60-8).</t>
  </si>
  <si>
    <t>Kemira Oyj</t>
  </si>
  <si>
    <t>2-oxiranone, 3-methylene, homopolymer (CAS Reg. No. 56385-15-0).</t>
  </si>
  <si>
    <t>Trinity Resources Ltd.</t>
  </si>
  <si>
    <t>Pyrophyllite (CAS Reg. No. 12269-78-2)</t>
  </si>
  <si>
    <t>An aqueous mixture of peroxyacetic acid (CAS Reg. No. 79-21-0), hydrogen peroxide (CAS Reg. No. 7722-84-1), acetic acid (CAS Reg. No. 64-19-7), and 1-hydroxyethylidene-1,1- diphosphonic acid (CAS Reg. No. 2809-21-4).</t>
  </si>
  <si>
    <t>Vanderbilt Chemicals, LLC</t>
  </si>
  <si>
    <t>1-Naphthalenamine, N-phenyl-ar-(1,1,3,3-tetramethylbutyl)- (CAS Reg. No. 68259-36-9) (paraisomer).</t>
  </si>
  <si>
    <t>Archroma Management GmbH</t>
  </si>
  <si>
    <t>Copolymer of 2-(dimethylamino) ethyl methacrylate with 3,3,4,4,5,5,6,6,7,7,8,8,8-tridecafluorooctyl methacrylate, N-oxide, acetate (CAS Reg. 1440528-04-0)</t>
  </si>
  <si>
    <t>Solvay USA Inc.; Solvay, S.A.; Rhodia Operations; Solvay (Zhenjiang) Chemicals Co., Ltd.</t>
  </si>
  <si>
    <t>Sodium alkyl (C10-16) ethoxylated sulfate</t>
  </si>
  <si>
    <t>The Valspar Corporation</t>
  </si>
  <si>
    <t>Isophorone diisocyanate (CAS Reg. 4098-71-9)</t>
  </si>
  <si>
    <t>An aqueous mixture of peroxyacetic acid (CAS Reg. No. 79-21-0), hydrogen peroxide (CAS Reg. No. 7722-84-1), acetic acid (CAS Reg. No. 64-19-7), sulfuric acid (CAS Reg. No. 7664-93-9), and 1-hydroxyethylidene-1,1-diphosphonic acid (HEDP) (CAS Reg. No. 2809-21-4).</t>
  </si>
  <si>
    <t>Berry Plastics Corporation</t>
  </si>
  <si>
    <t>N-ethyl-p-toluenesulfonamide (CAS Reg. 80-39-7)</t>
  </si>
  <si>
    <t>N-ethyl-o-toluenesulfonamide (CAS Reg. 1077-56-1)</t>
  </si>
  <si>
    <t>Nalco, Ecolab Company</t>
  </si>
  <si>
    <t>2-Propenoic acid, polymer with ethanedial and 2-propenamide (CAS Reg. 65505-03-5) containing acrylamide and acrylic acid which is then reacted with not more than 30 weight percent glyoxal.</t>
  </si>
  <si>
    <t>Watson Standard Company</t>
  </si>
  <si>
    <t>2-Propenoic acid, 2-methylpropyl ester, polymer with 1,1-dimethylethyl propionate (CAS Reg. 186454-07-9)</t>
  </si>
  <si>
    <t>Styrene/butadiene/acrylonitrile (SBA) copolymers (CAS Reg. No., exclusive of minor monomers: 9003-56-9) containing no more than 30 weight percent acrylonitrile and no more than 10 weight percent of total polymer units from one or more of the following monomers: acrylic acid and itaconic acid.</t>
  </si>
  <si>
    <t>1-Pentene, 4-methyl-, polymer with 1-propene (CAS Reg. No. 25119-95-3).</t>
  </si>
  <si>
    <t>Phosphorous acid, cyclic neopentanetetrayl bis(2,4-di-tert-butylphenyl) ester (CAS Reg. No. 26741-53-7)</t>
  </si>
  <si>
    <t>An aqueous mixture of peroxyacetic acid (CAS Reg. No. 79-21-0), hydrogen peroxide (CAS Reg. No. 7722-84-1), acetic acid (CAS Reg. No. 64-19-7), 1-hydroxyethylidine-1,1-diphosphonic acid (HEDP, CAS Reg. No. 2809-21-4), dipicolinic acid (CAS Reg. No. 499-83-2) and sulfuric acid (CAS Reg. No. 7664-93-9).</t>
  </si>
  <si>
    <t>Chang Chun Plastics</t>
  </si>
  <si>
    <t>2,6-Naphthalenedicarboxylic acid, polymer with 1,4-benzenedicarboxylic acid, [1,1'-biphenyl]-4,4'-diol and 4-hydroxybenzoic acid (CAS Reg. No. 126710-16-5)</t>
  </si>
  <si>
    <t>Polyoxypropylene-polyoxyethylene condensate (CAS Reg. No. 9003-11-6)</t>
  </si>
  <si>
    <t>1,4-bis(2-ethylhexyl) benzenedicarboxylate (CAS Reg. No. 6422-86-2).</t>
  </si>
  <si>
    <t>Henkel Adhesive Technologies</t>
  </si>
  <si>
    <t>D-Glucitol, 1-deoxy-1-(methylamino)-, reaction products with 4-ethenylphenol homopolymer and formaldehyde,1-hydroxyethylidene-1,1-diphosphonic acid, manganous oxide, phosphate, fluorotitanic and fluorozirconic salts.</t>
  </si>
  <si>
    <t>An aqueous solution of hydrogen peroxide (CAS Reg. No. 7722-84-1) containing hydrogen peroxide at levels of up to 50 percent, manufactured and characterized as further described in the notification.</t>
  </si>
  <si>
    <t>Sterilox Food Safety/Div. of PuriCore</t>
  </si>
  <si>
    <t>Hypochlorous acid (CAS Reg. No. 7790-92-3) electrolytically generated in dilute solution. REPLACES FCN 692</t>
  </si>
  <si>
    <t>A mixture of 5-chloro-2-methyl-4-isothiazolin-3-one (CIT; CAS Reg. No. 26172-55-4) and 2-methyl-4-isothiazolin-3-one (MIT; CAS Reg. No. 2682-20-4) at a ratio of 3 parts to 1 part by weight, optionally stabilized with magnesium or sodium nitrate at a 1 to 1 ratio (weight/weight) with the sum of isothiazolones and further stabilized with 0.15 percent copper (II) nitrate.</t>
  </si>
  <si>
    <t>Phosphorous acid, mixed 2,4-bis(1,1-dimethylpropyl)phenyl and 4-(1,1-dimethylpropyl)phenyl triesters (CAS Reg. No. 939402-02-5).</t>
  </si>
  <si>
    <t>CraftChem, Inc.</t>
  </si>
  <si>
    <t>An aqueous mixture of peroxyacetic acid (CAS Reg. 79-21-0), hydrogen peroxide (CAS Reg. No. 7722-84-1), acetic acid (CAS Reg. 64-19-7), and 1-hydroxyethylidine-1,1-diphosphonic acid (CAS Reg. 02809-21-4).</t>
  </si>
  <si>
    <t>Everspring Chemical Co., Ltd.</t>
  </si>
  <si>
    <t>Tris(2,4-di-tert-butylphenyl)phosphite (CAS Reg. No. 31570-04-4).</t>
  </si>
  <si>
    <t>Hitachi Chemical Co., Ltd.</t>
  </si>
  <si>
    <t>Copolymer of 1,2,4-benzenetricarboxylic anhydride, 4,4′-diphenylmethane diisocyanate, and 3,3′-dimethyl-4,4′-biphenylene diisocyanate (CAS Reg. No. 133078-67-8).</t>
  </si>
  <si>
    <t>Oxea GmbH</t>
  </si>
  <si>
    <t>Tricyclodecanedimethanol (CAS Reg. No. 26160-83-8).</t>
  </si>
  <si>
    <t>Hydroquinone (CAS Reg. No. 123-31-9).</t>
  </si>
  <si>
    <t>Verso Corporation</t>
  </si>
  <si>
    <t>Benzenesulfonic acid, 2, 2′-(1,2-ethenediyl)bis(5-((4-(bis(2-hydroxyethyl)amino)-6-((4-sulfophenyl)amino)-1, 3, 5-triazin-2-yl)amino)-, tetrasodium salt (CAS Reg. No. 16470-24-9).</t>
  </si>
  <si>
    <t>Hubergroup Canada Ltd.</t>
  </si>
  <si>
    <t>Trimethylolpropane tricaprylate/tricaprate (CAS Reg. No. 11138-60-6)</t>
  </si>
  <si>
    <t>3M Industrial Adhesives &amp; Tapes</t>
  </si>
  <si>
    <t>2-Propenoic acid, polymer with 1,1'-(1,4-butanediyl) di-2-propenoate, isooctyl 2-propenoate, α-(2-methyl-1-oxo-2-propen-1-yl)-ω-methoxypoly(oxy-1,2-ethanediyl) and sodium 4-ethenylbenzenesulfonate (1:1) (CAS Reg. No. 1613467-46-1)</t>
  </si>
  <si>
    <t>SK Chemical Co., Ltd.</t>
  </si>
  <si>
    <t>(3S,6S)-3,6-dimethy1-1,4-dioxane-2,5-dione, (3R,6R)-3,6-dimethyl-1,4-dioxane-2,5-dione, 1,6-diisocyanatohexane and 1,3-propanediol copolymer</t>
  </si>
  <si>
    <t>Clariant International AG</t>
  </si>
  <si>
    <t>2-((1-(((2,3-Dihydro-2-oxo-1H-benzimidazol-5-yl)amino)carbonyl)-2-oxopropyl)azo)benzoic acid (CAS Reg. No. 31837-42-0).</t>
  </si>
  <si>
    <t>1,2-Benzisothiazolin-3-one (BIT) (CAS Reg. No. 2634-33-5).</t>
  </si>
  <si>
    <t>Daikin America, Inc.</t>
  </si>
  <si>
    <t>2-Propenoic acid, 2-methyl-, 2-(dimethylamino)ethyl ester, polymer with 1-ethenyl-2-pyrrolidinone and 3,3,4,4,5,5,6,6,7,7,8,8,8-tridecafluorooctyl 2-propenoate, acetate (CAS Reg. No. 1334473-84-5).</t>
  </si>
  <si>
    <t>2-Propen-1-aminium,N,N-dimethyl-N-2-propenyl-,chloride, polymer with 2-propenamide and 2-propenoic acid (CAS Reg. No. 25136-75-8).</t>
  </si>
  <si>
    <t>Akzo Nobel Coatings Inc., Akzo Nobel Coatings (Tianjin) Co., Ltd., Akzo Nobel Coatings (Jiaxing) Co., Ltd., LLC Petrokom Lipetsk, Server Boya Matbaa Mürekkeplen ve Vernik Sanayi ve Ticaret A.S., Akzo Nobel Performance Coatings (Shanghai) Co., Ltd., Akzo Nobel Industrial Finishes AB, Akzo Nobel Industrial Coatings Sdn Bhd, Akzo Nobel Packaging Coatings Limited, Akzo Nobel Packaging Coatings S.A.S., Akzo Nobel Packaging Coatings GmbH, Akzo Nobel Packaging Coatings S.A.</t>
  </si>
  <si>
    <t>Polyphosphoric acids, polymers with hydroxyl-terminated epoxidized polybutadiene (CAS Reg. No. 1429907-37-8).</t>
  </si>
  <si>
    <t>Propylene/1-butene/ethylene copolymer (CAS Reg. No. 25895-47-0).</t>
  </si>
  <si>
    <t>1,2-Benzisothiazolin-3-one (CAS Reg. No. 2634-33-5).</t>
  </si>
  <si>
    <t>Diethylenetriamine penta(methylene phosphonic acid), sodium salt (DTPMP) (CAS Reg. No. 22042-96-2).</t>
  </si>
  <si>
    <t>Terephthalic acid, polymer with 1,4:3,6-dianhydro-D-glucitol, 1,4-cyclohexanedimethanol and 1,2-ethanediol (CAS Reg. No. 1038843-64-9).</t>
  </si>
  <si>
    <t>Copper, [C,C,C,C-tetrachloro-29H,31H-phthalocyaninato(2-)-N29,N30,N31,N32] (CAS Reg. No. 27614-71-7).</t>
  </si>
  <si>
    <t>2-Propenonic acid, polymer with 2,5-furandione, sodium salt (CAS Reg. No. 52255-49-9).</t>
  </si>
  <si>
    <t>ColorMatrix Group, Polyone</t>
  </si>
  <si>
    <t>Tungsten Oxide (CAS Reg. No. 39318-18-8).</t>
  </si>
  <si>
    <t>Akzo Nobel Industrial Chemicals, b.v.</t>
  </si>
  <si>
    <t>Dimethyl ether (CAS Reg. No. 115-10-6).</t>
  </si>
  <si>
    <t>Evonik Industries AG</t>
  </si>
  <si>
    <t>Decanedioic acid, polymer with 1,10-decanediamine (CAS Reg. No. 27815-37-8).</t>
  </si>
  <si>
    <t>Nyacol Nano Technologies, Inc.</t>
  </si>
  <si>
    <t>Tin antimony oxide (CAS Reg. No. 12673-86-8), also known as tin antimony gray cassiterite.</t>
  </si>
  <si>
    <t>LyondellBasell Industries</t>
  </si>
  <si>
    <t>Butene/ethylene copolymers (CAS Reg. No. 25087-34-7).</t>
  </si>
  <si>
    <t>Nabaltec AG</t>
  </si>
  <si>
    <t>Calcium aluminum hydroxyl carbonate (CAS Reg. No. 65997-16-2).</t>
  </si>
  <si>
    <t>Ashland Inc.</t>
  </si>
  <si>
    <t>Reaction product of hexamethylene diisocyanate trimer (CAS Reg. No. 3779-63-3) with poly[di(ethylene glycol)adipate] (CAS Reg. No. 9010-89-3).</t>
  </si>
  <si>
    <t>Chitec Technology Co., Ltd., Double Bond Chemical Ind., Co., Ltd., FDC, Lees Chemical Industry Co., Ltd.</t>
  </si>
  <si>
    <t>[4-tert-butyl-2-(5-tert-butyl-2-oxo-3H-benzofuran-3-yl)phenyl] 3,5-di-tert-butyl-4-hydroxybenzoate (CAS Reg. No. 1261240-30-5).</t>
  </si>
  <si>
    <t>Kuraray Company, Ltd.</t>
  </si>
  <si>
    <t>Polycyclooctene (PCOE, CAS Reg. No. 25267-51-0) used in conjunction with cobalt stearate (CAS Reg. No. 13586-84-0).</t>
  </si>
  <si>
    <t>PeroxyChem, LLC</t>
  </si>
  <si>
    <t>An aqueous solution of hydrogen peroxide (CAS Reg. No. 7722-81-1) containing hydrogen peroxide at levels of up to 50%, manufactured and characterized as further described in the notification.</t>
  </si>
  <si>
    <t>REPLACED BY FCN 1545</t>
  </si>
  <si>
    <t>Solvay Chemicals, Inc.</t>
  </si>
  <si>
    <t>An aqueous mixture containing peroxyacetic acid (CAS Reg. No. 79-21-0), hydrogen peroxide (CAS Reg. No. 7722-84-1), acetic acid (CAS Reg. No. 64-19-7), 1-hydroxyethylidene-1,1-diphosphonic acid (HEDP) (CAS Reg. No. 2809-21-4), and dipicolinic acid (CAS Reg. No. 499-83-2).</t>
  </si>
  <si>
    <t>INVISTA Resins &amp; Fibers GmbH</t>
  </si>
  <si>
    <t>Copolymers of ethylene glycol and isophthalic acid with dimethyl terephthalate (CAS Reg. No. 26006-30-4) or terephthalic acid (CAS Reg. No. 24938-04-3).</t>
  </si>
  <si>
    <t>Phosphorous acid, mixed 2,4-bis(1,1,-dimethylpropyl)phenyl and 4-(1,1-dimethylpropyl)-phenyl triesters (CAS Reg. No. 939402-02-5). REPLACES FCN 1251 AND FCN 1183</t>
  </si>
  <si>
    <t>Clordisys Solutions, Inc.</t>
  </si>
  <si>
    <t>Ecolab, Inc.</t>
  </si>
  <si>
    <t>2,6-Pyridinedicarboxylic Acid (CAS Reg. No. 499-83-2).</t>
  </si>
  <si>
    <t>Enviro Tech Chemical Services, Inc.</t>
  </si>
  <si>
    <t>An aqueous mixture of peroxyacetic acid (CAS Reg. No. 79-21-0), hydrogen peroxide (CAS Reg. No. 7722-84-1), acetic acid (CAS Reg. No. 64-19-7), sulfuric acid (CAS Reg. No. 7664-93-9), and 1-hydroxyethylidine-1,1-diphosphonic acid (HEDP) (CAS Reg. No. 2809-21-4).</t>
  </si>
  <si>
    <t>Lanxess Corporation</t>
  </si>
  <si>
    <t>2-Propenoic acid, 2-methyl-, butyl ester, polymer with diethenylbenzene, ethenylbenzene, ethenylethylbenzene and methyl 2-methyl-2-propenoate (CAS Reg. No. 1204391-75-2).</t>
  </si>
  <si>
    <t>Galata Chemicals</t>
  </si>
  <si>
    <t>Fatty acids, soya, epoxidized, 2-ethylhexyl esters (CAS Reg. No. 68082-34-8).</t>
  </si>
  <si>
    <t>N-ethyl-o-toluenesulfonamide (CAS Reg. No. 1077-56-1).</t>
  </si>
  <si>
    <t>1-(2-butoxy-1-methylethoxy)-2-propanol (CAS Reg. No. 29911-28-2).</t>
  </si>
  <si>
    <t>Dipropylene glycol monomethyl ether (CAS Reg. No. 34590-94-8).</t>
  </si>
  <si>
    <t>N-ethyl-p-toluenesulfonamide (CAS Reg. No. 80-39-7).</t>
  </si>
  <si>
    <t>Packaging, Transport and Logistic Center (ITENE), BYK-Chemie GmbH</t>
  </si>
  <si>
    <t>Hexadecyltrimethylammonium bromide modified montmorillonite organoclay.</t>
  </si>
  <si>
    <t>Propilco S.A.</t>
  </si>
  <si>
    <t>Ethylene/propylene copolymers (CAS Reg. No. 9010-79-1) polymerized in the presence of propylene homopolymer (CAS Reg. No. 9003-07-0) complying with 21 CFR 177.1520(c) Item 1.1, to produce an inseparable blend of the two polymers.</t>
  </si>
  <si>
    <t>CERATIZIT S.A.</t>
  </si>
  <si>
    <t>Silicon nitride ceramic.</t>
  </si>
  <si>
    <t>Heat-treatable steel alloy (FCN 1404) and low melting silver based brazing alloys (FCN 1405).</t>
  </si>
  <si>
    <t>Eastern Technologies, Inc.</t>
  </si>
  <si>
    <t>Polyethylene glycol (400) monooleate (CAS Reg. No. 9004-96-0).</t>
  </si>
  <si>
    <t>Kuraray Co., Ltd.</t>
  </si>
  <si>
    <t>Ethylene-vinyl acetate-vinyl alcohol (EVOH) copolymers modified with up to 8 mol% 1,2-epoxypropane (CAS Reg. No. 482589-30-0).</t>
  </si>
  <si>
    <t>Meredian, Inc.</t>
  </si>
  <si>
    <t>Polymer of 3-hydroxybutyric acid with up to 25% 3-hydroxyvaleric acid, 3-hydroxyhexanoic acid, 3-hydroxyoctanoic acid, and/or 3-hydroxydecanoic acid.</t>
  </si>
  <si>
    <t>Mixture of 5-chloro-2-methyl-4-isothiazolin-3-one (CIT; CAS Reg. No. 26172-55-4) and 2-methyl-4-isothiazolin-3-one (MIT; CAS Reg. No. 2682-20-4), at a ratio of 3 parts to 1 part by weight, optionally stabilized with magnesium or sodium nitrate and copper (II) nitrate.</t>
  </si>
  <si>
    <t>1,3-Benzenedicarboxamide, N,N’-bis(2,2,6,6-tetramethyl-4-piperidinyl) (CAS Reg. No. 42774-15-2).</t>
  </si>
  <si>
    <t>An aqueous mixture containing peroxyacetic acid (CAS Reg. No. 79-21-0); hydrogen peroxide (CAS Reg. No. 7722-84-1); acetic acid (CAS Reg. No. 64-19-7); 1-hydroxyethylidene-1,1-diphosphonic acid (HEDP) (CAS Reg. No. 2809-21-4), and optionally sulfuric acid (CAS Reg. No. 7664-93-9).</t>
  </si>
  <si>
    <t>Goulston Technologies, Inc.</t>
  </si>
  <si>
    <t>Amines, C10-C18-alkyldimethyl, N-oxides.</t>
  </si>
  <si>
    <t>Octadecanoic acid, 9(or 10)-hydroxyphenyl- (CAS Reg. No. 26102-12-5).</t>
  </si>
  <si>
    <t>Styrene block polymer with 1,3-butadiene, hydrogenated (CAS Reg. No. 66070-58-4)</t>
  </si>
  <si>
    <t>Alex C. Fergusson, LLC (AFCO)</t>
  </si>
  <si>
    <t>A aqueous mixture containing peroxyacetic acid (CAS Reg. No. 79-21-0), hydrogen peroxide (CAS Reg. No. 7722-84-1), acetic acid (CAS Reg. No. 64-19-7), 1-hydroxyethylidene-1,1-diphosphonic acid (CAS Reg. No. 2809-21-4), and, optionally, sulfuric acid (CAS Reg. No. 7664-93-9).</t>
  </si>
  <si>
    <t>REPLACED BY FCN 1533</t>
  </si>
  <si>
    <t>A mixture of 2-ethylhexyl acrylate (CAS Reg. No. 103-11-7), acrylic acid (CAS Reg. No. 79-10-7), methacrylic acid (CAS Reg. No. 79-41-4), methyl methacrylate (CAS Reg. No. 80-62-6) and styrene (CAS Reg. No. 100-42-5).</t>
  </si>
  <si>
    <t>An aqueous mixture of peroxyacetic acid (CAS Reg. No. 79-21-0), hydrogen peroxide (CAS Reg. No. 7722-84-1), sodium hydroxide (CAS Reg. No. 1310-73-2), and glycerine (CAS Reg. No. 56-81-5).</t>
  </si>
  <si>
    <t>Oxirane, 2-ethyl, polymer with 2-methyloxirane, monododecyl ether (CAS Reg. No. 139873-90-8).</t>
  </si>
  <si>
    <t>Orion Engineered Carbons GmbH, Germany</t>
  </si>
  <si>
    <t>Carbon black (amorphous, lamp black) (CAS Reg. No. 1333-86-4).</t>
  </si>
  <si>
    <t>Troy Corporation</t>
  </si>
  <si>
    <t>The reaction products of paraformaldehyde (CAS Reg. No. 30525-89-4) and ethylene glycol (CAS Reg No. 107-21-1).</t>
  </si>
  <si>
    <t>Brainerd Chemical Co.</t>
  </si>
  <si>
    <t>An aqueous solution of peroxyacetic acid (CAS Reg. No. 79-21-0), hydrogen peroxide (CAS Reg. No. 7722-84-1), acetic acid (CAS Reg. No. 64-19-7), and 1-hydroxyethylidine-1,1-diphosphonic acid (HEDP, CAS Reg. No. 2809-21-4).</t>
  </si>
  <si>
    <t>GEO Specialty Chemicals UK Ltd.</t>
  </si>
  <si>
    <t>1,4-Butanediol dimethacrylate (CAS Reg. No. 2082-81-7).</t>
  </si>
  <si>
    <t>Eckart GmbH, Altana AG</t>
  </si>
  <si>
    <t>Glass-based pearlescent pigments.</t>
  </si>
  <si>
    <t>Fluorphlogopite-based pearlescent pigments.</t>
  </si>
  <si>
    <t>Eastman Chemical Company</t>
  </si>
  <si>
    <t>Petroleum distillates (C3-6, piperylene-rich (CAS Reg. No. 68477-35-0) polymers and copolymers with one or more of the following: isobutylene (CAS Reg. No. 115-11-7), styrene (CAS Reg. No. 100-42-5), and α-methylstyrene (CAS Reg. No. 98-83-5).</t>
  </si>
  <si>
    <t>Toyobo Co., LTD</t>
  </si>
  <si>
    <t>Phosphonic acid, [[3,5-bis(1,1-dimethylethyl)-4-hydroxyphenyl]methyl]-,diethyl ester (CAS Reg. No. 976-56-7).</t>
  </si>
  <si>
    <t>Zeon Corporation</t>
  </si>
  <si>
    <t>1,3-butadiene, 2-methyl-, homopolymer, of cis-1,4-configuration, cyclized (CAS Reg. No. 68441-13-4).</t>
  </si>
  <si>
    <t>CDG Environmental, LLC</t>
  </si>
  <si>
    <t>Kemira Chemicals, Inc.</t>
  </si>
  <si>
    <t>2-propenoic acid, homopolymer, sodium salt (with a weight average molecular weight of 3000 to 7000 Daltons and a weight average molecular weight to number average molecular weight ratio of not more than 3.0) (CAS Reg. No. 9003-04-7).</t>
  </si>
  <si>
    <t>Siltech Corporation</t>
  </si>
  <si>
    <t>Siloxanes and silicones, di-Me, 3-hydroxypropyl Me, ethers with polyethylene-polypropylene glycol mono-Me ether (CAS Reg. No. 67762-85-0).</t>
  </si>
  <si>
    <t>Polysiloxanes, di-Me, 3-hydroxypropyl Me, ethoxylated (CAS Reg. No. 68937-54-2).</t>
  </si>
  <si>
    <t>Siloxanes and silicones, di-Me, Me hydrogen, reaction products with polyethylene-polypropylene glycol monoacetate allyl ether (CAS Reg. No. 68037-64-9).</t>
  </si>
  <si>
    <t>An aqueous mixture of peroxyacetic acid (CAS Reg. No. 79-21-0), hydrogen peroxide (CAS Reg. No. 7722-84-1), acetic acid (CAS Reg. No. 64-19-7), and 1-hydroxyethylidine-1,1-diphosphonic acid (HEDP, CAS Reg. No. 2809-21-4).</t>
  </si>
  <si>
    <t>Eltron Research &amp; Development, Inc.</t>
  </si>
  <si>
    <t>An aqueous mixture of peroxyacetic acid (CAS Reg. No. 79-21-0), hydrogen peroxide (CAS Reg. No. 7722-84-1), glycerol (CAS Reg. No. 56-81-5), and optionally acetic acid (CAS Reg. No. 64-19-7) or sulfuric acid (CAS Reg. No. 7664-93-9).</t>
  </si>
  <si>
    <t>Akzo Nobel Pulp and Performance Chemicals AB</t>
  </si>
  <si>
    <t>Sodium carboxymethylcellulose (CAS Reg. No. 9004-32-4).</t>
  </si>
  <si>
    <t>DayGlo Color Corporation</t>
  </si>
  <si>
    <t>Ethanedioic acid, 1,2-diethyl ester, polymer with α-(2-aminomethylethyl)-ω-(2-aminomethylethoxy)poly[oxy(methyl-1,2-ethanediyl], 5-amino-1,3,3-trimethylcyclohexanemethanamine and 1,5-dichloro-9,10-anthracenedione, reaction products with succinic anhydride (CAS No. 1427038-10-5).</t>
  </si>
  <si>
    <t>Polyoxypropylene-polyoxyethylene condensate (CAS Reg. No. 9003-11-6).</t>
  </si>
  <si>
    <t>Maleic anhydride-grafted polyethylene (CAS Reg. No. 9006-26-2).</t>
  </si>
  <si>
    <t>Maleic anhydride, polymer with ethene and 1-hexene (CAS Reg. No. 86286-09-1).</t>
  </si>
  <si>
    <t>1-butene, polymer with 1-propene (CAS Reg. No. 29160-13-2) containing 75 - 99.5 weight-percent of polymer units derived from 1-butene. REPLACES FCN 913</t>
  </si>
  <si>
    <t>UBE Engineering Plastics S.A., UBE Industries, Ltd.</t>
  </si>
  <si>
    <t>Hexanedioic acid, polymer with hexahydro-2H-azepin-2-one and 1,6-hexanediamine [Nylon 6/66] (CAS Reg. No. 24993-04-2).</t>
  </si>
  <si>
    <t>N,N,N’,N’-tetrakis(2-hydroxypropyl)adipamide (CAS Reg. No. 57843-53-5).</t>
  </si>
  <si>
    <t>Celanese, Ltd.</t>
  </si>
  <si>
    <t>Vinyl acetate polymers modified by glycidyl methacrylate and/or ethylene.</t>
  </si>
  <si>
    <t>Oxirane, 2-methyl-, polymer with oxirane, ether with 2,2',2'',2'''-[sulfonylbis[4,1-phenylene-2,1-diazenediyl(3-methyl-4,1-phenylene)nitrilo]]tetrakis[ethanol] (4:1) (CAS Reg. No. 927432-39-1).</t>
  </si>
  <si>
    <t>Ethylene/propylene copolymers (CAS Reg. No. 9010-79-1).</t>
  </si>
  <si>
    <t>Sekisui Specialty Chemicals America, LLC</t>
  </si>
  <si>
    <t>Polyvinyl alcohol (CAS Reg. No. 25213-24-5).</t>
  </si>
  <si>
    <t>Oxirane, methyl-, polymer with oxirane, ether with 5-[[4-[bis(2-hydroxyethyl)amino]-2-methylphenyl]azo]-3-methyl-2,4-thiophenedicarbonitrile (2:1) (CAS Reg. No. 515857-23-5).</t>
  </si>
  <si>
    <t>EcoSynthetix, Inc.</t>
  </si>
  <si>
    <t>Starch, reaction products with glycerol and glyoxal (CAS Reg. No. 338797-73-2).</t>
  </si>
  <si>
    <t>Unitika, Ltd.</t>
  </si>
  <si>
    <t>1,4-Benzendicarboxylic acid, 1,4-dimethyl ester, polymer with 1,4-butanediol and α-hydro-ω-hydroxypoly(oxy-1,4-butanediyl) (aka PBT/PTMG copolymer) (CAS Reg. No. 9078-71-1).</t>
  </si>
  <si>
    <t>Ethylene-acrylic acid copolymer (CAS Reg. No. 9010-77-9).</t>
  </si>
  <si>
    <t>Riken Vitamin Co., Ltd.</t>
  </si>
  <si>
    <t>Ethoxylated alcohols, C12-C13 (CAS Reg. No. 66455-14-9).</t>
  </si>
  <si>
    <t>Fatty acids, C14-18 and C16-18-unsatd., polymers with adipic acid and triethanolamine, di-methyl sulfate-quaternized (CAS Reg. No. 1211825-32-9).</t>
  </si>
  <si>
    <t>Sun Chemical Corporation</t>
  </si>
  <si>
    <t>Quino[2,3-b]acridine-7,14-dione, 5,12-dihydro-2,9-dimethyl-, also known as dimethylquinacridone and C.I. Pigment Red 122 (CAS Reg. No. 980-26-7).</t>
  </si>
  <si>
    <t>Oxirane, 2-methyl-, polymer with oxirane, ether with 2,2'-[[3-methyl-4-[(4-methyl-2-benzothiazolyl)azo]phenyl]imino]bis[ethanol] (2:1) (CAS Reg. No. 229306-55-2).</t>
  </si>
  <si>
    <t>Nalco, An Ecolab Company</t>
  </si>
  <si>
    <t>Ethanaminium, N,N,N-trimethyl-2-[(1-oxo-2-propen-1-yl)oxy]-, chloride (1:1), polymer with 2-propenamide (CAS Reg. No. 69418-26-4).</t>
  </si>
  <si>
    <t>2-Methyl-4-isothiazolin-3-one (CAS Reg. No. 2682-20-4).</t>
  </si>
  <si>
    <t>2,4-hexadienoic acid, (2E,4E) (CAS Reg. No. 110-44-1).</t>
  </si>
  <si>
    <t>Deepak Nitrite Ltd.</t>
  </si>
  <si>
    <t>Benzenesulfonic acid, 2,2'-(1,2-ethenediyl)bis(5-(4-(bis(2-hydroxyethyl)amino)-6-((4-sulfophenyl)amino)-1,3,5-triazin-2-yl)amino)-, tetrasodium salt (CAS Reg. No. 16470-24-9).</t>
  </si>
  <si>
    <t>ChemStone, Inc.</t>
  </si>
  <si>
    <t>A reaction product of 9-octadecenoic acid (9Z)- with diethylenetriamine, cyclized, diethyl sulfate quaternized (CAS Reg. No. 68511-92-2). The reaction product contains a mixture of (1) 1-H-imidazolium, 1-ethyl-2-(8Z)-8-heptadecen-1-yl-4,5-dihydro-1-[2-[[(9Z)-1-oxo-9-octadecen-1-yl]amino]ethyl]-, ethyl sulfate (1:1) (CAS Reg. No. 67846-14-4); and (2) 9-octadecenamide, N-[2-[2-(8Z)-8-heptadecen-1-yl-4,5-dihydro-1H-imidazol-1-yl]ethyl]-, (9Z)- (CAS Reg. No. 63441-26-9).</t>
  </si>
  <si>
    <t>Solvay Specialty Polymers US A, LLC</t>
  </si>
  <si>
    <t>1,3-Benzenedicarboxylic acid, polymer with 1,4-benzenedicarboxylic acid and 1,6-hexanediamine (CAS Reg. No. 25750-23-6) (monomer composition specified in the notification).</t>
  </si>
  <si>
    <t>Ethylene/propylene copolymers (CAS Reg. No. 9010-79-1), polymerized in the presence of propylene homopolymer (CAS Reg. No. 9003-07-0) complying with 21 CFR § 177.1520(c), item 1.1, to produce an inseparable blend of the two polymers. REPLACES FCN 1051</t>
  </si>
  <si>
    <t>BASF Corporation, Equistar Chemicals, LP</t>
  </si>
  <si>
    <t>Oxirane, methyl-, polymer with oxirane (CAS Reg. No. 9003-11-6).</t>
  </si>
  <si>
    <t>Benzenepropanamide, 3,5-bis(1,1-dimethylethyl)-4-hydroxy-, N-C16-18 alkyl derivatives (CAS Reg. No. 1235487-96-3).</t>
  </si>
  <si>
    <t>Elevance Renewable Sciences</t>
  </si>
  <si>
    <t>Hydrogenated, metathesized soybean oil, in a mixture with hydrogenated soybean oil and saturated hydrocarbons (C12-C33) (CAS Reg. No. 912810-05-0).</t>
  </si>
  <si>
    <t>Mason Chemical Company</t>
  </si>
  <si>
    <t>2-propen-1-aminium, N, N-dimethyl-N-2-propen-1-yl-, chloride (1:1), polymer with the ethanedial and 2-propenamide (CAS Reg. No. 32555-39-8).</t>
  </si>
  <si>
    <t>Diversey, Inc. and Cryovac, Inc.</t>
  </si>
  <si>
    <t>An aqueous mixture of peroxyacetic acid (CAS Reg. No. 79-21-0), hydrogen peroxide (CAS Reg. No. 7722-84-1), acetic acid (CAS Reg. No. 64-19-7), 1-hydroxyethylidine-1,1-diphosphonic acid (HEDP) (CAS Reg. No. 2809-21-4), water, and optionally, sulfuric acid (CAS Reg. No. 7664-93-9).</t>
  </si>
  <si>
    <t>Plasmine Technology, Inc.</t>
  </si>
  <si>
    <t>Copolymers of acrylamide, alkylenedicarboxylic acid, aryl(acrylatoalkyl)dialkylammonium chloride, aryl(methacrylatoalkyl)dialkylammonium chloride and N,N-dimethylaminoethyl methacrylate.</t>
  </si>
  <si>
    <t>Chang Chun Petrochemical Co., Ltd.</t>
  </si>
  <si>
    <t>Tridecanol phosphite condensation product with butylidenebis(2-(1,1-dimethylethyl)-5-methyl-4,1-phenylene) (CAS Reg. No. 13003-12-8).</t>
  </si>
  <si>
    <t>Equipolymers GmbH</t>
  </si>
  <si>
    <t>Titanium, (aceto-κO)[[2,2',2''-(nitrilo-κN)tris[ethanolato-κO]](3-)]-, (TB-5-13)- (9CI) (CAS Reg. No. 90894-12-5).</t>
  </si>
  <si>
    <t>Sudarshan Chemical Industries Limited</t>
  </si>
  <si>
    <t>Quino[2,3-b]acridine-7,14-dione, 5,12-dihydro-2,9-dimethyl, also known as 2,9-dimethylquinacridone and C.I. Pigment Red 122 (CAS Reg. No. 980-26-7).</t>
  </si>
  <si>
    <t>Kuo Ching Chemical Co., Ltd.</t>
  </si>
  <si>
    <t>2,4-bis[(dodecylthio)methyl]-6-methylphenol (CAS Reg. No. 110675-26-8).</t>
  </si>
  <si>
    <t>An aqueous mixture of catalase (CAS Reg. No. 9001-15-2), glycerol (CAS Reg. No. 56-81-5), sodium citrate dihydrate (CAS Reg. No. 6132-04-3), sodium formate (CAS Reg. No.114-53-7), and 1,2-benziothiazolin-3-one (CAS Reg. No. 9001-05-2).</t>
  </si>
  <si>
    <t>2-propen-1-aminium, N,N-dimethyl-N-2-propen-1-yl-, chloride (1:1), polymer with the ethanedial and 2-propenamide (CAS Reg. No. 32555-39-8).</t>
  </si>
  <si>
    <t>NanoChem Solutions Inc.</t>
  </si>
  <si>
    <t>L-aspartic acid, homopolymer, sodium salt (CAS Reg. No. 34345-47-6).</t>
  </si>
  <si>
    <t>Idemitsu Kosan Co., Ltd.</t>
  </si>
  <si>
    <t>Co-poly alpha olefin (C18 - C30).</t>
  </si>
  <si>
    <t>Diallyldimethylammonium chloride polymer with acrylamide, reaction product with glyoxal, produced by copolymerizing from 20 to 90 weight percent of acrylamide and 10 to 80 weight percent of diallyldimethylammonium chloride, which is then cross-linked with not more than 30 weight percent of glyoxal.</t>
  </si>
  <si>
    <t>Shipro Kasei Kaisha, Ltd.</t>
  </si>
  <si>
    <t>Pentaerythritol tetrakis-(3-dodecylthiopropionate) (CAS Reg. No. 29598-76-3).</t>
  </si>
  <si>
    <t>1H-Azepine-1-carboxamide, N,N′,N′′-[(2,4,6-trioxo-1,3,5-triazine-1,3,5(2H,4H,6H)-triyl)tris[methylene(3,5,5-trimethyl-3,1-cyclohexanediyl)]]tris[hexahydro-2-oxo- (CAS Reg. No. 68975-83-7).</t>
  </si>
  <si>
    <t>2-Propenoic acid, 2-methyl-, polymer with butyl 2-propenoate (CAS Reg. No 25035-82-9).</t>
  </si>
  <si>
    <t>Quaternary ammonium compounds, coco alkylbis(hydroxyethyl)methyl, ethoxylated, salts with [29H,31H-phthalocyanine-C,C-disulfonato(4-)-N29,N30,N31,N32] cuprate (2-) (2:1) (CAS Reg. No. 1140527-05-4).</t>
  </si>
  <si>
    <t>Polymer of dimethyl terephthalate, 1,4-cyclohexanedimethanol, and 2,2,4,4-tetramethyl-1,3-cyclobutanediol (CAS Reg. No. 261716-94-3) containing repeat units consisting of terephthalate esters of 2,2,4,4-tetramethyl-1,3-cyclobutanediol at up to 40 mole percent (expressed as mole percent of the glycol component of the finished copolyesters) and 1,4- cyclohexanedimethanol at no less than 60 mole percent, and, optionally, ≤0.5 percent (by weight of the finished resin) trimellitic anhydride (CAS Reg. No. 552-30-7) as a branching agent.</t>
  </si>
  <si>
    <t>Graham Packaging Company, L.P.</t>
  </si>
  <si>
    <t>N,N′-bis(phenylmethyl)hexanediamide (CAS Reg. No. 25344-24-5 ) in conjunction with cobalt neodecanoate (CAS Reg. No. 27253-31-2), cobalt acetate (CAS Reg. No. 71-48-7), or cobalt stearate (CAS Reg. No. 13586-84-0).</t>
  </si>
  <si>
    <t>Polyethylene terephthalate copolyesters (including isophthalic acid and/or diethylene glycol modified) that otherwise comply with 21 CFR 177.1630 or an applicable effective Food Contact Notification, containing up to 0.85 weight percent sodium dimethyl 5-sulfoisophthalate units.</t>
  </si>
  <si>
    <t>Buckman Laboratories, Inc.</t>
  </si>
  <si>
    <t>Tannins, ammonium salt (CAS Reg. No. 71631-09-9).</t>
  </si>
  <si>
    <t>Ethene, polymer with 1,2,3,4,4a,5,8,8a-octahydro-1,4:5,8-dimethanonaphthalene (CAS Reg. No. 26007-55-6).</t>
  </si>
  <si>
    <t>Dynatech Industrias Quimicas Ltd.</t>
  </si>
  <si>
    <t>Benzenesulfonic acid, 2,2'-(1,2-ethenediyl)bis[5-[[4-bis(2-hydroxyethyl)amino]-6-[(4-sulfophenyl)amino]-1,3,5-triazin-2-yl]amino]-, tetrasodium salt (CAS Reg. No. 16470-24-9).</t>
  </si>
  <si>
    <t>Acrylamide-diallylamine copolymer, sulfate salt, ammonium persulfate initiated (CAS Reg. No. 1355214-14-0).</t>
  </si>
  <si>
    <t>Dai-Ichi Kogyo Seiyaku Co., Ltd.</t>
  </si>
  <si>
    <t>Octadecanamide, N,N'-1,2-ethanediylbis[12-hydroxy- (CAS Reg. No. 123-26-2).</t>
  </si>
  <si>
    <t>THOR GmbH</t>
  </si>
  <si>
    <t>3M</t>
  </si>
  <si>
    <t>Copolymer of vinylidene fluoride and hexafluoropropene (CAS Reg. No. 9011-17-0).</t>
  </si>
  <si>
    <t>Chitec Technology Co., LTD, Double Bond Chemical Ind., Co., Ltd., FDC, Lees Chemical Industry Co. Ltd.</t>
  </si>
  <si>
    <t>Nippon Steel &amp; Sumitomo Metal Corporation</t>
  </si>
  <si>
    <t>Zirconium Oxide (CAS. Reg. No. 1314-23-4) and Tin(II) Phosphate (CAS. Reg. No. 15578-32-2) and Tin(II) Fluoride (CAS Reg. No. 7783-47-3).</t>
  </si>
  <si>
    <t>Rockwood Pigments NA, Inc.</t>
  </si>
  <si>
    <t>Rutile Tin Zinc - doped with either potassium, sodium, or calcium (CAS Reg. No.: 207691-99-4, 389623-07-8, 389623-01-2, respectively).</t>
  </si>
  <si>
    <t>REPLACED BY FCN 1422</t>
  </si>
  <si>
    <t>An aqueous mixture of peroxyacetic acid (CAS Reg. No. 79-21-0), hydrogen peroxide (CAS Reg. No. 7722-84-1), acetic acid (CAS Reg. No. 64-19-7) and l-hydroxyethylidine-1,1-diphosphonic acid (CAS Reg. No. 2809-21-4).</t>
  </si>
  <si>
    <t>REPLACED BY FCN 1502</t>
  </si>
  <si>
    <t>Solvay Specialty Polymers USA, LLC</t>
  </si>
  <si>
    <t>Hexanedioic acid, polymer with 1,3-benzenedimethanamine (CAS Reg. No.25718-70-1).</t>
  </si>
  <si>
    <t>BryCoat Inc.</t>
  </si>
  <si>
    <t>Titanium nitride (CAS Reg. No. 25583-20-4).</t>
  </si>
  <si>
    <t>Chromium nitride (CAS Reg. No. 24094-93-7).</t>
  </si>
  <si>
    <t>Pyromellitic dianhydride (CAS Reg. No. 89-32-7).</t>
  </si>
  <si>
    <t>Songwon Industrial Company, Ltd.</t>
  </si>
  <si>
    <t>Tris(2,4-di-tert-butylphenyl)phosphite (CAS Reg. No. 31570-04-4). REPLACES FCN 767</t>
  </si>
  <si>
    <t>A mixture of peroxyacetic acid (CAS Reg. No. 79-21-0), hydrogen peroxide (CAS Reg. No. 7722-84-1), acetic acid (CAS Reg. No. 64-19-7), 1-hydroxyethylidene-1,1-diphosphonic acid (HEDP) (CAS Reg. No. 2809-21-4), and water (CAS Reg. No. 7732-18-5).</t>
  </si>
  <si>
    <t>Nanox Intelligent Materials</t>
  </si>
  <si>
    <t>Silver-silica.</t>
  </si>
  <si>
    <t>Copolymers and polymers made from the reaction of dimethyl terephthalate or terephthalic acid with a mixture containing 0 to 99 mole percent of ethylene glycol and 100 to 1 mole percent of 1,4-cyclohexanedimethanol (70 percent trans isomer, 30 percent cis isomer). The copolymers may be branched with trimellitic anhydride (CAS Reg. No. 552-30-7) at levels up to 0.5 percent (by weight of the finished resin).</t>
  </si>
  <si>
    <t>Milliken and Company</t>
  </si>
  <si>
    <t>Poly(ethylene oxide-co-propylene oxide) ethyl 4-(bis(2-hydroxyethyl)amino)-α-cyano-2-methylcinnamate ether (2:1) (CAS Reg. No. 908119-61-9).</t>
  </si>
  <si>
    <t>Heubach Colour Pvt. Ltd.</t>
  </si>
  <si>
    <t>5,12-Dihydro-2,9-dimethylquino[2,3-b]acridine-7,14-dione (C.I. Pigment Red 122, CAS Reg. No. 980-26-7) also known as 2,9-Dimethylquinacridone.</t>
  </si>
  <si>
    <t>Adeka Corporation</t>
  </si>
  <si>
    <t>Tris(2,4-di-t-butylphenyl)phosphite (CAS Reg. No. 31570-04-4).</t>
  </si>
  <si>
    <t>Valspar Corporation</t>
  </si>
  <si>
    <t>1H-Azepine-1-carboxamide, hexahydro-2-oxo-N-[3,3,5-trimethyl-5-[[tetrahydro-3,5-bis[(5-isocyanato-1,3,3-trimethylcyclohexyl)methyl]-2,4,6-trioxo-1,3,5-triazin-1(2H)-yl]methyl]cyclohexyl]- (CAS Reg. No. 1262431-48-0). REPLACES FCN 1167</t>
  </si>
  <si>
    <t>Aerospace Lubricants</t>
  </si>
  <si>
    <t>Styrene block polymer with 2-methyl-1,3-butadiene, hydrogenated (CAS No. 68648-89-5).</t>
  </si>
  <si>
    <t>Siam Quality Starch Co., Ltd.</t>
  </si>
  <si>
    <t>Industrial starch modified by treatment with greater than 5 percent and not more than 21 percent 2,3-epoxypropyltrimethylammonium chloride (CAS Reg. No. 56780-58-6).</t>
  </si>
  <si>
    <t>3a,4,7,7a-tetrahydro-4,7-methanoisobenzofuran-1,3-dione (CAS Reg. No. 826-62-0).</t>
  </si>
  <si>
    <t>Metlac S.p.A.</t>
  </si>
  <si>
    <t>1,6-Hexanediol (CAS Reg. No. 629-11-8).</t>
  </si>
  <si>
    <t>ColorMatrix Group</t>
  </si>
  <si>
    <t>Sodium borohydride (CAS Reg. No. 16940-66-2) used in conjunction with palladium acetate (CAS Reg. No. 3375-31-3) REPLACES FCN 1114 and FCN 1160</t>
  </si>
  <si>
    <t>Hexanedioic acid, polymer with hexahydro-2H-azepin-2-one and 1,6-hexanediamine (Nylon6/66) (CAS Reg. No. 24993-04-2).</t>
  </si>
  <si>
    <t>Co-poly alpha olefin (C18-C30.)</t>
  </si>
  <si>
    <t>Glycidyl methacrylate polymer with styrene and methyl methacrylate (CAS Reg. No 29564-58-7).</t>
  </si>
  <si>
    <t>Chemishe Fabrik Budenheim KG and branches</t>
  </si>
  <si>
    <t>Copper(II) hydroxide phosphate (CAS Reg. No. 12158-74-6). REPLACES FCN 926</t>
  </si>
  <si>
    <t>Poly(oxy(1,1'-biphenyl)-4,4'-diyloxy-1,4-phenylenesulfonyl-1,4-phenylene) (CAS Reg. No. 25839-81-0 and 25608-64-4).</t>
  </si>
  <si>
    <t>Sorbic acid (CAS Reg. No. 110-44-1).</t>
  </si>
  <si>
    <t>PPG Industries, Inc.</t>
  </si>
  <si>
    <t>Poly(ethyl acrylate-co-glycidyl methacrylate-co-methacrylic acid-co-methyl methacrylate-co-styrene) (CAS Reg. No. 29437-40-9).</t>
  </si>
  <si>
    <t>Poly(acrylic acid-co-ethyl acrylate-co-glycidyl methacrylate-co-styrene) (CAS Reg. No. 27968-38-3).</t>
  </si>
  <si>
    <t>Riken Vitamin Co., Ltd., Tianjin Rikevita Food Co., Ltd.</t>
  </si>
  <si>
    <t>A mixture of linear saturated aliphatic esters produced from C16-C18 alcohols and C14-C20 fatty acids.</t>
  </si>
  <si>
    <t>2-Propenoic acid, 2-methyl-, polymer with ethyl 2-propenoate, and poly(oxy-1,2-ethanediyl), α-(2-methyl-1-oxo-2-propenyl)-ω-hydroxy-, C16 - 18-alkyl ether.</t>
  </si>
  <si>
    <t>Propenoic acid, polymer with silicic acid (H4SiO4) tetramethyl ester, zinc salt (CAS Reg. No. 1338452-06-4).</t>
  </si>
  <si>
    <t>Prom Chem Limited</t>
  </si>
  <si>
    <t>REPLACED BY FCN 1557</t>
  </si>
  <si>
    <t>Cytec Industries Inc.</t>
  </si>
  <si>
    <t>Poly(oxy-1,2-ethanediyl), α-(3-carboxy-1-oxosulfopropyl)-ω-(isotridecyloxy)-, sodium salt (1:2) (CAS Reg. No. 1013906-64-3).</t>
  </si>
  <si>
    <t>TOTAL Lubrifiants</t>
  </si>
  <si>
    <t>Dodecylbenzenesulfonic acid, calcium salt (CAS Reg. No. 26264-06-2).</t>
  </si>
  <si>
    <t>Ethylene-vinyl acetate-vinyl alcohol (EVOH) copolymers complying with 21 CFR 177.1360(a)(3) (CAS Reg. No. 26221-27-2).</t>
  </si>
  <si>
    <t>Albemarle Corporation</t>
  </si>
  <si>
    <t>Hypobromous acid (CAS Reg. No. 13517-11-8) generated on-site from an aqueous mixture of sodium bromide (CAS Reg. No. 7647-15-6) and sodium, potassium or calcium hypochlorite (CAS Reg. Nos. 7681-52-9, 7778-66-7 or 7778-54-3).</t>
  </si>
  <si>
    <t>Poly(oxy-1,2-ethanediyl), α-[3,5-dimethyl-1-(2-methylpropyl)hexyl]-ω-hydroxy- (CAS Reg. No. 60828-78-6).</t>
  </si>
  <si>
    <t>Pactiv LLC</t>
  </si>
  <si>
    <t>Methyl formate (CAS Reg. No. 107-31-3).</t>
  </si>
  <si>
    <t>Formaldehyde, reaction products with diphenylamine, 6(or 7)-methyl-1H-benzotriazole and 2,4,4-trimethylpentene (CAS Reg. No. 676348-65-5).</t>
  </si>
  <si>
    <t>Tricyclodecanedimethanol (CAS Reg. Nos. 26896-48-0 and 26160-83-8).</t>
  </si>
  <si>
    <t>Isophorone diisocyanate (CAS Reg. No. 4098-71-9).</t>
  </si>
  <si>
    <t>1,3-dibromo-5,5-dimethylhydantoin (DBDMH) (CAS Reg. No. 77-48-5).</t>
  </si>
  <si>
    <t>Calcium borate (CAS Reg. No. 12040-58-3).</t>
  </si>
  <si>
    <t>Akzo Nobel Coatings Inc., Akzo Nobel Coatings (Tianjin) Co., Ltd., Akzo Nobel Coatings (Jiaxing) Co. Ltd., LLC Petrokom Lipetsk, Server Boya A.S., Akzo Nobel Performance Coatings (Shanghai) Co. Ltd., Akzo Nobel Industrial Finishes AB, Akzo N</t>
  </si>
  <si>
    <t>Ethyl acrylate-glycidyl methacrylate-methacrylic acid-styrene copolymer (CAS Reg. No. 56990-26-2).</t>
  </si>
  <si>
    <t>Asahi Glass Co., Ltd., AGC Chemicals Americas, Inc.</t>
  </si>
  <si>
    <t>Butanedioic acid, 2-methylene-, polymer with 2-hydroxyethyl, 2-methyl-2-propenoate, 2-methyl-2-propenoic acid and 3,3,4,4,5,5,6,6,7,7,8,8,8-tridecafluorooctyl 2-methyl-2-propenoate, sodium salt (CAS Reg. No. 1345817-52-8).</t>
  </si>
  <si>
    <t>Styrene block polymers with 2-methyl-1,3-butadiene and 1,3-butadiene, hydrogenated (CAS Reg. No.132778-07-5).</t>
  </si>
  <si>
    <t>Polyethylene glycol alkyl (C12-C14) ether sulfosuccinate, disodium salt (CAS Reg. No.1024612-24-5) in a mixture with authorized sulfosuccinate disodium salts.</t>
  </si>
  <si>
    <t>1-propanaminium, N,N,N,-trimethyl-3-[(1-oxo-2-propen-1-yl)amino]-, chloride (1:1), polymer with ethenamine, hydrochloride (CAS Reg. No. 1353435-58-1).</t>
  </si>
  <si>
    <t>Toray Industries, Inc.</t>
  </si>
  <si>
    <t>Polyphenylene sulfide (CAS Reg. No. 26125-40-6 or 25212-74-2).</t>
  </si>
  <si>
    <t>Kuraray Co., Ltd., Kuraray America, Inc., Kuraray Europe GmbH, Kuraray Asia Pacific Pte. Ltd.</t>
  </si>
  <si>
    <t>Acetic acid ethenyl ester, polymer with ethene and ethenol (CAS Reg. No. 26221-27-2).</t>
  </si>
  <si>
    <t>Co-polymer of methacrylic acid, ethyl acrylate, styrene, butyl methacrylate, and glycidyl methacrylate.</t>
  </si>
  <si>
    <t>HSP USA, LLC</t>
  </si>
  <si>
    <t>Hypochlorous acid (CAS Reg. No. 7790-92-3).</t>
  </si>
  <si>
    <t>FutureFuel Chemical Company</t>
  </si>
  <si>
    <t>5-Sulfo-1,3-benzenedicarboxylic acid, monosodium salt (CAS Registry No. 6362-79-4).</t>
  </si>
  <si>
    <t>2-Propenoic acid, 2-methyl-, polymer with butyl 2-propenoate, 1,1'-(1,1-dimethyl-3-methylene-1, 3-propanediyl)bis[benzene], ethenylbenzene,(1-methylethenyl)benzene, methyl 2-methyl-2-propenoate and 2-propenoic acid, sodium salt, manufactured as described in the notification.</t>
  </si>
  <si>
    <t>Butanedioic acid, 2-methylene-, polymer with ethenyl acetate, hydrolyzed, sodium salts (CAS Reg. No. 122625-12-1).</t>
  </si>
  <si>
    <t>Japan Chemtech Ltd.</t>
  </si>
  <si>
    <t>Bis(4-tert-butylbenzoate-O)hydroxyl aluminum (CAS Reg. No. 13170-05-3).</t>
  </si>
  <si>
    <t>1,4-Benzenedicarboxylic acid, polymer with 1,10-decanediamine and 1,6-hexanediamine (CAS Reg. No. 657408-39-4).</t>
  </si>
  <si>
    <t>Arch Chemicals, Inc.</t>
  </si>
  <si>
    <t>Zinc pyrithione (CAS Reg. No. 13463-41-7).</t>
  </si>
  <si>
    <t>REPLACED BY FCN 1229</t>
  </si>
  <si>
    <t>Paper Pak Industries</t>
  </si>
  <si>
    <t>Starch, carboxymethyl ether, sodium salt (CAS Reg. No. 9063-38-1).</t>
  </si>
  <si>
    <t>2-Propenoic acid, 2-methyl-, ethyl ester, polymer with 2-oxiranylmethyl 2-methyl-2-propenoate (CAS Reg. No. 40081-37-6).</t>
  </si>
  <si>
    <t>PolyOne Corporation, Nanocor® Inc.</t>
  </si>
  <si>
    <t>Montmorillonite (CAS Reg. No.1318-93-0) surface treated with quaternary ammonium compounds bis(hydrogenated tallow alkyl)dimethyl, chlorides (CAS Reg. No. 61789-80-8).</t>
  </si>
  <si>
    <t>Patech Fine Chemicals Co., Ltd.</t>
  </si>
  <si>
    <t>Trimethylhexanoic acid, mixed esters with dipentaerythritol and heptanoic acid.</t>
  </si>
  <si>
    <t>REPLACED BY FCN 1224</t>
  </si>
  <si>
    <t>KHS Plasmax GmbH</t>
  </si>
  <si>
    <t>Silicon dioxide (CAS Reg. No. 7631-86-9).</t>
  </si>
  <si>
    <t>An aqueous solution of chlorine dioxide (CAS Reg. No. 10049-04-4).</t>
  </si>
  <si>
    <t>Mitsubishi Rayon Company, Ltd.</t>
  </si>
  <si>
    <t>Poly(N-vinylformamide), 10-90 percent hydrolyzed hydrochloride salts. The FCS is specifically known as one of the following: a) formamide, N-ethenyl-, polymer with ethanamine, hydrochloride (CAS Reg. No. 111616-55-8) or b) formamide, ethenyl-, homopolymer, hydrolyzed, hydrochlorides (CAS Reg. No. 183815-54-5).</t>
  </si>
  <si>
    <t>2-Propenoic acid, butyl ester, polymer with ethene (CAS Reg. No. 25750-84-9).</t>
  </si>
  <si>
    <t>Phosphorous acid, triphenyl ester, polymer with α-hydro-ω-hydroxypoly[oxy(methyl-1,2-ethanediyl)], C10-16 alkyl esters (CAS Reg. No. 1227937-46-3).</t>
  </si>
  <si>
    <t>2-Propenoic acid, homopolymer, sodium salt (CAS Reg. No. 9003-04-7).</t>
  </si>
  <si>
    <t>Rhodia Inc.</t>
  </si>
  <si>
    <t>2,2-dimethyl-1,3-dioxolane-4-methanol (CAS Reg. No. 100-79-8).</t>
  </si>
  <si>
    <t>1,2-Benzisothiazol-3(2H)-one 1,1-dioxide, sodium salt (CAS Reg. No. 128-44-9).</t>
  </si>
  <si>
    <t>Nylon MXD-6 (CAS Reg. No. 25718-70-1) (also known as hexanedioic acid, polymer with 1,3-benzenedimethanamine) meeting the analytical specifications in 21 CFR 177.1500(b) item 10.1 and used in conjunction with either cobalt stearate (CAS Reg. No. 13586-84-0) or cobalt acetate (CAS Reg. No. 71-48-7).</t>
  </si>
  <si>
    <t>Nylon MXD-6 (also known as hexanedioic acid, polymer with 1,3- benzenedimethanamine) (CAS Reg. No.25718-70-1) meeting the analytical specifications in 21 CFR 177.1500(b), item 10.2.</t>
  </si>
  <si>
    <t>Akzo Nobel Coatings Inc., Akzo Nobel Coatings (Tianjin) Co. Ltd., Akzo Nobel Coatings (Jiaxing) Co. Ltd., LLC Petrokom Lipetsk, Server Boya A.S., Akzo Nobel Performance Coatings (Shanghai) Co. Ltd., Akzo Nobel Industrial Finishes AB, Akzo No</t>
  </si>
  <si>
    <t>Copolymer of 2-ethylhexyl methacrylate (EHMA, CAS Reg. No. 688-84-6), ethyl acrylate (EA, CAS Reg. No. 140-88-5), styrene (CAS Reg. No. 100-42-5), hydroxypropyl methacrylate (HPMA, CAS Reg. No. 27813-02-1), methacrylic acid (MAA, CAS Reg. No. 79-41-4), and glycerol dimethacrylate (GDMA, CAS Reg. No. 1830-78-0).</t>
  </si>
  <si>
    <t>A mixture of peroxyacetic acid (CAS Reg. No. 79-21-0), hydrogen peroxide (CAS Reg. No. 7722-84-1), acetic acid, (CAS Reg. No. 64-19-7), and 1-hydroxyethylidine-1,1-diphosphonic acid (CAS Reg. No. 2809-21-4), and water.</t>
  </si>
  <si>
    <t>BASF</t>
  </si>
  <si>
    <t>1H-imidazolium, 3-ethyl-1-methyl, ethyl sulfate (1:1) (CAS Reg. No. 342573-75-5).</t>
  </si>
  <si>
    <t>Pyromellitic dianhydride (PMDA) (CAS Reg. No. 89-32-7).</t>
  </si>
  <si>
    <t>1-Propanaminium, N,N,N-trimethyl-3-[(1-oxo-2-propenyl)amino]-, chloride, homopolymer (CAS Reg. No. 26427-01-0).</t>
  </si>
  <si>
    <t>Dripping Wet Water, Inc.</t>
  </si>
  <si>
    <t>Mitsubishi Gas Chemical Company, Inc.</t>
  </si>
  <si>
    <t>1,4-benzenedicarboxylic acid, polymer with 1,2-ethanediol and β,β,β',β',-tetramethyl-2,4,8,10-tetraoxaspiro[5.5]undecane-3,9-diethanol (CAS Reg. No. 102070-64-4).</t>
  </si>
  <si>
    <t>Copolymer of caprolactam, isophthalic acid, and isophoronediamine (CAS Reg. No. 29009-00-5).</t>
  </si>
  <si>
    <t>An aqueous mixture of peroxyacetic acid (CAS Reg. No. 79-21-0), hydrogen peroxide (CAS Reg. No. 7722-84-1), acetic acid (CAS Reg. No. 64-19-7), sulfuric acid (CAS Reg. No. 7664-93-9, optional ingredient), and 1-hydroxyethylidine-1,1-diphosphonic acid (HEDP, CAS Reg. No. 2809-21-4).</t>
  </si>
  <si>
    <t>Acrylic resins derived from butyl acrylate, styrene, methacrylic acid, ethyl acrylate, glycidyl methacrylate, and hydroxypropyl methacrylate, cross-linked with phenolic resins listed under 21 CFR 175.300(b)(3)(vi).</t>
  </si>
  <si>
    <t>Dow Chemical Company</t>
  </si>
  <si>
    <t>2-Propenoic acid, telomer with 2-hydroxypropyl 2-propenoate and sodium hydrogen sulfite, ammonium salt (CAS Reg. No. 100486-98-4).</t>
  </si>
  <si>
    <t>NOF Corporation</t>
  </si>
  <si>
    <t>Danisco A/S</t>
  </si>
  <si>
    <t>Octadecanoic acid, 1-(12-acetyloxy)-, 2,3-bis(acetyloxy)propyl ester; 1-(12-acetoxystearoyl)-2,3-diacetylglycerol (CAS Reg. No. 736150-63-3).</t>
  </si>
  <si>
    <t>Starch, carboxymethyl ether, sodium salt (CAS Reg. No.: 9063-38-1).</t>
  </si>
  <si>
    <t>Nalco Company</t>
  </si>
  <si>
    <t>Tetrafluoroethylene-hexafluoropropylene-vinylidene fluoride copolymers (CAS Reg. No 25190-89-0).</t>
  </si>
  <si>
    <t>Ethylene/1-butene copolymer (CAS Reg. No. 25087-34-7).</t>
  </si>
  <si>
    <t>Metabolix, Inc.</t>
  </si>
  <si>
    <t>Butanoic acid, 3-hydroxy-, (3R)-, polymer with 4-hydroxybutanoic acid (CAS Reg. No. 125495-90-1) and butanoic acid, 3-hydroxy-, (3R)-, homopolymer (CAS Reg. No. 29435-48-1). REPLACES FCN 943.</t>
  </si>
  <si>
    <t>1,3-dibromo-5,5-dimethylhydantoin (DBDMH; CAS Reg. No. 77-48-5).</t>
  </si>
  <si>
    <t>E.I. du Pont de Nemours and Company</t>
  </si>
  <si>
    <t>A copolymer of tetrafluoroethylene (CAS Reg. No. 116-14-3) and trifluoromethyl trifluorovinyl ether (CAS Reg. No. 1187-93-5), and optionally employing a halogenated alkene.</t>
  </si>
  <si>
    <t>SABIC Innovative Plastics</t>
  </si>
  <si>
    <t>Carbonic dichloride, polymer with 4,4'-(1-methylethylidene)bis[phenol], 4-(1-methyl-1-phenylethyl)phenyl ester (polycarbonate resins) (CAS Reg. No. 11211-39-3). The resins are produced by the condensation of 4,4'-(isopropylidenediphenol) and carbonyl chloride. The manufacturing process may include optional adjuvant substances authorized in the production of the resins.</t>
  </si>
  <si>
    <t>Nye Lubricants, Inc.</t>
  </si>
  <si>
    <t>Sodium nitrite (CAS Reg. No. 7632-00-0).</t>
  </si>
  <si>
    <t>Thor GmbH of Speyer Germany</t>
  </si>
  <si>
    <t>SNF, Inc.</t>
  </si>
  <si>
    <t>Copolymer of styrene (CAS Reg. No. 100-42-5), methyl methacrylate (CAS Reg. No. 80-62-6), and glycidyl methacrylate (CAS Reg. No. 106-91-2).</t>
  </si>
  <si>
    <t>GE Betz, GE Water and Process Technologies</t>
  </si>
  <si>
    <t>An aqueous solution of hypobromous acid (CAS Reg. No. 13517-11-8) generated on-site from an aqueous mixture of 40 percent sodium bromide, (CAS Reg. No. 7647-15-6) and 12.5 percent sodium hypochlorite (CAS Reg. No. 7681-52-9).</t>
  </si>
  <si>
    <t>A reaction product of 9-octadecenoic acid (9Z)- with diethylenetriamine, cyclized, diethyl sulfate quaternized (CAS Reg. No. 68511-92-2). The reaction product contains a mixture of (1) 1-H-imidazolium, 1-ethyl-2-(8Z)-8-heptadecen-1-yl-4,5-dihydro-1-[2-[[(9Z)-1-oxo-9-octadecen-1-yl]amino]ethyl]-, ethyl sulfate (1:1) (CAS Reg. No. 67846-14-4); and (2) 9-octadecenamide, N-[2-[2-(8Z)-8 heptadecen-1-yl-4,5-dihydro-1H-imidazol-1-yl]ethyl]-, (9Z)-(CAS Reg. No. 63441-26-9).</t>
  </si>
  <si>
    <t>TOPAS Advanced Polymers, Inc. and TOPAS Advanced Polymers GmbH</t>
  </si>
  <si>
    <t>Bicyclo[2.2.1]hept-2-ene, polymer with ethene (CAS Reg. No. 26007-43-2).</t>
  </si>
  <si>
    <t>Akzo Nobel Coatings, Inc., Akzo Nobel Coatings (Tianjin) Co., Ltd., Akzo Nobel Coatings (Jiaxing) Co., Ltd., LLC Petrokom Lipetsk, Server Boya A.S., Akzo Nobel Performance Coatings (Shanghai) Co., Ltd., Akzo Nobel Industrial Finishes, AB, Akz</t>
  </si>
  <si>
    <t>Butyl acrylate-styrene-methacrylic acid-hydroxypropyl methacrylate-glycidyl methacrylate copolymer (CAS Reg. No. 1130609-14-1).</t>
  </si>
  <si>
    <t>Gruppo Mossi &amp; Ghisolfi, M&amp;G Polymers USA, LLC</t>
  </si>
  <si>
    <t>Hexanedioic acid, polymer with 1,3-benzenedimethanamine (CAS Reg. No. 25718-70-1).</t>
  </si>
  <si>
    <t>The Chemours Company FC, LLC</t>
  </si>
  <si>
    <t>Titanium dioxide treated with fluoride modified alumina.</t>
  </si>
  <si>
    <t>2-Propenoic acid, 2-methyl-, polymer with ethyl 2-propenoate, and poly(oxy-1,2-ethanediyl), α-(2-methyl-1-oxo-2-propenyl)-ω-hydroxy-, C16-18-alkyl ether.</t>
  </si>
  <si>
    <t>Hypobromous acid (CAS Reg. No. 13517-11-8) generated on-site from an aqueous mixture of hydrogen bromide (CAS Reg. No. 10035-10-6) and sodium, potassium or calcium hypochlorite (CAS Reg. No. 7681-52-9, 7778-66-7 or 7778-54-3).</t>
  </si>
  <si>
    <t>Archroma U.S., Inc.</t>
  </si>
  <si>
    <t>Hexane, 1,6-diisocyanato-, homopolymer, α-[1-[[[3-[[3 (dimethylamino)propyl]amino]propyl]amino]carbonyl]-1,2,2,2-tetrafluoroethyl]-ω-(1,1,2,2,3,3,3-heptafluoropropoxy)poly[oxy[trifluoro(trifluoromethyl)-1,2-ethanediyl]]-blocked (CAS Reg. No. 1279108-20-1).</t>
  </si>
  <si>
    <t>Maleic anhydride grafted polypropylene (CAS Reg. No. 25722-45-6).</t>
  </si>
  <si>
    <t>Evonik Degussa Corporation</t>
  </si>
  <si>
    <t>An aqueous mixture of peroxyacetic acid (CAS Reg. No. 79-21-0), hydrogen peroxide (CAS Reg. No. 7722-84-1), acetic acid (CAS Reg. No. 64-19-7), 1-hydroxyethylidine-1,1-diphosphonic acid (HEDP, CAS Reg. No. 2809-21-4), dipicolinic acid (DPA, CAS Reg. No. 499-83-2) and sulfuric acid (CAS Reg. No. 7664-93-9).</t>
  </si>
  <si>
    <t>Arkema, Inc., BioSafe Systems LLC</t>
  </si>
  <si>
    <t>An aqueous mixture of peroxyacetic acid, hydrogen peroxide 1-hydroxyethylidine-1,1-diphosphonic acid (HEDP), and optionally, sulfuric acid.</t>
  </si>
  <si>
    <t>1,3-benzenedicarbonyl dichloride, polymer with 1,4-benzenedicarbonyl dichloride, carbonic dichloride and 4,4'-(1-methylethylidene)bis[phenol] (polyester carbonate resins) (CAS Reg. No. 71519-80-7). The resins are produced by the condensation of 4,4'- isopropylidenediphenol, carbonyl chloride, terephthaloyl chloride, and isophthaloyl chloride such that the finished resins are composed of 45 to 85 mole percent ester, of which up to 55 mole percent is the terephthaloyl isomer. The resins are manufactured using a phthaloyl chloride/carbonyl chloride mole ratio of (0.81 to 5.7)/1 and isophthaloyl chloride/terephthaloyl chloride mole ratio of 0.81/1 or greater. The manufacturing process may include optional adjuvant substances authorized for the resins.</t>
  </si>
  <si>
    <t>New Japan Chemical Company Ltd.</t>
  </si>
  <si>
    <t>D-Glucitol, bis-O-[(4-methylphenyl)methylene)- (CAS Reg. No. 54686-97-4).</t>
  </si>
  <si>
    <t>Methyl methacrylate polymer with butyl acrylate and glycidyl methacrylate.</t>
  </si>
  <si>
    <t>A mixture containing peroxyacetic acid (CAS Reg. No. 79-21-0), hydrogen peroxide (CAS Reg. No. 7722-84-1), acetic acid (CAS Reg. No. 64-19-7), 1-hydroxyethylidene-1,1-diphosphonic acid (CAS Reg. No. 2809-21-4), and water (CAS Reg. No. 7732-18-5).</t>
  </si>
  <si>
    <t>Carbon black (CAS Reg. No. 1333-86-4).</t>
  </si>
  <si>
    <t>Ethylene-propylene copolymers (CAS Reg. No. 9010-79-1).</t>
  </si>
  <si>
    <t>UBE Industries, Ltd.</t>
  </si>
  <si>
    <t>Hexanedioic acid, polymer with 12-aminododecanoic acid, hexahydro-2H-azepin-2-one, and 1,6-hexanediamine (CAS Reg. No. 40959-29-3).</t>
  </si>
  <si>
    <t>Polyphenylene sulfide (CAS Reg. No. 25212-74-2 or 26125-40-6).</t>
  </si>
  <si>
    <t>A mixture of peroxyacetic acid (CAS Reg. No. 79-21-0), hydrogen peroxide (CAS Reg. No. 7722-84-1), acetic acid, (CAS Reg. No. 64-19-7), 1-hydroxyethylidine-1,1-diphosphonic acid (CAS Reg. No. 2809-21-4), and water.</t>
  </si>
  <si>
    <t>A mixture of peroxyacetic acid (CAS Reg. No. 79-21-0), hydrogen peroxide (CAS Reg. No. 7722-84-1), acetic acid, (CAS Reg. No. 64-19-7), 1-hydroxyethylidine-1,1-diphosphonic acid (CAS Reg. No. 2809-21-4) and water.</t>
  </si>
  <si>
    <t>4-Chloro-3-methylphenol, sodium salt (CAS Reg. No. 15733-22-9).</t>
  </si>
  <si>
    <t>2,5-Furandione, polymer with 1,3-butadiene (CAS Reg. No. 25655-35-0).</t>
  </si>
  <si>
    <t>Butyl acrylate polymer with styrene, methacrylic acid, ethyl acrylate and glycidyl methacrylate.</t>
  </si>
  <si>
    <t>Silicone Dioxide (CAS Reg. No. 7631-86-9).</t>
  </si>
  <si>
    <t>Fluorphlogopite (CAS Reg. No. 12003-38-2).</t>
  </si>
  <si>
    <t>Tripropylene glycol (CAS Reg. No. 24800-44-0).</t>
  </si>
  <si>
    <t>Silane, dichlorodimethyl-, reaction products with silica (CAS Reg. No. 68611-44-9).</t>
  </si>
  <si>
    <t>Unitika, LTD</t>
  </si>
  <si>
    <t>Fatty acids, coco, sesquiesters with polyethylene glycol (CAS Reg. No. 61791-04-6).</t>
  </si>
  <si>
    <t>Mitsui Chemicals, Inc. and Johoku Chemical Co., Ltd.</t>
  </si>
  <si>
    <t>2,4,8,10-tetraoxa-3,9-diphosphaspiro[5.5]undecane, 3,9-bis(isodecyloxy)- (CAS Reg. No. 26544-27-4).</t>
  </si>
  <si>
    <t>Milligan Bio-Tech Inc.</t>
  </si>
  <si>
    <t>Rapeseed oil, methyl ester (CAS Reg. No. 73891-99-3).</t>
  </si>
  <si>
    <t>Asahi Glass Co., Ltd. (Manufacturer) , AGC Chemicals Americas, Inc.</t>
  </si>
  <si>
    <t>1-hexene, 3,3,4,4,5,5,6,6,6-nonafluoro-, polymer with 1,1,2,2-tetrafluoroethene (CAS Reg. No. 82606-24-4).</t>
  </si>
  <si>
    <t>Selenis Canada, Inc.</t>
  </si>
  <si>
    <t>Polyethylene terephthalate copolyesters (diethylene glycol-isophthalate modified) prepared by the condensation of dimethyl terephthalate or terephthalic acid with ethylene glycol and with one or more of the following: dimethyl isophthalate, isophthalic acid, and diethylene glycol.</t>
  </si>
  <si>
    <t>2-(2-Aminoethylamino)ethanol (CAS Reg. No. 111-41-1).</t>
  </si>
  <si>
    <t>2,2-Dimethylolpropionic acid (CAS Reg. No. 4767-03-7).</t>
  </si>
  <si>
    <t>Nippon Kasei Chemical Co., Ltd., Sumitomo Chemical Co., Ltd., Prime Polymer Co., Ltd., Japan Polyethylene Corp.</t>
  </si>
  <si>
    <t>The reaction products of mixed fatty acids (predominantly oleic acid) and ethylenediamine, of which the major component is N,N'-dioleoylethylenediamine (CAS Reg. No. 110-31-6).</t>
  </si>
  <si>
    <t>Ziko Ltd.</t>
  </si>
  <si>
    <t>2-Propenoic acid, 2-[1-[3,5-bis(1,1-dimethylpropyl)-2-hydroxyphenyl]ethyl]-4,6-bis(1,1-dimethylpropyl)phenyl ester (CAS Reg. No. 123968-25-2).</t>
  </si>
  <si>
    <t>Phenol, 4,4'-sulfonylbis-, polymer with 1,1'-sulfonylbis(4-chlorobenzene) (CAS Reg. No. 25667-42-9 and 25608-63-3).</t>
  </si>
  <si>
    <t>Kaneka Corporation</t>
  </si>
  <si>
    <t>Poly(butyl acrylate-co-methyl methacrylate-co-styrene), cross-linked with glycidyl methacrylate, 2-ethylhexyl 2-mercaptoacetate terminated.</t>
  </si>
  <si>
    <t>Coatex S.A.S., Coatex Netherlands B.V., Coatex Inc., Changshu Coatex Additives</t>
  </si>
  <si>
    <t>2-propenoic acid, sodium salt, homopolymer (CAS Reg. No. 9003-04-7).</t>
  </si>
  <si>
    <t>Indorama Ventures USA Inc. and its stewarded affiliates around the world.</t>
  </si>
  <si>
    <t>Copolymer of dimethyl terephthalate or terephthalic acid, with ethylene glycol and poly(tetramethylene glycol) (CAS Reg. No. 9084-36-0 or 900151-37-3), in conjunction with either cobalt stearate (CAS Reg. No. 13586-84-0) or cobalt acetate (CAS Reg. No. 71-48-7).</t>
  </si>
  <si>
    <t>2-propenoic acid, 2-methyl-, 2-hydroxyethyl ester polymer with 1-ethyenyl-2-pyrrolidinone, 2-propenoic acid and 3,3,4,4,5,5,6,6,7,7,8,8,8-tridecafluorooctyl 2-propenoate sodium salt (CAS Reg. No. 1206450-10-3).</t>
  </si>
  <si>
    <t>Dow Corning Corporation</t>
  </si>
  <si>
    <t>Reaction products of vinyl-containing polydimethylsiloxanes with methylhydrogen cyclosiloxanes and allylglycidyl ether.</t>
  </si>
  <si>
    <t>Clariant Plastics &amp; Coatings USA, Inc.</t>
  </si>
  <si>
    <t>Benzoic acid, 4-chloro-2-[2-(2-hydroxy-6-sulfo-1-naphthalenyl)diazenyl]-, strontium salt (1:1) (CAS Reg. No. 474814-88-5).</t>
  </si>
  <si>
    <t>Polymer of dimethyl terephthalate, 1,4-cyclohexanedimethanol, and 2,2,4,4-tetramethyl-1,3-cyclobutanediol (CAS Reg. No. 261716-94-3) containing repeat units consisting of terephthalate esters of 2,2,4,4-tetramethyl-1,3-cyclobutanediol at up to 40 mole percent (expressed as mole percent of the glycol component of the finished copolyesters) and 1,4- cyclohexanedimethanol at no less than 60 mole percent, and, optionally, ≤0.5 percent (by weight of the finished resin) trimellitic anhydride (CAS Reg. No. 552-30-7) as a branching agent. REPLACES FCN 729</t>
  </si>
  <si>
    <t>Double Bond Chemical Ind., Co., LTD.</t>
  </si>
  <si>
    <t>Blocked IPDI polymer consisting of trimer, pentamer, heptamer, and nonamer oligomers, with the primary component of interest being the trimer (CAS Reg. No. 103170-26-9).</t>
  </si>
  <si>
    <t>Solvay Chemicals Inc.</t>
  </si>
  <si>
    <t>Mixture of peroxyacetic acid (PAA; CAS Reg. No. 79-21-0), hydrogen peroxide (HP; CAS Reg. No. 7722-84-1), hydroxylethylidene-1,1-diphosphonic acid (HEDP; CAS Reg. No. 2809-21-4), dipicolinic acid (DPA; CAS Reg. No. 499-83-2), and acetic acid (AA).</t>
  </si>
  <si>
    <t>OMNOVA Solutions SAS</t>
  </si>
  <si>
    <t>Butylated reaction product of p-cresol and dicyclopentadiene (CAS Reg. No. 68610-51-5).</t>
  </si>
  <si>
    <t>Polypropylene homopolymer (CAS Reg. No. 9003-07-0).</t>
  </si>
  <si>
    <t>Akzo Nobel Surface Chemistry AB</t>
  </si>
  <si>
    <t>Polyoxyethylated tallow amine (CAS Reg. No. 61791-26-2).</t>
  </si>
  <si>
    <t>Odorless light petroleum hydrocarbons (CAS Reg. No. 64742-47-8).</t>
  </si>
  <si>
    <t>Dicocodimethylammonium chloride (CAS Reg. No. 61789-77-3).</t>
  </si>
  <si>
    <t>2-ethylhexanol (CAS Reg. No. 104-76-7).</t>
  </si>
  <si>
    <t>Isopropanol (CAS Reg. No. 67-63-0).</t>
  </si>
  <si>
    <t>2-propenoic acid, 2-methyl-, polymer with 2-(diethylamino)ethyl 2-methyl-2-propenoate, 2-propenoic acid and 3,3,4,4,5,5,6,6,7,7,8,8,8-tridecafluorooctyl 2-methyl-2-propenoate, acetate (CAS Reg. No. 1071022-26-8).</t>
  </si>
  <si>
    <t>GCH Technology Co., Ltd.</t>
  </si>
  <si>
    <t>Aluminum magnesium carbonate hydroxide (synthetic hydrotalcite) (CAS Reg. No. 11097-59-9).</t>
  </si>
  <si>
    <t>An equilibrium mixture of peroxyacetic acid, hydrogen peroxide and acetic acid stabilized with dipicolinic acid.</t>
  </si>
  <si>
    <t>Triisopropanolamine (CAS Reg. No. 122-20-3).</t>
  </si>
  <si>
    <t>Calcium hypochlorite (CAS Reg. No. 7778-54-3).</t>
  </si>
  <si>
    <t>Fatty acids, C14-18 and C16-18-unsatd., polymers with adipic acid and triethanolamine, di-Me sulfate-quaternized (CAS Reg. No. 1211825-32-9).</t>
  </si>
  <si>
    <t>Polyoxyethylene (20) sorbitan monooleate.</t>
  </si>
  <si>
    <t>Ethylene glycol-propylene glycol polymer (CAS Reg. No. 9003-11-6).</t>
  </si>
  <si>
    <t>Intralytix, Inc.</t>
  </si>
  <si>
    <t>A mixture of equal proportions of lytic-type phages, ECML-4 (157,308 bp), ECML-117 (66,854 bp), and ECML-134 (166,783 bp), isolated from fresh and salt water environments in phosphate-buffered saline.</t>
  </si>
  <si>
    <t>Proviron Functional Chemicals</t>
  </si>
  <si>
    <t>Ethylenesulfonic acid, sodium salt (CAS Reg. No. 3039-83-6).</t>
  </si>
  <si>
    <t>W.R. Grace &amp; Company</t>
  </si>
  <si>
    <t>1,6-Hexanediol (CAS Reg. No. 629-1 1-8). REPLACES FCN 968.</t>
  </si>
  <si>
    <t>ESK Ceramics GmbH &amp; Co. KG</t>
  </si>
  <si>
    <t>Boron nitride (CAS Reg. No. 10043-11-5).</t>
  </si>
  <si>
    <t>Toyota Tsusho Corporation (TTC), Sanyo Chemical Industries, Ltd.</t>
  </si>
  <si>
    <t>Dodecanoic acid, 12-amino-, polymer with ethene, 2,5-furandione, α-hydro-ω-hydroxypoly(oxy-1,2-ethanediyl) and 1-propene (CAS Reg. No. 287916-86-3).</t>
  </si>
  <si>
    <t>2-Propenoic acid, 2-methyl-, polymer with ethene (CAS Reg. No. 25053-53-6).</t>
  </si>
  <si>
    <t>Toyobo Company, Ltd.</t>
  </si>
  <si>
    <t>Cyclohexylamine (CAS Reg. No. 108-91-8).</t>
  </si>
  <si>
    <t>Dimethyl, methylvinyl siloxane, hydroxyl-terminated reaction with beta-(3,4-epoxycyclohexyl)-ethyltrimethoxysilane (CAS Reg. No. 917773-10-5).</t>
  </si>
  <si>
    <t>Mixture of 5-chloro-2-methyl-4-isothiazolin-3-one (CIT; CAS Reg. No. 26172-55-4) and 2-methyl-4-isothiazolin-3-one (MIT; CAS Reg. No. 2682-20-4) at a ratio of 9 parts to 1 by weight.</t>
  </si>
  <si>
    <t>Brainard Chemical Company, Inc.</t>
  </si>
  <si>
    <t>A mixture of peroxyacetic acid (CAS Reg. No. 79-21-0), hydrogen peroxide (CAS Reg. No. 7722-84-1), acetic acid (CAS Reg. No. 64-19-7), and 1-hydroxyethylidine-1,1-diphosphonic acid (HEDP, CAS Reg. No. 2809-21-4).</t>
  </si>
  <si>
    <t>Ethanedioic acid, diethyl ester, polymer with 2,3-dihydro-9,10-dihydroxy-1,4-anthracenedione, 1,4-dihydroxy-9,10-anthracenedione and 1,3-pentanediamine (CAS Reg. No. 725685-53-0).</t>
  </si>
  <si>
    <t>1,4-Cyclohexanedicarboxylic acid, polymer with 1,5-bis[[1-(hydroxymethyl)propyl]amino]-9,10-anthracenedione, 1,4-cyclohexanedimethanol, hexanedioic acid and 2-methyl-1,5-pentanediamine, reaction products with phenylglycidyl ether.</t>
  </si>
  <si>
    <t>Bis(4-tert-butylbenzoate-0)hydroxyl aluminum (CAS Reg. No. 13170-05-3).</t>
  </si>
  <si>
    <t>1,6-Hexanediamine, N,N'-bis(2,2,6,6-tetramethyl-4-piperidinyl)-, polymer with 2,4,6-tricholoro-1,3,5-triazine, reaction products with N-butyl-1-butanamine and N-butyl-2,2,6,6-tetramethyl-4-piperidinamine (CAS Reg. No. 192268-64-7).</t>
  </si>
  <si>
    <t>1,4-Cyclohexanedicarboxylic acid, polymer with 1,4-cyclohexanedirnethanol, 2-(3-hydroxypropyl)-6-[(3-hydroxylpropyl)aniino]-1H-benz[de]isoquinoline-1,3-(2H)-dione and 1,3-pentanediamine, 2-hydroxy-3-phenoxypropyl ester (CAS Reg. No. 519050-54-5).</t>
  </si>
  <si>
    <t>2-methyl-4-isothiazolin-3-one (CAS Reg. No. 2682-20-4).</t>
  </si>
  <si>
    <t>Croda International, Plc.</t>
  </si>
  <si>
    <t>A mixture of saturated, linear, aliphatic esters produced from C12 - C18 alcohols and C12 - C18 fatty acids.</t>
  </si>
  <si>
    <t>Nisseki Plasto Company, Ltd</t>
  </si>
  <si>
    <t>2,5-dimethyl-2,5-di(t-butylperoxy)hexane (CAS Reg. No. 78-63-7).</t>
  </si>
  <si>
    <t>Ashland, Inc.</t>
  </si>
  <si>
    <t>Glyoxalated Cationic Polyacrylamide Resin (CAS Reg. No. 32555-39-8).</t>
  </si>
  <si>
    <t>Mitsui Chemicals, Inc. and Prime Polymer Co., Ltd.</t>
  </si>
  <si>
    <t>Oxirane, 2-methyl, polymer with oxirane (CAS Reg. No. 9003-11-6)</t>
  </si>
  <si>
    <t>King Industries</t>
  </si>
  <si>
    <t>Naphthalenesulfonic acid, lauryl derivatives, calcium salts (CAS Reg. No. 1059544-80-7).</t>
  </si>
  <si>
    <t>Naphthalene, hexadecyl- (CAS Reg. No. 56388-47-7) 50-70 weight percent with Naphthalene, octadecyl- (CAS Reg. No. 56388-48-8) 30-50 weight percent.</t>
  </si>
  <si>
    <t>Mitsubishi Chemical Corporation</t>
  </si>
  <si>
    <t>1,4-Butanediol-polytetramethylene glycol-terephthalic acid block copolymer (CAS Reg. No. 106159-00-6), reaction products with maleic anhydride.</t>
  </si>
  <si>
    <t>The HallStar Company</t>
  </si>
  <si>
    <t>Adipic acid, polymer with 2-methyl-1,3-propanediol, bis(2-ethylhexyl) ester.</t>
  </si>
  <si>
    <t>Georgia-Pacific Chemicals, LLC</t>
  </si>
  <si>
    <t>A mixture of imidazolium and imidazoline compounds, 9-octadecenoic acid (9Z)-, reaction products with diethylenetriamine, cyclized, diethyl sulfate quaternized (CAS Reg. No. 68511-92-2) and amides, C18 and C18unsaturated, N-(2-(2-(C17 and C17 unsaturated alkyl)-4,5-dihydro-1H-imidazol-l-yl)ethyl) (CAS Reg. No. 71808-32-7).</t>
  </si>
  <si>
    <t>Hartmetall ESTECH AG</t>
  </si>
  <si>
    <t>Tungsten carbide containing up to 15 percent nickel with up to 1.5 percent chromium.</t>
  </si>
  <si>
    <t>SNF S.A.S.</t>
  </si>
  <si>
    <t>2-propen-1-aminium, N,N-dimethyl-N-2-propen-1-yl-, chloride (1:1), polymer with 2-propenamide, decarboxylated, hydrochlorides (CAS Reg. No. 913068-94-7).</t>
  </si>
  <si>
    <t>REPLACED BY FCN 1015</t>
  </si>
  <si>
    <t>1,4-Benzenedicarboxylic acid, 1,4-dimethyl ester, polymer with 1,2-ethanediol and α-hydro-ω-hydroxypoly(oxy-1,4-butanediyl) (CAS Reg. No. 9084-36-0) and used in conjunction with either cobalt stearate (CAS Reg. No. 13586-84-0) or cobalt acetate (CAS Reg. No. 71-48-7).</t>
  </si>
  <si>
    <t>Toyo Ink Manufacturing Company, Ltd</t>
  </si>
  <si>
    <t>Phthalimidomethyl copper phthalocyanine (CAS Reg. No. 68411-06-3).</t>
  </si>
  <si>
    <t>Methyl oxirane polymer with oxirane, ether with 1,2,3-propanetriol (CAS Reg. No. 9082-00-2).</t>
  </si>
  <si>
    <t>Western Polymer Corporation</t>
  </si>
  <si>
    <t>Industrial starch modified (CAS Reg. No. 56780-58-6) by treatment with greater than 5 percent and not more than 21 percent by weight 2,3-epoxypropyltrimethylammonium chloride (CAS Reg. No. 3033-77-0).</t>
  </si>
  <si>
    <t>Zhejiang Hisun Biomaterials Co. Ltd.</t>
  </si>
  <si>
    <t>(3R,6R)-3,6-dimethyl-1,4-dioxane-2,5-dione, polymer with rel-(3R,6S)-3,6-dimethyl-1,4-dioxane-2,5-dione and (3S,6S)-3,6-dimethyl-1,4-dioxane-2,5-dione (CAS Reg. No. 9051-89-2) (aka polylactide polymers), manufactured and characterized as described in the notification.</t>
  </si>
  <si>
    <t>Diphosphoric acid, polymers with ethoxylated reduced methyl esters of reduced polymerized oxidized tetrafluoroethylene (CAS Reg. No. 200013-65-6). This substance is also known as phosphate esters of ethoxylated perfluoroether, prepared by reaction of ethoxylated perfluoroether diol (CAS Reg. No. 162492-15-1) with phosphorous pentoxide (CAS Reg. No. 1314-56-3) or pyrophosphoric acid (CAS Reg. No. 2466-09-3).</t>
  </si>
  <si>
    <t>Glycerol ethoxylate (CAS Reg. No. 31694-55-0).</t>
  </si>
  <si>
    <t>Phosphorous acid, cyclic neopentanetetrayl bis(2,6-di-tert-butyl-4-methylphenyl) ester (CAS Reg. No. 80693-00-1).</t>
  </si>
  <si>
    <t>ICL-IP America Inc. (formerly AmeriBrom Inc.)</t>
  </si>
  <si>
    <t>35 percent ammonium bromide solution (CAS Reg. No. 12124-97-9).</t>
  </si>
  <si>
    <t>Kureha Corporation</t>
  </si>
  <si>
    <t>Polyglycolic acid (CAS Reg. No. 26124-68-5).</t>
  </si>
  <si>
    <t>Crosslinked 2-propenoic acid, homopolymer, sodium salt (CAS Reg. No. 9003-04-7).</t>
  </si>
  <si>
    <t>Sealed Air Corporation</t>
  </si>
  <si>
    <t>Copolymers of caprolactone prepared by the polymerization of caprolactone with up to 2.25 percent 1,4-butanediol (CAS Reg. No. 31831-53-5 or CAS Reg. No. 24980-41-4).</t>
  </si>
  <si>
    <t>Rhodia, Inc.</t>
  </si>
  <si>
    <t>Tetrakis (hydroxymethyl) phosphonium sulfate (THPS) (CAS Reg. No. 55566-30-8).</t>
  </si>
  <si>
    <t>Lonza, Inc.</t>
  </si>
  <si>
    <t>2, 4-Imidazolidinedione, 5,5-dimethyl (CAS Reg. No. 77-71-4).</t>
  </si>
  <si>
    <t>Evonik Degussa Corp.</t>
  </si>
  <si>
    <t>An aqueous mixture of peroxyacetic acid (CAS Reg. No. 79-21-0), hydrogen peroxide (CAS Reg. No. 7722-84-1), acetic acid (CAS Reg. No. 64-19-7), 1-hydroxyethylidine-1,1-diphosphonic acid (HEDP, CAS Reg. No. 2809-21-4), and sulfuric acid (CAS Reg. No. 7664-93-9).</t>
  </si>
  <si>
    <t>ICA TriNova, LLC</t>
  </si>
  <si>
    <t>Chlorine Dioxide (CAS Reg. No. 10049-04-4).</t>
  </si>
  <si>
    <t>Ethene, 1,1,2,2-tetrafluoro-, polymer with 1,1,2-trifluoro-2-(1,1,2,2,2-pentafluoroethoxy)ethene (CAS Reg. No. 31784-04-0).</t>
  </si>
  <si>
    <t>Copolymer of hexafluoropropylene (CAS Reg. No. 116-15-4), tetrafluoroethene (CAS Reg. No. 116-14-3), and perfluoroethyl vinyl ether (CAS Reg. No. 10493-43-3).</t>
  </si>
  <si>
    <t>2-Propenoic acid, sodium salt, homopolymer (CAS Reg. No. 9003-04-7).</t>
  </si>
  <si>
    <t>Fatty acids, C16-18 and C18-unsaturated, methyl esters, hydroformylation products, hydrogenated.</t>
  </si>
  <si>
    <t>REPLACED BY FCN 1119</t>
  </si>
  <si>
    <t>Hexane, 1,6-diisocyanato-, homopolymer, 3,3,4,4,5,5,6,6,7,7,8,8,8-tridecafluoro-1-octanol-blocked (CAS Reg. No. 357624-15-8).</t>
  </si>
  <si>
    <t>(cis.trans)-(1,3)/(1,4)-cyclohexanedimethanol (1,3-cyclohexanedimethanol, CAS Reg. No. 3971-28-6) and 1,4-cyclohexanedimethanol, CAS Reg. No. 105-08-8).</t>
  </si>
  <si>
    <t>The Shepherd Color Company</t>
  </si>
  <si>
    <t>Cobalt Chromite Blue-Green Spinel (CAS Reg. No. 68187-11-1).</t>
  </si>
  <si>
    <t>Copolymers made from the reaction of dimethyl terephthalate or terephthalic acid with a mixture containing 15 to 85 mole percent of ethylene glycol and 85 to 15 mole percent of 1,4-cyclohexanedimethanol (70 percent trans isomer, 30 percent cis isomer), and optionally &lt; 0.5 percent (by weight of the finished resin) trimellitic anhydride as a branching agent. The FCS is further identified as follows: Ethylene-1,4-cyclohexylenedimethylene terephthalate copolymers (CAS Reg. No. 25640-14-6), manufactured from dimethyl terephthalate (DMT), ethylene glycol (EG), and 1,4-cyclohexanedimethanol (CHDM). Ethylene-1,4-cyclohexylenedimethylene terephthalate copolymers (CAS Reg. No. 25038-91-9), manufactured from terephthalic acid (TPA), EG, and CHDM.</t>
  </si>
  <si>
    <t>ExxonMobil Chemical Company and its stewarded affiliates around the world.</t>
  </si>
  <si>
    <t>Propylene-ethylene copolymers (CAS Reg. No. 9010-79-1).</t>
  </si>
  <si>
    <t>Chitec Technology Co. LTD and The Hanson Group LLC</t>
  </si>
  <si>
    <t>2,2'-(1,4-phenylene)bis[4H-3,1-benzoxazin-4-one] (CAS Reg. No. 18600-59-4).</t>
  </si>
  <si>
    <t>2-propenoic acid, 2-methyl-, polymer with 2-hydroxyethyl 2-methyl-2-propenoate, α-(1-oxo-2-propen-1-yl)-ω-hydroxypoly(oxy-1,2-ethanediyl) and 3,3,4,4,5,5,6,6,7,7,8,8,8-tridecafluorooctyl 2-propenoate, sodium salt (CAS Reg. No. 1158951-86-0).</t>
  </si>
  <si>
    <t>Toyo Seikan Kaisha Limited and Nanocor Incorporated</t>
  </si>
  <si>
    <t>Montmorillonite (CAS Registry Number 1318-93-0) surface treated with either quaternary ammonium compounds, (hydrogenated tallow alkyl)bis(hydroxyethyl)methyl, chlorides (CAS Reg. No. 68607-27-2) or 1-octadecanaminium, N,N-bis(2-hydroxyethyl)-N-methyl-, chloride (CAS Reg. No. 3010-24-0).</t>
  </si>
  <si>
    <t>CHEP USA</t>
  </si>
  <si>
    <t>Urea-melamine-formaldehyde resins (CAS Reg. No. 25036-13-9).</t>
  </si>
  <si>
    <t>REPLACED BY FCN 1216</t>
  </si>
  <si>
    <t>Mitsubishi Gas Chemical Co., Inc.</t>
  </si>
  <si>
    <t>1,3-Benzenedicarboxylic acid, polymer with 1,3-benzenedimethanamine and hexanedioic acid (CAS Reg. No. 28628-75-3).</t>
  </si>
  <si>
    <t>Wacker Chemical Corporation</t>
  </si>
  <si>
    <t>1-Ethynyl-1-cyclohexanol (CAS Reg. No. 78-27-3).</t>
  </si>
  <si>
    <t>Plastipak Packaging, Inc.</t>
  </si>
  <si>
    <t>Nylon MXD-6 (CAS Reg. No. 25718-70-1) (also known as hexanedioic acid, polymer with 1,3-benzenedimethanamine) meeting the analytical specifications in 21 CFR 177.1500(b) item 10.1 and used in conjunction with cobalt neodecanoate (CAS Reg. No. 27253-31-2).</t>
  </si>
  <si>
    <t>A mixture of peroxyacetic acid, hydrogen peroxide, and 1-hydroxyethylidine-1,1-diphosphonic acid, with or without a catalase enzyme adjuvant solution.</t>
  </si>
  <si>
    <t>Copolymer of lauryl methacrylate (CAS Reg. No. 142-90-5) and Behenyl Methacrylate (CAS Reg. No. 16669-27-5) in ratios of 70-95% and 5-30%, respectively.</t>
  </si>
  <si>
    <t>Lion Copolymer, LLC</t>
  </si>
  <si>
    <t>Ethylene-propylene-ethylidene norbornene-dicyclopentadiene elastomer</t>
  </si>
  <si>
    <t>Evonik Degussa GmbH</t>
  </si>
  <si>
    <t>Butene, polymer with ethene (CAS Reg. No. 9019-29-8).</t>
  </si>
  <si>
    <t>1,4-benzenedicarboxylic acid, (or dimethyl ester), polymer with 1,4-butanediol, sebacic acid, hexamethylene diisocyanate and further reacted with no more than 1 percent by weight of the polyhydric alcohol described in the notification.</t>
  </si>
  <si>
    <t>Naphthalene, reaction products with 1-hexadecene (CAS Reg. No. 94247-63-9).</t>
  </si>
  <si>
    <t>Modern Chemical Corporation Limited</t>
  </si>
  <si>
    <t>9,10-anthracenedione, 1,4-bis[(2,4,6-trimethylphenyl)amino]- (CAS Reg. No. 116-75-6).</t>
  </si>
  <si>
    <t>REPLACED BY FCN 1355</t>
  </si>
  <si>
    <t>Benzenesulfonic acid, 4-[[1-[[(2-methylphenyl)amino]carbonyl]-2-oxopropyl]azo]-3-nitro-, calcium salt (2:1) (CAS Reg. No. 12286-66-7).</t>
  </si>
  <si>
    <t>A mixture of peroxyacetic acid, hydrogen peroxide, and 1-hydroxyethylidine-1,1-diphosphonic acid, with or without an optional adjuvant system composed of a mixture dimethyl sebacate (up to 20 percent by weight), dimethyl succinate (up to 0.8 percent by weight), dimethyl adipate (68-76 percent by weight) and dimethyl glutarate (4-12 percent by weight).</t>
  </si>
  <si>
    <t>The Dow Chemical Company, Braskem S.A., Braskem America, Inc., and Braskem Europe</t>
  </si>
  <si>
    <t>Propylene/ethylene copolymers (CAS Reg. No. 9010-79-1).</t>
  </si>
  <si>
    <t>Enviro Tech Chemical Services</t>
  </si>
  <si>
    <t>An aqueous mixture of peroxyacetic acid (CAS Reg. No. 79-21-0), hydrogen peroxide (CAS Reg. No. 7722-84-1), acetic acid (CAS Reg. No 64-19-7), sulfuric acid (CAS Reg. No. 7664-93-9), and 1-hydroxyethylidine-1,1-diphosphonic acid (HEDP) (CAS Reg. No. 2809-21-4).</t>
  </si>
  <si>
    <t>1,4-benzenedicarboxylic acid, (or dimethyl ester), polymer with 1,4-butanediol, adipic acid, hexamethylene diisocyanate and further reacted with no more than 1 percent by weight of the polyhydric alcohol described in the notification. REPLACES FCN #780</t>
  </si>
  <si>
    <t>Sumitomo Chemical Company, Ltd.</t>
  </si>
  <si>
    <t>3,9-Bis[2-[3-(3-tert-butyl-4-hydroxy-5-methylphenyl)propionyloxy]-1,1-dimethylethyl]-2,4,8,10-tetraoxaspiro[5.5]undecane (CAS Reg. No. 90498-90-1).</t>
  </si>
  <si>
    <t>Silicon Dioxide (CAS Reg. No. 7631-86-9), with a topcoat of a polymer of hexamethyldisiloxane (CAS Reg. No. 26298-61-3).</t>
  </si>
  <si>
    <t>Hexanedioic acid, polymer with 12-aminododecanoic acid, hexahydro-2H-azepin-2-one and 1,6-hexanediamine (CAS Reg. No. 40959-29-3).</t>
  </si>
  <si>
    <t>Indorama Ventures USA Inc. and its stewarded affiliates around the world, Mitsubishi Gas Chemical Company, Inc.</t>
  </si>
  <si>
    <t>Bio-Cide International, Inc.</t>
  </si>
  <si>
    <t>Sodium Chlorite (CAS Reg. No. 7758-19-2).</t>
  </si>
  <si>
    <t>Naphthalene, reaction products with 1-tetradecene (CAS Reg. No. 132983-41-6).</t>
  </si>
  <si>
    <t>Ecolab Incorporated</t>
  </si>
  <si>
    <t>Alcohols, C13 - C15 branched and linear, butoxylated ethoxylated (CAS Reg. No. 111905-53-4).</t>
  </si>
  <si>
    <t>Alcohols, C12 - C15, ethoxylated propoxylated (CAS Reg. No. 68551-13-3).</t>
  </si>
  <si>
    <t>ZEON Corporation</t>
  </si>
  <si>
    <t>12H-Dibenzo[d,g] [1,3,2]dioxaphosphocin, 2,4,8,10-tetrakis(1,1-dimethylethyl)-6-[(2-ethylhexyl)oxy]- (CAS Reg. No. 126050-54-2).</t>
  </si>
  <si>
    <t>Evonik RohMax USA, Inc. and all international branches of Evonik RohMax</t>
  </si>
  <si>
    <t>Alkyl acrylate copolymers with styrene or alkyl methacrylate copolymers with styrene produced from long-chain (C16 - C22) linear alkyl acrylate or methyacrylate esters with up to 10 weight-percent of styrene in a matrix of neutral carrier oil (CAS Reg. Numbers include, but are not limited to, 851188-39-1 and 816417-47-7).</t>
  </si>
  <si>
    <t>3,6-bis([1,1'-biphenyl]-4-yl)-2,5-dihydropyrrolo[3,4-c]pyrrole-1,4-dione (CAS Reg. No. 88949-33-1)(95 - 98 weight percent); 3-[4-(octadecylthio)phenyl]-6-([1,1'-biphenyl]-4-yl)-2,5 dihydropyrrolo[3,4-c]pyrrole-1,4-dione (CAS Reg. No. 960522-89-8)(2 - 5 weight percent); and 3,6-bis[4-(octadecylthio)phenyl]-2,5 dihydropyrrolo[3,4-c]pyrrole-1,4-dione (CAS Reg. No. 247089-62-9)(&lt;0.1 weight percent).</t>
  </si>
  <si>
    <t>Process Technologies, Inc.</t>
  </si>
  <si>
    <t>Fluorocarbon cured elastomer produced by copolymerizing tetrafluoroethylene (CAS Reg. No. 116-14-3) and propylene (CAS Reg. No. 115-07-01) and subsequent curing of the copolymer with triallylisocyanurate (CAS Reg. No. 1025-15-6) and 2,2'-bis(t-butylperoxy)diisopropylbenzene (CAS Reg. No 25155-25-3).</t>
  </si>
  <si>
    <t>Idemitsu Kosan Co., Ltd</t>
  </si>
  <si>
    <t>Hydrocarbons, C6-20, polymer, hydrogenated (CASRN 69430-35-9)</t>
  </si>
  <si>
    <t>PT. Sinar Syno Kimia</t>
  </si>
  <si>
    <t>2-propenoic acid, 2-hydroxyethyl ester, polymer with α-(1-oxo-2-propen-1-yl)-ω-hydroxypoly(oxy-1,2-ethanediyl), α-(1-oxo-2-propen-1-yl)-ω-[(1-oxo-2-propen-1-yl)oxy]poly(oxy-1,2-ethanediyl) and 3,3,4,4,5,5,6,6,7,7,8,8,8-tridecafluorooctyl 2-propenoate (CAS Reg. No. 1012783-70-8).</t>
  </si>
  <si>
    <t>An aqueous mixture of peroxyacetic acid (CAS Reg. No. 79-21-0), hydrogen peroxide (CAS Reg. No. 7722-84-1), acetic acid (CAS Reg. No. 64-19-7), 1-hydroxyethylidine-1,1-diphosphonic acid (CAS Reg. No. 2809-21-4), and optionally sulfuric acid (CAS Reg. No. 7664-93-9).</t>
  </si>
  <si>
    <t>2-2'-[1,3-phenylenebis(methylene)]bis[2,3-dihydro-1H-isoindol-1-one] (CAS Reg. No. 935739-41-6) (also known as m-Xylylenediamine-bis(phthalamide), MXBP), used in conjunction with cobalt neodecanoate (CAS Reg. No. 27253-31-2).</t>
  </si>
  <si>
    <t>2-propenoic acid, 2-methyl-, polymer with 2-(diethylamino)ethyl 2-methyl-2-propenoate, 2-propenoic acid and 3,3,4,4,5,5,6,6,7,7,8,8,8-tridecafluorooctyl 2-methyl-2-propenoate, acetate (CAS Reg. No. 1071022-26-8)</t>
  </si>
  <si>
    <t>Arkema, Inc. and its affiliates around the world.</t>
  </si>
  <si>
    <t xml:space="preserve">Acrylic polymers are composed of a minimum of 60 weight percent of the polymer consisting of ethyl acrylate and methyacrylic acid. The balance of the polymer consists of one or more of the following monomers: 2-Sulfoethyl methacrylate (monomer) &lt;2%; Macromonomers as follows: Poly(oxy-1,2-ethanediyl) (20-50 moles), α-[[[1-methyl-1-[3-(1-methylethenyl)phenyl]ethyl]amino]carbonyl]-ω-(nonylphenoxy)-; Poly(oxy-1,2-ethanediyl) (20-50 moles), α-[[[1-methyl-1-[3-(1-methylethenyl)phenyl]ethyl]amino]carbonyl]-ω-(dinonlyphenoxy)-; Poly(oxy-1,2-ethanediyl) (20-50 moles), α-[[[1-methyl-1-[3-(1-methylethenyl)phenyl]ethyl]amino]carbonyl]-ω-[2-(nonylphenoxy)-1-[(nonylphenoxy)methyl]ethoxy]-; Poly(oxy-1,2-ethanediyl) (20-50 moles), α-[[[1-methyl-1-[3-(1-methylethenyl)phenyl]ethyl]amino]carbonyl]-ω-(alkyloxy (produced from linear alcohols in the range of C6-C30-. </t>
  </si>
  <si>
    <t>Poly[imino(2-methyl-1,4-cyclohexanediyl)methylene(3-methyl-1,4-cyclohexanediyl)imino(1,12-dioxo-1,12-dodecanediyl)] (CAS Reg. No. 163800-67-7).</t>
  </si>
  <si>
    <t>A mixture containing peroxyacetic acid (CAS Reg. No. 79-21-0), hydrogen peroxide (CAS Reg. No. 7722-81-1), acetic acid (CAS Reg. No. 64-19-7), 1-hydroxyethylidene-1,1-diphosphonic acid (HEDP) (CAS Reg. No. 2809-21-4), and water.</t>
  </si>
  <si>
    <t>An aqueous mixture of peroxyacetic acid (CAS Reg. No. 79-21-0), hydrogen peroxide (CAS Reg. No.7722-84-1), acetic acid (CAS Reg. No. 64-19-7), and optionally sulfuric acid (CAS Reg. No. 7664-93-9).</t>
  </si>
  <si>
    <t>Fuji Silysia Chemical Ltd.</t>
  </si>
  <si>
    <t>Siloxanes and silicones, di-Me, hydroxyl-terminated, reaction products with silica (CAS Reg. No. 102782-80-9).</t>
  </si>
  <si>
    <t>GE Betz, doing business as GE Water and Process Technologies</t>
  </si>
  <si>
    <t>Phosphonic acid, (1-methyl-ethenyl)-, homopolymer, sodium salt (PIPPA) (CAS Reg. No. 118632-18-1)</t>
  </si>
  <si>
    <t>1,3-Benzenedicarboxylic acid, polymer with azacyclotridecan-2-one, 1,4-benzenedicarboxylic acid and 4,4'-methylenebis[2-methylcyclohexanamine] (CAS Reg. No. 62694-40-0).</t>
  </si>
  <si>
    <t>Buckman Laboratories International, Inc.</t>
  </si>
  <si>
    <t>Mitsubishi Gas Chemical</t>
  </si>
  <si>
    <t>Hexanedioic acid polymer with 1,3-benzenedimethanamine(CAS Reg. No. 25718-70-1) meeting the specifications in 21 CFR 177.1500 (b), item 10.2, when tested by the methods given in 21 CFR 177.1500 (c).</t>
  </si>
  <si>
    <t>Manganese Ferrite Black Spinel aka C.I. Pigment Black 26 (CAS Reg. No. 68186-94-7).</t>
  </si>
  <si>
    <t>Acrylate copolymers, containing 2-propenoic acid (CAS Reg. No. 79-10-7), 2-propenoic acid, n-butyl ester (CAS Reg. No. 141-32-2), 2-propenoic acid, tert-butyl ester (CAS Reg. No. 1663-39-4), 2-propenoic acid, 2-ethylhexyl ester (CAS Reg. No. 103-11-7), 2-propenoic acid, hydroxypropyl ester (CAS Reg. No. 25584-83-2), 2-propenoic acid, 2-methyl-, methyl ester (CAS Reg. No. 80-62-6), 2-propenamide (CAS reg. No. 79-06-1), benzene, ethenyl- (CAS Reg. No. 100-42-5), and/or acetic acid ethenyl ester (CAS Reg. No. 108-05-4).</t>
  </si>
  <si>
    <t>Alcohols, linear, C12 - C16, ethoxylated propoxylated (CAS Reg. No.68213-24-1).</t>
  </si>
  <si>
    <t>Polymer Latex GmbH, Polymer Latex S.r.l., Polymer Latex Ltd., Polymer Latex Sdn. Bhd., Eka Polymer Latex Oy</t>
  </si>
  <si>
    <t>Styrene/butadiene/acrylonitrile copolymers (CAS Reg. No. 9003-56-9, exclusive of minor co-monomers) containing up to 30% by weight of polymer units derived from acrylonitrile and up to 10% by weight of polymer units derived from one or more of the following monomers: acrylic acid, fumaric acid, 2-hydroxyethyl acrylate, itaconic acid, and methacrylic acid.</t>
  </si>
  <si>
    <t>Tridecanol phosphite condensation product with butylidenebis(2-(1,1-dimethylethyl)-5- methyl-4,1-phenylene) (CAS Reg. No. 13003-12-8).</t>
  </si>
  <si>
    <t>New Japan Chemical Co., Ltd.</t>
  </si>
  <si>
    <t>N,N',N''-Tris(2-methylcyclohexyl)-1,2,3-propanetricarboxamide (CAS Reg. No. 160535-46-6).</t>
  </si>
  <si>
    <t>Saint-Gobain Advanced Ceramics Corporation</t>
  </si>
  <si>
    <t>Ticona</t>
  </si>
  <si>
    <t>A copolymer of hydroquinone, terephthalic acid, 2,6-naphthalenedicarboxylic acid, 4- hydroxybenzoic acid, and optionally 4,4'-biphenol.</t>
  </si>
  <si>
    <t>Gruppo Mossi &amp; Ghisolfi M&amp;G Polymers USA, LLC</t>
  </si>
  <si>
    <t>Nylon MXD-6 (also known as hexanedioic acid, polymer with 1,3-benzenedimethanamine) meeting the analytical specifications in 21 CFR 177.1500(b), item 10.2 and used in conjunction with cobalt stearate (CAS Reg. No. 13586-84-0).</t>
  </si>
  <si>
    <t>OMNOVA Solutions, Inc.</t>
  </si>
  <si>
    <t>Styrene/butadiene copolymers (CAS Reg. No., exclusive of minor monomers, is 9003-55-8), produced by copolymerizing styrene and butadiene with one or more of the monomers methacrylic acid, 2-hydroxyethyl acrylate, itaconic acid, acrylic acid, fumaric acid, N-methylol methacrylamide, and methacrylamide, such that the total of methacrylic acid, 2-hydroxyethyl acrylate, itaconic acid, acrylic acid, and fumaric acid does not exceed 10 percent by weight, and the methacrylamide and N-methylol methacrylamide do not exceed 2 percent and 3 percent by weight, respectively.</t>
  </si>
  <si>
    <t>Toyobo Co., Ltd.</t>
  </si>
  <si>
    <t>Copolyester of 1,4-benzene dicarboxylic acid polymer with 1,4-butanediol, (E)-2-butenedioic acid, 1,2-ethanediol, and 1,6-hexanedioic acid grafted with styrene-maleate copolymer.</t>
  </si>
  <si>
    <t>Propylene/ethylene copolymers (CAS Reg. No. 9010-79-1) polymerized in the presence of propylene homopolymer (CAS Reg. No. 9003-07-0) complying with 21 CFR 177.1520(c) Item 1.1, to produce an inseparable blend of the two polymers.</t>
  </si>
  <si>
    <t>Sanyo Chemical Industries, Ltd.</t>
  </si>
  <si>
    <t>Sun Rise Chemical Ind. Co., Ltd. (Taiwan); Sun Rise Chemical Ind. Co. (China)</t>
  </si>
  <si>
    <t>Polycyclooctene (CAS Reg. No. 25267-51-0).</t>
  </si>
  <si>
    <t>FCS: Evonik Röhm GmbH Polymer made with the FCS: SABIC Petrochemical B.V.</t>
  </si>
  <si>
    <t>Poly(tetramethylene terephthalate) (CAS Reg. No. 24968-12-5).</t>
  </si>
  <si>
    <t>SI Group, Inc.</t>
  </si>
  <si>
    <t>GCH Technology Company Ltd.</t>
  </si>
  <si>
    <t>1,3:2,4-di-O-(p-chlorobenzylidene)-D-sorbitol (CAS Reg. No. 82203-23-4).</t>
  </si>
  <si>
    <t>Siloxanes and Silicones, di-Me vinyl, hydroxy-terminated, reaction products with trimethoxy[3-(oxiranylmethoxy)propyl]silane (CAS Reg. No. 102782-94-5).</t>
  </si>
  <si>
    <t>Milliken Chemical, a Division of Milliken and Company</t>
  </si>
  <si>
    <t>Nonitol, 1,2,3-trideoxy-4,6:5,7-bis-O-[(4-propylphenyl)methylene]- (CAS Reg. No. 882073-43-0).</t>
  </si>
  <si>
    <t>N-[3,5-Bis(2,2-dimethylpropionylamino)phenyl]-2,2-dimethylpropionamide (CAS Reg. No. 745070-61-5).</t>
  </si>
  <si>
    <t>Phygen Coatings, Inc.</t>
  </si>
  <si>
    <t>Chromium Nitride (CAS Reg. No. 24094-93-7).</t>
  </si>
  <si>
    <t>1-Tetradecene reaction products with Naphthalene (CAS Reg. No. 132983-41-6).</t>
  </si>
  <si>
    <t>Asahi Kasei Chemicals Corporation</t>
  </si>
  <si>
    <t>2-Propenoic acid, 3,3,4,4,5,5,6,6,7,7,8,8,8-tridecafluorooctyl ester, polymer with α-(1-oxo-2-propen-1-yl)-ω-hydroxypoly(oxy-1,2-ethanediyl).</t>
  </si>
  <si>
    <t>ColorMatrix Group Inc.</t>
  </si>
  <si>
    <t>Titanium nitride (CAS Reg. No. 25583-20-4). REPLACES FCN 716.</t>
  </si>
  <si>
    <t>Hexanedioic acid, polymer with 1,3-benzenedimethanamine (CAS Reg. No. 25718-70-1) meeting the analytical specifications in 21 CFR 177.1500(b), item 10.2, and used in conjunction with cobalt neodecanoate (CAS Reg. No. 27253-31-2).</t>
  </si>
  <si>
    <t>Carbamodithioic acid, dibutyl-, methylene ester (CAS Reg. No. 10254-57-6).</t>
  </si>
  <si>
    <t>beta-Alanine, N-(2-aminoethyl)-, monosodium salt, polymer with 1,4-butanediol, 1,6-diisocyanatohexane, 1,3-diisocyanatomethylbenzene and hexanedioic acid (CAS Reg. No. 141073-56-5).</t>
  </si>
  <si>
    <t>Rich Yu Chemical</t>
  </si>
  <si>
    <t>BYK-Chemie GmbH</t>
  </si>
  <si>
    <t>Urea, N,N''-1,3-propanediylbis[N'-octadecyl- (CAS Registry No. 35674-65-8).</t>
  </si>
  <si>
    <t>GE Betz</t>
  </si>
  <si>
    <t>2-Bromo-2-nitro-1,3-propanediol (CAS Reg. No. 52-51-7).</t>
  </si>
  <si>
    <t>Xyrex Ltd.</t>
  </si>
  <si>
    <t>Mixture of sodium chlorite (CAS Reg. No. 7758-19-2) and sodium chloride (CAS Reg. No. 7647-14-5).</t>
  </si>
  <si>
    <t>Inolex Chemical Company</t>
  </si>
  <si>
    <t>Carboxylic acids, C5-9, hexaesters with dipentaerythritol (CAS Reg. No. 67762-52-1).</t>
  </si>
  <si>
    <t>Trimethylolpropane (CAS Reg. No. 77-99-6).</t>
  </si>
  <si>
    <t>Benzoic acid, 2-hydroxy-, monosodium salt (CAS Reg. No. 54-21-7).</t>
  </si>
  <si>
    <t>Peroxyacetic acid (CAS Reg. No. 79-21-0), solution containing 1-hydroxyethylidene-1,1-diphosphonic acid (CAS Reg. No. 2809-21-4).</t>
  </si>
  <si>
    <t>Hercules Inc.</t>
  </si>
  <si>
    <t>Formamide, N-ethenyl-, homopolymer, hydrolyzed, N-(3-carboxy-1-oxopropyl)N-[2-hydroxy-3-(trimethylammonio)-propyl] derivatives, chlorides (CAS Reg. No. 945630-11-5).</t>
  </si>
  <si>
    <t>Innospec Limited</t>
  </si>
  <si>
    <t>[S,S]-Ethylenediaminedisuccinic acid, trisodium salt (CAS Reg. No. 178949-82-1).</t>
  </si>
  <si>
    <t>12H-Phthaloperin-12-one, 8,9,10, 11-tetrachloro- (CAS Reg. No. 20749-68-2).</t>
  </si>
  <si>
    <t>Ingredion Incorporated</t>
  </si>
  <si>
    <t>Industrial starch modified by treatment with greater than 5 percent and not more than 21 percent by weight 2,3-epoxypropyltrimethylammonium chloride (CAS Reg. No. 3033-77-0).</t>
  </si>
  <si>
    <t>ISOCHEM SA/Borealis Polyolefine GmbH</t>
  </si>
  <si>
    <t>1,5-Pentanedicarboxylic acid, calcium salt (CAS Reg. No. 19455-79-9).</t>
  </si>
  <si>
    <t>Sulfonic acids, C10 - 18-alkane, sodium salts (CAS Reg. No. 68037-49-0).</t>
  </si>
  <si>
    <t>Thor GmbH, Germany</t>
  </si>
  <si>
    <t>2-n-octyl-4-isothiazolin-3-one (CAS Reg. No. 26530-20-1).</t>
  </si>
  <si>
    <t>An aqueous solution of sodium chlorite and chlorine dioxide containing no less than 50 parts per million and not more than 200 parts per million of available chlorine dioxide.</t>
  </si>
  <si>
    <t>Nylon MXD-6 (also known as hexanedioic acid, polymer with 1,3-benzenedimethanamine) (CAS Reg. No.25718-70-1) meeting the analytical specifications in 21 CFR 177.1500(b), item 10.2.</t>
  </si>
  <si>
    <t>Siloxanes and silicones, 3-[3-diethylmethylammonio)-2-hydroxypropoxyl] propyl Me, di-Me, chlorides (CAS Reg. No. 588707-20-4).</t>
  </si>
  <si>
    <t>Hercules Incorporated</t>
  </si>
  <si>
    <t>2-propen-1-ol, reaction products with 1,l,1,2,2,3,3,4,4,5,5,6,6-tridecafluoro-6-iodohexane, dehydroiodinated, reaction products with epichlorohydrin and triethylenetetramine (CAS Reg. No. 464178-94-7) as manufactured in accordance with the description in the FCN.</t>
  </si>
  <si>
    <t>REPLACED BY FCN 907</t>
  </si>
  <si>
    <t>Coatex S.A.S., Coatex Inc., Coatex B.V.</t>
  </si>
  <si>
    <t>2-Propenoic acid, 2-methyl, polymer with α-(2-methyl-1-oxo-2-propenyl)-ω-methoxypoly(oxy-1,2-ethanediyl) and 2-propenoic acid, graft, sodium salt (CAS Reg. No. 381686-36-8).</t>
  </si>
  <si>
    <t>BASF Aktiengesellschaft</t>
  </si>
  <si>
    <t>Formamide, N-ethenyl-, homopolymer, and formamide, N-ethenyl-, copolymer with ethenamine, hydrochloride or sulfate.</t>
  </si>
  <si>
    <t>Chemetall GmbH</t>
  </si>
  <si>
    <t>A copolymer of 1,2-bis(triethoxysilyl)ethane (CAS Reg. No. 16068-37-4) and 3-aminopropyltriethoxysilane (CAS Reg. No. 919-30-2).</t>
  </si>
  <si>
    <t>Sinanen Zeomic Company, Ltd.</t>
  </si>
  <si>
    <t>Zeolite A (CAS Reg. No. 68989-22-0) in which silver and ammonium ions have been exchanged for sodium ions.</t>
  </si>
  <si>
    <t>Alcan Packaging, Alcoa, Inc., Amgraph Packaging, Inc., Ashland Specialty Chemical Company, Bayer Polymers LLC, Bostik-Findley, Bryce Corporation, Coating and Adhesives Corporation, Crown Cork &amp; Seal, Cytec Industries, Dart Container, Dixie Packaging, Ener</t>
  </si>
  <si>
    <t>A mixture of one or more of tripropylene glycol diacrylate (CAS Reg. No. 42978-66-5), trimethylolpropane triacrylate (CAS Reg. No. 15625-89-5), trimethylolpropane ethoxylate triacrylate (CAS Reg. No. 28961-43-5), and bisphenol A diglycidyl ether diacrylate (CAS Reg. No. 4687-94-9, 53814-24-7, 55127-80-5, 55818-57-0 or 37625-93-7), and optionally the difunctional α-hydroxy ketone described in the notification as a photoinitiator. The mixture will be cured by either ultraviolet (UV) or electron beam (EB) irradiation.</t>
  </si>
  <si>
    <t>The FCS is a mixture of 3,6-di-p-tolyl-2,5-dihydro-pyrrolo[3,4-c]pyrrole-1,4-dione (88.6 percent), 3-p-octadecyloxyphenyl-6-p-tolyl-2,5-dihydro-pyrrolo[3,4-c]pyrrole-1,4-dione (11.1 percent), and 3,6-di-p-octadecyloxyphenyl-2,5-dihydro-pyrrolo[3,4-c]pyrrole-1,4-dione (0.3 percent).</t>
  </si>
  <si>
    <t>N,N'-bis(phenylmethyl)hexanediamide (CAS Reg. No. 25344-24-5) used in conjunction with cobalt neodecanoate (CAS Reg. No. 27253-31-2).</t>
  </si>
  <si>
    <t>Songwon International - Americas, Inc.</t>
  </si>
  <si>
    <t>REPLACED BY FCN 1237</t>
  </si>
  <si>
    <t>Nippon Polyurethane Industry Co., Ltd.</t>
  </si>
  <si>
    <t>Polyester-urethane adhesive formulated from: 1) Polyester-urethanediol resins described in 21 CFR 177.1390(c)(2)(iv)(a). In addition, 2,2-bis(hydroxymethyl) butanoic acid (CAS Reg. No. 10097-02-6) may be used as an optional polyhydric alcohol, and 2,2-dimethyl-1,3-propanediol (CAS Reg. No. 126-30-7) may be used as a polyhydric alcohol in structures that are intended to contact alcoholic foods containing up to 8 percent ethyl alcohol. 2) Urethane cross-linking agent consisting of 1,3-butanediol reaction products with 1,6-diisocyanatohexane (CAS Reg. No. 187852-79-5).</t>
  </si>
  <si>
    <t>BASF Aktiengesellschaft, Germany/BASF Corporation, USA</t>
  </si>
  <si>
    <t>Anthra[2'',1'',9'':4,5,6;6'',5'',10'':4',5',6']diisoquino[2,1-a:2',1'-a']diperimidine-12,25-dione (CAS Reg. No. 6859-32-1) and Phenanthro[2'',1'',10'':4,5,6,7'',8'',9'':4',5',6']diisoquino[2,1-a:2',1'-a']diperimidine-8,13-dione (CAS Reg. No. 41635-87-4).</t>
  </si>
  <si>
    <t>Acheson Industries Inc.</t>
  </si>
  <si>
    <t>International Specialty Products</t>
  </si>
  <si>
    <t>C16-18 fatty acid esters of a branched C20 alcohol as described in the notification.</t>
  </si>
  <si>
    <t>1-Dodecene, reaction products with naphthalene (CAS Reg. No. 939823-19-5).</t>
  </si>
  <si>
    <t>ExxonMobil Chemical Company</t>
  </si>
  <si>
    <t>Hydrogenated polymers prepared from one or more of the following: 1-hexene (CAS Reg. No. 592-41-6), 1-octene (CAS Reg. No. 111-66-0), 1-decene (CAS Reg. No. 872-05-9), 1-dodecene (CAS Reg. No. 112-41-4), and 1-tetradecene (CAS Reg. No. 1120-36-1).</t>
  </si>
  <si>
    <t>Akzo Nobel Polymer Chemicals LLC</t>
  </si>
  <si>
    <t>Formaldehyde, polymer with 1-naphthalenol (CAS Reg. No. 25359-91-5).</t>
  </si>
  <si>
    <t>Akzo Nobel Surface Chemistry LLC</t>
  </si>
  <si>
    <t>2-propenoic acid, homopolymer, sodium salt (with a weight average molecular weight of 2300 to 5700 Daltons and a weight average molecular weight to number average molecular weight ratio of not more than 6.3) (CAS Reg. No. 9003-04-7).</t>
  </si>
  <si>
    <t>The Nippon Synthetic Chemical Industry Co., Ltd.</t>
  </si>
  <si>
    <t>Acetic acid ethenyl ester, polymer with ethene and 1,1'-(1-ethenyl-1,2-ethanediyl) diacetate, hydrolyzed (CAS Reg. No. 917249-65-1).</t>
  </si>
  <si>
    <t>1H-benz[de]isoquinoline-1,3(2H)-dione, 2-[2,6-bis(1-methylethyl)phenyl]-6-[4-(1,1,3,3-tetramethylbutyl)phenoxy] (CAS Reg. No. 852282-89-4).</t>
  </si>
  <si>
    <t>2-propen-1-ol, reaction products with 1,1,1,2,2,3,3,4,4,5,5,6,6-tridecafluoro-6-iodohexane, dehydroiodinated, reaction products with epichlorohydrin and triethylenetetramine (CAS Reg. No. 464178-94-7) as manufactured in accordance with the description in the FCN.</t>
  </si>
  <si>
    <t>E. I. du Pont de Nemours and Co., Inc.</t>
  </si>
  <si>
    <t>1,4-Benzenedicarboxylic acid, dimethyl ester, polymer with 1,3-propanediol (CAS Reg. No. 36619-23-5) or 1,4-benzenedicarboxylic acid, polymer with 1,3-propanediol (CAS Reg. No. 26590-75-0).</t>
  </si>
  <si>
    <t>1,4-benzenedicarboxylic acid, 1,4-dibutyl ester (CAS Reg. No. 1962-75-0).</t>
  </si>
  <si>
    <t>Croda Chemicals Europe</t>
  </si>
  <si>
    <t>Mixture of saturated linear aliphatic esters produced from C12 - C18 alcohols and C12 - C18 fatty acids.</t>
  </si>
  <si>
    <t>Copolymers produced by the polymerization of 6-hydroxy-2-naphthoic acid with one or more of the following monomers: 4-hydroxybenzoic acid; 4,4'-biphenol; N-(4-hydroxyphenyl)acetamide; terephthalic acid; resorcinol; and isophthalic acid such that a minimum of 50 percent of the polymer units are derived from 6-hydroxy-2-naphthoic acid alone or in combination with 4-hydroxybenzoic acid, not more than 25 percent of the polymer units are derived individually from 4,4'biphenol, N-(4-hydroxyphenyl)acetamide and terephthalic acid, and not more than 15 percent of the polymer units are derived individually from resorcinol and isophthalic acid.</t>
  </si>
  <si>
    <t>Ethylene/hexene copolymers containing up to 25 weight percent polymer units derived from hexene (CAS Reg. No. 25213-02-9).</t>
  </si>
  <si>
    <t>Acrylate copolymers containing up to 2 percent by weight of 2-propenoic acid, 4-(((4-benzoylphenoxy)carbonyl)oxy)butyl ester (CAS Reg. No. 131513-00-3) along with 2-propenoic acid, n-butyl-2-propenoate, 2-ethylhexyl 2-propenoate, methyl 2-propenoate, and/or 2-methyl-2-propenoic acid methyl ester (CAS Reg. Nos. 25265-15-0; 98060-25-4; 25119-83-9).</t>
  </si>
  <si>
    <t>An aqueous solution of sodium chlorite and chlorine dioxide containing up to 1200 mg/kg sodium chlorite and up to 30 mg/kg chlorine dioxide.</t>
  </si>
  <si>
    <t>Poly[bis(isoindol-2-yl-1,3-dione)-1,3-phenylene-4,4'-(1-methylethylidene)bisphenol].</t>
  </si>
  <si>
    <t>Dyneon (a 3M Company)</t>
  </si>
  <si>
    <t>1-Propene,1,1,2,3,3,3-hexafluoro-, polymer with 1,1-difluoroethene (CAS Reg. No. 9011-17-0) modified with a halogenated ethylene as described in the food contact notification.</t>
  </si>
  <si>
    <t>Dichtungs-und Maschinenhandelsges.m.b.H.</t>
  </si>
  <si>
    <t>A thermoplastic polyurethane formulated from 1,6-hexanediolpolycarbonate (CAS Reg. No. 101325-00-2), 4,4'-diphenylmethane diisocyanate (CAS Reg. No. 101-68-8) and 2,2'-p-phenylenedioxydiethanol (CAS Reg. No. 104-38-1).</t>
  </si>
  <si>
    <t>1-Naphthalenamine, N-phenyl-ar-(1,1,3,3-tetramethylbutyl)- (CAS Reg. No. 68259-36-9) (para isomer)</t>
  </si>
  <si>
    <t>Dainippon Ink and Chemicals, Inc.</t>
  </si>
  <si>
    <t>Polyester-polyurethane adhesive formulated from the following: (a) Urethane cross-linking agent, comprising not more than 75 percent by weight of the cured adhesive, prepared by the reaction of a mixture of 3-isocyanatomethyl-3,5,5-trimethylcyclohexyl isocyanate, homopolymer (CAS Reg. No. 53880-05-0) and 1,3-bis(isocyanatomethyl)benzene (CAS Reg. No. 25854-16-4), and a polyester prepared by the reaction of a mixture of acids and alcohols listed in 21 CFR 175.300(b)(3)(vii), (b) Polyester resins prepared by the reaction of a mixture of acids and alcohols listed in 21 CFR 175.300 (b)(3)(vii). Additionally, 1,6-hexanediol may be used as an alcohol reactant. (c) Optional use, in either the urethane cross-linking agent or polyester resin portions of the resin, of: 1) acid anhydride formulated from 3a, 4, 5, 7a-tetrahydro-7-methyl-5- (tetrahydro-2,5-dioxo-3-furanyl) -1,3-isobenzofurandione (CAS Reg. No. 73003-90-4), comprising not more than 3 percent by weight of the cured adhesive, and/or 2) trimethoxysilane coupling agents containing amino, epoxy, ether, or mercapto groups comprising not more than 3 percent by weight of the cured adhesive.</t>
  </si>
  <si>
    <t>RohMax U.S.A., LP RohMax Canada Inc. RohMax France S.A.S. RohMax Additives GmbH RohMax Asia Pacific Pte Ltd.</t>
  </si>
  <si>
    <t>Poly(alkyl methacrylates) made from one or more C12 - C17 alkyl methacrylates (where the alkyl groups may be branched or linear and may be even- or odd-numbered in chain length), polymerized alone or in combination with one or more of the C18 - C22 alkyl methacrylate monomers permitted as reactants for poly(alkyl methacrylate) under 21 CFR 172.886(c)(2).</t>
  </si>
  <si>
    <t>Hexanedioic acid, polymer with hexahydro-2H-azepin-2-one and 1,6-hexanediamine [Nylon 6/66] (CAS Reg. No. 24993-04-2)</t>
  </si>
  <si>
    <t>AmeriBrom Inc.</t>
  </si>
  <si>
    <t>REPLACED BY FCN 1041</t>
  </si>
  <si>
    <t>Peroxyacetic acid (CAS Reg. No. 79-21-0), hydrogen peroxide (CAS Reg. No. 7722-84-1), acetic acid (CAS Reg. No. 64-19-7), 1-hydroxyethylidene-1,1-diphosphonic acid (CAS Reg. No. 2809-21-4), and water.</t>
  </si>
  <si>
    <t>1,4-Benzenedicarboxylic acid compound with 1,6-hexanediamine (1:1), polymer with hexahydro-2H-azepin-2-one [Nylon 6/6T] (CAS Reg. No. 51025-80-0).</t>
  </si>
  <si>
    <t>Poly(oxy-p-phenylenesulfonyl-p-phenylene) resin (CAS Reg. No. 25667-42-9).</t>
  </si>
  <si>
    <t>Poly(oxy[1,1'-biphenyl]-4,4'-diyloxy-1,4-phenylenesulfonyl-1,4-phenylene)(CAS Reg. No. 25839-81-0).</t>
  </si>
  <si>
    <t>Degussa Corporation</t>
  </si>
  <si>
    <t>An equilibrium mixture of peroxyacetic acid, hydrogen peroxide, acetic acid, and 1-hydroxyethylidene-diphosphonic acid (HEDP)</t>
  </si>
  <si>
    <t>Vinylidene chloride/vinyl chloride/methyl acrylate copolymer (CAS Reg. No. 28572-91-0).</t>
  </si>
  <si>
    <t>EMS-CHEMIE AG/EMS-CHEMIE (NORTH AMERICA) INC.</t>
  </si>
  <si>
    <t>1,3-Benzenedicarboxylic acid, polymer with 1,3-benzenedimethanamine and hexanedioic acid (CAS Reg. No. 28628-75-3)</t>
  </si>
  <si>
    <t>Kuraray Company Ltd.</t>
  </si>
  <si>
    <t>Benzene, ethenyl-, polymer with 1,3-butadiene, hydrogenated, 4-methyl-1,3,2- dioxaborinan-2-yl 4-methyl-1,3,2-dioxaborolan-2-yl derivatives (CAS Reg. No. 500224-31-7)</t>
  </si>
  <si>
    <t>Pentaerythritol tetra(3-dodecylthiopropionate) (CAS Reg. No. 29598-76-3)</t>
  </si>
  <si>
    <t>Akzo Nobel Polymer Chemicals, LLC</t>
  </si>
  <si>
    <t>Formaldehyde polymer with 1-naphthalenol (CAS Reg. No. 25359-91-5)</t>
  </si>
  <si>
    <t>REPLACED BY FCN 818</t>
  </si>
  <si>
    <t>Akzo Nobel</t>
  </si>
  <si>
    <t>Amines, tallow alkyl, ethoxylated (CAS Reg. No. 61791-26-2).</t>
  </si>
  <si>
    <t>New Japan Chemical Company, Ltd.</t>
  </si>
  <si>
    <t>2,6-Naphthalenedicarboxamide, N,N'-dicyclohexyl- (CAS Reg. No. 153250-52-3).</t>
  </si>
  <si>
    <t>2-Propionic acid, 2-methyl-, methyl ester, polymer with 1,4-butanediyl di-2-propenoate (CAS Reg. No. 81565-33-5).</t>
  </si>
  <si>
    <t>Styrolution Europe GmbH</t>
  </si>
  <si>
    <t>Styrene-1,3-butadiene block copolymer containing 60 - 75 weight-percent of polymer units derived from styrene (CAS Reg. No. 106107-54-4).</t>
  </si>
  <si>
    <t>Anthra[2,1,9-def:6,5,10-d'e'f']diisoquinoline-1,3,8,10(2H,9H)-tetrone,2,9-bis[2,6-bis(1-methylethyl)phenyl]-5,6,12,13-tetraphenoxy- (CAS Reg. No. 112100-07-9).</t>
  </si>
  <si>
    <t>Coatex S.A.S. Coatex Netherlands BV Coatex Incorporated</t>
  </si>
  <si>
    <t>Propylene/ethylene copolymers containing up to 28 weight percent polymer units derived from ethylene (CAS Reg. No. 9010-79-1). REPLACES FCNs #381 AND 449</t>
  </si>
  <si>
    <t>LANXESS Deutschland GmbH</t>
  </si>
  <si>
    <t>2-Butenedioic (Z)-, ammonium salt, homopolymer, hydrolyzed, sodium salts (CAS Reg. No. 181828-06-8).</t>
  </si>
  <si>
    <t>Goulston Technologies, Inc.; Takemoto Oil &amp; Fat Co., Ltd.</t>
  </si>
  <si>
    <t>Potassium lauryl phosphate (CAS Reg. No. 39322-78-6)</t>
  </si>
  <si>
    <t>1-Octadecanol, phosphate, potassium salt (CAS Reg. No. 68987-29-1)</t>
  </si>
  <si>
    <t>Mixture of 5-chloro-2-methyl-4-isothiazolin-3-one(CAS Reg. No. 26172-55-4) and 2-methyl-4- isothiazolin-3-one (CAS Reg. No. 2682-20-4) at a ratio of 3 parts to 1 part by weight.</t>
  </si>
  <si>
    <t>Carbonic dichloride, polymer with 4,4'-cyclohexylidenebis[2-methylphenol] and 4,4'-(1- methylethylidene)bis[phenol], bis[4-(1-methyl-1-phenylethyl)phenyl] ester (CAS Reg. No. 411234-34-9).</t>
  </si>
  <si>
    <t>Enviro Tech Chemical Services, Incorporated</t>
  </si>
  <si>
    <t>A mixture of peroxyacetic acid, hydrogen peroxide, and 1-hydroxyethylidine-1,1-diphosphonic acid.</t>
  </si>
  <si>
    <t>2-n-octyl-4-isothiazolin-3-one(OIT) (CAS Reg. No. 26530-20-1).</t>
  </si>
  <si>
    <t>Cosmo Advanced Material Company, Ltd.</t>
  </si>
  <si>
    <t>Zeolite A in which silver and zinc ions have been exchanged for sodium ions.</t>
  </si>
  <si>
    <t>Bayer MaterialScience AG</t>
  </si>
  <si>
    <t>1H-Azepine-1-carboxamide,N,N',N''-[(2,4,6-trioxo-1,3,5-triazine-1,3,5(2H,4H,6H)- triyl)tris[methylene(3,5,5-trimethyl-3,1-cyclohexanediyl)]]tris[hexahydro-2-oxo- (CAS Reg. No. 68975-83-7).</t>
  </si>
  <si>
    <t>Lubrizol, Ltd.</t>
  </si>
  <si>
    <t>Poly(12-hydroxystearic acid)-polyethyleneimine copolymer (CAS Reg. No. 124578-12-7).</t>
  </si>
  <si>
    <t>REPLACED BY FCN 1470</t>
  </si>
  <si>
    <t>Ecolab, Incorporated</t>
  </si>
  <si>
    <t>1,4-benzenedicarhoxylic acid polymer with 1,4-cyclohexanedimethanol and 1,2-ethanediol (CAS Reg. No. 25038-91-9), with 1,4-cyclohexanedimethanol(consisting of 70 percent trans isomer and 30 percent cis isomer) representing 35 to 80 mole percent of the diol units and 1,2-ethanediol representing 65 to 20 mole percent of the diol units.</t>
  </si>
  <si>
    <t>Taminco Higher Amines, Inc.</t>
  </si>
  <si>
    <t>N-ethyl-N-hydroxy-ethanamine (CAS Reg. No. 3710-84-7).</t>
  </si>
  <si>
    <t>Dainippon Ink and Chemicals, Incorporated</t>
  </si>
  <si>
    <t>Decanedioic acid polymer with 2-hydroxypropanoic acid and 1,2-propanediol, block- (CAS Reg. No. 329223-54-3).</t>
  </si>
  <si>
    <t>Di(p-tolylidene)sorbitol (DPTS) (CAS Reg. No. 54686-97-4; 81541-12-0; 197809-37-3).</t>
  </si>
  <si>
    <t>Teh Fong Min International Co., Ltd.</t>
  </si>
  <si>
    <t>Benzenesulfonic acid, 2,2'-(1,2-ethenediyl)bis(5-(4-(bis(2-hydroxyethyl)amino)-6-((4- sulfophenyl)amino)-1,3,5-triazin-2-yl)amino)-tetrasodium salt: (CAS Reg. No. 16470-24-9).</t>
  </si>
  <si>
    <t>Omnova Solutions, Incorporated</t>
  </si>
  <si>
    <t>Poly(butyl)acrylate containing no more than 10 weight percent of total polymer units from one or more of the following monomers: methyl methacrylate, methacrylic acid, ethylene glycol dimethacrylate and N-methylolmethacrylamide.</t>
  </si>
  <si>
    <t>Grain Processing Corporation</t>
  </si>
  <si>
    <t>3-Chloro-2-hydroxypropyltrimethylammonium chloride (CAS Reg. No. 3327-22-8).</t>
  </si>
  <si>
    <t>Styrene-acrylonitrile copolymers (SAN) (CAS Reg. No. 9003-54-7) containing 30-35 percent by weight polymer units derived from acrylonitrile.</t>
  </si>
  <si>
    <t>Kraton Polymers LLC</t>
  </si>
  <si>
    <t>Benzene, ethenyl-, polymer with 1,3-butadiene, hydrogenated (CAS Reg. No. 66070-58-4).</t>
  </si>
  <si>
    <t>Goulston Technologies, Incorporated</t>
  </si>
  <si>
    <t>Sulfonic acids, C10-18-alkane, sodium salts (CAS Reg. No. 68037-49-0).</t>
  </si>
  <si>
    <t>Nylon MXD-6 (also known as hexanedioic acid, polymer with 1,3-benzenedimethanamine) (CAS Reg. No. 25718-70-1) meeting the analytical specifications in 21 CFR 177.1500(b), item 10.2 and used in conjunction with cobalt stearate (CAS Reg. No. 13586-84-0).</t>
  </si>
  <si>
    <t>Octyltriethoxysilane-modified titanium dioxide where the addition of octyltriethoxysilane does not exceed 1.6 percent by weight of the pigment.</t>
  </si>
  <si>
    <t>Mixture of 5-chloro-2-methyl-4-isothiazolin-3-one (CAS Reg. No. 26172-55-4) and 2-methyl-4-isothiazolin-3-one (CAS Reg. No. 2682-20-4) at a ratio of 3 parts to 1 part by weight.</t>
  </si>
  <si>
    <t>D,L-Aspartic acid, N-(1,2-dicarboxyethyl)-,tetrasodium salt (CAS Reg. No. 144538-83-0).</t>
  </si>
  <si>
    <t>Meisei Chemical Works, Ltd./Kowa American Corporation</t>
  </si>
  <si>
    <t>Poly(oxy-1,2-ethanediyl), α-hydro-ω-hydroxy- (CAS Reg. No. 25322-68-3).</t>
  </si>
  <si>
    <t>A mixture of peroxyacetic acid, hydrogen peroxide, and 1-hydroxyethylidine-1,1-diphosphonic acid, with or without an optional adjuvant system composed of a mixture dimethyl sebacate (up to 20 percent), dimethyl succinate (up to 0.8 percent), dimethyl adipate (68-76 percent) and dimethyl glutarate (4-12 percent).</t>
  </si>
  <si>
    <t>DAY-GLO Color Corporation</t>
  </si>
  <si>
    <t>1,4-cyclohexanedicarboxylic acid, polymer with 1,5-bis[[1-(hydroxymethyl)propyl]amino]-9,10- anthracenedione, 1,4-cyclohexanedirnethanol, hexanedioic acid and 2-methyl-l,5-pentanediamine, reaction products with phenyl ether (CAS Reg. No. 867303-34-2).</t>
  </si>
  <si>
    <t>Drew Industrial Division, Ashland Specialty Chemical Company, Ashland, Incorporated</t>
  </si>
  <si>
    <t>Chlorine dioxide (CAS Reg. No. 10049-04-4)</t>
  </si>
  <si>
    <t>2-Propenoic acid, polymer with N-ethenylformamide, sodium salt, hydrolyzed, hydrochlorides (CAS Reg. No. 865596-61-8).</t>
  </si>
  <si>
    <t>Gruppo Mossi &amp; Ghisolfi M&amp;G Polymers USA LLC</t>
  </si>
  <si>
    <t>Hexanedioic acid, polymer with 1,3-benzenedimethanamine (CAS Reg No. 25718-70-1), meeting the analytical specifications in 21 CFR 177.1500(b) item 10.2, when tested by the method given in 21 CFR 177.1500(d).</t>
  </si>
  <si>
    <t>N,N'-bis(phenylmethyl)hexanediamide (CAS Reg. No. 25344-24-5), used in conjunction with cobalt neodecanoate (CAS Reg. No. 27253-31-2).</t>
  </si>
  <si>
    <t>Lanxess Deutschland GmbH</t>
  </si>
  <si>
    <t>Sulfonic acids, C10-C18 alkane, phenyl esters (CAS Reg. No. 70775-94-9).</t>
  </si>
  <si>
    <t>Milliken Chemical</t>
  </si>
  <si>
    <t>C10-C12 Ethoxylated Alcohol (CAS Reg. No. 68002-97-1).</t>
  </si>
  <si>
    <t>Hexanedioic acid, polymer with hexahydro-2H-azepin-2-one, bis(4-aminocyclohexyl)methane and 1,6-hexanediamine (Nylon 6/66/136) (CAS Reg. No. 25053-13-8).</t>
  </si>
  <si>
    <t>Sodium Xylene Sulfonate (CAS Reg. No. 1300-72-7).</t>
  </si>
  <si>
    <t>Pyrrolo[3,4-c]pyrrole-1,4-dione, 3,6-bis[3-(dodecylsulfonyl)phenyl]-2,5-dihydro- (CAS Reg. No. 884862-07-1).</t>
  </si>
  <si>
    <t>2-Propenoic acid, polymer with N-ethenylformamide, sodium salt (CAS Reg. No.865535-22-4).</t>
  </si>
  <si>
    <t>2,2'-Methylenebis(6-(2H-benzotriazol-2-yl)-4-(1,1,3,3-tetramethylbutyl)phenol) (CAS Reg. No. 103597-45-1).</t>
  </si>
  <si>
    <t>Toyo Seikan Kaisha, Ltd.</t>
  </si>
  <si>
    <t>Hydrogenated styrene butadiene (15 percent styrene to 85 percent butadiene, 67 percent styrene to 33 percent butadiene, or both grades in combination) (CAS Reg. No. 66070-58-4) used in conjunction with cobalt stearate (CAS Reg. No. 13586-84-0).</t>
  </si>
  <si>
    <t>PTP Plastic Technologies &amp; Products B.V.</t>
  </si>
  <si>
    <t>Polyethylene terephthalate, modified with a derivative of hexamethyldisilazane and tetraethyl orthosilicate.</t>
  </si>
  <si>
    <t>Formamide, N,N'-1,6-hexanediylbis[N-(2,2,6,6-tetramethyl-4-piperidinyl)- (CAS Reg. No. 124172-53-8).</t>
  </si>
  <si>
    <t>DuPont Chemical Solutions Enterprise</t>
  </si>
  <si>
    <t>Introduction into interstate commerce and delivery for introduction into interstate commerce voluntarily ceased by the manufacturer. Copolymers of 2-perfluoroalkylethyl acrylate, 2-N,N-diethylaminoethyl methacrylate, glycidyl methacrylate, acrylic acid, and methacrylic acid (CAS Reg. No. 870465-08-0).</t>
  </si>
  <si>
    <t>Chlorine Dioxide</t>
  </si>
  <si>
    <t>Diversey, Inc.</t>
  </si>
  <si>
    <t>Chlorine Dioxide (CAS Reg. No. 10049-04-4)</t>
  </si>
  <si>
    <t>Siloxanes and silicones, di-Me (CAS Reg. No. 63148-62-9).</t>
  </si>
  <si>
    <t>Northwest Coatings</t>
  </si>
  <si>
    <t>Copolymer of monoacryloxyethyl succinate (MAES) (CAS Reg. No. 50940-49-3) and monoacryloxyethyl hexahydrophthalate (MAHP) (CAS Reg. No. 57043-35-3), and lauryl acrylate (LA) (CAS Reg. No. 2156-97-0). The ratio of the MAES: MAHP is in the range of 75:25 percent to 50:50 percent by weight. LA may be used at 0-10 percent by weight of the total monomer units.</t>
  </si>
  <si>
    <t>Benzoic acid, 2,2'-[(benzoylimino)bis[2,1-ethanediyl(5-cyano-2-hydroxy-4-methyl-6-oxo-1,3(6H)-pyridinediyl)azo]]bis-, diethyl ester (9CI) (CAS Reg. No. 459856-74-7).</t>
  </si>
  <si>
    <t>Copolymer of 2,6-xylenol and 2,3,6-trimethylphenol(CAS Reg. No. 58295-79-7).</t>
  </si>
  <si>
    <t>Igcar Productos Quimicos S.L.</t>
  </si>
  <si>
    <t>Benzenesulfonic acid,2,2'-(1,2-ethenediyl)bis(5-((4-(bis(2 hydroxyethyl)amino)-6-((4-sulfophenyl)amino)-1,3,5-triazin-2-yl)amino)-, tetrasodium salt (CAS Reg. No. 16470-24-9).</t>
  </si>
  <si>
    <t>DAK Americas, LLC</t>
  </si>
  <si>
    <t>Polyethylene terephthalate copolyesters (diethylene glycol-isophthalate modified) prepared by the condensation of dimethyl terephthalate or terephthalic acid with ethylene glycol and with one or more of the following: dimethyl isophthalate, isophthalic acid, and diethylene glycol. The finished polymer shall contain a total of not more than 10 mole-percent of diethylene glycol and isophthalate units, with the diethylene glycol content expressed as a mole-percent of the total glycol units and the isophthalate content expressed as a mole-percent of the total isophthalate/terephthalate units.</t>
  </si>
  <si>
    <t>Benzoic acid, 2-hydroxy, monosodium salt (CAS Reg. No. 54-21-7).</t>
  </si>
  <si>
    <t>Eka Chemicals Inc., an AkzoNobel Company</t>
  </si>
  <si>
    <t>Aluminum hydroxide magnesium hydroxide carbonate (Hydrotalcite) (CAS Reg. No. 12304-65-3).</t>
  </si>
  <si>
    <t>Katsuta Kako K.K.</t>
  </si>
  <si>
    <t>Magnesium(2+) 12-hydroxyoctadecanoate (CAS Reg. No. 91697-37-9).</t>
  </si>
  <si>
    <t>Mitsui Chemicals, Incorporated</t>
  </si>
  <si>
    <t>2,5-Furandione, polymer with 1-propene (CAS Reg. No. 25722-45-6).</t>
  </si>
  <si>
    <t>Pactiv Corporation</t>
  </si>
  <si>
    <t>Clariant Corporation</t>
  </si>
  <si>
    <t>Introduction into interstate commerce and delivery for introduction into interstate commerce voluntarily ceased by the manufacturer. Copolymer of 2-perfluoroalkylethyl acrylate, 2-(dimethylamino)ethyl methacrylate, and oxidized 2-(dimethylamino)ethyl methacrylate (CAS Reg. No. 479029-28-2).</t>
  </si>
  <si>
    <t>Chevron Phillips Chemical Company LP</t>
  </si>
  <si>
    <t>A copolymer of styrene and butadiene having a styrene monomer unit content of 60 percent - 74 percent.</t>
  </si>
  <si>
    <t>Trilauryl phosphite (CAS Reg No. 3076-63-9).</t>
  </si>
  <si>
    <t>A mixture of peroxyacetic acid, hydrogen peroxide, and 1-hydroxyethylidine-1,1-diphosphonic acid, with or without an optional adjuvant system composed of a mixture dimethyl sebacate (up to 20 percent), dimethyl succinate (up to 0.8 percent), dimethyl adipate (68-76 percent) and dimethyl glutarate (4- 12 percent).</t>
  </si>
  <si>
    <t>Poly[(bis(isoindol-2-yl-1,3-dione)-1,3-phenylene)-4,4'-(1-methylethylidene)bisphenol].</t>
  </si>
  <si>
    <t>Victrex plc</t>
  </si>
  <si>
    <t>Poly(1,4-phenylenecarbonyl-1,4-phenyleneoxy) (CAS Reg. No. 27380-27-4).</t>
  </si>
  <si>
    <t>Platinum, [(2,5,6-.eta.)-3-(1-acetyl-2-oxopropyl)bicyclo[2.2.1]hept-5-en-2-yl](2,4-pentanedionato-O,O').</t>
  </si>
  <si>
    <t>Fatty acids, C14-20, esters with pentaerythritol (CAS Reg. No. 68440-28-8).</t>
  </si>
  <si>
    <t>E. I. du Pont de Nemours and Company, Incorporated</t>
  </si>
  <si>
    <t>Poly(1,4-benzene dicarboxylic acid dimethyl ester, 1,4-butanediol, ethylene oxide, propylene oxide) (CAS Reg. No. 64811-37-6).</t>
  </si>
  <si>
    <t>Poly(1,4-benzene dicarboxylic acid dimethyl ester, 1,3-benzene dicarboxylic acid dimethyl ester, 1,4-butanediol, ethylene oxide, propylene oxide) (CAS Reg. No. 64811-38-7).</t>
  </si>
  <si>
    <t>N-[3,5-Bis(2,2-dimethyl-propionylamino)phenyl]-2,2-dimethylpropionamide</t>
  </si>
  <si>
    <t>Ineos Silicas Group</t>
  </si>
  <si>
    <t>Zeolite Na-P REPLACES FCN 548</t>
  </si>
  <si>
    <t>1,2-Cyclohexanedicarboxylic acid, calcium salt (1:1), (1R, 2S)-rel- (CAS Reg. No. 491589-22-1)</t>
  </si>
  <si>
    <t>Dominion Colour Corporation</t>
  </si>
  <si>
    <t>Benzenesulfonic acid, 4-[[1-[[(2-methylphenyl)amino)]carbonyl]-2-oxopropyl]azo]-3-nitro-, calcium salt (2:1). (C.I. Pigment Yellow 62).</t>
  </si>
  <si>
    <t>Asahi Glass Company, Ltd. (Manufacturer) AGC Chemicals Americas, Incorporated</t>
  </si>
  <si>
    <t>Copolymer of perfluorohexylethyl methacrylate, 2-N,N-diethylaminoethyl methacrylate, 2-hydroxyethyl methacrylate, and 2,2'-ethylenedioxydiethyl dimethacrylate, acetic acid salt (CAS Reg. No. 863408-20-2) or malic acid salt (CAS Reg. No. 1225273-44-8).</t>
  </si>
  <si>
    <t>3-pyridinecarbonitrile, 4-methyl-2,6-bis[(4-methylphenyl)amino]-5-[[2-(trifluoromethyl)-phenyl]azo]- (CAS Reg. No. 669005-94-1).</t>
  </si>
  <si>
    <t>Asahi Glass Co., Ltd. (Manufacturer) and AGC Chemicals Americas, Incorporated</t>
  </si>
  <si>
    <t>A copolymer of propylene (CAS Reg. No. 115-07-1), tetrafluoroethylene (CAS Reg. No. 116-14-3), and 3,3,3-trifluoropropene (CAS Reg. No. 677-21-4) cured with a salt of a quarternary ammonium compound and phenol, 4,4'-(2,2,2-trifluoro-1-(trifluoromethyl)ethylidene)bis-.</t>
  </si>
  <si>
    <t>2,2,4-Trimethyl-1,3-pentanediol diisobutyrate (CAS Reg. No. 6846-50-0).</t>
  </si>
  <si>
    <t>Penford Products Company; Penford Australia Ltd.; and Penford New Zealand Ltd.</t>
  </si>
  <si>
    <t>Industrial starch modified (CAS Reg. No. 56780-58-6) by treatment with greater than 5 percent, and not more than 21 percent by weight 2,3-epoxypropyl trimethylammonium chloride (CAS Reg. No. 3033-77-0).</t>
  </si>
  <si>
    <t>BASF Corporation and NatureWorks LLC</t>
  </si>
  <si>
    <t>Copolymer of styrene (CAS Reg. No. 100-42-5), methyl methacrylate (CAS Reg. No.80-62-6), and glycidyl methacrylate (CAS Reg. No. 106-91-2).</t>
  </si>
  <si>
    <t>Toppan Printing Company, Ltd.</t>
  </si>
  <si>
    <t>Cross-linked reaction product of polyvinyl alcohol (PVOH) (CAS Reg. No. 9002-89-5) and tetraethoxysilane (TEOS) (CAS Reg. No. 78-10-4), coupled with the trimethoxysilane-based coupling agent described in the notification.</t>
  </si>
  <si>
    <t>CERATIZIT S.A. and subsidiaries</t>
  </si>
  <si>
    <t>Tungsten carbide containing up to 11.5 percent nickel with up to 1.9 percent chromium, tantalum carbide, niobium carbide, molybdenum carbide, and/or vanadium carbide</t>
  </si>
  <si>
    <t>Tungsten carbide containing up to 16.0 percent cobalt with up to 6.5 percent chromium, titanium carbide, tantalum carbide, niobium carbide, and/or vanadium carbide</t>
  </si>
  <si>
    <t>Silicon nitride containing up to 14.5 percent aluminum oxide, yttrium oxide, and/or titanium dioxide.</t>
  </si>
  <si>
    <t>Silicon nitride containing up to 14.5 percent aluminum oxide, yttrium oxide, and/or titanium dioxide</t>
  </si>
  <si>
    <t>Unimatec Company, Ltd.</t>
  </si>
  <si>
    <t>Copolymer of tetrafluoroethylene, perfluoromethylvinylether and 1-iodo-2-bromotetrafluoroethane intended to be cross-linked with triallylisocyanurate. REPLACES FCN 278</t>
  </si>
  <si>
    <t>Amines, bis(hydrogenated rape oil alkyl) methyl, N-oxides (CAS Reg. No. 204933-93-7).</t>
  </si>
  <si>
    <t>Extruded polystyrene (CAS Reg. No. 9003-53-6) and cross-linked polyvinylpyrrolidone (CAS Reg. No. 9003-39-8).</t>
  </si>
  <si>
    <t>A mixture of 5-chloro-2-methyl-4-isothiazolin-3-one (CAS Reg. No. 26172-55-4) and 2-methyl-4-isothiazolin-3-one (CAS Reg. No. 2682-20-4) at a ratio of 3 parts to 1 part by weight. The mixture may contain magnesium or sodium nitrate at a 1 to 1 ratio (weight/weight) with the sum of the isothiazolinone ingredients.</t>
  </si>
  <si>
    <t>Bromine chloride (BrCl) (CAS Reg. No. 13863-41-7).</t>
  </si>
  <si>
    <t>Poly(N-vinylformamide), 20-100 percent hydrolyzed, chloride or sulfate salts. The FCS is specifically known as one of the following: 1. formamide, N-ethenyl-, polymer with ethanamine, hydrochloride (CAS Reg. No. 111616-55-8) 2. formamide, N-ethenyl-, polymer with ethanamine sulfate (CAS Reg. No. 117985-59-8) 3. formamide, ethenyl-, homopolymer, hydrolyzed, hydrochlorides, (CAS Reg. No. 183815-54-5).</t>
  </si>
  <si>
    <t>Rohm and Haas Company</t>
  </si>
  <si>
    <t>Copolymer of divinylbenzene and ethylvinylbenzene (CAS Reg. No. 9043-77-0).</t>
  </si>
  <si>
    <t>Wellman Incorporated</t>
  </si>
  <si>
    <t>Dimethyl sulfoisophthalate, sodium salt (DMSIP) (CAS Reg. No. 3965-55-7). [The CAS nomenclature is 1,3-Benzenedicarboxylic acid, 5-sulfo-, 1,3-dimethyl ester, sodium salt.]</t>
  </si>
  <si>
    <t>A mixture containing peroxyacetic acid (CAS Reg. No. 79-21-0), hydrogen peroxide (CAS Reg. No. 7722-84-1), acetic acid (CAS Reg. No. 64-19-7), 1-hydroxyethylidene-1,1-diphosphonic acid (HEDP) (CAS Reg. No. 2809-21-4), and water.</t>
  </si>
  <si>
    <t>LANXESS Corporation</t>
  </si>
  <si>
    <t>p-chloro-m-cresol (CAS Reg. No. 59-50-7).</t>
  </si>
  <si>
    <t>Stanelco Plc</t>
  </si>
  <si>
    <t>1,4-Benzenedicarboxylic acid, dimethyl ester, polymer with 1,4-butanediol, adipic acid, hexamethylene diisocyanate and not more than 1 percent by weight of a polyhydric alcohol, as described in FCN 372.</t>
  </si>
  <si>
    <t>Phosphonic acid, [[3,5-bis(1,1-dimethylethyl)-4-hydroxyphenyl]methyl]-, diethyl ester (CAS Reg. No. 976-56-7).</t>
  </si>
  <si>
    <t>PPG Industries (UK)</t>
  </si>
  <si>
    <t>2-Hydroxyethyl methacrylate (CAS Reg. No. 868-77-9).</t>
  </si>
  <si>
    <t>2-Propenoic acid, homopolymer, sodium salt (with a weight average molecular weight of 2300 to 5700 Daltons and a weight average molecular weight to number average molecular weight ratio of not more than 6.3) (CAS Reg. No. 9003-04-7).</t>
  </si>
  <si>
    <t>Day-Glo Color Corporation</t>
  </si>
  <si>
    <t>Copper, [C,C,C,C-tetrachloro-29H, 31H-phthalocyaninato(2-)-N29, N30, N31,N32] (CAS Reg. No. 27614-71-7).</t>
  </si>
  <si>
    <t>REPLACED BY FCN 614</t>
  </si>
  <si>
    <t>Futura Polymers A division of Futura Polyesters Limited</t>
  </si>
  <si>
    <t>Polyethylene terephthalate copolyesters (diethylene glycol-isophthalate modified) prepared by the condensation of dimethyl terephthalate or terephthalic acid and ethylene glycol with one or more of the following: dimethyl isophthalate, isophthalic acid, and diethylene glycol. The finished polymer shall contain a total of up to 16 mole-percent of total diethylene glycol and isophthalate units, with the diethylene glycol content expressed as a mole-percent of the total glycol units and the isophthalate content expressed as a mole-percent of the total isophthalate/terephthalate units.</t>
  </si>
  <si>
    <t>1,3-Benzenedicarboxylic acid, 5-sulfo-, monolithium salt (CAS Reg. No. 46728-75-0).</t>
  </si>
  <si>
    <t>BASF Corporation and Nature Works LLC</t>
  </si>
  <si>
    <t>Styrene (CAS Reg. No. 100-42-5), methyl methacrylate (CAS Reg. No. 80-62-6) and glycidyl methacrylate (CAS Reg. No. 1-6-91-2) copolymers.</t>
  </si>
  <si>
    <t>5,7-Bis(1,1-dimethylethyl)-3-hydroxy-2(3H)-benzofuranone, reaction products with o-xylene (CAS Reg. No. 181314-48-7).</t>
  </si>
  <si>
    <t>2-propen-1-ol, reaction products with 1,1,1,2,2,3,3,4,4,5,5,6,6-tridecafluoro-6-iodohexane, dehydroiodinated, reaction products with epichlorohydrin and triethylenetetramine (CAS Reg. No. 464178-94-7).</t>
  </si>
  <si>
    <t>Poly[[6-[(1,1,3,3- tetramethybutyl)amino]-s-triazine-2,4-diyl][2,2,6,6- tetramethyl-4-piperidyl)imino]hexamethylene[(2,2,6,6-tetramethyl-4-piperidyl)imino]] (CAS Reg. No. 70624-18-9)</t>
  </si>
  <si>
    <t>A copolymer of 4-bromo-3,3,4,4-tetrafluoro-1-butene, ethylene, tetrafluoroethylene and trifluoromethyl trifluorovinyl ether optionally cured with triallyl isocyanurate and 2,5-dimethyl-2,5-di(tert-butylperoxy)hexane. (CAS Reg. No. 105656-63-1)</t>
  </si>
  <si>
    <t>Solvay Specialty Polymers Italy S.p.A.</t>
  </si>
  <si>
    <t>Perfluoropolyether dicarboxylic acid (CAS Reg. No. 69991-62-4), ammonium salt.</t>
  </si>
  <si>
    <t>Cytec Industries Incorporation</t>
  </si>
  <si>
    <t>2,2'-(1,4-Phenylene)bis[4H-3,1-benzoxazin-4-one] (CAS Reg. No. 18600-59-4). REPLACES FCNs 428 and 493</t>
  </si>
  <si>
    <t>A type of zeolite in which silver, copper and ammonium ions have been exchanged for sodium ions.</t>
  </si>
  <si>
    <t>Dicetyl peroxydicarbonate (CAS Reg. No. 26322-14-5)</t>
  </si>
  <si>
    <t>Hydrogenated polymers prepared from one or more of the following monomers: 1-decene (CAS Reg. No. 872-05-9), 1-dodecene (CAS Reg. No. 112-41-4), and 1-octene (CAS Reg.No.111-66-0).</t>
  </si>
  <si>
    <t>Asahi Denka Company, Ltd.</t>
  </si>
  <si>
    <t>2,2'-methylenebis(6-(2H-benzotriazol-2-yl)-4-(1,1,3,3-tetramethylbutyl)phenol) (CAS Reg. No. 103597-45-1).</t>
  </si>
  <si>
    <t>GE Healthcare</t>
  </si>
  <si>
    <t>Agarose, polymer with (chloromethyl)oxirane, 2-hydroxy-3-(2-hydroxy-3-(trimethylammonio)propoxy)propyl ethers, sulfate salts (CAS Reg. No. 846053-13-2).</t>
  </si>
  <si>
    <t>Phosphorous acid, cyclic neopentanetetrayl-bis(2,4-di-tert-butylphenyl)ester (CAS Reg. No. 26741-53-7) containing not more than 1 percent by weight triisopropanolamine (CAS Reg. No. 122-20-3).</t>
  </si>
  <si>
    <t>UpFront Chromatography A/S</t>
  </si>
  <si>
    <t>Agarose, cross-linked with epichlorohydrin and derivatized with 1,4-butane sultone, supported on tungsten carbide beads.</t>
  </si>
  <si>
    <t>Tioxide Group, Unlimited</t>
  </si>
  <si>
    <t>1,3-Propanediol, 2-ethyl-2-(hydroxymethyl) (CAS Reg. No. 77-99-6).</t>
  </si>
  <si>
    <t>EMS-Chemie AG/EMS-Chemie (North America) Inc.</t>
  </si>
  <si>
    <t>1,3-Benzenedicarboxylic acid, polymer with 1,3-benzenedimethanamine and hexanedioic acid (CAS Reg. No. 28628-75-3). REPLACES FCN #472</t>
  </si>
  <si>
    <t>Tris (2,4-di-tert-butylphenyl) phosphite (CAS Reg. No. 31570-04-4).</t>
  </si>
  <si>
    <t>Styrene-1,3-butadiene block copolymer containing 60 - 75 weight - percent of polymer units derived from styrene (CAS Reg. No. 106107-54-4).</t>
  </si>
  <si>
    <t>Arkema Inc.</t>
  </si>
  <si>
    <t>Phenol,4-(1,1-dimethylethyl)-, polymer with sulfur chloride (CAS Reg. No. 60303-68-6).</t>
  </si>
  <si>
    <t>2-propen-1-ol, reaction products with pentafluoroiodoethane-tetrafluoroethylene telomer, dehydroiodinated, reaction products with epichlorohydrin and triethylenetetramine (CAS Reg. No 464178-90-3).</t>
  </si>
  <si>
    <t>Polysulfone-polyphenylene sulfone block copolymer CAS name: [1,1'-Biphenyl]-4,4'-diol, polymer with 4,4'-(1-methylethylidene)bis[phenol] and 1,1'-sulfonylbis[4-chlorobenzene] (CAS Reg. No. 27757-21-7).</t>
  </si>
  <si>
    <t>Siloxanes and Silicones, di-Me, 3-hydroxypropyl Me, ethers with polyoxyethylene mono-Me ether and polyoxypropylene mono-Me ether (CAS Reg. No. 472975-82-9).</t>
  </si>
  <si>
    <t>Asahi Denka, Company, Ltd.</t>
  </si>
  <si>
    <t>12H-Dibenzo[d,g][1,3,2]dioxaphosphocin, 2,4,8,10-tetrakis(1,1-dimethylethyl)-6-hydroxy-,6-oxide, lithium salt (CAS Reg. No. 85209-93-4).</t>
  </si>
  <si>
    <t>Asahi Denka Co., Ltd.</t>
  </si>
  <si>
    <t>Lithium 12-hydroxystearate</t>
  </si>
  <si>
    <t>Brüggemann Chemical US, Inc.</t>
  </si>
  <si>
    <t>A mixture of 35-60 percent hydroxysulfinoacetic acid, disodium salt (CAS Reg. No. 223106-41-0), 10-60 percent hydroxysulfoacetic acid, disodium salt (CAS Reg. No. 29736-24-1), and 0-40 percent sodium sulfite (CAS Reg. No. 7757-83-7).</t>
  </si>
  <si>
    <t>Penford Products Company</t>
  </si>
  <si>
    <t>Copolymer of 1,1-difluoroethylene, tetrafluoroethylene, trifluoromethyl trifluorovinyl ether and a halogenated alkene, optionally cured with triallyl isocyanurate and 2,5-dimethyl-2,5-di(tert-butylperoxy)hexane.</t>
  </si>
  <si>
    <t>Copolymer of 1,1-difluoroethylene, hexafluoropropene, tetrafluoroethylene, and a halogenated alkene, optionally cured with triallyl isocyanurate and 2,5-dimethyl-2,5-di(tert-butylperoxy)hexane.</t>
  </si>
  <si>
    <t>Ampacet Corporation</t>
  </si>
  <si>
    <t>Bis(p-ethylbenzylidene)sorbitol (CAS Reg. No. 79072-96-1).</t>
  </si>
  <si>
    <t>The Dow Chemical Company, Trinseo LLC and Styron Holding B.V.</t>
  </si>
  <si>
    <t>α-sulfo-ω-(dodecyloxy)poly(oxyethylene) sodium salt (CAS Reg. No. 9004-82-4).</t>
  </si>
  <si>
    <t>Polyether sulfone-polyphenylene sulfone block copolymer CAS name: [1,1'-Biphenyl]-4,4'-diol, polymer with 1,1'-sulfonylbis[4-chlorobenzene] and 4,4'-sulfonylbis[phenol] (CAS Reg. No. 83094-08-0).</t>
  </si>
  <si>
    <t>Benzamide, 3,3'-[(2-chloro-5-methyl-1,4-phenylene)bis[imino(1-acetyl-2-oxo-2,1-ethanediyl)azo]]bis[4-chloro-N-(3-chloro-2-methylphenyl)-(9Cl) (CAS Reg. No. 5580-57-4).</t>
  </si>
  <si>
    <t>1,2-benzisothiazolin-3-one (CAS Reg. No. 2634-33-5).</t>
  </si>
  <si>
    <t>BASF AG / BASF Corporation</t>
  </si>
  <si>
    <t>Hexanedioic acid, polymer with hexahydro-2H-azepin-2-one and 1,6-hexanediamine (CAS Reg. No. 24993-04-2).</t>
  </si>
  <si>
    <t>Hydrogenated polymers prepared from one or more of the following: 1-decene (CAS Reg. No. 872-05-9), 1-dodecene, (CAS Reg. No. 112-41-4), and 1-octene (CAS Reg.No.111-66-0).</t>
  </si>
  <si>
    <t>1,4-Cyclohexanedicarboxylic acid, polymer with 1,4-cyclohexanedimethanol, 2-(3-hydroxypropyl)-6-[(3-hydroxylpropyl)amino]-1H-benz[de]isoquinoline-1,3-(2H)-dione and 1,3-pentanediamine, 2-hydroxy-3-phenoxypropyl ester (CAS Reg. No. 519050-54-5).</t>
  </si>
  <si>
    <t>Occidental Chemical Corporation</t>
  </si>
  <si>
    <t>Sodium dichloroisocyanurate (CAS Reg. No. 2893-78-9) and sodium bromide mixture containing 85-94 weight-percent sodium dichloroisocyanurate, and 5-9 weight-percent sodium bromide.</t>
  </si>
  <si>
    <t>2,4-di-tert-pentyl-6-[1-(3,5-di-tert-pentyl-2-hydroxyphenyl) ethyl]phenyl acrylate (CAS Reg. No. 123968-25-2).</t>
  </si>
  <si>
    <t>REPLACED BY FCN 537</t>
  </si>
  <si>
    <t>Clariant GmbH</t>
  </si>
  <si>
    <t>Sodium sulfate salt of ethoxylated (7 moles of ethylene oxide) n- and isoundecyl alcohol (C11) (CAS Reg. No. 219756-63-5).</t>
  </si>
  <si>
    <t>Ganz Chemical Company, Ltd.</t>
  </si>
  <si>
    <t>2-Propenoic acid, 2-methyl-, 2-ethyl-2-[{(2-methyl-1-oxo-2-propenyl) oxy} methyl]-1, 3-propenediyl ester, polymer with ethyl-2-propenoate and methyl 2-methyl-2-propenoate (CAS Reg. No. 59779-17-8).</t>
  </si>
  <si>
    <t>Tert-Butylperoxy-3,5,5-trimethylhexanoate (CAS Reg. No. 13122-18-4).</t>
  </si>
  <si>
    <t>4-(4-phenoxyphenoxy)benzoic acid homopolymer (CAS Reg. No. 88049-74-5).</t>
  </si>
  <si>
    <t>2-propen-1-ol, reaction products with pentafluoroiodoethane-tetrafluoroethylene telomer, dehydroiodinated, reaction products with epichlorohydrin and triethylenetetramine (CAS Reg. No. 464178-90-3).</t>
  </si>
  <si>
    <t>Braskem PP Americas, Inc., and Braskem Europe</t>
  </si>
  <si>
    <t>Polybetaine polysiloxane copolymer (CAS Reg. No. 102523-96-6).</t>
  </si>
  <si>
    <t>NOVA Chemicals Inc.</t>
  </si>
  <si>
    <t>Isobutylene-butene copolymer (CAS Reg. No. 9044-17-1).</t>
  </si>
  <si>
    <t>Dimethyl dicarbonate (DMDC)</t>
  </si>
  <si>
    <t>Hydrogenated aromatic petroleum hydrocarbon resin (CAS Reg. No. 88526-47-0), which may be partially hydrogenated.</t>
  </si>
  <si>
    <t>Asahi Glass Company, Ltd.</t>
  </si>
  <si>
    <t>Tetrafluoroethylene-ethylene-3,3,4,4,5,5,6,6,6-nonafluoro-1-hexene terpolymer (CAS Reg. No. 68258-85-5).</t>
  </si>
  <si>
    <t>BASF AG</t>
  </si>
  <si>
    <t>Alpha alkene (C20-C24) polymers with maleic anhydride reaction products with 2,2,6,6-tetramethyl-4-piperidinamine (CAS Reg. No. 152261-33-1).</t>
  </si>
  <si>
    <t>Copolymer of vinylidene chloride and butyl acrylate (CAS Reg. No. 9011-09-0), containing up to 10 weight percent polymer units derived from butyl acrylate.</t>
  </si>
  <si>
    <t>Dr. W. Kolb AG</t>
  </si>
  <si>
    <t>Poly(oxy-1,2-ethanediyl), α-eicosyl-ω-hydroxy- (CAS Reg. No. 26636-39-5).</t>
  </si>
  <si>
    <t>Ishizuka Glass Co. Ltd.</t>
  </si>
  <si>
    <t>Silver-zinc-magnesium-aluminum-calcium-sodium-borate-phosphate glass.</t>
  </si>
  <si>
    <t>NatureWorks LLC</t>
  </si>
  <si>
    <t>Polylactide (PLA) polymers containing from 6 to 16 weight percent D-lactic acid polymer units (High D PLA; CAS Reg. No. 9051-89-2). The polymers will be manufactured and characterized as further described in the notification.</t>
  </si>
  <si>
    <t>ASAHI DENKA Co., Ltd.</t>
  </si>
  <si>
    <t>Tetradecanoic acid; lithium salt (CAS Reg. No. 20336-96-3).</t>
  </si>
  <si>
    <t>2,6-naphthalenedicarboxylic acid, polymer with 1,4-benzenedicarboxylic acid, 1,4-butanediol and 4,4'-(1,3,6,8-tetrahydro-1,3,6,8-tetraoxobenzo[lmn][3,8]phenanthroline-2,7-diyl)bis[benzoic acid].</t>
  </si>
  <si>
    <t>REPLACED BY FCN 526</t>
  </si>
  <si>
    <t>Lyckeby Stärkelsen Industrial Starches AB Penford Products Company</t>
  </si>
  <si>
    <t>Industrial starch modified by treatment with greater than 5 percent and not more than 21 percent by weight of 2,3-epoxypropyl trimethylammonium chloride (CAS Reg. No. 3303-77-0).</t>
  </si>
  <si>
    <t>The Coca-Cola Company Clariant Life Science Molecules (America), Inc. INVISTA S.àr.1.</t>
  </si>
  <si>
    <t>N,N'-1,6-hexanediylbis[2-amino-benzamide] (CAS Reg. No. 103956-07-6)</t>
  </si>
  <si>
    <t>C.I. Pigment Yellow 163 (CAS Reg. No. 68186-92-5).</t>
  </si>
  <si>
    <t>1,3-Benzenedicarbonyl dichloride, polymer with 1,4-benzenedicarbonyl dichloride, 1,3-benzenediol, carbonic dichloride and 4,4'-(1-methylethylidene)bisphenol, 4-(1-methyl-1-phenylethyl)phenyl ester (CAS Reg. No. 235420-85-6).</t>
  </si>
  <si>
    <t>Cross-linked reaction product of polyvinyl alcohol (PVOH; CAS Reg. No. 9002-89-5) and tetraethoxysilane (TEOS; CAS Reg. No. 78-10-4).</t>
  </si>
  <si>
    <t>The FCS is a cross-linked reaction product of an acrylic resin, a silane coupling agent, and a urethane polymer. This reaction product is formed in situ as a layer applied to an appropriate base film. The acrylic resin consists of a copolymer of styrene (CAS Reg. No. 100-42-5), methyl methacrylate (CAS Reg. No.80-62-6), methacrylic acid(CAS Reg. No. 79-41-4), t-butyl methacrylate (CAS Reg. No.585-07-9), and hydroxyethyl methacrylate (CAS Reg. No.868-77-9). The silane coupling agent consists of gamma-isocyanatopropyl-trimethoxysilane (IPSi) (CAS Reg. No. 15396-00-6). The urethane prepolymer is an NCO-terminated prepolymer consisting of trimethylol propane (CAS Reg. No. 77-99-6) adducts of 3-isocyanatomethyl-3,5,5-trimethylcyclohexyl isocyanate (isophorone diisocyanate, or IPDI) and 1,3-bis(isocyanatomethyl)benzene (m-xylylene diisocyanate, m-XDI).</t>
  </si>
  <si>
    <t>Benzenemethanaminium, N,N-dimethyl-N-(2-(2-(4-(1,1,3,3,-tetramethylbutyl)phenoxy)ethoxy)-ethyl)-,chloride (CAS Reg. No. 121-54-0) also known as Benzethonium Chloride USP</t>
  </si>
  <si>
    <t>Styrene-maleic anhydride copolymer, sodium salt (CAS Reg. No. 25736-61-2).</t>
  </si>
  <si>
    <t>Tetracarbonyl di-µ-chlorodirhodium (I) (CAS Reg. No. 14523-22-9) Trade name: Rhodium carbonyl chloride dimer Formula: (Rh(CO)2Cl)2</t>
  </si>
  <si>
    <t>N-phenylbenzenamine reaction products with 2,4,4-trimethylpentene (CAS Reg. No. 68411-46-1).</t>
  </si>
  <si>
    <t>[1,1'-biphenyl]-4,4'-diol, polymer with 1,1'-sulfonylbis[4-chlorobenzene] (CAS Reg. No. 25608-64-4).</t>
  </si>
  <si>
    <t>Albemarle Poultry Sciences, LLC</t>
  </si>
  <si>
    <t>1,3-dibromo-5,5-dimethylhydantoin (DBDMH; CAS Reg. No. 77-48-5)</t>
  </si>
  <si>
    <t>INEOS NOVA LLC</t>
  </si>
  <si>
    <t>Styrene-methyl methacrylate-butyl acrylate-butadiene copolymer.</t>
  </si>
  <si>
    <t>Toho Chemical Industry Company, Ltd.</t>
  </si>
  <si>
    <t>2-Propenoic acid, 2-methyl-, dodecyl ester, polymer with docosyl 2-propenoate, eicosyl 2-propenoate, octadecyl 2-propenoate and tetradecyl 2-methyl-2-propenoate (CAS Reg. No. 470469-55-7)</t>
  </si>
  <si>
    <t>Bio-cide International, Inc.</t>
  </si>
  <si>
    <t>REPLACED BY FCN 708</t>
  </si>
  <si>
    <t>Perstorp Polyols, Inc. Rock Paint Co., Ltd.</t>
  </si>
  <si>
    <t>Polyester-polyurethane resin formulated from: (a)(1) Polyester-polyurethanediol resins prepared by the reaction of a mixture of polybasic acids and polyhydric alcohols listed in 21 CFR 175.300(b)(3)(vii) and 1,6-hexanediol (CAS Reg. No. 629-11-8), dimethylolbutanoic acid (CAS Reg. No. 10097-02-6), 3-isocyanatomethyl-3,5,5-trimethylcyclohexyl isocyanate (CAS Reg No. 4098-71-9), and/or 1,3-bis(isocyanatomethyl)benzene (CAS Reg. No. 25854-16-4). The FCS will be manufactured and characterized as described in the notification. (2) An optional trimethoxysilane coupling agent containing an epoxy group, as described in the notification, not to exceed 3 percent by weight of the cured adhesive. (b) Urethane cross-linking agent comprising not more than 20 percent by weight of the cured adhesive, and formulated from trimethylolpropane (CAS Reg. No. 77-99-6) adduct of 3-isocyanatomethyl-3,5,5-trimethylcyclohexyl isocyanate and/or trimethylolpropane adduct of 1,3-bis(isocyanatomethyl)benzene and/or 3-isocyanatomethyl-3,5,5-trimethylcyclohexyl isocyanate cyanurate (CAS Reg. No. 53880-05-0). The content of the 3-isocyanatomethyl-3,5,5-trimethylcyclohexyl isocyanate cyanurate shall not exceed 14 percent by weight of the cured adhesive.</t>
  </si>
  <si>
    <t>An aqueous mixture of peroxyacetic acid (CAS Reg. No. 79-21-0), hydrogen peroxide (CAS Reg. No.7722-84-1), acetic acid (CAS Reg. No. 64-19-7), sulfuric acid (CAS Reg. No. 7664-93-9), and 1-hydroxyethylidine-1,1-diphosphonic acid (HEDP) (CAS Reg. No. 2809-21-4)</t>
  </si>
  <si>
    <t>Wacker Chemical Corporation (formerly known as Wacker Silicones Corporation)</t>
  </si>
  <si>
    <t>Di-μ-chlorobis((1,2,5,6-η)-1,5-cyclooctadiene)dirhodium (CAS Reg. No. 12092-47-6).</t>
  </si>
  <si>
    <t>E.I. du Pont de Nemours and Company, Inc.</t>
  </si>
  <si>
    <t>Poly(isophthaloyl chloride/m-phenylenediamine) (CAS Reg. No. 25765-47-3)</t>
  </si>
  <si>
    <t>Amersham Biosciences</t>
  </si>
  <si>
    <t>Agarose, polymer with (chloromethyl)oxirane, 2-hydroxy-3(3-sulfopropoxy)propyl ethers, sodium salts (CAS Reg. No. 676618-71-6).</t>
  </si>
  <si>
    <t>Lubrizol Advanced Materials</t>
  </si>
  <si>
    <t>Alcohol ethoxylate in which the alcohol contains from 12 to 22 carbon atoms and the ethoxylate chain contains from 4 to 20 repeating ethoxylate units.</t>
  </si>
  <si>
    <t>Roquette Frères</t>
  </si>
  <si>
    <t>Industrial starch modified by treatment with greater than 5 percent and not more than 21 percent by weight 2,3-epoxypropyltrimethyl-ammonium chloride (CAS Reg. No. 56780-58-6).</t>
  </si>
  <si>
    <t>Monoisopropanolamine (MIPA) (CAS Reg. No. 78-96-6)</t>
  </si>
  <si>
    <t>Baker Petrolite - Polymers Division</t>
  </si>
  <si>
    <t>Ethoxylated primary linear alcohols of greater than 10% ethylene oxide by weight, having molecular weights of 390 - 7,000 (CAS Reg. No. 97953-22-5).</t>
  </si>
  <si>
    <t>1,4-Dioxa-8-azaspiro[4.5]decane, 7,7,9,9-tetramethyl- (CAS Reg. No. 36793-27-8)</t>
  </si>
  <si>
    <t>Cellresin Technologies, LLC Equistar Chemicals, LP</t>
  </si>
  <si>
    <t>Poly(ethylene-maleic anhydride) grafted cyclodextrin(s).</t>
  </si>
  <si>
    <t>Ishizuka Glass Co., Ltd.</t>
  </si>
  <si>
    <t>Silver-magnesium-calcium-phosphate-borate-glass.</t>
  </si>
  <si>
    <t>Silver-magnesium-aluminum-phosphate glass.</t>
  </si>
  <si>
    <t>EMD Chemicals Inc.</t>
  </si>
  <si>
    <t>Tin(IV) Oxide (CAS Reg. No. 18282-10-5).</t>
  </si>
  <si>
    <t>Energy Strategy Associates/ The Shepherd Color Company</t>
  </si>
  <si>
    <t>Metallic pigment comprised of borosilicate glass flakes, 70 to 95 percent, coated with pure silver metal, 5 to 30 percent by weight.</t>
  </si>
  <si>
    <t>SABIC Innovative Plastics and BASF Corporation</t>
  </si>
  <si>
    <t>Propenoic acid, homopolymer, sodium salt (CAS Reg. No. 9003-04-7).</t>
  </si>
  <si>
    <t>Quino[2,3-b]acridine-7,14-dione,5,12-dihydro-2,9-dimethyl, also known as diemethylquinacridone and C.I. Pigment Red 122 (CAS Reg. No. 980-26-7).</t>
  </si>
  <si>
    <t>Japan Crown Cork Co. Ltd.</t>
  </si>
  <si>
    <t>Hexanedioic acid, polymer with 2-ethyl-2-(hydroxymethyl)-1,3-propanediol, α-hydro-ω-hydroxypoly(oxy-1,4-butanediyl), 3-methyl-1,5-pentanediol and 1-methyl-1,3-propanediylbis[(6-isocyanatohexyl)carbamate] (CAS Reg. No. 622366-97-6).</t>
  </si>
  <si>
    <t>Ethylene/octene copolymers containing up to 50 weight percent polymer units derived from 1-octene (CAS Reg. No. 26221-73-8).</t>
  </si>
  <si>
    <t>Copolymers produced by the polymerization of 6-hydroxy-2-naphthoic acid with one or more of the following monomers: 4-hydroxybenzoic acid; 4,4'-biphenol; N-(4-hydroxyphenyl)acetamide; terephthalic acid; resorcinol; and isophthalic acid such that a minimum of 55 percent of the polymer units are derived from 6-hydroxy-2-naphthoic acid alone or in combination with 4-hydroxybenzoic acid, not more than 25 percent of the polymer units are derived individually from 4,4'-biphenol, N-(4-hydroxyphenyl)acetamide and terephthalic acid, and not more than 15 percent of the polymer units are derived individually from resorcinol and isophthalic acid. The copolymers should be manufactured and characterized as described in the notification.</t>
  </si>
  <si>
    <t>Poly(terephthaloyl chloride/p-phenylenediamine) (CAS Reg. No. 26125-61-1).</t>
  </si>
  <si>
    <t>Perstorp Polyols, Inc.</t>
  </si>
  <si>
    <t>2-butyl-2-ethyl-1,3-propanediol (CAS Reg. No. 115-84-4).</t>
  </si>
  <si>
    <t>Huntsman Tioxide/Tioxide Europe S.A.S./Tioxide Europe S.L.</t>
  </si>
  <si>
    <t>n-octyl phosphonic acid (NOPA)- modified titanium dioxide, (produced by chemically reacting NOPA (CAS Reg. No. 4724-48-5) with titanium dioxide to achieve a treatment level of 0.85% by weight of NOPA on the pigment).</t>
  </si>
  <si>
    <t>EMS-Chemie AG/EMS Chemie (North America) Inc.</t>
  </si>
  <si>
    <t>1,3-benzenedicarboxylic acid, polymer with 1,4-benzenedicarboxylic acid, 1,6-hexanediamine and 4,4'-methylenebis[2-methylcyclohexanamine] (CAS Reg. No. 112754-95-7).</t>
  </si>
  <si>
    <t>Tetra Pak, Inc.</t>
  </si>
  <si>
    <t>A blend of LDPE and LDPE grafted with vinyltrimethoxysilane (LDPE/VTMOS-LDPE) containing up to 50 percent LDPE grafted with vinyltrimethoxysilane (VTMOS-LDPE).</t>
  </si>
  <si>
    <t>Polyester-polyurethane resin-acid dianhydride adhesives.</t>
  </si>
  <si>
    <t>Copper, (1,3,8,16,24-hexabromo-2,4,9,10,11,15,17,22,23,25-decachloro-29H,31H-phthalocyanato(2-)-N29,N30,N31,N32)-, (SP-4-2)- (CAS Reg. No. 14302-13-7).</t>
  </si>
  <si>
    <t>C16 - 18 fatty acid esters of a branched C20 alcohol as described in the notification.</t>
  </si>
  <si>
    <t>ATOFINA Chemicals</t>
  </si>
  <si>
    <t>Hexanedioic acid, polymer with azacyclotridecan-2-one and α-hydro-ω-hydroxypoly(oxy-1,2-ethanediyl) (CAS Reg. No. 70290-02-7).</t>
  </si>
  <si>
    <t>Ethylene-2-norbornene copolymer (CAS Reg. No. 26007-43-2). The CAS nomenclature is bicyclo{2.2.1} hept-2-ene, polymer with ethene.</t>
  </si>
  <si>
    <t>4,4'-[Isopropylidenebis(p-phenyleneoxy)]diphthalic dianhydride/4,4'-diaminodiphenyl sulfone copolymer (CAS Reg. No. 77699-82-2).</t>
  </si>
  <si>
    <t>2-[2,4-bis(1,1-dimethylethyl)phenoxy]5-butyl-5-ethyl-1,3,2-dioxaphosphorinane,(CAS Reg. No. 180071-71-0), which may contain not more than 1 percent by weight triisopropanolamine (CAS Reg. No. 122-20-3).</t>
  </si>
  <si>
    <t>Precision Polymer Engineering, Ltd.</t>
  </si>
  <si>
    <t>A copolymer of tetrafluoroethylene and perfluoromethylvinyl ether (CAS Reg. No. 26425-79-6) \ modified with 3,3,4,4,5,5,6,6,7,7,8,8-dodecafluoro-1,9-diene and 1,3,5-triallyl cyanurate or 1,3,5-triallyl isocyanurate.</t>
  </si>
  <si>
    <t>Silicon Dioxide (CAS Reg. No. 7631-86-9).</t>
  </si>
  <si>
    <t>Lucite International UK, Ltd.</t>
  </si>
  <si>
    <t>Copolymer of n-butyl methacrylate and isobutyl methacrylate (CAS Reg. No. 9011-53-4).</t>
  </si>
  <si>
    <t>Eliokem, Inc.</t>
  </si>
  <si>
    <t>Acrylonitrile-butadiene copolymer crosslinked with divinylbenzene (CAS Reg. No. 9003-18-3).</t>
  </si>
  <si>
    <t>A mixture of imidazolium and imidazoline compounds, 1H-imidazolium, 1-ethyl-2-(8Z)-8-heptadecenyl-4,5-dihydro-1-[2-[[(9Z)-1-oxo-9-octadecenyl]amino]ethyl]-, ethyl sulfate (CAS Reg. No. 67846-14-4) and 9-octadecenamide, N-[2-[2-(8Z)-8-heptadecenyl-4,5-dihydro-1H-imidazol-1-yl]ethyl]-, (9Z)- (CAS Reg. No. 63441-26-9).</t>
  </si>
  <si>
    <t>Mixture of potassium stearyl phosphate (CAS Reg. No. 68987--29-1), polyoxyethylene lauryl ether phosphate potassium salt, and polyoxyethylene tridecyl ether phosphate potassium salt.</t>
  </si>
  <si>
    <t>General Electric Company</t>
  </si>
  <si>
    <t>Siloxanes and silicones, di-Me, polymers with silica-1,1,1-trimethyl-N-(trimethylsilyl)silanamine hydrolysis products and silicic acid trimethylsilyl ester (CAS Reg. No. 159002-21-8).</t>
  </si>
  <si>
    <t>Tris (2,4-di-tert-butylphenyl)phosphite (CAS Reg. No. 31570-04-4).</t>
  </si>
  <si>
    <t>AmeriBrom, Inc.</t>
  </si>
  <si>
    <t>35 percent Ammonium Bromide Solution (CAS Reg. No. 12124-97-9).</t>
  </si>
  <si>
    <t>REPLACED BY FCN 449</t>
  </si>
  <si>
    <t>1,3-Benzenedicarboxylic acid, polymer with 1,4-benzenedicarboxylic acid and 1,6-hexanediamine (CAS Reg. No. 25750-23-6). The FCS is manufactured according to the monomer composition specified in the notification.</t>
  </si>
  <si>
    <t>Arakawa Chemical Industries, Ltd.</t>
  </si>
  <si>
    <t>Aromatic petroleum hydrocarbon resin, hydrogenated (CAS Reg. No. 88526-47-0), produced by the catalytic polymerization of aromatic substituted olefins from low boiling distillates of cracked petroleum stocks with a boiling point no greater that 220°C (428°F), and the subsequent catalytic reduction of the resulting aromatic petroleum hydrocarbon resin.</t>
  </si>
  <si>
    <t>The Dow Chemical Company Equipolymers s.r.1. Dow Olefinverbund GmbH</t>
  </si>
  <si>
    <t>Polyethylene terephthalate copolyesters (diethylene glycol-isophthalate modified), prepared by the condensation of dimethyl terephthalate or terephthalic acid and ethylene glycol with one or more of the following: dimethyl isophthalate, isophthalic acid, and diethylene glycol. The finished polymer shall contain a total of not more than 10 mole-percent of diethylene glycol and isophthalate units, with the diethylene glycol content expressed as a mole-percent of the total glycol units and the isophthalate content expressed as a mole-percent of the total isophthalate/terephthalate units.</t>
  </si>
  <si>
    <t>Poly(tricyclo[5.2.1.0(2,6)]decane-3,5-diyl-ethylene)-co-(bicyclo[3.3.0]octane-2,4-diyl-ethylene)- co-(tricyclo[6.4.0.0(2,6)]dodecane-3,5-diyl-ethylene)].</t>
  </si>
  <si>
    <t>Poly(12-hydroxystearic acid) end-capped with stearic acid (CAS Reg. No. 58128-22-6).</t>
  </si>
  <si>
    <t>Monoisopropanolamine (MIPA) (CAS Reg. No. 78-96-6).</t>
  </si>
  <si>
    <t>REPLACED BY FCN 780</t>
  </si>
  <si>
    <t>Dibutyl sebacate (CAS Reg. No. 000109-43-3).</t>
  </si>
  <si>
    <t>Siloxanes and silicones, di-Me, hydrogen-terminated, reaction products with acrylic acid and 2-ethyl-2-[(2-propenyloxy)methyl]-1,3-propanediol (CAS Reg. No. 155419-56-0). The cured resins may include the photoinitiator 2-hydroxy-2-methyl-1-phenyl-propanone (CAS Reg. No. 7473-98-5).</t>
  </si>
  <si>
    <t>Ethylene/1-butene copolymers (CAS Reg. No. 25087-34-7).</t>
  </si>
  <si>
    <t>1,2-Bis(3,5-di-tert-butyl-4-hydroxyhydrocinnamoyl)hydrazine (CAS Reg. No. 32687-78-8).</t>
  </si>
  <si>
    <t>1,4-Benzenediamine, N-(1-3-dimethylbutyl)-N'-phenyl-, reaction products with ethylene oxide mono[[C12-richC10-13-branched alkyl thio]methyl] derivatives (CAS Reg. No. 444992-04-5).</t>
  </si>
  <si>
    <t>Siloxanes and silicones, di-methyl, 3-(4-hydroxy-3-methoxy-3-methoxyphenyl)propyl group-terminated, polymers with bisphenol A, carbonic dichloride and 4-(1-methyl-1-phenylethyl)phenol (CAS Reg. No. 202483-49-6; also known as siloxane-modified polycarbonate) where the siloxane-modified portion of the FCS is approximately 7 percent by weight of the FCS.</t>
  </si>
  <si>
    <t>Siloxanes and silicones, di-methyl, 3-(4-hydroxy-3-methoxyphenyl)propyl group-terminated, polymers with bisphenol A, carbonic dichloride and 4-(1-methyl-1-phenylethyl)phenol (CAS Reg. No. 202483-49-6; also known as siloxane-modified polycarbonate) where the siloxane-modified portion of the FCS is approximately 22 percent by weight of the FCS.</t>
  </si>
  <si>
    <t>Huntsman Ethyleneamines Ltd.</t>
  </si>
  <si>
    <t>Tetraethylenepentamine (CAS Reg. No. 112-57-2).</t>
  </si>
  <si>
    <t>DuPont Teijin Films</t>
  </si>
  <si>
    <t>Polyethylene terephthalate copolymers (diethylene glycol-azelaic acid modified) prepared by the condensation of terephthalate acid (or dimethyl terephthalate) and ethylene glycol with azelaic acid and diethylene glycol. The copolymers shall be manufactured and characterized as described in the notification.</t>
  </si>
  <si>
    <t>3V, Inc.</t>
  </si>
  <si>
    <t>Benzoic acid, 2,4-dihydroxy-, polymer with formaldehyde and 1-naphthalenol, sodium salt (CAS Reg. No. 209119-35-7).</t>
  </si>
  <si>
    <t>Wacker Silicones Corporation</t>
  </si>
  <si>
    <t>Polysiloxane di-methyl, vinyl-terminated, reaction product with 1,2,4-trivinylcyclohexane polymer with polydimethylsiloxane, hydrogen terminated.</t>
  </si>
  <si>
    <t>E.I. duPont de Nemours and Company</t>
  </si>
  <si>
    <t>1,3-benzenedicarboxylic acid, 5-sulfo-1, 3-dimethyl ester, sodium salt, polymer with dimethyl 1,4-benzenedicarboxylate, dimethyl pentanedioate, poly(ethylene glycol), and 1,2-ethanediol.</t>
  </si>
  <si>
    <t>Di-(para-methylbenzylidene) sorbitol (CAS Reg. No. 81541-12-0, 54686-97-4 and 197809-37-3) alone or containing up to 1 percent triisopropanolamine (CAS Reg. No. 122-20-3).</t>
  </si>
  <si>
    <t>A type of zeolite in which silver, zinc and ammonium ions have been exchanged for sodium ions. The silver content of the modified zeolite shall not exceed 5 percent by weight.</t>
  </si>
  <si>
    <t>Hydrogenated styrene butadiene block copolymers (CAS Reg. No. 66070-58-4).</t>
  </si>
  <si>
    <t>Polyester-polyurethane resin-acid dianhydride adhesive as described at 21 CFR 177.1390(c)(2)(vii).</t>
  </si>
  <si>
    <t>1,3-benzenedicarboxylic acid, 5-sulfo-, 1,3-dimethyl ester, sodium salt, polymer with dimethyl 1,4-benzenedicarboxylate, dimethyl pentanedioate and 1,2-ethanediol (CAS Reg. No. 65072-10-8).</t>
  </si>
  <si>
    <t>API Corporation</t>
  </si>
  <si>
    <t>2,2,5,7,8-Pentamethyl-6-chromanol (CAS Reg. No. 950-99-2) Other name: 2,2,5,7,8-Pentamethyl-6-hydroxy chroman.</t>
  </si>
  <si>
    <t>Hydrogenated petroleum hydrocarbon resin (cyclopentadiene-type) (CAS Reg. No. 68132-00-3).</t>
  </si>
  <si>
    <t>Technical Absorbents, Inc.</t>
  </si>
  <si>
    <t>2-Propenoic acid, 2-methyl, monoester with 1,2-propanediol, polymer with methyl 2-propenoate, 2-propenoic acid and sodium 2-propenoate (CAS Reg. No. 117675-55-5).</t>
  </si>
  <si>
    <t>Honeywell International Inc.</t>
  </si>
  <si>
    <t>Quino[2,3-b]acridine-7,14-dione,5,12-dihydro-2,9-dimethyl- (also known as Pigment Red 122) (CAS Reg. No. 980-26-7).</t>
  </si>
  <si>
    <t>1,4-Dioxa-8-azaspiro[4.5]decane, 7,7,9,9-tetramethyl- (CAS Reg. No. 36793-27-8).</t>
  </si>
  <si>
    <t>Introduction into interstate commerce and delivery for introduction into interstate commerce voluntarily ceased by the manufacturer. Copolymers of 2-perfluoroalkylethyl acrylate, 2-N,N-diethylaminoethyl methacrylate, and glycidyl methacrylate.</t>
  </si>
  <si>
    <t>Trilauryl phosphite (CAS Reg. No. 3076-63-9) containing not more than 1 percent by weight triisopropanolamine (CAS Reg. No. 122-20-3).</t>
  </si>
  <si>
    <t>Styrene-acrylic copolymers as further described in your submission (FCN 336).</t>
  </si>
  <si>
    <t>Toppan Printing Co., Ltd.</t>
  </si>
  <si>
    <t>The reaction product of polyvinyl alcohol (PVOH) and tetraethoxysilane (TEOS), (CAS Reg. No. 9002-89-5 and 78-10-4 respectively).</t>
  </si>
  <si>
    <t>The FCS is the cross-linked reaction product of (1) an acrylic resin, consisting of a copolymer of styrene (CAS Reg. No. 100-42-5), methyl methacrylate (CAS Reg. No. 80-62-6), methacrylic acid (CAS Reg. No. 79-41-4), t-butyl methacrylate (CAS Reg. No. 585-07-9), and hydroxyethyl methacrylate (CAS Reg. No. 868-77-9); (2) a silane coupling agent, consisting of γ-isocyanatopropyltrimethoxysilane (CAS Reg. No. 15396-00-6); and (3) a urethane prepolymer which is an isocyanate-terminated polymer consisting of trimethylol propane (CAS Reg. No. 77-99-6) adducts of isophorone diisocyanate (CAS Reg. No. 4098-71-9) and m-xylylene diisocyanate (CAS Reg. No. 3634-83-1).</t>
  </si>
  <si>
    <t>Quino(2,3-b)acridine-7,14-dione,5,12-dihydro- (6CI, 8CI, 9CI), (C.I. Pigment Violet 19) (CAS Reg. No. 1047-16-1).</t>
  </si>
  <si>
    <t>Schott HiCotec, Division of Schott Spezialglas GmbH, KHS Plasmax GmbH</t>
  </si>
  <si>
    <t>Phosphorous acid, bis[2,4-bis(1,1-dimethylethyl)-6-methylphenyl]ethyl ester (CAS Reg. No. 145650-60-8). The FCS is also known as bis(2,4-di-tert-butyl-6-methylphenyl)ethyl phosphite.</t>
  </si>
  <si>
    <t>Crompton Corporation</t>
  </si>
  <si>
    <t>Polypropylene glycol monobutyl ether; CAS name: Poly(oxy(methyl-1,2-ethanediyl)), α-butyl-ω-hydroxy- (CAS Reg. No. 9003-13-8).</t>
  </si>
  <si>
    <t>Degussa Goldschmidt Chemical Corporation</t>
  </si>
  <si>
    <t>N-(2-Hydroxyethyl)octadecanamide (CAS Reg. No. 111-57-9).</t>
  </si>
  <si>
    <t>Ciphergen Biosystems Inc.</t>
  </si>
  <si>
    <t>1-Propanesulfonic acid, 2-methyl-2-[(1-oxo-2-propenyl)amino]-, monosodium salt, polymer with N,N'-methylene bis[2-propenamide], peroxydisulfuric acid ([(OH)S(O)2]2O2) diammonium salt-initiated (CAS Reg. No. 388567-01-9).</t>
  </si>
  <si>
    <t>JSR Corporation Asahi Kasei Corporation Goi Chemical Company, Ltd.</t>
  </si>
  <si>
    <t>α-methylstyrene dimer (2,4-Diphenyl-4-methyl-1-pentene; Benzene, 1,1'-(1,1-dimethyl-3-methylene-1,3-propanediyl)bis- (CAS Reg. No. 6362-80-7).</t>
  </si>
  <si>
    <t>Septon Company of America Kuraray America, Inc. Kuraray Co., Ltd. Kuraray Europe, GmbH</t>
  </si>
  <si>
    <t>Styrene block polymer with 2-methyl-1,3-butadiene, hydrogenated (CAS Reg. No. 68648-89-5).</t>
  </si>
  <si>
    <t>Copolymer of 2-Imidazolidinone, 1,3-diethenyl-,polymer with 1-ethenyl-1H-imidazole and 1-ethenyl-2-pyrrolidinone (CAS Reg. No. 87865-40-5).</t>
  </si>
  <si>
    <t>1,2-Bis(3,5-di-tert-butyl-4-hydroxyhydrocinnamoyl)hydrazine. (CAS Reg. No. 32687-78-8).</t>
  </si>
  <si>
    <t>Avecia, Inc.</t>
  </si>
  <si>
    <t>Hercules, Inc.</t>
  </si>
  <si>
    <t>2-Propen-1-ol, reaction products with pentafluoroiodoethane-tetrafluoroethylene telomer, dehydroiodinated, reaction products with epichlorohydrin and triethylenetetramine (CAS Reg. No. 464178-90-3).</t>
  </si>
  <si>
    <t>Mitsui Chemical, Inc.</t>
  </si>
  <si>
    <t>2-Ethyl-2-(hydroxymethyl)-1,3-propanediol (Trimethylolpropane, TMP, CAS Reg. No. 77-99-6).</t>
  </si>
  <si>
    <t>5,7-bis(1,1-dimethylethyl)-3-hydroxy-2(3H)-benzofuranone, reaction products with o-xylene (CAS Reg. No. 181314-48-7).</t>
  </si>
  <si>
    <t>5,5-Dimethylhydantoin (DMH) (CAS Reg. No. 77-71-4).</t>
  </si>
  <si>
    <t>Kerr-McGee Chemical LLC</t>
  </si>
  <si>
    <t>Butanedioic acid, compd. with 1,1',1''-nitrilotris[2-propanol] (CAS Reg. No.462110-48-1; also called salt of triisopropanolamine and succinic acid).</t>
  </si>
  <si>
    <t>Siloxanes and silicones, dimethyl, methylhydrogen reaction products with polyethylene glycol and/or polyethylene-polypropylene glycol monoallyl ether, methyl ether terminated.</t>
  </si>
  <si>
    <t>Balzers Aktiengesellschaft</t>
  </si>
  <si>
    <t>BALINIT FUTURA, BALINIT FUTURA NANO, and BALINIT X.TREME, chemically identified as titanium aluminum nitride.</t>
  </si>
  <si>
    <t>BALINIT DLC, BALINIT TRITON, chemically identified as diamond-like carbon.</t>
  </si>
  <si>
    <t>BALINIT D, BALINIT CNI, and BALINIT CROVEGA, chemically identified as chromium nitride (CAS Reg. No. 24094-93-7).</t>
  </si>
  <si>
    <t>BALINIT C, chemically identified as tungsten carbide/carbon +Chromium.</t>
  </si>
  <si>
    <t>BALINIT B, chemically identified as titanium carbonitride.</t>
  </si>
  <si>
    <t>BALINIT A, chemically identified as titanium nitride (CAS Reg. No. 25583-20-4).</t>
  </si>
  <si>
    <t>Dr. Kareem I. Batarseh</t>
  </si>
  <si>
    <t>Silver nitrate</t>
  </si>
  <si>
    <t>Hydrogen peroxide</t>
  </si>
  <si>
    <t>Kanebo Chemical Industries, Ltd.</t>
  </si>
  <si>
    <t>Zinc zeolite A (zinc sodium aluminosilicate).</t>
  </si>
  <si>
    <t>Pyrimido(5,4-g)pteridine-2,4,6,8-tetramine,4-methylbenzenesulfonate, base-hydrolyzed (Pigment Yellow 382E; CAS Reg. No. 346709-25-9), which is a mixture consisting of approximately 65.3 percent Pyrimido(5,4-g)pteridine-2,4,6,9-tetramine (CAS Reg. No. 207283-64-5), approximately 7.5 percent 2,6,8-triamino-pyrimido(5,4-g)pteridine-4(1H)-one (CAS Reg. No. 335356-94-0), approximately 16.7 percent 2,8-diamino-pyrimido(5,4-g)pteridine-4,6(1H, 7H)-dione (CAS Reg. No. 207283-72-5), and approximately 0.3 percent 8-amino-pyrimido(5,4-g)pteridine-2,4,6(1H,3H,7H)-trione (CAS Reg. No. 207283-92-9).</t>
  </si>
  <si>
    <t>Gusmer-Cellulo Corporation</t>
  </si>
  <si>
    <t>Cross-linked terpolymer of 1-vinylimidazole, 1-vinylpyrrolidone and 1,3-divinylimidazolidinone (CAS Reg. No. 87865-40-5). The FCS is also known as Polyvinylimidazole (PVI).</t>
  </si>
  <si>
    <t>TOSOH Corporation</t>
  </si>
  <si>
    <t>2-propenoic acid, 2-methyl-,1,2-ethanediyl ester, polymer with oxiranylmethyl 2-methyl-2-propenoate, hydrogen sulfate (CAS Reg. No. 117163-06-1).</t>
  </si>
  <si>
    <t>Trilauryl phosphite (CAS Reg. No. 3076-63-9).</t>
  </si>
  <si>
    <t>2-Oxepanone, polymer with 1,4-butanediol (CAS Reg. No. 31831-53-5).</t>
  </si>
  <si>
    <t>Industrial starch modified by treatment with greater than 5 percent and not more than 21 percent by weight 2,3-epoxypropyl trimethylammonium chloride (CAS Reg. No. 3033-77-0).</t>
  </si>
  <si>
    <t>2-propenoic acid, polymers with N,N-di=2-propenyl-2-propen-1-amine and hydrolyzed polyvinyl acetate, sodium salts, graft (CAS Reg. No. 166164-74-5).</t>
  </si>
  <si>
    <t>Polacryl, Inc.</t>
  </si>
  <si>
    <t>2-propenoic acid, homopolymers, calcium sodium salt (CAS Reg. No. 35830-10-5).</t>
  </si>
  <si>
    <t>Copolyesters of dimethyl terephthalate or terephthalic acid with ethylene glycol, 1,4-cyclohexanedimethanol and diethylene glycol (CAS Reg. No. 148105-13-9 and 156209-91-5).</t>
  </si>
  <si>
    <t>Tetradecanoic acid, lithium salt (CAS Reg. No. 20336-96-3).</t>
  </si>
  <si>
    <t>REPLACED BY FCN 573</t>
  </si>
  <si>
    <t>2-Propenoic acid, 2-cyano-3,3-diphenyl-,2,2-bis{[(2-cyano-1-oxo-3, 3-diphenyl-2-propenyl)oxy]methyl}-1,3-propanediyl ester (CAS Reg. No. 178671-58-4).</t>
  </si>
  <si>
    <t>Hexanedioic acid, polymer with N-(2-aminoethyl)-1,2-ethanediamine, N-acetyl derivative, epichlorohydrin quaternized (CAS Reg. No. 344612-00-6).</t>
  </si>
  <si>
    <t>Ishizuka Glass Company, Ltd. (manufacturer); Kanebo Chemical Industries, Ltd. (supplier)</t>
  </si>
  <si>
    <t>Silver-magnesium-sodium-boron-phosphate glass (silver glass).</t>
  </si>
  <si>
    <t>2-Naphthalenesulfonic acid, 6-hydroxy-5((4-methoxy-2-sulfophenyl)azo)-, strontium salt (1:1) (CAS Reg. No. 380304-86-9; C.I. Pigment Violet 52).</t>
  </si>
  <si>
    <t>2-Propen-1-aminium, N,N-dimethyl-N-2-propenyl-, chloride, polymer with 2-propenoic acid and N-2-propen-1-amine hydrochloride, 2,2'-azobis(2-methylpropanimidamide) dihydrochloride- initiated. (CAS Reg. No. 343837-39-8).</t>
  </si>
  <si>
    <t>A silver-zinc-sodium aluminosilicate zeolite containing up to 2.9 percent by weight of silver and 19 percent by weight of zinc. The finished zeolite will also contain small amounts of calcium metaphosphate, zinc oxide and silica.</t>
  </si>
  <si>
    <t>A mixture of: 1) imidazolium compounds, 2-(C17 and C17 unsaturated alkyl)-1-(2-(C18 and C18 unsaturated amido)ethyl)-1-ethyl-4,5-dihydro-, ethyl sulfates (CAS Reg. No. 91053-16-6); and 2) amides, C18 and C18-unsaturated, N-(2-(2-(C17 and C17-unsaturated alkyl)-4,5-dihydro-1H-imidazol-1-yl)ethyl) (CAS Reg. No. 71808-32-7).</t>
  </si>
  <si>
    <t>Pyrrolo(3,4-c)pyrrole-1,4-dione,2,5-dihydro-3,6-bis(4-(octadecylthio)phenyl)- (CAS Reg. No. 247089-62-9).</t>
  </si>
  <si>
    <t>EMS Chemie AG</t>
  </si>
  <si>
    <t>Nylon 6/69 (CAS Reg. No. 51995-62-1), manufactured by the condensation of 49.5+ 0.5 weight percent epsilon-caprolactam, 19.4+0.2 weight percent hexamethylenediamine, and 31.2+0.3 weight percent azelaic acid.</t>
  </si>
  <si>
    <t>Dyneon LLC</t>
  </si>
  <si>
    <t>Tetrafluoroethylene-hexafluoropropylene-vinylidene fluoride copolymers (CAS Reg. No. 25190-89-0).</t>
  </si>
  <si>
    <t>C.I. Pigment Yellow 189 (Nickel titanium tungsten oxide)(CAS Reg. No. 69011-05-8).</t>
  </si>
  <si>
    <t>Stepan Company</t>
  </si>
  <si>
    <t>α-sulfo-ω-(dodecyloxy)poly(oxyethylene) sodium salt (CAS Reg. No. 9004-82-4). The FCS is also known as sodium lauryl ether sulfate.</t>
  </si>
  <si>
    <t>EMS Chemie AG/EMS Primid</t>
  </si>
  <si>
    <t>N,N,N',N'-tetrakis(2-hydroxyethyl)hexanediamide (CAS Reg. No. 6334-25-4).</t>
  </si>
  <si>
    <t>Introduction into interstate commerce and delivery for introduction into interstate commerce voluntarily ceased by the manufacturer. 3-cyclohexane-1-carboxylic acid, 6-((di-2-propenylamino)carbonyl)-,(1R,6R), reaction products with pentafluoroiodoethane-tetrafluoroethylene telomer, ammonium salts.</t>
  </si>
  <si>
    <t>Methyl acrylate-divinylbenzene-diethylene glycol divinyl ether terpolymer, aminolyzed with dimethylaminopropylamine and partially quaternized with methyl chloride. (CAS Reg. No. 65997-24-2).</t>
  </si>
  <si>
    <t>Camelot Technologies, Ltd.</t>
  </si>
  <si>
    <t>Iso-butylene/maleic anhydride copolymer, sodium salt (CAS Reg. No. 39612-00-5) cross-linked with 1.9 percent by weight glycerol and 1.25 percent by weight 1,4-butanediol.</t>
  </si>
  <si>
    <t>FCS: Mitsubishi Gas Chemical Company, Inc., Tokyo, Japan; Polymers modified with the FCS: Gruppo Mossi &amp; Ghisolfi</t>
  </si>
  <si>
    <t>Hexanedioic acid, polymer with 1,3-benzenedimethanamine (CAS Reg. No. 25718-70-1), meeting the specifications in 21 CFR 177.1500(b) item 10.2, when tested by the method given in 21 CFR 177.1500(c). The FCS is also known as Nylon MXD-6.</t>
  </si>
  <si>
    <t>BASF AG/BASF Corporation</t>
  </si>
  <si>
    <t>Poly(N-vinylformamide), 20-100 percent hydrolyzed, chloride or sulfate salts. The FCS is specifically known as one of the following: a) formamide, N-ethenyl-, polymer with ethanamine, hydrochloride (CAS Reg. No. 111616-55-8); b) formamide, N-ethenyl-, polymer with ethanamine, sulfate (CAS Reg. No. 117985-59-8); and c) formamide, ethenyl-, homopolymer, hydrolyzed, hydrochlorides, (CAS Reg. No. 183815-54-5).</t>
  </si>
  <si>
    <t>Silver zinc glass, of nominal composition silver (0.47 percent +/- 0.1 percent)-zinc (21 percent +/- 2.0 percent)-aluminum-boron phosphate (=/&gt; 76.4 percent) glass.</t>
  </si>
  <si>
    <t>Greene, Tweed and Company, Inc.</t>
  </si>
  <si>
    <t>A perfluorocarbon cured elastomer (PCE) produced by terpolymerizing tetrafluoroethylene, (CAS Reg. No. 116-14-3), perfluoro-2,5-dimethyl-3,6-dioxanonane vinyl ether (CAS Reg. No. 2599-84-0), and perfluoro-6,6-dihydro-6-iodo-3-oxa-1-hexene (CAS Reg. No. 106108-22-9), and subsequent curing of the terpolymer (CAS Reg. No. 106108-23-0) with triallylisocyanurate (CAS Reg. No. 1025-15-6) and 2,5-dimethyl-2,5-di(t-butylperoxy)hexane (CAS Reg. No. 78-63-7).</t>
  </si>
  <si>
    <t>Fluorocarbon cured elastomer produced by copolymerizing tetrafluoroethylene (CAS Reg. No. 116-14-3) and propylene (CAS Reg. No. 115-07-01) and subsequent curing of the copolymer (CAS Reg. No. 27029-05-6) with triallylisocyanurate (CAS Reg. No. 1025-15-6) and 2,2'bis-(t- butylperoxy)diisopropylbenzene (CAS Reg. No. 25155-25-3).</t>
  </si>
  <si>
    <t>A perfluorocarbon cured elastomer (PCE) produced by terpolymerizing tetrafluoroethylene, (CAS Reg. No. 116-14-3), perfluoromethyl vinyl ether (CAS Reg. No. 1187-93-5), and perfluoro-6,6-dihydro-6-iodo-3-oxa-1-hexane (CAS Reg. No. 106108-22-9), and subsequent curing of the terpolymer (CAS Reg. No. 193018-53-0) with triallylisocyanurate (CAS Reg. No. 1025-15-6) and 2,5-dimethyl-2,5-di(t-butylperoxy)hexane (CAS Reg. No. 78-63-7).</t>
  </si>
  <si>
    <t>OMNOVA Solutions Inc.</t>
  </si>
  <si>
    <t>Styrene/butadiene/acrylonitrile copolymers (SBA) (CAS Reg. No., exclusive of minor monomers: 9003-56-9) containing no more than 30 weight percent acrylonitrile and no more than 10 weight percent of total polymer units from one or more of the following monomers: acrylic acid, 2-hydroxyethyl acrylate, itaconic acid, and methacrylic acid.</t>
  </si>
  <si>
    <t>A mixture consisting of 63-72 percent oxidized bis(hydrogenated tallow alkyl)amines, 12-15 percent bis(hydrogenated tallow alkyl)amines, 4-8 percent (hydrogenated tallow alkyl)nitrones, and 5-12 percent (hydrogenated tallow alkyl)oximes.</t>
  </si>
  <si>
    <t>Velsicol Chemical Corp.</t>
  </si>
  <si>
    <t>Diethylene glycol monobenzoate (CAS Reg. No. 20587-61-5).</t>
  </si>
  <si>
    <t>Quino(2,3-b)acridine-7,14-dione,5,12-dihydro-,(1,3-dihydro-1,3-dioxo-2H-isoindol-2-yl)methyl derivatives (CAS Reg. No. 332142-67-3). This FCS is a mixture of phthalimidomethyl derivatives of quinacridone.</t>
  </si>
  <si>
    <t>Poly(1,4-cyclohexylenedimethylene-1,4-cyclohexanedicarboxylate) (CAS Reg. No. 219566-57-1).</t>
  </si>
  <si>
    <t>Tin antimony oxide (CAS Reg. No. 12673-86-8). The food contact substance is also known as tin antimony gray cassiterite.</t>
  </si>
  <si>
    <t>Asahi Denka Kogyo K.K.</t>
  </si>
  <si>
    <t>Phenol,2,2'-methylenebis(6-(2H-benzotriazol-2-yl)-4-(1,1,3,3-tetramethylbutyl)- (CAS Reg. No. 103597-45-1).</t>
  </si>
  <si>
    <t>2-propenoic acid, homopolymer, calcium sodium salt (CAS Reg. No. 35830-10-5).</t>
  </si>
  <si>
    <t>Phosphorous acid, bis(2,4-bis(1,1-dimethylethyl)-6-methylphenyl)ethyl ester (CAS Reg. No. 145650-60-8). The FCS is also known as bis(2,4-di-tert-butyl-6-methylphenyl)ethyl phosphite. REPLACES FCN 51.</t>
  </si>
  <si>
    <t>Styrene-acrylic copolymers.</t>
  </si>
  <si>
    <t>Wacker Silicones Corp.</t>
  </si>
  <si>
    <t>Silaneamine, 1,1,1-trimethyl-N-(trimethylsylyl)-, hydrolysis products with silica (CAS Reg. No. 68909-20-6) or Silica ((dimethylvinylsilyl)oxy)- and ((trimethylsily)oxy)-modified (CAS Reg. No. 68988-89-6).</t>
  </si>
  <si>
    <t>Eastman Chemical Co.</t>
  </si>
  <si>
    <t>2,2,4-Trimethyl-1,3-pentanediol diisobutyrate (TXIB) (CAS Reg. No. 6846-50-0).</t>
  </si>
  <si>
    <t>Degussa-Huls Corp.</t>
  </si>
  <si>
    <t>1,5-Cyclooctadiene (CAS Reg. No. 111-78-4).</t>
  </si>
  <si>
    <t>An approximately 1:1 mixture of hydroxymethyl-5,5-dimethylhydantoin (MMDMH)(CAS Reg. No. 27636-82-4) and 1,3-bis(hydroxymethyl)-5,5-dimethylhydantoin (DMDMH), (CAS Reg. No. 6440-58-0), containing up to 8.5 percent by weight residual 5,5-dimethylhydantoin on a dry basis (DMH)(CAS Reg. No. 77-71-4) or up to 5.5 percent in the formulated product.</t>
  </si>
  <si>
    <t>Nippon Shokubai Ltd.</t>
  </si>
  <si>
    <t>Methyl methacrylate-trimethylolpropane trimethacrylate copolymers (CAS Reg. No. 28931-67-1).</t>
  </si>
  <si>
    <t>2-Cyano-3,3-diphenyl-2-propenoic acid 2-ethylhexyl ester (CAS Reg. No. 6197-30-4).</t>
  </si>
  <si>
    <t>Cryovac, Inc.</t>
  </si>
  <si>
    <t>Poly(ethylene-methyl acrylate-cyclohexenylmethyl acrylate) (CAS Reg. No. 223503-47-7).</t>
  </si>
  <si>
    <t>2-Cyano-3,3-diphenyl-2-propenoic acid ethyl ester (CAS Reg. No. 5232-99-5).</t>
  </si>
  <si>
    <t>Isophthalic acid (CAS Reg. No. 121-91-5).</t>
  </si>
  <si>
    <t>Harlow Chemical Co. Ltd.</t>
  </si>
  <si>
    <t>Acetic acid ethenyl ester, polymer with ethenol and dimethyl maleate (DMM). This material is equivalent to poly(vinyl acetate-vinyl alcohol) (CAS Reg. No. 25213-24-5), polymerized with DMM (CAS Reg. No. 624-48-6)).</t>
  </si>
  <si>
    <t>Introduction into interstate commerce and delivery for introduction into interstate commerce voluntarily ceased by the manufacturer. Copolymer of 2-perfluoroalkylethyl acrylate, 2-N,N-diethylaminoethyl methacrylate, and glycidyl methacrylate.</t>
  </si>
  <si>
    <t>A mixture of the lithium salts of stearic acid (69.5 weight percent), palmitic acid (25.8 weight percent), myristic acid (1.6 weight percent), arachidonic acid (1 weight percent), and other carboxylic acids (2.1 weight percent).</t>
  </si>
  <si>
    <t>Harlow Chemical Company, Ltd.</t>
  </si>
  <si>
    <t>Acetic acid ethenyl ester, polymer with α-hydro-ω-hydroxypoly(oxy-1,2-ethanediyl), hydrolyzed.</t>
  </si>
  <si>
    <t>Aluminum, hydroxybis(2,4,8,10-tetrakis(1,1-dimethylethyl)-6-hydroxy-12H-dibenzol(d,g)(1,3,2)dioxaphosphocin 6-oxidato)-, (CAS Reg. No. 151841-65-5). The FCS will be manufactured and characterized as described in the notification.</t>
  </si>
  <si>
    <t>2H-benzimidazole-2-thione, 1,3-dihydro-, 4(or 5)-methyl-, zinc salt(2:1) containing up to 4 percent by weight petroleum process oil.</t>
  </si>
  <si>
    <t>Nippon Shokubai Co. Ltd. Gruppo Mossi &amp; Ghisolfi</t>
  </si>
  <si>
    <t>A mixture of imidazolium and imidazoline compounds, 9-Octadecenoic acid (9Z)-, reaction products wirh diethylenetriamine, cyclized, diethyl sulfate quaternized (CAS Reg. No. 68511-92-2) and Amides, C18 and C18-unsaturated, N-(2-(2-(C17 and C17-unsaturated alkyl)-4,5-dihydro-1H-imidazol-1-yl)ethyl)- (CAS Reg. No. 71808-32-7).</t>
  </si>
  <si>
    <t>Teijin Ltd.</t>
  </si>
  <si>
    <t>A copolymer of dimethyl terephthalate (CAS Reg. No. 120-61-6), 1,3-dimethyl-5-sulfo-1,3-benzenedicarboxylate, sodium salt (CAS Reg. No. 3965-55-7), and 1,6-hexanediol (CAS Reg. No. 629-11-8).</t>
  </si>
  <si>
    <t>UCB Films PLC</t>
  </si>
  <si>
    <t>Copolymers (polyurethanes) produced from 4,4'-methylenebis(cyclohexylisocyanate), polytetramethylene glycol, and polyethylene glycol (CAS Reg. No. 375387-19-2).</t>
  </si>
  <si>
    <t>Wacker Chemie/Wacker Silicones</t>
  </si>
  <si>
    <t>1-Dodecene (CAS Reg. No. 112-41-4).</t>
  </si>
  <si>
    <t>Diphosphoric acid, polymers with ethoxylated reduced Me esters of reduced polymerized oxidized tetrafluoroethylene (CAS Reg. No. 200013-65-6). This substance is also known as: phosphate esters of ethoxylated perfluoroether, prepared by reaction of ethoxylated perfluoroether diol (CAS Reg. No. 162492-15-1) with phosphorous pentoxide (CAS Reg. No. 1314-56-3) or pyrophosphoric acid (CAS Reg. No. 2466-09-3).</t>
  </si>
  <si>
    <t>Di-tert-amyl peroxide (CAS Reg. No. 10508-09-5).</t>
  </si>
  <si>
    <t>Silver zinc zeolite, a mixture of silver-magnesium-zinc-calcium phosphate sodium alumino silicate, zinc oxide (CAS Reg. No. 1314-13-2), and hydrotalcite (CAS Reg. No. 12304-65-3).</t>
  </si>
  <si>
    <t>12H-dibenzol(d,g)(1,3,2)dioxaphosphocin, 2,4,8,10-tetrakis(1,1-dimethylethyl)-6-((2-ethylhexyl)oxy)- (CAS Reg. No. 126050-54-2).</t>
  </si>
  <si>
    <t>Hydrolized tetraethyl silicate (CAS Reg. No. 68412-37-3)</t>
  </si>
  <si>
    <t>Copolymers of methyl methacrylate, acrylonitrile, butadiene and styrene (CAS Reg. No. 9010-94-0). The polymers will be manufactured and characterized as described in the notification.</t>
  </si>
  <si>
    <t>Di-(para-methylbenzylidene)sorbitol (CAS Reg. No. 54686-97-4, 197809-37-3 and 81541-12-0) containing up to 1 percent triisopropanolamine.</t>
  </si>
  <si>
    <t>Fluorinated polyurethane anionic resin (CAS Reg. No. 328389-91-9) prepared by reacting perfluoropolyether diol (CAS Reg. No. 88645-29-8), isophorone diisocyanate (CAS Reg. No. 4098-71-9), 2,2-dimethylolpropionic acid (CAS Reg. No. 4767-03-7), and triethylamine (CAS Reg. No. 121-44-8).</t>
  </si>
  <si>
    <t>Milliken Chemical, Division of Milliken &amp; Co.</t>
  </si>
  <si>
    <t>Cis-endo-bicyclo(2.2.1)heptane-2,3-dicarboxylic acid, disodium salt (CAS Reg. No. 351870-33-2).</t>
  </si>
  <si>
    <t>Mitsubishi Shoji Plastics Corp.</t>
  </si>
  <si>
    <t>Phenol, 2-(2H-benzotriazol-2-yl)-4,6-bis(1-methyl-1-phenylethyl)- (CAS Reg. No. 70321-86-7).</t>
  </si>
  <si>
    <t>Butanedioic acid, dimethyl ester, polymer with 4-hydroxy-2,2,6,6-tetramethyl-1-piperidineethanol (CAS Reg. No. 65447-77-0).</t>
  </si>
  <si>
    <t>Polyamidoamine-ethyleneimine-epichlorohydrin resin prepared by reacting hexanedioic acid, 1,2-ethanediamine, N-(2-aminoethyl)-1,3-propanediamine, N,N''-1,2-ethanediylbis-1,3-propanediamine, (chloromethyl)oxirane, ethyleneimine(aziridine), and polyethylene glycol, and partly neutralized with sulfuric acid (CAS Reg. No. 167678-43-5) or formic acid (CAS Reg. No. 114133-44-7).</t>
  </si>
  <si>
    <t>Benzenepropanoic acid, 3,5-bis(1,1-dimethylethyl)-4-hydroxy-,octadecyl ester (CAS Reg. No. 2082-79-3). The FCS is also known as octadecyl 3,5-di-tert-butyl-4-hydroxyhydrocinnamate.</t>
  </si>
  <si>
    <t>Benzenesulfonic acid, 2,2'-(1,2-ethenediyl)bis(5-((4-(bis(2-hydroxyethyl)amino)-6-((4-sulfophenyl)amino)-1,3,5-triazin -2-yl)amino)-, tetrasodium salt (CAS Reg. No. 16470-24-9).</t>
  </si>
  <si>
    <t>Copolymers and polymers made from the reaction of dimethyl terephthalate or terephthalic acid with a mixture containing 99 to 0 mole percent of ethylene glycol and 1 to 100 mole percent of 1,4-cyclohexanedimethanol (70 percent trans isomer, 30 percent cis isomer). The FCS is further identified as follows: Ethylene-1,4-cyclohexylenedimethylene terephthalate copolymers (CAS Reg. No. 25640-14-6), manufactured from dimethylterephthalate (DMT), ethylene glycol (EG), and 1,4-cyclohexanedimethanol (CHDM). Ethylene-1,4-cyclohexylenedimethylene terephthalate copolymers (CAS Reg. No. 25038-91-9), manufactured from terephthalic acid (TPA), EG, and CHDM. 1,4-cyclohexylenedimethylene terephthalate copolymers (CAS Reg. No. 25135-20-0), manufactured with DMT and CHDM. 1,4-cyclohexylenedimethylene terephthalate copolymers (CAS Reg. No. 25037-99-4), manufactured with TPA and CHDM.</t>
  </si>
  <si>
    <t>Polylactide polymers (CAS Reg. No. 9051-89-2). The polymers will be manufactured and characterized as described in the notification.</t>
  </si>
  <si>
    <t>Mizusawa Industrial Chemicals, Ltd., Tokyo, Japan</t>
  </si>
  <si>
    <t>Aluminum lithium carbonate hydroxide trihydrate (CAS Reg. No. 150607-28-6).</t>
  </si>
  <si>
    <t>Phenol, 2-(1,1-dimethylethyl)-6-methyl-4-(3-((2,4,8,10-tetrakis(1,1-dimethylethyl)dibenzo(d,f)(1,3,2)dioxaphosphepin-6-yl)oxy)propyl)- (CAS Reg. No. 203255-81-6).</t>
  </si>
  <si>
    <t>2-Pyridinethiol-1-oxide, sodium salt (CAS Reg. No. 3811-73-2).</t>
  </si>
  <si>
    <t>Polyplastics</t>
  </si>
  <si>
    <t>Copolymers produced by the polymerization of 6-hydroxy-2-naphthoic acid and 4-hydroxybenzoic acid. The copolymers have the CAS name 2-naphthalenecarboxylic acid, 6-hydroxy-, polymer with 4-hydroxybenzoic acid (CAS Reg. No. 81843-52-9). The copolymers should be manufactured and characterized as described in the notification.</t>
  </si>
  <si>
    <t>Polyacrylic acid homopolymer, or copolymer of acrylic acid and up to 10 percent alkyl (C10-C30) methacrylate, crosslinked with either allyl sucrose (CAS Reg. No. 68784-14-5) or allyl pentaerythritol (CAS Reg. No. 91648-24-7); optionally contains up to 7 percent block copolymer surfactant of fatty acid (C12-C18) and polyethylene glycol.</t>
  </si>
  <si>
    <t>An approximately 1:1 ratio mixture of hydroxymethyl-5,5-dimethylhydantoin (MMDMH) (CAS Reg. No. 27636-82-4) and 1,3-bis(hydroxymethyl)-5,5-dimethylhydantoin (DMDMH) (CAS Reg. No. 6440-58-0), containing up to 8.5 percent by weight dimethylhydantoin.</t>
  </si>
  <si>
    <t>Aromatic petroleum hydrocarbon resin, hydrogenated (CAS Reg. No. 88526-47-0), produced by the catalytic polymerization of aromatic substituted olefins from low boiling distillates of cracked petroleum stocks with a boiling point no greater than 220°C (428°F), and the subsequent catalytic reduction of the resulting aromatic petroleum hydrocarbon resin.</t>
  </si>
  <si>
    <t>Polyplastics and Kureha</t>
  </si>
  <si>
    <t>Phenol, 2-(5-chloro-2H-benzotriazol-2-yl)-4,6-bis(1,1-dimethylethyl)- (CAS Reg. No. 3864-99-1).</t>
  </si>
  <si>
    <t>A mixture of ca. 49 percent by weight of polyethylene glycol (400) monooleate and ca. 34 percent by weight of polyethylene glycol (400) dioleate.</t>
  </si>
  <si>
    <t>2-Propenoic acid, methyl ester, telomer with 1-dodecanethiol, C16-C18 alkyl esters (CAS Reg. No. 174254-23-0).</t>
  </si>
  <si>
    <t>Total Petrochemicals &amp; Refining USA, Inc.</t>
  </si>
  <si>
    <t>Piperylene/2-methyl-2-butene copolymer resins (CAS Reg. No. 26813-14-9) and Piperylene/2-methyl-2-butene/α-methylstyrene terpolymer resins (CAS Reg. No. 62258-49-5), and as further described in the identity and manufacturing sections of the notification.</t>
  </si>
  <si>
    <t>Invitrogen Corporation</t>
  </si>
  <si>
    <t>1. Cellulose, regenerated, polymer with epichlorohydrin, 2-(diethylamino) ethyl 2-hydroxypropyl ether, (CAS Reg. No. 343845-30-7) (High Capacity). The FCS is also referred to as diethylaminoethyl (DEAE) ion exchange cellulose resin (High Capacity). 2. Cellulose, regenerated, polymer with epichlorohydrin, 2-(diethylamino) ethyl ether, (CAS Reg. No. 343846-01-5) (Medium Capacity). The FCS is also referred to as diethylaminoethyl (DEAE) ion exchange cellulose resin (Medium Capacity).</t>
  </si>
  <si>
    <t>Cellulose, regenerated polymer with epichlorohydrin, carboxymethyl 2-hydroxypropyl ether (CAS Reg. No. 343844-23-5). The FCS is also referred to as carboxymethyl (CM) ion exchange cellulose resin.</t>
  </si>
  <si>
    <t>Gruppo Mossi &amp; Ghisolfi</t>
  </si>
  <si>
    <t>Quinacridone red (Alternate names: (1) Quino(2,3-b)acridine-7,14-dione, 5, 12-dihydro- and (2) C.I. Pigment violet 19, C.I. 73900) (CAS Reg. No. 1047-16-1).</t>
  </si>
  <si>
    <t>Lubrizol Corporation</t>
  </si>
  <si>
    <t>2-Acrylamido-2-methylpropanesulfonic acid, in its free acid form (CAS Reg. No. 15214-89-8), and its sodium (CAS Reg. No. 5165-97-9), calcium (CAS Reg. No. 95176-15-1), potassium (CAS Reg. No. 52825-28-2), ammonium (CAS Reg. No. 58374-69-9), and lithium (CAS Reg. No. 77817-87-9) salts.</t>
  </si>
  <si>
    <t>Ethylene phthalate polymers identified in 21 CFR 177.1630(e)(4)(i) and 177.1630(e)(4)(ii), items 2 and 3, 177.1637 and FCN numbers 4, 13, 14, 135 and 145 modified with polybutadienediol (PBD) (CAS Reg. Name: 1,3-Butadiene, homopolymer, hydroxy-terminated) (CAS Reg. No. 69102-90-5).</t>
  </si>
  <si>
    <t>Basell Polyolefins N.V.</t>
  </si>
  <si>
    <t>Poly-1-butene polymers (CAS Reg. No. 009003-28-5) and butene/ethylene copolymers (CAS Reg. No. 25087-34-7) as identified in 21 CFR 177.1570(a).</t>
  </si>
  <si>
    <t>Ethylene phthalate polymers identified in 21 CFR 177.1630(e)(4)(i) and 177.1630(e)(4)(ii), items 2 and 3, 177.1637 and FCN numbers 4, 13, 14, and 135 modified with 1,2,4,5-benzenetetracarboxylic dianhydride (pyromellitic dianhydride (PMDA)) (CAS Reg. No. 89-32-7).</t>
  </si>
  <si>
    <t>5-sulfo-1,3-benzenedicarboxylic acid, monosodium salt (CAS Reg. No. 6362-79-4).</t>
  </si>
  <si>
    <t>Octadecanoic acid, methyl ester, reaction products with 1-(2-hydroxy-2-methylpropoxy)-2,2,6,6-tetramethyl-4-piperidinol (CAS Reg. No. 300711-92-6).</t>
  </si>
  <si>
    <t>Silicones and siloxanes, dimethyl, methylhydrogen, reaction products with polyethylene glycol monoallyl ether acetate (CAS Reg. No. 70914-12-4).</t>
  </si>
  <si>
    <t>Gordon Burns and Robert Ellsworth</t>
  </si>
  <si>
    <t>Cross-linked terpolymer of 1-vinylimidazole,1-vinylpyrrolidone and 1,3-divinylimidazolidinone (CAS Reg. No. 87865-40-5). The FCS is also known as Polyvinylimidazol.</t>
  </si>
  <si>
    <t>A mixture of Peroxyacetic Acid, Acetic Acid, Hydrogen Peroxide, and 1-Hydroxyethylidene-1,1-Diphosphonic Acid (HEDP).</t>
  </si>
  <si>
    <t>Coca-Cola Co., ColorMatrix Corp. and KoSa</t>
  </si>
  <si>
    <t>Anthranilamide. The Chemical Abstracts Service (CAS) name is 2-aminobenzamide (CAS Reg. No. 88-68-6).</t>
  </si>
  <si>
    <t>BP Amoco Chemical Company</t>
  </si>
  <si>
    <t>Dimethyl 2,6-naphthalenedicarboxylate (NDC, CAS Reg. No. 840-65-3) or 2,6-naphthalenedicarboxylic acid (NDA, CAS Reg. No. 1141-38-4).</t>
  </si>
  <si>
    <t>PQ Corporation</t>
  </si>
  <si>
    <t>Sodium zeolite A (CAS Reg. No. 68989-22-0).</t>
  </si>
  <si>
    <t>Warwick International, Ltd.</t>
  </si>
  <si>
    <t>Bis-1,2-((N,N-diacetyl)amino)ethane (CAS Reg. No. 10543-57-4).</t>
  </si>
  <si>
    <t>Quino(2,3-b)acridine-7, 14-dione,4,11-dichloro-5,12-dihydro- (CAS Reg. No. 3089-16-5).</t>
  </si>
  <si>
    <t>Ethene, tetrafluoro-, polymer with 1,1-difluoroethene and trifluoro(trifluoromethoxy)ethene (CAS Reg. No. 56357-87-0) modified with 1,3,5-triallyl isocyanurate (TAIC) and 3,3,4,4,5,5,6,6,7,7,8,8-dodecafluoro-1,9-diene, manufactured and characterized as further described in the notification.</t>
  </si>
  <si>
    <t>A copolymer of tetrafluoroethylene (TFE) and perfluoromethylvinyl ether (PFMVE) (CAS Reg. No. 26425-79-6) modified with 1,3,5-triallyl isocyanurate (TAIC) and 3,3,4,4,5,5,6,6,7,7,8,8-dodecafluoro-1,9-diene, manufactured and characterized as further described in the notification.</t>
  </si>
  <si>
    <t>1-Propene,1,1,2,3,3,3-hexafluoro-, polymer with 1,1-difluoroethene and tetrafluoroethene (CAS Reg. No. 25190-89-0) modified with triallyl isocyanurate and 3,3,4,4,5,5,6,6,7,7,8,8-dodecafluoro-1,9-diene, manufactured and characterized as further described in the notification.</t>
  </si>
  <si>
    <t>1,9-Decadiene,3,3,4,4,5,5,6,6,7,7,8,8-dodecafluoro-, polymer with tetrafluoroethene and trifluoro(trifluoromethoxy)ethene (CAS Reg. No. 190062-24-9), manufactured and characterized as further described in the notification.</t>
  </si>
  <si>
    <t>Polyphenylene ether (CAS Reg. No. 25134-01-4).</t>
  </si>
  <si>
    <t>ATOFINA Petrochemicals, Inc.</t>
  </si>
  <si>
    <t>Styrene block copolymers with 1,3-butadiene, containing not less than 71 weight percent of polymer units derived from styrene, to which may be optionally added octadecyl 3,5-di-tert-butyl-4-hydroxyhydrocinnamate (CAS Reg. No. 2082-79-3) at levels not to exceed 0.25 percent by weight of the styrene block polymer.</t>
  </si>
  <si>
    <t>Toyo-Morton, Limited</t>
  </si>
  <si>
    <t>Polyester-epoxy-urethane adhesives formulated from: 1. Polyester resins described in 21 CFR 177.1390(c)(2)(v)(a). 1,6-Hexanediol may also be used as an optional polyhydric alcohol. 2. Optional epoxy resin listed in 21 CFR 175.300(b)(3)(viii)(a) and comprising up to 30 percent by weight of the cured adhesive. 3. Urethane cross-linking agent, as described in 21 CFR 177.1390(c)(2)(v)(c). 4. Optional trimethoxysilane coupling agents containing epoxy and/or ether groups not to exceed 3 percent by weight of the cured adhesive.</t>
  </si>
  <si>
    <t>Avecia Inc.</t>
  </si>
  <si>
    <t>Xanthan Gum (CAS Reg. No. 11138-66-2).</t>
  </si>
  <si>
    <t>BASF Corp.</t>
  </si>
  <si>
    <t>2,9-bis(4-(phenylazo)phenyl)anthra (2,1,9-def:6,5,10-d'e'f')diisoquinoline-1,3,8,10(2H, 9H)-tetrone (C.I. Pigment Red 178; CAS Reg. No. 3049-71-6).</t>
  </si>
  <si>
    <t>Styrene-butyl acrylate copolymers.</t>
  </si>
  <si>
    <t>Benzene propanoic acid, 3,5-bis(1,1-dimethylethyl)-4-hydroxy, C13-C15 branched and linear alkyl esters (CAS Reg. No. 171090-93-0).</t>
  </si>
  <si>
    <t>2,9-bis(3,5-dimethylphenyl)anthra(2,1,9-def:6,5,10-d'e'f')diisoquinoline-1,3,8,10(2 H, 9H)-tetrone (C.I. Pigment Red 149; CAS Reg. No. 4948-15-6).</t>
  </si>
  <si>
    <t>2,4-dimethyl-6-(1-methylpentadecyl)phenol (CAS Reg. No. 134701-20-5).</t>
  </si>
  <si>
    <t>2-Methyl-4-isothiazolin-3-one (CAS Reg. No. 2682-20-4) as a 20 percent solution.</t>
  </si>
  <si>
    <t>INEOS USA LLC</t>
  </si>
  <si>
    <t>Nitrile rubber-modified acrylonitrile-methyl acrylate copolymers (CAS Name: Polybutadiene-graft-poly(methyl acrylate-co-acrylonitrile), CAS Reg. No. 27012-62-0).</t>
  </si>
  <si>
    <t>((1,2,5,6-η)-1,5-cyclooctadiene)bis((4-(trimethylsilyl)phenyl)ethynyl)platinum (CAS Reg. No. 234112-62-0).</t>
  </si>
  <si>
    <t>Mitsubishi Engineering-Plastics Corp.</t>
  </si>
  <si>
    <t>Polyethylene glycol (CAS Reg. No. 25322-68-3).</t>
  </si>
  <si>
    <t>Styrene/ butadiene/ acrylonitrile copolymers (SBAN) (CAS Reg. No., exclusive of minor monomers, is 9003-56-9), copolymerized with not more than 10 percent of one or more of the monomers of acrylic acid, fumaric acid, 2-hydroxyethyl acrylate, itaconic acid and methacrylic acid, manufactured according to the method described in this notification.</t>
  </si>
  <si>
    <t>Nalco Chemical Company</t>
  </si>
  <si>
    <t>Sodium acrylate/styrene sulfonate copolymer.</t>
  </si>
  <si>
    <t>Hydroxymethyl-5,5-dimethylhydantoin (DMDMH) (CAS Reg. No. 27636-82-4), mixture with 1,3-bis(hydroxymethyl)-5,5-dimethylhydantoin (MMDMH) (CAS Reg. No. 6440-58-0).</t>
  </si>
  <si>
    <t>Perfluorocarbon cured elastomers produced by polymerizing perfluoro(methyl vinyl ether) (CAS Reg. No. 1187-93-5) with tetrafluoroethylene (CAS Reg. No. 116-14-3) and perfluoro(8-cyano -5-methyl -3,6-dioxa -1-octene) (CAS Reg. No. 69804-19-9), followed by curing with trimethylallyl isocyanurate (CAS Reg. No. 6291-95-8) and/or triallyl isocyanurate (CAS Reg. No. 1025-15-6), and with 2,5 -dimethyl -2,5-di (t-butylperoxy) hexane (CAS Reg. No. 78-63-7) and as further described in this notification.</t>
  </si>
  <si>
    <t>Agway, Inc.</t>
  </si>
  <si>
    <t>Polyvinyl alcohol (CAS Reg. No. 9002-89-5), manufactured as described in the FCN.</t>
  </si>
  <si>
    <t>Hydroxymethyl-5,5-dimethylhydantoin (MMDMH)(CAS Reg. No. 27636-82-4), mixture with 1,3-bis(hydroxymethyl)-5,5-dimethylhydantoin (DMDMH) (CAS Reg. No. 6440-58-0).</t>
  </si>
  <si>
    <t>2-Propenoic acid, 2-methyl, monoester with 1,2-propanediol, polymer with methyl 2-propenoate, 2-propenoic acid and sodium 2-propenoate (CAS Reg. No. 117675-55-5), manufactured and characterized as described in the notification.</t>
  </si>
  <si>
    <t>BetzDearborn, Inc.</t>
  </si>
  <si>
    <t>Polyoxymethylene copolymer (CAS Reg. No. 24969-26-4) produced from the reaction of trioxane (cyclic trimer of formaldehyde) and 1,3-dioxolane.</t>
  </si>
  <si>
    <t>Momentive Specialty Chemicals, Inc.</t>
  </si>
  <si>
    <t>Vinyl neodecanoate (CAS Reg. No. 51000-52-3).</t>
  </si>
  <si>
    <t>LANXESS Corporation and Polioli s.p.a.</t>
  </si>
  <si>
    <t>Belzona, Inc.</t>
  </si>
  <si>
    <t>Epoxy resin coatings otherwise complying with 21 CFR 175.300(b)(3)(viii) that also contain 1-(2-aminoethyl) piperazine as a crosslinking component (CAS Reg. No. 140-31-8).</t>
  </si>
  <si>
    <t>Epoxy resin coatings otherwise complying with 21 CFR 175.300(b)(3)(viii) that also contain 9,10-anthracenedione, 1-hydroxy-4-((4-methylphenyl)amino)- (C.I. Solvent Violet 13) as a pigment (CAS Reg. No. 81-48-1).</t>
  </si>
  <si>
    <t>CONDEA Servo</t>
  </si>
  <si>
    <t>Polyethylene glycol mono-isotridecyl ether sulfate, sodium salt (CAS Reg. No. 150413-26-6).</t>
  </si>
  <si>
    <t>Huntsman Polyurethanes</t>
  </si>
  <si>
    <t>Terephthaloyl dichloride (CAS Reg. No. 100-20-9).</t>
  </si>
  <si>
    <t>1,4-cyclohexanedimethanol</t>
  </si>
  <si>
    <t>M&amp;G Polymers, USA LLC, Eastman Chemical Company, E.I. Du Pont de Nemours &amp; Co., Teijin Films, DuPont Polyester Enterprise and DuPont , Wellman, Inc., Indorama Ventures USA Inc. and its stewarded affiliates around the world.</t>
  </si>
  <si>
    <t>Polyethylene terephthalate copolyesters (diethylene glycol-isophthalate modified) prepared by the condensation of dimethyl terephthalate or terephthalic acid and ethylene glycol with one or more of the following: dimethyl isophthalate, isophthalic acid, and diethylene glycol. The finished polymer shall contain a total of not more than 10 mole-percent of diethylene glycol and isophthalate units, with the diethylene glycol content expressed as a mole-percent of the total glycol units and the isophthalate content expressed as a mole-percent of the total isophthalate/terephthalate units.</t>
  </si>
  <si>
    <t>Color Index (C.I.) Pigment Yellow 212 Chemical Name: Benzoic acid, 2-((4,5-dihydro -3-methyl -5-oxo -1-(3-sulfophenyl)-1H-pyrazol-4-yl)azo)-,strontium salt (1:1) (CAS Reg. No. 250640-73-4).</t>
  </si>
  <si>
    <t>Poly(oxy(1,1'-biphenyl)-4,4'-diyloxy-1,4-phenylenesulfonyl-1,4-phenylene) (CAS Reg. No. 25839-81-0).</t>
  </si>
  <si>
    <t>Schenectady International, Inc.</t>
  </si>
  <si>
    <t>2,6-di-tert-butyl-4-sec-butylphenol (CAS Reg. No. 17540-75-9).</t>
  </si>
  <si>
    <t>Flowserve Corporation</t>
  </si>
  <si>
    <t>High silicon iron. The formulation is as follows: Component Percent by Weight Grade 1: Cr (0.5 max), Mo (0.5 max), Cu (0.5 max), Si (14.2-14.75), Mn (1.5 max), C (0.7-1.1), Fe (balance). Component Percent by Weight Grade 2: Cr (3.25 - 5.0), Mo (0.4 - 0.6), Cu (0.5 max), Si (14.2-14.75), Mn (1.5 max), C (0.75-1.15), Fe (balance).</t>
  </si>
  <si>
    <t>Sebacic acid (1,8-octanedicarboxylic acid, as a component of lubricants that otherwise comply with 21 CFR 178.3570 (CAS Reg. No. 111-20-6).</t>
  </si>
  <si>
    <t>Wacker Silicones/ Wacker Chemie GmbH</t>
  </si>
  <si>
    <t>A modified, branched poly dimethyl hydrogen methylsiloxane (containing small amounts of trivinyl cyclohexane, CAS Reg. No. 2855-27-8), synthesized as described in the notification, from trivinylcyclohexane and sigma, omega' -dihydropolydimethyl siloxane with platinum catalysis followed by reaction with polyhydrogen methyl dimethylsiloxane.</t>
  </si>
  <si>
    <t>Completely hydrolyzed tetra-polymer of divinyl benzene, ethyl vinyl benzene, acrylonitrile, and 1,7-octadiene as an ion exchange resin. (CAS Reg. No. 130353-60-5).</t>
  </si>
  <si>
    <t>Epoxy resin coatings otherwise complying with 21 CFR 175.300(b)(3)(viii) that also contain polyoxypropylenediamine (CAS Reg. No. 9046-10-0) as a cross linking component.</t>
  </si>
  <si>
    <t>Ethylene terephthalate-isophthalate copolymers.</t>
  </si>
  <si>
    <t>Partially hydrolyzed (40-50%) polyvinyl alcohol, modified with up to 2 percent by weight crotonic acid (i.e. a terpolymer of vinyl acetate, vinyl alcohol and crotonic acid).</t>
  </si>
  <si>
    <t>Shell Chemical Company</t>
  </si>
  <si>
    <t>Carbon monoxide-ethylene copolymer (CAS Reg. No. 111190-67-1); and Carbon monoxide - ethylene -propylene terpolymer (CAS Reg. No. 88995-51-1) containing no more than 8 mole-percent of propylene.</t>
  </si>
  <si>
    <t>W.R. Grace, Ltd.</t>
  </si>
  <si>
    <t>(1) Styrene -butadiene -methacrylic acid terpolymer (CAS Reg. No. 9010-93-9), (2) 1,2-benzisothiazolin-3-one (CAS Reg. No. 2634-33-5), and (3) sulfosuccinic acid 4-ester with polyethylene glycol dodecyl ether, disodium salt (CAS Reg. No. 39354-45-5).</t>
  </si>
  <si>
    <t>Mitsui Chemicals Inc.</t>
  </si>
  <si>
    <t>Butene-1, polymer with propylene (CAS Reg. No. 29160-13-2), containing more than 15 but not greater than 35 weight percent of polymer units derived from butene-1.</t>
  </si>
  <si>
    <t>Akzo Nobel Chemicals, Inc.</t>
  </si>
  <si>
    <t>3,6,9-triethyl -3,6,9-trimethyl -1,2,4,5,7,8-hexoxonane (CAS Reg. No. 24748-23-0) .</t>
  </si>
  <si>
    <t>Diallyldimethylammonium chloride polymer with acrylamide (CAS Reg. No. 26590-05-6). The copolymers are produced by copolymerizing diallyldimethylammonium chloride with acrylamide in weight ratios ranging from 85/15 to up to but not including 50/50 diallyldimethylammonium chloride/acrylamide.</t>
  </si>
  <si>
    <t>Kuraray America, Inc., Kuraray Co., Ltd., Kuraray Europe, GmbH, and SEPTON Company of America</t>
  </si>
  <si>
    <t>Styrene block polymers with 2-methyl-1,3-butadiene and 1,3-butadiene, hydrogenated (CAS Reg. No.132778-07-5) in food contact applications.</t>
  </si>
  <si>
    <t>Sidel S.A. (ACTIS Technology)</t>
  </si>
  <si>
    <t>Amorphous hydrogenated carbon coating produced from acetylene as the carbon source in a microwave plasma. The coating is formed at reduced pressure with 0.1 mbar using acetylene microwave energy, followed by an air rinse.</t>
  </si>
  <si>
    <t>GENOXTM EP, chemically identified as amines, bis(hydrogenated rape-oil alkyl)methyl, N-oxides (CAS Reg. No. 204933-93-7).</t>
  </si>
  <si>
    <t>Introduction into interstate commerce and delivery for introduction into interstate commerce voluntarily ceased by the manufacturer. Glycine, N,N-bis[2-hydroxy-3-(2-propenyloxy)propyl]-, monosodium salt, reaction products with ammonium hydroxide and pentafluoroiodoethane-tetrafluoroethylene telomer (CAS Reg. No. 220459-70-1).</t>
  </si>
  <si>
    <t>2,2'-Methylenebis(4,6-di-tert-butylphenyl) 2-ethylhexyl phosphite (CAS Reg. No. 126050-54-2).</t>
  </si>
  <si>
    <t>Aromatic modified aliphatic hydrocarbon resin. The FCS is also known as aromatic modified petroleum hydrocarbon resin. (CAS Reg. No. 68527-25-3).</t>
  </si>
  <si>
    <t>Petroleum hydrocarbon resins (cyclopentadiene-type), hydrogenated (CAS Reg. Name Naptha (petroleum), light steam-cracked, debenzenized, polymers, hydrogenated (CAS Reg. No. 68132-00-3).</t>
  </si>
  <si>
    <t>Ion exchange resin which is a terpolymer of styrene, divinyl benzene and ethylvinyl benzene, aminomethylated, then quarternized with methyl chloride (CAS Reg. No. 113114-05-9).</t>
  </si>
  <si>
    <t>Alpha -sulfo -ω-(dodecyloxy)poly(oxyethylene) sodium salt (CAS Reg. No. 9004-82-4).</t>
  </si>
  <si>
    <t>The substance is a mixture consisting of 63-72% oxidized bis(hydrogenated tallow alkyl)amines (CAS Reg. No. 143925-92-2), 12-15% bis(hydrogenated tallow alkyl)amines, 4-8% (hydrogenated tallow alkyl)nitrones, and 5-12% (hydrogenated tallow alkyl)oximes.</t>
  </si>
  <si>
    <t>A high density agarose resin, crosslinked and alkylated with epichlorohydrin, followed by chemical binding of benzylamine. The agarose resin would be in the form of beads with a particle size of 100 to 300 um for not less than 90% of the particles.</t>
  </si>
  <si>
    <t>REPLACED BY FCN 232</t>
  </si>
  <si>
    <t>Unitika Ltd.</t>
  </si>
  <si>
    <t>Nylon 6 polymers produced using benzoic acid as a blocking agent.</t>
  </si>
  <si>
    <t>Sinanen Company, Ltd.</t>
  </si>
  <si>
    <t>Zeolite A in which silver, zinc and ammonium ions have been exchanged for sodium ions. The silver content of the modified zeolite shall not exceed 2.5 percent by weight.</t>
  </si>
  <si>
    <t>Salicylamide (CAS Reg. No. 65-45-2)</t>
  </si>
  <si>
    <t>Life Technologies, Inc.</t>
  </si>
  <si>
    <t>Two quaternary amine (QAE) cellulose ion exchange resins (IXRs): (1) high substitution QAE cellulose IXR (1.5-2.5 milliequivalents quaternary ammonium per dry g of resin); and (2) high protein capacity QAE cellulose IXR (1.0-1.5 milliequivalents quaternary ammonium per dry g resin). Both IXRs consist of a base matrix of regenerated cellulose, cross-linked and alkylated with epichlorohydrin and propylene oxide. Dimethyl hydroxyethyl ammonium groups are added to the polymer to provide binding sites.</t>
  </si>
  <si>
    <t>Hexanedioic acid polymer with 1,3-benzenedimethanamine meeting the specifications in 21 CFR 177.1500(b) item 10.2, when tested by the methods given in 21 CFR 177.1500(c) (CAS Reg. No. 25718-70-1).</t>
  </si>
  <si>
    <t>Ametek Specialty</t>
  </si>
  <si>
    <t>Nickel-iron alloy. Its composition is as follows: Ni (80-83 percent by weight), S (0-0.005 % by weight), C (0-0.005% by weight), Mo (1-3% by weight), Fe (14-19% by weight).</t>
  </si>
  <si>
    <t>A grafted copolymer of cross-linked sodium polyacrylate identified as 2-propenoic acid, polymers with N,N-di-2 propenyl -2-propen -1-amine and hydrolyzed polyvinyl acetate, sodium salts, graft (CAS Reg. No. 166164-74-5)</t>
  </si>
  <si>
    <t>Silicone acrylate resins produced by the addition of ω-hydroxyalkenes and/or propenyloxy-2,3-dihydroxypropane, mono- or diester with acrylic acid, acetic acid, or other saturated monocarboxylic acid, to dimethyl polysiloxane, methylhydrogen polysiloxane, or dimethyl-methylhydrogen polysiloxane. The cured resins may include substances permitted for use by regulation in 21 CFR 170-189, substances generally recognized as safe, substances used in accordance with prior sanction approval, and the following substances as photoinitiators: 2-hydroxy-2-methyl-1-phenyl-1-propanone (CAS Reg. No. 7473-98-5) and/or oligomeric -2-hydroxy-2-methyl-1-[4-(1-methylvinyl)phenyl]-1-propanone (CAS Reg. No. 163702-01-0). The total photoinitiator levels shall not exceed 3 percent by weight of silicone acrylate resin in coatings.</t>
  </si>
  <si>
    <t>Polyphenylene sulfide polymers (CAS Reg. No. 25212-74-2 or 26125-40-6)</t>
  </si>
  <si>
    <t>Huntsman Tioxide</t>
  </si>
  <si>
    <t>n-Octyl phosphonic acid (NOPA)-modified titanium dioxide (produced by chemically reacting NOPA (CAS Reg. No. 4724-48-5) with titanium dioxide to achieve a treatment level of 0.85 percent by weight of NOPA on the pigment).</t>
  </si>
  <si>
    <t>Dimethylolbutanoic acid, (CAS Name: butanoic acid, 2,2-bis(hydroxymethyl)-,) (CAS Reg. No. 10097-02-6)</t>
  </si>
  <si>
    <t>Resinall Corporation</t>
  </si>
  <si>
    <t>Gum rosin (CAS Reg. No. 8050-09-7)</t>
  </si>
  <si>
    <t>Dimethyl dicarbonate</t>
  </si>
  <si>
    <t>Nylon 6/12 resins manufactured by the copolymerization of at least 80 weight percent of epsilon-caprolactam and no more than 20 weight percent of ω-aminododecanoic acid. (CAS Reg. No. 25191-04-2)</t>
  </si>
  <si>
    <t>Silica, ((ethenyldimethylsilyl)oxy)- and ((trimethylsilyl)oxy)-modified (CAS Reg. No. 68988-89-6)</t>
  </si>
  <si>
    <t>α-(dinonylphenyl)-ω-hydroxypoly(oxy-1,2-ethanediyl) containing not more than 21 moles of ethylene oxide per mole of dinonylphenyl (CAS Reg. No. 9014-93-1)</t>
  </si>
  <si>
    <t>Nalco Chemical Co.</t>
  </si>
  <si>
    <t>Fluorescein, disodium salt or dipotassium salt (CAS Reg. No. 518-47-8) and (CAS Reg. No. 6417-85-2)</t>
  </si>
  <si>
    <t>Copolymer of the sodium salt of acrylic acid with polyethyleneglycol allyl ether(CAS Reg. No. 137898-98-7)</t>
  </si>
  <si>
    <t>Tridecanol phosphite condensation product with butylidenebis(2-(1,1-dimethylethyl)-5-methyl-4,1-phenylene) (CAS Reg. No. 13003-12-8)</t>
  </si>
  <si>
    <t>Asahi Chemical Industry Co.</t>
  </si>
  <si>
    <t>Hydrogenated styrene-butadiene block copolymers modified with maleic anhydride such that the basic polymers are composed of : 18 to 40 percent by weight of units derived from styrene, 58 to 80 percent by weight of units derived from hydrogenated 1,3-butadiene and 0.1 to 2 percent by weight of units derived from maleic anhydride.</t>
  </si>
  <si>
    <t>C.I. Pigment Orange 79 (Benzoic acid, 4-((2-hydroxy- 6-sulfo-1-naphthalenyl)azo)-, strontium salt (2:1))</t>
  </si>
  <si>
    <t>A solid solution of 2-naphthalenesulfonic acid, 5-(((5-chloro -4-methyl-2- sulfophenyl) azo) -6-hydroxy)-, strontium salt (1:1) and 2-naphthalenesulfonic acid, 5-((4-chloro -5-ethyl -2-sulfophenyl) azo) -6-hydroxy)-, strontium salt(1:1) (C.I. Pigment Red 276)</t>
  </si>
  <si>
    <t>1-Naphthalenesulfonic acid, 2-((4,5-dihydro-3-methyl-5-oxo-1-(3-sulfophenyl)-1H-pyrazol-4-yl) azo)-, calcium and/or strontium salt (1:1)(C.I. Pigment Yellow 209 and C.I. Pigment Yellow 209:1)</t>
  </si>
  <si>
    <t>Grant Manufacturing and Alloying Inc.</t>
  </si>
  <si>
    <t>Tin-based alloy, ASTM B23-49 Grade 1, for filling bearings made from extruded or molded carbon and graphite, which has the following composition: Tin (Balance); Antimony (4.0-5.0%); Copper (4.0-5.0%); Lead (0.004% maximum); Iron (0.05% maximum); Aluminum (0.005% maximum); Zinc (0.005% maximum); Arsenic (0.005% maximum); Bismuth (0.005% maximum); Total other elements (&lt;0.005% maximum).</t>
  </si>
  <si>
    <t>C.I. Pigment Red 277, a solid solution of 1-naphthalenesulfonic acid, 2-((2-hydroxy-6 -sulfo-1-naphthalenyl)azo)-, stronium salt (1:1) (CAS Reg. No. 250639-69-1) and 2-naphthalenesulfonic acid, 5-((4-chloro-5-ethyl-2-sulfophenyl) azo)-6-hydroxy-, strontium salt (1:1) (CAS Reg. No. 197566-90-8)</t>
  </si>
  <si>
    <t>Phosphorous acid, cyclic neopentanetetraylbis(2,6-di-tert-butyl-4-methylphenyl) ester (CAS Reg. No. 80693-00-1)</t>
  </si>
  <si>
    <t>2,2'-Methylenebis(4,6-di-tert-butylphenyl) 2-ethylhexyl phosphite (CAS Reg. No. 126050-54-2)</t>
  </si>
  <si>
    <t>Piperylene / 2-methyl-2-butene / α-methylstyrene terpolymers (Benzene, (1-methylethenyl)-, polymers with 2-methyl-2-butene and 1,3-pentadiene) (CAS Reg. No. 62258-49-5)</t>
  </si>
  <si>
    <t>Sodium acrylate/styrene sulfonate copolymer</t>
  </si>
  <si>
    <t>A perfluorocarbon-cured elastomer (PCE) produced by terpolymerizing tetrafluoroethylene (CAS Reg. No. 116-14-3), perfluoro(2,5-dimethyl-3,6-dioxanone vinyl ether) (CAS Reg. No. 2599-84-0) and perfluoro (6,6-dihydro-6-iodo-3-oxa-1-hexene) (CAS Reg. No. 106108-22-9) and subsequent curing of the terpolymer (CAS Reg. No. 106108-23-0) by crosslinking with triallylcyanurate (CAS Reg. No. 101-37-1) and vulcanizing with 2,5-dimethyl-2,5-di(t-butylperoxy) hexane (CAS Reg. No. 78-63-7), as a 68% dispersion on finely divided silica</t>
  </si>
  <si>
    <t>Sandvik Hard Materials</t>
  </si>
  <si>
    <t>Cemented carbide formulated as follows: Tungsten Carbide(WC) - 95%, Carbides of titanium, tantalum and niobium - 5%, Cobalt(Co) - 0.5%-1%</t>
  </si>
  <si>
    <t>Blankophor GmbH &amp; Co. KG, BASF Corporation,  Archroma U.S., Inc.</t>
  </si>
  <si>
    <t>Benzenesulfonic acid, 2,2'-(1,2-ethenediyl)bis(5-((4-(bis(2-hydroxyethyl)amino)-6-((4-sulfophenyl)amino)-1,3,5-triazin-2-yl)amino)-, tetrasodium salt (CAS Reg. No. 16470-24-9)</t>
  </si>
  <si>
    <t>BP Amoco Chemicals</t>
  </si>
  <si>
    <t>Dimethyl 2,6-naphthalenedicarboxylate or 2,6-naphthalenedicarboxylic acid</t>
  </si>
  <si>
    <t>Lyckeby Starkelsen Industrial Starches AB</t>
  </si>
  <si>
    <t>Industrial starch modified by treatment with greater than 5% and not more than 21% by weight 2,3-epoxypropyl trimethylammonium chloride (CAS Reg. No. 3033-77-0)</t>
  </si>
  <si>
    <t>4,5-dichloro-2-n-octyl-3(2H)-isothiazolone</t>
  </si>
  <si>
    <t>Sekisui Plastics, Ltd.</t>
  </si>
  <si>
    <t>Pyromellitic dianhydride</t>
  </si>
  <si>
    <t>M&amp;G Polymers USA, LLC</t>
  </si>
  <si>
    <t>Poly(oxy-1,2-ethanediyloxycarbonyl-2,6 -naphthalanedicarbonyl) homopolymer and copolymers with ethylene terephthalate</t>
  </si>
  <si>
    <t>Ethylene terephthalate-2,6-naphthalate copolymers</t>
  </si>
  <si>
    <t>Applied Fabric Technologies, Inc.</t>
  </si>
  <si>
    <t>Woven wool felt</t>
  </si>
  <si>
    <t>Completely hydrolyzed copolymer of acrylonitrile and trivinylcyclohexane ion-exchange resin (CAS Reg. No. 109961-42-4)</t>
  </si>
  <si>
    <t>Polybutadiene - graft - poly(methyl acrylate- co-acrylonitrile) (CAS Reg. No. 27012-62-0)</t>
  </si>
  <si>
    <t>BP Amoco</t>
  </si>
  <si>
    <t>Isophthalic acid or dimethyl isophthalate</t>
  </si>
  <si>
    <t>Styrene-acrylic copolymers produced by polymerizing a minimum of 72 parts by weight of styrene with a minimum of 4 parts of methyl methacrylate and with up to 10 parts total of any one or more of the following monomers: butyl methacrylate, methacrylic acid, butyl acrylate, acrylic acid and allyl methacrylate</t>
  </si>
  <si>
    <t>GENOXTM EP, chemically identified as Amines, bis(hydrogenated rape-oil alkyl)methyl, N-oxides (CAS Reg. No. 204933-93-7)</t>
  </si>
  <si>
    <t>Toagosei Company, Ltd.</t>
  </si>
  <si>
    <t>Silver sodium hydrogen zirconium phosphate, rhombohedral framework structure, of the general formula AgxNayHzZr2(PO4)3 with x=(0.1-0.5); y=(0.1-0.8); z=(0.1-0.8)</t>
  </si>
  <si>
    <t>Downloaded from FDA SCOGS (Select Committee on GRAS Substances); http://www.accessdata.fda.gov/scripts/fdcc/?set=SCOGS; Last updated 1/7/2016; downloaded 3/22/2016.</t>
  </si>
  <si>
    <t>GRAS Substance</t>
  </si>
  <si>
    <t>SCOGS Report Number</t>
  </si>
  <si>
    <t>CAS or Other Code</t>
  </si>
  <si>
    <t>Year of Report</t>
  </si>
  <si>
    <t>SCOGS Type of Conclusion</t>
  </si>
  <si>
    <t>21 CFR Regulation (1)</t>
  </si>
  <si>
    <t>21 CFR Regulation (2)</t>
  </si>
  <si>
    <t>NTIS Accession Number</t>
  </si>
  <si>
    <t xml:space="preserve"> Iron - Report on Clinical Research Protocols to Elucidate The Possible Hazards of Increased Iron Enrichment of Cereal Products</t>
  </si>
  <si>
    <t xml:space="preserve"> none assigned by NTIS</t>
  </si>
  <si>
    <t xml:space="preserve"> There is no conclusion type.</t>
  </si>
  <si>
    <t xml:space="preserve"> Methyl Paraben</t>
  </si>
  <si>
    <t xml:space="preserve"> PB221950</t>
  </si>
  <si>
    <t xml:space="preserve"> Propyl Paraben</t>
  </si>
  <si>
    <t xml:space="preserve"> Sorbitol</t>
  </si>
  <si>
    <t xml:space="preserve"> PB221951</t>
  </si>
  <si>
    <t xml:space="preserve"> Carob Bean Gum</t>
  </si>
  <si>
    <t xml:space="preserve"> PB221952</t>
  </si>
  <si>
    <t xml:space="preserve"> Mannitol</t>
  </si>
  <si>
    <t xml:space="preserve"> PB221953</t>
  </si>
  <si>
    <t xml:space="preserve"> Gum Tragacanth</t>
  </si>
  <si>
    <t xml:space="preserve"> PB223835</t>
  </si>
  <si>
    <t xml:space="preserve"> Guar Gum</t>
  </si>
  <si>
    <t xml:space="preserve"> PB223836</t>
  </si>
  <si>
    <t xml:space="preserve"> Benzoic Acid</t>
  </si>
  <si>
    <t xml:space="preserve"> PB223837</t>
  </si>
  <si>
    <t xml:space="preserve"> Sodium Benzoate</t>
  </si>
  <si>
    <t xml:space="preserve"> Garlic and Oil of Garlic</t>
  </si>
  <si>
    <t xml:space="preserve"> PB223838</t>
  </si>
  <si>
    <t xml:space="preserve"> Oil of Rue</t>
  </si>
  <si>
    <t xml:space="preserve"> PB223839</t>
  </si>
  <si>
    <t xml:space="preserve"> Propyl Gallate</t>
  </si>
  <si>
    <t xml:space="preserve"> PB223840</t>
  </si>
  <si>
    <t xml:space="preserve"> Gum Ghatti</t>
  </si>
  <si>
    <t xml:space="preserve"> PB223841</t>
  </si>
  <si>
    <t xml:space="preserve"> Gum Arabic</t>
  </si>
  <si>
    <t xml:space="preserve"> PB234904</t>
  </si>
  <si>
    <t xml:space="preserve"> Sterculia Gum (karaya gum)</t>
  </si>
  <si>
    <t xml:space="preserve"> PB234905</t>
  </si>
  <si>
    <t xml:space="preserve"> Indian Dill Seed</t>
  </si>
  <si>
    <t xml:space="preserve"> PB234906</t>
  </si>
  <si>
    <t xml:space="preserve"> Pulps (packaging)</t>
  </si>
  <si>
    <t xml:space="preserve"> PB234907</t>
  </si>
  <si>
    <t xml:space="preserve"> Clove Bud Extract</t>
  </si>
  <si>
    <t xml:space="preserve"> PB238792</t>
  </si>
  <si>
    <t xml:space="preserve"> Clove Bud Oil</t>
  </si>
  <si>
    <t xml:space="preserve"> Clove Bud Oleoresin</t>
  </si>
  <si>
    <t xml:space="preserve"> Clove Leaf Oil</t>
  </si>
  <si>
    <t xml:space="preserve"> Clove Stem Oil</t>
  </si>
  <si>
    <t xml:space="preserve"> Cholic acid</t>
  </si>
  <si>
    <t xml:space="preserve"> PB254524</t>
  </si>
  <si>
    <t xml:space="preserve"> Desoxycholic acid</t>
  </si>
  <si>
    <t xml:space="preserve"> Glycocholic acid</t>
  </si>
  <si>
    <t xml:space="preserve"> Ox bile extract</t>
  </si>
  <si>
    <t xml:space="preserve"> Taurocholic acid</t>
  </si>
  <si>
    <t xml:space="preserve"> Sorbose (packaging)</t>
  </si>
  <si>
    <t xml:space="preserve"> PB254525</t>
  </si>
  <si>
    <t xml:space="preserve"> Sodium thiosulfate</t>
  </si>
  <si>
    <t xml:space="preserve"> PB254526</t>
  </si>
  <si>
    <t xml:space="preserve"> Gelatin</t>
  </si>
  <si>
    <t xml:space="preserve"> PB254527</t>
  </si>
  <si>
    <t xml:space="preserve"> Mustard and Oil of Mustard (Brown and Yellow)</t>
  </si>
  <si>
    <t xml:space="preserve"> PB254528</t>
  </si>
  <si>
    <t xml:space="preserve"> Glycyrrhiza</t>
  </si>
  <si>
    <t xml:space="preserve"> PB254529</t>
  </si>
  <si>
    <t xml:space="preserve"> Ammoniated Glycyrrhizin</t>
  </si>
  <si>
    <t xml:space="preserve"> Licorice</t>
  </si>
  <si>
    <t xml:space="preserve"> Caprylic Acid</t>
  </si>
  <si>
    <t xml:space="preserve"> PB254530</t>
  </si>
  <si>
    <t xml:space="preserve"> Stannous Chloride</t>
  </si>
  <si>
    <t xml:space="preserve"> PB254531</t>
  </si>
  <si>
    <t xml:space="preserve"> Ammonium bicarbonate</t>
  </si>
  <si>
    <t xml:space="preserve"> PB254532</t>
  </si>
  <si>
    <t xml:space="preserve"> Ammonium carbonate</t>
  </si>
  <si>
    <t xml:space="preserve"> Ammonium chloride</t>
  </si>
  <si>
    <t xml:space="preserve"> Ammonium hydroxide</t>
  </si>
  <si>
    <t xml:space="preserve"> Ammonium phosphate dibasic (Report 34)</t>
  </si>
  <si>
    <t xml:space="preserve"> 184.1141b</t>
  </si>
  <si>
    <t xml:space="preserve"> Ammonium phosphate monobasic (Report 34)</t>
  </si>
  <si>
    <t xml:space="preserve"> 184.1141a</t>
  </si>
  <si>
    <t xml:space="preserve"> Ammonium sulfate</t>
  </si>
  <si>
    <t xml:space="preserve"> Calcium iodate</t>
  </si>
  <si>
    <t xml:space="preserve"> PB254533</t>
  </si>
  <si>
    <t xml:space="preserve"> Potassium iodate</t>
  </si>
  <si>
    <t xml:space="preserve"> Potassium iodide</t>
  </si>
  <si>
    <t xml:space="preserve"> Aconitic Acid</t>
  </si>
  <si>
    <t xml:space="preserve"> PB254534</t>
  </si>
  <si>
    <t xml:space="preserve"> Calcium carbonate</t>
  </si>
  <si>
    <t xml:space="preserve"> PB254535</t>
  </si>
  <si>
    <t xml:space="preserve"> Potassium bicarbonate</t>
  </si>
  <si>
    <t xml:space="preserve"> Sodium bicarbonate</t>
  </si>
  <si>
    <t xml:space="preserve"> Sodium carbonate</t>
  </si>
  <si>
    <t xml:space="preserve"> Sodium sesquicarbonate</t>
  </si>
  <si>
    <t xml:space="preserve"> Glycerin and Glycerides</t>
  </si>
  <si>
    <t xml:space="preserve"> PB254536</t>
  </si>
  <si>
    <t xml:space="preserve"> Dextran</t>
  </si>
  <si>
    <t xml:space="preserve"> PB254537</t>
  </si>
  <si>
    <t xml:space="preserve"> Dextrins</t>
  </si>
  <si>
    <t xml:space="preserve"> PB254538</t>
  </si>
  <si>
    <t xml:space="preserve"> Corn dextrins (packaging)</t>
  </si>
  <si>
    <t xml:space="preserve"> Calcium acetate</t>
  </si>
  <si>
    <t xml:space="preserve"> PB254539</t>
  </si>
  <si>
    <t xml:space="preserve"> Calcium chloride</t>
  </si>
  <si>
    <t xml:space="preserve"> Calcium gluconate</t>
  </si>
  <si>
    <t xml:space="preserve"> Calcium phytate</t>
  </si>
  <si>
    <t xml:space="preserve"> Calcium hydroxide</t>
  </si>
  <si>
    <t xml:space="preserve"> PB254540</t>
  </si>
  <si>
    <t xml:space="preserve"> Calcium oxide</t>
  </si>
  <si>
    <t xml:space="preserve"> Succinic acid</t>
  </si>
  <si>
    <t xml:space="preserve"> PB254541</t>
  </si>
  <si>
    <t xml:space="preserve"> Butylated Hydroxytoluene (BHT)</t>
  </si>
  <si>
    <t xml:space="preserve"> PB259917</t>
  </si>
  <si>
    <t xml:space="preserve"> Ammonium phosphate dibasic (Report 32)</t>
  </si>
  <si>
    <t xml:space="preserve"> PB262651</t>
  </si>
  <si>
    <t xml:space="preserve"> Calcium hexametaphosphate</t>
  </si>
  <si>
    <t xml:space="preserve"> Calcium phosphate dibasic</t>
  </si>
  <si>
    <t xml:space="preserve"> Calcium phosphate monobasic</t>
  </si>
  <si>
    <t xml:space="preserve"> Calcium phosphate tribasic</t>
  </si>
  <si>
    <t xml:space="preserve"> Calcium pyrophosphate</t>
  </si>
  <si>
    <t xml:space="preserve"> Phosphoric acid</t>
  </si>
  <si>
    <t xml:space="preserve"> Potassium phosphate dibasic</t>
  </si>
  <si>
    <t xml:space="preserve"> Potassium phosphate monobasic</t>
  </si>
  <si>
    <t xml:space="preserve"> Potassium phosphate tribasic</t>
  </si>
  <si>
    <t xml:space="preserve"> Potassium polymetaphosphate</t>
  </si>
  <si>
    <t xml:space="preserve"> Potassium pyrophosphate</t>
  </si>
  <si>
    <t xml:space="preserve"> Potassium tripolyphosphate</t>
  </si>
  <si>
    <t xml:space="preserve"> Sodium acid pyrophosphate</t>
  </si>
  <si>
    <t xml:space="preserve"> Sodium hexametaphosphate</t>
  </si>
  <si>
    <t xml:space="preserve"> Sodium metaphosphate</t>
  </si>
  <si>
    <t xml:space="preserve"> Sodium phosphate dibasic</t>
  </si>
  <si>
    <t xml:space="preserve"> Sodium phosphate monobasic</t>
  </si>
  <si>
    <t xml:space="preserve"> Sodium phosphate tribasic</t>
  </si>
  <si>
    <t xml:space="preserve"> Sodium pyrophosphate, tetrabasic</t>
  </si>
  <si>
    <t xml:space="preserve"> Sodium tetrametaphosphate</t>
  </si>
  <si>
    <t xml:space="preserve"> 68915-31-1-2</t>
  </si>
  <si>
    <t xml:space="preserve"> Sodium tetraphosphate</t>
  </si>
  <si>
    <t xml:space="preserve"> Sodium trimetaphosphate</t>
  </si>
  <si>
    <t xml:space="preserve"> Sodium tripolyphosphate</t>
  </si>
  <si>
    <t xml:space="preserve"> Sulfuric Acid</t>
  </si>
  <si>
    <t xml:space="preserve"> PB262652</t>
  </si>
  <si>
    <t xml:space="preserve"> alpha-Tocopherol acetate</t>
  </si>
  <si>
    <t xml:space="preserve"> PB262653</t>
  </si>
  <si>
    <t xml:space="preserve"> Tocopherols</t>
  </si>
  <si>
    <t xml:space="preserve"> Choline Bitartrate</t>
  </si>
  <si>
    <t xml:space="preserve"> PB262654</t>
  </si>
  <si>
    <t xml:space="preserve"> Choline Chloride</t>
  </si>
  <si>
    <t xml:space="preserve"> Aluminum ammonium sulfate</t>
  </si>
  <si>
    <t xml:space="preserve"> PB262655</t>
  </si>
  <si>
    <t xml:space="preserve"> Aluminum hydroxide</t>
  </si>
  <si>
    <t xml:space="preserve"> Aluminum oleate (packaging)</t>
  </si>
  <si>
    <t xml:space="preserve"> Aluminum palmitate (packaging)</t>
  </si>
  <si>
    <t xml:space="preserve"> Aluminum potassium sulfate</t>
  </si>
  <si>
    <t xml:space="preserve"> Aluminum sodium sulfate</t>
  </si>
  <si>
    <t xml:space="preserve"> Aluminum sulfate</t>
  </si>
  <si>
    <t xml:space="preserve"> Sodium aluminate (packaging)</t>
  </si>
  <si>
    <t xml:space="preserve"> Sodium aluminum phosphate, acidic</t>
  </si>
  <si>
    <t xml:space="preserve"> Sodium aluminum phosphate, basic</t>
  </si>
  <si>
    <t xml:space="preserve"> Sodium phosphoaluminate (packaging)</t>
  </si>
  <si>
    <t xml:space="preserve"> Beeswax (yellow or white)</t>
  </si>
  <si>
    <t xml:space="preserve"> 46a</t>
  </si>
  <si>
    <t xml:space="preserve"> PB262656</t>
  </si>
  <si>
    <t xml:space="preserve"> Japan wax (packaging)</t>
  </si>
  <si>
    <t xml:space="preserve"> 46b</t>
  </si>
  <si>
    <t xml:space="preserve"> PB262657</t>
  </si>
  <si>
    <t xml:space="preserve"> Carnauba wax</t>
  </si>
  <si>
    <t xml:space="preserve"> PB262658</t>
  </si>
  <si>
    <t xml:space="preserve"> Corn Sugar (Dextrose)</t>
  </si>
  <si>
    <t xml:space="preserve"> PB262659</t>
  </si>
  <si>
    <t xml:space="preserve"> Corn Syrup</t>
  </si>
  <si>
    <t xml:space="preserve"> Invert Sugar</t>
  </si>
  <si>
    <t xml:space="preserve"> Inositol</t>
  </si>
  <si>
    <t xml:space="preserve"> PB262660</t>
  </si>
  <si>
    <t xml:space="preserve"> Calcium stearate</t>
  </si>
  <si>
    <t xml:space="preserve"> PB262661</t>
  </si>
  <si>
    <t xml:space="preserve"> Hydrogenated tallow (packaging)</t>
  </si>
  <si>
    <t xml:space="preserve"> Stearic acid (packaging)</t>
  </si>
  <si>
    <t xml:space="preserve"> Tallow (packaging)</t>
  </si>
  <si>
    <t xml:space="preserve"> Malic acid</t>
  </si>
  <si>
    <t xml:space="preserve"> 6915-15-7</t>
  </si>
  <si>
    <t xml:space="preserve"> PB262662</t>
  </si>
  <si>
    <t xml:space="preserve"> L-Malic acid</t>
  </si>
  <si>
    <t xml:space="preserve"> Calcium sorbate</t>
  </si>
  <si>
    <t xml:space="preserve"> PB262663</t>
  </si>
  <si>
    <t xml:space="preserve"> Potassium sorbate</t>
  </si>
  <si>
    <t xml:space="preserve"> Sodium sorbate</t>
  </si>
  <si>
    <t xml:space="preserve"> Sorbic acid</t>
  </si>
  <si>
    <t xml:space="preserve"> Sulfamic acid (packaging)</t>
  </si>
  <si>
    <t xml:space="preserve"> PB262664</t>
  </si>
  <si>
    <t xml:space="preserve"> Sodium hydrosulfite (packaging)</t>
  </si>
  <si>
    <t xml:space="preserve"> PB262665</t>
  </si>
  <si>
    <t xml:space="preserve"> Zinc hydrosulfite (packaging)</t>
  </si>
  <si>
    <t xml:space="preserve"> Tall oil (packaging)</t>
  </si>
  <si>
    <t xml:space="preserve"> PB262666</t>
  </si>
  <si>
    <t xml:space="preserve"> Fish oil, hydrogenated (packaging)</t>
  </si>
  <si>
    <t xml:space="preserve"> PB262667</t>
  </si>
  <si>
    <t xml:space="preserve"> Sucrose</t>
  </si>
  <si>
    <t xml:space="preserve"> PB262668</t>
  </si>
  <si>
    <t xml:space="preserve"> Agar-agar</t>
  </si>
  <si>
    <t xml:space="preserve"> PB265502</t>
  </si>
  <si>
    <t xml:space="preserve"> Ammonium alginate</t>
  </si>
  <si>
    <t xml:space="preserve"> PB265503</t>
  </si>
  <si>
    <t xml:space="preserve"> Calcium alginate</t>
  </si>
  <si>
    <t xml:space="preserve"> Potassium alginate</t>
  </si>
  <si>
    <t xml:space="preserve"> Propylene glycol alginate</t>
  </si>
  <si>
    <t xml:space="preserve"> Sodium alginate</t>
  </si>
  <si>
    <t xml:space="preserve"> Propylene Glycol</t>
  </si>
  <si>
    <t xml:space="preserve"> PB265504</t>
  </si>
  <si>
    <t xml:space="preserve"> Propylene glycol monostearate</t>
  </si>
  <si>
    <t xml:space="preserve"> Brown algae</t>
  </si>
  <si>
    <t xml:space="preserve"> 977146-32-9</t>
  </si>
  <si>
    <t xml:space="preserve"> PB265505</t>
  </si>
  <si>
    <t xml:space="preserve"> Red algae</t>
  </si>
  <si>
    <t xml:space="preserve"> Calcium glycerophosphate (packaging)</t>
  </si>
  <si>
    <t xml:space="preserve"> PB265506</t>
  </si>
  <si>
    <t xml:space="preserve"> Manganese glycerophosphate</t>
  </si>
  <si>
    <t xml:space="preserve"> Magnesium glycerophosphate (packaging)</t>
  </si>
  <si>
    <t xml:space="preserve"> Potassium glycerophosphate</t>
  </si>
  <si>
    <t xml:space="preserve"> Potassium hydroxide</t>
  </si>
  <si>
    <t xml:space="preserve"> PB265507</t>
  </si>
  <si>
    <t xml:space="preserve"> Sodium hydroxide</t>
  </si>
  <si>
    <t xml:space="preserve"> Potassium metabisulfite</t>
  </si>
  <si>
    <t xml:space="preserve"> PB265508</t>
  </si>
  <si>
    <t xml:space="preserve"> Sodium bisulfite</t>
  </si>
  <si>
    <t xml:space="preserve"> Sodium metabisulfite</t>
  </si>
  <si>
    <t xml:space="preserve"> Sodium sulfite</t>
  </si>
  <si>
    <t xml:space="preserve"> Sulfur dioxide</t>
  </si>
  <si>
    <t xml:space="preserve"> Magnesium phosphate, dibasic</t>
  </si>
  <si>
    <t xml:space="preserve"> PB265509</t>
  </si>
  <si>
    <t xml:space="preserve"> Magnesium carbonate</t>
  </si>
  <si>
    <t xml:space="preserve"> Magnesium chloride</t>
  </si>
  <si>
    <t xml:space="preserve"> Magnesium hydroxide</t>
  </si>
  <si>
    <t xml:space="preserve"> Magnesium oxide</t>
  </si>
  <si>
    <t xml:space="preserve"> Magnesium stearate</t>
  </si>
  <si>
    <t xml:space="preserve"> Magnesium sulfate</t>
  </si>
  <si>
    <t xml:space="preserve"> Magnesium phosphate, tribasic</t>
  </si>
  <si>
    <t xml:space="preserve"> Adipic acid</t>
  </si>
  <si>
    <t xml:space="preserve"> PB266279</t>
  </si>
  <si>
    <t xml:space="preserve"> Hydrogenated soybean oil</t>
  </si>
  <si>
    <t xml:space="preserve"> PB266280</t>
  </si>
  <si>
    <t xml:space="preserve"> Ethyl formate</t>
  </si>
  <si>
    <t xml:space="preserve"> PB266282</t>
  </si>
  <si>
    <t xml:space="preserve"> Formic acid (packaging)</t>
  </si>
  <si>
    <t xml:space="preserve"> Sodium formate (packaging)</t>
  </si>
  <si>
    <t xml:space="preserve"> Carrageenan</t>
  </si>
  <si>
    <t xml:space="preserve"> PB266877</t>
  </si>
  <si>
    <t xml:space="preserve"> Nutmeg and Mace</t>
  </si>
  <si>
    <t xml:space="preserve"> 977051-44-7;&lt;br /&gt; 977051-14-1</t>
  </si>
  <si>
    <t xml:space="preserve"> PB266878</t>
  </si>
  <si>
    <t xml:space="preserve"> Zinc acetate</t>
  </si>
  <si>
    <t xml:space="preserve"> PB266879</t>
  </si>
  <si>
    <t xml:space="preserve"> Zinc carbonate</t>
  </si>
  <si>
    <t xml:space="preserve"> Zinc chloride</t>
  </si>
  <si>
    <t xml:space="preserve"> Zinc oxide</t>
  </si>
  <si>
    <t xml:space="preserve"> Zinc sulfate</t>
  </si>
  <si>
    <t xml:space="preserve"> Caramel</t>
  </si>
  <si>
    <t xml:space="preserve"> PB266880</t>
  </si>
  <si>
    <t xml:space="preserve"> Lard (packaging)</t>
  </si>
  <si>
    <t xml:space="preserve"> PB270368</t>
  </si>
  <si>
    <t xml:space="preserve"> Lard oil (packaging)</t>
  </si>
  <si>
    <t xml:space="preserve"> Papain</t>
  </si>
  <si>
    <t xml:space="preserve"> PB274174</t>
  </si>
  <si>
    <t xml:space="preserve"> Gum guaiac</t>
  </si>
  <si>
    <t xml:space="preserve"> PB274474</t>
  </si>
  <si>
    <t xml:space="preserve"> Coconut oil (packaging)</t>
  </si>
  <si>
    <t xml:space="preserve"> PB274475</t>
  </si>
  <si>
    <t xml:space="preserve"> Linoleic acid</t>
  </si>
  <si>
    <t xml:space="preserve"> Oleic acid (packaging)</t>
  </si>
  <si>
    <t xml:space="preserve"> Peanut oil (packaging)</t>
  </si>
  <si>
    <t xml:space="preserve"> Calcium hypophosphite</t>
  </si>
  <si>
    <t xml:space="preserve"> PB274476</t>
  </si>
  <si>
    <t xml:space="preserve"> Manganous hypophosphite</t>
  </si>
  <si>
    <t xml:space="preserve"> Potassium hypophosphite</t>
  </si>
  <si>
    <t xml:space="preserve"> Sodium hypophosphite</t>
  </si>
  <si>
    <t xml:space="preserve"> Pectin, amidated</t>
  </si>
  <si>
    <t xml:space="preserve"> PB274477</t>
  </si>
  <si>
    <t xml:space="preserve"> Pectin, high ester</t>
  </si>
  <si>
    <t xml:space="preserve"> Pectin, low acid</t>
  </si>
  <si>
    <t xml:space="preserve"> There is no ID Code</t>
  </si>
  <si>
    <t xml:space="preserve"> Pectinates</t>
  </si>
  <si>
    <t xml:space="preserve"> Pectinic acid</t>
  </si>
  <si>
    <t xml:space="preserve"> Carboxymethyl cellulose (packaging)</t>
  </si>
  <si>
    <t xml:space="preserve"> PB274667</t>
  </si>
  <si>
    <t xml:space="preserve"> Cellulose acetate(packaging)</t>
  </si>
  <si>
    <t xml:space="preserve"> Ethyl cellulose (packaging)</t>
  </si>
  <si>
    <t xml:space="preserve"> Hydroxypropylmethyl cellulose</t>
  </si>
  <si>
    <t xml:space="preserve"> Methylcellulose</t>
  </si>
  <si>
    <t xml:space="preserve"> Sodium Carboxymethyl cellulose</t>
  </si>
  <si>
    <t xml:space="preserve"> Rennet</t>
  </si>
  <si>
    <t xml:space="preserve"> PB274668</t>
  </si>
  <si>
    <t xml:space="preserve"> Tannic acid (hydrolyzable gallotannins)</t>
  </si>
  <si>
    <t xml:space="preserve"> PB274669</t>
  </si>
  <si>
    <t xml:space="preserve"> Acetic acid</t>
  </si>
  <si>
    <t xml:space="preserve"> PB274670</t>
  </si>
  <si>
    <t xml:space="preserve"> Sodium acetate</t>
  </si>
  <si>
    <t xml:space="preserve"> Sodium diacetate</t>
  </si>
  <si>
    <t xml:space="preserve"> Pyridoxine</t>
  </si>
  <si>
    <t xml:space="preserve"> PB275340</t>
  </si>
  <si>
    <t xml:space="preserve"> Pyridoxine hydrochloride</t>
  </si>
  <si>
    <t xml:space="preserve"> Sodium oleate (packaging)</t>
  </si>
  <si>
    <t xml:space="preserve"> PB276414</t>
  </si>
  <si>
    <t xml:space="preserve"> Sodium palmitate (packaging)</t>
  </si>
  <si>
    <t xml:space="preserve"> Ethyl acrylate, monomeric (packaging)</t>
  </si>
  <si>
    <t xml:space="preserve"> PB276415</t>
  </si>
  <si>
    <t xml:space="preserve"> Methyl acrylate, monomeric (packaging)</t>
  </si>
  <si>
    <t xml:space="preserve"> Ethyl acrylate, polymeric (packaging)</t>
  </si>
  <si>
    <t xml:space="preserve"> Methyl acrylate, polymeric (packaging)</t>
  </si>
  <si>
    <t xml:space="preserve"> Bentonite</t>
  </si>
  <si>
    <t xml:space="preserve"> PB276416</t>
  </si>
  <si>
    <t xml:space="preserve"> Clay (kaolin) (packaging)</t>
  </si>
  <si>
    <t xml:space="preserve"> Corn silk</t>
  </si>
  <si>
    <t xml:space="preserve"> PB278158</t>
  </si>
  <si>
    <t xml:space="preserve"> Ammonium citrate</t>
  </si>
  <si>
    <t xml:space="preserve"> PB280954</t>
  </si>
  <si>
    <t xml:space="preserve"> Calcium citrate</t>
  </si>
  <si>
    <t xml:space="preserve"> Citric acid</t>
  </si>
  <si>
    <t xml:space="preserve"> Isopropyl citrate</t>
  </si>
  <si>
    <t xml:space="preserve"> Potassium citrate</t>
  </si>
  <si>
    <t xml:space="preserve"> Sodium citrate</t>
  </si>
  <si>
    <t xml:space="preserve"> Stearyl citrate</t>
  </si>
  <si>
    <t xml:space="preserve"> Triethyl citrate</t>
  </si>
  <si>
    <t xml:space="preserve"> Biotin</t>
  </si>
  <si>
    <t xml:space="preserve"> PB281421</t>
  </si>
  <si>
    <t xml:space="preserve"> Enzymatically hydrolyzed casein</t>
  </si>
  <si>
    <t xml:space="preserve"> 37b</t>
  </si>
  <si>
    <t xml:space="preserve"> PB80178643</t>
  </si>
  <si>
    <t xml:space="preserve"> Acid hydrolyzed proteins</t>
  </si>
  <si>
    <t xml:space="preserve"> Enzymatically hydrolyzed protein</t>
  </si>
  <si>
    <t xml:space="preserve"> Soy sauces</t>
  </si>
  <si>
    <t xml:space="preserve"> 8031-68-3 </t>
  </si>
  <si>
    <t xml:space="preserve"> Yeast autolyzates</t>
  </si>
  <si>
    <t xml:space="preserve"> Caffeine</t>
  </si>
  <si>
    <t xml:space="preserve"> 3,4</t>
  </si>
  <si>
    <t xml:space="preserve"> PB283441</t>
  </si>
  <si>
    <t xml:space="preserve"> L-Glutamic acid</t>
  </si>
  <si>
    <t xml:space="preserve"> 37a</t>
  </si>
  <si>
    <t xml:space="preserve"> PB80178635</t>
  </si>
  <si>
    <t xml:space="preserve"> L-Glutamic acid hydrochloride</t>
  </si>
  <si>
    <t xml:space="preserve"> Monoammonium L-glutamate</t>
  </si>
  <si>
    <t xml:space="preserve"> Monopotassium L-glutamate</t>
  </si>
  <si>
    <t xml:space="preserve"> Monosodium L-glutamate</t>
  </si>
  <si>
    <t xml:space="preserve"> Calcium Lactate</t>
  </si>
  <si>
    <t xml:space="preserve"> PB283713</t>
  </si>
  <si>
    <t xml:space="preserve"> L(+)-calcium lactate</t>
  </si>
  <si>
    <t xml:space="preserve"> 28305-25-1</t>
  </si>
  <si>
    <t xml:space="preserve"> D(-)-Lactic acid</t>
  </si>
  <si>
    <t xml:space="preserve"> 1, 4</t>
  </si>
  <si>
    <t xml:space="preserve"> Lactic acid</t>
  </si>
  <si>
    <t xml:space="preserve"> L(+)-lactic acid</t>
  </si>
  <si>
    <t xml:space="preserve"> Butylated Hydroxyanisole (BHA)</t>
  </si>
  <si>
    <t xml:space="preserve"> PB285496</t>
  </si>
  <si>
    <t xml:space="preserve"> D- or DL- Calcium pantothenate</t>
  </si>
  <si>
    <t xml:space="preserve"> PB288672</t>
  </si>
  <si>
    <t xml:space="preserve"> D-Pantothenyl alcohol</t>
  </si>
  <si>
    <t xml:space="preserve"> D- or DL- Sodium pantothenate</t>
  </si>
  <si>
    <t xml:space="preserve"> Urea</t>
  </si>
  <si>
    <t xml:space="preserve"> PB288673</t>
  </si>
  <si>
    <t xml:space="preserve"> Thiamine hydrochloride</t>
  </si>
  <si>
    <t xml:space="preserve"> PB288674</t>
  </si>
  <si>
    <t xml:space="preserve"> Thiamine mononitrate</t>
  </si>
  <si>
    <t xml:space="preserve"> Magnesium gluconate</t>
  </si>
  <si>
    <t xml:space="preserve"> PB288675</t>
  </si>
  <si>
    <t xml:space="preserve"> Potassium gluconate</t>
  </si>
  <si>
    <t xml:space="preserve"> Sodium gluconate</t>
  </si>
  <si>
    <t xml:space="preserve"> Zinc gluconate</t>
  </si>
  <si>
    <t xml:space="preserve"> Vitamin B12 (cyanocobalamin)</t>
  </si>
  <si>
    <t xml:space="preserve"> PB289922</t>
  </si>
  <si>
    <t xml:space="preserve"> Vitamin D2 (ergocalciferol)</t>
  </si>
  <si>
    <t xml:space="preserve"> PB293099</t>
  </si>
  <si>
    <t xml:space="preserve"> Vitamin D3 (cholecalciferol)</t>
  </si>
  <si>
    <t xml:space="preserve"> Potassium chloride</t>
  </si>
  <si>
    <t xml:space="preserve"> PB298139</t>
  </si>
  <si>
    <t xml:space="preserve"> Sodium chloride</t>
  </si>
  <si>
    <t xml:space="preserve"> 1 (dry food packaging),  4 (direct additive)</t>
  </si>
  <si>
    <t xml:space="preserve"> Soy protein isolate</t>
  </si>
  <si>
    <t xml:space="preserve"> PB300717</t>
  </si>
  <si>
    <t xml:space="preserve"> Hydrochloric acid</t>
  </si>
  <si>
    <t xml:space="preserve"> PB301399</t>
  </si>
  <si>
    <t xml:space="preserve"> Copper (cupric) gluconate</t>
  </si>
  <si>
    <t xml:space="preserve"> PB301400</t>
  </si>
  <si>
    <t xml:space="preserve"> Copper (cupric) sulfate</t>
  </si>
  <si>
    <t xml:space="preserve"> Cuprous iodide</t>
  </si>
  <si>
    <t xml:space="preserve"> Calcium caseinate</t>
  </si>
  <si>
    <t xml:space="preserve"> PB301401</t>
  </si>
  <si>
    <t xml:space="preserve"> Casein</t>
  </si>
  <si>
    <t xml:space="preserve"> Sodium caseinate</t>
  </si>
  <si>
    <t xml:space="preserve"> Aluminum calcium silicate</t>
  </si>
  <si>
    <t xml:space="preserve"> PB301402</t>
  </si>
  <si>
    <t xml:space="preserve"> Calcium silicate</t>
  </si>
  <si>
    <t xml:space="preserve"> Diatomaceous earth (filter aid)</t>
  </si>
  <si>
    <t xml:space="preserve"> Magnesium silicate</t>
  </si>
  <si>
    <t xml:space="preserve"> Perlite (filter aid)</t>
  </si>
  <si>
    <t xml:space="preserve"> Potassium silicate</t>
  </si>
  <si>
    <t xml:space="preserve"> Silica aerogel</t>
  </si>
  <si>
    <t xml:space="preserve"> Silicon dioxides</t>
  </si>
  <si>
    <t xml:space="preserve"> Sodium aluminosilicate</t>
  </si>
  <si>
    <t xml:space="preserve"> Sodium calcium aluminosilicate</t>
  </si>
  <si>
    <t xml:space="preserve"> Sodium silicate</t>
  </si>
  <si>
    <t xml:space="preserve"> Talc (basic magnesium silicate)</t>
  </si>
  <si>
    <t xml:space="preserve"> Tricalcium silicate</t>
  </si>
  <si>
    <t xml:space="preserve"> L(+)-potassium acid tartrate</t>
  </si>
  <si>
    <t xml:space="preserve"> PB301403</t>
  </si>
  <si>
    <t xml:space="preserve"> L(+)-sodium tartrate</t>
  </si>
  <si>
    <t xml:space="preserve"> L(+)-tartaric acid</t>
  </si>
  <si>
    <t xml:space="preserve"> Manganous chloride</t>
  </si>
  <si>
    <t xml:space="preserve"> PB301404</t>
  </si>
  <si>
    <t xml:space="preserve"> Manganous citrate</t>
  </si>
  <si>
    <t xml:space="preserve"> Manganous gluconate</t>
  </si>
  <si>
    <t xml:space="preserve"> Manganous oxide</t>
  </si>
  <si>
    <t xml:space="preserve"> Manganous sulfate</t>
  </si>
  <si>
    <t xml:space="preserve"> Lecithin</t>
  </si>
  <si>
    <t xml:space="preserve"> PB301405</t>
  </si>
  <si>
    <t xml:space="preserve"> Lecithin, hydrogen peroxide bleached</t>
  </si>
  <si>
    <t xml:space="preserve"> Riboflavin</t>
  </si>
  <si>
    <t xml:space="preserve"> PB301406</t>
  </si>
  <si>
    <t xml:space="preserve"> Riboflavin-5'-phosphate</t>
  </si>
  <si>
    <t xml:space="preserve"> Calcium propionate</t>
  </si>
  <si>
    <t xml:space="preserve"> PB80104599</t>
  </si>
  <si>
    <t xml:space="preserve"> Dilauryl thiodipropionate</t>
  </si>
  <si>
    <t xml:space="preserve"> Propionic acid</t>
  </si>
  <si>
    <t xml:space="preserve"> Sodium propionate</t>
  </si>
  <si>
    <t xml:space="preserve"> Thiodipropionic acid</t>
  </si>
  <si>
    <t xml:space="preserve"> Hydrogen peroxide</t>
  </si>
  <si>
    <t xml:space="preserve"> PB80104607</t>
  </si>
  <si>
    <t xml:space="preserve"> Carbon dioxide</t>
  </si>
  <si>
    <t xml:space="preserve"> PB80104615</t>
  </si>
  <si>
    <t xml:space="preserve"> Nickel (elemental)</t>
  </si>
  <si>
    <t xml:space="preserve"> PB80104623</t>
  </si>
  <si>
    <t xml:space="preserve"> Helium gas</t>
  </si>
  <si>
    <t xml:space="preserve"> PB80112022</t>
  </si>
  <si>
    <t xml:space="preserve"> Niacin (nicotinic acid)</t>
  </si>
  <si>
    <t xml:space="preserve"> PB80112030</t>
  </si>
  <si>
    <t xml:space="preserve"> Niacinamide (nicotinamide)</t>
  </si>
  <si>
    <t xml:space="preserve"> Carotene (beta-carotene)</t>
  </si>
  <si>
    <t xml:space="preserve"> PB80119837</t>
  </si>
  <si>
    <t xml:space="preserve"> L-Ascorbic acid</t>
  </si>
  <si>
    <t xml:space="preserve"> PB80128796</t>
  </si>
  <si>
    <t xml:space="preserve"> Ascorbyl palmitate (palmitoyl L-ascorbic)</t>
  </si>
  <si>
    <t xml:space="preserve"> Calcium L-ascorbate</t>
  </si>
  <si>
    <t xml:space="preserve"> Erythorbic acid (D-isoascorbic acid)</t>
  </si>
  <si>
    <t xml:space="preserve"> Sodium erythorbate (sodium D-isoascorbate)</t>
  </si>
  <si>
    <t xml:space="preserve"> Sodium L-ascorbate</t>
  </si>
  <si>
    <t xml:space="preserve"> Acetylated Distarch Adipate</t>
  </si>
  <si>
    <t xml:space="preserve"> PB80128804</t>
  </si>
  <si>
    <t xml:space="preserve"> Acetylated Distarch Glycerol</t>
  </si>
  <si>
    <t xml:space="preserve"> Acetylated Distarch Phosphate</t>
  </si>
  <si>
    <t xml:space="preserve"> Acetylated Distarch Oxypropanol</t>
  </si>
  <si>
    <t xml:space="preserve"> Acid Modified Starch</t>
  </si>
  <si>
    <t xml:space="preserve"> Arrowroot Starch</t>
  </si>
  <si>
    <t xml:space="preserve"> Bleached Starch</t>
  </si>
  <si>
    <t xml:space="preserve"> Cornstarch</t>
  </si>
  <si>
    <t xml:space="preserve"> Distarch Glycerol</t>
  </si>
  <si>
    <t xml:space="preserve"> Distarch Oxypropanol</t>
  </si>
  <si>
    <t xml:space="preserve"> Distarch Phosphate</t>
  </si>
  <si>
    <t xml:space="preserve"> 55963-33-2</t>
  </si>
  <si>
    <t xml:space="preserve"> High Amylose Cornstarch</t>
  </si>
  <si>
    <t xml:space="preserve"> Hydroxypropyl Distarch Glycerol</t>
  </si>
  <si>
    <t xml:space="preserve"> Hydroxypropyl Distarch Phosphate</t>
  </si>
  <si>
    <t xml:space="preserve"> Hydroxypropyl Starch</t>
  </si>
  <si>
    <t xml:space="preserve"> Hydroxypropyl Starch, oxidized</t>
  </si>
  <si>
    <t xml:space="preserve"> Milo Starch</t>
  </si>
  <si>
    <t xml:space="preserve"> 977027-92-1</t>
  </si>
  <si>
    <t xml:space="preserve"> Monostarch Phosphate</t>
  </si>
  <si>
    <t xml:space="preserve"> Potato starch</t>
  </si>
  <si>
    <t xml:space="preserve"> Pregelatinized starch</t>
  </si>
  <si>
    <t xml:space="preserve"> Rice Starch</t>
  </si>
  <si>
    <t xml:space="preserve"> Sodium Hydroxide Gelatinized Starch</t>
  </si>
  <si>
    <t xml:space="preserve"> 977102-48-9</t>
  </si>
  <si>
    <t xml:space="preserve"> Starch Acetate</t>
  </si>
  <si>
    <t xml:space="preserve"> Starch Aluminum Octenyl Succinate</t>
  </si>
  <si>
    <t xml:space="preserve"> Starch Sodium Succinate</t>
  </si>
  <si>
    <t xml:space="preserve"> Starch Sodium Octenyl Succinate</t>
  </si>
  <si>
    <t xml:space="preserve"> Succinyl Distarch Glycerol</t>
  </si>
  <si>
    <t xml:space="preserve"> Tapioca Starch</t>
  </si>
  <si>
    <t xml:space="preserve"> Waxy Maize Starch</t>
  </si>
  <si>
    <t xml:space="preserve"> Wheat Starch</t>
  </si>
  <si>
    <t xml:space="preserve"> Phosphated Distarch Phosphate</t>
  </si>
  <si>
    <t xml:space="preserve"> Starch, Sodium Hypochlorite oxidized</t>
  </si>
  <si>
    <t xml:space="preserve"> 977170-89-0</t>
  </si>
  <si>
    <t xml:space="preserve"> Vitamin A</t>
  </si>
  <si>
    <t xml:space="preserve"> PB80178650</t>
  </si>
  <si>
    <t xml:space="preserve"> Vitamin A acetate</t>
  </si>
  <si>
    <t xml:space="preserve"> Vitamin A palmitate</t>
  </si>
  <si>
    <t xml:space="preserve"> Diacetyl</t>
  </si>
  <si>
    <t xml:space="preserve"> PB80178668</t>
  </si>
  <si>
    <t xml:space="preserve"> Starter distillate</t>
  </si>
  <si>
    <t xml:space="preserve"> Carbonyl Iron</t>
  </si>
  <si>
    <t xml:space="preserve"> PB80178676</t>
  </si>
  <si>
    <t xml:space="preserve"> Carbonyl Iron (packaging)</t>
  </si>
  <si>
    <t xml:space="preserve"> Electrolytic Iron</t>
  </si>
  <si>
    <t xml:space="preserve"> Electrolytic Iron (packaging)</t>
  </si>
  <si>
    <t xml:space="preserve"> Ferric ammonium citrate</t>
  </si>
  <si>
    <t xml:space="preserve"> Ferric chloride (packaging)</t>
  </si>
  <si>
    <t xml:space="preserve"> Ferric citrate</t>
  </si>
  <si>
    <t xml:space="preserve"> Ferric oxide (packaging)</t>
  </si>
  <si>
    <t xml:space="preserve"> Ferric phosphate</t>
  </si>
  <si>
    <t xml:space="preserve"> Ferric pyrophosphate</t>
  </si>
  <si>
    <t xml:space="preserve"> Ferric sodium pyrophosphate</t>
  </si>
  <si>
    <t xml:space="preserve"> Ferric sulfate (packaging)</t>
  </si>
  <si>
    <t xml:space="preserve"> Ferrous ascorbate</t>
  </si>
  <si>
    <t xml:space="preserve"> 184.1307a</t>
  </si>
  <si>
    <t xml:space="preserve"> Ferrous carbonate</t>
  </si>
  <si>
    <t xml:space="preserve"> 184.1307b</t>
  </si>
  <si>
    <t xml:space="preserve"> Ferrous citrate</t>
  </si>
  <si>
    <t xml:space="preserve"> 184.1307c</t>
  </si>
  <si>
    <t xml:space="preserve"> Ferrous fumarate</t>
  </si>
  <si>
    <t xml:space="preserve"> 184.1307d</t>
  </si>
  <si>
    <t xml:space="preserve"> Ferrous gluconate</t>
  </si>
  <si>
    <t xml:space="preserve"> Ferrous lactate</t>
  </si>
  <si>
    <t xml:space="preserve"> Ferrous sulfate</t>
  </si>
  <si>
    <t xml:space="preserve"> Ferrous sulfate (packaging)</t>
  </si>
  <si>
    <t xml:space="preserve"> Iron caprylate (packaging)</t>
  </si>
  <si>
    <t xml:space="preserve"> Iron linoleate (packaging)</t>
  </si>
  <si>
    <t xml:space="preserve"> Iron naphthenate</t>
  </si>
  <si>
    <t xml:space="preserve"> Iron oxides (packaging)</t>
  </si>
  <si>
    <t xml:space="preserve"> Iron peptonate</t>
  </si>
  <si>
    <t xml:space="preserve"> Iron polyvinylpyrrolidone</t>
  </si>
  <si>
    <t xml:space="preserve"> Iron - Report on Bioavailability and Utilization of Iron</t>
  </si>
  <si>
    <t xml:space="preserve"> PB 224 122/AS</t>
  </si>
  <si>
    <t xml:space="preserve"> Iron tallate (packaging)</t>
  </si>
  <si>
    <t xml:space="preserve"> Iron, elemental (packaging)</t>
  </si>
  <si>
    <t xml:space="preserve"> Reduced iron</t>
  </si>
  <si>
    <t xml:space="preserve"> Reduced iron (packaging)</t>
  </si>
  <si>
    <t xml:space="preserve"> Sodium ferric EDTA</t>
  </si>
  <si>
    <t xml:space="preserve"> Sodium ferricitropyrophosphate</t>
  </si>
  <si>
    <t xml:space="preserve"> Dietary Iron</t>
  </si>
  <si>
    <t xml:space="preserve"> PB-218 836</t>
  </si>
  <si>
    <t xml:space="preserve"> Ferric oxide</t>
  </si>
  <si>
    <t xml:space="preserve"> Ammonium phosphate monobasic (Report 32)</t>
  </si>
  <si>
    <t xml:space="preserve"> Potassium carbonate</t>
  </si>
  <si>
    <t xml:space="preserve"> Calcium glycerophosphate </t>
  </si>
  <si>
    <t xml:space="preserve"> Cellulose</t>
  </si>
  <si>
    <t xml:space="preserve"> Cellulose, microcrystalline</t>
  </si>
  <si>
    <t>FDA Select Committee on GRAS Substances (SCOGS)</t>
  </si>
  <si>
    <t xml:space="preserve"> PB265506_x000D_</t>
  </si>
  <si>
    <t>website link</t>
  </si>
  <si>
    <t>http://www.accessdata.fda.gov/scripts/fdcc/?set=SCOGS</t>
  </si>
  <si>
    <t>http://www.accessdata.fda.gov/scripts/fcn/fcnnavigation.cfm?rpt=eafuslisting</t>
  </si>
  <si>
    <t>http://www.accessdata.fda.gov/scripts/fdcc/?set=TOR</t>
  </si>
  <si>
    <t>http://www.accessdata.fda.gov/scripts/fdcc/?set=fcn</t>
  </si>
  <si>
    <t>http://www.accessdata.fda.gov/scripts/fdcc/?set=IndirectAdditives</t>
  </si>
  <si>
    <t>http://www.femaflavor.org/flavor</t>
  </si>
  <si>
    <t>http://www.alanwood.net/pesticides/index_rn_frame.html</t>
  </si>
  <si>
    <t>GRAS Notice No. (GRN#)</t>
  </si>
  <si>
    <t>Name of Substance</t>
  </si>
  <si>
    <t>CAS Reg. No.</t>
  </si>
  <si>
    <t>Preparation containing the bacterial monophages, BP-63 and BP-12, specific to Salmonella</t>
  </si>
  <si>
    <t>N/A</t>
  </si>
  <si>
    <t>N-acetyl-D-neuraminic acid</t>
  </si>
  <si>
    <t>Bacillus coagulans SBC37-01 spore preparation</t>
  </si>
  <si>
    <t>Hydroxytyrosol</t>
  </si>
  <si>
    <t>Citrus fiber</t>
  </si>
  <si>
    <t>Thermolysin enzyme preparation derived from Geobacillus stearothermophilus</t>
  </si>
  <si>
    <t>Bacillus coagulans SNZ1969 spores preparation</t>
  </si>
  <si>
    <t>Breadfruit flour</t>
  </si>
  <si>
    <t>gamma-aminobutyric acid</t>
  </si>
  <si>
    <t>α-amylase from Geobacillus stearothermophilus produced in Bacillus licheniformis</t>
  </si>
  <si>
    <t>Colicin</t>
  </si>
  <si>
    <t>11032-88-5</t>
  </si>
  <si>
    <t>β-glucanase from Bacillus subtilis</t>
  </si>
  <si>
    <t>62213-14-3</t>
  </si>
  <si>
    <t>Streptococcus salivarius K12</t>
  </si>
  <si>
    <t>Pyrroloquinoline quinone</t>
  </si>
  <si>
    <t>122628-50-6/72909-34-3</t>
  </si>
  <si>
    <t>Xylanase from Aspergillus niger</t>
  </si>
  <si>
    <t>9025-57-4</t>
  </si>
  <si>
    <t>9025-57-5</t>
  </si>
  <si>
    <t>Zeaxanthin from Capsicum annum (paprika)</t>
  </si>
  <si>
    <t>144-68-3</t>
  </si>
  <si>
    <t>Acetolate decaroxylase from Bacillus brevis produced in Bacillus licheniformis</t>
  </si>
  <si>
    <t>9025-02-9</t>
  </si>
  <si>
    <t>Taurine</t>
  </si>
  <si>
    <t>Cellulase from Penicillium funiculosum</t>
  </si>
  <si>
    <t>9012-54-8</t>
  </si>
  <si>
    <t>Esterified propoxylated glycerol</t>
  </si>
  <si>
    <t>Inulin from Agave tequilana</t>
  </si>
  <si>
    <t>9005-80-5</t>
  </si>
  <si>
    <t>Pea Protein</t>
  </si>
  <si>
    <t>Haematococcus pluvialis extract containing astaxanthin esters</t>
  </si>
  <si>
    <t>Lactase from Bifidobacterium bifidum produced in Bacillus subtilis</t>
  </si>
  <si>
    <t>9031-11-2</t>
  </si>
  <si>
    <t>Salts from dried mineral water (65% NaCl)</t>
  </si>
  <si>
    <t>Oligofructose and inulin</t>
  </si>
  <si>
    <t>187112-48-7</t>
  </si>
  <si>
    <t>9005-80-5/9031-11-2</t>
  </si>
  <si>
    <t>Oat Protein</t>
  </si>
  <si>
    <t>134134-87-5</t>
  </si>
  <si>
    <t>Phospholipase C from Pseudomonas fluorescens</t>
  </si>
  <si>
    <t>63551-76-8</t>
  </si>
  <si>
    <t>Calcium disodium ethylenediaminetetraacetate (EDTA)</t>
  </si>
  <si>
    <t>62-33-9/23411-34-9</t>
  </si>
  <si>
    <t>Lactase from Bifidobacterium bifidum produced in Bacillus licheniformis</t>
  </si>
  <si>
    <t>2’-Fucosyllactose</t>
  </si>
  <si>
    <t>41263-94-9</t>
  </si>
  <si>
    <t>Magnesium lactate</t>
  </si>
  <si>
    <t>26867-84-5</t>
  </si>
  <si>
    <t>Galacto-oligosaccharides (GOS)</t>
  </si>
  <si>
    <t>Apoaequorin</t>
  </si>
  <si>
    <t>845410-67-5</t>
  </si>
  <si>
    <t>Xylanase from Trichoderma reesei</t>
  </si>
  <si>
    <t>Mannanase from Trichoderma reesei</t>
  </si>
  <si>
    <t>37288-54-3</t>
  </si>
  <si>
    <t>Fucoidan from Undaria pinnatifida</t>
  </si>
  <si>
    <t>9072-19-9/223751-81-3</t>
  </si>
  <si>
    <t>Protease from Bacillus licheniformis</t>
  </si>
  <si>
    <t>9004-07-3</t>
  </si>
  <si>
    <t>Protease from Fusarium venenatum</t>
  </si>
  <si>
    <t>Bacillus subtilis</t>
  </si>
  <si>
    <t>68038-70-0</t>
  </si>
  <si>
    <t>Bacillus pumilus</t>
  </si>
  <si>
    <t>977031-79-0</t>
  </si>
  <si>
    <t>Bacillus licheniformis</t>
  </si>
  <si>
    <t>68038-66-4</t>
  </si>
  <si>
    <t>Bacillus coagulans</t>
  </si>
  <si>
    <t>68038-65-3</t>
  </si>
  <si>
    <t>Pectin esterase from Aspergillus tubingensis expressed in Trichoderma reesei</t>
  </si>
  <si>
    <t>9025-98-3</t>
  </si>
  <si>
    <t>Polygalacturonase from Aspergillus tubingensis expressed in Trichoderma reesei</t>
  </si>
  <si>
    <t>9032-75-1</t>
  </si>
  <si>
    <t>Siraitia grosvenorii Swingle (Luo Han Guo) fruit extract</t>
  </si>
  <si>
    <t>977188-24-1/88901-36-4/89590-95-4/89590-98-7</t>
  </si>
  <si>
    <t>High purity steviol glycosides (minimum purity 95%) consisting primarily of rebaudioside A.</t>
  </si>
  <si>
    <t>58543-16-1/57817-89-7</t>
  </si>
  <si>
    <t>Synthetic amorphous silica</t>
  </si>
  <si>
    <t>Algal oil (40% docosahexaenoic acid) derived from Schizochytrium sp.</t>
  </si>
  <si>
    <t>6217-54-5/68424-59-9</t>
  </si>
  <si>
    <t>Succinic acid</t>
  </si>
  <si>
    <t>110-15-6/110-15-6</t>
  </si>
  <si>
    <t>Aspartic protease derived from the flowers of Cynera cardunculus L.</t>
  </si>
  <si>
    <t>Meso-zeaxanthin</t>
  </si>
  <si>
    <t>144-68-3/127-40-2/31272-50-1</t>
  </si>
  <si>
    <t>Sodium salts of fatty acids from Mortierella alpina oil</t>
  </si>
  <si>
    <t>High purity rebaudioside D</t>
  </si>
  <si>
    <t>63279-13-0</t>
  </si>
  <si>
    <t>Lacto-N-neotetraose</t>
  </si>
  <si>
    <t>13007-32-4</t>
  </si>
  <si>
    <t>2'-O-fucosyllactose</t>
  </si>
  <si>
    <t>41263-94-9/41263-94-9</t>
  </si>
  <si>
    <t>Phosphatidylserine derived from sunflower</t>
  </si>
  <si>
    <t>8002-43-5/84776-79-4</t>
  </si>
  <si>
    <t>β-glucans from oat bran</t>
  </si>
  <si>
    <t>55965-23-6/9041-22-9</t>
  </si>
  <si>
    <t>Lutein esters</t>
  </si>
  <si>
    <t>547-17-1/38327-39-8</t>
  </si>
  <si>
    <t>Lutein</t>
  </si>
  <si>
    <t>Insoluble fiber from citrus peel</t>
  </si>
  <si>
    <t>Soybean leghemoglobin from Pichia pastoris</t>
  </si>
  <si>
    <t>Fish oil-EPA</t>
  </si>
  <si>
    <t>10417-94-4</t>
  </si>
  <si>
    <t>Fish oil-DHA</t>
  </si>
  <si>
    <t>25167-62-8/8016-13-5</t>
  </si>
  <si>
    <t>Fish oil</t>
  </si>
  <si>
    <t>Potassium-rich extract from Saccharum officinarum L. (sugarcane)</t>
  </si>
  <si>
    <t>Short-chain fructo-oligosaccharides</t>
  </si>
  <si>
    <t>308066-66-2</t>
  </si>
  <si>
    <t>High purity rebaudioside C</t>
  </si>
  <si>
    <t>Beta-glucanase from Streptomyces violaceoruber</t>
  </si>
  <si>
    <t>9025-37-0/58543-16-1</t>
  </si>
  <si>
    <t>Hydrogenated lecithin from soy</t>
  </si>
  <si>
    <t>97281-48-6/92128-87-5</t>
  </si>
  <si>
    <t>Lecithin from canola</t>
  </si>
  <si>
    <t>Iron complex of tartaric acid</t>
  </si>
  <si>
    <t>Lactobacillus fermentum CECT5716</t>
  </si>
  <si>
    <t>977149-39-5</t>
  </si>
  <si>
    <t>Extract of Apocynum venetum leaves</t>
  </si>
  <si>
    <t>482-36-0</t>
  </si>
  <si>
    <t>Seed from Phalaris canariensis L. (canary grass)</t>
  </si>
  <si>
    <t>Preparation containing six bacterial monophages (LIST-36, LMSP-25, LMTA-34, LMTA-57, LMTA-94 and LMTA-148) specific to Listeria monocytogenes</t>
  </si>
  <si>
    <t>Algal oil (87% oleic acid) derived from Prototheca moriformis strain S2532</t>
  </si>
  <si>
    <t>112-80-1/143-18-0</t>
  </si>
  <si>
    <t>Bacillus coagulans strain Unique IS2 spores preparation</t>
  </si>
  <si>
    <t>Pea fiber</t>
  </si>
  <si>
    <t>Phospholipase A2 enzyme preparation from Trichoderma reesei carrying a phospholipase A2 gene from Aspergillus nishimurae</t>
  </si>
  <si>
    <t>9001-84-7</t>
  </si>
  <si>
    <t>L-leucine</t>
  </si>
  <si>
    <t>88901-36-4(MogrosideV-maincomponent)</t>
  </si>
  <si>
    <t>Congugated linoleic acid isomers-t10,c12</t>
  </si>
  <si>
    <t>2420-44-2/544-71-8/2540-56-9</t>
  </si>
  <si>
    <t>Congugated linoleic acid isomers-c9,t11</t>
  </si>
  <si>
    <t>872-23-1</t>
  </si>
  <si>
    <t>Hydrogen gas</t>
  </si>
  <si>
    <t>1333-74-0</t>
  </si>
  <si>
    <t>Chlorella protothecoides strain S106 flour with 40-75% protein</t>
  </si>
  <si>
    <t>Galacto-oligosaccharides</t>
  </si>
  <si>
    <t>6587-31-1</t>
  </si>
  <si>
    <t>6587-31-1/66455-21-8</t>
  </si>
  <si>
    <t>Steviol glycosides with rebaudioside A and stevioside as the principal components-stevioside</t>
  </si>
  <si>
    <t>57817-89-7</t>
  </si>
  <si>
    <t>Steviol glycosides with rebaudioside A and stevioside as the principal components-rebaudioside A</t>
  </si>
  <si>
    <t>D-beta-hydroxybutyrate ester</t>
  </si>
  <si>
    <t>625-72-9</t>
  </si>
  <si>
    <t>Sucrose fatty acid esters</t>
  </si>
  <si>
    <t>84066-95-5</t>
  </si>
  <si>
    <t>Dried biomass of Euglena gracilis containing beta-1,3-glucan from Euglena gracilis</t>
  </si>
  <si>
    <t>9051-97-2</t>
  </si>
  <si>
    <t>High purity Rebaudioside M</t>
  </si>
  <si>
    <t>1220616-44-3</t>
  </si>
  <si>
    <t>Citric acid esters of mono- and diglycerides</t>
  </si>
  <si>
    <t>Acid lactase from Aspergillus oryzae expressed in Aspergillus niger</t>
  </si>
  <si>
    <t>Glucose oxidase enzyme preparation derived from Penicillium chrysogenum</t>
  </si>
  <si>
    <t>9001-37-0</t>
  </si>
  <si>
    <t>Amylomaltase enzyme preparation from Bacillus amyloliquefaciens carrying an amylomaltase gene from Thermus thermophiles</t>
  </si>
  <si>
    <t>9032-09-1</t>
  </si>
  <si>
    <t>Sacha inchi oil, a vegetable oil derived from Plukenetia volubilis.</t>
  </si>
  <si>
    <t>80977189-77-7</t>
  </si>
  <si>
    <t>Phosphodiesterase I enzyme preparation from Leptographium procerum</t>
  </si>
  <si>
    <t>9025-82-5</t>
  </si>
  <si>
    <t>Concentrated milk proteins</t>
  </si>
  <si>
    <t>Tamarind seed polysaccharide</t>
  </si>
  <si>
    <t>39386-78-2</t>
  </si>
  <si>
    <t>Lactobacillus acidophilus La-14</t>
  </si>
  <si>
    <t>68333-16-4</t>
  </si>
  <si>
    <t>L-theanine (chemically synthesized)</t>
  </si>
  <si>
    <t>3081-61-6</t>
  </si>
  <si>
    <t>Hydroethanolic extract of Caralluma fimbriata</t>
  </si>
  <si>
    <t>Magnesium L-threonate hydrate</t>
  </si>
  <si>
    <t>500304-76-7/778571-57-6</t>
  </si>
  <si>
    <t>Psicose</t>
  </si>
  <si>
    <t>551-68-8</t>
  </si>
  <si>
    <t>Polyphenols from the fruit of Litchi chinensis Sonn. and from leaves of Camellia sinensis (L.) Sinensis</t>
  </si>
  <si>
    <t>Aqueous extract of Brassica oleracea var. italica Plenck seeds.</t>
  </si>
  <si>
    <t>66455-21-8</t>
  </si>
  <si>
    <t>Fatty acid ethyl ester from anchovy or menhaden oil, standardized to approximately 50 percent palmitoleic acid</t>
  </si>
  <si>
    <t>373-49-9</t>
  </si>
  <si>
    <t>High purity steviol glycosides (minimum purity 95%)-Stevioside</t>
  </si>
  <si>
    <t>High purity steviol glycosides (minimum purity 95%)-Rebaudioside A</t>
  </si>
  <si>
    <t>Phytosterols and phytosterol esters- β-Sitosterol</t>
  </si>
  <si>
    <t>83-46-5</t>
  </si>
  <si>
    <t>Rooster combs extract</t>
  </si>
  <si>
    <t>9004-61-9</t>
  </si>
  <si>
    <t>Phospholipase A2 enzyme preparation from Trichoderma reesei</t>
  </si>
  <si>
    <t>Dried citrus pulp</t>
  </si>
  <si>
    <t>Oil from the seeds of Buglossoides arvensis-Palmitic acid</t>
  </si>
  <si>
    <t>Beta-galactosidase enzyme preparation</t>
  </si>
  <si>
    <t>Aqueous extract of Emblica officinalis</t>
  </si>
  <si>
    <t>Beta-glucanase and xylanase enzyme preparation from Disporotrichum dimorphosporum</t>
  </si>
  <si>
    <t>31272-50-1</t>
  </si>
  <si>
    <t>Dried aqueous extract derived from white kidney bean (Phaseolus vulgaris)</t>
  </si>
  <si>
    <t>Beta-glucanase, cellulase, and xylanase enzyme preparation from Talaromyces emersonii</t>
  </si>
  <si>
    <t>Rice hull fiber</t>
  </si>
  <si>
    <t>80977189-58-4</t>
  </si>
  <si>
    <t>Long-chain inulin</t>
  </si>
  <si>
    <t>Asparaginase enzyme preparation produced by genetically modified Bacillus subtilis</t>
  </si>
  <si>
    <t>9015-68-3</t>
  </si>
  <si>
    <t>Citrus fruit extract</t>
  </si>
  <si>
    <t>Piperine derived from the fruits of Piper nigrum L (black pepper) or P. longum (long pepper)</t>
  </si>
  <si>
    <t>Purified steviol glycosides with rebaudioside X as the principal component</t>
  </si>
  <si>
    <t>Xylanase enzyme preparation derived from Bacillus licheniformis carrying a gene encoding a modified xylanase from B. licheniformis</t>
  </si>
  <si>
    <t>Annatto seed extract- β-tocotrienol</t>
  </si>
  <si>
    <t>490-23-3</t>
  </si>
  <si>
    <t>Ethyl cellulose</t>
  </si>
  <si>
    <t>Chlorella protothecoides strain S106 flour with 40-70% lipid (algal flour)</t>
  </si>
  <si>
    <t>Preparation containing the bacterial monophages, Fo1a and S16, specific to Salmonella</t>
  </si>
  <si>
    <t>Rebaudioside A purified from the leaves of Stevia rebaudiana (Bertoni) Bertoni</t>
  </si>
  <si>
    <t>Polyglycerol polyricinoleic acid</t>
  </si>
  <si>
    <t>29894-35-7</t>
  </si>
  <si>
    <t>Cow's milk-derived lactoferrin</t>
  </si>
  <si>
    <t>977188-35-4</t>
  </si>
  <si>
    <t>977188-35-4/146897-68-9</t>
  </si>
  <si>
    <t>Lactobacillus acidophilus strain NP 28, Lactobacillus acidophilus strain NP51, Lactobacillus subsp. lactis strain NP7, and Pediococcus acidilactici strain NP3</t>
  </si>
  <si>
    <t>Lipase enzyme preparation from modified Pseudomonas fluorescens Biovar I</t>
  </si>
  <si>
    <t>Rebaudioside A purified from the leaves of Stevia rebaudiana (Bertoni) Bertoni (rebaudioside A)</t>
  </si>
  <si>
    <t>Curcuminoids purified from turmeric (Curcuma longa L.)</t>
  </si>
  <si>
    <t>458-37-7</t>
  </si>
  <si>
    <t>Olive pulp extract</t>
  </si>
  <si>
    <t>32619-42-4/501-94-0/289030-99-5/10597-60-1</t>
  </si>
  <si>
    <t>Xylooligosaccharides</t>
  </si>
  <si>
    <t>Bacteriodes xylanisolvens strain DSM 23964</t>
  </si>
  <si>
    <t>Rebaudioside D purified from the leaves of Stevia rebaudiana (Bertoni) Bertoni (rebaudioside D)</t>
  </si>
  <si>
    <t>Bifidobacterium breve M-16V</t>
  </si>
  <si>
    <t>80977189-51-7</t>
  </si>
  <si>
    <t>Enzyme-modified steviol glycosides</t>
  </si>
  <si>
    <t>Calcium ascorbate with added threonate</t>
  </si>
  <si>
    <t>5743-27-1/70753-61-6</t>
  </si>
  <si>
    <t>Chlorella protothecoides S106 flour with 40-70% lipid</t>
  </si>
  <si>
    <t>977188-46-7</t>
  </si>
  <si>
    <t>Medium chain triglycerides</t>
  </si>
  <si>
    <t>73398-61-5</t>
  </si>
  <si>
    <t>57817-89-7/58543-16-1</t>
  </si>
  <si>
    <t>Potato protein isolates</t>
  </si>
  <si>
    <t>80977189-40-4</t>
  </si>
  <si>
    <t>Red grape pomace extract</t>
  </si>
  <si>
    <t>Bifidobacterium animalis subsp. lactis strains HN019, Bi-07, Bl-04 and B420</t>
  </si>
  <si>
    <t>80977189-39-1</t>
  </si>
  <si>
    <t>Milk protein concentrate and milk protein isolate</t>
  </si>
  <si>
    <t>Shrimp-derived chitosan</t>
  </si>
  <si>
    <t>9012-76-4</t>
  </si>
  <si>
    <t>Volatile oil of mustard (white)</t>
  </si>
  <si>
    <t>2086-86-4/14191-95-8/623-05-2/106-44-5</t>
  </si>
  <si>
    <t>Sodium ferrous citrate</t>
  </si>
  <si>
    <t>43160-25-4</t>
  </si>
  <si>
    <t>Lactobacillus reuteri strain NCIMB 30242</t>
  </si>
  <si>
    <t>977174-91-6</t>
  </si>
  <si>
    <t>Iron complex of tartaric acid (Sodium Tartrates with Iron (III) Chloride)</t>
  </si>
  <si>
    <t>7705-08-0/30386-85-7</t>
  </si>
  <si>
    <t>Plant stanol esters</t>
  </si>
  <si>
    <t>Beta-glucans from oat bran</t>
  </si>
  <si>
    <t>9041-22-9</t>
  </si>
  <si>
    <t>Enzyme-modified dextrins</t>
  </si>
  <si>
    <t>Preparation consisting of six bacterial monophage specific to Salmonella enterica (monophage cocktail)</t>
  </si>
  <si>
    <t>Poloxamer fatty acid esters</t>
  </si>
  <si>
    <t>Lutein diacetate</t>
  </si>
  <si>
    <t>20584-56-9
/127-40-2/144-68-3</t>
  </si>
  <si>
    <t>Colostral whey protein concentrate</t>
  </si>
  <si>
    <t>Sugar beet fiber</t>
  </si>
  <si>
    <t>Lactobacillus casei strain Shirota</t>
  </si>
  <si>
    <t>68333-14-2</t>
  </si>
  <si>
    <t>Asparaginase enzyme preparation from genetically modified Aspergillus niger</t>
  </si>
  <si>
    <t>Corn hull fiber</t>
  </si>
  <si>
    <t>Canola oil (low erucic acid rapeseed oil)</t>
  </si>
  <si>
    <t>112-86-7</t>
  </si>
  <si>
    <t>C-c-phycocyanin-enriched water extract of the cyanobacterium Arthrospira maxima or Arthrospira platensis, (also known as Spirulina maxima or Spirulina platensis)</t>
  </si>
  <si>
    <t>11016-15-2</t>
  </si>
  <si>
    <t>Modified baker's yeast Saccharomyces cerevisiae</t>
  </si>
  <si>
    <t>68876-77-7</t>
  </si>
  <si>
    <t>25168-73-4</t>
  </si>
  <si>
    <t>Calcium acid pyrophosphate</t>
  </si>
  <si>
    <t>7790-76-3/14866-19-4</t>
  </si>
  <si>
    <t>L-alpha-glycerylphosphorylcholine</t>
  </si>
  <si>
    <t>28319-77-9</t>
  </si>
  <si>
    <t>Dried biomass of Arthrospira platensis also known as Spirulina platensis (spirulina)</t>
  </si>
  <si>
    <t>20584-56-9/127-40-2/144-68-3</t>
  </si>
  <si>
    <t>Heat-killed Propionibacterium freudenreichii ET-3 culture (powder)</t>
  </si>
  <si>
    <t>977167-27-3</t>
  </si>
  <si>
    <t>L-lysine monohydrochloride</t>
  </si>
  <si>
    <t>657-27-2</t>
  </si>
  <si>
    <t>Beta glucans derived from Ganoderma lucidum mycelium</t>
  </si>
  <si>
    <t>Chitin-glucan from Aspergillus niger</t>
  </si>
  <si>
    <t>Egg yolk-derived phospholipids</t>
  </si>
  <si>
    <t>Lactobacillus reuteri strain DSM 17938</t>
  </si>
  <si>
    <t>Sulfuric acid and sodium sulfate</t>
  </si>
  <si>
    <t>7664-93-9/151-21-3/7727-73-3</t>
  </si>
  <si>
    <t>7757-82-6</t>
  </si>
  <si>
    <t>Polysaccharide complex of konjac glucomannan (konjac), sodium alginate, and xanthan gum (polysaccharide complex KAX)</t>
  </si>
  <si>
    <t>1,4-α-glucan branching enzyme preparation from Bacillus subtilis strain 168 expressing the glucan branching enzyme gene from Aquifex aeolicus strain VF5</t>
  </si>
  <si>
    <t>9001-97-2</t>
  </si>
  <si>
    <t>1,4-α-glucan branching enzyme preparation from Geobacillus stearothermophilus strain TRBE14</t>
  </si>
  <si>
    <t>9001-97-2/9001-97-1</t>
  </si>
  <si>
    <t>Cyclic dextrin, highly branched</t>
  </si>
  <si>
    <t>Carnallite sea salt (magnesium chloride, potassium chloride, salt)</t>
  </si>
  <si>
    <t>107762-48-1</t>
  </si>
  <si>
    <t>Peroxidase enzyme preparation derived from a genetically modified strain of Aspergillus niger</t>
  </si>
  <si>
    <t>Erythritol</t>
  </si>
  <si>
    <t>149-32-6</t>
  </si>
  <si>
    <t>D-psicose</t>
  </si>
  <si>
    <t>Preparation of Bacillus coagulans strain GBI-30, 6086 spores</t>
  </si>
  <si>
    <t>Vegetable oil and tall oil derived phytosterol and phytosterol ester formulations- Sitosterol ( Main Ingredient)</t>
  </si>
  <si>
    <t>83-46-5/83-45-4/474-62-4/474-60-2/83-48-7/474-67-9</t>
  </si>
  <si>
    <t>Chitosan from Aspergillus niger</t>
  </si>
  <si>
    <t>Chlorella vulgaris strain Beij</t>
  </si>
  <si>
    <t>Steviol glycosides with rebaudioside A and stevioside as the principal components</t>
  </si>
  <si>
    <t>Dried biomass of Arthrospira platensis, also known as Spirulina platensis (Spirulina)</t>
  </si>
  <si>
    <t>Oligofructose</t>
  </si>
  <si>
    <t>57-48-7/005-80-5/87112-48-7</t>
  </si>
  <si>
    <t>Spirulina (Anthrospira platensis)</t>
  </si>
  <si>
    <t>977093-36-9</t>
  </si>
  <si>
    <t>Suspended lutein</t>
  </si>
  <si>
    <t>127-40-2/144-68-3</t>
  </si>
  <si>
    <t>Steviol glycosides with stevioside as the principal component</t>
  </si>
  <si>
    <t>Plant-derived esterified and non-esterified sterols and stanols (phytosterols)- Sitosterol</t>
  </si>
  <si>
    <t>Canola protein isolate and hydrolyzed canola protein isolate</t>
  </si>
  <si>
    <t>Algal oil derived from Chlorella protothecoides strain S106 (Cp algal oil)</t>
  </si>
  <si>
    <t>Magnesium dihydrogenpyrophosphate (MDPP)</t>
  </si>
  <si>
    <t>20768-12-1</t>
  </si>
  <si>
    <t>Phytic acid</t>
  </si>
  <si>
    <t>83-86-3</t>
  </si>
  <si>
    <t>Tuna oil</t>
  </si>
  <si>
    <t>68953-53-7/8016-13-5/25167-62-8/0417-94-4</t>
  </si>
  <si>
    <t>Cultured [dairy sources, sugars, wheat, malt, and fruit- and vegetable-based sources] fermented by [Streptococcus thermophilus, Bacillus coagulans, Lactobacillus acidophilus, Lactobacillus paracasei subsp. paracasei, Lactobacillus plantarum, Lactobacillus sakei, Lactobacillus bulgaricus and Proprionibacterium freudenreichii subsp. shermanii or mixtures of these strains]</t>
  </si>
  <si>
    <t>72-17-3/996-31-6/62-54-4814-80-2/50-21-5/127-09-3</t>
  </si>
  <si>
    <t>Bifidobacterium animalis subsp. lactis strain Bf-6</t>
  </si>
  <si>
    <t>977188-69-4</t>
  </si>
  <si>
    <t>Milk mineral concentrate</t>
  </si>
  <si>
    <t>Maleated isoprenyl polymer with methoxy-polyethylene glycol (MIP-MPEG)</t>
  </si>
  <si>
    <t>1653-19-6/1246080-53-4</t>
  </si>
  <si>
    <t>Rice bran fiber</t>
  </si>
  <si>
    <t>Glucoamylase enzyme preparation from Trichoderma reesei expressing the glucoamylase gene from T. reesei (glucoamylase enzyme preparation)</t>
  </si>
  <si>
    <t>9032-08-0</t>
  </si>
  <si>
    <t>Krill oil</t>
  </si>
  <si>
    <t>Xylooligosaccharide</t>
  </si>
  <si>
    <t>977188-39-8/87-99-0</t>
  </si>
  <si>
    <t xml:space="preserve">Rebaudioside A purified from the leaves of Stevia rebaudiana (Bertoni) Bertoni  </t>
  </si>
  <si>
    <t>Purified steviol glycosides with rebaudioside A and stevioside as the principal components</t>
  </si>
  <si>
    <t>Oat hull fiber</t>
  </si>
  <si>
    <t>977188-37-6</t>
  </si>
  <si>
    <t xml:space="preserve">Rebaudioside A purified from the leaves of Stevia rebaudiana (Bertoni) Bertoni (rebaudioside A)  </t>
  </si>
  <si>
    <t>Bacteriophages LAND12, OLB1, TSRW1, DSMP1, DP1</t>
  </si>
  <si>
    <t>Calcium disodium ethylenediaminetetraacetic acid (EDTA) and disodium EDTA</t>
  </si>
  <si>
    <t>Levocarnitine</t>
  </si>
  <si>
    <t>1,4-α-D-glucan branching enzyme preparation</t>
  </si>
  <si>
    <t>Hydrolyzed sardine protein</t>
  </si>
  <si>
    <t>Siraitia grosvenorii Swingle (Luo Han Guo) fruit extracts (SGFE)</t>
  </si>
  <si>
    <t>977188-24-1/88901-36-4</t>
  </si>
  <si>
    <t>Lactobacillus acidophilus NCFM</t>
  </si>
  <si>
    <t>Haematococcus pluvialis extract containing astaxanthin esters</t>
  </si>
  <si>
    <t>Eicosapentaenoic acid (EPA)-rich triglyceride oil from Yarrowia lipolytica</t>
  </si>
  <si>
    <t>High-selenium yeast</t>
  </si>
  <si>
    <t>7782-49-2</t>
  </si>
  <si>
    <t>D-Tagatose</t>
  </si>
  <si>
    <t>87-81-0</t>
  </si>
  <si>
    <t>Dunaliella bardawil</t>
  </si>
  <si>
    <t>Saccharomyces cerevisiae strain P1Y0, a variant of S. cerevisiae parent strain UCD2034</t>
  </si>
  <si>
    <t>Stevioside purified from the leaves of Stevia rebaudiana (Bertoni) Bertoni (stevioside)</t>
  </si>
  <si>
    <t>57817-89-7/58543-16-0</t>
  </si>
  <si>
    <t>Freeze-dried fruit gac powder</t>
  </si>
  <si>
    <t>Carboxypeptidase enzyme preparation from modified Aspergillus niger</t>
  </si>
  <si>
    <t>9031-98-5</t>
  </si>
  <si>
    <t>Barley fiber</t>
  </si>
  <si>
    <t>9041-22-9/9040-22-9/55965-23-6</t>
  </si>
  <si>
    <t>Wheat bran extract composed primarily of xylo- and arabinoxylo-oligosaccharides</t>
  </si>
  <si>
    <t>84012-44-2/281-689-7</t>
  </si>
  <si>
    <t>Quercetin</t>
  </si>
  <si>
    <t>117-39-5</t>
  </si>
  <si>
    <t>Polyglutamic acid</t>
  </si>
  <si>
    <t>25736-27-0</t>
  </si>
  <si>
    <t>L-theanine extracted from tea leaves (Camellia sinensis)</t>
  </si>
  <si>
    <t>Enzyme-modified steviol glycosides preparation (EMSGP)</t>
  </si>
  <si>
    <t>ε-Polylysine (polylysine)</t>
  </si>
  <si>
    <t>28211-04-3</t>
  </si>
  <si>
    <t>Pine tree phytosterol esters</t>
  </si>
  <si>
    <t>66455-21-8/6587-31-1</t>
  </si>
  <si>
    <t>Acid fungal protease enzyme preparation from Trichoderma reesei expressing the gene encoding acid fungal protease from T. reesei</t>
  </si>
  <si>
    <t>9025-49-4</t>
  </si>
  <si>
    <t>Oil from the seeds of the Korean pine (Pinus koraiensis) (Korean-pine nut oil)</t>
  </si>
  <si>
    <t>84988-87-4</t>
  </si>
  <si>
    <t>Algal oil (Chlorella protothecoides)</t>
  </si>
  <si>
    <t>977188-47-8</t>
  </si>
  <si>
    <t>Algal flour (Chlorella protothecoides)</t>
  </si>
  <si>
    <t>92-83-1</t>
  </si>
  <si>
    <t>Cruciferin-rich canola/rapeseed protein isolate and napin-rich canola/rapeseed protein isolate</t>
  </si>
  <si>
    <t>Arachidonic acid rich oil from M. alpina strain I49-N18</t>
  </si>
  <si>
    <t>506-32-1</t>
  </si>
  <si>
    <t>Arachidonic acid rich oil from M. alpina strain I49-N19</t>
  </si>
  <si>
    <t>Olestra</t>
  </si>
  <si>
    <t>Heat-killed Lactobacillus plantarum</t>
  </si>
  <si>
    <t>977017-64-3</t>
  </si>
  <si>
    <t>Palm oil-derived carotenoids with β-carotene, α-carotene, γ-carotene, and lycopene</t>
  </si>
  <si>
    <t>Micro-algal oil Ulkenia sp. SAM2179</t>
  </si>
  <si>
    <t>6217-54-5</t>
  </si>
  <si>
    <t>L-arginine</t>
  </si>
  <si>
    <t>Sodium potassium hexametaphosphate</t>
  </si>
  <si>
    <t>67183-30-6</t>
  </si>
  <si>
    <t>Transglucosidase enzyme preparation from Trichoderma reesei expressing the gene encoding transglucosidase from Aspergillus niger</t>
  </si>
  <si>
    <t>9030-12-0</t>
  </si>
  <si>
    <t>Pork protein</t>
  </si>
  <si>
    <t>977188-51-4</t>
  </si>
  <si>
    <t>Beef protein</t>
  </si>
  <si>
    <t>977079-36-9</t>
  </si>
  <si>
    <t>Synthetic dihydrocapsiate</t>
  </si>
  <si>
    <t>205687-03-2</t>
  </si>
  <si>
    <t>Krill-based phosphatidylserine</t>
  </si>
  <si>
    <t>977122-18-1</t>
  </si>
  <si>
    <t>977122-18-1/51446-62-9</t>
  </si>
  <si>
    <t>Potato fiber</t>
  </si>
  <si>
    <t>977188-52-5</t>
  </si>
  <si>
    <t>Beta-glucan derived from Aureobasidium pullulans</t>
  </si>
  <si>
    <t>9012-72-0</t>
  </si>
  <si>
    <t>Palm oil-derived tocols with tocotrienols and α-tocopherol as the principal components</t>
  </si>
  <si>
    <t>59-02-9/1406-18-4/64-81-6/490-23-3</t>
  </si>
  <si>
    <t>Soybean oil with reduced palmitic and linolenic acids and increased oleic acid</t>
  </si>
  <si>
    <t>68609-92-7/8046-01</t>
  </si>
  <si>
    <t>Carnobacterium maltaromaticum strain CB1 (viable and heat-treated)</t>
  </si>
  <si>
    <t>1,3-propanediol</t>
  </si>
  <si>
    <t>504-63-2</t>
  </si>
  <si>
    <t>Siraitia grosvenorii Swingle (Luo Han Guo) fruit extract (SGFE)</t>
  </si>
  <si>
    <t>977188-24-1</t>
  </si>
  <si>
    <t>Trisodium diphosphate</t>
  </si>
  <si>
    <t>14691-80-6</t>
  </si>
  <si>
    <t>Lycopene from Escherichia coli expressing lycopene biosynthetic enzymes</t>
  </si>
  <si>
    <t>Silicon dioxide</t>
  </si>
  <si>
    <t>Erythritol fatty acid esters</t>
  </si>
  <si>
    <t>149-32-6/126967-61-1</t>
  </si>
  <si>
    <t>Lipase enzyme preparation from a genetically modified strain of Aspergillus niger</t>
  </si>
  <si>
    <t>977031-56-3/9001-62-1</t>
  </si>
  <si>
    <t>Glutathione</t>
  </si>
  <si>
    <t>70-18-8</t>
  </si>
  <si>
    <t>Cellulase enzyme preparation derived from a genetically modified strain of Myceliophthora thermophila</t>
  </si>
  <si>
    <t>Crystalline lutein</t>
  </si>
  <si>
    <t>Colicin E1 purified from Escherichia coli</t>
  </si>
  <si>
    <t>Lactobacillus rhamnosus strain HN001</t>
  </si>
  <si>
    <t>Bakers yeast mannoprotein</t>
  </si>
  <si>
    <t>Stearidonic acid soybean oil</t>
  </si>
  <si>
    <t>20290-75-9</t>
  </si>
  <si>
    <t>Lactobacillus rhamnosus strain HN001 produced in a milk-based medium</t>
  </si>
  <si>
    <t>Whole and milled flaxseed</t>
  </si>
  <si>
    <t>Phosphatidylserine derived from fish</t>
  </si>
  <si>
    <t>Maltotetraohydrolase enzyme preparation from Bacillus licheniformis expressing a modified maltotetraohydrolase gene from Pseudomonas stutzeri</t>
  </si>
  <si>
    <t>37288-44-1</t>
  </si>
  <si>
    <t>Dunaliella bardawil alga</t>
  </si>
  <si>
    <t>Purified steviol glycosides with rebaudioside A as the principal component</t>
  </si>
  <si>
    <t>Branching glycosyltransferase enzyme preparation from Bacillus subtilis expressing a branching glycosyltransferase gene from Rhodothermus obamensis</t>
  </si>
  <si>
    <t>Baobab (Adansonia digitata) dried fruit pulp</t>
  </si>
  <si>
    <t>Triple salt of magnesium, ammonium, and potassium chloride, hexahydrate</t>
  </si>
  <si>
    <t>1044829-32-4</t>
  </si>
  <si>
    <t>Ferrous ammonium phosphate</t>
  </si>
  <si>
    <t>10101-60-7</t>
  </si>
  <si>
    <t>29894-35-7/27925-02-6</t>
  </si>
  <si>
    <t>Polyglycerol fatty acid esters with a degree of polymerization of 11 to 40 for the polyglycerol backbone</t>
  </si>
  <si>
    <t>Bifidobacterium longum strain BB536</t>
  </si>
  <si>
    <t>80977189-41-5</t>
  </si>
  <si>
    <t>Bifidobacterium longum strain BB537</t>
  </si>
  <si>
    <t>Protein glutaminase enzyme preparation derived from Chryseobacterium proteolyticum</t>
  </si>
  <si>
    <t>Polyglycerol polyricinoleate</t>
  </si>
  <si>
    <t>63502-38-5/29894-35-7</t>
  </si>
  <si>
    <t>Glycerophospholipid cholesterol acyltransferase (GCAT) enzyme preparation from Bacillus licheniformis expressing a modified GCAT gene from Aeromonas salmonicida subsp. salmonicida</t>
  </si>
  <si>
    <t>9031-14-5</t>
  </si>
  <si>
    <t>Sweet lupin flour</t>
  </si>
  <si>
    <t>Sweet lupin fiber</t>
  </si>
  <si>
    <t>Sweet lupin protein</t>
  </si>
  <si>
    <t>9004-34-6</t>
  </si>
  <si>
    <t>Catechins from green tea extract</t>
  </si>
  <si>
    <t>7295-85-4/18829-70-4</t>
  </si>
  <si>
    <t>Sucromalt</t>
  </si>
  <si>
    <t>100630-46-4/911432-63-8</t>
  </si>
  <si>
    <t>gamma-Amino butyric acid</t>
  </si>
  <si>
    <t>High linolenic acid flaxseed oil</t>
  </si>
  <si>
    <t>60-33-3/8001-26-1</t>
  </si>
  <si>
    <t>Bovine globulin</t>
  </si>
  <si>
    <t>Rebaudioside A purified from Stevia rebaudiana (Bertoni) Bertoni</t>
  </si>
  <si>
    <t>58543-16-2/58543-16-1</t>
  </si>
  <si>
    <t>Carbon monoxide</t>
  </si>
  <si>
    <t>630-08-0</t>
  </si>
  <si>
    <t>Plant sterols and stanols from pine trees</t>
  </si>
  <si>
    <t>Sucrose fatty acid esters (i.e., sucrose monoesters of lauric acid, palmitic acid, and stearic acid) manufactured by reaction of sucrose with vinyl esters of lauric, palmitic, and stearic acids</t>
  </si>
  <si>
    <t>977019-37-6/25339-99-5/26446-38-8/25168-73-4</t>
  </si>
  <si>
    <t>Modified gum acacia</t>
  </si>
  <si>
    <t>Isomalto-oligosaccharide mixture</t>
  </si>
  <si>
    <t>499-40-1/50-99-7/69-79-4/1109-28-0/35997-20-7</t>
  </si>
  <si>
    <t>Menaquinone-7</t>
  </si>
  <si>
    <t>2124-57-4</t>
  </si>
  <si>
    <t>D-Ribose</t>
  </si>
  <si>
    <t>977167-30-8</t>
  </si>
  <si>
    <t>Corn, cane, or beet sugar cultured with Lactobacillus paracasei subsp. paracasei, Bacillus coagulans LA-1, or Propionibacterium freudenreichii subsp. shermanii, or mixtures of these microorganisms</t>
  </si>
  <si>
    <t>Bakers yeast beta-glucan</t>
  </si>
  <si>
    <t>Lipase enzyme preparation derived from Hansenula polymorpha expressing a gene encoding a lipase from Fusarium heterosporum</t>
  </si>
  <si>
    <t>Alkyl polyglycosides</t>
  </si>
  <si>
    <t>977188-66-1/110615-47-9/132778-08-6/68515-73-1</t>
  </si>
  <si>
    <t>Human lactoferrin purified from rice</t>
  </si>
  <si>
    <t>Combination of galacto-oligosaccharides and polydextrose</t>
  </si>
  <si>
    <t>308066-66-2/68424-04-4</t>
  </si>
  <si>
    <t>Conjugated linoleic acid isomers</t>
  </si>
  <si>
    <t>60-33-3/121250-47-3</t>
  </si>
  <si>
    <t>Lactobacillus casei subsp. rhamnosus strain GG</t>
  </si>
  <si>
    <t>Chymosin enzyme preparation from Trichoderma reesei expressing the bovine prochymosin B gene</t>
  </si>
  <si>
    <t>9001-98-3</t>
  </si>
  <si>
    <t>Methylsulfonylmethane</t>
  </si>
  <si>
    <t>67-71-0</t>
  </si>
  <si>
    <t>Sodium nitrite embedded on one side of a food packaging film at a maximum level of 113 milligrams per square meter</t>
  </si>
  <si>
    <t>Lecithin derived from krill</t>
  </si>
  <si>
    <t>trans-Resveratrol</t>
  </si>
  <si>
    <t>501-36-0</t>
  </si>
  <si>
    <t>Phosphatidylserine</t>
  </si>
  <si>
    <t>977122-18-1/8002-43-5</t>
  </si>
  <si>
    <t>alpha-Glycosyl isoquercitrin</t>
  </si>
  <si>
    <t>507485-72-5</t>
  </si>
  <si>
    <t>507485-72-5/21637-25-2</t>
  </si>
  <si>
    <t>Ammonium phosphatide</t>
  </si>
  <si>
    <t>977107-98-4/55965-13-4</t>
  </si>
  <si>
    <t>Bacteriophage P100 preparation from Listeria innocua</t>
  </si>
  <si>
    <t>Tailored triglycerides containing approximately 12 percent medium-chain fatty acids</t>
  </si>
  <si>
    <t>Lipase enzyme preparation from Rhizopus oryzae</t>
  </si>
  <si>
    <t>Actinidia arguta extract</t>
  </si>
  <si>
    <t>Asparaginase enzyme preparation from Aspergillus niger expressing the asparaginase gene from A. niger</t>
  </si>
  <si>
    <t>Hydroxypropyl methylcellulose - expanded substitution pattern (HPMC-ESP)</t>
  </si>
  <si>
    <t>Phospholipase A2 enzyme preparation from Streptomyces violaceruber expressing a gene encoding phospholipase A2 from the same species</t>
  </si>
  <si>
    <t>Xanthan gum (lower pyruvate levels)</t>
  </si>
  <si>
    <t>Water soluble tomato concentrate</t>
  </si>
  <si>
    <t>L-theanine</t>
  </si>
  <si>
    <t>55965-23-6</t>
  </si>
  <si>
    <t>Phytosterol esters and diglycerides resulting from transesterification of vegetable oils/fats with phytosterols</t>
  </si>
  <si>
    <t>474-62-4/83-48-7/5779-62-4/474-67-9</t>
  </si>
  <si>
    <t>Pullulanase enzyme preparation from Bacillus subtilis expressing the pullulanase gene from B. acidopullulyticus</t>
  </si>
  <si>
    <t>9075-68-7</t>
  </si>
  <si>
    <t>Phospholipase C enzyme preparation from Pichia pastoris expressing a heterologous phospholipase C gene</t>
  </si>
  <si>
    <t>9001-86-9</t>
  </si>
  <si>
    <t>57-11-4/126967-61-1</t>
  </si>
  <si>
    <t>Polyoxyethanyl-alpha-tocopheryl sebacate (PTS)</t>
  </si>
  <si>
    <t>263015-34-5</t>
  </si>
  <si>
    <t>Asparaginase enzyme preparation from Aspergillus oryzae expressing the asparaginase gene from A. oryzae</t>
  </si>
  <si>
    <t>Tailored triglycerides enriched in omega-3 fatty acids from fish oil</t>
  </si>
  <si>
    <t>6217-54-5/25378-27-2/
25167-62-8</t>
  </si>
  <si>
    <t>Concentrated hydrolyzed milk protein</t>
  </si>
  <si>
    <t>26001-32-1/58872-39-2</t>
  </si>
  <si>
    <t>Bovine milk basic protein fraction</t>
  </si>
  <si>
    <t>Mixed beta-Glucanase and xylanase enzyme preparation from Humicola insolens</t>
  </si>
  <si>
    <t>62213-14-3/
9025-57-4</t>
  </si>
  <si>
    <t>Fish oil (predominantly sardine and anchovy); tuna oil</t>
  </si>
  <si>
    <t>High 2-palmitic vegetable oil</t>
  </si>
  <si>
    <t>1716-07-0</t>
  </si>
  <si>
    <t>1716-07-0/37179-82-1/122-32-7</t>
  </si>
  <si>
    <t>Human lysozyme purified from rice</t>
  </si>
  <si>
    <t>12671-19-1</t>
  </si>
  <si>
    <t>Hydroxypropyl methylcellulose</t>
  </si>
  <si>
    <t>Lactoferrin (human) purified from bovine milk</t>
  </si>
  <si>
    <t>L(+) Tartaric acid (alternative method of manufacture)</t>
  </si>
  <si>
    <t>Soy lecithin enzymatically modified to have increased phosphatidylserine</t>
  </si>
  <si>
    <t>Concentrated tomato lycopene extract</t>
  </si>
  <si>
    <t>Isomaltulose</t>
  </si>
  <si>
    <t>13718-94-0/499-40-1</t>
  </si>
  <si>
    <t>Phospholipase A2 enzyme preparation from Aspergillus niger expressing a gene encoding a porcine phospholipase A2</t>
  </si>
  <si>
    <t>Hydrolyzed wheat gluten isolate; pea protein isolate</t>
  </si>
  <si>
    <t>Phytosterols</t>
  </si>
  <si>
    <t>474-62-4</t>
  </si>
  <si>
    <t>5779-62-4/68441-03-2</t>
  </si>
  <si>
    <t>Sodium iron EDTA</t>
  </si>
  <si>
    <t>Plant sterol esters</t>
  </si>
  <si>
    <t>Plant sterols and plant sterol esters from vegetable oils or sterols/stanols from tall oil</t>
  </si>
  <si>
    <t>83-46-5/19466-47-8/474-62-4/474-60-2/83-48-7</t>
  </si>
  <si>
    <t>83-48-7</t>
  </si>
  <si>
    <t>Saccharomyces cerevisiae strain ECMo01 with enhanced expression of urea amidolyase</t>
  </si>
  <si>
    <t>Lysozyme (human) enzyme preparation from rice</t>
  </si>
  <si>
    <t>9001-63-2</t>
  </si>
  <si>
    <t>Lycopene from Blakeslea trispora</t>
  </si>
  <si>
    <t>Isomalto-oligosaccharide</t>
  </si>
  <si>
    <t>499-40-1</t>
  </si>
  <si>
    <t>Lactobacillus acidophilus, Lactobacillus lactis, and Pediococcus acidilactici</t>
  </si>
  <si>
    <t>Poultry protein</t>
  </si>
  <si>
    <t>Quillaia extract type 1</t>
  </si>
  <si>
    <t>Lauramide arginine ethyl ester</t>
  </si>
  <si>
    <t>60372-77-2</t>
  </si>
  <si>
    <t>Tomato pulp powder</t>
  </si>
  <si>
    <t>Lactoferrin (human) purified from rice</t>
  </si>
  <si>
    <t>146897-68-9</t>
  </si>
  <si>
    <t>Chlorine dioxide, generated using sodium chlorite in calcined or sulfated kaolin clay</t>
  </si>
  <si>
    <t>10049-04-4/7758-19-2/68915-31-1/1332-58-7</t>
  </si>
  <si>
    <t>Micro-algal oil (Ulkenia sp.)</t>
  </si>
  <si>
    <t>Carnobacterium maltaromaticum strain CB1</t>
  </si>
  <si>
    <t>Lipase preparation from Aspergillus niger expressing a gene encoding a lipase from Candida antartica</t>
  </si>
  <si>
    <t>Calcium propionate (alternative method of manufacture)</t>
  </si>
  <si>
    <t>Tomato lycopene extract 6 percent, tomato lycopene extract 1.5 percent, and crystallized tomato lycopene extract</t>
  </si>
  <si>
    <t>502-65-8/4418-71-7/
59092-07-8/
13018-46-7/64727-64-6</t>
  </si>
  <si>
    <t>alpha-Cyclodextrin</t>
  </si>
  <si>
    <t>10016-20-3</t>
  </si>
  <si>
    <t>Dried orange pulp</t>
  </si>
  <si>
    <t>Conjugated linoleic acid</t>
  </si>
  <si>
    <t>60-33-3/2420-56-6</t>
  </si>
  <si>
    <t>Ethanol (ethyl alcohol)</t>
  </si>
  <si>
    <t>Glucosamine hydrochloride prepared from chitin obtained from Aspergillus niger</t>
  </si>
  <si>
    <t>66-84-2</t>
  </si>
  <si>
    <t>Beta-glucanase enzyme preparation from Trichoderma harzianum</t>
  </si>
  <si>
    <t>9073-49-8</t>
  </si>
  <si>
    <t>Vegetable oil conjugated linoleic acid preparation</t>
  </si>
  <si>
    <t>2420-56-6/303101-61-3/872-23-1/2420-44-2</t>
  </si>
  <si>
    <t>Extracted "seafood species" protein</t>
  </si>
  <si>
    <t>Salmon oil</t>
  </si>
  <si>
    <t>977075-79-8</t>
  </si>
  <si>
    <t>Phospholipase A2 enzyme preparation from Streptomyces violaceoruber</t>
  </si>
  <si>
    <t>Adenosine 5'-monophosphoric acid and its monosodium and disodium salts</t>
  </si>
  <si>
    <t>149022-20-8/61-19-8/18422-05-4/162756-82-3/47286-65-7/47287-97-8</t>
  </si>
  <si>
    <t>Phospholipase enzyme preparation from Aspergillus oryzae expressing the gene encoding a phospholipase A1 from Fusarium venenatum</t>
  </si>
  <si>
    <t>9043-29-2</t>
  </si>
  <si>
    <t>Polyvinyl alcohol</t>
  </si>
  <si>
    <t>Cassia gum</t>
  </si>
  <si>
    <t>11078-30-1</t>
  </si>
  <si>
    <t>10417-94-4/25167-62-8</t>
  </si>
  <si>
    <t>Algal oil (Schizochytrium sp.)</t>
  </si>
  <si>
    <t>68424-59-9</t>
  </si>
  <si>
    <t>Calcium gluconate</t>
  </si>
  <si>
    <t>ε-Polylysine</t>
  </si>
  <si>
    <t>Soy protein hydrolyzate with enzyme-modified lecithin</t>
  </si>
  <si>
    <t>Volatile oil of mustard</t>
  </si>
  <si>
    <t>Lactase enzyme preparation from Aspergillus niger</t>
  </si>
  <si>
    <t>2190-25-2</t>
  </si>
  <si>
    <t>Bovine milk-derived lactoferrin</t>
  </si>
  <si>
    <t>Skim milk or dextrose cultured with Propionibacterium freudenreichii subsp. shermanii</t>
  </si>
  <si>
    <t>129038-82-0</t>
  </si>
  <si>
    <t>Spirulina, the dried biomass of Arthrospira platensis</t>
  </si>
  <si>
    <t>Alpha-amylase enzyme preparation from Pseudomonas fluorescens Biovar I expressing a gene encoding a hybrid alpha-amylase derived from three microorganisms within the order Thermococcales</t>
  </si>
  <si>
    <t>9000-90-2</t>
  </si>
  <si>
    <t>Grape seed extract and grape pomace extract</t>
  </si>
  <si>
    <t>Grape seed extract</t>
  </si>
  <si>
    <t>Laminaria japonica broth and extract powder</t>
  </si>
  <si>
    <t>Laccase enzyme preparation produced by Aspergillus oryzae expressing the gene encoding a laccase from Myceliophthora thermophila</t>
  </si>
  <si>
    <t>80498-15-3</t>
  </si>
  <si>
    <t>Xanthan gum</t>
  </si>
  <si>
    <t>11138-66-2/64-17-5</t>
  </si>
  <si>
    <t>Saccharomyces cerevisiae strain ML01 carrying a gene encoding the malolactic enzyme from Oenococcus oeni and a gene encoding malate permease from Schizosaccharomyces pombe</t>
  </si>
  <si>
    <t>Synthetic lycopene</t>
  </si>
  <si>
    <t>Inulin</t>
  </si>
  <si>
    <t>Ice structuring protein preparation</t>
  </si>
  <si>
    <t>Carrot fiber</t>
  </si>
  <si>
    <t>977186-62-1</t>
  </si>
  <si>
    <t>Diacylglycerol oil</t>
  </si>
  <si>
    <t>Pectate lyase enzyme preparation from Bacillus subtilis</t>
  </si>
  <si>
    <t>9015-75-2</t>
  </si>
  <si>
    <t>Lipase enzyme preparation from Aspergillus oryzae</t>
  </si>
  <si>
    <t>Lipase enzyme preparation from Aspergillus niger</t>
  </si>
  <si>
    <t>547-17-1</t>
  </si>
  <si>
    <t>Glycerol ester of gum rosin</t>
  </si>
  <si>
    <t>Polydextrose</t>
  </si>
  <si>
    <t>Glucose oxidase enzyme preparation from Aspergillus oryzae carrying a gene encoding a glucose oxidase from Aspergillus niger</t>
  </si>
  <si>
    <t>Fish oil concentrate</t>
  </si>
  <si>
    <t>Sucrose acetate isobutyrate</t>
  </si>
  <si>
    <t>27216-37-1/126-13-6</t>
  </si>
  <si>
    <t>Lipase enzyme preparation from Aspergillus oryzae carrying a gene constructed from a modified Thermomyces lanuginosus lipase gene and a portion of the Fusarium oxysporum lipase gene</t>
  </si>
  <si>
    <t>Small planktivorous pelagic fish body oil</t>
  </si>
  <si>
    <t>8016-13-5/9001-62-1</t>
  </si>
  <si>
    <t>Spirulina</t>
  </si>
  <si>
    <t>Pullulan</t>
  </si>
  <si>
    <t>9057-02-7</t>
  </si>
  <si>
    <t>8016-13-5</t>
  </si>
  <si>
    <t>68953-53-7/8016-13-5/8002-50-4/
68153-06-0/8001-69-2</t>
  </si>
  <si>
    <t>Silk protein food powder</t>
  </si>
  <si>
    <t>Transglutaminase from Streptoverticillium mobaraense</t>
  </si>
  <si>
    <t>80146-85-6</t>
  </si>
  <si>
    <t xml:space="preserve">Docosahexaenoic acid-rich oil from tuna (DHA-rich tuna oil) and arachidonic acid-rich oil from Mortierella alpina (AA-rich fungal oil) </t>
  </si>
  <si>
    <t>Grape seed extract and grape skin extract</t>
  </si>
  <si>
    <t>Mycoprotein</t>
  </si>
  <si>
    <t>Carbohydrase enzyme preparation from Aspergillus oryzae, protease enzyme preparation from Aspergillus oryzae, and carbohydrase enzyme preparation from Rhizopus oryzae</t>
  </si>
  <si>
    <t>Five enzyme preparations from Aspergillus niger: Carbohydrase enzyme preparation, catalase enzyme preparation, glucose oxidase enzyme preparation, pectinase enzyme preparation, and protease enzyme preparation</t>
  </si>
  <si>
    <t>Invertase enzyme preparation from Saccharomyces cerevisiae and lactase enzyme preparation from Kluyveromyces marxianus</t>
  </si>
  <si>
    <t>Composite filtration media (diatomaceous earth and perlite)</t>
  </si>
  <si>
    <t>65997-17-3/60676-86-0</t>
  </si>
  <si>
    <t>Coagulated potato protein, hydrolyzed potato protein, or clarified hydrolyzed potato protein</t>
  </si>
  <si>
    <t>Isoamylase from Pseudomonas amyloderamosa</t>
  </si>
  <si>
    <t>9067-73-6</t>
  </si>
  <si>
    <t>Arabinogalactan from Eastern Larch (Larix laricina)</t>
  </si>
  <si>
    <t>1,1,1,2-Tetrafluoroethane (HFC-134a)</t>
  </si>
  <si>
    <t>811-97-2</t>
  </si>
  <si>
    <t>Lipase from Candida rugosa</t>
  </si>
  <si>
    <t>ARASCO (arachidonic acid-rich single-cell oil)</t>
  </si>
  <si>
    <t>Alpha-amylase derived from Bacillus licheniformis carrying a gene encoding a modified alpha-amylase from Bacillus licheniformis</t>
  </si>
  <si>
    <t>Milk-derived lactoferrin</t>
  </si>
  <si>
    <t>Lipase derived from Aspergillus oryzae carrying a gene encoding lipase from Fusarium oxysporum</t>
  </si>
  <si>
    <t>Beta-cyclodextrin</t>
  </si>
  <si>
    <t>Pullulanase derived from Bacillus licheniformis carrying a gene encoding pullulanase from B. deramificans</t>
  </si>
  <si>
    <t>977170-98-1</t>
  </si>
  <si>
    <t>White mineral oil, USP (viscosity ISO 100 )</t>
  </si>
  <si>
    <t>Stearyl alcohol</t>
  </si>
  <si>
    <t>Behenic acid</t>
  </si>
  <si>
    <t>112-85-6</t>
  </si>
  <si>
    <t>Lipase from Penicillium camembertii</t>
  </si>
  <si>
    <t>Milk thistle extract</t>
  </si>
  <si>
    <t>84604-20-6</t>
  </si>
  <si>
    <t>Nisin</t>
  </si>
  <si>
    <t>1414-45-5</t>
  </si>
  <si>
    <t>Egg white lysozyme</t>
  </si>
  <si>
    <t>Hops beta acids</t>
  </si>
  <si>
    <t>468-28-0/468-27-9/31769-60-5</t>
  </si>
  <si>
    <t>Chlorine dioxide generated from particles (&lt;30μm) composed of sodium polyphosphate, magnesium sulfate, sodium silicate and sodium chlorite that are incorporated into low density polyethylene (LDPE) food-packaging films, at levels not exceeding 17.5 micrograms chlorite/in2 of finished package film.</t>
  </si>
  <si>
    <t>7487-88-9</t>
  </si>
  <si>
    <t>7758-19-2/10049-04-4</t>
  </si>
  <si>
    <t>Plant sterols/Plant sterol esters</t>
  </si>
  <si>
    <t>Potassium bisulfate</t>
  </si>
  <si>
    <t>7646-93-7</t>
  </si>
  <si>
    <t>Hydrogenated starch hydrolysate</t>
  </si>
  <si>
    <t>68425-17-2</t>
  </si>
  <si>
    <t>Gum arabic</t>
  </si>
  <si>
    <t>Argon gas</t>
  </si>
  <si>
    <t>7440-37-1</t>
  </si>
  <si>
    <t>308082-33-9</t>
  </si>
  <si>
    <t>Xylanase derived from Fusarium venenatum carrying a gene encoding xylanase from Thermomyces lanuginosus</t>
  </si>
  <si>
    <t>977185-98-0</t>
  </si>
  <si>
    <t>Phytosterol esters</t>
  </si>
  <si>
    <t>Whey mineral concentrate</t>
  </si>
  <si>
    <t>Cassia gum from Cassia tora/obtusifolia</t>
  </si>
  <si>
    <t>Bohenin</t>
  </si>
  <si>
    <t>77145-68-7</t>
  </si>
  <si>
    <t>Bifidobacterium lactis strain Bb12 and Streptococcus thermophilus strain Th4</t>
  </si>
  <si>
    <t>Vegetable oil phytosterol esters</t>
  </si>
  <si>
    <t>Arabinogalactan from Larix occidentalis</t>
  </si>
  <si>
    <t>Gamma cyclodextrin</t>
  </si>
  <si>
    <t>17465-86-0</t>
  </si>
  <si>
    <t>Trehalose</t>
  </si>
  <si>
    <t>6138-23-4/99-20-7</t>
  </si>
  <si>
    <t>Fructooligosaccharide</t>
  </si>
  <si>
    <t>Lipase derived from Aspergillus oryzae carrying a gene encoding lipase from Thermomyces lanuginosus</t>
  </si>
  <si>
    <t>DHASCO (docosahexaenoic acid-rich single-cell oil) and ARASCO (arachidonic acid-rich single-cell oil)</t>
  </si>
  <si>
    <t>Mineral oil</t>
  </si>
  <si>
    <t>Tall oil phytosterols</t>
  </si>
  <si>
    <t>83-46-5/68555-08-8</t>
  </si>
  <si>
    <t>Cetylpyridinium chloride</t>
  </si>
  <si>
    <t>123-03-5/6004-24-6</t>
  </si>
  <si>
    <t>Whey protein isolate and dairy product solids</t>
  </si>
  <si>
    <t>Chromium picolinate; Ginkgo biloba leaf extract; and Ginseng extract</t>
  </si>
  <si>
    <t>14639-25-9</t>
  </si>
  <si>
    <t>Hempseed oil</t>
  </si>
  <si>
    <t>8016-24-8</t>
  </si>
  <si>
    <t>Aspartic proteinase derived from Aspergillus oryzae carrying a gene encoding aspartic proteinase from Rhizomucor miehei</t>
  </si>
  <si>
    <t>78169-47-8</t>
  </si>
  <si>
    <t>Low erucic acid oil derived from Brassica juncea</t>
  </si>
  <si>
    <t>Pectin lyase derived from Trichoderma reesei carrying a gene encoding pectin lyase from Aspergillus niger</t>
  </si>
  <si>
    <t>9033-35-6</t>
  </si>
  <si>
    <t>Crospovidone-cranberry juice extract</t>
  </si>
  <si>
    <t>Seaweed-derived calcium</t>
  </si>
  <si>
    <t>7440-70-2</t>
  </si>
  <si>
    <t>Dextranase from Chaetomium gracile</t>
  </si>
  <si>
    <t>977103-88-0</t>
  </si>
  <si>
    <t>Isolated wheat protein</t>
  </si>
  <si>
    <t>Extract of Garcinia kola seed ("bitter cola")</t>
  </si>
  <si>
    <t>alpha-Amylase derived from Bacillus licheniformis carrying a gene encoding alpha-amylase from Bacillus stearothermophilus</t>
  </si>
  <si>
    <t>Protein preparation from animal blood</t>
  </si>
  <si>
    <t>alpha-Amylase derived from Bacillus licheniformis carrying a gene encoding a modified alpha-amylase derived from Bacillus lichenformis and Bacillus amyloliquefaciens</t>
  </si>
  <si>
    <t>Pork collagen</t>
  </si>
  <si>
    <t>Pullulanase derived from Bacillus subtilis carrying a gene encoding pullulanase from Bacillus naganoensis</t>
  </si>
  <si>
    <t>Ferrous bisglycinate chelate</t>
  </si>
  <si>
    <t>20150-34-9</t>
  </si>
  <si>
    <t>Mesquite (Prosopis spp.) wood alcoholic extract</t>
  </si>
  <si>
    <t>Arabinogalactan</t>
  </si>
  <si>
    <t>Menhaden oil</t>
  </si>
  <si>
    <t>Tasteless smoke</t>
  </si>
  <si>
    <t>7782-44-7/7782-44-7/630-08-0/124-38-9/74-82-8</t>
  </si>
  <si>
    <t>7722-84‎-1</t>
  </si>
  <si>
    <t>Botanicals: Chrysanthemum; Licorice; Jellywort AND</t>
  </si>
  <si>
    <t>Honeysuckle; Lophatherum; Mulberry leaf; Frangipani; Selfheal; Sophora flower bud</t>
  </si>
  <si>
    <t>Mesquite wood alcoholic extract</t>
  </si>
  <si>
    <t>Calcium casein peptone-calcium phosphate</t>
  </si>
  <si>
    <t>7758-87-4/977027-88-5</t>
  </si>
  <si>
    <t>Exopeptidase derived from Aspergillus oryzae carrying a gene encoding a leucine aminopeptidase from Aspergillus sojae</t>
  </si>
  <si>
    <t>977188-62-7</t>
  </si>
  <si>
    <t>141-22-0/29894-35-7</t>
  </si>
  <si>
    <t>Pectin esterase derived from Aspergillus oryzae carrying a gene encoding pectin esterase from Aspergillus aculeatus</t>
  </si>
  <si>
    <t>ARASCO (arachidonic acid-rich single-cell oil) and DHASCO (docosahexaenoic acid-rich single-cell oil) as sources of the fatty acids ARA (arachidonic acid) and DHA (docosahexaenoic acid)</t>
  </si>
  <si>
    <t>Dioctyl sodium sulfosuccinate</t>
  </si>
  <si>
    <t>143638-61-3</t>
  </si>
  <si>
    <t>Sodium bisulfate</t>
  </si>
  <si>
    <t>7681-38-1/7631-90-5</t>
  </si>
  <si>
    <t>Solin oil (low linolenic acid flaxseed oil or low linolenic acid linseed oil)</t>
  </si>
  <si>
    <t>463-40-1</t>
  </si>
  <si>
    <t>Soy isoflavone extract</t>
  </si>
  <si>
    <t>40957-83-3</t>
  </si>
  <si>
    <t>446-72-0</t>
  </si>
  <si>
    <t>486-66-8</t>
  </si>
  <si>
    <t>FDA GRAS Notice (GRN) Inventory</t>
  </si>
  <si>
    <t>http://www.accessdata.fda.gov/scripts/fdcc/?set=GRASNotices</t>
  </si>
  <si>
    <t>FEMA No</t>
  </si>
  <si>
    <t>Primary Name</t>
  </si>
  <si>
    <t>GRAS Publication</t>
  </si>
  <si>
    <t>pending</t>
  </si>
  <si>
    <t>Sugar Cane Distillate</t>
  </si>
  <si>
    <t>GRAS 27</t>
  </si>
  <si>
    <t>91845-48-6; 1070895-66-7</t>
  </si>
  <si>
    <t>Sandalwood Austrocaledonicum oil</t>
  </si>
  <si>
    <t>1268518-76-8</t>
  </si>
  <si>
    <t>Glucosylated Rubus suavissimus extract, 60% glucosylated rubusoside glycosides</t>
  </si>
  <si>
    <t>1612888-42-2</t>
  </si>
  <si>
    <t>2-(5-Isopropyl-2-methyltetrahydrothiophen-2-yl)ethanol</t>
  </si>
  <si>
    <t>1448315-04-5</t>
  </si>
  <si>
    <t>Palmitoylated Green Tea Extract Catechins</t>
  </si>
  <si>
    <t>1505459-14-2</t>
  </si>
  <si>
    <t>Ginger Mint Oil (Mentha x gracilis)</t>
  </si>
  <si>
    <t>60563-13-5</t>
  </si>
  <si>
    <t>Ethyl-2-(4-hydroxy-3-methoxy-phenyl)acetate</t>
  </si>
  <si>
    <t>1374760-95-8</t>
  </si>
  <si>
    <t>2-(4-Methylphenoxy)-N-(1H-pyrazol-3-yl)-N-(thiophen-2-ylmethyl)acetamide</t>
  </si>
  <si>
    <t>N-(1H-Pyrazol-5-yl)-N-(thiophen-2-ylmethyl)-2-(p-tolyloxy)acetamide</t>
  </si>
  <si>
    <t>1426229-32-4</t>
  </si>
  <si>
    <t>N-Ethyl-5-methyl-2-(1-methylethenyl)cyclohexanecarboxamide</t>
  </si>
  <si>
    <t>1078-95-1</t>
  </si>
  <si>
    <t>Pinocarvyl acetate</t>
  </si>
  <si>
    <t>91722-21-3</t>
  </si>
  <si>
    <t>Steviol glycoside extract, Stevia rebaudiana, Rebaudioside C 22%</t>
  </si>
  <si>
    <t>Steviol glycoside extract, Stevia rebaudiana, Rebaudioside A 22%</t>
  </si>
  <si>
    <t>Mixture of Ricinoleic acid, Linoleic acid, and Oleic acid</t>
  </si>
  <si>
    <t>3085-26-5</t>
  </si>
  <si>
    <t>8-Methylnonanal</t>
  </si>
  <si>
    <t>1469426-64-9</t>
  </si>
  <si>
    <t>(S)-1-(3-(((4-amino-2,2-dioxido-1H-benzo[c][1,2,6]thiadiazin-5-yl)oxy)methyl)piperidin-1-yl)-3-methylbutan-1-one</t>
  </si>
  <si>
    <t>8001-25-0</t>
  </si>
  <si>
    <t>Olive fruit extract</t>
  </si>
  <si>
    <t>Glucosylated Rubus suavissimus extract, 20-30% glucosylated rubusoside glycosides</t>
  </si>
  <si>
    <t>1449417-52-0</t>
  </si>
  <si>
    <t>(2R)-3',5-Dihydroxy-4'-methoxyflavanone</t>
  </si>
  <si>
    <t>902136-79-2</t>
  </si>
  <si>
    <t>2-(((3-(2,3-Dimethoxyphenyl)-1H-1,2,4-triazol-5-yl)thio)methyl)pyridine</t>
  </si>
  <si>
    <t>480-41-1</t>
  </si>
  <si>
    <t>(±)-Naringenin</t>
  </si>
  <si>
    <t>Steviol glycoside extract, Stevia rebaudiana, Rebaudioside C 30%</t>
  </si>
  <si>
    <t>127793-88-8</t>
  </si>
  <si>
    <t>(±)-8-Methyldecanal</t>
  </si>
  <si>
    <t>1193-8-1</t>
  </si>
  <si>
    <t>(±)-1-Cyclohexylethanol</t>
  </si>
  <si>
    <t>1446687-20-2</t>
  </si>
  <si>
    <t>(3R,3S)-3-[[(4-amino-2,2-dioxido-1H-2,1,3-benzothiadiazin-5-yl)oxy]methyl]-N-cyclopentyl-2-oxo-3-piperidinecarboxamide</t>
  </si>
  <si>
    <t>548740-99-4</t>
  </si>
  <si>
    <t>(±)-3-Mercapto-1-pentanol</t>
  </si>
  <si>
    <t>22236-44-8</t>
  </si>
  <si>
    <t>3-(Acetylthio)hexanal</t>
  </si>
  <si>
    <t>10138-32-6</t>
  </si>
  <si>
    <t>(±)-Bicyclo[2.2.1]hept-5-ene-2-carboxylic acid, ethyl ester</t>
  </si>
  <si>
    <t>4234-93-9</t>
  </si>
  <si>
    <t>2,6-Dimethyl-5-heptenol</t>
  </si>
  <si>
    <t>1309389</t>
  </si>
  <si>
    <t>(E)-3-Benzo[1,3]dioxol-5-yl-N,N-diphenyl-2-propenamide</t>
  </si>
  <si>
    <t>63196-63-4</t>
  </si>
  <si>
    <t>trans-6-Octenal</t>
  </si>
  <si>
    <t>13893-39-5</t>
  </si>
  <si>
    <t>2-Hexyl-2-decenal</t>
  </si>
  <si>
    <t>25234-33-7</t>
  </si>
  <si>
    <t>2-Octyl-2-dodecenal</t>
  </si>
  <si>
    <t>57548-36-4</t>
  </si>
  <si>
    <t>(±)-4-Hydroxy-6-methyl-2-heptanone</t>
  </si>
  <si>
    <t>1049017-63-1; 1049017-68-6</t>
  </si>
  <si>
    <t>Mixture of 1-Vinyl-3-cyclohexenecarbaldehyde and 4-Vinyl-1-cyclohexenecarbaldehyde</t>
  </si>
  <si>
    <t>1679-06-7; 1633-90-5</t>
  </si>
  <si>
    <t>2(3)-Hexanethiol</t>
  </si>
  <si>
    <t>18598-63-5</t>
  </si>
  <si>
    <t>L-Cysteine methyl ester hydrochloride</t>
  </si>
  <si>
    <t>38284-26-3</t>
  </si>
  <si>
    <t>Caryophylla-3(4),8-dien-5-ol</t>
  </si>
  <si>
    <t>1416051-88-1</t>
  </si>
  <si>
    <t>(±)-2-Mercapto-5-methylheptan-4-one</t>
  </si>
  <si>
    <t>98561-44-5</t>
  </si>
  <si>
    <t>Curly mint oil, Mentha spicata var. crispa</t>
  </si>
  <si>
    <t>GRAS 26</t>
  </si>
  <si>
    <t>Erospicata oil, Mentha spicata ‘Erospicata’</t>
  </si>
  <si>
    <t>198404-98-7</t>
  </si>
  <si>
    <t>(1-Methyl-2-(1,2,2-trimethylbicyclo[3.1.0]hex-3-ylmethyl)cyclopropyl)methanol</t>
  </si>
  <si>
    <t>67801-20-1</t>
  </si>
  <si>
    <t>3-Methyl-5-(2,2,3-trimethylcyclopent-3-en-1-yl)pent-4-en-2-ol</t>
  </si>
  <si>
    <t>1359963-68-0</t>
  </si>
  <si>
    <t>4-Amino-5-(3-(isopropylamino)-2,2-dimethyl-3-oxopropoxy)-2-methylquinoline-3-carboxylic acid</t>
  </si>
  <si>
    <t>125187-30-6</t>
  </si>
  <si>
    <t>(E)-N-[2-(1,3-Benzodioxol-5-yl)ethyl]-3-(3,4-dimethoxyphenyl)prop-2-enamide</t>
  </si>
  <si>
    <t>Steviol glycoside extract, Stevia rebaudiana, Rebaudioside A 80%</t>
  </si>
  <si>
    <t>Steviol glycoside extract, Stevia rebaudiana, Rebaudioside A 60%</t>
  </si>
  <si>
    <t>1370641-98-7</t>
  </si>
  <si>
    <t>Meyer lemon oil, cold pressed, Citrus x meyeri</t>
  </si>
  <si>
    <t>851768-51-9</t>
  </si>
  <si>
    <t>5-Mercapto-5-methyl-3-hexanone</t>
  </si>
  <si>
    <t>141-13-9</t>
  </si>
  <si>
    <t>2,6,10-Trimethyl-9-undecenal</t>
  </si>
  <si>
    <t>67936-13-4</t>
  </si>
  <si>
    <t>2-Isopropyl-4-methyl-3-thiazoline</t>
  </si>
  <si>
    <t>1160112-20-8</t>
  </si>
  <si>
    <t>3-[3-(2-Isopropyl-5-methyl-cyclohexyl)ureido]butyric acid ethyl ester</t>
  </si>
  <si>
    <t>1367348-37-5</t>
  </si>
  <si>
    <t>Ethyl 5-formyloxydecanoate</t>
  </si>
  <si>
    <t>50297-39-7</t>
  </si>
  <si>
    <t>1-(2,4-Dihydroxyphenyl)-3-(3-hydroxy-4-methoxyphenyl)propan-1-one</t>
  </si>
  <si>
    <t>Stevioside</t>
  </si>
  <si>
    <t>580-72-3</t>
  </si>
  <si>
    <t>(-)-Matairesinol</t>
  </si>
  <si>
    <t>75631-91-3</t>
  </si>
  <si>
    <t>Prenyl thioisovalerate</t>
  </si>
  <si>
    <t>53626-94-1</t>
  </si>
  <si>
    <t>Prenyl thioisobutyrate</t>
  </si>
  <si>
    <t>16510-27-3</t>
  </si>
  <si>
    <t>1-Cyclopropanemethyl-4-methoxybenzene</t>
  </si>
  <si>
    <t>20921-04-4</t>
  </si>
  <si>
    <t>Ethyl 3-(2-hydroxyphenyl)propanoate</t>
  </si>
  <si>
    <t>90045-25-3</t>
  </si>
  <si>
    <t>Mangosteen distillate</t>
  </si>
  <si>
    <t>90063-99-3</t>
  </si>
  <si>
    <t>Mentha longifolia oil</t>
  </si>
  <si>
    <t>183815-52-3</t>
  </si>
  <si>
    <t>Tasmannia lanceolata extract</t>
  </si>
  <si>
    <t>97404-53-0</t>
  </si>
  <si>
    <t>Szechuan pepper extract</t>
  </si>
  <si>
    <t>1,3-Propanediol</t>
  </si>
  <si>
    <t>1188-37-0</t>
  </si>
  <si>
    <t>N-Acetyl glutamate</t>
  </si>
  <si>
    <t>851669-60-8</t>
  </si>
  <si>
    <t>(R)-N-(1-Methoxy-4-methylpentan-2-yl)-3,4-dimethylbenzamide</t>
  </si>
  <si>
    <t>65405-77-8</t>
  </si>
  <si>
    <t>cis-3-Hexenyl salicylate</t>
  </si>
  <si>
    <t>35852-42-7</t>
  </si>
  <si>
    <t>4-Methylpentyl 4-methylvalerate</t>
  </si>
  <si>
    <t>54717-17-8</t>
  </si>
  <si>
    <t>Triethylthialdine</t>
  </si>
  <si>
    <t>91212-78-1</t>
  </si>
  <si>
    <t>(±)-2,5-Undecadien-1-ol</t>
  </si>
  <si>
    <t>68973-20-6</t>
  </si>
  <si>
    <t>3,5-Undecadien-2-one</t>
  </si>
  <si>
    <t>62439-41-2</t>
  </si>
  <si>
    <t>(±)-6-Methoxy-2,6-dimethylheptanal</t>
  </si>
  <si>
    <t>Persian lime oil, expressed</t>
  </si>
  <si>
    <t>Mexican lime oil, expressed</t>
  </si>
  <si>
    <t>917750-72-2</t>
  </si>
  <si>
    <t>1-(2-Hydroxy-4-methylcyclohexyl)ethanone</t>
  </si>
  <si>
    <t>851670-40-1</t>
  </si>
  <si>
    <t>N1-(2,3-Dimethoxybenzyl)-N2-(2-(pyridin-2-yl)ethyl) oxalamide</t>
  </si>
  <si>
    <t>71133-09-0</t>
  </si>
  <si>
    <t>Glutamyl-norvaline</t>
  </si>
  <si>
    <t>38837-71-7</t>
  </si>
  <si>
    <t>Glutamyl-norvalyl-glycine</t>
  </si>
  <si>
    <t>16869-42-4</t>
  </si>
  <si>
    <t>Glutamyl-2-aminobutyric acid</t>
  </si>
  <si>
    <t>97722-03-7</t>
  </si>
  <si>
    <t>Amacha leaves extract</t>
  </si>
  <si>
    <t>444085-42-1</t>
  </si>
  <si>
    <t>Persicaria odorata oil</t>
  </si>
  <si>
    <t>13552-95-9</t>
  </si>
  <si>
    <t>(4Z,7Z)-Trideca-4,7-dienal</t>
  </si>
  <si>
    <t>1256932-15-6</t>
  </si>
  <si>
    <t>3-(Methylthio)decanal</t>
  </si>
  <si>
    <t>1006684-20-3</t>
  </si>
  <si>
    <t>(±)-2-Mercaptoheptan-4-ol</t>
  </si>
  <si>
    <t>83861-74-9</t>
  </si>
  <si>
    <t>1,5-Octadien-3-ol</t>
  </si>
  <si>
    <t>871465-49-5</t>
  </si>
  <si>
    <t>Cassyrane</t>
  </si>
  <si>
    <t>1241905-19-0</t>
  </si>
  <si>
    <t>O-Ethyl S-1-methoxyhexan-3-yl carbonothioate</t>
  </si>
  <si>
    <t>3623-52-7</t>
  </si>
  <si>
    <t>dl-Isomenthol</t>
  </si>
  <si>
    <t>Glucosyl steviol glycosides</t>
  </si>
  <si>
    <t>84082-81-5</t>
  </si>
  <si>
    <t>GRAS 25</t>
  </si>
  <si>
    <t>3-(1-((3,5-DIMETHYLISOXAZOL-4-YL)METHYL)-1H-PYRAZOL-4-YL)-1-(3-HYDROXYBENZYL)-5,5-DIMETHYLIMIDAZOLIDINE-2,4-DIONE</t>
  </si>
  <si>
    <t>3-(1-((3,5-DIMETHYLISOXAZOL-4-YL)METHYL)-1H-PYRAZOL-4-YL)-1-(3-HYDROXYBENZYL)IMIDAZOLIDINE-2,4-DIONE</t>
  </si>
  <si>
    <t>Rebaudioside C</t>
  </si>
  <si>
    <t>2-[(2-(P-MENTHYLOXY)ETHOXY]ETHANOL</t>
  </si>
  <si>
    <t>N-[N-[3-(3-HYDROXY-4-METHOXYPHENYL)PROPYL]-L-ALPHA-ASPARTYL]-L-PHENYLALANINE 1-METHYLESTER, MONOHYDRATE</t>
  </si>
  <si>
    <t>2-(3,4-DIHYDROXYPHENYL)-5,7-DIHYDROXY-4-CHROMANON</t>
  </si>
  <si>
    <t>1042967-53-2</t>
  </si>
  <si>
    <t>Luo Han Fruit concentrate</t>
  </si>
  <si>
    <t>308083-85-4</t>
  </si>
  <si>
    <t>ROSEMARY OLEORESIN</t>
  </si>
  <si>
    <t>38917-62-3</t>
  </si>
  <si>
    <t>73435-61-7</t>
  </si>
  <si>
    <t>1009814-14-5</t>
  </si>
  <si>
    <t>(±)-3-HYDROXY-3-METHYL-2,4-NONANEDIONE</t>
  </si>
  <si>
    <t>(±)-2-METHYLTETRAHYDROFURAN-3-THIOL ACETATE</t>
  </si>
  <si>
    <t>(±)-6-OCTYLTETRAHYDRO-2H-PYRAN-2-ONE</t>
  </si>
  <si>
    <t>301851-64-9</t>
  </si>
  <si>
    <t>Arachidonic acid enriched oil</t>
  </si>
  <si>
    <t>(±)-4-METHYL-2-PROPYL-1,3-OXATHIANE</t>
  </si>
  <si>
    <t>1-(2-FURFURYLTHIO)-PROPANONE</t>
  </si>
  <si>
    <t>4-Amino-5,6-dimethylthieno[2,3-d]pyrimidin-2(1H)one and 4-amino-5,6-dimethylthieno[2,3-d]pyrimidin-2(1H)one hydrochloride</t>
  </si>
  <si>
    <t>504-48-3</t>
  </si>
  <si>
    <t>(2E,6E/Z,8E)-N-(2-METHYLPROPYL)-2,6,8-DECATRIENAMIDE</t>
  </si>
  <si>
    <t>54717-13-4</t>
  </si>
  <si>
    <t>GRAS 24</t>
  </si>
  <si>
    <t>24427-77-8</t>
  </si>
  <si>
    <t>102369-06-2</t>
  </si>
  <si>
    <t>1195-92-2</t>
  </si>
  <si>
    <t>19464-94-9</t>
  </si>
  <si>
    <t>2-PHENOXYETHANOL</t>
  </si>
  <si>
    <t>GUAIACOL ISOBUTYRATE</t>
  </si>
  <si>
    <t>Rebaudioside A</t>
  </si>
  <si>
    <t>2-PHENYLPROPANAL PROPYLENEGLYCOL ACETAL</t>
  </si>
  <si>
    <t>2-HYDROXYETHANETHIOL</t>
  </si>
  <si>
    <t>DODECANETHIOL</t>
  </si>
  <si>
    <t>72437-64-0</t>
  </si>
  <si>
    <t>26398-93-6</t>
  </si>
  <si>
    <t>958660-02-1; 958660-04-3</t>
  </si>
  <si>
    <t>Cyclopropanecarboxylic acid (2-isopropyl-5-methylcyclohexyl)amide</t>
  </si>
  <si>
    <t>(+/-)-N-LACTOYL TYRAMINE</t>
  </si>
  <si>
    <t>847565-09-7</t>
  </si>
  <si>
    <t>861902-11-6</t>
  </si>
  <si>
    <t>ETHYL 2,5-DIMETHYL-3-OXO-4(2H)-FURYL CARBONATE</t>
  </si>
  <si>
    <t>(E)-ETHYL 3-(2-FURYL)ACRYLATE</t>
  </si>
  <si>
    <t>76-22-2</t>
  </si>
  <si>
    <t>dl-CAMPHOR</t>
  </si>
  <si>
    <t>Choline chloride (Also Includes Choline)</t>
  </si>
  <si>
    <t>(+/-)-CIS- AND TRANS-2-PENTYL-4-PROPYL-1,3-OXATHIANE</t>
  </si>
  <si>
    <t>Naringin dihydrochalcone</t>
  </si>
  <si>
    <t>7664-41-7</t>
  </si>
  <si>
    <t>946156-68-9</t>
  </si>
  <si>
    <t>57197-36-1</t>
  </si>
  <si>
    <t>39556-41-7</t>
  </si>
  <si>
    <t>155514-30-0</t>
  </si>
  <si>
    <t>923593-56-0</t>
  </si>
  <si>
    <t>85392-05-8</t>
  </si>
  <si>
    <t>GRAS 23</t>
  </si>
  <si>
    <t>4404-45-9</t>
  </si>
  <si>
    <t>56747-96-7</t>
  </si>
  <si>
    <t>97231-35-1</t>
  </si>
  <si>
    <t>(+/-)-CIS- AND TRANS-2-METHYL-2-(4-METHYL-3-PENTENYL)CYCLOPROPANECARBALDEHYDE</t>
  </si>
  <si>
    <t>(+/-)-ETHYL 3-MERCAPTO-2-METHYLBUTANOATE</t>
  </si>
  <si>
    <t>(+/-)-ETHYL 3-HYDROXY-2-METHYLBUTYRATE</t>
  </si>
  <si>
    <t>3-(4-Hydroxyphenyl)-1-(2,4,6-trihydroxyphenyl)propan-1-one</t>
  </si>
  <si>
    <t>65819-74-1</t>
  </si>
  <si>
    <t>246166-03-0</t>
  </si>
  <si>
    <t>54355-74-7</t>
  </si>
  <si>
    <t>CIS-9-OCTADECENOL</t>
  </si>
  <si>
    <t>180348-60-1</t>
  </si>
  <si>
    <t>CIS- AND TRANS-5-ETHYL-2,5-DIHYDRO-4-METHYL-2-(1-METHYLPROPYL)-THIAZOLE</t>
  </si>
  <si>
    <t>69097-99-0</t>
  </si>
  <si>
    <t>5,7-Dihydroxy-2-(3-hydroxy-4-methoxyphenyl)chroman-4-one</t>
  </si>
  <si>
    <t>22451-50-9</t>
  </si>
  <si>
    <t>1888-90-0</t>
  </si>
  <si>
    <t>N-[(ETHOXYCARBONYL)METHYL)-p-MENTHANE-3-CARBOXAMIDE</t>
  </si>
  <si>
    <t>108766-16-1</t>
  </si>
  <si>
    <t>CIS-2-PENTENOL</t>
  </si>
  <si>
    <t>1,1'-(TETRAHYDRO-6A-HYDROXY-2,3A,5- TRIMETHYLFURO[2,3-D]-1,3-DIOXOLE-2,5-DIYL)BIS-ETHANONE</t>
  </si>
  <si>
    <t>3,9-DIMETHYL-6-(1-METHYLETHYL)-1,4-DIOXASPIRO[4.5]DECAN-2-ONE</t>
  </si>
  <si>
    <t>324742-95-2</t>
  </si>
  <si>
    <t>214220-85-6</t>
  </si>
  <si>
    <t>94089-21-1</t>
  </si>
  <si>
    <t>ALPHA -IONENE</t>
  </si>
  <si>
    <t>791807-20-0</t>
  </si>
  <si>
    <t>686298-93-1</t>
  </si>
  <si>
    <t>GRAS 22</t>
  </si>
  <si>
    <t>85213-22-5</t>
  </si>
  <si>
    <t>19342-01-9</t>
  </si>
  <si>
    <t>1,6-HEXALACTAM</t>
  </si>
  <si>
    <t>N1-(2,4-DIMETHOXYBENZYL)-N2-(2-(PYRIDIN-2-YL)ETHYL)OXALAMIDE</t>
  </si>
  <si>
    <t>N1-(2-METHOXY-4-METHYLBENZYL)-N2-(2-(PYRIDIN-2-YL)ETHYL)OXALAMIDE</t>
  </si>
  <si>
    <t>GLYCEROL ESTER OF ROSIN</t>
  </si>
  <si>
    <t>143672-59-7</t>
  </si>
  <si>
    <t>4578-31-8</t>
  </si>
  <si>
    <t>ADENOSINE MONOPHOSPHATE; MONOSODIUM, OR DISODIUM ADENYLATE</t>
  </si>
  <si>
    <t>NATURAL HICKORY SMOKE FLAVOR</t>
  </si>
  <si>
    <t>Scotch spearmint oil, Mentha cardiaca L.</t>
  </si>
  <si>
    <t>Heliopsis longipes extract</t>
  </si>
  <si>
    <t>CORNMINT OIL, MENTHA ARVENSIS L.</t>
  </si>
  <si>
    <t>117-98-6</t>
  </si>
  <si>
    <t>89-88-3</t>
  </si>
  <si>
    <t>TRANS- AND CIS-2,4,8-TRIMETHYL-3,7-NONADIEN-2-OL</t>
  </si>
  <si>
    <t>51534-36-2</t>
  </si>
  <si>
    <t>PROPYLENE GLYCOL MONO- AND DIESTERS OF FATTY ACIDS</t>
  </si>
  <si>
    <t>79665-93-3</t>
  </si>
  <si>
    <t>13991-37-2</t>
  </si>
  <si>
    <t>57018-53-8</t>
  </si>
  <si>
    <t>67701-32-0</t>
  </si>
  <si>
    <t>MONO- AND DIGLYCERIDES OF FATTY ACIDS</t>
  </si>
  <si>
    <t>68127-22-0</t>
  </si>
  <si>
    <t>MENTHYL PYRROLIDONE CARBOXYLATE</t>
  </si>
  <si>
    <t>444004-59-5</t>
  </si>
  <si>
    <t>697290-77-0</t>
  </si>
  <si>
    <t>CIS-AND TRANS-2-HEPTYLCYCLOPROPANECARBOXYLIC ACID</t>
  </si>
  <si>
    <t>98084-79-8</t>
  </si>
  <si>
    <t>38888-81-2</t>
  </si>
  <si>
    <t>3,5- AND 3,6-DIMETHYL-2-ISOBUTYLPYRAZINE</t>
  </si>
  <si>
    <t>100085-39-0</t>
  </si>
  <si>
    <t>DIACETYL TARTARIC ACID ESTERS OF MONO- AND DIGLYCERIDES</t>
  </si>
  <si>
    <t>51325-37-2</t>
  </si>
  <si>
    <t>2,4,7-DECATRIENAL</t>
  </si>
  <si>
    <t>CARVONE-5,6-OXIDE</t>
  </si>
  <si>
    <t>O-ANISALDEHYDE</t>
  </si>
  <si>
    <t>GRAS 21</t>
  </si>
  <si>
    <t>539-12-8</t>
  </si>
  <si>
    <t>4-PROPENYLPHENOL</t>
  </si>
  <si>
    <t>51685-39-3</t>
  </si>
  <si>
    <t>(+/-)-2-(5-METHYL-5-VINYL-TETRAHYDROFURAN-2-YL)PROPIONALDEHYDE</t>
  </si>
  <si>
    <t>3-[(2-METHYL-3-FURYL)THIO]-2-BUTANONE</t>
  </si>
  <si>
    <t>METHYL 5-ACETOXYHEXANOATE</t>
  </si>
  <si>
    <t>L-MENTHYL METHYLETHER</t>
  </si>
  <si>
    <t>4-HYDROXY-3,5,-DIMETHOXY BENZALDEHYDE</t>
  </si>
  <si>
    <t>84929-27-1</t>
  </si>
  <si>
    <t>S-ETHYL 2-ACETYLAMINO ETHANETHIOATE</t>
  </si>
  <si>
    <t>ETHYL 3-ACETOXY-2-METHYL BUTYRATE</t>
  </si>
  <si>
    <t>188590-62-7</t>
  </si>
  <si>
    <t>DIHYDROXYACETONE</t>
  </si>
  <si>
    <t>DIHYDROMINTLACTONE</t>
  </si>
  <si>
    <t>(+/-)-3,5-DIETHYL-1,2,4-TRITHIOLANE</t>
  </si>
  <si>
    <t>VANILLIN ERYTHRO AND THREO-BUTAN-2,3-DIOL ACETAL</t>
  </si>
  <si>
    <t>GRAS 20</t>
  </si>
  <si>
    <t>6-UNDECANONE</t>
  </si>
  <si>
    <t>TRITHIAHEXANE-2,3,5</t>
  </si>
  <si>
    <t>(+/-)-(2,6,6-TRIMETHYL-2-HYDROXYCYCLOHEXYLIDENE)ACETIC ACID GAMMA-LACTONE</t>
  </si>
  <si>
    <t>3,7,11-TRIMETHYL-2,6,10-DODECATRIENAL</t>
  </si>
  <si>
    <t>638-17-5</t>
  </si>
  <si>
    <t>2,4,6-TRIMETHYLDIHYDRO-4H-1,3,5-DITHIAZINE</t>
  </si>
  <si>
    <t>2,4,6-TRIISOBUTYL-5,6-DIHYDRO-4H-1,3,5-DITHIAZINE</t>
  </si>
  <si>
    <t>10414-68-3</t>
  </si>
  <si>
    <t>SODIUM 4-METHOXYBENZOYLOXYACETATE</t>
  </si>
  <si>
    <t>68132-21-8</t>
  </si>
  <si>
    <t>(+/-) OCTAN-3-YL FORMATE</t>
  </si>
  <si>
    <t>(E,E)-3,5-OCTADIEN-2-ONE</t>
  </si>
  <si>
    <t>(+/-) NONAN-3-YL ACETATE</t>
  </si>
  <si>
    <t>L-Monomenthyl glutarate</t>
  </si>
  <si>
    <t>METHYL 2-METHYL-2-PROPENOATE</t>
  </si>
  <si>
    <t>(E)-6-METHYL-3-HEPTEN-2-ONE</t>
  </si>
  <si>
    <t>2-METHYLHEPTAN-3-ONE</t>
  </si>
  <si>
    <t>(+/-) 3-METHYL-GAMMA-DECALACTONE</t>
  </si>
  <si>
    <t>(+/-) 2-METHYL-1-BUTANOL</t>
  </si>
  <si>
    <t>3-MERCAPTO-2-METHYLPENTAN-1-OL (RACEMIC)</t>
  </si>
  <si>
    <t>(+/-)-2-MERCAPTO-2-METHYLPENTAN-1-OL</t>
  </si>
  <si>
    <t>ERYTHRO AND THREO-3-MERCAPTO-2-METHYLBUTAN-1-OL</t>
  </si>
  <si>
    <t>D,L-MENTHOL(+/-)-PROPYLENE GLYCOL CARBONATE</t>
  </si>
  <si>
    <t>ISOPRENYL ACETATE</t>
  </si>
  <si>
    <t>ISOPENTYLIDENE ISOPENTYLAMINE</t>
  </si>
  <si>
    <t>3(2)-HYDROXY-5-METHYL-2(3)-HEXANONE</t>
  </si>
  <si>
    <t>4-HYDROXY-3-METHOXYBENZOIC ACID</t>
  </si>
  <si>
    <t>2-HYDROXYBENZOIC ACID</t>
  </si>
  <si>
    <t>(E)-2-HEXENYL HEXANOATE</t>
  </si>
  <si>
    <t>(Z)-3-HEXENYL (E)-2-BUTENOATE</t>
  </si>
  <si>
    <t>(+/-) HEPTAN-2-YL BUTYRATE</t>
  </si>
  <si>
    <t>(+/-) HEPTAN-3-YL ACETATE</t>
  </si>
  <si>
    <t>(+/-) ETHYL 3-MERCAPTOBUTYRATE</t>
  </si>
  <si>
    <t>ETHYL CIS-4-HEPTENOATE</t>
  </si>
  <si>
    <t>ETHANETHIOIC ACID, S-(2-METHYL-3-FURANYL) ESTER</t>
  </si>
  <si>
    <t>CIS AND TRANS-2,5-DIMETHYLTETRAHYDRO-3-FURYL THIOACETATE</t>
  </si>
  <si>
    <t>CIS AND TRANS-2,5-DIMETHYLTETRAHYDROFURAN-3-THIOL</t>
  </si>
  <si>
    <t>2,5-DIMETHYL-3-OXO-(2H)-FUR-4-YL BUTYRATE</t>
  </si>
  <si>
    <t>(E) &amp; (Z)-4,8-DIMETHYL-3,7-NONADIEN-2-ONE</t>
  </si>
  <si>
    <t>CIS-4-DECENYL ACETATE</t>
  </si>
  <si>
    <t>GRAS 19</t>
  </si>
  <si>
    <t>3,5,5-TRIMETHYLCYCLOHEXANOL</t>
  </si>
  <si>
    <t>PROPYLPYRAZINE</t>
  </si>
  <si>
    <t>2-PHENYLPHENOL</t>
  </si>
  <si>
    <t>MICHELIA ALBA OIL</t>
  </si>
  <si>
    <t>2-METHYL-3-(1-OXOPROPOXY)-4H-PYRAN-4-ONE</t>
  </si>
  <si>
    <t>4-ISOPROPYL-2-CYCLOHEXENONE</t>
  </si>
  <si>
    <t>5-(CIS-3-HEXENYL)DIHYDRO-5-METHYL-2(3H)FURANONE</t>
  </si>
  <si>
    <t>CIS-3-HEXENYL VALERATE</t>
  </si>
  <si>
    <t>TRANS-2-HEXENYL PENTANOATE</t>
  </si>
  <si>
    <t>3-HEXENYL 2-OXOPROPIONATE</t>
  </si>
  <si>
    <t>CIS-3-HEXENYL PROPIONATE</t>
  </si>
  <si>
    <t>TRANS-2-HEXENYL PROPIONATE</t>
  </si>
  <si>
    <t>CIS-3-HEXENYL TIGLATE</t>
  </si>
  <si>
    <t>TRANS-2-HEXENYL ISOVALERATE</t>
  </si>
  <si>
    <t>CIS-3-HEXENYL ISOBUTYRATE</t>
  </si>
  <si>
    <t>3-HEXENYL 2-HEXENOATE</t>
  </si>
  <si>
    <t>TRANS-2-HEXENYL BUTYRATE</t>
  </si>
  <si>
    <t>CIS-3-HEXENYL ANTHRANILATE</t>
  </si>
  <si>
    <t>2,4-HEXADIENOIC ACID, (E,E)-</t>
  </si>
  <si>
    <t>10352-88-2</t>
  </si>
  <si>
    <t>36731-41-6</t>
  </si>
  <si>
    <t>P-TERT-BUTYLPHENOL</t>
  </si>
  <si>
    <t>3913-85-7</t>
  </si>
  <si>
    <t>2-DECENOIC ACID</t>
  </si>
  <si>
    <t>2,4-DECADIEN-1-OL</t>
  </si>
  <si>
    <t>107-93-7</t>
  </si>
  <si>
    <t>2-AMINOACETOPHENONE</t>
  </si>
  <si>
    <t>GRAS 18</t>
  </si>
  <si>
    <t>VANILLIN 3-(L -MENTHOXY)PROPANE-1,2-DIOL ACETAL</t>
  </si>
  <si>
    <t>TEA TREE OIL</t>
  </si>
  <si>
    <t>85085-28-5</t>
  </si>
  <si>
    <t>65737-52-2</t>
  </si>
  <si>
    <t>72214-23-4</t>
  </si>
  <si>
    <t>8-OCIMENYL ACETATE</t>
  </si>
  <si>
    <t>3-METHYLTHIOHEXANAL</t>
  </si>
  <si>
    <t>METHYLSULFINYLMETHANE</t>
  </si>
  <si>
    <t>33046-81-0</t>
  </si>
  <si>
    <t>METHYL (E)-2-(Z)-4- DECADIENOATE</t>
  </si>
  <si>
    <t>71660-03-2</t>
  </si>
  <si>
    <t>LITSEA CUBEBA OIL</t>
  </si>
  <si>
    <t>4-[(2-FURANMETHYL)THIO]-2-PENTANONE</t>
  </si>
  <si>
    <t>125037-13-0</t>
  </si>
  <si>
    <t>ALPHA-FARNESENE</t>
  </si>
  <si>
    <t>53834-70-1</t>
  </si>
  <si>
    <t>(E,R)-3,7-DIMETHYL-1,5,7-OCTATRIEN-3-OL</t>
  </si>
  <si>
    <t>20053-88-7</t>
  </si>
  <si>
    <t>68133-79-9</t>
  </si>
  <si>
    <t>2-(3,7-DIMETHYL-2,6-OCTADIENYL)CYCLOPENTANONE</t>
  </si>
  <si>
    <t>DELTA-3-CARENE</t>
  </si>
  <si>
    <t>GRAS 17</t>
  </si>
  <si>
    <t>553850-34-3</t>
  </si>
  <si>
    <t>THAUMATIN B - RECOMBINANT</t>
  </si>
  <si>
    <t>MONO-MENTHYL SUCCINATE</t>
  </si>
  <si>
    <t>CIS- AND TRANS-MENTHONE-8-THIOACETATE</t>
  </si>
  <si>
    <t>D,L-MENTHONE 1,2-GLYCEROL KETAL</t>
  </si>
  <si>
    <t>L-MENTHOL 1- AND 2-PROPYLENE GLYCOL CARBONATE</t>
  </si>
  <si>
    <t>L-MENTHOL ETHYLENE GLYCOL CARBONATE</t>
  </si>
  <si>
    <t>4-ACETOXY-2,5-DIMETHYL-3(2H)FURANONE</t>
  </si>
  <si>
    <t>GRAS 16</t>
  </si>
  <si>
    <t>93940-60-4</t>
  </si>
  <si>
    <t>METHYLTHIO-2-(PROPIONYLOXY)PROPIONATE</t>
  </si>
  <si>
    <t>207792-35-6</t>
  </si>
  <si>
    <t>90131-24-1</t>
  </si>
  <si>
    <t>104691-40-9</t>
  </si>
  <si>
    <t>2 OR 4-ISOPROPYL-(4 OR 2),6-DIMETHYLDIHYDRO-4H-1,3,5-DITHIAZINE</t>
  </si>
  <si>
    <t>101517-86-6</t>
  </si>
  <si>
    <t>2 OR 4-ISOBUTYL-(4 OR 2),6-DIMETHYLDIHYDRO-4H-1,3,5-DITHIAZINE</t>
  </si>
  <si>
    <t>1,4-DODEC-6-ENOLACTONE</t>
  </si>
  <si>
    <t>(Z)-3 &amp; (E)-2-HEXENYL PROPIONATE</t>
  </si>
  <si>
    <t>GRAS 15</t>
  </si>
  <si>
    <t>13794-15-5</t>
  </si>
  <si>
    <t>91052-73-2</t>
  </si>
  <si>
    <t>91052-68-5</t>
  </si>
  <si>
    <t>91052-72-1</t>
  </si>
  <si>
    <t>3-OXOHEXANOIC ACID GLYCERIDE</t>
  </si>
  <si>
    <t>91052-71-0</t>
  </si>
  <si>
    <t>91052-70-9</t>
  </si>
  <si>
    <t>91052-69-6</t>
  </si>
  <si>
    <t>3-METHYL-2-(N-PENTANYL)-2-CYCLOPENTEN-1-ONE</t>
  </si>
  <si>
    <t>GRAS 14</t>
  </si>
  <si>
    <t>92347-21-2</t>
  </si>
  <si>
    <t>OSMANTHUS ABSOLUTE (OSMANTHUS FRAGRANS LOUR.)</t>
  </si>
  <si>
    <t>61597-98-6</t>
  </si>
  <si>
    <t>85085-26-3</t>
  </si>
  <si>
    <t>MASSOIA BARK OIL (CRYPTOCARYA MASSOIO)</t>
  </si>
  <si>
    <t>54814-64-1</t>
  </si>
  <si>
    <t>72881-27-7</t>
  </si>
  <si>
    <t>5- AND 6-DECENOIC ACID</t>
  </si>
  <si>
    <t>GRAS 13</t>
  </si>
  <si>
    <t>71298-42-5</t>
  </si>
  <si>
    <t>20675-95-0</t>
  </si>
  <si>
    <t>D,L-PHENYLALANINE</t>
  </si>
  <si>
    <t>2-OXOBUTYRIC ACID</t>
  </si>
  <si>
    <t>49567-57-0</t>
  </si>
  <si>
    <t>30676-70-1</t>
  </si>
  <si>
    <t>METHYLBENZYL ACETATE (MIXED O,M,P)</t>
  </si>
  <si>
    <t>1-p-Menthene-8-thiol</t>
  </si>
  <si>
    <t>58031-03-1</t>
  </si>
  <si>
    <t>HEXYL 2-METHYL-3&amp;4-PENTENOATE</t>
  </si>
  <si>
    <t>ETHYL 4-(METHYLTHIO)BUTYRATE</t>
  </si>
  <si>
    <t>ETHYL 3-(FURFURYLTHIO)PROPIONATE</t>
  </si>
  <si>
    <t>DISODIUM 5-INOSINATE</t>
  </si>
  <si>
    <t>DISODIUM 5-GUANYLATE</t>
  </si>
  <si>
    <t>2,2-DIMETHYL-5-(1-METHYLPROPEN-1-YL)TETRAHYDROFURAN</t>
  </si>
  <si>
    <t>36806-46-9</t>
  </si>
  <si>
    <t>NEROL OXIDE</t>
  </si>
  <si>
    <t>ALPHA-1-(2,6,6-TRIMETHYL-2-CYCLOHEXEN-1-YL)-2-BUTEN-1-ONE</t>
  </si>
  <si>
    <t>36789-59-0</t>
  </si>
  <si>
    <t>4-ACETYL-6-T-BUTYL-1,1-DIMETHYLINDAN</t>
  </si>
  <si>
    <t>GRAS 12</t>
  </si>
  <si>
    <t>432-25-7</t>
  </si>
  <si>
    <t>2,6,6-TRIMETHYL-1&amp;2-CYCLOHEXEN-1-CARBOXALDEHYDE</t>
  </si>
  <si>
    <t>2-TRANS-4-CIS-7-CIS-TRIDECATRIENAL</t>
  </si>
  <si>
    <t>PHENYLETHYL 2-METHYLBUTYRATE</t>
  </si>
  <si>
    <t>26563-74-6</t>
  </si>
  <si>
    <t>4-METHYL-2-PENTYL-1,3-DIOXOLAN</t>
  </si>
  <si>
    <t>27538-09-6</t>
  </si>
  <si>
    <t>DELTA-1-(2,6,6-TRIMETHYL-3-CYCLOHEXEN-1-YL)-2-BUTEN-1-ONE</t>
  </si>
  <si>
    <t>76649-14-4</t>
  </si>
  <si>
    <t>3-OCTEN-2-OL</t>
  </si>
  <si>
    <t>2-(METHYLTHIO)METHYL-2-BUTENAL</t>
  </si>
  <si>
    <t>2-METHYL-TRANS-2-BUTENOIC ACID</t>
  </si>
  <si>
    <t>GRAS 11</t>
  </si>
  <si>
    <t>1,2,3-TRIS((1'-ETHOXY)ETHOXY)PROPANE</t>
  </si>
  <si>
    <t>(2,2,3-TRIMETHYLCYCLOPENT-3-EN-1-YL)ACETALDEHYDE</t>
  </si>
  <si>
    <t>2(10)-PINEN-3-OL</t>
  </si>
  <si>
    <t>2-PHENYL-3-(2-FURYL)PROP-2-ENAL</t>
  </si>
  <si>
    <t>METHYL 1-PROPENYL DISULFIDE</t>
  </si>
  <si>
    <t>65504-94-1</t>
  </si>
  <si>
    <t>2-METHYL-3,5 OR 6-ETHOXYPYRAZINE</t>
  </si>
  <si>
    <t>5524-05-0</t>
  </si>
  <si>
    <t>P-MENTH-8-EN-2-ONE</t>
  </si>
  <si>
    <t>P-MENTH-8-EN-1-OL</t>
  </si>
  <si>
    <t>P-MENTHAN-2-OL</t>
  </si>
  <si>
    <t>P-MENTHA-1,8-DIEN-7-YL ACETATE</t>
  </si>
  <si>
    <t>P-MENTHA-1,4(8)-DIEN-3-ONE</t>
  </si>
  <si>
    <t>P-MENTHA-1,4-DIENE</t>
  </si>
  <si>
    <t>P-MENTHA-1,3-DIENE</t>
  </si>
  <si>
    <t>P-MENTHA-1,8-DIEN-7-AL</t>
  </si>
  <si>
    <t>5-ISOPROPYL-2-METHYLPYRAZINE</t>
  </si>
  <si>
    <t>57967-68-7</t>
  </si>
  <si>
    <t>ETHYLENE BRASSYLATE</t>
  </si>
  <si>
    <t>689-67-8</t>
  </si>
  <si>
    <t>6,10-DIMETHYL-5,9-UNDECADIEN-2-ONE</t>
  </si>
  <si>
    <t>3,7-DIMETHYL-1,3,6-OCTATRIENE</t>
  </si>
  <si>
    <t>2,6-DIMETHYL-4-HEPTANONE</t>
  </si>
  <si>
    <t>DIMETHYL DISULFIDE</t>
  </si>
  <si>
    <t>1,2-DI((1'-ETHOXY)ETHOXY)PROPANE</t>
  </si>
  <si>
    <t>2-ACETOXY-3-BUTANONE</t>
  </si>
  <si>
    <t>GRAS 10</t>
  </si>
  <si>
    <t>PROPANETHIOL</t>
  </si>
  <si>
    <t>2371-13-3</t>
  </si>
  <si>
    <t>3-METHYLBUTYL 2-METHYLPROPANOATE</t>
  </si>
  <si>
    <t>2-METHYLBUTYL 3-METHYLBUTANOATE</t>
  </si>
  <si>
    <t>3-METHYLBUTYL 2-METHYLBUTANOATE</t>
  </si>
  <si>
    <t>23832-18-0</t>
  </si>
  <si>
    <t>37887-04-0</t>
  </si>
  <si>
    <t>HEXYL 2-METHYLBUTANOATE</t>
  </si>
  <si>
    <t>3-HEXENYL 3-METHYLBUTANOATE</t>
  </si>
  <si>
    <t>3-HEXENYL 2-METHYLBUTANOATE</t>
  </si>
  <si>
    <t>67801-45-0</t>
  </si>
  <si>
    <t>ETHYL TRANS-2-BUTENOATE</t>
  </si>
  <si>
    <t>S-(2,5-DIMETHYL-3-FURYL)THIO-2-FUROATE</t>
  </si>
  <si>
    <t>GRAS 9</t>
  </si>
  <si>
    <t>3738-00-9</t>
  </si>
  <si>
    <t>D,L-ISOMENTHONE</t>
  </si>
  <si>
    <t>D,L-VALINE</t>
  </si>
  <si>
    <t>GRAS 8</t>
  </si>
  <si>
    <t>68773-84-2</t>
  </si>
  <si>
    <t>TRANS,TRANS-2,4-HEXADIENAL</t>
  </si>
  <si>
    <t>GRAS 7</t>
  </si>
  <si>
    <t>1-(2,6,6-TRIMETHYLCYCLOHEXA-1,3-DIENYL)-2-BUTEN-1-ONE</t>
  </si>
  <si>
    <t>1115-11-3</t>
  </si>
  <si>
    <t>CAPSAICIN</t>
  </si>
  <si>
    <t>GRAS 6</t>
  </si>
  <si>
    <t>3-OXOBUTANAL DIMETHYL ACETAL</t>
  </si>
  <si>
    <t>67674-36-6</t>
  </si>
  <si>
    <t>NONA-2-TRANS-6-CIS-DIENAL</t>
  </si>
  <si>
    <t>2-METHYLPROPYL 3-METHYLBUTYRATE</t>
  </si>
  <si>
    <t>25733-40-4</t>
  </si>
  <si>
    <t>2-METHOXY-3(5 AND 6)-ISOPROPYLPYRAZINE</t>
  </si>
  <si>
    <t>1192738-48-9</t>
  </si>
  <si>
    <t>3,7-DIMETHYLOCTA-2,6-DIENYL 2-ETHYLBUTANOATE</t>
  </si>
  <si>
    <t>DI(BUTAN-3-ONE-1-YL) SULFIDE</t>
  </si>
  <si>
    <t>72797-17-2</t>
  </si>
  <si>
    <t>2-ACETYL-3,5(AND 6)-DIMETHYLPYRAZINE</t>
  </si>
  <si>
    <t>GRAS 5</t>
  </si>
  <si>
    <t>D,L-METHIONINE</t>
  </si>
  <si>
    <t>D,L-ISOLEUCINE</t>
  </si>
  <si>
    <t>62238-34-0</t>
  </si>
  <si>
    <t>4-HEPTENAL</t>
  </si>
  <si>
    <t>239089-23-7</t>
  </si>
  <si>
    <t>2-ETHYL(OR METHYL)-(3,5 AND 6)-METHOXYPYRAZINE</t>
  </si>
  <si>
    <t>SPIRO(2,4-DITHIA-1-METHYL-8-OXABICYCLO(3.3.0)OCTANE-3,3'-(1'-OXA-2'-METHYL)-CYCLOPENTANE)</t>
  </si>
  <si>
    <t>GRAS 4</t>
  </si>
  <si>
    <t>23726-92-3</t>
  </si>
  <si>
    <t>1-(2,6,6-TRIMETHYL-1-CYCLOHEXEN-1-YL)-2-BUTEN-1-ONE</t>
  </si>
  <si>
    <t>P-ALPHA,ALPHA-TRIMETHYLBENZYL ALCOHOL</t>
  </si>
  <si>
    <t>5910-87-2</t>
  </si>
  <si>
    <t>2-METHYL-5-VINYLPYRAZINE (RE-GRAS)</t>
  </si>
  <si>
    <t>O-(METHYLTHIO)-PHENOL</t>
  </si>
  <si>
    <t>2884-13-1</t>
  </si>
  <si>
    <t>(METHYLTHIO)METHYLPYRAZINE (MIXTURE OF ISOMERS)</t>
  </si>
  <si>
    <t>6261-18-3</t>
  </si>
  <si>
    <t>3-METHYL-2-(2-PENTENYL)-2-CYCLOPENTEN-1-ONE</t>
  </si>
  <si>
    <t>65530-53-2</t>
  </si>
  <si>
    <t>2-METHYL-3-,5 OR 6-(FURFURYLTHIO)PYRAZINE (MIXTURE OF ISOMERS)</t>
  </si>
  <si>
    <t>681-84-5</t>
  </si>
  <si>
    <t>2882-21-5</t>
  </si>
  <si>
    <t>2,5 OR 6-METHOXY-3-METHYLPYRAZINE (MIXTURE OF ISOMERS)</t>
  </si>
  <si>
    <t>18829-55-5</t>
  </si>
  <si>
    <t>TRANS-2-HEPTENAL</t>
  </si>
  <si>
    <t>(2E,4E)-HEPTADIENAL</t>
  </si>
  <si>
    <t>2-ETHYL-3-METHYLPYRAZINE</t>
  </si>
  <si>
    <t>13360-65-1</t>
  </si>
  <si>
    <t>2,2'-(DITHIODIMETHYLENE)-DIFURAN</t>
  </si>
  <si>
    <t>P-ALPHA-DIMETHYLBENZYL ALCOHOL</t>
  </si>
  <si>
    <t>ACETALDEHYDE BUTYL PHENETHYL ACETAL</t>
  </si>
  <si>
    <t>GRAS 3</t>
  </si>
  <si>
    <t>ZEDOARY BARK EXTRACT (CURCUMA ZEDOARIA (BERG.) ROSC.)</t>
  </si>
  <si>
    <t>90147-57-2</t>
  </si>
  <si>
    <t>YUCCA MOHAVE EXTRACT (YUCCA SPP.)</t>
  </si>
  <si>
    <t>YUCCA JOSHUA TREE (YUCCA BREVIFOLIA ENGELM.)</t>
  </si>
  <si>
    <t>YLANG YLANG OIL (CANANGA ODORATA HOOK. F. AND THOMAS)</t>
  </si>
  <si>
    <t>68990-1-7</t>
  </si>
  <si>
    <t>YERBA SANTA FLUID EXTRACT (ERIODICTYON CALIFORNICUM (HOOK AND AM) TORR</t>
  </si>
  <si>
    <t>84082-83-7</t>
  </si>
  <si>
    <t>YARROW HERB (ACHILLEA MILLEFOLIUM L.)</t>
  </si>
  <si>
    <t>WORMWOOD OIL (ARTEMISIA ABSINTHIUM L.)</t>
  </si>
  <si>
    <t>WORMWOOD EXTRACT (ARTEMISIA ABSINTHIUM L.)</t>
  </si>
  <si>
    <t>WORMWOOD (ARTEMISIA ABSINTHIUM L.)</t>
  </si>
  <si>
    <t>WINTERGREEN OIL (GAULTHERIA PROCUMBENS L.)</t>
  </si>
  <si>
    <t>WINTERGREEN EXTRACT (GAULTHERIA PROCUMBENS L.)</t>
  </si>
  <si>
    <t>84012-43-1</t>
  </si>
  <si>
    <t>WALNUT HULL EXTRACT (JUGLANS SPP.)</t>
  </si>
  <si>
    <t>90147-36-7</t>
  </si>
  <si>
    <t>84650-63-5</t>
  </si>
  <si>
    <t>VANILLA OLEORESIN (VANILLA SPP.)</t>
  </si>
  <si>
    <t>VANILLA EXTRACT (VANILLA SPP.)</t>
  </si>
  <si>
    <t>VALERIAN ROOT OIL (VALERIANA OFFICINALIS L.)</t>
  </si>
  <si>
    <t>97927-02-1</t>
  </si>
  <si>
    <t>VALERIAN ROOT EXTRACT (VALERIANA OFFICINALIS L.)</t>
  </si>
  <si>
    <t>M.N.K.</t>
  </si>
  <si>
    <t>TURPENTINE GUM (PINUS SPP.)</t>
  </si>
  <si>
    <t>TURMERIC OLEORESIN (CURCUMA LONGA L.)</t>
  </si>
  <si>
    <t>8024-37-1</t>
  </si>
  <si>
    <t>TURMERIC EXTRACT (CURCUMA LONGA L.)</t>
  </si>
  <si>
    <t>TUBEROSE OIL (POLIANTHES TUBEROSA L.)</t>
  </si>
  <si>
    <t>TRICALCIUM PHOSPHATE</t>
  </si>
  <si>
    <t>TRAGACANTH GUM (ASTRAGALUS SPP.)</t>
  </si>
  <si>
    <t>2-(P-TOLYL)PROPIONALDEHYDE</t>
  </si>
  <si>
    <t>TOLUALDEHYDES (MIXED O,M,P)</t>
  </si>
  <si>
    <t>1333-09-1</t>
  </si>
  <si>
    <t>THYME, WHITE, OIL (THYMUS VULGARIS L.)</t>
  </si>
  <si>
    <t>THYME OIL(THYMUS VULGARIS L.)</t>
  </si>
  <si>
    <t>17369-60-7</t>
  </si>
  <si>
    <t>3,4,5,6-TETRAHYDROPSEUDOIONONE</t>
  </si>
  <si>
    <t>BETA-TERPINYL ANTHRANILATE</t>
  </si>
  <si>
    <t>8007-35-0</t>
  </si>
  <si>
    <t>TERPINYL ACETATE (ISOMER MIXTURE)</t>
  </si>
  <si>
    <t>133-37-9</t>
  </si>
  <si>
    <t>TARTARIC ACID (D-, L-, DL-, MESO-)</t>
  </si>
  <si>
    <t>TANNIC ACID (QUERCUS SPP.)</t>
  </si>
  <si>
    <t>TANGERINE OIL (CITRUS RETICULATA BLANCO)</t>
  </si>
  <si>
    <t>TAGETES OIL (TAGETES ERECTA L.; T. PATULA L.; OR T. GLANDULIFERA SCHRANK)</t>
  </si>
  <si>
    <t>STYRAX EXTRACT(LIQUIDAMBAR SPP.)</t>
  </si>
  <si>
    <t>SPRUCE OIL (TSUGA AND PICEA SPP.)</t>
  </si>
  <si>
    <t>SPIKE LAVENDER OIL (LAVANDULA SPP.)</t>
  </si>
  <si>
    <t>Spearmint oil, Mentha spicata L.</t>
  </si>
  <si>
    <t>SPEARMINT EXTRACT (MENTHA SPICATA L.)</t>
  </si>
  <si>
    <t>SODIUM CITRATE</t>
  </si>
  <si>
    <t>127-09-3</t>
  </si>
  <si>
    <t>SNAKEROOT OIL, CANADIAN (ASARUM CANADENSE L.)</t>
  </si>
  <si>
    <t>SLOE BERRIES EXTRACT SOLID (PRUNUS SPINOSA L.)</t>
  </si>
  <si>
    <t>SLOE BERRIES EXTRACT (PRUNUS SPINOSA L.)</t>
  </si>
  <si>
    <t>SCHINUS MOLLE OIL (SCHINUS MOLLE L.)</t>
  </si>
  <si>
    <t>90106-57-3</t>
  </si>
  <si>
    <t>SAVORY WINTER OIL (SATUREJA MONTANA L.)</t>
  </si>
  <si>
    <t>84775-98-4</t>
  </si>
  <si>
    <t>SAVORY SUMMER OIL (SATUREJA HORTENSIS L.)</t>
  </si>
  <si>
    <t>84787-72-4</t>
  </si>
  <si>
    <t>SASSAFRAS LEAVES (SAFROL-FREE) (SASSAFRAS ALBIDUM (NUTT.) NEES)</t>
  </si>
  <si>
    <t>SASSAFRAS BARK EXTRACT (SAFROL-FREE) (SASSAFRAS ALBIDUM (NUTT.) NEES)</t>
  </si>
  <si>
    <t>91770-66-0</t>
  </si>
  <si>
    <t>SARSAPARILLA EXTRACT (SMILAX SPP.)</t>
  </si>
  <si>
    <t>SANTALOL (ALPHA AND BETA )</t>
  </si>
  <si>
    <t>SANDALWOOD YELLOW OIL (SANTALUM ALBUM L.)</t>
  </si>
  <si>
    <t>SAGE OIL, SPANISH (SALVIA LAVANDULAEFOLIA VAHL.)</t>
  </si>
  <si>
    <t>SAGE OLEORESIN (SALVIA OFFICINALIS L.)</t>
  </si>
  <si>
    <t>SAGE OIL (SALVIA OFFICINALIS L.)</t>
  </si>
  <si>
    <t>SAFFRON EXTRACT (CROCUS SATIVUS L.)</t>
  </si>
  <si>
    <t>SACCHARINE, SODIUM SALT</t>
  </si>
  <si>
    <t>RUE OIL (RUTA GRAVEOLENS L.)</t>
  </si>
  <si>
    <t>84604-12-6</t>
  </si>
  <si>
    <t>ROSEMARY OIL (ROSEMARINUS OFFICINALIS L.)</t>
  </si>
  <si>
    <t>ROSE HIPS EXTRACT (ROSA SPP.)</t>
  </si>
  <si>
    <t>ROSE OIL (ROSA DAMASCENA MILL.)</t>
  </si>
  <si>
    <t>ROSE ABSOLUTE (ROSA SPP.)</t>
  </si>
  <si>
    <t>6812-78-8</t>
  </si>
  <si>
    <t>RHATANY EXTRACT (KRAMERIA SPP.)</t>
  </si>
  <si>
    <t>85117-13-1</t>
  </si>
  <si>
    <t>QUINCE SEED EXTRACT (CYDONIA SPP.)</t>
  </si>
  <si>
    <t>89957-46-0</t>
  </si>
  <si>
    <t>QUASSIA EXTRACT (PICRASMA EXCELSA (SW.) PLANCH.-QUASSIA AMARA L.)</t>
  </si>
  <si>
    <t>P-ISOPROPYL PHENYLACETALDEHYDE</t>
  </si>
  <si>
    <t>142-75-6</t>
  </si>
  <si>
    <t>590-00-1</t>
  </si>
  <si>
    <t>84650-40-8</t>
  </si>
  <si>
    <t>84961-57-9</t>
  </si>
  <si>
    <t>POMEGRANATE BARK EXTRACT (PUNICA GRANATUM L.)</t>
  </si>
  <si>
    <t>PIPSISSEWA LEAVES EXTRACT (CHIMAPHILA UMBELLATA NUTT.)</t>
  </si>
  <si>
    <t>97435-14-8</t>
  </si>
  <si>
    <t>PINE TAR OIL (PINUS PALUSTRIS MILL. AND OTHER PINUS SPP.)</t>
  </si>
  <si>
    <t>PINE SCOTCH OIL (PINUS SYLVESTRIS L.)</t>
  </si>
  <si>
    <t>PINE NEEDLE OIL (ABIES SPP.)</t>
  </si>
  <si>
    <t>PIMENTA LEAF OIL</t>
  </si>
  <si>
    <t>PHENYLETHYL ANTHRANILATE</t>
  </si>
  <si>
    <t>PETITGRAIN PARAGUAY OIL</t>
  </si>
  <si>
    <t>PETITGRAIN MANDARIN OIL (CITRUS RETICULATA BLANCO VAR. MANDARIN)</t>
  </si>
  <si>
    <t>PETITGRAIN, LEMON, OIL (CITRUS LIMON L. BURM. F)</t>
  </si>
  <si>
    <t>84929-41-9</t>
  </si>
  <si>
    <t>85940-30-3</t>
  </si>
  <si>
    <t>PEPPER, RED (CAPSICUM FRUTESCENS L. (CAPSICUM ANNUUM L.))</t>
  </si>
  <si>
    <t>PEPPERMINT OIL</t>
  </si>
  <si>
    <t>84082-70-2</t>
  </si>
  <si>
    <t>PEPPERMENT LEAVES (MENTHA PIPERITA L.)</t>
  </si>
  <si>
    <t>PENNYROYAL OIL (MENTHA PULEGIUM L.)</t>
  </si>
  <si>
    <t>PATCHOULY OIL</t>
  </si>
  <si>
    <t>84012-33-9</t>
  </si>
  <si>
    <t>PARSLEY OLEORESIN (PETROSELINUM SPP.)</t>
  </si>
  <si>
    <t>PARSLEY OIL</t>
  </si>
  <si>
    <t>PARSLEY (PETROSELINUM CRISPUM (MILLER) NYMAN-P. SATIVUM HOFFM.)</t>
  </si>
  <si>
    <t>84625-29-6</t>
  </si>
  <si>
    <t>PALMAROSA OIL (CYMBOPOGON MARTINI (ROXB.) STAPF)</t>
  </si>
  <si>
    <t>8002-73-1</t>
  </si>
  <si>
    <t>ORRIS ROOT EXTRACT (IRIS FLORENTINA L.)</t>
  </si>
  <si>
    <t>ORRIS CONCRETE LIQUID OIL (IRIS FLORENTINA L.)</t>
  </si>
  <si>
    <t>ORIGANUM OIL (EXTRACTIVE) (THYMUS CAPITATUS L. HOFFMANNS &amp; LINK)</t>
  </si>
  <si>
    <t>OREGANO (LIPPIA SPP.)</t>
  </si>
  <si>
    <t>ORANGE PEEL, SWEET, OIL, TERPENELESS (CITRUS SINENSIS L. OSBECK)</t>
  </si>
  <si>
    <t>ORANGE PEEL OIL, SWEET (CITRUS SINENSIS (L.) OSBECK)</t>
  </si>
  <si>
    <t>8028-48-6</t>
  </si>
  <si>
    <t>ORANGE PEEL, SWEET, EXTRACT (CITRUS SINENSIS L. OSBECK)</t>
  </si>
  <si>
    <t>ORANGE PEEL OIL, BITTER (CITRUS AURANTIUM L.)</t>
  </si>
  <si>
    <t>ORANGE OIL TERPENELESS (CITRUS SINENSIS (L.) OSBECK)</t>
  </si>
  <si>
    <t>ORANGE OIL DISTILLED (CITRUS SINENSIS (L.) OSBECK)</t>
  </si>
  <si>
    <t>8030-28-2</t>
  </si>
  <si>
    <t>ORANGE LEAF ABSOLUTE (CITRUS AURANTIUM L.)</t>
  </si>
  <si>
    <t>ORANGE FLOWERS (CITRUS AURANTIUM L.)</t>
  </si>
  <si>
    <t>ORANGE BLOSSOMS ABSOLUTE</t>
  </si>
  <si>
    <t>ONION OIL (ALLIUM CEPA L.)</t>
  </si>
  <si>
    <t>OLIBANUM OIL (BOSWELLIA SPP.)</t>
  </si>
  <si>
    <t>9000-50-4</t>
  </si>
  <si>
    <t>OAKMOSS ABSOLUTE (EVERNIA SPP.)</t>
  </si>
  <si>
    <t>68917-11-3</t>
  </si>
  <si>
    <t>OAK CHIPS EXTRACT (QUERCUS ALBA L.)</t>
  </si>
  <si>
    <t>NUTMEG OIL</t>
  </si>
  <si>
    <t>84082-68-8</t>
  </si>
  <si>
    <t>NEROLIDOL (ISOMER UNSPECIFIED)</t>
  </si>
  <si>
    <t>NEROLI BIGARDE OIL (CITRUS AURANTIUM L.)</t>
  </si>
  <si>
    <t>14259-46-2</t>
  </si>
  <si>
    <t>NARINGEN EXTRACT (CITRUS PARADISI MACF.)</t>
  </si>
  <si>
    <t>MYRRH OIL (COMMIPHORA SPP.)</t>
  </si>
  <si>
    <t>MYRRH GUM (COMMIPHORA SPP.)</t>
  </si>
  <si>
    <t>MYRCENE</t>
  </si>
  <si>
    <t>91770-23-9</t>
  </si>
  <si>
    <t>MOUNTAIN MAPLE EXTRACT SOLID (ACER SPICATUM LAM.)</t>
  </si>
  <si>
    <t>93685-96-2</t>
  </si>
  <si>
    <t>MIMOSA ABSOLUTE (ACACIA DECURRENS WILLD. VAR. DEALBATA)</t>
  </si>
  <si>
    <t>41496-43-9</t>
  </si>
  <si>
    <t>2-METHYL-3-TOLYLPROPIONALDEHYDE</t>
  </si>
  <si>
    <t>2-METHYL-3-(P-ISOPROPYLPHENYL)PROPIONALDEHYDE</t>
  </si>
  <si>
    <t>4-METHYL-2-PENTANONE</t>
  </si>
  <si>
    <t>ALPHA-ISO-METHYLIONONE</t>
  </si>
  <si>
    <t>2-METHYL-3(2-FURYL)ACROLEIN</t>
  </si>
  <si>
    <t>80-71-7</t>
  </si>
  <si>
    <t>METHYL CELLULOSE</t>
  </si>
  <si>
    <t>9066-34-0</t>
  </si>
  <si>
    <t>MENTHYL ACETATE (ISOMER UNSPECIFIED)</t>
  </si>
  <si>
    <t>(+)-NEOISOMENTHOL</t>
  </si>
  <si>
    <t>MENTHOL RACEMIC</t>
  </si>
  <si>
    <t>MARJORAM OIL, SWEET (ORIGANUM MAJORANA)</t>
  </si>
  <si>
    <t>MARJORAM, SWEET (MAJORANA HORTENSIS MOENCH-ORIGANUM MAJORANA L.)</t>
  </si>
  <si>
    <t>MARJORAM SEED (MAJORANA HORTENSIS MOENCH-ORIGANUM MAJORANA L.)</t>
  </si>
  <si>
    <t>84012-24-8</t>
  </si>
  <si>
    <t>MARJORAM, POT (ORIGANUM VULGARE L.)</t>
  </si>
  <si>
    <t>84082-58-6</t>
  </si>
  <si>
    <t>MARJORAM OLEORESIN (MAJORANA HORTENSIS MOENCH-ORIGANUM MAJORANA L.)</t>
  </si>
  <si>
    <t>70892-20-5</t>
  </si>
  <si>
    <t>MANDARIN OIL, EXPRESSED</t>
  </si>
  <si>
    <t>MACE OLEORESIN (MYRISTICA FRAGRANS HOUTT.)</t>
  </si>
  <si>
    <t>MACE OIL (MYRISTICA FRAGRANS HOUTT.)</t>
  </si>
  <si>
    <t>LOVAGE OIL (LEVISTICUM OFFICINALE KOCH)</t>
  </si>
  <si>
    <t>LOVAGE EXTRACT (LEVISTICUM OFFICINALE KOCH)</t>
  </si>
  <si>
    <t>LOCUST GUM (CERATONIA SILIQUA L.)</t>
  </si>
  <si>
    <t>90063-53-9</t>
  </si>
  <si>
    <t>8006-86-8</t>
  </si>
  <si>
    <t>LINALOE WOOD OIL (BURSERA DELPECHIANA POISS. AND OTHER BURSERA SPP.)</t>
  </si>
  <si>
    <t>LIME OIL, TERPENELESS (CITRUS AURANTIFOLIA (CHRISTMAN) SWINGLE)</t>
  </si>
  <si>
    <t>LIME OIL</t>
  </si>
  <si>
    <t>LICORICE ROOT (GLYCYRRHIZA GLABRA L.)</t>
  </si>
  <si>
    <t>LICORICE EXTRACT POWDER (GLYCYRRHIZA GLABRA L.)</t>
  </si>
  <si>
    <t>LEMON OIL TERPENELESS (CITRUS LIMON (L.) BURM. F.)</t>
  </si>
  <si>
    <t>LEMON OIL</t>
  </si>
  <si>
    <t>LEMONGRASS OIL</t>
  </si>
  <si>
    <t>LEMON EXTRACT (CITRUS LIMON (L.) BURM. F.)</t>
  </si>
  <si>
    <t>LAVENDER OIL (LAVANDULA OFFICINALIS CHAIX)</t>
  </si>
  <si>
    <t>97660-01-0</t>
  </si>
  <si>
    <t>LAVENDER CONCRETE (LAVANDULA OFFICINALIS CHAIX)</t>
  </si>
  <si>
    <t>LAVENDER ABSOLUTE (LAVANDULA OFFICINALIS CHAIX)</t>
  </si>
  <si>
    <t>LAVANDIN OIL (LAVANDULA HYBRIDA)</t>
  </si>
  <si>
    <t>LAUREL LEAVES EXTRACT (LAURUS NOBILIS L.)</t>
  </si>
  <si>
    <t>10326-41-7</t>
  </si>
  <si>
    <t>LABDANUM OLEORESIN (CISTUS SPP.)</t>
  </si>
  <si>
    <t>LABDANUM OIL (CISTUS SPP.)</t>
  </si>
  <si>
    <t>LABDANUM ABSOLUTE (CISTUS SPP.)</t>
  </si>
  <si>
    <t>KOLA NUT EXTRACT (COLA ACUMINATA SHOTT ET ENDL.)</t>
  </si>
  <si>
    <t>92128-82-0</t>
  </si>
  <si>
    <t>KELP (LAMINARIA &amp; MEREOCYSTIS SPP.)</t>
  </si>
  <si>
    <t>KARAYA GUM (STERCULIA URENS ROXB.)</t>
  </si>
  <si>
    <t>JUNIPER EXTRACT (JUNIPERUS COMMUNIS L.)</t>
  </si>
  <si>
    <t>JUNIPER BERRIES (JUNIPERUS COMMUNIS L.)</t>
  </si>
  <si>
    <t>84776-64-7</t>
  </si>
  <si>
    <t>JASMINE SPIRITUS (JASMINUM GRANDIFLORUM L.)</t>
  </si>
  <si>
    <t>JASMINE OIL (JASMINUM GRANDIFLORUM L.)</t>
  </si>
  <si>
    <t>JASMINE CONCRETE (JASMINUM GRANDIFLORUM L.)</t>
  </si>
  <si>
    <t>JASMINE ABSOLUTE (JASMINUM GRANDIFLORUM L.)</t>
  </si>
  <si>
    <t>IRISH MOSS EXTRACT</t>
  </si>
  <si>
    <t>79-77-6</t>
  </si>
  <si>
    <t>8023-95-8</t>
  </si>
  <si>
    <t>IMMORTELLE EXTRACT (HELICHRYSUM AUGUSTIFOLIUM DC.)</t>
  </si>
  <si>
    <t>HYSSOP OIL (HYSSOPUS OFFICINALIS L.)</t>
  </si>
  <si>
    <t>HYSSOP EXTRACT (HYSSOPUS OFFICINALIS L.)</t>
  </si>
  <si>
    <t>HORSEMINT LEAVES EXTRACT (MONARDA SPP.)</t>
  </si>
  <si>
    <t>HOREHOUND (HOARHOUND) EXTRACT (MARRUBIUM VULGARE L.)</t>
  </si>
  <si>
    <t>HOPS OIL (HUMULUS LUPUS L.)</t>
  </si>
  <si>
    <t>HOPS EXTRACT SOLID (HUMULUS LUPULUS L.)</t>
  </si>
  <si>
    <t>HOPS EXTRACT (HUMULUS LUPULUS L.)</t>
  </si>
  <si>
    <t>91723-46-5</t>
  </si>
  <si>
    <t>HICKORY BARK EXTRACT (CARYA SPP.)</t>
  </si>
  <si>
    <t>65504-97-4</t>
  </si>
  <si>
    <t>2-HEXYL-4-ACETOXYTETRAHYDROFURAN (RE-GRAS)</t>
  </si>
  <si>
    <t>2-HEXEN-1-YL ACETATE (E)</t>
  </si>
  <si>
    <t>CIS-3-HEXENOL</t>
  </si>
  <si>
    <t>HEXEN-2-AL</t>
  </si>
  <si>
    <t>1-HEXADECANOL</t>
  </si>
  <si>
    <t>72854-42-3</t>
  </si>
  <si>
    <t>HEPTANAL, DIMETHYL ACETAL</t>
  </si>
  <si>
    <t>HAW BARK BLACK EXTRACT (VIBURNUM PRUNIFOLIUM L.)</t>
  </si>
  <si>
    <t>GUAR GUM (CYAMOPSIS TETRAGONOLOBUS (L.))</t>
  </si>
  <si>
    <t>GUARANA GUM (PAULLINIA CUPANA HBK)</t>
  </si>
  <si>
    <t>GUAIAC WOOD OIL (BULNESIA SARMIENTI)</t>
  </si>
  <si>
    <t>8052-39-9</t>
  </si>
  <si>
    <t>GUAIAC WOOD EXTRACT (GUAIACUM SPP.)</t>
  </si>
  <si>
    <t>GUAIAC GUM EXTRACT (GUAIACUM SPP.)</t>
  </si>
  <si>
    <t>GRAPEFRUIT OIL, EXPRESSED (CITRUS PARADISI MACF.)</t>
  </si>
  <si>
    <t>90320-21-1</t>
  </si>
  <si>
    <t>123-94-4</t>
  </si>
  <si>
    <t>111-03-5</t>
  </si>
  <si>
    <t>GLYCEROL</t>
  </si>
  <si>
    <t>3891-59-6</t>
  </si>
  <si>
    <t>GINGER OLEORESIN (ZINGIBER OFFICINALE ROSC.)</t>
  </si>
  <si>
    <t>GINGER OIL</t>
  </si>
  <si>
    <t>GINGER EXTRACT (ZINGIBER OFFICINALE ROSC.)</t>
  </si>
  <si>
    <t>GHATTI GUM (ANOGEISSUS LATIFOLIA WALL.)</t>
  </si>
  <si>
    <t>GERANIUM ROSE OIL (PELARGONIUM GRAVEOLENS L'HER)</t>
  </si>
  <si>
    <t>GENTIAN ROOT EXTRACT (GENTIANA LUTEA L.)</t>
  </si>
  <si>
    <t>GENET EXTRACT (SPARTIUM JUNCEUM L.)</t>
  </si>
  <si>
    <t>GENET ABSOLUTE (SPARTIUM JUNCEUM L.)</t>
  </si>
  <si>
    <t>GARLIC OIL (ALLIUM SATIVUM L.)</t>
  </si>
  <si>
    <t>GALBANUM RESIN (FERULA SPP.)</t>
  </si>
  <si>
    <t>GALBANUM OIL (FERULA SPP.)</t>
  </si>
  <si>
    <t>GALANGAL ROOT OIL (ALPINIA SPP.)</t>
  </si>
  <si>
    <t>GALANGAL ROOT EXTRACT (ALPINIA SPP.)</t>
  </si>
  <si>
    <t>2-FURFURYLIDENE BUTYRALDEHYDE</t>
  </si>
  <si>
    <t>FENUGREEK OLEORESIN (TRIGONELLA FOENUMGRAECUM L.)</t>
  </si>
  <si>
    <t>FENUGREEK EXTRACT (TRIGONELLA FOENUM-GRAECUM L.)</t>
  </si>
  <si>
    <t>68990-15-8</t>
  </si>
  <si>
    <t>FENNEL OIL, SWEET (FOENICULUM VULGARE MILL. VAR. DULCE DC.)</t>
  </si>
  <si>
    <t>84625-39-8</t>
  </si>
  <si>
    <t>FENNEL, SWEET (FOENICULUM VULGARE MILL. VAR DULCE (D.C.)</t>
  </si>
  <si>
    <t>FENNEL, COMMON(FOENICULUM VULGARE MILL.)</t>
  </si>
  <si>
    <t>14575-74-7</t>
  </si>
  <si>
    <t>EUCALYPTUS OIL (EUCALYPTUS GLOBULUS LABILLE)</t>
  </si>
  <si>
    <t>ETHYL METHYLPHENYLGLYCIDATE</t>
  </si>
  <si>
    <t>ETHYL 3(2-FURYL)PROPANOATE</t>
  </si>
  <si>
    <t>ALPHA-ETHYLBENZYL BUTYRATE</t>
  </si>
  <si>
    <t>ESTRAGON OIL (ARTEMISIA DRACUNCULUS L.)</t>
  </si>
  <si>
    <t>ERYTHROBIC ACID</t>
  </si>
  <si>
    <t>ERIGERON OIL (ERIGERON CANDENSIS L.)</t>
  </si>
  <si>
    <t>ELEMI OIL (CANARIUM SPP.)</t>
  </si>
  <si>
    <t>ELEMI GUM (CANARIUM SPP.)</t>
  </si>
  <si>
    <t>91722-58-6</t>
  </si>
  <si>
    <t>DULSE (RHODYMENIA PALMATA (L.) GREV.)</t>
  </si>
  <si>
    <t>DRAGON'S BLOOD EXTRACT (DAEMONOROPS SPP. OR OTHER BOTANICAL SOURCES)</t>
  </si>
  <si>
    <t>84649-79-6</t>
  </si>
  <si>
    <t>DOGGRASS EXTRACT (AGROPYRON REPENS (L.) BEAUV.)</t>
  </si>
  <si>
    <t>89998-27-6</t>
  </si>
  <si>
    <t>DISODIUM PHOSPHATE</t>
  </si>
  <si>
    <t>DILL SEED INDIAN (ANETHUM SPP.)</t>
  </si>
  <si>
    <t>DILL OIL (ANETHUM GRAVEOLENS L.)</t>
  </si>
  <si>
    <t>DIHYDROCARVEOL (ISOMER UNSPECIFIED)</t>
  </si>
  <si>
    <t>DAVANA OIL (ARTEMISIA PALLENS WALL.)</t>
  </si>
  <si>
    <t>68990-74-9</t>
  </si>
  <si>
    <t>DANDELION ROOT EXTRACT SOLID (TARAXACUM SPP.)</t>
  </si>
  <si>
    <t>DANDELION FLUID EXTRACT (TARAXACUM SPP.)</t>
  </si>
  <si>
    <t>CURRANT BUDS BLACK ABSOLUTE (RIBES NIGRUM L.)</t>
  </si>
  <si>
    <t>94266-47-4</t>
  </si>
  <si>
    <t>CURACAO PEEL OIL (CITRUS AURANTIUM L.)</t>
  </si>
  <si>
    <t>CURACAO PEEL EXTRACT (CITRUS AURANTIUM L.)</t>
  </si>
  <si>
    <t>CUMIN OIL</t>
  </si>
  <si>
    <t>84775-51-9</t>
  </si>
  <si>
    <t>CUMIN BLACK (NIGELLA SATIVA L.)</t>
  </si>
  <si>
    <t>CUBEB OIL (PIPER CUBEBA L. F.)</t>
  </si>
  <si>
    <t>CUBEBS (PIPER CUBEBA L. F.)</t>
  </si>
  <si>
    <t>COSTUS ROOT OIL (SAUSSUREA LAPPA CLARKE )</t>
  </si>
  <si>
    <t>CORN SILK (ZEA MAYS L.)</t>
  </si>
  <si>
    <t>CORIANDER OIL (CORIANDRUM SATIVUM L.)</t>
  </si>
  <si>
    <t>84775-50-8</t>
  </si>
  <si>
    <t>COGNAC OIL, WHITE</t>
  </si>
  <si>
    <t>COGNAC OIL, GREEN</t>
  </si>
  <si>
    <t>84775-48-4</t>
  </si>
  <si>
    <t>COCA LEAF EXTRACT (DECOCAINIZED) (ERYTHROXYLON COCA LAM.)</t>
  </si>
  <si>
    <t>85085-25-2</t>
  </si>
  <si>
    <t>CLOVER TOPS RED EXTRACT SOLID (TRIFOLIUM PRATENSE L.)</t>
  </si>
  <si>
    <t>CLOVE LEAF OIL, MADAGASCAR</t>
  </si>
  <si>
    <t>CLOVE BUD OLEORESIN (EUGENIA SPP.)</t>
  </si>
  <si>
    <t>CLOVE BUD OIL (EUGENIA SPP.)</t>
  </si>
  <si>
    <t>CLOVE BUD EXTRACT (EUGENIA SPP.)</t>
  </si>
  <si>
    <t>CLARY OIL (SALVIA SCLAREA L.)</t>
  </si>
  <si>
    <t>CIVET ABSOLUTE (VIVERRA CIVETTA SCHREBER AND VIVERRA ZIBETHA SCHREBER)</t>
  </si>
  <si>
    <t>CITRUS PEELS EXTRACT (CITRUS SPP.)</t>
  </si>
  <si>
    <t>CITRONELLA OIL</t>
  </si>
  <si>
    <t>8015-91-6</t>
  </si>
  <si>
    <t>CINNAMON LEAF OIL</t>
  </si>
  <si>
    <t>CINNAMON BARK OIL</t>
  </si>
  <si>
    <t>84961-46-6</t>
  </si>
  <si>
    <t>CINNAMON BARK EXTRACT (CINNAMOMUM SPP.)</t>
  </si>
  <si>
    <t>89997-71-7</t>
  </si>
  <si>
    <t>CINCHONA EXTRACT (CINCHONA SPP.)</t>
  </si>
  <si>
    <t>CINCHONA BARK YELLOW EXTRACT (CINCHONA SPP.)</t>
  </si>
  <si>
    <t>CINCHONA BARK YELLOW (CINCHONA SPP.)</t>
  </si>
  <si>
    <t>CINCHONA BARK RED EXTRACT (CINCHONA SUCCIRUBRA PAV. OR ITS HYBRIDS)</t>
  </si>
  <si>
    <t>CINCHONA BARK RED (CINCHONA SUCCIRUBRA PAV. OR ITS HYBRIDS)</t>
  </si>
  <si>
    <t>CHICORY EXTRACT (CICHORIUM INTYBUS L.)</t>
  </si>
  <si>
    <t>89997-54-6</t>
  </si>
  <si>
    <t>CHERRY PITS EXTRACT (PRUNUS SPP.)</t>
  </si>
  <si>
    <t>CHERRY LAUREL OIL (FFPA) (PRUNUS LAUROCERASUS L.)</t>
  </si>
  <si>
    <t>CHAMOMILE FLOWER, ROMAN, OIL (ANTHEMIS NOBILIS L.)</t>
  </si>
  <si>
    <t>CHAMOMILE FLOWER, ENGLISH, OIL (ANTHEMIS NOBILIS L.)</t>
  </si>
  <si>
    <t>CELERY SEED OIL</t>
  </si>
  <si>
    <t>CELERY SEED EXTRACT SOLID (APIUM GRAVEOLENS L.)</t>
  </si>
  <si>
    <t>CELERY SEED EXTRACT (APIUM GRAVEOLENS L.)</t>
  </si>
  <si>
    <t>CEDAR LEAF OIL (THUJA OCCIDENTALIS L.)</t>
  </si>
  <si>
    <t>CAYENNE (CAPSICUM ANNUUM L. VAR. LONGUM SENDT)</t>
  </si>
  <si>
    <t>CATECHU POWDER (ACACIA CATECHU WILLD.)</t>
  </si>
  <si>
    <t>CATECHU EXTRACT (ACACIA CATECHU WILLD.)</t>
  </si>
  <si>
    <t>CASTOREUM OIL</t>
  </si>
  <si>
    <t>89958-31-6</t>
  </si>
  <si>
    <t>CASSIE ABSOLUTE (ACACIA FARNESIANA (L.) WILLD.)</t>
  </si>
  <si>
    <t>CASSIA BARK OIL</t>
  </si>
  <si>
    <t>CASSIA BARK EXTRACT (CINNAMOMUM CASSIA BLUME)</t>
  </si>
  <si>
    <t>CASSIA (CINNAMOMUM CASSIA BLUME)</t>
  </si>
  <si>
    <t>CASCARILLA BARK OIL (CROTON SPP.)</t>
  </si>
  <si>
    <t>CASCARILLA BARK EXTRACT (CROTON SPP.)</t>
  </si>
  <si>
    <t>CASCARA BITTERLESS EXTRACT (RHAMNUS PURSHIANA DC.)</t>
  </si>
  <si>
    <t>CARROT OIL</t>
  </si>
  <si>
    <t>CAROB BEAN EXTRACT (CERATONIA SILIQUA L.)</t>
  </si>
  <si>
    <t>CARDAMOM SEED OIL (ELETTARIA CARDAMOMUM (L.) MATON)</t>
  </si>
  <si>
    <t>85940-32-5</t>
  </si>
  <si>
    <t>CARDAMOM (ELETTARIA CARDAMOMUM (L.) MATON)</t>
  </si>
  <si>
    <t>CARBOXYMETHYLCELLULOSE</t>
  </si>
  <si>
    <t>CARAWAY OIL</t>
  </si>
  <si>
    <t>85940-31-4</t>
  </si>
  <si>
    <t>CARAMEL COLOR</t>
  </si>
  <si>
    <t>CAPSICUM OLEORESIN (CAPSICUM SPP.)</t>
  </si>
  <si>
    <t>CANANGA OIL</t>
  </si>
  <si>
    <t>CAJEPUT OIL (MELALEUCA LEUCADENDRON L.)</t>
  </si>
  <si>
    <t>(TRI-)BUTYRIN</t>
  </si>
  <si>
    <t>2-BUTYL-5- OR 6-KETO-1,4-DIOXANE</t>
  </si>
  <si>
    <t>BUTYL P-HYDROXY BENZOATE</t>
  </si>
  <si>
    <t>ISOBUTYL 3-(2-FURAN)PROPIONATE</t>
  </si>
  <si>
    <t>91745-88-9</t>
  </si>
  <si>
    <t>97926-23-3</t>
  </si>
  <si>
    <t>BUCHU LEAVES OIL (BAROSMA SPP.)</t>
  </si>
  <si>
    <t>91771-36-7</t>
  </si>
  <si>
    <t>BORONIA ABSOLUTE (BORONIA MEGASTIGMA NEES)</t>
  </si>
  <si>
    <t>BORNYL ISOVALERATE (ENDO-)</t>
  </si>
  <si>
    <t>BOIS DE ROSE OIL</t>
  </si>
  <si>
    <t>BLACKBERRY BARK EXTRACT (RUBUS, SPP. OF SECTION EUBATUS)</t>
  </si>
  <si>
    <t>BERGAMOT OIL</t>
  </si>
  <si>
    <t>BENZOIN RESINOID</t>
  </si>
  <si>
    <t>BEESWAX, WHITE (APIS MELLIFERA L.)</t>
  </si>
  <si>
    <t>BAY OIL, SWEET (LAURUS NOBILIS L.)</t>
  </si>
  <si>
    <t>BAY, SWEET (LAURUS NOBILIS L.)</t>
  </si>
  <si>
    <t>91721-75-4</t>
  </si>
  <si>
    <t>BAY LEAVES, WEST INDIAN, OIL (PIMENTA ACRIS KOSTEL)</t>
  </si>
  <si>
    <t>BASIL OLEORESIN (OCIMUM BASILICUM L.)</t>
  </si>
  <si>
    <t>BASIL OIL (OCIMUM BASILICUM L.)</t>
  </si>
  <si>
    <t>BALSAM OIL, PERU (MYROXYLON PEREIRAE KLOTZSCH)</t>
  </si>
  <si>
    <t>8016-42-0</t>
  </si>
  <si>
    <t>BALSAM FIR OLEORESIN (ABIES BALSAMEA (L.) MILL.)</t>
  </si>
  <si>
    <t>BALSAM FIR OIL (ABIES BALSAMEA (L.) MILL.)</t>
  </si>
  <si>
    <t>BALM OIL (MELISSA OFFICINALIS L.)</t>
  </si>
  <si>
    <t>BALM LEAVES EXTRACT (MELISSA OFFICINALIS L.)</t>
  </si>
  <si>
    <t>90105-89-8</t>
  </si>
  <si>
    <t>ASH BARK, PRICKLY, EXTRACT (XANTHOXYLUM SPP.)</t>
  </si>
  <si>
    <t>ASAFOETIDA OIL (FERULA ASAFOETIDA L.)</t>
  </si>
  <si>
    <t>ASAFETIDA GUM (FERULA ASSAFOETIDA L.)</t>
  </si>
  <si>
    <t>ASAFETIDA FLUID EXTRACT (FERULA ASSAFOETIDA L.)</t>
  </si>
  <si>
    <t>APRICOT KERNEL OIL (PRUNUS ARMENIACA L.)</t>
  </si>
  <si>
    <t>8015-67-6</t>
  </si>
  <si>
    <t>ANNATTO SEED (BIXA ORELLANA L.)</t>
  </si>
  <si>
    <t>89957-43-7</t>
  </si>
  <si>
    <t>ANNATTO EXTRACT (BIXA ORELLANA L.)</t>
  </si>
  <si>
    <t>P-ANISYL ACETATE</t>
  </si>
  <si>
    <t>ANISE OIL (PIMPINELLA ANISUM L.)</t>
  </si>
  <si>
    <t>84775-42-8</t>
  </si>
  <si>
    <t>91697-93-7</t>
  </si>
  <si>
    <t>ANGOSTURA EXTRACT (GALIPEA OFFINCINALIS HANCOCK)</t>
  </si>
  <si>
    <t>ANGELICA STEM OIL (ANGELICA ARCHANGELICA L.)</t>
  </si>
  <si>
    <t>ANGELICA SEED OIL (ANGELICA ARCHANGELICA L.)</t>
  </si>
  <si>
    <t>84775-41-7</t>
  </si>
  <si>
    <t>ANGELICA SEED EXTRACT (ANGELICA ARCHANGELICA L.)</t>
  </si>
  <si>
    <t>ANGELICA ROOT OIL (ANGELICA ARCHANGELICA L.)</t>
  </si>
  <si>
    <t>ANGELICA ROOT EXTRACT (ANGELICA ARCHANGELICA L.)</t>
  </si>
  <si>
    <t>1334-82-3</t>
  </si>
  <si>
    <t>ISOAMYL 3(2-FURAN)PROPIONATE</t>
  </si>
  <si>
    <t>ISOAMYL 4(2-FURAN)BUTYRATE</t>
  </si>
  <si>
    <t>84455-19-6</t>
  </si>
  <si>
    <t>AMBRETTE TINCTURE (HIBISCUS ABELMOSCHUS L.)</t>
  </si>
  <si>
    <t>AMBRETTE SEED OIL (HIBISCUS ABELMOSCHUS L.)</t>
  </si>
  <si>
    <t>AMBRETTE ABSOLUTE OIL (HIBISCUS ABELMOSCHUS L.)</t>
  </si>
  <si>
    <t>8038-65-1</t>
  </si>
  <si>
    <t>AMBERGRIS TINCTURE</t>
  </si>
  <si>
    <t>73049-65-7</t>
  </si>
  <si>
    <t>8001-97-6</t>
  </si>
  <si>
    <t>ALOE EXTRACT (ALOE SPP.)</t>
  </si>
  <si>
    <t>ALMOND OIL, BITTER (FFPA) (PRUNUS SPP.)</t>
  </si>
  <si>
    <t>ALLSPICE OLEORESIN (PIMENTA OFFICINALIS LINDL.)</t>
  </si>
  <si>
    <t>ALLSPICE OIL (PIMENTA OFFICINALIS LINDL.)</t>
  </si>
  <si>
    <t>ALGINATES, SODIUM, CALCIUM, AND AMMONIUM</t>
  </si>
  <si>
    <t>ALGIN (LAMINARIA SPP. AND OTHER KELPS)</t>
  </si>
  <si>
    <t>ALFALFA EXTRACT (MEDICAGO SATIVA L.)</t>
  </si>
  <si>
    <t>(TRI-)ACETIN</t>
  </si>
  <si>
    <t>PROPYL PHENETHYL ACETAL</t>
  </si>
  <si>
    <t>ACACIA GUM (ACACIA SENEGAL (L.) WILLD.)</t>
  </si>
  <si>
    <t>CAS No.</t>
  </si>
  <si>
    <t>Number of Unique CAS</t>
  </si>
  <si>
    <t>4477-79-6</t>
  </si>
  <si>
    <t>14233-37-5</t>
  </si>
  <si>
    <t>5718-26-3</t>
  </si>
  <si>
    <t>9016-87-9</t>
  </si>
  <si>
    <t>68002-96-0</t>
  </si>
  <si>
    <t>64742-20-2</t>
  </si>
  <si>
    <t>64742-65-0</t>
  </si>
  <si>
    <t>2044-64-6</t>
  </si>
  <si>
    <t>134119-41-8</t>
  </si>
  <si>
    <t>6861-51-5</t>
  </si>
  <si>
    <t>119345-04-0</t>
  </si>
  <si>
    <t>82602-41-3</t>
  </si>
  <si>
    <t>109-87-5</t>
  </si>
  <si>
    <t>57-09-0</t>
  </si>
  <si>
    <t>7440-22-4</t>
  </si>
  <si>
    <t>57635-48-0</t>
  </si>
  <si>
    <t>69011-36-5</t>
  </si>
  <si>
    <t>61791-63-7</t>
  </si>
  <si>
    <t>199111-50-7</t>
  </si>
  <si>
    <t>2226-96-2</t>
  </si>
  <si>
    <t>2031-67-6</t>
  </si>
  <si>
    <t>1185-55-3</t>
  </si>
  <si>
    <t>71486-89-0</t>
  </si>
  <si>
    <t>19900-65-3</t>
  </si>
  <si>
    <t>694-83-7</t>
  </si>
  <si>
    <t>999-21-3</t>
  </si>
  <si>
    <t>99811-80-0</t>
  </si>
  <si>
    <t>99561-04-3</t>
  </si>
  <si>
    <t>99316-13-9</t>
  </si>
  <si>
    <t>991-84-4</t>
  </si>
  <si>
    <t>98-94-2</t>
  </si>
  <si>
    <t>98-88-4</t>
  </si>
  <si>
    <t>98-83-9</t>
  </si>
  <si>
    <t>98-77-1</t>
  </si>
  <si>
    <t>98-29-3</t>
  </si>
  <si>
    <t>98036-46-5</t>
  </si>
  <si>
    <t>97-90-5</t>
  </si>
  <si>
    <t>97-88-1</t>
  </si>
  <si>
    <t>97-86-9</t>
  </si>
  <si>
    <t>97-80-3</t>
  </si>
  <si>
    <t>97756-27-9</t>
  </si>
  <si>
    <t>97-74-5</t>
  </si>
  <si>
    <t>97-65-4</t>
  </si>
  <si>
    <t>97-63-2</t>
  </si>
  <si>
    <t>97553-32-7</t>
  </si>
  <si>
    <t>97-39-2</t>
  </si>
  <si>
    <t>97-30-3</t>
  </si>
  <si>
    <t>971-15-3</t>
  </si>
  <si>
    <t>96-69-5</t>
  </si>
  <si>
    <t>96-53-7</t>
  </si>
  <si>
    <t>96499-54-6</t>
  </si>
  <si>
    <t>96387-48-3</t>
  </si>
  <si>
    <t>96-05-9</t>
  </si>
  <si>
    <t>95-92-1</t>
  </si>
  <si>
    <t>95-39-6</t>
  </si>
  <si>
    <t>95-35-2</t>
  </si>
  <si>
    <t>95-33-0</t>
  </si>
  <si>
    <t>95-31-8</t>
  </si>
  <si>
    <t>95-30-7</t>
  </si>
  <si>
    <t>94945-28-5</t>
  </si>
  <si>
    <t>94-92-8</t>
  </si>
  <si>
    <t>947-04-6</t>
  </si>
  <si>
    <t>94270-86-7</t>
  </si>
  <si>
    <t>94246-94-3</t>
  </si>
  <si>
    <t>94-17-7</t>
  </si>
  <si>
    <t>93920-16-2</t>
  </si>
  <si>
    <t>93-73-2</t>
  </si>
  <si>
    <t>93685-98-4</t>
  </si>
  <si>
    <t>93-46-9</t>
  </si>
  <si>
    <t>93-35-6</t>
  </si>
  <si>
    <t>93228-27-4</t>
  </si>
  <si>
    <t>93165-34-5</t>
  </si>
  <si>
    <t>931-49-7</t>
  </si>
  <si>
    <t>92-93-3</t>
  </si>
  <si>
    <t>925-60-0</t>
  </si>
  <si>
    <t>925-21-3</t>
  </si>
  <si>
    <t>925-05-3</t>
  </si>
  <si>
    <t>924-63-0</t>
  </si>
  <si>
    <t>924-42-5</t>
  </si>
  <si>
    <t>923-26-2</t>
  </si>
  <si>
    <t>923-02-4</t>
  </si>
  <si>
    <t>922-80-5</t>
  </si>
  <si>
    <t>92265-81-1</t>
  </si>
  <si>
    <t>92113-68-3</t>
  </si>
  <si>
    <t>92113-40-1</t>
  </si>
  <si>
    <t>91-97-4</t>
  </si>
  <si>
    <t>91815-41-7</t>
  </si>
  <si>
    <t>91771-87-8</t>
  </si>
  <si>
    <t>91-76-9</t>
  </si>
  <si>
    <t>91745-04-9</t>
  </si>
  <si>
    <t>91744-81-9</t>
  </si>
  <si>
    <t>91744-77-3</t>
  </si>
  <si>
    <t>91744-76-2</t>
  </si>
  <si>
    <t>91744-75-1</t>
  </si>
  <si>
    <t>91744-74-0</t>
  </si>
  <si>
    <t>91744-64-8</t>
  </si>
  <si>
    <t>91723-30-7</t>
  </si>
  <si>
    <t>91721-66-3</t>
  </si>
  <si>
    <t>91-17-8</t>
  </si>
  <si>
    <t>91-08-7</t>
  </si>
  <si>
    <t>91081-85-5</t>
  </si>
  <si>
    <t>91081-19-5</t>
  </si>
  <si>
    <t>91079-23-1</t>
  </si>
  <si>
    <t>91079-18-4</t>
  </si>
  <si>
    <t>91053-54-2</t>
  </si>
  <si>
    <t>91052-82-3</t>
  </si>
  <si>
    <t>91052-66-3</t>
  </si>
  <si>
    <t>91051-07-9</t>
  </si>
  <si>
    <t>9086-40-2</t>
  </si>
  <si>
    <t>9080-79-9</t>
  </si>
  <si>
    <t>9060-33-7</t>
  </si>
  <si>
    <t>9052-84-0</t>
  </si>
  <si>
    <t>9052-61-3</t>
  </si>
  <si>
    <t>9052-45-3</t>
  </si>
  <si>
    <t>9051-49-4</t>
  </si>
  <si>
    <t>9048-46-8</t>
  </si>
  <si>
    <t>9045-82-3</t>
  </si>
  <si>
    <t>9043-30-5</t>
  </si>
  <si>
    <t>9040-38-4</t>
  </si>
  <si>
    <t>9039-76-3</t>
  </si>
  <si>
    <t>90385-69-6</t>
  </si>
  <si>
    <t>9035-90-9</t>
  </si>
  <si>
    <t>9032-53-5</t>
  </si>
  <si>
    <t>9022-96-2</t>
  </si>
  <si>
    <t>9022-17-7</t>
  </si>
  <si>
    <t>9017-37-2</t>
  </si>
  <si>
    <t>9017-27-0</t>
  </si>
  <si>
    <t>9017-21-4</t>
  </si>
  <si>
    <t>9016-45-9</t>
  </si>
  <si>
    <t>9014-90-8</t>
  </si>
  <si>
    <t>9014-85-1</t>
  </si>
  <si>
    <t>90137-95-4</t>
  </si>
  <si>
    <t>9011-87-4</t>
  </si>
  <si>
    <t>9011-80-7</t>
  </si>
  <si>
    <t>9011-50-1</t>
  </si>
  <si>
    <t>9011-16-9</t>
  </si>
  <si>
    <t>9011-14-7</t>
  </si>
  <si>
    <t>9011-13-6</t>
  </si>
  <si>
    <t>9010-98-4</t>
  </si>
  <si>
    <t>9010-92-8</t>
  </si>
  <si>
    <t>9010-88-2</t>
  </si>
  <si>
    <t>9010-86-0</t>
  </si>
  <si>
    <t>9010-84-8</t>
  </si>
  <si>
    <t>9010-81-5</t>
  </si>
  <si>
    <t>9010-80-4</t>
  </si>
  <si>
    <t>9010-76-8</t>
  </si>
  <si>
    <t>9010-75-7</t>
  </si>
  <si>
    <t>9010-69-9</t>
  </si>
  <si>
    <t>9009-54-5</t>
  </si>
  <si>
    <t>9008-78-0</t>
  </si>
  <si>
    <t>9008-66-6</t>
  </si>
  <si>
    <t>9008-65-5</t>
  </si>
  <si>
    <t>9008-64-4</t>
  </si>
  <si>
    <t>9008-63-3</t>
  </si>
  <si>
    <t>9008-61-1</t>
  </si>
  <si>
    <t>9008-60-0</t>
  </si>
  <si>
    <t>9008-59-7</t>
  </si>
  <si>
    <t>9008-34-8</t>
  </si>
  <si>
    <t>90077-56-8</t>
  </si>
  <si>
    <t>9007-69-6</t>
  </si>
  <si>
    <t>9006-93-3</t>
  </si>
  <si>
    <t>9006-28-4</t>
  </si>
  <si>
    <t>9006-25-1</t>
  </si>
  <si>
    <t>9006-24-0</t>
  </si>
  <si>
    <t>9006-23-9</t>
  </si>
  <si>
    <t>9006-00-2</t>
  </si>
  <si>
    <t>9005-99-6</t>
  </si>
  <si>
    <t>9005-98-5</t>
  </si>
  <si>
    <t>9005-82-7</t>
  </si>
  <si>
    <t>9005-81-6</t>
  </si>
  <si>
    <t>9005-78-1</t>
  </si>
  <si>
    <t>9005-77-0</t>
  </si>
  <si>
    <t>9005-76-9</t>
  </si>
  <si>
    <t>9005-75-8</t>
  </si>
  <si>
    <t>9005-70-3</t>
  </si>
  <si>
    <t>9005-66-7</t>
  </si>
  <si>
    <t>9005-44-1</t>
  </si>
  <si>
    <t>9005-27-0</t>
  </si>
  <si>
    <t>9005-14-5</t>
  </si>
  <si>
    <t>9005-00-9</t>
  </si>
  <si>
    <t>9004-98-2</t>
  </si>
  <si>
    <t>9004-95-9</t>
  </si>
  <si>
    <t>9004-86-8</t>
  </si>
  <si>
    <t>9004-83-5</t>
  </si>
  <si>
    <t>9004-81-3</t>
  </si>
  <si>
    <t>9004-70-0</t>
  </si>
  <si>
    <t>9004-62-0</t>
  </si>
  <si>
    <t>9004-58-4</t>
  </si>
  <si>
    <t>9004-39-1</t>
  </si>
  <si>
    <t>9004-36-8</t>
  </si>
  <si>
    <t>9003-95-6</t>
  </si>
  <si>
    <t>9003-88-7</t>
  </si>
  <si>
    <t>9003-87-6</t>
  </si>
  <si>
    <t>9003-86-5</t>
  </si>
  <si>
    <t>9003-80-9</t>
  </si>
  <si>
    <t>9003-79-6</t>
  </si>
  <si>
    <t>9003-77-4</t>
  </si>
  <si>
    <t>9003-70-7</t>
  </si>
  <si>
    <t>9003-63-8</t>
  </si>
  <si>
    <t>9003-62-7</t>
  </si>
  <si>
    <t>9003-50-3</t>
  </si>
  <si>
    <t>9003-49-0</t>
  </si>
  <si>
    <t>9003-44-5</t>
  </si>
  <si>
    <t>9003-42-3</t>
  </si>
  <si>
    <t>9003-41-2</t>
  </si>
  <si>
    <t>9003-37-6</t>
  </si>
  <si>
    <t>9003-36-5</t>
  </si>
  <si>
    <t>9003-35-4</t>
  </si>
  <si>
    <t>9003-34-3</t>
  </si>
  <si>
    <t>9003-33-2</t>
  </si>
  <si>
    <t>9003-31-0</t>
  </si>
  <si>
    <t>9003-28-5</t>
  </si>
  <si>
    <t>9003-22-9</t>
  </si>
  <si>
    <t>9003-17-2</t>
  </si>
  <si>
    <t>9003-00-3</t>
  </si>
  <si>
    <t>9002-98-6</t>
  </si>
  <si>
    <t>9002-97-5</t>
  </si>
  <si>
    <t>9002-92-0</t>
  </si>
  <si>
    <t>9002-86-2</t>
  </si>
  <si>
    <t>9002-85-1</t>
  </si>
  <si>
    <t>9002-84-0</t>
  </si>
  <si>
    <t>9002-83-9</t>
  </si>
  <si>
    <t>9002-81-7</t>
  </si>
  <si>
    <t>90-01-7</t>
  </si>
  <si>
    <t>9000-77-5</t>
  </si>
  <si>
    <t>9000-76-4</t>
  </si>
  <si>
    <t>9000-32-2</t>
  </si>
  <si>
    <t>9000-14-0</t>
  </si>
  <si>
    <t>89774-77-6</t>
  </si>
  <si>
    <t>895-85-2</t>
  </si>
  <si>
    <t>89-28-1</t>
  </si>
  <si>
    <t>89-19-0</t>
  </si>
  <si>
    <t>88-99-3</t>
  </si>
  <si>
    <t>88-98-2</t>
  </si>
  <si>
    <t>88-32-4</t>
  </si>
  <si>
    <t>88285-91-0</t>
  </si>
  <si>
    <t>88254-10-8</t>
  </si>
  <si>
    <t>88-19-7</t>
  </si>
  <si>
    <t>880-09-1</t>
  </si>
  <si>
    <t>87365-98-8</t>
  </si>
  <si>
    <t>870-08-6</t>
  </si>
  <si>
    <t>869-24-9</t>
  </si>
  <si>
    <t>86830-15-1</t>
  </si>
  <si>
    <t>86713-82-8</t>
  </si>
  <si>
    <t>867-13-0</t>
  </si>
  <si>
    <t>866-84-2</t>
  </si>
  <si>
    <t>866-83-1</t>
  </si>
  <si>
    <t>86-25-9</t>
  </si>
  <si>
    <t>86-00-0</t>
  </si>
  <si>
    <t>85896-51-1</t>
  </si>
  <si>
    <t>85-71-2</t>
  </si>
  <si>
    <t>85711-54-2</t>
  </si>
  <si>
    <t>85-70-1</t>
  </si>
  <si>
    <t>85-60-9</t>
  </si>
  <si>
    <t>85536-09-0</t>
  </si>
  <si>
    <t>85-44-9</t>
  </si>
  <si>
    <t>85-43-8</t>
  </si>
  <si>
    <t>85409-23-0</t>
  </si>
  <si>
    <t>85209-91-2</t>
  </si>
  <si>
    <t>85087-02-1</t>
  </si>
  <si>
    <t>85085-45-6</t>
  </si>
  <si>
    <t>84962-57-2</t>
  </si>
  <si>
    <t>84-78-6</t>
  </si>
  <si>
    <t>84776-62-5</t>
  </si>
  <si>
    <t>84-77-5</t>
  </si>
  <si>
    <t>84-72-0</t>
  </si>
  <si>
    <t>84-71-9</t>
  </si>
  <si>
    <t>84632-65-5</t>
  </si>
  <si>
    <t>84-62-8</t>
  </si>
  <si>
    <t>84625-38-7</t>
  </si>
  <si>
    <t>84455-18-5</t>
  </si>
  <si>
    <t>84304-24-5</t>
  </si>
  <si>
    <t>84238-17-5</t>
  </si>
  <si>
    <t>84082-24-6</t>
  </si>
  <si>
    <t>84030-61-5</t>
  </si>
  <si>
    <t>83833-97-0</t>
  </si>
  <si>
    <t>83447-69-2</t>
  </si>
  <si>
    <t>83044-99-9</t>
  </si>
  <si>
    <t>82451-48-7</t>
  </si>
  <si>
    <t>82339-03-5</t>
  </si>
  <si>
    <t>822-23-1</t>
  </si>
  <si>
    <t>818-08-6</t>
  </si>
  <si>
    <t>81-33-4</t>
  </si>
  <si>
    <t>80939-62-4</t>
  </si>
  <si>
    <t>8063-52-3</t>
  </si>
  <si>
    <t>8052-51-5</t>
  </si>
  <si>
    <t>8052-50-4</t>
  </si>
  <si>
    <t>8052-49-1</t>
  </si>
  <si>
    <t>8052-48-0</t>
  </si>
  <si>
    <t>8052-46-8</t>
  </si>
  <si>
    <t>8052-42-4</t>
  </si>
  <si>
    <t>80-51-3</t>
  </si>
  <si>
    <t>8050-33-7</t>
  </si>
  <si>
    <t>8050-29-1</t>
  </si>
  <si>
    <t>8050-28-0</t>
  </si>
  <si>
    <t>8050-26-8</t>
  </si>
  <si>
    <t>8050-23-5</t>
  </si>
  <si>
    <t>8050-18-8</t>
  </si>
  <si>
    <t>8050-15-5</t>
  </si>
  <si>
    <t>8047-49-2</t>
  </si>
  <si>
    <t>8045-34-9</t>
  </si>
  <si>
    <t>80410-33-9</t>
  </si>
  <si>
    <t>8033-43-0</t>
  </si>
  <si>
    <t>8032-32-4</t>
  </si>
  <si>
    <t>8031-45-6</t>
  </si>
  <si>
    <t>8030-94-2</t>
  </si>
  <si>
    <t>8030-90-8</t>
  </si>
  <si>
    <t>80-30-8</t>
  </si>
  <si>
    <t>8030-72-6</t>
  </si>
  <si>
    <t>8030-70-4</t>
  </si>
  <si>
    <t>8029-44-5</t>
  </si>
  <si>
    <t>8028-42-0</t>
  </si>
  <si>
    <t>8017-16-1</t>
  </si>
  <si>
    <t>8016-81-7</t>
  </si>
  <si>
    <t>8016-76-0</t>
  </si>
  <si>
    <t>8016-75-9</t>
  </si>
  <si>
    <t>8016-74-8</t>
  </si>
  <si>
    <t>8016-71-5</t>
  </si>
  <si>
    <t>8016-59-9</t>
  </si>
  <si>
    <t>8016-58-8</t>
  </si>
  <si>
    <t>8016-53-3</t>
  </si>
  <si>
    <t>8016-49-7</t>
  </si>
  <si>
    <t>8015-80-3</t>
  </si>
  <si>
    <t>8015-74-5</t>
  </si>
  <si>
    <t>8011-48-1</t>
  </si>
  <si>
    <t>8008-74-0</t>
  </si>
  <si>
    <t>8008-20-6</t>
  </si>
  <si>
    <t>8007-30-5</t>
  </si>
  <si>
    <t>8007-18-9</t>
  </si>
  <si>
    <t>8002-75-3</t>
  </si>
  <si>
    <t>8002-53-7</t>
  </si>
  <si>
    <t>8002-33-3</t>
  </si>
  <si>
    <t>8002-23-1</t>
  </si>
  <si>
    <t>8002-16-2</t>
  </si>
  <si>
    <t>8002-13-9</t>
  </si>
  <si>
    <t>8001-78-3</t>
  </si>
  <si>
    <t>8001-75-0</t>
  </si>
  <si>
    <t>8001-30-7</t>
  </si>
  <si>
    <t>8001-29-4</t>
  </si>
  <si>
    <t>8001-23-8</t>
  </si>
  <si>
    <t>8001-22-7</t>
  </si>
  <si>
    <t>8001-21-6</t>
  </si>
  <si>
    <t>8001-20-5</t>
  </si>
  <si>
    <t>8000-92-8</t>
  </si>
  <si>
    <t>8000-91-7</t>
  </si>
  <si>
    <t>8000-49-5</t>
  </si>
  <si>
    <t>79-74-3</t>
  </si>
  <si>
    <t>79-46-9</t>
  </si>
  <si>
    <t>79-38-9</t>
  </si>
  <si>
    <t>79331-75-2</t>
  </si>
  <si>
    <t>79293-56-4</t>
  </si>
  <si>
    <t>79122-60-4</t>
  </si>
  <si>
    <t>79-07-2</t>
  </si>
  <si>
    <t>79-00-5</t>
  </si>
  <si>
    <t>78-79-5</t>
  </si>
  <si>
    <t>78-78-4</t>
  </si>
  <si>
    <t>78-71-7</t>
  </si>
  <si>
    <t>78-67-1</t>
  </si>
  <si>
    <t>78638-99-0</t>
  </si>
  <si>
    <t>78-33-1</t>
  </si>
  <si>
    <t>78-23-9</t>
  </si>
  <si>
    <t>78-21-7</t>
  </si>
  <si>
    <t>77-94-1</t>
  </si>
  <si>
    <t>7791-25-5</t>
  </si>
  <si>
    <t>7790-99-0</t>
  </si>
  <si>
    <t>7789-41-5</t>
  </si>
  <si>
    <t>7788-99-0</t>
  </si>
  <si>
    <t>7787-70-4</t>
  </si>
  <si>
    <t>7786-17-6</t>
  </si>
  <si>
    <t>77-85-0</t>
  </si>
  <si>
    <t>7783-90-6</t>
  </si>
  <si>
    <t>7783-40-6</t>
  </si>
  <si>
    <t>7783-18-8</t>
  </si>
  <si>
    <t>7782-85-6</t>
  </si>
  <si>
    <t>7782-41-4</t>
  </si>
  <si>
    <t>77804-81-0</t>
  </si>
  <si>
    <t>7779-99-9</t>
  </si>
  <si>
    <t>7779-90-0</t>
  </si>
  <si>
    <t>7779-88-6</t>
  </si>
  <si>
    <t>7779-83-1</t>
  </si>
  <si>
    <t>7779-31-9</t>
  </si>
  <si>
    <t>7778-74-7</t>
  </si>
  <si>
    <t>7778-73-6</t>
  </si>
  <si>
    <t>7778-70-3</t>
  </si>
  <si>
    <t>7778-50-9</t>
  </si>
  <si>
    <t>7775-50-0</t>
  </si>
  <si>
    <t>7775-41-9</t>
  </si>
  <si>
    <t>7775-19-1</t>
  </si>
  <si>
    <t>7774-68-7</t>
  </si>
  <si>
    <t>7774-46-1</t>
  </si>
  <si>
    <t>7774-42-7</t>
  </si>
  <si>
    <t>77-62-3</t>
  </si>
  <si>
    <t>7761-88-8</t>
  </si>
  <si>
    <t>77-58-7</t>
  </si>
  <si>
    <t>7757-86-0</t>
  </si>
  <si>
    <t>77538-80-8</t>
  </si>
  <si>
    <t>77402-38-1</t>
  </si>
  <si>
    <t>7733-02-0</t>
  </si>
  <si>
    <t>7727-43-7</t>
  </si>
  <si>
    <t>77272-12-9</t>
  </si>
  <si>
    <t>77238-98-3</t>
  </si>
  <si>
    <t>7697-37-2</t>
  </si>
  <si>
    <t>76774-25-9</t>
  </si>
  <si>
    <t>7664-39-3</t>
  </si>
  <si>
    <t>765-14-0</t>
  </si>
  <si>
    <t>7620-75-9</t>
  </si>
  <si>
    <t>75-91-2</t>
  </si>
  <si>
    <t>75-65-0</t>
  </si>
  <si>
    <t>7563-36-2</t>
  </si>
  <si>
    <t>7559-82-2</t>
  </si>
  <si>
    <t>7553-56-2</t>
  </si>
  <si>
    <t>75-47-8</t>
  </si>
  <si>
    <t>75-44-5</t>
  </si>
  <si>
    <t>75-38-7</t>
  </si>
  <si>
    <t>75-37-6</t>
  </si>
  <si>
    <t>75-35-4</t>
  </si>
  <si>
    <t>7534-94-3</t>
  </si>
  <si>
    <t>75088-62-9</t>
  </si>
  <si>
    <t>75-02-5</t>
  </si>
  <si>
    <t>75-01-4</t>
  </si>
  <si>
    <t>7493-81-4</t>
  </si>
  <si>
    <t>7492-63-9</t>
  </si>
  <si>
    <t>7492-62-8</t>
  </si>
  <si>
    <t>7492-61-7</t>
  </si>
  <si>
    <t>7492-60-6</t>
  </si>
  <si>
    <t>7492-58-2</t>
  </si>
  <si>
    <t>7492-30-0</t>
  </si>
  <si>
    <t>74-89-5</t>
  </si>
  <si>
    <t>7488-55-3</t>
  </si>
  <si>
    <t>74746-95-5</t>
  </si>
  <si>
    <t>74499-22-2</t>
  </si>
  <si>
    <t>74449-50-6</t>
  </si>
  <si>
    <t>74441-05-7</t>
  </si>
  <si>
    <t>7440-66-6</t>
  </si>
  <si>
    <t>7440-48-4</t>
  </si>
  <si>
    <t>7440-45-1</t>
  </si>
  <si>
    <t>7440-23-5</t>
  </si>
  <si>
    <t>7439-96-5</t>
  </si>
  <si>
    <t>7439-95-4</t>
  </si>
  <si>
    <t>7439-93-2</t>
  </si>
  <si>
    <t>74347-33-4</t>
  </si>
  <si>
    <t>74-31-7</t>
  </si>
  <si>
    <t>7429-90-5</t>
  </si>
  <si>
    <t>74263-54-0</t>
  </si>
  <si>
    <t>74263-53-9</t>
  </si>
  <si>
    <t>7423-42-9</t>
  </si>
  <si>
    <t>7384-22-7</t>
  </si>
  <si>
    <t>7379-28-4</t>
  </si>
  <si>
    <t>7379-27-3</t>
  </si>
  <si>
    <t>7346-80-7</t>
  </si>
  <si>
    <t>73347-80-5</t>
  </si>
  <si>
    <t>73138-79-1</t>
  </si>
  <si>
    <t>73138-53-1</t>
  </si>
  <si>
    <t>72854-21-8</t>
  </si>
  <si>
    <t>72854-17-2</t>
  </si>
  <si>
    <t>7283-70-7</t>
  </si>
  <si>
    <t>72749-55-4</t>
  </si>
  <si>
    <t>72428-82-1</t>
  </si>
  <si>
    <t>7234-36-8</t>
  </si>
  <si>
    <t>72275-68-4</t>
  </si>
  <si>
    <t>72245-46-6</t>
  </si>
  <si>
    <t>72102-84-2</t>
  </si>
  <si>
    <t>71786-60-2</t>
  </si>
  <si>
    <t>71750-71-5</t>
  </si>
  <si>
    <t>7173-62-8</t>
  </si>
  <si>
    <t>7166-19-0</t>
  </si>
  <si>
    <t>7144-65-2</t>
  </si>
  <si>
    <t>7128-64-5</t>
  </si>
  <si>
    <t>71033-08-4</t>
  </si>
  <si>
    <t>71011-24-0</t>
  </si>
  <si>
    <t>71004-86-9</t>
  </si>
  <si>
    <t>70983-55-0</t>
  </si>
  <si>
    <t>70976-97-5</t>
  </si>
  <si>
    <t>70955-14-5</t>
  </si>
  <si>
    <t>70900-12-8</t>
  </si>
  <si>
    <t>70892-21-6</t>
  </si>
  <si>
    <t>70811-78-8</t>
  </si>
  <si>
    <t>70802-40-3</t>
  </si>
  <si>
    <t>70560-18-8</t>
  </si>
  <si>
    <t>70560-17-7</t>
  </si>
  <si>
    <t>70560-16-6</t>
  </si>
  <si>
    <t>70560-15-5</t>
  </si>
  <si>
    <t>7047-84-9</t>
  </si>
  <si>
    <t>70331-94-1</t>
  </si>
  <si>
    <t>70191-76-3</t>
  </si>
  <si>
    <t>70174-97-9</t>
  </si>
  <si>
    <t>70146-13-3</t>
  </si>
  <si>
    <t>70142-34-6</t>
  </si>
  <si>
    <t>7005-47-2</t>
  </si>
  <si>
    <t>70025-00-2</t>
  </si>
  <si>
    <t>6994-59-8</t>
  </si>
  <si>
    <t>69851-61-2</t>
  </si>
  <si>
    <t>694-91-7</t>
  </si>
  <si>
    <t>69468-17-3</t>
  </si>
  <si>
    <t>693-36-7</t>
  </si>
  <si>
    <t>693-23-2</t>
  </si>
  <si>
    <t>69227-21-0</t>
  </si>
  <si>
    <t>6915-18-0</t>
  </si>
  <si>
    <t>691-37-2</t>
  </si>
  <si>
    <t>6904-78-5</t>
  </si>
  <si>
    <t>68990-50-1</t>
  </si>
  <si>
    <t>68990-02-3</t>
  </si>
  <si>
    <t>68990-01-2</t>
  </si>
  <si>
    <t>68989-95-7</t>
  </si>
  <si>
    <t>68989-94-6</t>
  </si>
  <si>
    <t>68988-76-1</t>
  </si>
  <si>
    <t>68987-60-0</t>
  </si>
  <si>
    <t>68956-82-1</t>
  </si>
  <si>
    <t>68956-79-6</t>
  </si>
  <si>
    <t>68956-68-3</t>
  </si>
  <si>
    <t>68954-91-6</t>
  </si>
  <si>
    <t>68954-62-1</t>
  </si>
  <si>
    <t>68953-84-4</t>
  </si>
  <si>
    <t>68953-58-2</t>
  </si>
  <si>
    <t>68953-18-4</t>
  </si>
  <si>
    <t>68938-15-8</t>
  </si>
  <si>
    <t>68937-90-6</t>
  </si>
  <si>
    <t>68937-55-3</t>
  </si>
  <si>
    <t>68937-10-0</t>
  </si>
  <si>
    <t>68928-33-6</t>
  </si>
  <si>
    <t>68919-53-9</t>
  </si>
  <si>
    <t>68918-10-5</t>
  </si>
  <si>
    <t>6891-44-7</t>
  </si>
  <si>
    <t>689-12-3</t>
  </si>
  <si>
    <t>68911-02-4</t>
  </si>
  <si>
    <t>68890-80-2</t>
  </si>
  <si>
    <t>68784-21-4</t>
  </si>
  <si>
    <t>68783-24-4</t>
  </si>
  <si>
    <t>68735-97-7</t>
  </si>
  <si>
    <t>68650-73-7</t>
  </si>
  <si>
    <t>68649-89-8</t>
  </si>
  <si>
    <t>68649-88-7</t>
  </si>
  <si>
    <t>68648-66-8</t>
  </si>
  <si>
    <t>68648-53-3</t>
  </si>
  <si>
    <t>68648-50-0</t>
  </si>
  <si>
    <t>68648-28-2</t>
  </si>
  <si>
    <t>68648-12-4</t>
  </si>
  <si>
    <t>6864-37-5</t>
  </si>
  <si>
    <t>68608-84-4</t>
  </si>
  <si>
    <t>68608-66-2</t>
  </si>
  <si>
    <t>68608-26-4</t>
  </si>
  <si>
    <t>68607-35-2</t>
  </si>
  <si>
    <t>68605-41-4</t>
  </si>
  <si>
    <t>68605-02-7</t>
  </si>
  <si>
    <t>68604-99-9</t>
  </si>
  <si>
    <t>68604-21-7</t>
  </si>
  <si>
    <t>68604-06-8</t>
  </si>
  <si>
    <t>68584-90-7</t>
  </si>
  <si>
    <t>68583-79-9</t>
  </si>
  <si>
    <t>68554-70-1</t>
  </si>
  <si>
    <t>68554-23-4</t>
  </si>
  <si>
    <t>68554-12-1</t>
  </si>
  <si>
    <t>68554-11-0</t>
  </si>
  <si>
    <t>68553-81-1</t>
  </si>
  <si>
    <t>68553-08-2</t>
  </si>
  <si>
    <t>68553-05-9</t>
  </si>
  <si>
    <t>68553-04-8</t>
  </si>
  <si>
    <t>68525-87-1</t>
  </si>
  <si>
    <t>68514-74-9</t>
  </si>
  <si>
    <t>68514-63-6</t>
  </si>
  <si>
    <t>68512-94-7</t>
  </si>
  <si>
    <t>68512-65-2</t>
  </si>
  <si>
    <t>68492-72-8</t>
  </si>
  <si>
    <t>68476-04-0</t>
  </si>
  <si>
    <t>68475-38-7</t>
  </si>
  <si>
    <t>68443-05-0</t>
  </si>
  <si>
    <t>68442-68-2</t>
  </si>
  <si>
    <t>68442-12-6</t>
  </si>
  <si>
    <t>68441-38-3</t>
  </si>
  <si>
    <t>68441-37-2</t>
  </si>
  <si>
    <t>68441-14-5</t>
  </si>
  <si>
    <t>68441-01-0</t>
  </si>
  <si>
    <t>68440-56-2</t>
  </si>
  <si>
    <t>68440-24-4</t>
  </si>
  <si>
    <t>68440-15-3</t>
  </si>
  <si>
    <t>68425-37-6</t>
  </si>
  <si>
    <t>68425-36-5</t>
  </si>
  <si>
    <t>68425-02-5</t>
  </si>
  <si>
    <t>68424-85-1</t>
  </si>
  <si>
    <t>68424-71-5</t>
  </si>
  <si>
    <t>68424-45-3</t>
  </si>
  <si>
    <t>68422-22-0</t>
  </si>
  <si>
    <t>6842-15-5</t>
  </si>
  <si>
    <t>68413-28-5</t>
  </si>
  <si>
    <t>68412-29-3</t>
  </si>
  <si>
    <t>68412-27-1</t>
  </si>
  <si>
    <t>68412-14-6</t>
  </si>
  <si>
    <t>68411-97-2</t>
  </si>
  <si>
    <t>68391-01-5</t>
  </si>
  <si>
    <t>68334-35-0</t>
  </si>
  <si>
    <t>68334-28-1</t>
  </si>
  <si>
    <t>68334-00-9</t>
  </si>
  <si>
    <t>68333-78-8</t>
  </si>
  <si>
    <t>68333-69-7</t>
  </si>
  <si>
    <t>68331-91-9</t>
  </si>
  <si>
    <t>68309-32-0</t>
  </si>
  <si>
    <t>68308-53-2</t>
  </si>
  <si>
    <t>68308-51-0</t>
  </si>
  <si>
    <t>68308-50-9</t>
  </si>
  <si>
    <t>68259-05-2</t>
  </si>
  <si>
    <t>68239-99-6</t>
  </si>
  <si>
    <t>68227-01-0</t>
  </si>
  <si>
    <t>68213-53-6</t>
  </si>
  <si>
    <t>68201-47-8</t>
  </si>
  <si>
    <t>68187-76-8</t>
  </si>
  <si>
    <t>68187-75-7</t>
  </si>
  <si>
    <t>68187-67-7</t>
  </si>
  <si>
    <t>68186-91-4</t>
  </si>
  <si>
    <t>68186-90-3</t>
  </si>
  <si>
    <t>68186-80-1</t>
  </si>
  <si>
    <t>68186-30-1</t>
  </si>
  <si>
    <t>68186-14-1</t>
  </si>
  <si>
    <t>68183-39-1</t>
  </si>
  <si>
    <t>68170-59-2</t>
  </si>
  <si>
    <t>68155-21-5</t>
  </si>
  <si>
    <t>68155-20-4</t>
  </si>
  <si>
    <t>68154-86-9</t>
  </si>
  <si>
    <t>68154-67-6</t>
  </si>
  <si>
    <t>68153-61-7</t>
  </si>
  <si>
    <t>68153-56-0</t>
  </si>
  <si>
    <t>68153-38-8</t>
  </si>
  <si>
    <t>68153-37-7</t>
  </si>
  <si>
    <t>68152-61-4</t>
  </si>
  <si>
    <t>68140-08-9</t>
  </si>
  <si>
    <t>68139-70-8</t>
  </si>
  <si>
    <t>68131-73-7</t>
  </si>
  <si>
    <t>68131-65-7</t>
  </si>
  <si>
    <t>68130-71-2</t>
  </si>
  <si>
    <t>68130-34-7</t>
  </si>
  <si>
    <t>68123-24-0</t>
  </si>
  <si>
    <t>68083-19-2</t>
  </si>
  <si>
    <t>68083-18-1</t>
  </si>
  <si>
    <t>68082-64-4</t>
  </si>
  <si>
    <t>68082-23-5</t>
  </si>
  <si>
    <t>68071-45-4</t>
  </si>
  <si>
    <t>68038-41-5</t>
  </si>
  <si>
    <t>68037-59-2</t>
  </si>
  <si>
    <t>68002-73-3</t>
  </si>
  <si>
    <t>68002-25-5</t>
  </si>
  <si>
    <t>68002-21-1</t>
  </si>
  <si>
    <t>68002-20-0</t>
  </si>
  <si>
    <t>68002-19-7</t>
  </si>
  <si>
    <t>68002-18-6</t>
  </si>
  <si>
    <t>67953-56-4</t>
  </si>
  <si>
    <t>67893-53-2</t>
  </si>
  <si>
    <t>67845-93-6</t>
  </si>
  <si>
    <t>67784-87-6</t>
  </si>
  <si>
    <t>67784-83-2</t>
  </si>
  <si>
    <t>67762-77-0</t>
  </si>
  <si>
    <t>67762-63-4</t>
  </si>
  <si>
    <t>67762-27-0</t>
  </si>
  <si>
    <t>67701-23-9</t>
  </si>
  <si>
    <t>67649-65-4</t>
  </si>
  <si>
    <t>67553-64-4</t>
  </si>
  <si>
    <t>67527-21-3</t>
  </si>
  <si>
    <t>6700-85-2</t>
  </si>
  <si>
    <t>66822-60-4</t>
  </si>
  <si>
    <t>66810-88-6</t>
  </si>
  <si>
    <t>66160-92-7</t>
  </si>
  <si>
    <t>66071-95-2</t>
  </si>
  <si>
    <t>66071-03-2</t>
  </si>
  <si>
    <t>66070-88-0</t>
  </si>
  <si>
    <t>66070-61-9</t>
  </si>
  <si>
    <t>66070-59-5</t>
  </si>
  <si>
    <t>66037-36-3</t>
  </si>
  <si>
    <t>65997-13-9</t>
  </si>
  <si>
    <t>65997-12-8</t>
  </si>
  <si>
    <t>65997-06-0</t>
  </si>
  <si>
    <t>65997-05-9</t>
  </si>
  <si>
    <t>65997-03-7</t>
  </si>
  <si>
    <t>65997-01-5</t>
  </si>
  <si>
    <t>65996-61-4</t>
  </si>
  <si>
    <t>65899-81-2</t>
  </si>
  <si>
    <t>65899-77-6</t>
  </si>
  <si>
    <t>65443-10-9</t>
  </si>
  <si>
    <t>6542-37-6</t>
  </si>
  <si>
    <t>65405-63-2</t>
  </si>
  <si>
    <t>65379-32-0</t>
  </si>
  <si>
    <t>6535-19-9</t>
  </si>
  <si>
    <t>65212-77-3</t>
  </si>
  <si>
    <t>65140-91-2</t>
  </si>
  <si>
    <t>65045-76-3</t>
  </si>
  <si>
    <t>64913-46-8</t>
  </si>
  <si>
    <t>6485-34-3</t>
  </si>
  <si>
    <t>6484-52-2</t>
  </si>
  <si>
    <t>64755-01-7</t>
  </si>
  <si>
    <t>64754-90-1</t>
  </si>
  <si>
    <t>64743-00-6</t>
  </si>
  <si>
    <t>64742-16-1</t>
  </si>
  <si>
    <t>647-06-3</t>
  </si>
  <si>
    <t>64652-60-4</t>
  </si>
  <si>
    <t>646-13-9</t>
  </si>
  <si>
    <t>64536-06-7</t>
  </si>
  <si>
    <t>645-17-0</t>
  </si>
  <si>
    <t>64502-13-2</t>
  </si>
  <si>
    <t>64426-45-5</t>
  </si>
  <si>
    <t>64365-17-9</t>
  </si>
  <si>
    <t>64253-30-1</t>
  </si>
  <si>
    <t>64147-40-6</t>
  </si>
  <si>
    <t>64111-89-3</t>
  </si>
  <si>
    <t>64091-34-5</t>
  </si>
  <si>
    <t>6402-30-8</t>
  </si>
  <si>
    <t>63891-58-7</t>
  </si>
  <si>
    <t>638-59-5</t>
  </si>
  <si>
    <t>638-38-0</t>
  </si>
  <si>
    <t>6358-87-8</t>
  </si>
  <si>
    <t>63449-39-8</t>
  </si>
  <si>
    <t>63438-80-2</t>
  </si>
  <si>
    <t>63428-84-2</t>
  </si>
  <si>
    <t>63428-83-1</t>
  </si>
  <si>
    <t>63397-60-4</t>
  </si>
  <si>
    <t>63393-92-0</t>
  </si>
  <si>
    <t>63231-67-4</t>
  </si>
  <si>
    <t>63148-59-4</t>
  </si>
  <si>
    <t>63148-58-3</t>
  </si>
  <si>
    <t>63148-57-2</t>
  </si>
  <si>
    <t>63148-53-8</t>
  </si>
  <si>
    <t>629-70-9</t>
  </si>
  <si>
    <t>629-54-9</t>
  </si>
  <si>
    <t>62-53-3</t>
  </si>
  <si>
    <t>62529-73-1</t>
  </si>
  <si>
    <t>624-49-7</t>
  </si>
  <si>
    <t>623-91-6</t>
  </si>
  <si>
    <t>62362-49-6</t>
  </si>
  <si>
    <t>62317-00-4</t>
  </si>
  <si>
    <t>61987-96-0</t>
  </si>
  <si>
    <t>61843-71-8</t>
  </si>
  <si>
    <t>61792-52-7</t>
  </si>
  <si>
    <t>61792-39-0</t>
  </si>
  <si>
    <t>61791-41-1</t>
  </si>
  <si>
    <t>61791-29-5</t>
  </si>
  <si>
    <t>61791-28-4</t>
  </si>
  <si>
    <t>61791-18-2</t>
  </si>
  <si>
    <t>61791-14-8</t>
  </si>
  <si>
    <t>61791-01-3</t>
  </si>
  <si>
    <t>61791-00-2</t>
  </si>
  <si>
    <t>61790-82-7</t>
  </si>
  <si>
    <t>61790-79-2</t>
  </si>
  <si>
    <t>61790-67-8</t>
  </si>
  <si>
    <t>61790-64-5</t>
  </si>
  <si>
    <t>61790-51-0</t>
  </si>
  <si>
    <t>61790-50-9</t>
  </si>
  <si>
    <t>61790-45-2</t>
  </si>
  <si>
    <t>61790-44-1</t>
  </si>
  <si>
    <t>61790-38-3</t>
  </si>
  <si>
    <t>61790-37-2</t>
  </si>
  <si>
    <t>61790-33-8</t>
  </si>
  <si>
    <t>61790-32-7</t>
  </si>
  <si>
    <t>61790-31-6</t>
  </si>
  <si>
    <t>61790-25-8</t>
  </si>
  <si>
    <t>61790-19-0</t>
  </si>
  <si>
    <t>61790-12-3</t>
  </si>
  <si>
    <t>61790-11-2</t>
  </si>
  <si>
    <t>61789-98-8</t>
  </si>
  <si>
    <t>61789-85-3</t>
  </si>
  <si>
    <t>61789-79-5</t>
  </si>
  <si>
    <t>61789-65-9</t>
  </si>
  <si>
    <t>61789-64-8</t>
  </si>
  <si>
    <t>61789-58-0</t>
  </si>
  <si>
    <t>61789-52-4</t>
  </si>
  <si>
    <t>61789-51-3</t>
  </si>
  <si>
    <t>61789-45-5</t>
  </si>
  <si>
    <t>61789-44-4</t>
  </si>
  <si>
    <t>61789-36-4</t>
  </si>
  <si>
    <t>61789-31-9</t>
  </si>
  <si>
    <t>61789-30-8</t>
  </si>
  <si>
    <t>61789-27-3</t>
  </si>
  <si>
    <t>61789-19-3</t>
  </si>
  <si>
    <t>61789-13-7</t>
  </si>
  <si>
    <t>61789-11-5</t>
  </si>
  <si>
    <t>61789-10-4</t>
  </si>
  <si>
    <t>61789-09-1</t>
  </si>
  <si>
    <t>61789-08-0</t>
  </si>
  <si>
    <t>61789-07-9</t>
  </si>
  <si>
    <t>61789-05-7</t>
  </si>
  <si>
    <t>61789-04-6</t>
  </si>
  <si>
    <t>61789-02-4</t>
  </si>
  <si>
    <t>61788-97-4</t>
  </si>
  <si>
    <t>61788-89-4</t>
  </si>
  <si>
    <t>61788-87-2</t>
  </si>
  <si>
    <t>61788-86-1</t>
  </si>
  <si>
    <t>61788-85-0</t>
  </si>
  <si>
    <t>61788-80-5</t>
  </si>
  <si>
    <t>61788-77-0</t>
  </si>
  <si>
    <t>61788-68-9</t>
  </si>
  <si>
    <t>61788-66-7</t>
  </si>
  <si>
    <t>61788-65-6</t>
  </si>
  <si>
    <t>61788-61-2</t>
  </si>
  <si>
    <t>61788-60-1</t>
  </si>
  <si>
    <t>61788-59-8</t>
  </si>
  <si>
    <t>61788-56-5</t>
  </si>
  <si>
    <t>61788-47-4</t>
  </si>
  <si>
    <t>61788-46-3</t>
  </si>
  <si>
    <t>61788-32-7</t>
  </si>
  <si>
    <t>61725-91-5</t>
  </si>
  <si>
    <t>616-30-8</t>
  </si>
  <si>
    <t>61615-65-4</t>
  </si>
  <si>
    <t>61615-63-2</t>
  </si>
  <si>
    <t>6155-57-3</t>
  </si>
  <si>
    <t>61524-98-9</t>
  </si>
  <si>
    <t>61470-34-6</t>
  </si>
  <si>
    <t>61470-33-5</t>
  </si>
  <si>
    <t>61167-58-6</t>
  </si>
  <si>
    <t>61128-46-9</t>
  </si>
  <si>
    <t>60785-11-7</t>
  </si>
  <si>
    <t>60015-05-6</t>
  </si>
  <si>
    <t>60-00-4</t>
  </si>
  <si>
    <t>59963-30-3</t>
  </si>
  <si>
    <t>59911-52-3</t>
  </si>
  <si>
    <t>597-82-0</t>
  </si>
  <si>
    <t>59720-42-2</t>
  </si>
  <si>
    <t>59655-05-9</t>
  </si>
  <si>
    <t>5964-35-2</t>
  </si>
  <si>
    <t>59487-23-9</t>
  </si>
  <si>
    <t>592-45-0</t>
  </si>
  <si>
    <t>591-76-4</t>
  </si>
  <si>
    <t>591-22-0</t>
  </si>
  <si>
    <t>59118-78-4</t>
  </si>
  <si>
    <t>5910-79-2</t>
  </si>
  <si>
    <t>58693-59-7</t>
  </si>
  <si>
    <t>58639-86-4</t>
  </si>
  <si>
    <t>58446-52-9</t>
  </si>
  <si>
    <t>583-61-9</t>
  </si>
  <si>
    <t>583-58-4</t>
  </si>
  <si>
    <t>58308-30-8</t>
  </si>
  <si>
    <t>57813-59-9</t>
  </si>
  <si>
    <t>57673-15-1</t>
  </si>
  <si>
    <t>57673-14-0</t>
  </si>
  <si>
    <t>57609-64-0</t>
  </si>
  <si>
    <t>57583-35-4</t>
  </si>
  <si>
    <t>57583-34-3</t>
  </si>
  <si>
    <t>57-57-8</t>
  </si>
  <si>
    <t>57569-40-1</t>
  </si>
  <si>
    <t>57503-06-7</t>
  </si>
  <si>
    <t>574-93-6</t>
  </si>
  <si>
    <t>57453-97-1</t>
  </si>
  <si>
    <t>57373-20-3</t>
  </si>
  <si>
    <t>57373-19-0</t>
  </si>
  <si>
    <t>57171-56-9</t>
  </si>
  <si>
    <t>56977-47-0</t>
  </si>
  <si>
    <t>56-93-9</t>
  </si>
  <si>
    <t>56889-59-9</t>
  </si>
  <si>
    <t>56831-62-0</t>
  </si>
  <si>
    <t>56709-13-8</t>
  </si>
  <si>
    <t>56399-02-1</t>
  </si>
  <si>
    <t>56-36-0</t>
  </si>
  <si>
    <t>56-18-8</t>
  </si>
  <si>
    <t>56136-14-2</t>
  </si>
  <si>
    <t>55973-33-6</t>
  </si>
  <si>
    <t>55965-84-9</t>
  </si>
  <si>
    <t>5593-70-4</t>
  </si>
  <si>
    <t>55854-33-6</t>
  </si>
  <si>
    <t>55799-16-1</t>
  </si>
  <si>
    <t>557-75-5</t>
  </si>
  <si>
    <t>557-09-5</t>
  </si>
  <si>
    <t>557-07-3</t>
  </si>
  <si>
    <t>55621-34-6</t>
  </si>
  <si>
    <t>55492-08-5</t>
  </si>
  <si>
    <t>5521-31-3</t>
  </si>
  <si>
    <t>5489-70-3</t>
  </si>
  <si>
    <t>54849-38-6</t>
  </si>
  <si>
    <t>54811-80-2</t>
  </si>
  <si>
    <t>547-58-0</t>
  </si>
  <si>
    <t>54688-54-9</t>
  </si>
  <si>
    <t>5468-43-9</t>
  </si>
  <si>
    <t>546-68-9</t>
  </si>
  <si>
    <t>5460-94-6</t>
  </si>
  <si>
    <t>54471-98-6</t>
  </si>
  <si>
    <t>543-80-6</t>
  </si>
  <si>
    <t>54302-11-3</t>
  </si>
  <si>
    <t>5406-97-3</t>
  </si>
  <si>
    <t>540-59-0</t>
  </si>
  <si>
    <t>54045-08-8</t>
  </si>
  <si>
    <t>53964-94-6</t>
  </si>
  <si>
    <t>539-48-0</t>
  </si>
  <si>
    <t>53904-73-7</t>
  </si>
  <si>
    <t>53904-72-6</t>
  </si>
  <si>
    <t>53806-80-7</t>
  </si>
  <si>
    <t>53744-88-0</t>
  </si>
  <si>
    <t>53710-62-6</t>
  </si>
  <si>
    <t>53626-53-2</t>
  </si>
  <si>
    <t>5353-27-5</t>
  </si>
  <si>
    <t>53504-31-7</t>
  </si>
  <si>
    <t>5324-84-5</t>
  </si>
  <si>
    <t>5323-95-5</t>
  </si>
  <si>
    <t>53037-34-6</t>
  </si>
  <si>
    <t>528-44-9</t>
  </si>
  <si>
    <t>52831-04-6</t>
  </si>
  <si>
    <t>52829-07-9</t>
  </si>
  <si>
    <t>5280-80-8</t>
  </si>
  <si>
    <t>5274-68-0</t>
  </si>
  <si>
    <t>52628-25-8</t>
  </si>
  <si>
    <t>526-26-1</t>
  </si>
  <si>
    <t>52500-86-4</t>
  </si>
  <si>
    <t>52497-24-2</t>
  </si>
  <si>
    <t>52470-40-3</t>
  </si>
  <si>
    <t>5242-49-9</t>
  </si>
  <si>
    <t>52391-01-2</t>
  </si>
  <si>
    <t>523-31-9</t>
  </si>
  <si>
    <t>52291-83-5</t>
  </si>
  <si>
    <t>52291-82-4</t>
  </si>
  <si>
    <t>5221-17-0</t>
  </si>
  <si>
    <t>52192-82-2</t>
  </si>
  <si>
    <t>52007-78-0</t>
  </si>
  <si>
    <t>52007-22-4</t>
  </si>
  <si>
    <t>51890-90-5</t>
  </si>
  <si>
    <t>51818-55-4</t>
  </si>
  <si>
    <t>51733-10-9</t>
  </si>
  <si>
    <t>51706-10-6</t>
  </si>
  <si>
    <t>51678-73-0</t>
  </si>
  <si>
    <t>514-10-3</t>
  </si>
  <si>
    <t>5137-36-0</t>
  </si>
  <si>
    <t>5136-76-5</t>
  </si>
  <si>
    <t>51252-93-8</t>
  </si>
  <si>
    <t>51247-58-6</t>
  </si>
  <si>
    <t>5124-30-1</t>
  </si>
  <si>
    <t>5117-19-1</t>
  </si>
  <si>
    <t>51026-28-9</t>
  </si>
  <si>
    <t>50975-82-1</t>
  </si>
  <si>
    <t>50867-60-2</t>
  </si>
  <si>
    <t>50815-77-5</t>
  </si>
  <si>
    <t>50657-89-1</t>
  </si>
  <si>
    <t>505-65-7</t>
  </si>
  <si>
    <t>504-77-8</t>
  </si>
  <si>
    <t>50327-22-5</t>
  </si>
  <si>
    <t>5012-62-4</t>
  </si>
  <si>
    <t>4991-47-3</t>
  </si>
  <si>
    <t>497-39-2</t>
  </si>
  <si>
    <t>49555-93-3</t>
  </si>
  <si>
    <t>4889-45-6</t>
  </si>
  <si>
    <t>483-65-8</t>
  </si>
  <si>
    <t>48240-25-1</t>
  </si>
  <si>
    <t>4744-47-2</t>
  </si>
  <si>
    <t>4706-78-9</t>
  </si>
  <si>
    <t>46790-02-7</t>
  </si>
  <si>
    <t>4655-34-9</t>
  </si>
  <si>
    <t>46235-93-2</t>
  </si>
  <si>
    <t>4572-95-6</t>
  </si>
  <si>
    <t>45300-87-6</t>
  </si>
  <si>
    <t>4493-34-9</t>
  </si>
  <si>
    <t>4484-59-7</t>
  </si>
  <si>
    <t>4427-76-3</t>
  </si>
  <si>
    <t>4422-95-1</t>
  </si>
  <si>
    <t>4376-70-9</t>
  </si>
  <si>
    <t>43094-66-2</t>
  </si>
  <si>
    <t>42992-56-3</t>
  </si>
  <si>
    <t>42808-36-6</t>
  </si>
  <si>
    <t>42615-42-9</t>
  </si>
  <si>
    <t>4253-76-3</t>
  </si>
  <si>
    <t>42441-04-3</t>
  </si>
  <si>
    <t>42220-19-9</t>
  </si>
  <si>
    <t>4221-80-1</t>
  </si>
  <si>
    <t>4221-68-5</t>
  </si>
  <si>
    <t>42170-25-2</t>
  </si>
  <si>
    <t>42055-15-2</t>
  </si>
  <si>
    <t>42040-80-2</t>
  </si>
  <si>
    <t>42040-79-9</t>
  </si>
  <si>
    <t>4196-89-8</t>
  </si>
  <si>
    <t>4196-87-6</t>
  </si>
  <si>
    <t>4196-86-5</t>
  </si>
  <si>
    <t>4193-55-9</t>
  </si>
  <si>
    <t>41928-09-0</t>
  </si>
  <si>
    <t>41638-13-5</t>
  </si>
  <si>
    <t>41525-41-1</t>
  </si>
  <si>
    <t>41484-35-9</t>
  </si>
  <si>
    <t>41357-75-9</t>
  </si>
  <si>
    <t>41319-54-4</t>
  </si>
  <si>
    <t>4118-16-5</t>
  </si>
  <si>
    <t>41171-14-6</t>
  </si>
  <si>
    <t>4080-31-3</t>
  </si>
  <si>
    <t>40601-76-1</t>
  </si>
  <si>
    <t>4051-63-2</t>
  </si>
  <si>
    <t>40374-66-1</t>
  </si>
  <si>
    <t>3944-72-7</t>
  </si>
  <si>
    <t>39443-76-0</t>
  </si>
  <si>
    <t>39421-75-5</t>
  </si>
  <si>
    <t>39387-93-4</t>
  </si>
  <si>
    <t>39385-67-6</t>
  </si>
  <si>
    <t>39346-76-4</t>
  </si>
  <si>
    <t>39296-30-5</t>
  </si>
  <si>
    <t>39275-63-3</t>
  </si>
  <si>
    <t>39049-04-2</t>
  </si>
  <si>
    <t>38812-92-9</t>
  </si>
  <si>
    <t>38783-61-8</t>
  </si>
  <si>
    <t>38720-61-5</t>
  </si>
  <si>
    <t>38661-72-2</t>
  </si>
  <si>
    <t>38640-47-0</t>
  </si>
  <si>
    <t>38639-88-2</t>
  </si>
  <si>
    <t>38613-77-3</t>
  </si>
  <si>
    <t>3849-34-1</t>
  </si>
  <si>
    <t>38413-82-0</t>
  </si>
  <si>
    <t>38193-60-1</t>
  </si>
  <si>
    <t>3806-34-6</t>
  </si>
  <si>
    <t>37955-36-5</t>
  </si>
  <si>
    <t>37953-53-0</t>
  </si>
  <si>
    <t>37890-28-1</t>
  </si>
  <si>
    <t>3785-34-0</t>
  </si>
  <si>
    <t>3775-90-4</t>
  </si>
  <si>
    <t>37626-15-6</t>
  </si>
  <si>
    <t>37625-75-5</t>
  </si>
  <si>
    <t>37569-89-4</t>
  </si>
  <si>
    <t>37433-35-5</t>
  </si>
  <si>
    <t>37383-28-1</t>
  </si>
  <si>
    <t>3737-41-5</t>
  </si>
  <si>
    <t>37353-75-6</t>
  </si>
  <si>
    <t>37342-27-1</t>
  </si>
  <si>
    <t>37330-39-5</t>
  </si>
  <si>
    <t>37324-80-4</t>
  </si>
  <si>
    <t>37314-65-1</t>
  </si>
  <si>
    <t>37294-49-8</t>
  </si>
  <si>
    <t>37282-12-5</t>
  </si>
  <si>
    <t>37281-53-1</t>
  </si>
  <si>
    <t>37237-76-6</t>
  </si>
  <si>
    <t>37228-86-7</t>
  </si>
  <si>
    <t>37225-26-6</t>
  </si>
  <si>
    <t>3720-97-6</t>
  </si>
  <si>
    <t>37199-81-8</t>
  </si>
  <si>
    <t>37189-83-6</t>
  </si>
  <si>
    <t>36562-75-1</t>
  </si>
  <si>
    <t>36487-02-2</t>
  </si>
  <si>
    <t>3648-20-2</t>
  </si>
  <si>
    <t>36445-83-7</t>
  </si>
  <si>
    <t>36445-71-3</t>
  </si>
  <si>
    <t>36443-68-2</t>
  </si>
  <si>
    <t>36265-41-5</t>
  </si>
  <si>
    <t>3609-96-9</t>
  </si>
  <si>
    <t>36089-07-3</t>
  </si>
  <si>
    <t>35958-30-6</t>
  </si>
  <si>
    <t>35828-78-5</t>
  </si>
  <si>
    <t>3568-26-1</t>
  </si>
  <si>
    <t>35641-59-9</t>
  </si>
  <si>
    <t>35641-38-4</t>
  </si>
  <si>
    <t>3562-69-4</t>
  </si>
  <si>
    <t>355-42-0</t>
  </si>
  <si>
    <t>35541-81-2</t>
  </si>
  <si>
    <t>35428-64-9</t>
  </si>
  <si>
    <t>3542-36-7</t>
  </si>
  <si>
    <t>35374-62-0</t>
  </si>
  <si>
    <t>35343-70-5</t>
  </si>
  <si>
    <t>35179-86-3</t>
  </si>
  <si>
    <t>35097-17-7</t>
  </si>
  <si>
    <t>35074-77-2</t>
  </si>
  <si>
    <t>34911-46-1</t>
  </si>
  <si>
    <t>34901-14-9</t>
  </si>
  <si>
    <t>34755-29-8</t>
  </si>
  <si>
    <t>34514-26-6</t>
  </si>
  <si>
    <t>34364-83-5</t>
  </si>
  <si>
    <t>34323-54-1</t>
  </si>
  <si>
    <t>34229-21-5</t>
  </si>
  <si>
    <t>34137-09-2</t>
  </si>
  <si>
    <t>3401-73-8</t>
  </si>
  <si>
    <t>34011-84-2</t>
  </si>
  <si>
    <t>33897-35-7</t>
  </si>
  <si>
    <t>33892-18-1</t>
  </si>
  <si>
    <t>33734-57-5</t>
  </si>
  <si>
    <t>33520-88-6</t>
  </si>
  <si>
    <t>3344-18-1</t>
  </si>
  <si>
    <t>3333-62-8</t>
  </si>
  <si>
    <t>3323-53-3</t>
  </si>
  <si>
    <t>33059-05-1</t>
  </si>
  <si>
    <t>32815-96-6</t>
  </si>
  <si>
    <t>327-62-8</t>
  </si>
  <si>
    <t>32760-80-8</t>
  </si>
  <si>
    <t>32732-51-7</t>
  </si>
  <si>
    <t>3273-24-3</t>
  </si>
  <si>
    <t>32650-26-3</t>
  </si>
  <si>
    <t>32647-67-9</t>
  </si>
  <si>
    <t>32612-48-9</t>
  </si>
  <si>
    <t>32582-75-5</t>
  </si>
  <si>
    <t>32582-74-4</t>
  </si>
  <si>
    <t>32535-84-5</t>
  </si>
  <si>
    <t>3251-23-8</t>
  </si>
  <si>
    <t>32509-66-3</t>
  </si>
  <si>
    <t>32441-30-8</t>
  </si>
  <si>
    <t>3236-54-2</t>
  </si>
  <si>
    <t>3236-53-1</t>
  </si>
  <si>
    <t>32360-05-7</t>
  </si>
  <si>
    <t>32335-23-2</t>
  </si>
  <si>
    <t>32131-17-2</t>
  </si>
  <si>
    <t>31989-21-6</t>
  </si>
  <si>
    <t>31983-42-3</t>
  </si>
  <si>
    <t>31983-33-2</t>
  </si>
  <si>
    <t>31885-52-6</t>
  </si>
  <si>
    <t>31833-61-1</t>
  </si>
  <si>
    <t>31727-13-6</t>
  </si>
  <si>
    <t>31694-16-3</t>
  </si>
  <si>
    <t>31692-93-0</t>
  </si>
  <si>
    <t>31691-97-1</t>
  </si>
  <si>
    <t>31678-63-4</t>
  </si>
  <si>
    <t>31670-75-4</t>
  </si>
  <si>
    <t>31669-55-3</t>
  </si>
  <si>
    <t>31668-42-5</t>
  </si>
  <si>
    <t>31631-25-1</t>
  </si>
  <si>
    <t>31605-35-3</t>
  </si>
  <si>
    <t>31548-02-4</t>
  </si>
  <si>
    <t>31512-74-0</t>
  </si>
  <si>
    <t>31453-12-0</t>
  </si>
  <si>
    <t>31307-24-1</t>
  </si>
  <si>
    <t>3129-91-7</t>
  </si>
  <si>
    <t>31291-60-8</t>
  </si>
  <si>
    <t>31291-59-5</t>
  </si>
  <si>
    <t>31286-88-1</t>
  </si>
  <si>
    <t>31245-56-4</t>
  </si>
  <si>
    <t>31134-78-8</t>
  </si>
  <si>
    <t>31132-30-6</t>
  </si>
  <si>
    <t>31075-24-8</t>
  </si>
  <si>
    <t>31019-46-2</t>
  </si>
  <si>
    <t>31015-88-0</t>
  </si>
  <si>
    <t>3091-25-6</t>
  </si>
  <si>
    <t>3090-56-0</t>
  </si>
  <si>
    <t>3089-17-6</t>
  </si>
  <si>
    <t>3085-30-1</t>
  </si>
  <si>
    <t>30792-41-7</t>
  </si>
  <si>
    <t>30792-40-6</t>
  </si>
  <si>
    <t>30705-21-6</t>
  </si>
  <si>
    <t>306-52-5</t>
  </si>
  <si>
    <t>3064-70-8</t>
  </si>
  <si>
    <t>30621-59-1</t>
  </si>
  <si>
    <t>3061-75-4</t>
  </si>
  <si>
    <t>30580-17-7</t>
  </si>
  <si>
    <t>3055-99-0</t>
  </si>
  <si>
    <t>3052-50-4</t>
  </si>
  <si>
    <t>3050-69-9</t>
  </si>
  <si>
    <t>30496-07-2</t>
  </si>
  <si>
    <t>30451-49-1</t>
  </si>
  <si>
    <t>30421-59-1</t>
  </si>
  <si>
    <t>30416-77-4</t>
  </si>
  <si>
    <t>30396-85-1</t>
  </si>
  <si>
    <t>30394-86-6</t>
  </si>
  <si>
    <t>30394-81-1</t>
  </si>
  <si>
    <t>30388-01-3</t>
  </si>
  <si>
    <t>30381-98-7</t>
  </si>
  <si>
    <t>30322-28-2</t>
  </si>
  <si>
    <t>30304-30-4</t>
  </si>
  <si>
    <t>30260-72-1</t>
  </si>
  <si>
    <t>30228-06-9</t>
  </si>
  <si>
    <t>302-17-0</t>
  </si>
  <si>
    <t>30177-34-5</t>
  </si>
  <si>
    <t>30174-67-5</t>
  </si>
  <si>
    <t>30173-13-8</t>
  </si>
  <si>
    <t>30125-47-4</t>
  </si>
  <si>
    <t>3011-61-8</t>
  </si>
  <si>
    <t>301-10-0</t>
  </si>
  <si>
    <t>30105-01-2</t>
  </si>
  <si>
    <t>301-02-0</t>
  </si>
  <si>
    <t>300-92-5</t>
  </si>
  <si>
    <t>3006-15-3</t>
  </si>
  <si>
    <t>2998-18-7</t>
  </si>
  <si>
    <t>29973-37-3</t>
  </si>
  <si>
    <t>29861-55-0</t>
  </si>
  <si>
    <t>29789-06-8</t>
  </si>
  <si>
    <t>29760-66-5</t>
  </si>
  <si>
    <t>29760-65-4</t>
  </si>
  <si>
    <t>29697-09-4</t>
  </si>
  <si>
    <t>29680-41-9</t>
  </si>
  <si>
    <t>29612-57-5</t>
  </si>
  <si>
    <t>29611-84-5</t>
  </si>
  <si>
    <t>29589-99-9</t>
  </si>
  <si>
    <t>2958-14-7</t>
  </si>
  <si>
    <t>29566-45-8</t>
  </si>
  <si>
    <t>29534-40-5</t>
  </si>
  <si>
    <t>29408-67-1</t>
  </si>
  <si>
    <t>29408-58-0</t>
  </si>
  <si>
    <t>29383-53-7</t>
  </si>
  <si>
    <t>2935-90-2</t>
  </si>
  <si>
    <t>29323-68-0</t>
  </si>
  <si>
    <t>29299-92-1</t>
  </si>
  <si>
    <t>2915-53-9</t>
  </si>
  <si>
    <t>29059-60-7</t>
  </si>
  <si>
    <t>29014-50-4</t>
  </si>
  <si>
    <t>29012-39-3</t>
  </si>
  <si>
    <t>28829-58-5</t>
  </si>
  <si>
    <t>28826-09-7</t>
  </si>
  <si>
    <t>28805-86-9</t>
  </si>
  <si>
    <t>28805-58-5</t>
  </si>
  <si>
    <t>28801-69-6</t>
  </si>
  <si>
    <t>28754-11-2</t>
  </si>
  <si>
    <t>2873-97-4</t>
  </si>
  <si>
    <t>28680-83-3</t>
  </si>
  <si>
    <t>2867-47-2</t>
  </si>
  <si>
    <t>28575-73-7</t>
  </si>
  <si>
    <t>28572-98-7</t>
  </si>
  <si>
    <t>28554-24-7</t>
  </si>
  <si>
    <t>28553-12-0</t>
  </si>
  <si>
    <t>2855-13-2</t>
  </si>
  <si>
    <t>28476-83-7</t>
  </si>
  <si>
    <t>28432-94-2</t>
  </si>
  <si>
    <t>28431-58-5</t>
  </si>
  <si>
    <t>28377-44-8</t>
  </si>
  <si>
    <t>28323-46-8</t>
  </si>
  <si>
    <t>28301-90-8</t>
  </si>
  <si>
    <t>28263-96-9</t>
  </si>
  <si>
    <t>28261-93-0</t>
  </si>
  <si>
    <t>28259-92-9</t>
  </si>
  <si>
    <t>28259-91-8</t>
  </si>
  <si>
    <t>28210-08-4</t>
  </si>
  <si>
    <t>28209-54-3</t>
  </si>
  <si>
    <t>281-86-7</t>
  </si>
  <si>
    <t>2807-54-7</t>
  </si>
  <si>
    <t>28064-24-6</t>
  </si>
  <si>
    <t>28062-47-7</t>
  </si>
  <si>
    <t>28039-87-4</t>
  </si>
  <si>
    <t>27967-69-7</t>
  </si>
  <si>
    <t>27966-78-5</t>
  </si>
  <si>
    <t>27965-85-1</t>
  </si>
  <si>
    <t>27936-45-4</t>
  </si>
  <si>
    <t>27902-24-5</t>
  </si>
  <si>
    <t>2787-93-1</t>
  </si>
  <si>
    <t>27791-59-9</t>
  </si>
  <si>
    <t>2778-96-3</t>
  </si>
  <si>
    <t>2778-42-9</t>
  </si>
  <si>
    <t>27676-62-6</t>
  </si>
  <si>
    <t>2760-98-7</t>
  </si>
  <si>
    <t>2756-87-8</t>
  </si>
  <si>
    <t>27554-26-3</t>
  </si>
  <si>
    <t>27553-55-5</t>
  </si>
  <si>
    <t>27553-53-3</t>
  </si>
  <si>
    <t>27516-92-3</t>
  </si>
  <si>
    <t>27496-67-9</t>
  </si>
  <si>
    <t>27401-06-5</t>
  </si>
  <si>
    <t>27380-79-6</t>
  </si>
  <si>
    <t>27306-43-0</t>
  </si>
  <si>
    <t>27306-39-4</t>
  </si>
  <si>
    <t>27288-99-9</t>
  </si>
  <si>
    <t>27253-32-3</t>
  </si>
  <si>
    <t>27253-30-1</t>
  </si>
  <si>
    <t>27253-29-8</t>
  </si>
  <si>
    <t>2725-22-6</t>
  </si>
  <si>
    <t>27214-90-0</t>
  </si>
  <si>
    <t>27213-78-1</t>
  </si>
  <si>
    <t>27194-74-7</t>
  </si>
  <si>
    <t>27193-28-8</t>
  </si>
  <si>
    <t>27179-06-2</t>
  </si>
  <si>
    <t>27178-34-3</t>
  </si>
  <si>
    <t>27175-63-9</t>
  </si>
  <si>
    <t>27173-16-6</t>
  </si>
  <si>
    <t>27136-15-8</t>
  </si>
  <si>
    <t>27083-66-5</t>
  </si>
  <si>
    <t>27056-62-8</t>
  </si>
  <si>
    <t>27029-41-0</t>
  </si>
  <si>
    <t>27014-73-9</t>
  </si>
  <si>
    <t>27013-01-0</t>
  </si>
  <si>
    <t>26985-11-5</t>
  </si>
  <si>
    <t>26984-76-9</t>
  </si>
  <si>
    <t>26952-21-6</t>
  </si>
  <si>
    <t>26936-30-1</t>
  </si>
  <si>
    <t>26916-04-1</t>
  </si>
  <si>
    <t>26893-38-9</t>
  </si>
  <si>
    <t>26877-81-6</t>
  </si>
  <si>
    <t>26857-99-8</t>
  </si>
  <si>
    <t>26837-56-9</t>
  </si>
  <si>
    <t>26810-06-0</t>
  </si>
  <si>
    <t>26796-75-8</t>
  </si>
  <si>
    <t>26781-49-7</t>
  </si>
  <si>
    <t>26780-96-1</t>
  </si>
  <si>
    <t>26778-32-5</t>
  </si>
  <si>
    <t>26762-93-6</t>
  </si>
  <si>
    <t>26762-92-5</t>
  </si>
  <si>
    <t>26761-40-0</t>
  </si>
  <si>
    <t>26760-99-6</t>
  </si>
  <si>
    <t>26760-71-4</t>
  </si>
  <si>
    <t>2673-22-5</t>
  </si>
  <si>
    <t>26713-54-2</t>
  </si>
  <si>
    <t>26713-18-8</t>
  </si>
  <si>
    <t>26713-16-6</t>
  </si>
  <si>
    <t>26713-14-4</t>
  </si>
  <si>
    <t>26703-03-7</t>
  </si>
  <si>
    <t>2669-89-8</t>
  </si>
  <si>
    <t>2668-47-5</t>
  </si>
  <si>
    <t>26680-86-4</t>
  </si>
  <si>
    <t>26679-04-9</t>
  </si>
  <si>
    <t>26659-03-0</t>
  </si>
  <si>
    <t>26658-70-8</t>
  </si>
  <si>
    <t>26658-19-5</t>
  </si>
  <si>
    <t>26655-00-5</t>
  </si>
  <si>
    <t>26638-19-7</t>
  </si>
  <si>
    <t>26636-01-1</t>
  </si>
  <si>
    <t>26618-59-7</t>
  </si>
  <si>
    <t>26615-64-5</t>
  </si>
  <si>
    <t>26603-23-6</t>
  </si>
  <si>
    <t>26602-09-5</t>
  </si>
  <si>
    <t>26602-04-0</t>
  </si>
  <si>
    <t>26591-53-7</t>
  </si>
  <si>
    <t>26590-08-9</t>
  </si>
  <si>
    <t>26589-39-9</t>
  </si>
  <si>
    <t>26589-26-4</t>
  </si>
  <si>
    <t>26587-28-0</t>
  </si>
  <si>
    <t>26572-20-3</t>
  </si>
  <si>
    <t>26572-08-7</t>
  </si>
  <si>
    <t>26570-73-0</t>
  </si>
  <si>
    <t>26568-80-9</t>
  </si>
  <si>
    <t>26545-55-1</t>
  </si>
  <si>
    <t>26523-78-4</t>
  </si>
  <si>
    <t>26519-58-4</t>
  </si>
  <si>
    <t>26471-45-4</t>
  </si>
  <si>
    <t>26469-98-7</t>
  </si>
  <si>
    <t>26447-40-5</t>
  </si>
  <si>
    <t>26446-35-5</t>
  </si>
  <si>
    <t>26444-49-5</t>
  </si>
  <si>
    <t>26428-41-1</t>
  </si>
  <si>
    <t>26427-81-6</t>
  </si>
  <si>
    <t>26427-53-2</t>
  </si>
  <si>
    <t>26402-22-2</t>
  </si>
  <si>
    <t>26401-97-8</t>
  </si>
  <si>
    <t>26401-86-5</t>
  </si>
  <si>
    <t>26376-86-3</t>
  </si>
  <si>
    <t>26376-17-0</t>
  </si>
  <si>
    <t>26375-31-5</t>
  </si>
  <si>
    <t>26375-23-5</t>
  </si>
  <si>
    <t>26354-11-0</t>
  </si>
  <si>
    <t>26353-42-4</t>
  </si>
  <si>
    <t>26338-66-9</t>
  </si>
  <si>
    <t>26337-35-9</t>
  </si>
  <si>
    <t>26337-23-5</t>
  </si>
  <si>
    <t>26336-35-6</t>
  </si>
  <si>
    <t>26335-33-1</t>
  </si>
  <si>
    <t>26300-99-2</t>
  </si>
  <si>
    <t>26300-51-6</t>
  </si>
  <si>
    <t>26299-60-5</t>
  </si>
  <si>
    <t>2627-98-7</t>
  </si>
  <si>
    <t>26266-58-0</t>
  </si>
  <si>
    <t>26266-57-9</t>
  </si>
  <si>
    <t>26264-05-1</t>
  </si>
  <si>
    <t>26249-34-3</t>
  </si>
  <si>
    <t>26249-20-7</t>
  </si>
  <si>
    <t>26248-42-0</t>
  </si>
  <si>
    <t>26246-77-5</t>
  </si>
  <si>
    <t>26221-69-2</t>
  </si>
  <si>
    <t>26183-85-7</t>
  </si>
  <si>
    <t>26175-70-2</t>
  </si>
  <si>
    <t>26160-89-4</t>
  </si>
  <si>
    <t>2615-15-8</t>
  </si>
  <si>
    <t>26142-30-3</t>
  </si>
  <si>
    <t>26140-60-3</t>
  </si>
  <si>
    <t>26125-51-9</t>
  </si>
  <si>
    <t>26124-53-8</t>
  </si>
  <si>
    <t>26124-25-4</t>
  </si>
  <si>
    <t>26101-71-3</t>
  </si>
  <si>
    <t>26062-94-2</t>
  </si>
  <si>
    <t>26062-79-3</t>
  </si>
  <si>
    <t>26062-78-2</t>
  </si>
  <si>
    <t>26022-09-3</t>
  </si>
  <si>
    <t>2598-99-4</t>
  </si>
  <si>
    <t>25987-66-0</t>
  </si>
  <si>
    <t>25973-55-1</t>
  </si>
  <si>
    <t>25971-63-5</t>
  </si>
  <si>
    <t>25951-70-6</t>
  </si>
  <si>
    <t>25950-40-7</t>
  </si>
  <si>
    <t>25949-13-7</t>
  </si>
  <si>
    <t>25930-98-7</t>
  </si>
  <si>
    <t>25928-85-2</t>
  </si>
  <si>
    <t>25895-46-9</t>
  </si>
  <si>
    <t>25895-44-7</t>
  </si>
  <si>
    <t>2587-76-0</t>
  </si>
  <si>
    <t>25852-37-3</t>
  </si>
  <si>
    <t>25822-51-9</t>
  </si>
  <si>
    <t>25820-85-3</t>
  </si>
  <si>
    <t>25805-17-8</t>
  </si>
  <si>
    <t>25777-71-3</t>
  </si>
  <si>
    <t>25776-72-1</t>
  </si>
  <si>
    <t>25776-29-8</t>
  </si>
  <si>
    <t>25767-47-9</t>
  </si>
  <si>
    <t>25767-42-4</t>
  </si>
  <si>
    <t>25766-59-0</t>
  </si>
  <si>
    <t>25766-18-1</t>
  </si>
  <si>
    <t>25751-21-7</t>
  </si>
  <si>
    <t>25750-82-7</t>
  </si>
  <si>
    <t>25750-06-5</t>
  </si>
  <si>
    <t>25747-75-5</t>
  </si>
  <si>
    <t>25747-74-4</t>
  </si>
  <si>
    <t>25734-83-2</t>
  </si>
  <si>
    <t>25723-52-8</t>
  </si>
  <si>
    <t>25723-16-4</t>
  </si>
  <si>
    <t>25721-76-0</t>
  </si>
  <si>
    <t>25719-60-2</t>
  </si>
  <si>
    <t>25702-80-1</t>
  </si>
  <si>
    <t>25685-29-4</t>
  </si>
  <si>
    <t>25667-93-0</t>
  </si>
  <si>
    <t>25657-58-3</t>
  </si>
  <si>
    <t>25639-19-4</t>
  </si>
  <si>
    <t>25619-09-4</t>
  </si>
  <si>
    <t>25610-84-8</t>
  </si>
  <si>
    <t>25610-19-9</t>
  </si>
  <si>
    <t>25609-89-6</t>
  </si>
  <si>
    <t>25609-72-7</t>
  </si>
  <si>
    <t>25608-33-7</t>
  </si>
  <si>
    <t>25586-20-3</t>
  </si>
  <si>
    <t>25585-77-7</t>
  </si>
  <si>
    <t>25511-71-1</t>
  </si>
  <si>
    <t>25498-06-0</t>
  </si>
  <si>
    <t>25429-37-2</t>
  </si>
  <si>
    <t>25417-20-3</t>
  </si>
  <si>
    <t>2540-54-7</t>
  </si>
  <si>
    <t>25395-31-7</t>
  </si>
  <si>
    <t>25323-58-4</t>
  </si>
  <si>
    <t>25323-24-4</t>
  </si>
  <si>
    <t>25322-25-2</t>
  </si>
  <si>
    <t>25321-41-9</t>
  </si>
  <si>
    <t>2530-85-0</t>
  </si>
  <si>
    <t>25300-64-5</t>
  </si>
  <si>
    <t>25266-57-3</t>
  </si>
  <si>
    <t>25265-75-2</t>
  </si>
  <si>
    <t>25265-19-4</t>
  </si>
  <si>
    <t>25249-60-9</t>
  </si>
  <si>
    <t>25249-59-6</t>
  </si>
  <si>
    <t>25249-16-5</t>
  </si>
  <si>
    <t>25248-43-5</t>
  </si>
  <si>
    <t>25248-42-4</t>
  </si>
  <si>
    <t>25232-40-0</t>
  </si>
  <si>
    <t>25214-85-1</t>
  </si>
  <si>
    <t>25214-48-6</t>
  </si>
  <si>
    <t>25213-96-1</t>
  </si>
  <si>
    <t>25213-26-7</t>
  </si>
  <si>
    <t>25212-88-8</t>
  </si>
  <si>
    <t>25212-83-3</t>
  </si>
  <si>
    <t>25212-19-5</t>
  </si>
  <si>
    <t>25212-06-0</t>
  </si>
  <si>
    <t>25191-90-6</t>
  </si>
  <si>
    <t>25190-87-8</t>
  </si>
  <si>
    <t>25190-06-1</t>
  </si>
  <si>
    <t>25168-10-9</t>
  </si>
  <si>
    <t>25168-06-3</t>
  </si>
  <si>
    <t>25167-83-3</t>
  </si>
  <si>
    <t>25167-70-8</t>
  </si>
  <si>
    <t>25167-67-3</t>
  </si>
  <si>
    <t>25167-32-2</t>
  </si>
  <si>
    <t>25155-83-3</t>
  </si>
  <si>
    <t>25155-19-5</t>
  </si>
  <si>
    <t>25154-52-3</t>
  </si>
  <si>
    <t>25154-01-2</t>
  </si>
  <si>
    <t>25153-46-2</t>
  </si>
  <si>
    <t>25135-73-3</t>
  </si>
  <si>
    <t>25135-39-1</t>
  </si>
  <si>
    <t>25134-49-0</t>
  </si>
  <si>
    <t>25134-21-8</t>
  </si>
  <si>
    <t>25133-98-6</t>
  </si>
  <si>
    <t>25133-97-5</t>
  </si>
  <si>
    <t>25120-29-0</t>
  </si>
  <si>
    <t>25119-90-8</t>
  </si>
  <si>
    <t>25119-64-6</t>
  </si>
  <si>
    <t>25119-62-4</t>
  </si>
  <si>
    <t>25104-37-4</t>
  </si>
  <si>
    <t>25103-87-1</t>
  </si>
  <si>
    <t>25103-74-6</t>
  </si>
  <si>
    <t>25103-58-6</t>
  </si>
  <si>
    <t>25101-45-5</t>
  </si>
  <si>
    <t>25101-06-8</t>
  </si>
  <si>
    <t>25101-03-5</t>
  </si>
  <si>
    <t>25088-69-1</t>
  </si>
  <si>
    <t>25087-26-7</t>
  </si>
  <si>
    <t>25086-70-8</t>
  </si>
  <si>
    <t>25086-48-0</t>
  </si>
  <si>
    <t>25086-37-7</t>
  </si>
  <si>
    <t>25086-36-6</t>
  </si>
  <si>
    <t>25086-35-5</t>
  </si>
  <si>
    <t>25086-15-1</t>
  </si>
  <si>
    <t>25085-82-9</t>
  </si>
  <si>
    <t>25085-75-0</t>
  </si>
  <si>
    <t>25085-50-1</t>
  </si>
  <si>
    <t>25085-46-5</t>
  </si>
  <si>
    <t>25085-41-0</t>
  </si>
  <si>
    <t>25085-39-6</t>
  </si>
  <si>
    <t>25085-34-1</t>
  </si>
  <si>
    <t>25085-21-6</t>
  </si>
  <si>
    <t>25085-20-5</t>
  </si>
  <si>
    <t>25085-19-2</t>
  </si>
  <si>
    <t>25085-11-4</t>
  </si>
  <si>
    <t>25068-58-0</t>
  </si>
  <si>
    <t>25068-38-6</t>
  </si>
  <si>
    <t>25068-26-2</t>
  </si>
  <si>
    <t>25068-00-2</t>
  </si>
  <si>
    <t>25067-34-9</t>
  </si>
  <si>
    <t>25067-11-2</t>
  </si>
  <si>
    <t>25067-05-4</t>
  </si>
  <si>
    <t>25067-01-0</t>
  </si>
  <si>
    <t>25054-06-2</t>
  </si>
  <si>
    <t>25053-97-8</t>
  </si>
  <si>
    <t>25053-96-7</t>
  </si>
  <si>
    <t>25053-89-8</t>
  </si>
  <si>
    <t>25053-88-7</t>
  </si>
  <si>
    <t>25053-68-3</t>
  </si>
  <si>
    <t>25053-57-0</t>
  </si>
  <si>
    <t>25053-09-2</t>
  </si>
  <si>
    <t>25052-74-8</t>
  </si>
  <si>
    <t>25052-65-7</t>
  </si>
  <si>
    <t>25052-62-4</t>
  </si>
  <si>
    <t>25038-72-6</t>
  </si>
  <si>
    <t>25038-59-9</t>
  </si>
  <si>
    <t>25038-54-4</t>
  </si>
  <si>
    <t>25038-37-3</t>
  </si>
  <si>
    <t>25038-36-2</t>
  </si>
  <si>
    <t>25038-32-8</t>
  </si>
  <si>
    <t>25037-78-9</t>
  </si>
  <si>
    <t>25037-45-0</t>
  </si>
  <si>
    <t>25037-32-5</t>
  </si>
  <si>
    <t>25036-49-1</t>
  </si>
  <si>
    <t>25036-19-5</t>
  </si>
  <si>
    <t>25036-16-2</t>
  </si>
  <si>
    <t>25035-98-7</t>
  </si>
  <si>
    <t>25035-97-6</t>
  </si>
  <si>
    <t>25035-90-9</t>
  </si>
  <si>
    <t>25035-89-6</t>
  </si>
  <si>
    <t>25035-75-0</t>
  </si>
  <si>
    <t>25035-71-6</t>
  </si>
  <si>
    <t>25035-69-2</t>
  </si>
  <si>
    <t>25035-68-1</t>
  </si>
  <si>
    <t>25035-26-1</t>
  </si>
  <si>
    <t>25035-04-5</t>
  </si>
  <si>
    <t>25034-96-2</t>
  </si>
  <si>
    <t>25034-86-0</t>
  </si>
  <si>
    <t>25034-77-9</t>
  </si>
  <si>
    <t>25034-71-3</t>
  </si>
  <si>
    <t>25034-58-6</t>
  </si>
  <si>
    <t>25014-41-9</t>
  </si>
  <si>
    <t>25014-31-7</t>
  </si>
  <si>
    <t>25013-15-4</t>
  </si>
  <si>
    <t>2499-59-4</t>
  </si>
  <si>
    <t>24981-14-4</t>
  </si>
  <si>
    <t>24981-13-3</t>
  </si>
  <si>
    <t>24980-96-9</t>
  </si>
  <si>
    <t>24980-58-3</t>
  </si>
  <si>
    <t>24969-25-3</t>
  </si>
  <si>
    <t>24968-80-7</t>
  </si>
  <si>
    <t>24968-79-4</t>
  </si>
  <si>
    <t>24968-11-4</t>
  </si>
  <si>
    <t>24938-91-8</t>
  </si>
  <si>
    <t>24938-67-8</t>
  </si>
  <si>
    <t>24938-37-2</t>
  </si>
  <si>
    <t>24938-19-0</t>
  </si>
  <si>
    <t>24938-16-7</t>
  </si>
  <si>
    <t>24938-12-3</t>
  </si>
  <si>
    <t>24937-93-7</t>
  </si>
  <si>
    <t>24937-79-9</t>
  </si>
  <si>
    <t>24937-78-8</t>
  </si>
  <si>
    <t>24937-72-2</t>
  </si>
  <si>
    <t>24937-16-4</t>
  </si>
  <si>
    <t>24936-74-1</t>
  </si>
  <si>
    <t>24936-69-4</t>
  </si>
  <si>
    <t>24936-41-2</t>
  </si>
  <si>
    <t>24887-06-7</t>
  </si>
  <si>
    <t>2478-21-9</t>
  </si>
  <si>
    <t>24689-89-2</t>
  </si>
  <si>
    <t>24614-51-5</t>
  </si>
  <si>
    <t>24593-34-8</t>
  </si>
  <si>
    <t>24520-19-2</t>
  </si>
  <si>
    <t>2451-84-5</t>
  </si>
  <si>
    <t>2444-90-8</t>
  </si>
  <si>
    <t>2444-19-1</t>
  </si>
  <si>
    <t>2443-39-2</t>
  </si>
  <si>
    <t>2432-99-7</t>
  </si>
  <si>
    <t>2432-63-5</t>
  </si>
  <si>
    <t>24170-14-7</t>
  </si>
  <si>
    <t>2397-00-4</t>
  </si>
  <si>
    <t>23850-94-4</t>
  </si>
  <si>
    <t>2358-84-1</t>
  </si>
  <si>
    <t>2351-42-0</t>
  </si>
  <si>
    <t>23337-55-5</t>
  </si>
  <si>
    <t>23335-74-2</t>
  </si>
  <si>
    <t>23272-52-8</t>
  </si>
  <si>
    <t>23250-44-4</t>
  </si>
  <si>
    <t>23188-10-5</t>
  </si>
  <si>
    <t>23128-74-7</t>
  </si>
  <si>
    <t>2273-43-0</t>
  </si>
  <si>
    <t>22677-47-0</t>
  </si>
  <si>
    <t>22464-99-9</t>
  </si>
  <si>
    <t>2235-54-3</t>
  </si>
  <si>
    <t>2235-43-0</t>
  </si>
  <si>
    <t>221281-21-6</t>
  </si>
  <si>
    <t>22124-95-4</t>
  </si>
  <si>
    <t>2210-28-8</t>
  </si>
  <si>
    <t>21577-80-0</t>
  </si>
  <si>
    <t>2156-96-9</t>
  </si>
  <si>
    <t>2155-60-4</t>
  </si>
  <si>
    <t>2123-20-8</t>
  </si>
  <si>
    <t>2123-19-5</t>
  </si>
  <si>
    <t>20679-58-7</t>
  </si>
  <si>
    <t>20466-33-5</t>
  </si>
  <si>
    <t>20427-58-1</t>
  </si>
  <si>
    <t>203742-97-6</t>
  </si>
  <si>
    <t>20336-95-2</t>
  </si>
  <si>
    <t>20324-32-7</t>
  </si>
  <si>
    <t>20314-74-3</t>
  </si>
  <si>
    <t>20314-73-2</t>
  </si>
  <si>
    <t>202483-55-4</t>
  </si>
  <si>
    <t>20232-24-0</t>
  </si>
  <si>
    <t>20227-53-6</t>
  </si>
  <si>
    <t>20190-00-5</t>
  </si>
  <si>
    <t>201687-57-2</t>
  </si>
  <si>
    <t>2001-94-7</t>
  </si>
  <si>
    <t>20018-09-1</t>
  </si>
  <si>
    <t>19704-83-7</t>
  </si>
  <si>
    <t>1965-29-3</t>
  </si>
  <si>
    <t>19583-54-1</t>
  </si>
  <si>
    <t>19484-26-5</t>
  </si>
  <si>
    <t>193098-40-7</t>
  </si>
  <si>
    <t>19262-37-4</t>
  </si>
  <si>
    <t>192268-65-8</t>
  </si>
  <si>
    <t>19153-79-8</t>
  </si>
  <si>
    <t>19139-31-2</t>
  </si>
  <si>
    <t>1912-84-1</t>
  </si>
  <si>
    <t>18996-35-5</t>
  </si>
  <si>
    <t>18917-89-0</t>
  </si>
  <si>
    <t>18908-16-2</t>
  </si>
  <si>
    <t>1863-63-4</t>
  </si>
  <si>
    <t>184785-38-4</t>
  </si>
  <si>
    <t>1847-55-8</t>
  </si>
  <si>
    <t>1843-03-4</t>
  </si>
  <si>
    <t>183867-42-7</t>
  </si>
  <si>
    <t>1838-08-0</t>
  </si>
  <si>
    <t>183508-18-1</t>
  </si>
  <si>
    <t>18312-04-4</t>
  </si>
  <si>
    <t>18268-70-7</t>
  </si>
  <si>
    <t>182635-99-0</t>
  </si>
  <si>
    <t>1817-68-1</t>
  </si>
  <si>
    <t>1809-14-9</t>
  </si>
  <si>
    <t>1804-87-1</t>
  </si>
  <si>
    <t>18035-91-1</t>
  </si>
  <si>
    <t>178358-58-2</t>
  </si>
  <si>
    <t>17573-13-6</t>
  </si>
  <si>
    <t>17572-97-3</t>
  </si>
  <si>
    <t>175419-23-5</t>
  </si>
  <si>
    <t>17455-13-9</t>
  </si>
  <si>
    <t>17421-79-3</t>
  </si>
  <si>
    <t>1740-19-8</t>
  </si>
  <si>
    <t>1732-10-1</t>
  </si>
  <si>
    <t>17265-14-4</t>
  </si>
  <si>
    <t>17201-15-9</t>
  </si>
  <si>
    <t>17194-00-2</t>
  </si>
  <si>
    <t>17161-57-8</t>
  </si>
  <si>
    <t>17157-03-8</t>
  </si>
  <si>
    <t>1711-40-6</t>
  </si>
  <si>
    <t>1709-70-2</t>
  </si>
  <si>
    <t>16971-82-7</t>
  </si>
  <si>
    <t>16961-83-4</t>
  </si>
  <si>
    <t>16919-19-0</t>
  </si>
  <si>
    <t>167678-45-7</t>
  </si>
  <si>
    <t>16722-51-3</t>
  </si>
  <si>
    <t>16721-80-5</t>
  </si>
  <si>
    <t>16715-59-6</t>
  </si>
  <si>
    <t>16577-52-9</t>
  </si>
  <si>
    <t>16545-54-3</t>
  </si>
  <si>
    <t>164907-73-7</t>
  </si>
  <si>
    <t>16453-54-6</t>
  </si>
  <si>
    <t>16283-36-6</t>
  </si>
  <si>
    <t>16260-09-6</t>
  </si>
  <si>
    <t>1623-05-8</t>
  </si>
  <si>
    <t>1620-68-4</t>
  </si>
  <si>
    <t>161717-32-4</t>
  </si>
  <si>
    <t>16091-18-2</t>
  </si>
  <si>
    <t>16068-46-5</t>
  </si>
  <si>
    <t>16064-83-8</t>
  </si>
  <si>
    <t>1602-97-7</t>
  </si>
  <si>
    <t>16008-32-5</t>
  </si>
  <si>
    <t>16008-31-4</t>
  </si>
  <si>
    <t>15956-58-8</t>
  </si>
  <si>
    <t>15922-78-8</t>
  </si>
  <si>
    <t>1588-79-0</t>
  </si>
  <si>
    <t>15844-92-5</t>
  </si>
  <si>
    <t>15659-56-0</t>
  </si>
  <si>
    <t>15602-15-0</t>
  </si>
  <si>
    <t>15570-10-2</t>
  </si>
  <si>
    <t>155419-59-3</t>
  </si>
  <si>
    <t>155-04-4</t>
  </si>
  <si>
    <t>154946-66-4</t>
  </si>
  <si>
    <t>154862-43-8</t>
  </si>
  <si>
    <t>15467-06-8</t>
  </si>
  <si>
    <t>15336-82-0</t>
  </si>
  <si>
    <t>1533-45-5</t>
  </si>
  <si>
    <t>15275-07-7</t>
  </si>
  <si>
    <t>15242-96-3</t>
  </si>
  <si>
    <t>15181-46-1</t>
  </si>
  <si>
    <t>151-56-4</t>
  </si>
  <si>
    <t>151436-98-5</t>
  </si>
  <si>
    <t>151-32-6</t>
  </si>
  <si>
    <t>151-13-3</t>
  </si>
  <si>
    <t>150-88-9</t>
  </si>
  <si>
    <t>150-61-8</t>
  </si>
  <si>
    <t>150-38-9</t>
  </si>
  <si>
    <t>150-11-8</t>
  </si>
  <si>
    <t>14998-27-7</t>
  </si>
  <si>
    <t>14990-62-6</t>
  </si>
  <si>
    <t>149-82-6</t>
  </si>
  <si>
    <t>149564-64-7</t>
  </si>
  <si>
    <t>149564-63-6</t>
  </si>
  <si>
    <t>149564-62-5</t>
  </si>
  <si>
    <t>149-44-0</t>
  </si>
  <si>
    <t>14866-68-3</t>
  </si>
  <si>
    <t>14861-06-4</t>
  </si>
  <si>
    <t>14798-03-9</t>
  </si>
  <si>
    <t>14762-38-0</t>
  </si>
  <si>
    <t>147-47-7</t>
  </si>
  <si>
    <t>147315-50-2</t>
  </si>
  <si>
    <t>14726-36-4</t>
  </si>
  <si>
    <t>147-14-8</t>
  </si>
  <si>
    <t>14697-48-4</t>
  </si>
  <si>
    <t>14666-96-7</t>
  </si>
  <si>
    <t>14666-94-5</t>
  </si>
  <si>
    <t>146452-93-9</t>
  </si>
  <si>
    <t>1462-84-6</t>
  </si>
  <si>
    <t>14614-46-1</t>
  </si>
  <si>
    <t>14595-35-8</t>
  </si>
  <si>
    <t>144635-08-5</t>
  </si>
  <si>
    <t>14440-80-3</t>
  </si>
  <si>
    <t>144-19-4</t>
  </si>
  <si>
    <t>144093-88-9</t>
  </si>
  <si>
    <t>14351-40-7</t>
  </si>
  <si>
    <t>143283-10-7</t>
  </si>
  <si>
    <t>14324-55-1</t>
  </si>
  <si>
    <t>143-23-7</t>
  </si>
  <si>
    <t>143-06-6</t>
  </si>
  <si>
    <t>142-82-5</t>
  </si>
  <si>
    <t>142-77-8</t>
  </si>
  <si>
    <t>142-48-3</t>
  </si>
  <si>
    <t>142-26-7</t>
  </si>
  <si>
    <t>142-09-6</t>
  </si>
  <si>
    <t>14150-71-1</t>
  </si>
  <si>
    <t>141-24-2</t>
  </si>
  <si>
    <t>141-23-1</t>
  </si>
  <si>
    <t>141-20-8</t>
  </si>
  <si>
    <t>141-17-3</t>
  </si>
  <si>
    <t>141-05-9</t>
  </si>
  <si>
    <t>141-02-6</t>
  </si>
  <si>
    <t>14066-20-7</t>
  </si>
  <si>
    <t>14066-19-4</t>
  </si>
  <si>
    <t>14033-48-8</t>
  </si>
  <si>
    <t>14020-52-1</t>
  </si>
  <si>
    <t>140-04-5</t>
  </si>
  <si>
    <t>140-03-4</t>
  </si>
  <si>
    <t>14002-34-7</t>
  </si>
  <si>
    <t>140-01-2</t>
  </si>
  <si>
    <t>139-89-9</t>
  </si>
  <si>
    <t>139-43-5</t>
  </si>
  <si>
    <t>139-12-8</t>
  </si>
  <si>
    <t>13881-91-9</t>
  </si>
  <si>
    <t>13863-31-5</t>
  </si>
  <si>
    <t>13840-33-0</t>
  </si>
  <si>
    <t>138-25-0</t>
  </si>
  <si>
    <t>13822-56-5</t>
  </si>
  <si>
    <t>13814-85-2</t>
  </si>
  <si>
    <t>13746-66-2</t>
  </si>
  <si>
    <t>137-29-1</t>
  </si>
  <si>
    <t>137-16-6</t>
  </si>
  <si>
    <t>13701-59-2</t>
  </si>
  <si>
    <t>136-84-5</t>
  </si>
  <si>
    <t>136-53-8</t>
  </si>
  <si>
    <t>136-51-6</t>
  </si>
  <si>
    <t>136504-96-6</t>
  </si>
  <si>
    <t>136-36-7</t>
  </si>
  <si>
    <t>136-30-1</t>
  </si>
  <si>
    <t>136-23-2</t>
  </si>
  <si>
    <t>136-04-9</t>
  </si>
  <si>
    <t>13590-97-1</t>
  </si>
  <si>
    <t>135-88-6</t>
  </si>
  <si>
    <t>13586-82-8</t>
  </si>
  <si>
    <t>135861-56-2</t>
  </si>
  <si>
    <t>135-57-9</t>
  </si>
  <si>
    <t>13548-38-4</t>
  </si>
  <si>
    <t>135367-59-8</t>
  </si>
  <si>
    <t>13531-52-7</t>
  </si>
  <si>
    <t>13530-65-9</t>
  </si>
  <si>
    <t>1344-28-1</t>
  </si>
  <si>
    <t>1344-06-5</t>
  </si>
  <si>
    <t>1344-03-2</t>
  </si>
  <si>
    <t>1343-98-2</t>
  </si>
  <si>
    <t>134-32-7</t>
  </si>
  <si>
    <t>13429-07-7</t>
  </si>
  <si>
    <t>1341-49-7</t>
  </si>
  <si>
    <t>1338-51-8</t>
  </si>
  <si>
    <t>1338-39-2</t>
  </si>
  <si>
    <t>1338-23-4</t>
  </si>
  <si>
    <t>1338-22-3</t>
  </si>
  <si>
    <t>1338-10-9</t>
  </si>
  <si>
    <t>1338-08-5</t>
  </si>
  <si>
    <t>1337-88-8</t>
  </si>
  <si>
    <t>1337-85-5</t>
  </si>
  <si>
    <t>1337-63-9</t>
  </si>
  <si>
    <t>1337-61-7</t>
  </si>
  <si>
    <t>1337-25-3</t>
  </si>
  <si>
    <t>1336-98-7</t>
  </si>
  <si>
    <t>1336-93-2</t>
  </si>
  <si>
    <t>1336-64-7</t>
  </si>
  <si>
    <t>1336-63-6</t>
  </si>
  <si>
    <t>1336-58-9</t>
  </si>
  <si>
    <t>1336-56-7</t>
  </si>
  <si>
    <t>1336-25-0</t>
  </si>
  <si>
    <t>1333-88-6</t>
  </si>
  <si>
    <t>1333-21-7</t>
  </si>
  <si>
    <t>1333-17-1</t>
  </si>
  <si>
    <t>1333-15-9</t>
  </si>
  <si>
    <t>1333-07-9</t>
  </si>
  <si>
    <t>1332-21-4</t>
  </si>
  <si>
    <t>133-14-2</t>
  </si>
  <si>
    <t>1330-20-7</t>
  </si>
  <si>
    <t>1328-53-6</t>
  </si>
  <si>
    <t>1327-44-2</t>
  </si>
  <si>
    <t>1327-36-2</t>
  </si>
  <si>
    <t>1327-33-9</t>
  </si>
  <si>
    <t>132-43-4</t>
  </si>
  <si>
    <t>1323-70-2</t>
  </si>
  <si>
    <t>1323-68-8</t>
  </si>
  <si>
    <t>13236-84-5</t>
  </si>
  <si>
    <t>1323-66-6</t>
  </si>
  <si>
    <t>1323-65-5</t>
  </si>
  <si>
    <t>1323-61-1</t>
  </si>
  <si>
    <t>1323-47-3</t>
  </si>
  <si>
    <t>1323-43-9</t>
  </si>
  <si>
    <t>1323-42-8</t>
  </si>
  <si>
    <t>1322-99-2</t>
  </si>
  <si>
    <t>1322-97-0</t>
  </si>
  <si>
    <t>132-29-6</t>
  </si>
  <si>
    <t>1322-94-7</t>
  </si>
  <si>
    <t>1322-93-6</t>
  </si>
  <si>
    <t>1322-77-6</t>
  </si>
  <si>
    <t>1322-75-4</t>
  </si>
  <si>
    <t>1322-23-2</t>
  </si>
  <si>
    <t>1322-21-0</t>
  </si>
  <si>
    <t>1321-87-5</t>
  </si>
  <si>
    <t>1321-81-9</t>
  </si>
  <si>
    <t>1321-80-8</t>
  </si>
  <si>
    <t>1321-69-3</t>
  </si>
  <si>
    <t>1321-63-7</t>
  </si>
  <si>
    <t>1321-55-7</t>
  </si>
  <si>
    <t>1321-54-6</t>
  </si>
  <si>
    <t>1321-33-1</t>
  </si>
  <si>
    <t>1320-95-2</t>
  </si>
  <si>
    <t>1320-79-2</t>
  </si>
  <si>
    <t>1320-78-1</t>
  </si>
  <si>
    <t>1320-67-8</t>
  </si>
  <si>
    <t>1320-64-5</t>
  </si>
  <si>
    <t>1320-51-0</t>
  </si>
  <si>
    <t>1320-16-7</t>
  </si>
  <si>
    <t>1319-78-4</t>
  </si>
  <si>
    <t>1314-98-3</t>
  </si>
  <si>
    <t>1314-36-9</t>
  </si>
  <si>
    <t>131298-44-7</t>
  </si>
  <si>
    <t>131-08-8</t>
  </si>
  <si>
    <t>13108-52-6</t>
  </si>
  <si>
    <t>13107-00-1</t>
  </si>
  <si>
    <t>1310-65-2</t>
  </si>
  <si>
    <t>13092-66-5</t>
  </si>
  <si>
    <t>1308-38-9</t>
  </si>
  <si>
    <t>1304-29-6</t>
  </si>
  <si>
    <t>13040-19-2</t>
  </si>
  <si>
    <t>13040-17-0</t>
  </si>
  <si>
    <t>130328-24-4</t>
  </si>
  <si>
    <t>1302-87-0</t>
  </si>
  <si>
    <t>13014-44-3</t>
  </si>
  <si>
    <t>13007-85-7</t>
  </si>
  <si>
    <t>1300-21-6</t>
  </si>
  <si>
    <t>129874-08-4</t>
  </si>
  <si>
    <t>129-64-6</t>
  </si>
  <si>
    <t>129521-59-1</t>
  </si>
  <si>
    <t>129423-54-7</t>
  </si>
  <si>
    <t>128906-36-5</t>
  </si>
  <si>
    <t>128685-99-4</t>
  </si>
  <si>
    <t>127-65-1</t>
  </si>
  <si>
    <t>127455-44-1</t>
  </si>
  <si>
    <t>12738-64-6</t>
  </si>
  <si>
    <t>127279-01-0</t>
  </si>
  <si>
    <t>127-27-5</t>
  </si>
  <si>
    <t>127-18-4</t>
  </si>
  <si>
    <t>126-99-8</t>
  </si>
  <si>
    <t>126928-28-7</t>
  </si>
  <si>
    <t>126-58-9</t>
  </si>
  <si>
    <t>12645-31-7</t>
  </si>
  <si>
    <t>12627-14-4</t>
  </si>
  <si>
    <t>12627-05-3</t>
  </si>
  <si>
    <t>12624-35-0</t>
  </si>
  <si>
    <t>126019-82-7</t>
  </si>
  <si>
    <t>125249-22-1</t>
  </si>
  <si>
    <t>124-63-0</t>
  </si>
  <si>
    <t>12441-09-7</t>
  </si>
  <si>
    <t>124-26-5</t>
  </si>
  <si>
    <t>124-17-4</t>
  </si>
  <si>
    <t>1241-28-7</t>
  </si>
  <si>
    <t>123-91-1</t>
  </si>
  <si>
    <t>123-84-2</t>
  </si>
  <si>
    <t>12379-38-3</t>
  </si>
  <si>
    <t>123-54-6</t>
  </si>
  <si>
    <t>123-20-6</t>
  </si>
  <si>
    <t>12264-18-5</t>
  </si>
  <si>
    <t>122-60-1</t>
  </si>
  <si>
    <t>12198-93-5</t>
  </si>
  <si>
    <t>121888-68-4</t>
  </si>
  <si>
    <t>121888-67-3</t>
  </si>
  <si>
    <t>121718-15-8</t>
  </si>
  <si>
    <t>121-57-3</t>
  </si>
  <si>
    <t>121510-09-6</t>
  </si>
  <si>
    <t>120-93-4</t>
  </si>
  <si>
    <t>120883-67-2</t>
  </si>
  <si>
    <t>120-87-6</t>
  </si>
  <si>
    <t>120792-37-2</t>
  </si>
  <si>
    <t>120-78-5</t>
  </si>
  <si>
    <t>120-54-7</t>
  </si>
  <si>
    <t>120-52-5</t>
  </si>
  <si>
    <t>1204-28-0</t>
  </si>
  <si>
    <t>12030-97-6</t>
  </si>
  <si>
    <t>12007-58-8</t>
  </si>
  <si>
    <t>12002-43-6</t>
  </si>
  <si>
    <t>12002-22-1</t>
  </si>
  <si>
    <t>12001-33-1</t>
  </si>
  <si>
    <t>12001-29-5</t>
  </si>
  <si>
    <t>12001-28-4</t>
  </si>
  <si>
    <t>12001-26-2</t>
  </si>
  <si>
    <t>12000-57-6</t>
  </si>
  <si>
    <t>119345-01-6</t>
  </si>
  <si>
    <t>1190-63-2</t>
  </si>
  <si>
    <t>118948-85-9</t>
  </si>
  <si>
    <t>118685-26-0</t>
  </si>
  <si>
    <t>1184-84-5</t>
  </si>
  <si>
    <t>1184-64-1</t>
  </si>
  <si>
    <t>118337-09-0</t>
  </si>
  <si>
    <t>118299-90-4</t>
  </si>
  <si>
    <t>117-83-9</t>
  </si>
  <si>
    <t>116810-47-0</t>
  </si>
  <si>
    <t>116438-56-3</t>
  </si>
  <si>
    <t>116-37-0</t>
  </si>
  <si>
    <t>115-83-3</t>
  </si>
  <si>
    <t>115340-77-7</t>
  </si>
  <si>
    <t>114815-61-1</t>
  </si>
  <si>
    <t>114464-65-2</t>
  </si>
  <si>
    <t>113669-58-2</t>
  </si>
  <si>
    <t>113652-56-5</t>
  </si>
  <si>
    <t>113221-69-5</t>
  </si>
  <si>
    <t>1131-60-8</t>
  </si>
  <si>
    <t>113-00-8</t>
  </si>
  <si>
    <t>112-95-8</t>
  </si>
  <si>
    <t>112-84-5</t>
  </si>
  <si>
    <t>112-62-9</t>
  </si>
  <si>
    <t>112-39-0</t>
  </si>
  <si>
    <t>112-24-3</t>
  </si>
  <si>
    <t>112-15-2</t>
  </si>
  <si>
    <t>112-11-8</t>
  </si>
  <si>
    <t>1119-74-0</t>
  </si>
  <si>
    <t>111-91-1</t>
  </si>
  <si>
    <t>111-63-7</t>
  </si>
  <si>
    <t>111-59-1</t>
  </si>
  <si>
    <t>111560-38-4</t>
  </si>
  <si>
    <t>11121-16-7</t>
  </si>
  <si>
    <t>11111-34-5</t>
  </si>
  <si>
    <t>111-06-8</t>
  </si>
  <si>
    <t>11104-61-3</t>
  </si>
  <si>
    <t>110-99-6</t>
  </si>
  <si>
    <t>110885-58-0</t>
  </si>
  <si>
    <t>110-88-3</t>
  </si>
  <si>
    <t>110-60-1</t>
  </si>
  <si>
    <t>110553-27-0</t>
  </si>
  <si>
    <t>110-34-9</t>
  </si>
  <si>
    <t>110-30-5</t>
  </si>
  <si>
    <t>110-29-2</t>
  </si>
  <si>
    <t>110-22-5</t>
  </si>
  <si>
    <t>110224-99-2</t>
  </si>
  <si>
    <t>110-18-9</t>
  </si>
  <si>
    <t>109-99-9</t>
  </si>
  <si>
    <t>109-92-2</t>
  </si>
  <si>
    <t>109-89-7</t>
  </si>
  <si>
    <t>109-78-4</t>
  </si>
  <si>
    <t>109-76-2</t>
  </si>
  <si>
    <t>109-72-8</t>
  </si>
  <si>
    <t>109-67-1</t>
  </si>
  <si>
    <t>109-66-0</t>
  </si>
  <si>
    <t>109-58-0</t>
  </si>
  <si>
    <t>109-31-9</t>
  </si>
  <si>
    <t>109206-78-2</t>
  </si>
  <si>
    <t>109180-05-4</t>
  </si>
  <si>
    <t>108-90-7</t>
  </si>
  <si>
    <t>108-88-3</t>
  </si>
  <si>
    <t>108-78-1</t>
  </si>
  <si>
    <t>108-75-8</t>
  </si>
  <si>
    <t>108502-02-9</t>
  </si>
  <si>
    <t>108389-20-4</t>
  </si>
  <si>
    <t>108389-19-1</t>
  </si>
  <si>
    <t>108-31-6</t>
  </si>
  <si>
    <t>107-71-1</t>
  </si>
  <si>
    <t>107-58-4</t>
  </si>
  <si>
    <t>107-39-1</t>
  </si>
  <si>
    <t>107-25-5</t>
  </si>
  <si>
    <t>107-22-2</t>
  </si>
  <si>
    <t>106990-43-6</t>
  </si>
  <si>
    <t>106-99-0</t>
  </si>
  <si>
    <t>106-98-9</t>
  </si>
  <si>
    <t>106-92-3</t>
  </si>
  <si>
    <t>106-89-8</t>
  </si>
  <si>
    <t>106797-53-9</t>
  </si>
  <si>
    <t>106-79-6</t>
  </si>
  <si>
    <t>1067-33-0</t>
  </si>
  <si>
    <t>106-63-8</t>
  </si>
  <si>
    <t>106569-82-8</t>
  </si>
  <si>
    <t>106-51-4</t>
  </si>
  <si>
    <t>106392-12-5</t>
  </si>
  <si>
    <t>106281-10-1</t>
  </si>
  <si>
    <t>106276-80-6</t>
  </si>
  <si>
    <t>106168-39-2</t>
  </si>
  <si>
    <t>106168-37-0</t>
  </si>
  <si>
    <t>106168-36-9</t>
  </si>
  <si>
    <t>106-14-9</t>
  </si>
  <si>
    <t>106-12-7</t>
  </si>
  <si>
    <t>106-11-6</t>
  </si>
  <si>
    <t>106-10-5</t>
  </si>
  <si>
    <t>10604-69-0</t>
  </si>
  <si>
    <t>105-97-5</t>
  </si>
  <si>
    <t>10595-80-9</t>
  </si>
  <si>
    <t>105-77-1</t>
  </si>
  <si>
    <t>105-76-0</t>
  </si>
  <si>
    <t>105-75-9</t>
  </si>
  <si>
    <t>105-74-8</t>
  </si>
  <si>
    <t>105729-79-1</t>
  </si>
  <si>
    <t>105-64-6</t>
  </si>
  <si>
    <t>10563-26-5</t>
  </si>
  <si>
    <t>105607-04-3</t>
  </si>
  <si>
    <t>105-59-9</t>
  </si>
  <si>
    <t>105442-85-1</t>
  </si>
  <si>
    <t>105-38-4</t>
  </si>
  <si>
    <t>105-12-4</t>
  </si>
  <si>
    <t>105-11-3</t>
  </si>
  <si>
    <t>105035-10-7</t>
  </si>
  <si>
    <t>10491-31-3</t>
  </si>
  <si>
    <t>104-78-9</t>
  </si>
  <si>
    <t>10476-84-3</t>
  </si>
  <si>
    <t>104-68-7</t>
  </si>
  <si>
    <t>10419-97-3</t>
  </si>
  <si>
    <t>104-15-4</t>
  </si>
  <si>
    <t>10377-60-3</t>
  </si>
  <si>
    <t>10377-51-2</t>
  </si>
  <si>
    <t>103-49-1</t>
  </si>
  <si>
    <t>103-16-2</t>
  </si>
  <si>
    <t>10305-79-0</t>
  </si>
  <si>
    <t>102-96-5</t>
  </si>
  <si>
    <t>10279-63-7</t>
  </si>
  <si>
    <t>10279-61-5</t>
  </si>
  <si>
    <t>102-79-4</t>
  </si>
  <si>
    <t>102-77-2</t>
  </si>
  <si>
    <t>102-40-9</t>
  </si>
  <si>
    <t>10233-13-3</t>
  </si>
  <si>
    <t>102322-36-1</t>
  </si>
  <si>
    <t>10213-78-2</t>
  </si>
  <si>
    <t>102-09-0</t>
  </si>
  <si>
    <t>102-08-9</t>
  </si>
  <si>
    <t>102054-10-4</t>
  </si>
  <si>
    <t>102047-29-0</t>
  </si>
  <si>
    <t>10192-85-5</t>
  </si>
  <si>
    <t>101747-84-6</t>
  </si>
  <si>
    <t>101-73-5</t>
  </si>
  <si>
    <t>101-72-4</t>
  </si>
  <si>
    <t>101-70-2</t>
  </si>
  <si>
    <t>101-43-9</t>
  </si>
  <si>
    <t>10139-57-8</t>
  </si>
  <si>
    <t>10139-54-5</t>
  </si>
  <si>
    <t>10124-37-5</t>
  </si>
  <si>
    <t>101229-03-2</t>
  </si>
  <si>
    <t>10119-53-6</t>
  </si>
  <si>
    <t>101-14-4</t>
  </si>
  <si>
    <t>10103-46-5</t>
  </si>
  <si>
    <t>10102-71-3</t>
  </si>
  <si>
    <t>101-01-9</t>
  </si>
  <si>
    <t>10101-66-3</t>
  </si>
  <si>
    <t>10101-39-0</t>
  </si>
  <si>
    <t>10099-71-5</t>
  </si>
  <si>
    <t>10099-70-4</t>
  </si>
  <si>
    <t>10094-45-8</t>
  </si>
  <si>
    <t>100-93-6</t>
  </si>
  <si>
    <t>100897-12-9</t>
  </si>
  <si>
    <t>10045-89-3</t>
  </si>
  <si>
    <t>10043-83-1</t>
  </si>
  <si>
    <t>10042-66-7</t>
  </si>
  <si>
    <t>10042-65-6</t>
  </si>
  <si>
    <t>10041-27-7</t>
  </si>
  <si>
    <t>100403-25-6</t>
  </si>
  <si>
    <t>10039-54-0</t>
  </si>
  <si>
    <t>10039-34-6</t>
  </si>
  <si>
    <t>10039-33-5</t>
  </si>
  <si>
    <t>10038-92-3</t>
  </si>
  <si>
    <t>10034-85-2</t>
  </si>
  <si>
    <t>10031-89-7</t>
  </si>
  <si>
    <t>1002-88-6</t>
  </si>
  <si>
    <t>10024-88-1</t>
  </si>
  <si>
    <t>10024-58-5</t>
  </si>
  <si>
    <t>10024-47-2</t>
  </si>
  <si>
    <t>109961-42-4</t>
  </si>
  <si>
    <t>197566-90-8</t>
  </si>
  <si>
    <t>250639-69-1</t>
  </si>
  <si>
    <t>137898-98-7</t>
  </si>
  <si>
    <t>6417-85-2</t>
  </si>
  <si>
    <t>518-47-8</t>
  </si>
  <si>
    <t>9014-93-1</t>
  </si>
  <si>
    <t>25191-04-2</t>
  </si>
  <si>
    <t>163702-01-0</t>
  </si>
  <si>
    <t>143925-92-2</t>
  </si>
  <si>
    <t>113114-05-9</t>
  </si>
  <si>
    <t>68527-25-3</t>
  </si>
  <si>
    <t>220459-70-1</t>
  </si>
  <si>
    <t>26590-05-6</t>
  </si>
  <si>
    <t>24748-23-0</t>
  </si>
  <si>
    <t>39354-45-5</t>
  </si>
  <si>
    <t>9010-93-9</t>
  </si>
  <si>
    <t>111190-67-1</t>
  </si>
  <si>
    <t>9046-10-0</t>
  </si>
  <si>
    <t>130353-60-5</t>
  </si>
  <si>
    <t>2855-27-8</t>
  </si>
  <si>
    <t>17540-75-9</t>
  </si>
  <si>
    <t>250640-73-4</t>
  </si>
  <si>
    <t>100-20-9</t>
  </si>
  <si>
    <t>150413-26-6</t>
  </si>
  <si>
    <t>51000-52-3</t>
  </si>
  <si>
    <t>24969-26-4</t>
  </si>
  <si>
    <t>6291-95-8</t>
  </si>
  <si>
    <t>69804-19-9</t>
  </si>
  <si>
    <t>234112-62-0</t>
  </si>
  <si>
    <t>27012-62-0</t>
  </si>
  <si>
    <t>134701-20-5</t>
  </si>
  <si>
    <t>4948-15-6</t>
  </si>
  <si>
    <t>171090-93-0</t>
  </si>
  <si>
    <t>3049-71-6</t>
  </si>
  <si>
    <t>25134-01-4</t>
  </si>
  <si>
    <t>190062-24-9</t>
  </si>
  <si>
    <t>56357-87-0</t>
  </si>
  <si>
    <t>3089-16-5</t>
  </si>
  <si>
    <t>10543-57-4</t>
  </si>
  <si>
    <t>1141-38-4</t>
  </si>
  <si>
    <t>840-65-3</t>
  </si>
  <si>
    <t>88-68-6</t>
  </si>
  <si>
    <t>70914-12-4</t>
  </si>
  <si>
    <t>300711-92-6</t>
  </si>
  <si>
    <t>009003-28-5</t>
  </si>
  <si>
    <t>69102-90-5</t>
  </si>
  <si>
    <t>77817-87-9</t>
  </si>
  <si>
    <t>58374-69-9</t>
  </si>
  <si>
    <t>52825-28-2</t>
  </si>
  <si>
    <t>95176-15-1</t>
  </si>
  <si>
    <t>5165-97-9</t>
  </si>
  <si>
    <t>343844-23-5</t>
  </si>
  <si>
    <t>343846-01-5</t>
  </si>
  <si>
    <t>343845-30-7</t>
  </si>
  <si>
    <t>62258-49-5</t>
  </si>
  <si>
    <t>26813-14-9</t>
  </si>
  <si>
    <t>174254-23-0</t>
  </si>
  <si>
    <t>3864-99-1</t>
  </si>
  <si>
    <t>91648-24-7</t>
  </si>
  <si>
    <t>68784-14-5</t>
  </si>
  <si>
    <t>81843-52-9</t>
  </si>
  <si>
    <t>203255-81-6</t>
  </si>
  <si>
    <t>150607-28-6</t>
  </si>
  <si>
    <t>25037-99-4</t>
  </si>
  <si>
    <t>25135-20-0</t>
  </si>
  <si>
    <t>114133-44-7</t>
  </si>
  <si>
    <t>167678-43-5</t>
  </si>
  <si>
    <t>65447-77-0</t>
  </si>
  <si>
    <t>70321-86-7</t>
  </si>
  <si>
    <t>351870-33-2</t>
  </si>
  <si>
    <t>88645-29-8</t>
  </si>
  <si>
    <t>328389-91-9</t>
  </si>
  <si>
    <t>9010-94-0</t>
  </si>
  <si>
    <t>68412-37-3</t>
  </si>
  <si>
    <t>10508-09-5</t>
  </si>
  <si>
    <t>375387-19-2</t>
  </si>
  <si>
    <t>151841-65-5</t>
  </si>
  <si>
    <t>624-48-6</t>
  </si>
  <si>
    <t>5232-99-5</t>
  </si>
  <si>
    <t>223503-47-7</t>
  </si>
  <si>
    <t>6197-30-4</t>
  </si>
  <si>
    <t>28931-67-1</t>
  </si>
  <si>
    <t>6440-58-0</t>
  </si>
  <si>
    <t>27636-82-4</t>
  </si>
  <si>
    <t>111-78-4</t>
  </si>
  <si>
    <t>68988-89-6</t>
  </si>
  <si>
    <t>68909-20-6</t>
  </si>
  <si>
    <t>219566-57-1</t>
  </si>
  <si>
    <t>332142-67-3</t>
  </si>
  <si>
    <t>20587-61-5</t>
  </si>
  <si>
    <t>193018-53-0</t>
  </si>
  <si>
    <t>27029-05-6</t>
  </si>
  <si>
    <t>106108-23-0</t>
  </si>
  <si>
    <t>106108-22-9</t>
  </si>
  <si>
    <t>2599-84-0</t>
  </si>
  <si>
    <t>39612-00-5</t>
  </si>
  <si>
    <t>65997-24-2</t>
  </si>
  <si>
    <t>6334-25-4</t>
  </si>
  <si>
    <t>69011-05-8</t>
  </si>
  <si>
    <t>51995-62-1</t>
  </si>
  <si>
    <t>91053-16-6</t>
  </si>
  <si>
    <t>343837-39-8</t>
  </si>
  <si>
    <t>380304-86-9</t>
  </si>
  <si>
    <t>344612-00-6</t>
  </si>
  <si>
    <t>178671-58-4</t>
  </si>
  <si>
    <t>156209-91-5</t>
  </si>
  <si>
    <t>148105-13-9</t>
  </si>
  <si>
    <t>35830-10-5</t>
  </si>
  <si>
    <t>166164-74-5</t>
  </si>
  <si>
    <t>117163-06-1</t>
  </si>
  <si>
    <t>207283-92-9</t>
  </si>
  <si>
    <t>207283-72-5</t>
  </si>
  <si>
    <t>335356-94-0</t>
  </si>
  <si>
    <t>207283-64-5</t>
  </si>
  <si>
    <t>346709-25-9</t>
  </si>
  <si>
    <t>462110-48-1</t>
  </si>
  <si>
    <t>87865-40-5</t>
  </si>
  <si>
    <t>6362-80-7</t>
  </si>
  <si>
    <t>388567-01-9</t>
  </si>
  <si>
    <t>111-57-9</t>
  </si>
  <si>
    <t>9003-13-8</t>
  </si>
  <si>
    <t>145650-60-8</t>
  </si>
  <si>
    <t>1047-16-1</t>
  </si>
  <si>
    <t>117675-55-5</t>
  </si>
  <si>
    <t>68132-00-3</t>
  </si>
  <si>
    <t>950-99-2</t>
  </si>
  <si>
    <t>65072-10-8</t>
  </si>
  <si>
    <t>209119-35-7</t>
  </si>
  <si>
    <t>112-57-2</t>
  </si>
  <si>
    <t>202483-49-6</t>
  </si>
  <si>
    <t>444992-04-5</t>
  </si>
  <si>
    <t>32687-78-8</t>
  </si>
  <si>
    <t>7473-98-5</t>
  </si>
  <si>
    <t>155419-56-0</t>
  </si>
  <si>
    <t>000109-43-3</t>
  </si>
  <si>
    <t>58128-22-6</t>
  </si>
  <si>
    <t>159002-21-8</t>
  </si>
  <si>
    <t>9003-18-3</t>
  </si>
  <si>
    <t>9011-53-4</t>
  </si>
  <si>
    <t>26425-79-6</t>
  </si>
  <si>
    <t>180071-71-0</t>
  </si>
  <si>
    <t>77699-82-2</t>
  </si>
  <si>
    <t>70290-02-7</t>
  </si>
  <si>
    <t>14302-13-7</t>
  </si>
  <si>
    <t>112754-95-7</t>
  </si>
  <si>
    <t>4724-48-5</t>
  </si>
  <si>
    <t>115-84-4</t>
  </si>
  <si>
    <t>26125-61-1</t>
  </si>
  <si>
    <t>26221-73-8</t>
  </si>
  <si>
    <t>622366-97-6</t>
  </si>
  <si>
    <t>18282-10-5</t>
  </si>
  <si>
    <t>36793-27-8</t>
  </si>
  <si>
    <t>97953-22-5</t>
  </si>
  <si>
    <t>676618-71-6</t>
  </si>
  <si>
    <t>25765-47-3</t>
  </si>
  <si>
    <t>12092-47-6</t>
  </si>
  <si>
    <t>470469-55-7</t>
  </si>
  <si>
    <t>68411-46-1</t>
  </si>
  <si>
    <t>14523-22-9</t>
  </si>
  <si>
    <t>25736-61-2</t>
  </si>
  <si>
    <t>121-54-0</t>
  </si>
  <si>
    <t>15396-00-6</t>
  </si>
  <si>
    <t>585-07-9</t>
  </si>
  <si>
    <t>235420-85-6</t>
  </si>
  <si>
    <t>68186-92-5</t>
  </si>
  <si>
    <t>103956-07-6</t>
  </si>
  <si>
    <t>3303-77-0</t>
  </si>
  <si>
    <t>20336-96-3</t>
  </si>
  <si>
    <t>26636-39-5</t>
  </si>
  <si>
    <t>9011-09-0</t>
  </si>
  <si>
    <t>152261-33-1</t>
  </si>
  <si>
    <t>68258-85-5</t>
  </si>
  <si>
    <t>88526-47-0</t>
  </si>
  <si>
    <t>9044-17-1</t>
  </si>
  <si>
    <t>102523-96-6</t>
  </si>
  <si>
    <t>88049-74-5</t>
  </si>
  <si>
    <t>13122-18-4</t>
  </si>
  <si>
    <t>59779-17-8</t>
  </si>
  <si>
    <t>219756-63-5</t>
  </si>
  <si>
    <t>5580-57-4</t>
  </si>
  <si>
    <t>83094-08-0</t>
  </si>
  <si>
    <t>79072-96-1</t>
  </si>
  <si>
    <t>29736-24-1</t>
  </si>
  <si>
    <t>223106-41-0</t>
  </si>
  <si>
    <t>85209-93-4</t>
  </si>
  <si>
    <t>472975-82-9</t>
  </si>
  <si>
    <t>27757-21-7</t>
  </si>
  <si>
    <t>464178-90-3</t>
  </si>
  <si>
    <t>60303-68-6</t>
  </si>
  <si>
    <t>846053-13-2</t>
  </si>
  <si>
    <t>26322-14-5</t>
  </si>
  <si>
    <t>69991-62-4</t>
  </si>
  <si>
    <t>105656-63-1</t>
  </si>
  <si>
    <t>70624-18-9</t>
  </si>
  <si>
    <t>181314-48-7</t>
  </si>
  <si>
    <t>6-91-2</t>
  </si>
  <si>
    <t>46728-75-0</t>
  </si>
  <si>
    <t>868-77-9</t>
  </si>
  <si>
    <t>3965-55-7</t>
  </si>
  <si>
    <t>117985-59-8</t>
  </si>
  <si>
    <t>13863-41-7</t>
  </si>
  <si>
    <t>9003-53-6</t>
  </si>
  <si>
    <t>204933-93-7</t>
  </si>
  <si>
    <t>78-10-4</t>
  </si>
  <si>
    <t>677-21-4</t>
  </si>
  <si>
    <t>115-07-1</t>
  </si>
  <si>
    <t>669005-94-1</t>
  </si>
  <si>
    <t>1225273-44-8</t>
  </si>
  <si>
    <t>863408-20-2</t>
  </si>
  <si>
    <t>491589-22-1</t>
  </si>
  <si>
    <t>64811-38-7</t>
  </si>
  <si>
    <t>64811-37-6</t>
  </si>
  <si>
    <t>68440-28-8</t>
  </si>
  <si>
    <t>27380-27-4</t>
  </si>
  <si>
    <t>3076-63-9</t>
  </si>
  <si>
    <t>479029-28-2</t>
  </si>
  <si>
    <t>91697-37-9</t>
  </si>
  <si>
    <t>12304-65-3</t>
  </si>
  <si>
    <t>58295-79-7</t>
  </si>
  <si>
    <t>459856-74-7</t>
  </si>
  <si>
    <t>2156-97-0</t>
  </si>
  <si>
    <t>57043-35-3</t>
  </si>
  <si>
    <t>50940-49-3</t>
  </si>
  <si>
    <t>63148-62-9</t>
  </si>
  <si>
    <t>870465-08-0</t>
  </si>
  <si>
    <t>124172-53-8</t>
  </si>
  <si>
    <t>103597-45-1</t>
  </si>
  <si>
    <t>865535-22-4</t>
  </si>
  <si>
    <t>884862-07-1</t>
  </si>
  <si>
    <t>25053-13-8</t>
  </si>
  <si>
    <t>68002-97-1</t>
  </si>
  <si>
    <t>70775-94-9</t>
  </si>
  <si>
    <t>865596-61-8</t>
  </si>
  <si>
    <t>867303-34-2</t>
  </si>
  <si>
    <t>144538-83-0</t>
  </si>
  <si>
    <t>9003-54-7</t>
  </si>
  <si>
    <t>3327-22-8</t>
  </si>
  <si>
    <t>197809-37-3</t>
  </si>
  <si>
    <t>81541-12-0</t>
  </si>
  <si>
    <t>329223-54-3</t>
  </si>
  <si>
    <t>3710-84-7</t>
  </si>
  <si>
    <t>124578-12-7</t>
  </si>
  <si>
    <t>411234-34-9</t>
  </si>
  <si>
    <t>68987-29-1</t>
  </si>
  <si>
    <t>39322-78-6</t>
  </si>
  <si>
    <t>181828-06-8</t>
  </si>
  <si>
    <t>112100-07-9</t>
  </si>
  <si>
    <t>106107-54-4</t>
  </si>
  <si>
    <t>81565-33-5</t>
  </si>
  <si>
    <t>153250-52-3</t>
  </si>
  <si>
    <t>500224-31-7</t>
  </si>
  <si>
    <t>28572-91-0</t>
  </si>
  <si>
    <t>51025-80-0</t>
  </si>
  <si>
    <t>73003-90-4</t>
  </si>
  <si>
    <t>25854-16-4</t>
  </si>
  <si>
    <t>53880-05-0</t>
  </si>
  <si>
    <t>104-38-1</t>
  </si>
  <si>
    <t>101325-00-2</t>
  </si>
  <si>
    <t>25119-83-9</t>
  </si>
  <si>
    <t>98060-25-4</t>
  </si>
  <si>
    <t>25265-15-0</t>
  </si>
  <si>
    <t>131513-00-3</t>
  </si>
  <si>
    <t>1962-75-0</t>
  </si>
  <si>
    <t>26590-75-0</t>
  </si>
  <si>
    <t>36619-23-5</t>
  </si>
  <si>
    <t>852282-89-4</t>
  </si>
  <si>
    <t>917249-65-1</t>
  </si>
  <si>
    <t>25359-91-5</t>
  </si>
  <si>
    <t>1120-36-1</t>
  </si>
  <si>
    <t>112-41-4</t>
  </si>
  <si>
    <t>872-05-9</t>
  </si>
  <si>
    <t>592-41-6</t>
  </si>
  <si>
    <t>939823-19-5</t>
  </si>
  <si>
    <t>41635-87-4</t>
  </si>
  <si>
    <t>6859-32-1</t>
  </si>
  <si>
    <t>187852-79-5</t>
  </si>
  <si>
    <t>10097-02-6</t>
  </si>
  <si>
    <t>37625-93-7</t>
  </si>
  <si>
    <t>55818-57-0</t>
  </si>
  <si>
    <t>55127-80-5</t>
  </si>
  <si>
    <t>53814-24-7</t>
  </si>
  <si>
    <t>4687-94-9</t>
  </si>
  <si>
    <t>28961-43-5</t>
  </si>
  <si>
    <t>15625-89-5</t>
  </si>
  <si>
    <t>42978-66-5</t>
  </si>
  <si>
    <t>68989-22-0</t>
  </si>
  <si>
    <t>16068-37-4</t>
  </si>
  <si>
    <t>381686-36-8</t>
  </si>
  <si>
    <t>464178-94-7</t>
  </si>
  <si>
    <t>588707-20-4</t>
  </si>
  <si>
    <t>68037-49-0</t>
  </si>
  <si>
    <t>19455-79-9</t>
  </si>
  <si>
    <t>20749-68-2</t>
  </si>
  <si>
    <t>178949-82-1</t>
  </si>
  <si>
    <t>945630-11-5</t>
  </si>
  <si>
    <t>54-21-7</t>
  </si>
  <si>
    <t>77-99-6</t>
  </si>
  <si>
    <t>67762-52-1</t>
  </si>
  <si>
    <t>35674-65-8</t>
  </si>
  <si>
    <t>141073-56-5</t>
  </si>
  <si>
    <t>10254-57-6</t>
  </si>
  <si>
    <t>745070-61-5</t>
  </si>
  <si>
    <t>882073-43-0</t>
  </si>
  <si>
    <t>102782-94-5</t>
  </si>
  <si>
    <t>82203-23-4</t>
  </si>
  <si>
    <t>24968-12-5</t>
  </si>
  <si>
    <t>160535-46-6</t>
  </si>
  <si>
    <t>68213-24-1</t>
  </si>
  <si>
    <t>25584-83-2</t>
  </si>
  <si>
    <t>1663-39-4</t>
  </si>
  <si>
    <t>68186-94-7</t>
  </si>
  <si>
    <t>118632-18-1</t>
  </si>
  <si>
    <t>102782-80-9</t>
  </si>
  <si>
    <t>163800-67-7</t>
  </si>
  <si>
    <t>935739-41-6</t>
  </si>
  <si>
    <t>1012783-70-8</t>
  </si>
  <si>
    <t>69430-35-9</t>
  </si>
  <si>
    <t>25155-25-3</t>
  </si>
  <si>
    <t>1025-15-6</t>
  </si>
  <si>
    <t>115-07-0</t>
  </si>
  <si>
    <t>247089-62-9</t>
  </si>
  <si>
    <t>960522-89-8</t>
  </si>
  <si>
    <t>88949-33-1</t>
  </si>
  <si>
    <t>816417-47-7</t>
  </si>
  <si>
    <t>851188-39-1</t>
  </si>
  <si>
    <t>126050-54-2</t>
  </si>
  <si>
    <t>68551-13-3</t>
  </si>
  <si>
    <t>111905-53-4</t>
  </si>
  <si>
    <t>132983-41-6</t>
  </si>
  <si>
    <t>26298-61-3</t>
  </si>
  <si>
    <t>90498-90-1</t>
  </si>
  <si>
    <t>12286-66-7</t>
  </si>
  <si>
    <t>116-75-6</t>
  </si>
  <si>
    <t>94247-63-9</t>
  </si>
  <si>
    <t>9019-29-8</t>
  </si>
  <si>
    <t>16669-27-5</t>
  </si>
  <si>
    <t>142-90-5</t>
  </si>
  <si>
    <t>78-27-3</t>
  </si>
  <si>
    <t>28628-75-3</t>
  </si>
  <si>
    <t>25036-13-9</t>
  </si>
  <si>
    <t>3010-24-0</t>
  </si>
  <si>
    <t>68607-27-2</t>
  </si>
  <si>
    <t>1158951-86-0</t>
  </si>
  <si>
    <t>18600-59-4</t>
  </si>
  <si>
    <t>25038-91-9</t>
  </si>
  <si>
    <t>25640-14-6</t>
  </si>
  <si>
    <t>68187-11-1</t>
  </si>
  <si>
    <t>105-08-8</t>
  </si>
  <si>
    <t>3971-28-6</t>
  </si>
  <si>
    <t>357624-15-8</t>
  </si>
  <si>
    <t>10493-43-3</t>
  </si>
  <si>
    <t>116-15-4</t>
  </si>
  <si>
    <t>31784-04-0</t>
  </si>
  <si>
    <t>55566-30-8</t>
  </si>
  <si>
    <t>24980-41-4</t>
  </si>
  <si>
    <t>31831-53-5</t>
  </si>
  <si>
    <t>26124-68-5</t>
  </si>
  <si>
    <t>12124-97-9</t>
  </si>
  <si>
    <t>80693-00-1</t>
  </si>
  <si>
    <t>31694-55-0</t>
  </si>
  <si>
    <t>1314-56-3</t>
  </si>
  <si>
    <t>162492-15-1</t>
  </si>
  <si>
    <t>200013-65-6</t>
  </si>
  <si>
    <t>9051-89-2</t>
  </si>
  <si>
    <t>9082-00-2</t>
  </si>
  <si>
    <t>68411-06-3</t>
  </si>
  <si>
    <t>913068-94-7</t>
  </si>
  <si>
    <t>71808-32-7</t>
  </si>
  <si>
    <t>106159-00-6</t>
  </si>
  <si>
    <t>56388-48-8</t>
  </si>
  <si>
    <t>56388-47-7</t>
  </si>
  <si>
    <t>1059544-80-7</t>
  </si>
  <si>
    <t>519050-54-5</t>
  </si>
  <si>
    <t>192268-64-7</t>
  </si>
  <si>
    <t>725685-53-0</t>
  </si>
  <si>
    <t>917773-10-5</t>
  </si>
  <si>
    <t>25053-53-6</t>
  </si>
  <si>
    <t>287916-86-3</t>
  </si>
  <si>
    <t>10043-11-5</t>
  </si>
  <si>
    <t>3039-83-6</t>
  </si>
  <si>
    <t>11097-59-9</t>
  </si>
  <si>
    <t>1071022-26-8</t>
  </si>
  <si>
    <t>64742-47-8</t>
  </si>
  <si>
    <t>61791-26-2</t>
  </si>
  <si>
    <t>68610-51-5</t>
  </si>
  <si>
    <t>103170-26-9</t>
  </si>
  <si>
    <t>474814-88-5</t>
  </si>
  <si>
    <t>1206450-10-3</t>
  </si>
  <si>
    <t>900151-37-3</t>
  </si>
  <si>
    <t>9084-36-0</t>
  </si>
  <si>
    <t>25608-63-3</t>
  </si>
  <si>
    <t>25667-42-9</t>
  </si>
  <si>
    <t>123968-25-2</t>
  </si>
  <si>
    <t>110-31-6</t>
  </si>
  <si>
    <t>111-41-1</t>
  </si>
  <si>
    <t>82606-24-4</t>
  </si>
  <si>
    <t>73891-99-3</t>
  </si>
  <si>
    <t>26544-27-4</t>
  </si>
  <si>
    <t>61791-04-6</t>
  </si>
  <si>
    <t>68611-44-9</t>
  </si>
  <si>
    <t>12003-38-2</t>
  </si>
  <si>
    <t>25655-35-0</t>
  </si>
  <si>
    <t>15733-22-9</t>
  </si>
  <si>
    <t>40959-29-3</t>
  </si>
  <si>
    <t>54686-97-4</t>
  </si>
  <si>
    <t>71519-80-7</t>
  </si>
  <si>
    <t>25722-45-6</t>
  </si>
  <si>
    <t>1279108-20-1</t>
  </si>
  <si>
    <t>10035-10-6</t>
  </si>
  <si>
    <t>1130609-14-1</t>
  </si>
  <si>
    <t>26007-43-2</t>
  </si>
  <si>
    <t>106-91-2</t>
  </si>
  <si>
    <t>11211-39-3</t>
  </si>
  <si>
    <t>1187-93-5</t>
  </si>
  <si>
    <t>116-14-3</t>
  </si>
  <si>
    <t>29435-48-1</t>
  </si>
  <si>
    <t>125495-90-1</t>
  </si>
  <si>
    <t>25190-89-0</t>
  </si>
  <si>
    <t>736150-63-3</t>
  </si>
  <si>
    <t>100486-98-4</t>
  </si>
  <si>
    <t>29009-00-5</t>
  </si>
  <si>
    <t>102070-64-4</t>
  </si>
  <si>
    <t>26427-01-0</t>
  </si>
  <si>
    <t>342573-75-5</t>
  </si>
  <si>
    <t>1830-78-0</t>
  </si>
  <si>
    <t>27813-02-1</t>
  </si>
  <si>
    <t>688-84-6</t>
  </si>
  <si>
    <t>100-79-8</t>
  </si>
  <si>
    <t>25750-84-9</t>
  </si>
  <si>
    <t>183815-54-5</t>
  </si>
  <si>
    <t>111616-55-8</t>
  </si>
  <si>
    <t>61789-80-8</t>
  </si>
  <si>
    <t>1318-93-0</t>
  </si>
  <si>
    <t>40081-37-6</t>
  </si>
  <si>
    <t>9063-38-1</t>
  </si>
  <si>
    <t>657408-39-4</t>
  </si>
  <si>
    <t>13170-05-3</t>
  </si>
  <si>
    <t>122625-12-1</t>
  </si>
  <si>
    <t>6362-79-4</t>
  </si>
  <si>
    <t>25212-74-2</t>
  </si>
  <si>
    <t>26125-40-6</t>
  </si>
  <si>
    <t>1353435-58-1</t>
  </si>
  <si>
    <t>1024612-24-5</t>
  </si>
  <si>
    <t>132778-07-5</t>
  </si>
  <si>
    <t>1345817-52-8</t>
  </si>
  <si>
    <t>56990-26-2</t>
  </si>
  <si>
    <t>12040-58-3</t>
  </si>
  <si>
    <t>26896-48-0</t>
  </si>
  <si>
    <t>676348-65-5</t>
  </si>
  <si>
    <t>107-31-3</t>
  </si>
  <si>
    <t>60828-78-6</t>
  </si>
  <si>
    <t>7778-54-3</t>
  </si>
  <si>
    <t>7778-66-7</t>
  </si>
  <si>
    <t>7647-15-6</t>
  </si>
  <si>
    <t>13517-11-8</t>
  </si>
  <si>
    <t>26221-27-2</t>
  </si>
  <si>
    <t>1013906-64-3</t>
  </si>
  <si>
    <t>1338452-06-4</t>
  </si>
  <si>
    <t>27968-38-3</t>
  </si>
  <si>
    <t>29437-40-9</t>
  </si>
  <si>
    <t>25608-64-4</t>
  </si>
  <si>
    <t>25839-81-0</t>
  </si>
  <si>
    <t>12158-74-6</t>
  </si>
  <si>
    <t>29564-58-7</t>
  </si>
  <si>
    <t>3375-31-3</t>
  </si>
  <si>
    <t>629-11-8</t>
  </si>
  <si>
    <t>56780-58-6</t>
  </si>
  <si>
    <t>68648-89-5</t>
  </si>
  <si>
    <t>1262431-48-0</t>
  </si>
  <si>
    <t>908119-61-9</t>
  </si>
  <si>
    <t>7732-18-5</t>
  </si>
  <si>
    <t>89-32-7</t>
  </si>
  <si>
    <t>25583-20-4</t>
  </si>
  <si>
    <t>25718-70-1</t>
  </si>
  <si>
    <t>389623-01-2</t>
  </si>
  <si>
    <t>389623-07-8</t>
  </si>
  <si>
    <t>207691-99-4</t>
  </si>
  <si>
    <t>7783-47-3</t>
  </si>
  <si>
    <t>15578-32-2</t>
  </si>
  <si>
    <t>1314-23-4</t>
  </si>
  <si>
    <t>123-26-2</t>
  </si>
  <si>
    <t>1355214-14-0</t>
  </si>
  <si>
    <t>26007-55-6</t>
  </si>
  <si>
    <t>71631-09-9</t>
  </si>
  <si>
    <t>71-48-7</t>
  </si>
  <si>
    <t>27253-31-2</t>
  </si>
  <si>
    <t>25344-24-5</t>
  </si>
  <si>
    <t>261716-94-3</t>
  </si>
  <si>
    <t>1140527-05-4</t>
  </si>
  <si>
    <t>25035-82-9</t>
  </si>
  <si>
    <t>68975-83-7</t>
  </si>
  <si>
    <t>34345-47-6</t>
  </si>
  <si>
    <t>114-53-7</t>
  </si>
  <si>
    <t>9001-15-2</t>
  </si>
  <si>
    <t>110675-26-8</t>
  </si>
  <si>
    <t>90894-12-5</t>
  </si>
  <si>
    <t>13003-12-8</t>
  </si>
  <si>
    <t>912810-05-0</t>
  </si>
  <si>
    <t>1235487-96-3</t>
  </si>
  <si>
    <t>25750-23-6</t>
  </si>
  <si>
    <t>63441-26-9</t>
  </si>
  <si>
    <t>67846-14-4</t>
  </si>
  <si>
    <t>68511-92-2</t>
  </si>
  <si>
    <t>69418-26-4</t>
  </si>
  <si>
    <t>229306-55-2</t>
  </si>
  <si>
    <t>980-26-7</t>
  </si>
  <si>
    <t>1211825-32-9</t>
  </si>
  <si>
    <t>66455-14-9</t>
  </si>
  <si>
    <t>9010-77-9</t>
  </si>
  <si>
    <t>9078-71-1</t>
  </si>
  <si>
    <t>338797-73-2</t>
  </si>
  <si>
    <t>515857-23-5</t>
  </si>
  <si>
    <t>25213-24-5</t>
  </si>
  <si>
    <t>927432-39-1</t>
  </si>
  <si>
    <t>24993-04-2</t>
  </si>
  <si>
    <t>29160-13-2</t>
  </si>
  <si>
    <t>86286-09-1</t>
  </si>
  <si>
    <t>9006-26-2</t>
  </si>
  <si>
    <t>1427038-10-5</t>
  </si>
  <si>
    <t>68037-64-9</t>
  </si>
  <si>
    <t>68937-54-2</t>
  </si>
  <si>
    <t>67762-85-0</t>
  </si>
  <si>
    <t>68441-13-4</t>
  </si>
  <si>
    <t>976-56-7</t>
  </si>
  <si>
    <t>98-83-5</t>
  </si>
  <si>
    <t>115-11-7</t>
  </si>
  <si>
    <t>68477-35-0</t>
  </si>
  <si>
    <t>2082-81-7</t>
  </si>
  <si>
    <t>30525-89-4</t>
  </si>
  <si>
    <t>1333-86-4</t>
  </si>
  <si>
    <t>139873-90-8</t>
  </si>
  <si>
    <t>79-10-7</t>
  </si>
  <si>
    <t>26102-12-5</t>
  </si>
  <si>
    <t>42774-15-2</t>
  </si>
  <si>
    <t>482589-30-0</t>
  </si>
  <si>
    <t>9003-07-0</t>
  </si>
  <si>
    <t>29911-28-2</t>
  </si>
  <si>
    <t>68082-34-8</t>
  </si>
  <si>
    <t>1204391-75-2</t>
  </si>
  <si>
    <t>24938-04-3</t>
  </si>
  <si>
    <t>26006-30-4</t>
  </si>
  <si>
    <t>7722-81-1</t>
  </si>
  <si>
    <t>13586-84-0</t>
  </si>
  <si>
    <t>25267-51-0</t>
  </si>
  <si>
    <t>1261240-30-5</t>
  </si>
  <si>
    <t>9010-89-3</t>
  </si>
  <si>
    <t>3779-63-3</t>
  </si>
  <si>
    <t>65997-16-2</t>
  </si>
  <si>
    <t>25087-34-7</t>
  </si>
  <si>
    <t>12673-86-8</t>
  </si>
  <si>
    <t>27815-37-8</t>
  </si>
  <si>
    <t>115-10-6</t>
  </si>
  <si>
    <t>39318-18-8</t>
  </si>
  <si>
    <t>52255-49-9</t>
  </si>
  <si>
    <t>27614-71-7</t>
  </si>
  <si>
    <t>22042-96-2</t>
  </si>
  <si>
    <t>25895-47-0</t>
  </si>
  <si>
    <t>1429907-37-8</t>
  </si>
  <si>
    <t>25136-75-8</t>
  </si>
  <si>
    <t>1334473-84-5</t>
  </si>
  <si>
    <t>31837-42-0</t>
  </si>
  <si>
    <t>1613467-46-1</t>
  </si>
  <si>
    <t>11138-60-6</t>
  </si>
  <si>
    <t>26160-83-8</t>
  </si>
  <si>
    <t>133078-67-8</t>
  </si>
  <si>
    <t>31570-04-4</t>
  </si>
  <si>
    <t>7790-92-3</t>
  </si>
  <si>
    <t>26741-53-7</t>
  </si>
  <si>
    <t>25119-95-3</t>
  </si>
  <si>
    <t>9003-56-9</t>
  </si>
  <si>
    <t>186454-07-9</t>
  </si>
  <si>
    <t>65505-03-5</t>
  </si>
  <si>
    <t>1077-56-1</t>
  </si>
  <si>
    <t>80-39-7</t>
  </si>
  <si>
    <t>1440528-04-0</t>
  </si>
  <si>
    <t>68259-36-9</t>
  </si>
  <si>
    <t>12269-78-2</t>
  </si>
  <si>
    <t>56385-15-0</t>
  </si>
  <si>
    <t>133396-60-8</t>
  </si>
  <si>
    <t>59858-50-3</t>
  </si>
  <si>
    <t>71477-85-5</t>
  </si>
  <si>
    <t>57843-53-5</t>
  </si>
  <si>
    <t>81-48-1</t>
  </si>
  <si>
    <t>26471-62-5</t>
  </si>
  <si>
    <t>201615-11-4</t>
  </si>
  <si>
    <t>66070-58-4</t>
  </si>
  <si>
    <t>25101-28-4</t>
  </si>
  <si>
    <t>292842-03-6</t>
  </si>
  <si>
    <t>68479-09-4</t>
  </si>
  <si>
    <t>2682-20-4</t>
  </si>
  <si>
    <t>26657-42-1</t>
  </si>
  <si>
    <t>72275-82-2</t>
  </si>
  <si>
    <t>70879-51-5</t>
  </si>
  <si>
    <t>79-41-4</t>
  </si>
  <si>
    <t>837387-70-9</t>
  </si>
  <si>
    <t>3634-83-1</t>
  </si>
  <si>
    <t>25791-96-2</t>
  </si>
  <si>
    <t>25086-89-9</t>
  </si>
  <si>
    <t>62694-40-0</t>
  </si>
  <si>
    <t>16470-24-9</t>
  </si>
  <si>
    <t>9010-79-1</t>
  </si>
  <si>
    <t>25213-02-9</t>
  </si>
  <si>
    <t>939402-02-5</t>
  </si>
  <si>
    <t>1227937-46-3</t>
  </si>
  <si>
    <t>903573-39-7</t>
  </si>
  <si>
    <t>32555-39-8</t>
  </si>
  <si>
    <t>02809-21-4</t>
  </si>
  <si>
    <t>1038843-64-9</t>
  </si>
  <si>
    <t>75033-25-9</t>
  </si>
  <si>
    <t>127542-88-5</t>
  </si>
  <si>
    <t>9011-17-0</t>
  </si>
  <si>
    <t>88995-51-1</t>
  </si>
  <si>
    <t>26247-06-3</t>
  </si>
  <si>
    <t>29598-76-3</t>
  </si>
  <si>
    <t>1489170-67-3</t>
  </si>
  <si>
    <t>3319-31-1</t>
  </si>
  <si>
    <t>16570-28-8</t>
  </si>
  <si>
    <t>68784-12-3</t>
  </si>
  <si>
    <t>24094-93-7</t>
  </si>
  <si>
    <t>8222-06-0</t>
  </si>
  <si>
    <t>28182-81-2</t>
  </si>
  <si>
    <t>1429057-80-6</t>
  </si>
  <si>
    <t>101-68-8</t>
  </si>
  <si>
    <t>1659307-53-5</t>
  </si>
  <si>
    <t>2082-79-3</t>
  </si>
  <si>
    <t>65870-97-5</t>
  </si>
  <si>
    <t>126710-16-5</t>
  </si>
  <si>
    <t>958660-04-3</t>
  </si>
  <si>
    <t>958660-02-1</t>
  </si>
  <si>
    <t>1633-90-5</t>
  </si>
  <si>
    <t>1679-06-7</t>
  </si>
  <si>
    <t>1049017-68-6</t>
  </si>
  <si>
    <t>1049017-63-1</t>
  </si>
  <si>
    <t>1070895-66-7</t>
  </si>
  <si>
    <t>91845-48-6</t>
  </si>
  <si>
    <t>7681-38-1</t>
  </si>
  <si>
    <t>74-82-8</t>
  </si>
  <si>
    <t>7782-44-7</t>
  </si>
  <si>
    <t>6004-24-6</t>
  </si>
  <si>
    <t>123-03-5</t>
  </si>
  <si>
    <t>68555-08-8</t>
  </si>
  <si>
    <t>99-20-7</t>
  </si>
  <si>
    <t>31769-60-5</t>
  </si>
  <si>
    <t>468-27-9</t>
  </si>
  <si>
    <t>468-28-0</t>
  </si>
  <si>
    <t>60676-86-0</t>
  </si>
  <si>
    <t>65997-17-3</t>
  </si>
  <si>
    <t>8001-69-2</t>
  </si>
  <si>
    <t>68153-06-0</t>
  </si>
  <si>
    <t>27216-37-1</t>
  </si>
  <si>
    <t>47287-97-8</t>
  </si>
  <si>
    <t>47286-65-7</t>
  </si>
  <si>
    <t>162756-82-3</t>
  </si>
  <si>
    <t>18422-05-4</t>
  </si>
  <si>
    <t>61-19-8</t>
  </si>
  <si>
    <t>149022-20-8</t>
  </si>
  <si>
    <t>303101-61-3</t>
  </si>
  <si>
    <t>2420-56-6</t>
  </si>
  <si>
    <t>64727-64-6</t>
  </si>
  <si>
    <t>13018-46-7</t>
  </si>
  <si>
    <t>59092-07-8</t>
  </si>
  <si>
    <t>4418-71-7</t>
  </si>
  <si>
    <t>19466-47-8</t>
  </si>
  <si>
    <t>68441-03-2</t>
  </si>
  <si>
    <t>13718-94-0</t>
  </si>
  <si>
    <t>122-32-7</t>
  </si>
  <si>
    <t>37179-82-1</t>
  </si>
  <si>
    <t>58872-39-2</t>
  </si>
  <si>
    <t>26001-32-1</t>
  </si>
  <si>
    <t>25378-27-2</t>
  </si>
  <si>
    <t>5779-62-4</t>
  </si>
  <si>
    <t>55965-13-4</t>
  </si>
  <si>
    <t>21637-25-2</t>
  </si>
  <si>
    <t>121250-47-3</t>
  </si>
  <si>
    <t>68515-73-1</t>
  </si>
  <si>
    <t>132778-08-6</t>
  </si>
  <si>
    <t>110615-47-9</t>
  </si>
  <si>
    <t>35997-20-7</t>
  </si>
  <si>
    <t>1109-28-0</t>
  </si>
  <si>
    <t>25339-99-5</t>
  </si>
  <si>
    <t>58543-16-2</t>
  </si>
  <si>
    <t>8001-26-1</t>
  </si>
  <si>
    <t>911432-63-8</t>
  </si>
  <si>
    <t>100630-46-4</t>
  </si>
  <si>
    <t>18829-70-4</t>
  </si>
  <si>
    <t>7295-85-4</t>
  </si>
  <si>
    <t>63502-38-5</t>
  </si>
  <si>
    <t>27925-02-6</t>
  </si>
  <si>
    <t>126967-61-1</t>
  </si>
  <si>
    <t>68609-92-7</t>
  </si>
  <si>
    <t>64-81-6</t>
  </si>
  <si>
    <t>1406-18-4</t>
  </si>
  <si>
    <t>59-02-9</t>
  </si>
  <si>
    <t>51446-62-9</t>
  </si>
  <si>
    <t>84012-44-2</t>
  </si>
  <si>
    <t>9040-22-9</t>
  </si>
  <si>
    <t>58543-16-0</t>
  </si>
  <si>
    <t>1246080-53-4</t>
  </si>
  <si>
    <t>1653-19-6</t>
  </si>
  <si>
    <t>0417-94-4</t>
  </si>
  <si>
    <t>68953-53-7</t>
  </si>
  <si>
    <t>87112-48-7</t>
  </si>
  <si>
    <t>005-80-5</t>
  </si>
  <si>
    <t>474-67-9</t>
  </si>
  <si>
    <t>474-60-2</t>
  </si>
  <si>
    <t>83-45-4</t>
  </si>
  <si>
    <t>9001-97-1</t>
  </si>
  <si>
    <t>14866-19-4</t>
  </si>
  <si>
    <t>20584-56-9</t>
  </si>
  <si>
    <t>30386-85-7</t>
  </si>
  <si>
    <t>14191-95-8</t>
  </si>
  <si>
    <t>2086-86-4</t>
  </si>
  <si>
    <t>70753-61-6</t>
  </si>
  <si>
    <t>10597-60-1</t>
  </si>
  <si>
    <t>289030-99-5</t>
  </si>
  <si>
    <t>501-94-0</t>
  </si>
  <si>
    <t>32619-42-4</t>
  </si>
  <si>
    <t>778571-57-6</t>
  </si>
  <si>
    <t>500304-76-7</t>
  </si>
  <si>
    <t>2540-56-9</t>
  </si>
  <si>
    <t>544-71-8</t>
  </si>
  <si>
    <t>2420-44-2</t>
  </si>
  <si>
    <t>97281-48-6</t>
  </si>
  <si>
    <t>9025-37-0</t>
  </si>
  <si>
    <t>25167-62-8</t>
  </si>
  <si>
    <t>38327-39-8</t>
  </si>
  <si>
    <t>84776-79-4</t>
  </si>
  <si>
    <t>89590-98-7</t>
  </si>
  <si>
    <t>89590-95-4</t>
  </si>
  <si>
    <t>88901-36-4</t>
  </si>
  <si>
    <t>223751-81-3</t>
  </si>
  <si>
    <t>9072-19-9</t>
  </si>
  <si>
    <t>23411-34-9</t>
  </si>
  <si>
    <t>72909-34-3</t>
  </si>
  <si>
    <t>122628-50-6</t>
  </si>
  <si>
    <t>55963-33-2</t>
  </si>
  <si>
    <t>5743-28-2</t>
  </si>
  <si>
    <t>92128-87-5</t>
  </si>
  <si>
    <t>7785-87-7</t>
  </si>
  <si>
    <t>1317-35-7</t>
  </si>
  <si>
    <t>12168-85-3</t>
  </si>
  <si>
    <t>73987-94-7</t>
  </si>
  <si>
    <t>14808-60-7</t>
  </si>
  <si>
    <t>1312-76-1</t>
  </si>
  <si>
    <t>93763-70-3</t>
  </si>
  <si>
    <t>7440-50-8</t>
  </si>
  <si>
    <t>79-33-4</t>
  </si>
  <si>
    <t>598-82-3</t>
  </si>
  <si>
    <t>28305-25-1</t>
  </si>
  <si>
    <t>8031-68-3</t>
  </si>
  <si>
    <t>7632-50-0</t>
  </si>
  <si>
    <t>1332-58-7</t>
  </si>
  <si>
    <t>9003-21-8</t>
  </si>
  <si>
    <t>9003-32-1</t>
  </si>
  <si>
    <t>9046-40-6</t>
  </si>
  <si>
    <t>8002-26-4</t>
  </si>
  <si>
    <t>6915-15-7</t>
  </si>
  <si>
    <t>8029-43-4</t>
  </si>
  <si>
    <t>11138-49-1</t>
  </si>
  <si>
    <t>7785-84-4</t>
  </si>
  <si>
    <t>14986-84-6</t>
  </si>
  <si>
    <t>10361-89-4</t>
  </si>
  <si>
    <t>10140-65-5</t>
  </si>
  <si>
    <t>68915-31-1</t>
  </si>
  <si>
    <t>12167-74-7</t>
  </si>
  <si>
    <t>10031-30-8</t>
  </si>
  <si>
    <t>3615-82-5</t>
  </si>
  <si>
    <t>1405-86-3</t>
  </si>
  <si>
    <t>3615-56-3</t>
  </si>
  <si>
    <t>Karmaus Category</t>
  </si>
  <si>
    <t>Diprop-2-en-1-yl (2Z)-but-2-enedioate</t>
  </si>
  <si>
    <t>alpha-Phellandrene</t>
  </si>
  <si>
    <t>dl-Carvone</t>
  </si>
  <si>
    <t>4-tert-Butylcatechol</t>
  </si>
  <si>
    <t>Ethylene glycol dimethacrylate</t>
  </si>
  <si>
    <t>Isobutyl methacrylate</t>
  </si>
  <si>
    <t>Tetramethylthiuram monosulfide</t>
  </si>
  <si>
    <t>Methylenebutanedioic acid</t>
  </si>
  <si>
    <t>Carvyl acetate</t>
  </si>
  <si>
    <t>2-Methylbutanal</t>
  </si>
  <si>
    <t>Allyl methacrylate</t>
  </si>
  <si>
    <t>Diethyl oxalate</t>
  </si>
  <si>
    <t>2-(8-Heptadecenyl)-2-imidazoline-1-ethanol</t>
  </si>
  <si>
    <t>N-Cyclohexyl-2-benzothiazolesulfenamide</t>
  </si>
  <si>
    <t>2-Ethoxy-5-(1-propenyl)phenol</t>
  </si>
  <si>
    <t>2,4-D 1-butyl ester</t>
  </si>
  <si>
    <t>Azacyclotridecan-2-one</t>
  </si>
  <si>
    <t>Piperine</t>
  </si>
  <si>
    <t>2,4-D isopropyl ester</t>
  </si>
  <si>
    <t>Ethyl benzoylacetate</t>
  </si>
  <si>
    <t>Propan-2-yl benzoate</t>
  </si>
  <si>
    <t>(+/-)-alpha-Methylbenzyl acetate</t>
  </si>
  <si>
    <t>Methyl nicotinate</t>
  </si>
  <si>
    <t>Methyl benzoate</t>
  </si>
  <si>
    <t>1-Phenylpropan-1-one</t>
  </si>
  <si>
    <t>2-Methoxy-4-methylphenol</t>
  </si>
  <si>
    <t>N,N'-Di-2-naphthyl-p-phenylenediamine</t>
  </si>
  <si>
    <t>2-Methoxynaphthalene</t>
  </si>
  <si>
    <t>(E)-3-Hexen-1-ol</t>
  </si>
  <si>
    <t>6-Methyl coumarin</t>
  </si>
  <si>
    <t>6-Phenyl-1,3,5-triazine-2,4-diamine</t>
  </si>
  <si>
    <t>Pentaerythritol allyl ether</t>
  </si>
  <si>
    <t>1,2-Dimethoxybenzene</t>
  </si>
  <si>
    <t>2-Phenylpropionaldehyde dimethyl acetal</t>
  </si>
  <si>
    <t>Polymethylene polyphenyl isocynate</t>
  </si>
  <si>
    <t>Isopulegol</t>
  </si>
  <si>
    <t>1H,3H-Benzo(1,2-c:4,5-c')difuran-1,3,5,7-tetrone</t>
  </si>
  <si>
    <t>Fluxofenim</t>
  </si>
  <si>
    <t>Clofibric acid</t>
  </si>
  <si>
    <t>o-Toluenesulfonamide</t>
  </si>
  <si>
    <t>2-Ethylbutyric acid</t>
  </si>
  <si>
    <t>myo-Inositol</t>
  </si>
  <si>
    <t>Indole-3-acetic acid</t>
  </si>
  <si>
    <t>beta-Caryophyllene</t>
  </si>
  <si>
    <t>Isobutyl salicylate</t>
  </si>
  <si>
    <t>Salicylanilide</t>
  </si>
  <si>
    <t>Sodium pantothenate</t>
  </si>
  <si>
    <t>Triethyl phosphonoacetate</t>
  </si>
  <si>
    <t>Butylphthalyl butylglycolate</t>
  </si>
  <si>
    <t>Ethyl phthalyl ethyl glycolate</t>
  </si>
  <si>
    <t>Diphenyl phthalate</t>
  </si>
  <si>
    <t>Diflufenican</t>
  </si>
  <si>
    <t>Trithioacetone</t>
  </si>
  <si>
    <t>2-Norbornene-5,6-dicarboxylic anhydride</t>
  </si>
  <si>
    <t>D&amp;C Violet 2</t>
  </si>
  <si>
    <t>Calcium lactate</t>
  </si>
  <si>
    <t>Imazamethabenz</t>
  </si>
  <si>
    <t>Musk ketone</t>
  </si>
  <si>
    <t>4,4'-Oxybis(benzenesulfonhydrazide)</t>
  </si>
  <si>
    <t>Chlorfenson</t>
  </si>
  <si>
    <t>Petitgrain oil</t>
  </si>
  <si>
    <t>Nutmeg oil</t>
  </si>
  <si>
    <t>Camphene</t>
  </si>
  <si>
    <t>Retinol palmitate</t>
  </si>
  <si>
    <t>Allyl Ionone</t>
  </si>
  <si>
    <t>beta-Ionone</t>
  </si>
  <si>
    <t>2,5-Bis(2-methylbutan-2-yl)benzene-1,4-diol</t>
  </si>
  <si>
    <t>alpha-Irone</t>
  </si>
  <si>
    <t>Chloroacetamide</t>
  </si>
  <si>
    <t>2,2'-Azobis(2-methylpropanenitrile)</t>
  </si>
  <si>
    <t>Linalyl cinnamate</t>
  </si>
  <si>
    <t>Linalyl isobutyrate</t>
  </si>
  <si>
    <t>1-Ethynylcyclohexanol</t>
  </si>
  <si>
    <t>Calcium bromide</t>
  </si>
  <si>
    <t>Geranyl tiglate</t>
  </si>
  <si>
    <t>4-Methyl-1-phenyl-2-pentanol</t>
  </si>
  <si>
    <t>Copper(I) iodide</t>
  </si>
  <si>
    <t>3-Methyl-1,2-cyclopentanedione</t>
  </si>
  <si>
    <t>Zinc chloride</t>
  </si>
  <si>
    <t>1,1-Dimethoxy-3,7-dimethylocta-2,6-diene</t>
  </si>
  <si>
    <t>Anisyl propionate</t>
  </si>
  <si>
    <t>Iodoform</t>
  </si>
  <si>
    <t>Isobornyl methacrylate</t>
  </si>
  <si>
    <t>1-Butoxy-1-oxopropan-2-yl butanoate</t>
  </si>
  <si>
    <t>Citral diethyl acetal</t>
  </si>
  <si>
    <t>Propylene glycol diacetate</t>
  </si>
  <si>
    <t>Sulfometuron-methyl</t>
  </si>
  <si>
    <t>Tolylfluanid</t>
  </si>
  <si>
    <t>p,p'-Ethyl-DDD</t>
  </si>
  <si>
    <t>Chlorfluazuron</t>
  </si>
  <si>
    <t>Undecanoic delta-lactone</t>
  </si>
  <si>
    <t>Metalaxyl-M</t>
  </si>
  <si>
    <t>6-Pentyltetrahydro-2H-pyran-2-one</t>
  </si>
  <si>
    <t>Dihydrojasmone lactone</t>
  </si>
  <si>
    <t>2-(Dimethylamino)-2-methylpropan-1-ol</t>
  </si>
  <si>
    <t>delta-Octanolactone</t>
  </si>
  <si>
    <t>1,2-Cyclohexanediamine</t>
  </si>
  <si>
    <t>Dodecanedioic acid</t>
  </si>
  <si>
    <t>Malic acid</t>
  </si>
  <si>
    <t>2-Thienyl disulfide</t>
  </si>
  <si>
    <t>6,10-Dimethyl-5,9-undecadiene-2-one</t>
  </si>
  <si>
    <t>2-Ethylhexyl methacrylate</t>
  </si>
  <si>
    <t>Poly(dicyclopentadiene-co-p-cresol)</t>
  </si>
  <si>
    <t>Cananga oil</t>
  </si>
  <si>
    <t>1-Propene, tetramer</t>
  </si>
  <si>
    <t>Hexamethylphosphoramide</t>
  </si>
  <si>
    <t>(-)-Ambroxide</t>
  </si>
  <si>
    <t>(3Z)-Hex-3-en-1-yl (2E)-2-methylbut-2-enoate</t>
  </si>
  <si>
    <t>2-(2-Methylbutan-2-yl)cyclohexyl acetate</t>
  </si>
  <si>
    <t>2-Methyl-4-propyl-1,3-oxathiane</t>
  </si>
  <si>
    <t>Dimethyl sulfone</t>
  </si>
  <si>
    <t>(2E,6Z)-1,1-diethoxynona-2,6-diene</t>
  </si>
  <si>
    <t>(4-Methylphenoxy) acetic acid ethyl ester</t>
  </si>
  <si>
    <t>Hexanal</t>
  </si>
  <si>
    <t>3-Methylbutyl 3-methylbutanoate</t>
  </si>
  <si>
    <t>2-(2-Butyl)-4,5-dimethyl-3-thiazoline</t>
  </si>
  <si>
    <t>Maltol isobutyrate</t>
  </si>
  <si>
    <t>(3Z)-Hex-3-en-1-yl salicylate</t>
  </si>
  <si>
    <t>2-Propylphenol</t>
  </si>
  <si>
    <t>4-Phenyltoluene</t>
  </si>
  <si>
    <t>cis-5-Octen-1-ol</t>
  </si>
  <si>
    <t>2-Fluoroacetamide</t>
  </si>
  <si>
    <t>Triphenyltin chloride</t>
  </si>
  <si>
    <t>Manganese(II) acetate</t>
  </si>
  <si>
    <t>Hexyl hexanoate</t>
  </si>
  <si>
    <t>C.I. Solvent Red 80</t>
  </si>
  <si>
    <t>Naphthalen-2-yl 2-aminobenzoate</t>
  </si>
  <si>
    <t>Dipropyl disulfide</t>
  </si>
  <si>
    <t>2-Phenylethyl hexanoate</t>
  </si>
  <si>
    <t>Ethyl 2,4-dimethyl-1,3-dioxolane-2-acetate</t>
  </si>
  <si>
    <t>Ethyl hexadecanoate</t>
  </si>
  <si>
    <t>5-Methylhexanoic acid</t>
  </si>
  <si>
    <t>Dimethyl maleate</t>
  </si>
  <si>
    <t>Propane-1,2-diyl diacetate</t>
  </si>
  <si>
    <t>Methyl butyrate</t>
  </si>
  <si>
    <t>Furfuryl acetate</t>
  </si>
  <si>
    <t>4-Ethoxyphenol</t>
  </si>
  <si>
    <t>3-(2-Methyl-3-furylthio)-4-heptanone</t>
  </si>
  <si>
    <t>Flurochloridone</t>
  </si>
  <si>
    <t>1,2,3,4,5,6-Hexachlorocyclohexane</t>
  </si>
  <si>
    <t>Methyl 2-methoxybenzoate</t>
  </si>
  <si>
    <t>(S)-Limonene</t>
  </si>
  <si>
    <t>3,7-Dimethyloctanal</t>
  </si>
  <si>
    <t>2-Tridecanone</t>
  </si>
  <si>
    <t>Propane-1,3-diyl bis(4-aminobenzoate)</t>
  </si>
  <si>
    <t>Metepa</t>
  </si>
  <si>
    <t>Hexadecyltrimethylammonium bromide</t>
  </si>
  <si>
    <t>Benzyltrimethylammonium chloride</t>
  </si>
  <si>
    <t>(3aR)-(+)-Sclareolide</t>
  </si>
  <si>
    <t>4-Methyl-1-(propan-2-yl)cyclohex-3-en-1-ol</t>
  </si>
  <si>
    <t>Sucralose</t>
  </si>
  <si>
    <t>epsilon-Decalactone</t>
  </si>
  <si>
    <t>trans-2,cis-6-Nonadienal</t>
  </si>
  <si>
    <t>Zinc acetate</t>
  </si>
  <si>
    <t>Phenethyl tiglate</t>
  </si>
  <si>
    <t>2,5-Dimethyl-1,4-dithiane-2,5-diol</t>
  </si>
  <si>
    <t>3-Methyl-2-buten-1-ol</t>
  </si>
  <si>
    <t>Piperonyl acetone</t>
  </si>
  <si>
    <t>4-Methylphenyl 3-methylbutanoate</t>
  </si>
  <si>
    <t>4-(4-Hydroxyphenyl)butan-2-one</t>
  </si>
  <si>
    <t>Thimerosal</t>
  </si>
  <si>
    <t>2-Ethylhexyl benzoate</t>
  </si>
  <si>
    <t>Dibutyl sulfide</t>
  </si>
  <si>
    <t>3,5,5-Trimethylhexanal</t>
  </si>
  <si>
    <t>2-Heptanol</t>
  </si>
  <si>
    <t>3,3-Dimethylacrylic acid</t>
  </si>
  <si>
    <t>Sodium thiocyanate</t>
  </si>
  <si>
    <t>Pentyl hexanoate</t>
  </si>
  <si>
    <t>Ethyl levulinate</t>
  </si>
  <si>
    <t>4-Isopropylbenzyl alcohol</t>
  </si>
  <si>
    <t>Thiamine nitrate</t>
  </si>
  <si>
    <t>1,2,4-Benzenetricarboxylic acid</t>
  </si>
  <si>
    <t>Ethyl 2-cyano-3,3-diphenylacrylate</t>
  </si>
  <si>
    <t>3-Methyl-2-butenyl benzoate</t>
  </si>
  <si>
    <t>Sclareol</t>
  </si>
  <si>
    <t>Acetoin</t>
  </si>
  <si>
    <t>1,1-Methylenebis(4-isocyanatocyclohexane)</t>
  </si>
  <si>
    <t>Vinyl neodecanoate</t>
  </si>
  <si>
    <t>3-(Methylthio)propyl isothiocyanate</t>
  </si>
  <si>
    <t>2,3,6-Trichlorobenzoic acid</t>
  </si>
  <si>
    <t>alpha-Farnesene</t>
  </si>
  <si>
    <t>Bis(ethylxanthogen)</t>
  </si>
  <si>
    <t>Citronellic acid</t>
  </si>
  <si>
    <t>Hydrocinnamic acid</t>
  </si>
  <si>
    <t>Resveratrol</t>
  </si>
  <si>
    <t>4,6-Di-tert-butyl-m-cresol</t>
  </si>
  <si>
    <t>N-Hydroxybenzamide</t>
  </si>
  <si>
    <t>(2R,5R)-5-Methyl-2-(propan-2-yl)cyclohexanone</t>
  </si>
  <si>
    <t>Jasmone</t>
  </si>
  <si>
    <t>Daidzein</t>
  </si>
  <si>
    <t>Glycocholic acid</t>
  </si>
  <si>
    <t>4-Ethylbenzaldehyde</t>
  </si>
  <si>
    <t>2,6,6-Trimethyl-1-cyclohexene-1-acetaldehyde</t>
  </si>
  <si>
    <t>FD&amp;C Green No. 1</t>
  </si>
  <si>
    <t>Nootkatone</t>
  </si>
  <si>
    <t>Isodrin</t>
  </si>
  <si>
    <t>Linolenic acid</t>
  </si>
  <si>
    <t>Valencene</t>
  </si>
  <si>
    <t>Geranic acid</t>
  </si>
  <si>
    <t>2-Methylhexanoic acid</t>
  </si>
  <si>
    <t>Genistein</t>
  </si>
  <si>
    <t>3,4-Hexanedione</t>
  </si>
  <si>
    <t>1,3,5-Benzenetricarbonyl trichloride</t>
  </si>
  <si>
    <t>beta-Cyclocitral</t>
  </si>
  <si>
    <t>Tripropylene glycol diacrylate</t>
  </si>
  <si>
    <t>Neopentyl glycol dibenzoate</t>
  </si>
  <si>
    <t>(3Z)-Hex-3-en-1-yl 2-methylpropanoate</t>
  </si>
  <si>
    <t>Metamitron</t>
  </si>
  <si>
    <t>Ethyl 2-methylpentanoate</t>
  </si>
  <si>
    <t>Thiofanox</t>
  </si>
  <si>
    <t>Bumetrizole</t>
  </si>
  <si>
    <t>2,3-Hexanedione</t>
  </si>
  <si>
    <t>p-Mentha-8-thiol-3-one</t>
  </si>
  <si>
    <t>2-Pentylfuran</t>
  </si>
  <si>
    <t>2-(tert-Butylamino)ethyl 2-methylprop-2-enoate</t>
  </si>
  <si>
    <t>Benzyl tiglate</t>
  </si>
  <si>
    <t>3,3,4,4-Tetrachlorotetrahydrothiophene 1,1-dioxide</t>
  </si>
  <si>
    <t>(Z)-Hexadec-9-enoic acid</t>
  </si>
  <si>
    <t>2-Butenoic acid</t>
  </si>
  <si>
    <t>4-Hydroxy-2,5-dimethyl-3(2H)furanone</t>
  </si>
  <si>
    <t>Triethylene glycol bis(3-tert-butyl-4-hydroxy-5-methylphenyl)propionate</t>
  </si>
  <si>
    <t>Theaspirane</t>
  </si>
  <si>
    <t>1,3-Bis(isocyanatomethyl)benzene</t>
  </si>
  <si>
    <t>Amiprofos-methyl</t>
  </si>
  <si>
    <t>Tetrabutyl ethylidenebisphenol</t>
  </si>
  <si>
    <t>(6Z)-Non-6-en-1-ol</t>
  </si>
  <si>
    <t>4-(4-(Acetyloxy)phenyl)-2-butanone</t>
  </si>
  <si>
    <t>Pyrazineethanethiol</t>
  </si>
  <si>
    <t>3-Acetylpyridine</t>
  </si>
  <si>
    <t>Prothiofos</t>
  </si>
  <si>
    <t>Dipropylene glycol monomethyl ether</t>
  </si>
  <si>
    <t>Terbumeton</t>
  </si>
  <si>
    <t>Dithianon</t>
  </si>
  <si>
    <t>(3Z)-Hex-3-en-1-yl propanoate</t>
  </si>
  <si>
    <t>Tris(2-ethylhexyl) trimellitate</t>
  </si>
  <si>
    <t>Piperonyl acetate</t>
  </si>
  <si>
    <t>(3Z)-Hex-3-en-1-yl hexanoate</t>
  </si>
  <si>
    <t>Aluminum tributoxide</t>
  </si>
  <si>
    <t>Bis(trichloromethyl)sulfone</t>
  </si>
  <si>
    <t>2-Butenedioic acid (2Z)-, monomethyl ester</t>
  </si>
  <si>
    <t>Sodium ethenesulfonate</t>
  </si>
  <si>
    <t>Fenchlorphos</t>
  </si>
  <si>
    <t>Farnesyl acetate</t>
  </si>
  <si>
    <t>MCPA-2-ethylhexyl</t>
  </si>
  <si>
    <t>Diacetone acrylamide</t>
  </si>
  <si>
    <t>DINP</t>
  </si>
  <si>
    <t>Isophorone diamine</t>
  </si>
  <si>
    <t>Allyl isovalerate</t>
  </si>
  <si>
    <t>Acetaldehyde ethyl cis-3-hexenyl acetal</t>
  </si>
  <si>
    <t>4-Ethyl-2-methoxyphenol</t>
  </si>
  <si>
    <t>2-Methoxy-4-propylphenol</t>
  </si>
  <si>
    <t>1,3-Bis(2-isocyanatopropan-2-yl)benzene</t>
  </si>
  <si>
    <t>1,3-Benzenedicarboxylic acid, dihydrazide</t>
  </si>
  <si>
    <t>6-Pentyl-2H-pyran-2-one</t>
  </si>
  <si>
    <t>Prop-2-en-1-yl 3-cyclohexylpropanoate</t>
  </si>
  <si>
    <t>Tricyclodecanedimethanol</t>
  </si>
  <si>
    <t>Diisodecyl phthalate</t>
  </si>
  <si>
    <t>Cresyl diphenyl phosphate</t>
  </si>
  <si>
    <t>Hexyl butyrate</t>
  </si>
  <si>
    <t>3-(Trimethoxysilyl)propyl methacrylate</t>
  </si>
  <si>
    <t>(3Z)-Hex-3-en-1-yl benzoate</t>
  </si>
  <si>
    <t>(E,E)-2,4-Decadienal</t>
  </si>
  <si>
    <t>tert-Dodecanethiol</t>
  </si>
  <si>
    <t>2-Phenylethyl 2-methylbutanoate</t>
  </si>
  <si>
    <t>Trimethyl benzene-1,2,4-tricarboxylate</t>
  </si>
  <si>
    <t>Hexyl propanoate</t>
  </si>
  <si>
    <t>Nonivamide</t>
  </si>
  <si>
    <t>2-Acetylthiazole</t>
  </si>
  <si>
    <t>2-sec-Butyl-3-methoxypyrazine</t>
  </si>
  <si>
    <t>Damascenone</t>
  </si>
  <si>
    <t>Di(ethylene glycol) dimethacrylate</t>
  </si>
  <si>
    <t>Phenoxyethyl propionate</t>
  </si>
  <si>
    <t>Hexyl isobutyrate</t>
  </si>
  <si>
    <t>Antioxidant 1098</t>
  </si>
  <si>
    <t>gamma-Dodecalactone</t>
  </si>
  <si>
    <t>Ethylene acrylate</t>
  </si>
  <si>
    <t>Methyl citronellate</t>
  </si>
  <si>
    <t>2,4,5-Trimethyl-3-oxazoline</t>
  </si>
  <si>
    <t>4-Hydroxy-2,2,6,6-tetramethylpiperidin-1-yl)oxidanyl</t>
  </si>
  <si>
    <t>Pyrazinyl methyl sulfide</t>
  </si>
  <si>
    <t>5-Methyl-2-phenyl-2-hexenal</t>
  </si>
  <si>
    <t>Diallyl disulfide</t>
  </si>
  <si>
    <t>2-Cyclohexylethyl acetate</t>
  </si>
  <si>
    <t>Chloranocryl</t>
  </si>
  <si>
    <t>Decyl prop-2-enoate</t>
  </si>
  <si>
    <t>Bromofos</t>
  </si>
  <si>
    <t>Butane-1,4-diyl bis(2-methylprop-2-enoate)</t>
  </si>
  <si>
    <t>Vanillin isobutyrate</t>
  </si>
  <si>
    <t>Butyl 4-oxopentanoate</t>
  </si>
  <si>
    <t>N,N-Dimethylacetoacetamide</t>
  </si>
  <si>
    <t>Spirotetramat</t>
  </si>
  <si>
    <t>Triethoxymethylsilane</t>
  </si>
  <si>
    <t>Ethyl hydrocinnamate</t>
  </si>
  <si>
    <t>Diiodomethyl 4-methylphenyl sulfone</t>
  </si>
  <si>
    <t>2,4-D-methyl</t>
  </si>
  <si>
    <t>Tetraethylene glycol di(2-ethylhexanoate)</t>
  </si>
  <si>
    <t>Iodenphos</t>
  </si>
  <si>
    <t>gamma-Cyclodextrin</t>
  </si>
  <si>
    <t>Dihydro-beta-ionone</t>
  </si>
  <si>
    <t>Bromociclen</t>
  </si>
  <si>
    <t>Cyclopentanethiol</t>
  </si>
  <si>
    <t>2,4-Hexadienyl isobutyrate</t>
  </si>
  <si>
    <t>C.I. Fluorescent Brightener 220</t>
  </si>
  <si>
    <t>1,3,5-Undecatriene</t>
  </si>
  <si>
    <t>Dimethenamid-P</t>
  </si>
  <si>
    <t>Chloralose</t>
  </si>
  <si>
    <t>3-Ethyl-2-methylpyrazine</t>
  </si>
  <si>
    <t>Butyl 2-methylbutyrate</t>
  </si>
  <si>
    <t>Trimethylolpropane triacrylate</t>
  </si>
  <si>
    <t>Phenylpyruvic acid</t>
  </si>
  <si>
    <t>1,3-Dimethoxybenzene</t>
  </si>
  <si>
    <t>Dulcin</t>
  </si>
  <si>
    <t>3,7-Dimethylocta-1,6-dien-3-yl propanoate</t>
  </si>
  <si>
    <t>Nonyl acetate</t>
  </si>
  <si>
    <t>Hexyl acetate</t>
  </si>
  <si>
    <t>Dodecyl 2-methylacrylate</t>
  </si>
  <si>
    <t>Piperazine dihydrochloride</t>
  </si>
  <si>
    <t>1,4-Bis(N-isopropylamino)anthraquinone</t>
  </si>
  <si>
    <t>N-(2-Hydroxyethyl)acetamide</t>
  </si>
  <si>
    <t>Prop-2-en-1-yl heptanoate</t>
  </si>
  <si>
    <t>2',4',5'-Trihydroxybutyrophenone</t>
  </si>
  <si>
    <t>Hexyl methacrylate</t>
  </si>
  <si>
    <t>Dinoterb</t>
  </si>
  <si>
    <t>Hydroxycitronellal dimethyl acetal</t>
  </si>
  <si>
    <t>Rhodinol</t>
  </si>
  <si>
    <t>Methyl 12-hydroxyoctadecanoate</t>
  </si>
  <si>
    <t>(9Z,12R)-12-Hydroxyoctadec-9-enoic acid</t>
  </si>
  <si>
    <t>Bis[2-(2-butoxyethoxy)ethyl] hexandioate</t>
  </si>
  <si>
    <t>Citronellyl butyrate</t>
  </si>
  <si>
    <t>Citronellyl propionate</t>
  </si>
  <si>
    <t>cis-3,7-Dimethyl-2,6-octadien-1-yl acetate</t>
  </si>
  <si>
    <t>Diethyl maleate</t>
  </si>
  <si>
    <t>Proxan-sodium</t>
  </si>
  <si>
    <t>Potassium ethyl xanthate</t>
  </si>
  <si>
    <t>4-Tolyl acetate</t>
  </si>
  <si>
    <t>E-Cinnamic acid</t>
  </si>
  <si>
    <t>Metaflumizone</t>
  </si>
  <si>
    <t>Fenchyl acetate</t>
  </si>
  <si>
    <t>L-Glutamic acid hydrochloride</t>
  </si>
  <si>
    <t>2-Methyl-1-butanol</t>
  </si>
  <si>
    <t>2-Methylbenzenethiol</t>
  </si>
  <si>
    <t>5-Methyl-2-thiophenecarboxaldehyde</t>
  </si>
  <si>
    <t>Sodium dibutylcarbamodithioate</t>
  </si>
  <si>
    <t>N-Phenyl-2-naphthylamine</t>
  </si>
  <si>
    <t>2,2'-Dibenzoylaminodiphenyl disulfide</t>
  </si>
  <si>
    <t>Methyl 3-nonenoate</t>
  </si>
  <si>
    <t>3-Carene</t>
  </si>
  <si>
    <t>1-Naphthylamine</t>
  </si>
  <si>
    <t>Isocyclocitral</t>
  </si>
  <si>
    <t>Indole-3-butyric acid</t>
  </si>
  <si>
    <t>Phenethyl anthranilate</t>
  </si>
  <si>
    <t>Sodium triisopropyl naphthalene sulfonate</t>
  </si>
  <si>
    <t>1,3-Nonanediol monoacetate</t>
  </si>
  <si>
    <t>Sodium pentachlorophenate</t>
  </si>
  <si>
    <t>Sodium 9,10-dioxo-9,10-dihydroanthracene-2-sulfonate</t>
  </si>
  <si>
    <t>Diphenylsulfone</t>
  </si>
  <si>
    <t>2-Oxopropanoic acid</t>
  </si>
  <si>
    <t>Linalyl benzoate</t>
  </si>
  <si>
    <t>Dipentaerythritol</t>
  </si>
  <si>
    <t>Griseofulvin</t>
  </si>
  <si>
    <t>2-(2-Butoxyethoxy)ethyl acetate</t>
  </si>
  <si>
    <t>Ethyl tetradecanoate</t>
  </si>
  <si>
    <t>4-Oxopentanoic acid</t>
  </si>
  <si>
    <t>Paraldehyde</t>
  </si>
  <si>
    <t>Ethyl nonanoate</t>
  </si>
  <si>
    <t>3-Phenyl-1-propanol</t>
  </si>
  <si>
    <t>4-Methoxybenzyl formate</t>
  </si>
  <si>
    <t>3-Phenylpropyl acetate</t>
  </si>
  <si>
    <t>2-Phenylethyl propionate</t>
  </si>
  <si>
    <t>3-Phenyl-2-propen-1-yl 3-phenylacrylate</t>
  </si>
  <si>
    <t>3-Phenylpropyl cinnamate</t>
  </si>
  <si>
    <t>Isobutyl 3-phenylacrylate</t>
  </si>
  <si>
    <t>Benzyl propanoate</t>
  </si>
  <si>
    <t>Phenoxyacetic acid</t>
  </si>
  <si>
    <t>4-(4-Hydroxy-3-methoxyphenyl)-2-butanone</t>
  </si>
  <si>
    <t>Tralopyril</t>
  </si>
  <si>
    <t>4-Isopropylbenzaldehyde</t>
  </si>
  <si>
    <t>p-Methylacetophenone</t>
  </si>
  <si>
    <t>Methyl 4-methoxybenzoate</t>
  </si>
  <si>
    <t>Flurenol-methyl</t>
  </si>
  <si>
    <t>Benzethonium chloride</t>
  </si>
  <si>
    <t>alpha-Methyl-3,4-methylene-dioxyhydrocinnamic aldehyde</t>
  </si>
  <si>
    <t>Isobutyl benzoate</t>
  </si>
  <si>
    <t>1-Phenylethyl propionate</t>
  </si>
  <si>
    <t>2-Naphthoxyacetic acid</t>
  </si>
  <si>
    <t>3,4-Dihydrocoumarin</t>
  </si>
  <si>
    <t>p-Cymen-8-ol</t>
  </si>
  <si>
    <t>Isoquinoline</t>
  </si>
  <si>
    <t>3-Methyl-2-cyclohexen-1-one</t>
  </si>
  <si>
    <t>3,3-Dimethylallyl acetate</t>
  </si>
  <si>
    <t>Chloranil</t>
  </si>
  <si>
    <t>Bis(2-butoxyethyl) phthalate</t>
  </si>
  <si>
    <t>2,3,5,6-Tetrachloronitrobenzene</t>
  </si>
  <si>
    <t>2-Methylbutanoic acid</t>
  </si>
  <si>
    <t>Linalyl formate</t>
  </si>
  <si>
    <t>2-Butyl-2-ethyl-1,3-propanediol</t>
  </si>
  <si>
    <t>Dodecyl acetate</t>
  </si>
  <si>
    <t>Undec-10-enal</t>
  </si>
  <si>
    <t>1-Dodecene</t>
  </si>
  <si>
    <t>2-Phenylpropan-1-ol</t>
  </si>
  <si>
    <t>2-Acetylpyridine</t>
  </si>
  <si>
    <t>Decyl acetate</t>
  </si>
  <si>
    <t>Heptyl acetate</t>
  </si>
  <si>
    <t>1-Tetradecene</t>
  </si>
  <si>
    <t>Linalyl isovalerate</t>
  </si>
  <si>
    <t>Methyl 2-nonynoate</t>
  </si>
  <si>
    <t>Hexyl octanoate</t>
  </si>
  <si>
    <t>Bis(2-carboxyethyl) sulfide</t>
  </si>
  <si>
    <t>Methyl 2-octynoate</t>
  </si>
  <si>
    <t>6-Methyl-5-hepten-2-one</t>
  </si>
  <si>
    <t>2-Methylundecanal</t>
  </si>
  <si>
    <t>Diethyl decanedioate</t>
  </si>
  <si>
    <t>Ethyl decanoate</t>
  </si>
  <si>
    <t>Butylamine</t>
  </si>
  <si>
    <t>Butyl undec-10-enoate</t>
  </si>
  <si>
    <t>Dihexyl nonanedioate</t>
  </si>
  <si>
    <t>2-Methylpyrazine</t>
  </si>
  <si>
    <t>Ethyl isovalerate</t>
  </si>
  <si>
    <t>Dichlofluanid</t>
  </si>
  <si>
    <t>4-Pentanolide</t>
  </si>
  <si>
    <t>Isopropenyl acetate</t>
  </si>
  <si>
    <t>3,7-Dimethyloctane-1,7-diol</t>
  </si>
  <si>
    <t>2-Methoxy-4-methyl-1-(propan-2-yl)benzene</t>
  </si>
  <si>
    <t>tert-Butylacrylamide</t>
  </si>
  <si>
    <t>Tetraethyl pyrophosphate</t>
  </si>
  <si>
    <t>Betaine</t>
  </si>
  <si>
    <t>Glycidyl methacrylate</t>
  </si>
  <si>
    <t>2-Hydroxy-1-[4-(2-hydroxyethoxy)phenyl]-2-methylpropan-1-one</t>
  </si>
  <si>
    <t>2,6-Dimethylhept-5-enal</t>
  </si>
  <si>
    <t>1,4-Benzoquinone</t>
  </si>
  <si>
    <t>Propyl propionate</t>
  </si>
  <si>
    <t>Ethyl dodecanoate</t>
  </si>
  <si>
    <t>Geranyl butyrate</t>
  </si>
  <si>
    <t>3,7-Dimethyloctan-1-ol</t>
  </si>
  <si>
    <t>Dipropyl hexanedioate</t>
  </si>
  <si>
    <t>12-Hydroxyoctadecanoic acid</t>
  </si>
  <si>
    <t>Pentadecan-15-olide</t>
  </si>
  <si>
    <t>1,4-Dioxacycloheptadecane-5,17-dione</t>
  </si>
  <si>
    <t>(2E)-3,7-Dimethylocta-2,6-dien-1-yl formate</t>
  </si>
  <si>
    <t>3,7-Dimethyloct-6-en-1-yl formate</t>
  </si>
  <si>
    <t>Nitrothal-isopropyl</t>
  </si>
  <si>
    <t>(4-Methoxyphenyl)methanol</t>
  </si>
  <si>
    <t>3-Phenylpropanal</t>
  </si>
  <si>
    <t>4-Octanolide</t>
  </si>
  <si>
    <t>1-(4-Methoxyphenyl)-1-pentene-3-one</t>
  </si>
  <si>
    <t>4-Methoxybenzyl acetate</t>
  </si>
  <si>
    <t>4-(4-Methoxyphenyl)-2-butanone</t>
  </si>
  <si>
    <t>2-Methyl-3-[4-(propan-2-yl)phenyl]propanal</t>
  </si>
  <si>
    <t>Phenoxyethyl isobutyrate</t>
  </si>
  <si>
    <t>3-Phenylprop-2-en-1-yl 2-methylpropanoate</t>
  </si>
  <si>
    <t>3-Phenylprop-2-en-1-yl propanoate</t>
  </si>
  <si>
    <t>3-Phenylprop-2-en-1-yl acetate</t>
  </si>
  <si>
    <t>2-Phenylethyl 3-phenylprop-2-enoate</t>
  </si>
  <si>
    <t>2-Phenylethyl butanoate</t>
  </si>
  <si>
    <t>2-Phenylethyl 2-methylpropanoate</t>
  </si>
  <si>
    <t>2-Phenylethyl acetate</t>
  </si>
  <si>
    <t>Benzyl 3-methylbutanoate</t>
  </si>
  <si>
    <t>Benzyl butyrate</t>
  </si>
  <si>
    <t>Ethyl cinnamate</t>
  </si>
  <si>
    <t>D-Lactic acid</t>
  </si>
  <si>
    <t>Fenchlorazole-ethyl</t>
  </si>
  <si>
    <t>2-Methyl-4-phenylbutan-2-ol</t>
  </si>
  <si>
    <t>beta-Nitrostyrene</t>
  </si>
  <si>
    <t>tau-Fluvalinate</t>
  </si>
  <si>
    <t>N-Butyldiethanolamine</t>
  </si>
  <si>
    <t>2-Phenylethyl phenylacetate</t>
  </si>
  <si>
    <t>Ethyl phenylacetate</t>
  </si>
  <si>
    <t>N-Isopropyl-N'-phenyl-p-phenylenediamine</t>
  </si>
  <si>
    <t>(2,2-Dimethoxyethyl)benzene</t>
  </si>
  <si>
    <t>Methyl phenylacetate</t>
  </si>
  <si>
    <t>2-Methyl-1-phenylpropan-2-ol</t>
  </si>
  <si>
    <t>Phenylmercuric chloride</t>
  </si>
  <si>
    <t>Hexyl 2-methylbutanoate</t>
  </si>
  <si>
    <t>1,4-Benzenedicarbonyl dichloride</t>
  </si>
  <si>
    <t>4'-Methoxyacetophenone</t>
  </si>
  <si>
    <t>DSSTox_ID</t>
  </si>
  <si>
    <t>2274-11-5</t>
  </si>
  <si>
    <t>2459-10-1</t>
  </si>
  <si>
    <t>2554-06-5</t>
  </si>
  <si>
    <t>3896-11-5</t>
  </si>
  <si>
    <t>2157-01-9</t>
  </si>
  <si>
    <t>2466-09-3</t>
  </si>
  <si>
    <t>2895-03-6</t>
  </si>
  <si>
    <t>3097-08-3</t>
  </si>
  <si>
    <t>3110-04-7</t>
  </si>
  <si>
    <t>3287-12-5</t>
  </si>
  <si>
    <t>3990-03-2</t>
  </si>
  <si>
    <t>3999-01-7</t>
  </si>
  <si>
    <t>4237-07-4</t>
  </si>
  <si>
    <t>4275-05-2</t>
  </si>
  <si>
    <t>4485-12-5</t>
  </si>
  <si>
    <t>4645-07-2</t>
  </si>
  <si>
    <t>4767-03-7</t>
  </si>
  <si>
    <t>5281-04-9</t>
  </si>
  <si>
    <t>6100-05-6</t>
  </si>
  <si>
    <t>6132-04-3</t>
  </si>
  <si>
    <t>6280-03-1</t>
  </si>
  <si>
    <t>7435-02-1</t>
  </si>
  <si>
    <t>7440-09-7</t>
  </si>
  <si>
    <t>7632-04-4</t>
  </si>
  <si>
    <t>7719-12-2</t>
  </si>
  <si>
    <t>7773-01-5</t>
  </si>
  <si>
    <t>7775-05-5</t>
  </si>
  <si>
    <t>7775-09-9</t>
  </si>
  <si>
    <t>7775-11-3</t>
  </si>
  <si>
    <t>7780-04-3</t>
  </si>
  <si>
    <t>7791-07-3</t>
  </si>
  <si>
    <t>8002-09-3</t>
  </si>
  <si>
    <t>8002-11-7</t>
  </si>
  <si>
    <t>8013-05-6</t>
  </si>
  <si>
    <t>8016-11-3</t>
  </si>
  <si>
    <t>8016-12-4</t>
  </si>
  <si>
    <t>8024-09-7</t>
  </si>
  <si>
    <t>8031-11-6</t>
  </si>
  <si>
    <t>8049-04-5</t>
  </si>
  <si>
    <t>8052-10-6</t>
  </si>
  <si>
    <t>8063-08-9</t>
  </si>
  <si>
    <t>8071-04-3</t>
  </si>
  <si>
    <t>9001-05-2</t>
  </si>
  <si>
    <t>9003-01-4</t>
  </si>
  <si>
    <t>9003-03-6</t>
  </si>
  <si>
    <t>9003-08-1</t>
  </si>
  <si>
    <t>9003-09-2</t>
  </si>
  <si>
    <t>9003-10-5</t>
  </si>
  <si>
    <t>9005-02-1</t>
  </si>
  <si>
    <t>9005-09-8</t>
  </si>
  <si>
    <t>9005-12-3</t>
  </si>
  <si>
    <t>9006-03-5</t>
  </si>
  <si>
    <t>9010-03-1</t>
  </si>
  <si>
    <t>9011-05-6</t>
  </si>
  <si>
    <t>9011-07-8</t>
  </si>
  <si>
    <t>9011-08-9</t>
  </si>
  <si>
    <t>9011-11-4</t>
  </si>
  <si>
    <t>9011-12-5</t>
  </si>
  <si>
    <t>9018-04-6</t>
  </si>
  <si>
    <t>9084-06-4</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</si>
</sst>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sz val="10"/>
      <name val="Arial"/>
      <family val="2"/>
    </font>
    <font>
      <sz val="11"/>
      <name val="Calibri"/>
      <family val="2"/>
      <scheme val="minor"/>
    </font>
    <font>
      <b/>
      <sz val="11"/>
      <color theme="1"/>
      <name val="Calibri"/>
      <family val="2"/>
      <scheme val="minor"/>
    </font>
    <font>
      <sz val="11"/>
      <color rgb="FFFF0000"/>
      <name val="Calibri"/>
      <family val="2"/>
      <scheme val="minor"/>
    </font>
    <font>
      <u/>
      <sz val="11"/>
      <color theme="10"/>
      <name val="Calibri"/>
      <family val="2"/>
      <scheme val="minor"/>
    </font>
  </fonts>
  <fills count="2">
    <fill>
      <patternFill patternType="none"/>
    </fill>
    <fill>
      <patternFill patternType="gray125"/>
    </fill>
  </fills>
  <borders count="2">
    <border>
      <left/>
      <right/>
      <top/>
      <bottom/>
      <diagonal/>
    </border>
    <border>
      <left/>
      <right/>
      <top/>
      <bottom style="thin">
        <color indexed="64"/>
      </bottom>
      <diagonal/>
    </border>
  </borders>
  <cellStyleXfs count="3">
    <xf numFmtId="0" fontId="0" fillId="0" borderId="0"/>
    <xf numFmtId="0" fontId="1" fillId="0" borderId="0" applyBorder="0"/>
    <xf numFmtId="0" fontId="5" fillId="0" borderId="0" applyNumberFormat="0" applyFill="0" applyBorder="0" applyAlignment="0" applyProtection="0"/>
  </cellStyleXfs>
  <cellXfs count="16">
    <xf numFmtId="0" fontId="0" fillId="0" borderId="0" xfId="0"/>
    <xf numFmtId="14" fontId="0" fillId="0" borderId="0" xfId="0" applyNumberFormat="1"/>
    <xf numFmtId="0" fontId="2" fillId="0" borderId="0" xfId="0" applyFont="1"/>
    <xf numFmtId="0" fontId="0" fillId="0" borderId="0" xfId="0" quotePrefix="1"/>
    <xf numFmtId="0" fontId="3" fillId="0" borderId="1" xfId="0" applyFont="1" applyBorder="1"/>
    <xf numFmtId="0" fontId="3" fillId="0" borderId="1" xfId="0" applyFont="1" applyBorder="1" applyAlignment="1">
      <alignment horizontal="center"/>
    </xf>
    <xf numFmtId="0" fontId="0" fillId="0" borderId="0" xfId="0" applyAlignment="1">
      <alignment horizontal="center"/>
    </xf>
    <xf numFmtId="1" fontId="0" fillId="0" borderId="0" xfId="0" applyNumberFormat="1" applyAlignment="1">
      <alignment horizontal="center"/>
    </xf>
    <xf numFmtId="0" fontId="2" fillId="0" borderId="0" xfId="0" applyFont="1" applyAlignment="1">
      <alignment horizontal="center"/>
    </xf>
    <xf numFmtId="15" fontId="2" fillId="0" borderId="0" xfId="0" applyNumberFormat="1" applyFont="1"/>
    <xf numFmtId="0" fontId="4" fillId="0" borderId="0" xfId="0" applyFont="1"/>
    <xf numFmtId="0" fontId="0" fillId="0" borderId="0" xfId="0" applyAlignment="1">
      <alignment wrapText="1"/>
    </xf>
    <xf numFmtId="0" fontId="5" fillId="0" borderId="0" xfId="2"/>
    <xf numFmtId="0" fontId="0" fillId="0" borderId="0" xfId="0" applyFill="1"/>
    <xf numFmtId="1" fontId="0" fillId="0" borderId="0" xfId="0" applyNumberFormat="1" applyFill="1" applyAlignment="1">
      <alignment horizontal="center"/>
    </xf>
    <xf numFmtId="14" fontId="0" fillId="0" borderId="0" xfId="0" quotePrefix="1" applyNumberFormat="1" applyAlignment="1">
      <alignment horizontal="center"/>
    </xf>
  </cellXfs>
  <cellStyles count="3">
    <cellStyle name="Hyperlink" xfId="2"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ccessdata.fda.gov/scripts/fdcc/?set=fc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tabSelected="1" workbookViewId="0"/>
  </sheetViews>
  <sheetFormatPr defaultRowHeight="15" x14ac:dyDescent="0.25"/>
  <cols>
    <col min="1" max="1" width="59.140625" customWidth="1"/>
    <col min="2" max="2" width="20.7109375" style="6" customWidth="1"/>
    <col min="3" max="3" width="23.7109375" style="6" customWidth="1"/>
    <col min="4" max="4" width="73.5703125" customWidth="1"/>
  </cols>
  <sheetData>
    <row r="1" spans="1:4" x14ac:dyDescent="0.25">
      <c r="A1" s="4" t="s">
        <v>307</v>
      </c>
      <c r="B1" s="5" t="s">
        <v>308</v>
      </c>
      <c r="C1" s="5" t="s">
        <v>34016</v>
      </c>
      <c r="D1" s="4" t="s">
        <v>32222</v>
      </c>
    </row>
    <row r="2" spans="1:4" x14ac:dyDescent="0.25">
      <c r="A2" t="s">
        <v>8868</v>
      </c>
      <c r="B2" s="7">
        <v>1205</v>
      </c>
      <c r="C2" s="7">
        <v>715</v>
      </c>
      <c r="D2" s="12" t="s">
        <v>32226</v>
      </c>
    </row>
    <row r="3" spans="1:4" x14ac:dyDescent="0.25">
      <c r="A3" t="s">
        <v>8867</v>
      </c>
      <c r="B3" s="7">
        <v>3229</v>
      </c>
      <c r="C3" s="7">
        <v>3229</v>
      </c>
      <c r="D3" t="s">
        <v>32227</v>
      </c>
    </row>
    <row r="4" spans="1:4" x14ac:dyDescent="0.25">
      <c r="A4" t="s">
        <v>15562</v>
      </c>
      <c r="B4" s="7">
        <v>3968</v>
      </c>
      <c r="C4" s="7">
        <v>3968</v>
      </c>
      <c r="D4" t="s">
        <v>32224</v>
      </c>
    </row>
    <row r="5" spans="1:4" x14ac:dyDescent="0.25">
      <c r="A5" t="s">
        <v>15563</v>
      </c>
      <c r="B5" s="7">
        <v>50</v>
      </c>
      <c r="C5" s="7">
        <v>57</v>
      </c>
      <c r="D5" t="s">
        <v>32225</v>
      </c>
    </row>
    <row r="6" spans="1:4" x14ac:dyDescent="0.25">
      <c r="A6" t="s">
        <v>32220</v>
      </c>
      <c r="B6" s="7">
        <v>378</v>
      </c>
      <c r="C6" s="7">
        <v>351</v>
      </c>
      <c r="D6" t="s">
        <v>32223</v>
      </c>
    </row>
    <row r="7" spans="1:4" x14ac:dyDescent="0.25">
      <c r="A7" t="s">
        <v>33010</v>
      </c>
      <c r="B7" s="7">
        <v>603</v>
      </c>
      <c r="C7" s="7">
        <v>380</v>
      </c>
      <c r="D7" t="s">
        <v>33011</v>
      </c>
    </row>
    <row r="8" spans="1:4" x14ac:dyDescent="0.25">
      <c r="A8" s="13" t="s">
        <v>8143</v>
      </c>
      <c r="B8" s="14">
        <v>2796</v>
      </c>
      <c r="C8" s="14">
        <v>2664</v>
      </c>
      <c r="D8" s="13" t="s">
        <v>32228</v>
      </c>
    </row>
    <row r="9" spans="1:4" x14ac:dyDescent="0.25">
      <c r="A9" t="s">
        <v>8869</v>
      </c>
      <c r="B9" s="7">
        <v>1813</v>
      </c>
      <c r="C9" s="7">
        <v>1808</v>
      </c>
      <c r="D9" t="s">
        <v>32229</v>
      </c>
    </row>
  </sheetData>
  <hyperlinks>
    <hyperlink ref="D2"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660"/>
  <sheetViews>
    <sheetView workbookViewId="0"/>
  </sheetViews>
  <sheetFormatPr defaultRowHeight="15" x14ac:dyDescent="0.25"/>
  <cols>
    <col min="1" max="1" width="13.5703125" style="6" bestFit="1" customWidth="1"/>
    <col min="2" max="2" width="19.28515625" style="6" bestFit="1" customWidth="1"/>
  </cols>
  <sheetData>
    <row r="1" spans="1:2" x14ac:dyDescent="0.25">
      <c r="A1" s="6" t="s">
        <v>8142</v>
      </c>
      <c r="B1" s="6" t="s">
        <v>36865</v>
      </c>
    </row>
    <row r="2" spans="1:2" x14ac:dyDescent="0.25">
      <c r="A2" s="6" t="s">
        <v>36798</v>
      </c>
      <c r="B2" s="6">
        <v>1</v>
      </c>
    </row>
    <row r="3" spans="1:2" x14ac:dyDescent="0.25">
      <c r="A3" s="6" t="s">
        <v>36795</v>
      </c>
      <c r="B3" s="6">
        <v>1</v>
      </c>
    </row>
    <row r="4" spans="1:2" x14ac:dyDescent="0.25">
      <c r="A4" s="6" t="s">
        <v>362</v>
      </c>
      <c r="B4" s="6">
        <v>1</v>
      </c>
    </row>
    <row r="5" spans="1:2" x14ac:dyDescent="0.25">
      <c r="A5" s="6" t="s">
        <v>5594</v>
      </c>
      <c r="B5" s="6">
        <v>1</v>
      </c>
    </row>
    <row r="6" spans="1:2" x14ac:dyDescent="0.25">
      <c r="A6" s="6" t="s">
        <v>33303</v>
      </c>
      <c r="B6" s="6">
        <v>1</v>
      </c>
    </row>
    <row r="7" spans="1:2" x14ac:dyDescent="0.25">
      <c r="A7" s="6" t="s">
        <v>6820</v>
      </c>
      <c r="B7" s="6">
        <v>1</v>
      </c>
    </row>
    <row r="8" spans="1:2" x14ac:dyDescent="0.25">
      <c r="A8" s="6" t="s">
        <v>4741</v>
      </c>
      <c r="B8" s="6">
        <v>1</v>
      </c>
    </row>
    <row r="9" spans="1:2" x14ac:dyDescent="0.25">
      <c r="A9" s="6" t="s">
        <v>32819</v>
      </c>
      <c r="B9" s="6">
        <v>1</v>
      </c>
    </row>
    <row r="10" spans="1:2" x14ac:dyDescent="0.25">
      <c r="A10" s="6" t="s">
        <v>6826</v>
      </c>
      <c r="B10" s="6">
        <v>1</v>
      </c>
    </row>
    <row r="11" spans="1:2" x14ac:dyDescent="0.25">
      <c r="A11" s="6" t="s">
        <v>5834</v>
      </c>
      <c r="B11" s="6">
        <v>1</v>
      </c>
    </row>
    <row r="12" spans="1:2" x14ac:dyDescent="0.25">
      <c r="A12" s="6" t="s">
        <v>7547</v>
      </c>
      <c r="B12" s="6">
        <v>1</v>
      </c>
    </row>
    <row r="13" spans="1:2" x14ac:dyDescent="0.25">
      <c r="A13" s="6" t="s">
        <v>7705</v>
      </c>
      <c r="B13" s="6">
        <v>1</v>
      </c>
    </row>
    <row r="14" spans="1:2" x14ac:dyDescent="0.25">
      <c r="A14" s="6" t="s">
        <v>4426</v>
      </c>
      <c r="B14" s="6">
        <v>1</v>
      </c>
    </row>
    <row r="15" spans="1:2" x14ac:dyDescent="0.25">
      <c r="A15" s="6" t="s">
        <v>4546</v>
      </c>
      <c r="B15" s="6">
        <v>1</v>
      </c>
    </row>
    <row r="16" spans="1:2" x14ac:dyDescent="0.25">
      <c r="A16" s="6" t="s">
        <v>5684</v>
      </c>
      <c r="B16" s="6">
        <v>1</v>
      </c>
    </row>
    <row r="17" spans="1:2" x14ac:dyDescent="0.25">
      <c r="A17" s="6" t="s">
        <v>6404</v>
      </c>
      <c r="B17" s="6">
        <v>1</v>
      </c>
    </row>
    <row r="18" spans="1:2" x14ac:dyDescent="0.25">
      <c r="A18" s="6" t="s">
        <v>7161</v>
      </c>
      <c r="B18" s="6">
        <v>1</v>
      </c>
    </row>
    <row r="19" spans="1:2" x14ac:dyDescent="0.25">
      <c r="A19" s="6" t="s">
        <v>6053</v>
      </c>
      <c r="B19" s="6">
        <v>1</v>
      </c>
    </row>
    <row r="20" spans="1:2" x14ac:dyDescent="0.25">
      <c r="A20" s="6" t="s">
        <v>3082</v>
      </c>
      <c r="B20" s="6">
        <v>1</v>
      </c>
    </row>
    <row r="21" spans="1:2" x14ac:dyDescent="0.25">
      <c r="A21" s="6" t="s">
        <v>6125</v>
      </c>
      <c r="B21" s="6">
        <v>1</v>
      </c>
    </row>
    <row r="22" spans="1:2" x14ac:dyDescent="0.25">
      <c r="A22" s="6" t="s">
        <v>2169</v>
      </c>
      <c r="B22" s="6">
        <v>1</v>
      </c>
    </row>
    <row r="23" spans="1:2" x14ac:dyDescent="0.25">
      <c r="A23" s="6" t="s">
        <v>4933</v>
      </c>
      <c r="B23" s="6">
        <v>1</v>
      </c>
    </row>
    <row r="24" spans="1:2" x14ac:dyDescent="0.25">
      <c r="A24" s="6" t="s">
        <v>6049</v>
      </c>
      <c r="B24" s="6">
        <v>1</v>
      </c>
    </row>
    <row r="25" spans="1:2" x14ac:dyDescent="0.25">
      <c r="A25" s="6" t="s">
        <v>36861</v>
      </c>
      <c r="B25" s="6">
        <v>1</v>
      </c>
    </row>
    <row r="26" spans="1:2" x14ac:dyDescent="0.25">
      <c r="A26" s="6" t="s">
        <v>5259</v>
      </c>
      <c r="B26" s="6">
        <v>1</v>
      </c>
    </row>
    <row r="27" spans="1:2" x14ac:dyDescent="0.25">
      <c r="A27" s="6" t="s">
        <v>2566</v>
      </c>
      <c r="B27" s="6">
        <v>1</v>
      </c>
    </row>
    <row r="28" spans="1:2" x14ac:dyDescent="0.25">
      <c r="A28" s="6" t="s">
        <v>594</v>
      </c>
      <c r="B28" s="6">
        <v>1</v>
      </c>
    </row>
    <row r="29" spans="1:2" x14ac:dyDescent="0.25">
      <c r="A29" s="6" t="s">
        <v>2633</v>
      </c>
      <c r="B29" s="6">
        <v>1</v>
      </c>
    </row>
    <row r="30" spans="1:2" x14ac:dyDescent="0.25">
      <c r="A30" s="6" t="s">
        <v>2742</v>
      </c>
      <c r="B30" s="6">
        <v>1</v>
      </c>
    </row>
    <row r="31" spans="1:2" x14ac:dyDescent="0.25">
      <c r="A31" s="6" t="s">
        <v>2730</v>
      </c>
      <c r="B31" s="6">
        <v>1</v>
      </c>
    </row>
    <row r="32" spans="1:2" x14ac:dyDescent="0.25">
      <c r="A32" s="6" t="s">
        <v>2881</v>
      </c>
      <c r="B32" s="6">
        <v>1</v>
      </c>
    </row>
    <row r="33" spans="1:2" x14ac:dyDescent="0.25">
      <c r="A33" s="6" t="s">
        <v>2915</v>
      </c>
      <c r="B33" s="6">
        <v>1</v>
      </c>
    </row>
    <row r="34" spans="1:2" x14ac:dyDescent="0.25">
      <c r="A34" s="6" t="s">
        <v>2979</v>
      </c>
      <c r="B34" s="6">
        <v>1</v>
      </c>
    </row>
    <row r="35" spans="1:2" x14ac:dyDescent="0.25">
      <c r="A35" s="6" t="s">
        <v>3261</v>
      </c>
      <c r="B35" s="6">
        <v>1</v>
      </c>
    </row>
    <row r="36" spans="1:2" x14ac:dyDescent="0.25">
      <c r="A36" s="6" t="s">
        <v>3271</v>
      </c>
      <c r="B36" s="6">
        <v>1</v>
      </c>
    </row>
    <row r="37" spans="1:2" x14ac:dyDescent="0.25">
      <c r="A37" s="6" t="s">
        <v>3466</v>
      </c>
      <c r="B37" s="6">
        <v>1</v>
      </c>
    </row>
    <row r="38" spans="1:2" x14ac:dyDescent="0.25">
      <c r="A38" s="6" t="s">
        <v>3521</v>
      </c>
      <c r="B38" s="6">
        <v>1</v>
      </c>
    </row>
    <row r="39" spans="1:2" x14ac:dyDescent="0.25">
      <c r="A39" s="6" t="s">
        <v>3641</v>
      </c>
      <c r="B39" s="6">
        <v>1</v>
      </c>
    </row>
    <row r="40" spans="1:2" x14ac:dyDescent="0.25">
      <c r="A40" s="6" t="s">
        <v>3700</v>
      </c>
      <c r="B40" s="6">
        <v>1</v>
      </c>
    </row>
    <row r="41" spans="1:2" x14ac:dyDescent="0.25">
      <c r="A41" s="6" t="s">
        <v>3706</v>
      </c>
      <c r="B41" s="6">
        <v>1</v>
      </c>
    </row>
    <row r="42" spans="1:2" x14ac:dyDescent="0.25">
      <c r="A42" s="6" t="s">
        <v>4554</v>
      </c>
      <c r="B42" s="6">
        <v>1</v>
      </c>
    </row>
    <row r="43" spans="1:2" x14ac:dyDescent="0.25">
      <c r="A43" s="6" t="s">
        <v>4518</v>
      </c>
      <c r="B43" s="6">
        <v>1</v>
      </c>
    </row>
    <row r="44" spans="1:2" x14ac:dyDescent="0.25">
      <c r="A44" s="6" t="s">
        <v>1233</v>
      </c>
      <c r="B44" s="6">
        <v>1</v>
      </c>
    </row>
    <row r="45" spans="1:2" x14ac:dyDescent="0.25">
      <c r="A45" s="6" t="s">
        <v>2092</v>
      </c>
      <c r="B45" s="6">
        <v>1</v>
      </c>
    </row>
    <row r="46" spans="1:2" x14ac:dyDescent="0.25">
      <c r="A46" s="6" t="s">
        <v>3665</v>
      </c>
      <c r="B46" s="6">
        <v>1</v>
      </c>
    </row>
    <row r="47" spans="1:2" x14ac:dyDescent="0.25">
      <c r="A47" s="6" t="s">
        <v>7420</v>
      </c>
      <c r="B47" s="6">
        <v>1</v>
      </c>
    </row>
    <row r="48" spans="1:2" x14ac:dyDescent="0.25">
      <c r="A48" s="6" t="s">
        <v>639</v>
      </c>
      <c r="B48" s="6">
        <v>1</v>
      </c>
    </row>
    <row r="49" spans="1:2" x14ac:dyDescent="0.25">
      <c r="A49" s="6" t="s">
        <v>1035</v>
      </c>
      <c r="B49" s="6">
        <v>1</v>
      </c>
    </row>
    <row r="50" spans="1:2" x14ac:dyDescent="0.25">
      <c r="A50" s="6" t="s">
        <v>4552</v>
      </c>
      <c r="B50" s="6">
        <v>1</v>
      </c>
    </row>
    <row r="51" spans="1:2" x14ac:dyDescent="0.25">
      <c r="A51" s="6" t="s">
        <v>3076</v>
      </c>
      <c r="B51" s="6">
        <v>1</v>
      </c>
    </row>
    <row r="52" spans="1:2" x14ac:dyDescent="0.25">
      <c r="A52" s="6" t="s">
        <v>3080</v>
      </c>
      <c r="B52" s="6">
        <v>1</v>
      </c>
    </row>
    <row r="53" spans="1:2" x14ac:dyDescent="0.25">
      <c r="A53" s="6" t="s">
        <v>279</v>
      </c>
      <c r="B53" s="6">
        <v>1</v>
      </c>
    </row>
    <row r="54" spans="1:2" x14ac:dyDescent="0.25">
      <c r="A54" s="6" t="s">
        <v>951</v>
      </c>
      <c r="B54" s="6">
        <v>1</v>
      </c>
    </row>
    <row r="55" spans="1:2" x14ac:dyDescent="0.25">
      <c r="A55" s="6" t="s">
        <v>920</v>
      </c>
      <c r="B55" s="6">
        <v>1</v>
      </c>
    </row>
    <row r="56" spans="1:2" x14ac:dyDescent="0.25">
      <c r="A56" s="6" t="s">
        <v>981</v>
      </c>
      <c r="B56" s="6">
        <v>1</v>
      </c>
    </row>
    <row r="57" spans="1:2" x14ac:dyDescent="0.25">
      <c r="A57" s="6" t="s">
        <v>2371</v>
      </c>
      <c r="B57" s="6">
        <v>1</v>
      </c>
    </row>
    <row r="58" spans="1:2" x14ac:dyDescent="0.25">
      <c r="A58" s="6" t="s">
        <v>3078</v>
      </c>
      <c r="B58" s="6">
        <v>1</v>
      </c>
    </row>
    <row r="59" spans="1:2" x14ac:dyDescent="0.25">
      <c r="A59" s="6" t="s">
        <v>36779</v>
      </c>
      <c r="B59" s="6">
        <v>1</v>
      </c>
    </row>
    <row r="60" spans="1:2" x14ac:dyDescent="0.25">
      <c r="A60" s="6" t="s">
        <v>794</v>
      </c>
      <c r="B60" s="6">
        <v>1</v>
      </c>
    </row>
    <row r="61" spans="1:2" x14ac:dyDescent="0.25">
      <c r="A61" s="6" t="s">
        <v>33173</v>
      </c>
      <c r="B61" s="6">
        <v>1</v>
      </c>
    </row>
    <row r="62" spans="1:2" x14ac:dyDescent="0.25">
      <c r="A62" s="6" t="s">
        <v>5281</v>
      </c>
      <c r="B62" s="6">
        <v>1</v>
      </c>
    </row>
    <row r="63" spans="1:2" x14ac:dyDescent="0.25">
      <c r="A63" s="6" t="s">
        <v>4958</v>
      </c>
      <c r="B63" s="6">
        <v>1</v>
      </c>
    </row>
    <row r="64" spans="1:2" x14ac:dyDescent="0.25">
      <c r="A64" s="6" t="s">
        <v>6568</v>
      </c>
      <c r="B64" s="6">
        <v>1</v>
      </c>
    </row>
    <row r="65" spans="1:2" x14ac:dyDescent="0.25">
      <c r="A65" s="6" t="s">
        <v>2365</v>
      </c>
      <c r="B65" s="6">
        <v>1</v>
      </c>
    </row>
    <row r="66" spans="1:2" x14ac:dyDescent="0.25">
      <c r="A66" s="6" t="s">
        <v>2369</v>
      </c>
      <c r="B66" s="6">
        <v>1</v>
      </c>
    </row>
    <row r="67" spans="1:2" x14ac:dyDescent="0.25">
      <c r="A67" s="6" t="s">
        <v>2651</v>
      </c>
      <c r="B67" s="6">
        <v>1</v>
      </c>
    </row>
    <row r="68" spans="1:2" x14ac:dyDescent="0.25">
      <c r="A68" s="6" t="s">
        <v>3645</v>
      </c>
      <c r="B68" s="6">
        <v>1</v>
      </c>
    </row>
    <row r="69" spans="1:2" x14ac:dyDescent="0.25">
      <c r="A69" s="6" t="s">
        <v>33198</v>
      </c>
      <c r="B69" s="6">
        <v>1</v>
      </c>
    </row>
    <row r="70" spans="1:2" x14ac:dyDescent="0.25">
      <c r="A70" s="6" t="s">
        <v>32682</v>
      </c>
      <c r="B70" s="6">
        <v>1</v>
      </c>
    </row>
    <row r="71" spans="1:2" x14ac:dyDescent="0.25">
      <c r="A71" s="6" t="s">
        <v>7289</v>
      </c>
      <c r="B71" s="6">
        <v>1</v>
      </c>
    </row>
    <row r="72" spans="1:2" x14ac:dyDescent="0.25">
      <c r="A72" s="6" t="s">
        <v>1223</v>
      </c>
      <c r="B72" s="6">
        <v>1</v>
      </c>
    </row>
    <row r="73" spans="1:2" x14ac:dyDescent="0.25">
      <c r="A73" s="6" t="s">
        <v>1247</v>
      </c>
      <c r="B73" s="6">
        <v>1</v>
      </c>
    </row>
    <row r="74" spans="1:2" x14ac:dyDescent="0.25">
      <c r="A74" s="6" t="s">
        <v>6742</v>
      </c>
      <c r="B74" s="6">
        <v>1</v>
      </c>
    </row>
    <row r="75" spans="1:2" x14ac:dyDescent="0.25">
      <c r="A75" s="6" t="s">
        <v>6627</v>
      </c>
      <c r="B75" s="6">
        <v>1</v>
      </c>
    </row>
    <row r="76" spans="1:2" x14ac:dyDescent="0.25">
      <c r="A76" s="6" t="s">
        <v>1771</v>
      </c>
      <c r="B76" s="6">
        <v>1</v>
      </c>
    </row>
    <row r="77" spans="1:2" x14ac:dyDescent="0.25">
      <c r="A77" s="6" t="s">
        <v>7202</v>
      </c>
      <c r="B77" s="6">
        <v>1</v>
      </c>
    </row>
    <row r="78" spans="1:2" x14ac:dyDescent="0.25">
      <c r="A78" s="6" t="s">
        <v>6589</v>
      </c>
      <c r="B78" s="6">
        <v>1</v>
      </c>
    </row>
    <row r="79" spans="1:2" x14ac:dyDescent="0.25">
      <c r="A79" s="6" t="s">
        <v>33065</v>
      </c>
      <c r="B79" s="6">
        <v>1</v>
      </c>
    </row>
    <row r="80" spans="1:2" x14ac:dyDescent="0.25">
      <c r="A80" s="6" t="s">
        <v>4907</v>
      </c>
      <c r="B80" s="6">
        <v>1</v>
      </c>
    </row>
    <row r="81" spans="1:2" x14ac:dyDescent="0.25">
      <c r="A81" s="6" t="s">
        <v>36858</v>
      </c>
      <c r="B81" s="6">
        <v>1</v>
      </c>
    </row>
    <row r="82" spans="1:2" x14ac:dyDescent="0.25">
      <c r="A82" s="6" t="s">
        <v>5251</v>
      </c>
      <c r="B82" s="6">
        <v>1</v>
      </c>
    </row>
    <row r="83" spans="1:2" x14ac:dyDescent="0.25">
      <c r="A83" s="6" t="s">
        <v>5355</v>
      </c>
      <c r="B83" s="6">
        <v>1</v>
      </c>
    </row>
    <row r="84" spans="1:2" x14ac:dyDescent="0.25">
      <c r="A84" s="6" t="s">
        <v>6316</v>
      </c>
      <c r="B84" s="6">
        <v>1</v>
      </c>
    </row>
    <row r="85" spans="1:2" x14ac:dyDescent="0.25">
      <c r="A85" s="6" t="s">
        <v>33433</v>
      </c>
      <c r="B85" s="6">
        <v>1</v>
      </c>
    </row>
    <row r="86" spans="1:2" x14ac:dyDescent="0.25">
      <c r="A86" s="6" t="s">
        <v>5295</v>
      </c>
      <c r="B86" s="6">
        <v>1</v>
      </c>
    </row>
    <row r="87" spans="1:2" x14ac:dyDescent="0.25">
      <c r="A87" s="6" t="s">
        <v>1076</v>
      </c>
      <c r="B87" s="6">
        <v>1</v>
      </c>
    </row>
    <row r="88" spans="1:2" x14ac:dyDescent="0.25">
      <c r="A88" s="6" t="s">
        <v>2413</v>
      </c>
      <c r="B88" s="6">
        <v>1</v>
      </c>
    </row>
    <row r="89" spans="1:2" x14ac:dyDescent="0.25">
      <c r="A89" s="6" t="s">
        <v>724</v>
      </c>
      <c r="B89" s="6">
        <v>1</v>
      </c>
    </row>
    <row r="90" spans="1:2" x14ac:dyDescent="0.25">
      <c r="A90" s="6" t="s">
        <v>3677</v>
      </c>
      <c r="B90" s="6">
        <v>1</v>
      </c>
    </row>
    <row r="91" spans="1:2" x14ac:dyDescent="0.25">
      <c r="A91" s="6" t="s">
        <v>7711</v>
      </c>
      <c r="B91" s="6">
        <v>1</v>
      </c>
    </row>
    <row r="92" spans="1:2" x14ac:dyDescent="0.25">
      <c r="A92" s="6" t="s">
        <v>702</v>
      </c>
      <c r="B92" s="6">
        <v>1</v>
      </c>
    </row>
    <row r="93" spans="1:2" x14ac:dyDescent="0.25">
      <c r="A93" s="6" t="s">
        <v>2913</v>
      </c>
      <c r="B93" s="6">
        <v>1</v>
      </c>
    </row>
    <row r="94" spans="1:2" x14ac:dyDescent="0.25">
      <c r="A94" s="6" t="s">
        <v>2415</v>
      </c>
      <c r="B94" s="6">
        <v>1</v>
      </c>
    </row>
    <row r="95" spans="1:2" x14ac:dyDescent="0.25">
      <c r="A95" s="6" t="s">
        <v>4085</v>
      </c>
      <c r="B95" s="6">
        <v>1</v>
      </c>
    </row>
    <row r="96" spans="1:2" x14ac:dyDescent="0.25">
      <c r="A96" s="6" t="s">
        <v>991</v>
      </c>
      <c r="B96" s="6">
        <v>1</v>
      </c>
    </row>
    <row r="97" spans="1:2" x14ac:dyDescent="0.25">
      <c r="A97" s="6" t="s">
        <v>804</v>
      </c>
      <c r="B97" s="6">
        <v>1</v>
      </c>
    </row>
    <row r="98" spans="1:2" x14ac:dyDescent="0.25">
      <c r="A98" s="6" t="s">
        <v>4013</v>
      </c>
      <c r="B98" s="6">
        <v>1</v>
      </c>
    </row>
    <row r="99" spans="1:2" x14ac:dyDescent="0.25">
      <c r="A99" s="6" t="s">
        <v>6283</v>
      </c>
      <c r="B99" s="6">
        <v>1</v>
      </c>
    </row>
    <row r="100" spans="1:2" x14ac:dyDescent="0.25">
      <c r="A100" s="6" t="s">
        <v>2078</v>
      </c>
      <c r="B100" s="6">
        <v>1</v>
      </c>
    </row>
    <row r="101" spans="1:2" x14ac:dyDescent="0.25">
      <c r="A101" s="6" t="s">
        <v>3279</v>
      </c>
      <c r="B101" s="6">
        <v>1</v>
      </c>
    </row>
    <row r="102" spans="1:2" x14ac:dyDescent="0.25">
      <c r="A102" s="6" t="s">
        <v>6410</v>
      </c>
      <c r="B102" s="6">
        <v>1</v>
      </c>
    </row>
    <row r="103" spans="1:2" x14ac:dyDescent="0.25">
      <c r="A103" s="6" t="s">
        <v>33212</v>
      </c>
      <c r="B103" s="6">
        <v>1</v>
      </c>
    </row>
    <row r="104" spans="1:2" x14ac:dyDescent="0.25">
      <c r="A104" s="6" t="s">
        <v>7220</v>
      </c>
      <c r="B104" s="6">
        <v>1</v>
      </c>
    </row>
    <row r="105" spans="1:2" x14ac:dyDescent="0.25">
      <c r="A105" s="6" t="s">
        <v>7865</v>
      </c>
      <c r="B105" s="6">
        <v>1</v>
      </c>
    </row>
    <row r="106" spans="1:2" x14ac:dyDescent="0.25">
      <c r="A106" s="6" t="s">
        <v>7783</v>
      </c>
      <c r="B106" s="6">
        <v>1</v>
      </c>
    </row>
    <row r="107" spans="1:2" x14ac:dyDescent="0.25">
      <c r="A107" s="6" t="s">
        <v>7765</v>
      </c>
      <c r="B107" s="6">
        <v>1</v>
      </c>
    </row>
    <row r="108" spans="1:2" x14ac:dyDescent="0.25">
      <c r="A108" s="6" t="s">
        <v>7781</v>
      </c>
      <c r="B108" s="6">
        <v>1</v>
      </c>
    </row>
    <row r="109" spans="1:2" x14ac:dyDescent="0.25">
      <c r="A109" s="6" t="s">
        <v>6802</v>
      </c>
      <c r="B109" s="6">
        <v>1</v>
      </c>
    </row>
    <row r="110" spans="1:2" x14ac:dyDescent="0.25">
      <c r="A110" s="6" t="s">
        <v>5253</v>
      </c>
      <c r="B110" s="6">
        <v>1</v>
      </c>
    </row>
    <row r="111" spans="1:2" x14ac:dyDescent="0.25">
      <c r="A111" s="6" t="s">
        <v>5257</v>
      </c>
      <c r="B111" s="6">
        <v>1</v>
      </c>
    </row>
    <row r="112" spans="1:2" x14ac:dyDescent="0.25">
      <c r="A112" s="6" t="s">
        <v>5236</v>
      </c>
      <c r="B112" s="6">
        <v>1</v>
      </c>
    </row>
    <row r="113" spans="1:2" x14ac:dyDescent="0.25">
      <c r="A113" s="6" t="s">
        <v>3797</v>
      </c>
      <c r="B113" s="6">
        <v>1</v>
      </c>
    </row>
    <row r="114" spans="1:2" x14ac:dyDescent="0.25">
      <c r="A114" s="6" t="s">
        <v>5230</v>
      </c>
      <c r="B114" s="6">
        <v>1</v>
      </c>
    </row>
    <row r="115" spans="1:2" x14ac:dyDescent="0.25">
      <c r="A115" s="6" t="s">
        <v>5279</v>
      </c>
      <c r="B115" s="6">
        <v>1</v>
      </c>
    </row>
    <row r="116" spans="1:2" x14ac:dyDescent="0.25">
      <c r="A116" s="6" t="s">
        <v>4911</v>
      </c>
      <c r="B116" s="6">
        <v>1</v>
      </c>
    </row>
    <row r="117" spans="1:2" x14ac:dyDescent="0.25">
      <c r="A117" s="6" t="s">
        <v>33780</v>
      </c>
      <c r="B117" s="6">
        <v>1</v>
      </c>
    </row>
    <row r="118" spans="1:2" x14ac:dyDescent="0.25">
      <c r="A118" s="6" t="s">
        <v>973</v>
      </c>
      <c r="B118" s="6">
        <v>1</v>
      </c>
    </row>
    <row r="119" spans="1:2" x14ac:dyDescent="0.25">
      <c r="A119" s="6" t="s">
        <v>661</v>
      </c>
      <c r="B119" s="6">
        <v>1</v>
      </c>
    </row>
    <row r="120" spans="1:2" x14ac:dyDescent="0.25">
      <c r="A120" s="6" t="s">
        <v>2645</v>
      </c>
      <c r="B120" s="6">
        <v>1</v>
      </c>
    </row>
    <row r="121" spans="1:2" x14ac:dyDescent="0.25">
      <c r="A121" s="6" t="s">
        <v>957</v>
      </c>
      <c r="B121" s="6">
        <v>1</v>
      </c>
    </row>
    <row r="122" spans="1:2" x14ac:dyDescent="0.25">
      <c r="A122" s="6" t="s">
        <v>977</v>
      </c>
      <c r="B122" s="6">
        <v>1</v>
      </c>
    </row>
    <row r="123" spans="1:2" x14ac:dyDescent="0.25">
      <c r="A123" s="6" t="s">
        <v>7743</v>
      </c>
      <c r="B123" s="6">
        <v>1</v>
      </c>
    </row>
    <row r="124" spans="1:2" x14ac:dyDescent="0.25">
      <c r="A124" s="6" t="s">
        <v>5923</v>
      </c>
      <c r="B124" s="6">
        <v>1</v>
      </c>
    </row>
    <row r="125" spans="1:2" x14ac:dyDescent="0.25">
      <c r="A125" s="6" t="s">
        <v>1681</v>
      </c>
      <c r="B125" s="6">
        <v>1</v>
      </c>
    </row>
    <row r="126" spans="1:2" x14ac:dyDescent="0.25">
      <c r="A126" s="6" t="s">
        <v>959</v>
      </c>
      <c r="B126" s="6">
        <v>1</v>
      </c>
    </row>
    <row r="127" spans="1:2" x14ac:dyDescent="0.25">
      <c r="A127" s="6" t="s">
        <v>6252</v>
      </c>
      <c r="B127" s="6">
        <v>1</v>
      </c>
    </row>
    <row r="128" spans="1:2" x14ac:dyDescent="0.25">
      <c r="A128" s="6" t="s">
        <v>6274</v>
      </c>
      <c r="B128" s="6">
        <v>1</v>
      </c>
    </row>
    <row r="129" spans="1:2" x14ac:dyDescent="0.25">
      <c r="A129" s="6" t="s">
        <v>2076</v>
      </c>
      <c r="B129" s="6">
        <v>1</v>
      </c>
    </row>
    <row r="130" spans="1:2" x14ac:dyDescent="0.25">
      <c r="A130" s="6" t="s">
        <v>6262</v>
      </c>
      <c r="B130" s="6">
        <v>1</v>
      </c>
    </row>
    <row r="131" spans="1:2" x14ac:dyDescent="0.25">
      <c r="A131" s="6" t="s">
        <v>33387</v>
      </c>
      <c r="B131" s="6">
        <v>1</v>
      </c>
    </row>
    <row r="132" spans="1:2" x14ac:dyDescent="0.25">
      <c r="A132" s="6" t="s">
        <v>6264</v>
      </c>
      <c r="B132" s="6">
        <v>1</v>
      </c>
    </row>
    <row r="133" spans="1:2" x14ac:dyDescent="0.25">
      <c r="A133" s="6" t="s">
        <v>1621</v>
      </c>
      <c r="B133" s="6">
        <v>1</v>
      </c>
    </row>
    <row r="134" spans="1:2" x14ac:dyDescent="0.25">
      <c r="A134" s="6" t="s">
        <v>1641</v>
      </c>
      <c r="B134" s="6">
        <v>1</v>
      </c>
    </row>
    <row r="135" spans="1:2" x14ac:dyDescent="0.25">
      <c r="A135" s="6" t="s">
        <v>6391</v>
      </c>
      <c r="B135" s="6">
        <v>1</v>
      </c>
    </row>
    <row r="136" spans="1:2" x14ac:dyDescent="0.25">
      <c r="A136" s="6" t="s">
        <v>1635</v>
      </c>
      <c r="B136" s="6">
        <v>1</v>
      </c>
    </row>
    <row r="137" spans="1:2" x14ac:dyDescent="0.25">
      <c r="A137" s="6" t="s">
        <v>6305</v>
      </c>
      <c r="B137" s="6">
        <v>1</v>
      </c>
    </row>
    <row r="138" spans="1:2" x14ac:dyDescent="0.25">
      <c r="A138" s="6" t="s">
        <v>1629</v>
      </c>
      <c r="B138" s="6">
        <v>1</v>
      </c>
    </row>
    <row r="139" spans="1:2" x14ac:dyDescent="0.25">
      <c r="A139" s="6" t="s">
        <v>36857</v>
      </c>
      <c r="B139" s="6">
        <v>1</v>
      </c>
    </row>
    <row r="140" spans="1:2" x14ac:dyDescent="0.25">
      <c r="A140" s="6" t="s">
        <v>6323</v>
      </c>
      <c r="B140" s="6">
        <v>1</v>
      </c>
    </row>
    <row r="141" spans="1:2" x14ac:dyDescent="0.25">
      <c r="A141" s="6" t="s">
        <v>7703</v>
      </c>
      <c r="B141" s="6">
        <v>1</v>
      </c>
    </row>
    <row r="142" spans="1:2" x14ac:dyDescent="0.25">
      <c r="A142" s="6" t="s">
        <v>5297</v>
      </c>
      <c r="B142" s="6">
        <v>1</v>
      </c>
    </row>
    <row r="143" spans="1:2" x14ac:dyDescent="0.25">
      <c r="A143" s="6" t="s">
        <v>3285</v>
      </c>
      <c r="B143" s="6">
        <v>1</v>
      </c>
    </row>
    <row r="144" spans="1:2" x14ac:dyDescent="0.25">
      <c r="A144" s="6" t="s">
        <v>7693</v>
      </c>
      <c r="B144" s="6">
        <v>1</v>
      </c>
    </row>
    <row r="145" spans="1:2" x14ac:dyDescent="0.25">
      <c r="A145" s="6" t="s">
        <v>3855</v>
      </c>
      <c r="B145" s="6">
        <v>1</v>
      </c>
    </row>
    <row r="146" spans="1:2" x14ac:dyDescent="0.25">
      <c r="A146" s="6" t="s">
        <v>33334</v>
      </c>
      <c r="B146" s="6">
        <v>1</v>
      </c>
    </row>
    <row r="147" spans="1:2" x14ac:dyDescent="0.25">
      <c r="A147" s="6" t="s">
        <v>6351</v>
      </c>
      <c r="B147" s="6">
        <v>1</v>
      </c>
    </row>
    <row r="148" spans="1:2" x14ac:dyDescent="0.25">
      <c r="A148" s="6" t="s">
        <v>6337</v>
      </c>
      <c r="B148" s="6">
        <v>1</v>
      </c>
    </row>
    <row r="149" spans="1:2" x14ac:dyDescent="0.25">
      <c r="A149" s="6" t="s">
        <v>32335</v>
      </c>
      <c r="B149" s="6">
        <v>1</v>
      </c>
    </row>
    <row r="150" spans="1:2" x14ac:dyDescent="0.25">
      <c r="A150" s="6" t="s">
        <v>4767</v>
      </c>
      <c r="B150" s="6">
        <v>1</v>
      </c>
    </row>
    <row r="151" spans="1:2" x14ac:dyDescent="0.25">
      <c r="A151" s="6" t="s">
        <v>796</v>
      </c>
      <c r="B151" s="6">
        <v>1</v>
      </c>
    </row>
    <row r="152" spans="1:2" x14ac:dyDescent="0.25">
      <c r="A152" s="6" t="s">
        <v>2611</v>
      </c>
      <c r="B152" s="6">
        <v>1</v>
      </c>
    </row>
    <row r="153" spans="1:2" x14ac:dyDescent="0.25">
      <c r="A153" s="6" t="s">
        <v>4769</v>
      </c>
      <c r="B153" s="6">
        <v>1</v>
      </c>
    </row>
    <row r="154" spans="1:2" x14ac:dyDescent="0.25">
      <c r="A154" s="6" t="s">
        <v>33192</v>
      </c>
      <c r="B154" s="6">
        <v>1</v>
      </c>
    </row>
    <row r="155" spans="1:2" x14ac:dyDescent="0.25">
      <c r="A155" s="6" t="s">
        <v>1699</v>
      </c>
      <c r="B155" s="6">
        <v>1</v>
      </c>
    </row>
    <row r="156" spans="1:2" x14ac:dyDescent="0.25">
      <c r="A156" s="6" t="s">
        <v>6708</v>
      </c>
      <c r="B156" s="6">
        <v>1</v>
      </c>
    </row>
    <row r="157" spans="1:2" x14ac:dyDescent="0.25">
      <c r="A157" s="6" t="s">
        <v>3679</v>
      </c>
      <c r="B157" s="6">
        <v>1</v>
      </c>
    </row>
    <row r="158" spans="1:2" x14ac:dyDescent="0.25">
      <c r="A158" s="6" t="s">
        <v>32680</v>
      </c>
      <c r="B158" s="6">
        <v>1</v>
      </c>
    </row>
    <row r="159" spans="1:2" x14ac:dyDescent="0.25">
      <c r="A159" s="6" t="s">
        <v>6231</v>
      </c>
      <c r="B159" s="6">
        <v>1</v>
      </c>
    </row>
    <row r="160" spans="1:2" x14ac:dyDescent="0.25">
      <c r="A160" s="6" t="s">
        <v>5830</v>
      </c>
      <c r="B160" s="6">
        <v>1</v>
      </c>
    </row>
    <row r="161" spans="1:2" x14ac:dyDescent="0.25">
      <c r="A161" s="6" t="s">
        <v>6371</v>
      </c>
      <c r="B161" s="6">
        <v>1</v>
      </c>
    </row>
    <row r="162" spans="1:2" x14ac:dyDescent="0.25">
      <c r="A162" s="6" t="s">
        <v>1623</v>
      </c>
      <c r="B162" s="6">
        <v>1</v>
      </c>
    </row>
    <row r="163" spans="1:2" x14ac:dyDescent="0.25">
      <c r="A163" s="6" t="s">
        <v>1602</v>
      </c>
      <c r="B163" s="6">
        <v>1</v>
      </c>
    </row>
    <row r="164" spans="1:2" x14ac:dyDescent="0.25">
      <c r="A164" s="6" t="s">
        <v>967</v>
      </c>
      <c r="B164" s="6">
        <v>1</v>
      </c>
    </row>
    <row r="165" spans="1:2" x14ac:dyDescent="0.25">
      <c r="A165" s="6" t="s">
        <v>5707</v>
      </c>
      <c r="B165" s="6">
        <v>1</v>
      </c>
    </row>
    <row r="166" spans="1:2" x14ac:dyDescent="0.25">
      <c r="A166" s="6" t="s">
        <v>6268</v>
      </c>
      <c r="B166" s="6">
        <v>1</v>
      </c>
    </row>
    <row r="167" spans="1:2" x14ac:dyDescent="0.25">
      <c r="A167" s="6" t="s">
        <v>6385</v>
      </c>
      <c r="B167" s="6">
        <v>1</v>
      </c>
    </row>
    <row r="168" spans="1:2" x14ac:dyDescent="0.25">
      <c r="A168" s="6" t="s">
        <v>1633</v>
      </c>
      <c r="B168" s="6">
        <v>1</v>
      </c>
    </row>
    <row r="169" spans="1:2" x14ac:dyDescent="0.25">
      <c r="A169" s="6" t="s">
        <v>7913</v>
      </c>
      <c r="B169" s="6">
        <v>1</v>
      </c>
    </row>
    <row r="170" spans="1:2" x14ac:dyDescent="0.25">
      <c r="A170" s="6" t="s">
        <v>33431</v>
      </c>
      <c r="B170" s="6">
        <v>1</v>
      </c>
    </row>
    <row r="171" spans="1:2" x14ac:dyDescent="0.25">
      <c r="A171" s="6" t="s">
        <v>290</v>
      </c>
      <c r="B171" s="6">
        <v>1</v>
      </c>
    </row>
    <row r="172" spans="1:2" x14ac:dyDescent="0.25">
      <c r="A172" s="6" t="s">
        <v>1176</v>
      </c>
      <c r="B172" s="6">
        <v>1</v>
      </c>
    </row>
    <row r="173" spans="1:2" x14ac:dyDescent="0.25">
      <c r="A173" s="6" t="s">
        <v>6921</v>
      </c>
      <c r="B173" s="6">
        <v>1</v>
      </c>
    </row>
    <row r="174" spans="1:2" x14ac:dyDescent="0.25">
      <c r="A174" s="6" t="s">
        <v>7771</v>
      </c>
      <c r="B174" s="6">
        <v>1</v>
      </c>
    </row>
    <row r="175" spans="1:2" x14ac:dyDescent="0.25">
      <c r="A175" s="6" t="s">
        <v>2536</v>
      </c>
      <c r="B175" s="6">
        <v>1</v>
      </c>
    </row>
    <row r="176" spans="1:2" x14ac:dyDescent="0.25">
      <c r="A176" s="6" t="s">
        <v>36728</v>
      </c>
      <c r="B176" s="6">
        <v>1</v>
      </c>
    </row>
    <row r="177" spans="1:2" x14ac:dyDescent="0.25">
      <c r="A177" s="6" t="s">
        <v>36727</v>
      </c>
      <c r="B177" s="6">
        <v>1</v>
      </c>
    </row>
    <row r="178" spans="1:2" x14ac:dyDescent="0.25">
      <c r="A178" s="6" t="s">
        <v>2849</v>
      </c>
      <c r="B178" s="6">
        <v>1</v>
      </c>
    </row>
    <row r="179" spans="1:2" x14ac:dyDescent="0.25">
      <c r="A179" s="6" t="s">
        <v>4828</v>
      </c>
      <c r="B179" s="6">
        <v>1</v>
      </c>
    </row>
    <row r="180" spans="1:2" x14ac:dyDescent="0.25">
      <c r="A180" s="6" t="s">
        <v>4067</v>
      </c>
      <c r="B180" s="6">
        <v>1</v>
      </c>
    </row>
    <row r="181" spans="1:2" x14ac:dyDescent="0.25">
      <c r="A181" s="6" t="s">
        <v>798</v>
      </c>
      <c r="B181" s="6">
        <v>1</v>
      </c>
    </row>
    <row r="182" spans="1:2" x14ac:dyDescent="0.25">
      <c r="A182" s="6" t="s">
        <v>2026</v>
      </c>
      <c r="B182" s="6">
        <v>1</v>
      </c>
    </row>
    <row r="183" spans="1:2" x14ac:dyDescent="0.25">
      <c r="A183" s="6" t="s">
        <v>3462</v>
      </c>
      <c r="B183" s="6">
        <v>1</v>
      </c>
    </row>
    <row r="184" spans="1:2" x14ac:dyDescent="0.25">
      <c r="A184" s="6" t="s">
        <v>6355</v>
      </c>
      <c r="B184" s="6">
        <v>1</v>
      </c>
    </row>
    <row r="185" spans="1:2" x14ac:dyDescent="0.25">
      <c r="A185" s="6" t="s">
        <v>5457</v>
      </c>
      <c r="B185" s="6">
        <v>1</v>
      </c>
    </row>
    <row r="186" spans="1:2" x14ac:dyDescent="0.25">
      <c r="A186" s="6" t="s">
        <v>2921</v>
      </c>
      <c r="B186" s="6">
        <v>1</v>
      </c>
    </row>
    <row r="187" spans="1:2" x14ac:dyDescent="0.25">
      <c r="A187" s="6" t="s">
        <v>5216</v>
      </c>
      <c r="B187" s="6">
        <v>1</v>
      </c>
    </row>
    <row r="188" spans="1:2" x14ac:dyDescent="0.25">
      <c r="A188" s="6" t="s">
        <v>2103</v>
      </c>
      <c r="B188" s="6">
        <v>1</v>
      </c>
    </row>
    <row r="189" spans="1:2" x14ac:dyDescent="0.25">
      <c r="A189" s="6" t="s">
        <v>2637</v>
      </c>
      <c r="B189" s="6">
        <v>1</v>
      </c>
    </row>
    <row r="190" spans="1:2" x14ac:dyDescent="0.25">
      <c r="A190" s="6" t="s">
        <v>336</v>
      </c>
      <c r="B190" s="6">
        <v>1</v>
      </c>
    </row>
    <row r="191" spans="1:2" x14ac:dyDescent="0.25">
      <c r="A191" s="6" t="s">
        <v>1329</v>
      </c>
      <c r="B191" s="6">
        <v>1</v>
      </c>
    </row>
    <row r="192" spans="1:2" x14ac:dyDescent="0.25">
      <c r="A192" s="6" t="s">
        <v>6712</v>
      </c>
      <c r="B192" s="6">
        <v>1</v>
      </c>
    </row>
    <row r="193" spans="1:2" x14ac:dyDescent="0.25">
      <c r="A193" s="6" t="s">
        <v>4015</v>
      </c>
      <c r="B193" s="6">
        <v>1</v>
      </c>
    </row>
    <row r="194" spans="1:2" x14ac:dyDescent="0.25">
      <c r="A194" s="6" t="s">
        <v>4071</v>
      </c>
      <c r="B194" s="6">
        <v>1</v>
      </c>
    </row>
    <row r="195" spans="1:2" x14ac:dyDescent="0.25">
      <c r="A195" s="6" t="s">
        <v>2418</v>
      </c>
      <c r="B195" s="6">
        <v>1</v>
      </c>
    </row>
    <row r="196" spans="1:2" x14ac:dyDescent="0.25">
      <c r="A196" s="6" t="s">
        <v>1719</v>
      </c>
      <c r="B196" s="6">
        <v>1</v>
      </c>
    </row>
    <row r="197" spans="1:2" x14ac:dyDescent="0.25">
      <c r="A197" s="6" t="s">
        <v>3269</v>
      </c>
      <c r="B197" s="6">
        <v>1</v>
      </c>
    </row>
    <row r="198" spans="1:2" x14ac:dyDescent="0.25">
      <c r="A198" s="6" t="s">
        <v>3259</v>
      </c>
      <c r="B198" s="6">
        <v>1</v>
      </c>
    </row>
    <row r="199" spans="1:2" x14ac:dyDescent="0.25">
      <c r="A199" s="6" t="s">
        <v>6923</v>
      </c>
      <c r="B199" s="6">
        <v>1</v>
      </c>
    </row>
    <row r="200" spans="1:2" x14ac:dyDescent="0.25">
      <c r="A200" s="6" t="s">
        <v>3281</v>
      </c>
      <c r="B200" s="6">
        <v>1</v>
      </c>
    </row>
    <row r="201" spans="1:2" x14ac:dyDescent="0.25">
      <c r="A201" s="6" t="s">
        <v>5654</v>
      </c>
      <c r="B201" s="6">
        <v>1</v>
      </c>
    </row>
    <row r="202" spans="1:2" x14ac:dyDescent="0.25">
      <c r="A202" s="6" t="s">
        <v>2631</v>
      </c>
      <c r="B202" s="6">
        <v>1</v>
      </c>
    </row>
    <row r="203" spans="1:2" x14ac:dyDescent="0.25">
      <c r="A203" s="6" t="s">
        <v>36809</v>
      </c>
      <c r="B203" s="6">
        <v>1</v>
      </c>
    </row>
    <row r="204" spans="1:2" x14ac:dyDescent="0.25">
      <c r="A204" s="6" t="s">
        <v>395</v>
      </c>
      <c r="B204" s="6">
        <v>1</v>
      </c>
    </row>
    <row r="205" spans="1:2" x14ac:dyDescent="0.25">
      <c r="A205" s="6" t="s">
        <v>6123</v>
      </c>
      <c r="B205" s="6">
        <v>1</v>
      </c>
    </row>
    <row r="206" spans="1:2" x14ac:dyDescent="0.25">
      <c r="A206" s="6" t="s">
        <v>1168</v>
      </c>
      <c r="B206" s="6">
        <v>1</v>
      </c>
    </row>
    <row r="207" spans="1:2" x14ac:dyDescent="0.25">
      <c r="A207" s="6" t="s">
        <v>2420</v>
      </c>
      <c r="B207" s="6">
        <v>1</v>
      </c>
    </row>
    <row r="208" spans="1:2" x14ac:dyDescent="0.25">
      <c r="A208" s="6" t="s">
        <v>2353</v>
      </c>
      <c r="B208" s="6">
        <v>1</v>
      </c>
    </row>
    <row r="209" spans="1:2" x14ac:dyDescent="0.25">
      <c r="A209" s="6" t="s">
        <v>1709</v>
      </c>
      <c r="B209" s="6">
        <v>1</v>
      </c>
    </row>
    <row r="210" spans="1:2" x14ac:dyDescent="0.25">
      <c r="A210" s="6" t="s">
        <v>1705</v>
      </c>
      <c r="B210" s="6">
        <v>1</v>
      </c>
    </row>
    <row r="211" spans="1:2" x14ac:dyDescent="0.25">
      <c r="A211" s="6" t="s">
        <v>3245</v>
      </c>
      <c r="B211" s="6">
        <v>1</v>
      </c>
    </row>
    <row r="212" spans="1:2" x14ac:dyDescent="0.25">
      <c r="A212" s="6" t="s">
        <v>5636</v>
      </c>
      <c r="B212" s="6">
        <v>1</v>
      </c>
    </row>
    <row r="213" spans="1:2" x14ac:dyDescent="0.25">
      <c r="A213" s="6" t="s">
        <v>3984</v>
      </c>
      <c r="B213" s="6">
        <v>1</v>
      </c>
    </row>
    <row r="214" spans="1:2" x14ac:dyDescent="0.25">
      <c r="A214" s="6" t="s">
        <v>3267</v>
      </c>
      <c r="B214" s="6">
        <v>1</v>
      </c>
    </row>
    <row r="215" spans="1:2" x14ac:dyDescent="0.25">
      <c r="A215" s="6" t="s">
        <v>2740</v>
      </c>
      <c r="B215" s="6">
        <v>1</v>
      </c>
    </row>
    <row r="216" spans="1:2" x14ac:dyDescent="0.25">
      <c r="A216" s="6" t="s">
        <v>2889</v>
      </c>
      <c r="B216" s="6">
        <v>1</v>
      </c>
    </row>
    <row r="217" spans="1:2" x14ac:dyDescent="0.25">
      <c r="A217" s="6" t="s">
        <v>2805</v>
      </c>
      <c r="B217" s="6">
        <v>1</v>
      </c>
    </row>
    <row r="218" spans="1:2" x14ac:dyDescent="0.25">
      <c r="A218" s="6" t="s">
        <v>3485</v>
      </c>
      <c r="B218" s="6">
        <v>1</v>
      </c>
    </row>
    <row r="219" spans="1:2" x14ac:dyDescent="0.25">
      <c r="A219" s="6" t="s">
        <v>6794</v>
      </c>
      <c r="B219" s="6">
        <v>1</v>
      </c>
    </row>
    <row r="220" spans="1:2" x14ac:dyDescent="0.25">
      <c r="A220" s="6" t="s">
        <v>1863</v>
      </c>
      <c r="B220" s="6">
        <v>1</v>
      </c>
    </row>
    <row r="221" spans="1:2" x14ac:dyDescent="0.25">
      <c r="A221" s="6" t="s">
        <v>5307</v>
      </c>
      <c r="B221" s="6">
        <v>1</v>
      </c>
    </row>
    <row r="222" spans="1:2" x14ac:dyDescent="0.25">
      <c r="A222" s="6" t="s">
        <v>675</v>
      </c>
      <c r="B222" s="6">
        <v>1</v>
      </c>
    </row>
    <row r="223" spans="1:2" x14ac:dyDescent="0.25">
      <c r="A223" s="6" t="s">
        <v>2389</v>
      </c>
      <c r="B223" s="6">
        <v>1</v>
      </c>
    </row>
    <row r="224" spans="1:2" x14ac:dyDescent="0.25">
      <c r="A224" s="6" t="s">
        <v>5854</v>
      </c>
      <c r="B224" s="6">
        <v>1</v>
      </c>
    </row>
    <row r="225" spans="1:2" x14ac:dyDescent="0.25">
      <c r="A225" s="6" t="s">
        <v>5052</v>
      </c>
      <c r="B225" s="6">
        <v>1</v>
      </c>
    </row>
    <row r="226" spans="1:2" x14ac:dyDescent="0.25">
      <c r="A226" s="6" t="s">
        <v>2300</v>
      </c>
      <c r="B226" s="6">
        <v>1</v>
      </c>
    </row>
    <row r="227" spans="1:2" x14ac:dyDescent="0.25">
      <c r="A227" s="6" t="s">
        <v>5028</v>
      </c>
      <c r="B227" s="6">
        <v>1</v>
      </c>
    </row>
    <row r="228" spans="1:2" x14ac:dyDescent="0.25">
      <c r="A228" s="6" t="s">
        <v>5691</v>
      </c>
      <c r="B228" s="6">
        <v>1</v>
      </c>
    </row>
    <row r="229" spans="1:2" x14ac:dyDescent="0.25">
      <c r="A229" s="6" t="s">
        <v>1078</v>
      </c>
      <c r="B229" s="6">
        <v>1</v>
      </c>
    </row>
    <row r="230" spans="1:2" x14ac:dyDescent="0.25">
      <c r="A230" s="6" t="s">
        <v>441</v>
      </c>
      <c r="B230" s="6">
        <v>1</v>
      </c>
    </row>
    <row r="231" spans="1:2" x14ac:dyDescent="0.25">
      <c r="A231" s="6" t="s">
        <v>6778</v>
      </c>
      <c r="B231" s="6">
        <v>1</v>
      </c>
    </row>
    <row r="232" spans="1:2" x14ac:dyDescent="0.25">
      <c r="A232" s="6" t="s">
        <v>2683</v>
      </c>
      <c r="B232" s="6">
        <v>1</v>
      </c>
    </row>
    <row r="233" spans="1:2" x14ac:dyDescent="0.25">
      <c r="A233" s="6" t="s">
        <v>36729</v>
      </c>
      <c r="B233" s="6">
        <v>1</v>
      </c>
    </row>
    <row r="234" spans="1:2" x14ac:dyDescent="0.25">
      <c r="A234" s="6" t="s">
        <v>6706</v>
      </c>
      <c r="B234" s="6">
        <v>1</v>
      </c>
    </row>
    <row r="235" spans="1:2" x14ac:dyDescent="0.25">
      <c r="A235" s="6" t="s">
        <v>2679</v>
      </c>
      <c r="B235" s="6">
        <v>1</v>
      </c>
    </row>
    <row r="236" spans="1:2" x14ac:dyDescent="0.25">
      <c r="A236" s="6" t="s">
        <v>5321</v>
      </c>
      <c r="B236" s="6">
        <v>1</v>
      </c>
    </row>
    <row r="237" spans="1:2" x14ac:dyDescent="0.25">
      <c r="A237" s="6" t="s">
        <v>1568</v>
      </c>
      <c r="B237" s="6">
        <v>1</v>
      </c>
    </row>
    <row r="238" spans="1:2" x14ac:dyDescent="0.25">
      <c r="A238" s="6" t="s">
        <v>3861</v>
      </c>
      <c r="B238" s="6">
        <v>1</v>
      </c>
    </row>
    <row r="239" spans="1:2" x14ac:dyDescent="0.25">
      <c r="A239" s="6" t="s">
        <v>6692</v>
      </c>
      <c r="B239" s="6">
        <v>1</v>
      </c>
    </row>
    <row r="240" spans="1:2" x14ac:dyDescent="0.25">
      <c r="A240" s="6" t="s">
        <v>5429</v>
      </c>
      <c r="B240" s="6">
        <v>1</v>
      </c>
    </row>
    <row r="241" spans="1:2" x14ac:dyDescent="0.25">
      <c r="A241" s="6" t="s">
        <v>7517</v>
      </c>
      <c r="B241" s="6">
        <v>1</v>
      </c>
    </row>
    <row r="242" spans="1:2" x14ac:dyDescent="0.25">
      <c r="A242" s="6" t="s">
        <v>999</v>
      </c>
      <c r="B242" s="6">
        <v>1</v>
      </c>
    </row>
    <row r="243" spans="1:2" x14ac:dyDescent="0.25">
      <c r="A243" s="6" t="s">
        <v>5112</v>
      </c>
      <c r="B243" s="6">
        <v>1</v>
      </c>
    </row>
    <row r="244" spans="1:2" x14ac:dyDescent="0.25">
      <c r="A244" s="6" t="s">
        <v>3795</v>
      </c>
      <c r="B244" s="6">
        <v>1</v>
      </c>
    </row>
    <row r="245" spans="1:2" x14ac:dyDescent="0.25">
      <c r="A245" s="6" t="s">
        <v>3787</v>
      </c>
      <c r="B245" s="6">
        <v>1</v>
      </c>
    </row>
    <row r="246" spans="1:2" x14ac:dyDescent="0.25">
      <c r="A246" s="6" t="s">
        <v>32527</v>
      </c>
      <c r="B246" s="6">
        <v>1</v>
      </c>
    </row>
    <row r="247" spans="1:2" x14ac:dyDescent="0.25">
      <c r="A247" s="6" t="s">
        <v>4127</v>
      </c>
      <c r="B247" s="6">
        <v>1</v>
      </c>
    </row>
    <row r="248" spans="1:2" x14ac:dyDescent="0.25">
      <c r="A248" s="6" t="s">
        <v>4874</v>
      </c>
      <c r="B248" s="6">
        <v>1</v>
      </c>
    </row>
    <row r="249" spans="1:2" x14ac:dyDescent="0.25">
      <c r="A249" s="6" t="s">
        <v>6141</v>
      </c>
      <c r="B249" s="6">
        <v>1</v>
      </c>
    </row>
    <row r="250" spans="1:2" x14ac:dyDescent="0.25">
      <c r="A250" s="6" t="s">
        <v>1138</v>
      </c>
      <c r="B250" s="6">
        <v>1</v>
      </c>
    </row>
    <row r="251" spans="1:2" x14ac:dyDescent="0.25">
      <c r="A251" s="6" t="s">
        <v>33035</v>
      </c>
      <c r="B251" s="6">
        <v>1</v>
      </c>
    </row>
    <row r="252" spans="1:2" x14ac:dyDescent="0.25">
      <c r="A252" s="6" t="s">
        <v>5602</v>
      </c>
      <c r="B252" s="6">
        <v>1</v>
      </c>
    </row>
    <row r="253" spans="1:2" x14ac:dyDescent="0.25">
      <c r="A253" s="6" t="s">
        <v>1202</v>
      </c>
      <c r="B253" s="6">
        <v>1</v>
      </c>
    </row>
    <row r="254" spans="1:2" x14ac:dyDescent="0.25">
      <c r="A254" s="6" t="s">
        <v>33393</v>
      </c>
      <c r="B254" s="6">
        <v>1</v>
      </c>
    </row>
    <row r="255" spans="1:2" x14ac:dyDescent="0.25">
      <c r="A255" s="6" t="s">
        <v>466</v>
      </c>
      <c r="B255" s="6">
        <v>1</v>
      </c>
    </row>
    <row r="256" spans="1:2" x14ac:dyDescent="0.25">
      <c r="A256" s="6" t="s">
        <v>4717</v>
      </c>
      <c r="B256" s="6">
        <v>1</v>
      </c>
    </row>
    <row r="257" spans="1:2" x14ac:dyDescent="0.25">
      <c r="A257" s="6" t="s">
        <v>2278</v>
      </c>
      <c r="B257" s="6">
        <v>1</v>
      </c>
    </row>
    <row r="258" spans="1:2" x14ac:dyDescent="0.25">
      <c r="A258" s="6" t="s">
        <v>8000</v>
      </c>
      <c r="B258" s="6">
        <v>1</v>
      </c>
    </row>
    <row r="259" spans="1:2" x14ac:dyDescent="0.25">
      <c r="A259" s="6" t="s">
        <v>8024</v>
      </c>
      <c r="B259" s="6">
        <v>1</v>
      </c>
    </row>
    <row r="260" spans="1:2" x14ac:dyDescent="0.25">
      <c r="A260" s="6" t="s">
        <v>5086</v>
      </c>
      <c r="B260" s="6">
        <v>1</v>
      </c>
    </row>
    <row r="261" spans="1:2" x14ac:dyDescent="0.25">
      <c r="A261" s="6" t="s">
        <v>4143</v>
      </c>
      <c r="B261" s="6">
        <v>1</v>
      </c>
    </row>
    <row r="262" spans="1:2" x14ac:dyDescent="0.25">
      <c r="A262" s="6" t="s">
        <v>4133</v>
      </c>
      <c r="B262" s="6">
        <v>1</v>
      </c>
    </row>
    <row r="263" spans="1:2" x14ac:dyDescent="0.25">
      <c r="A263" s="6" t="s">
        <v>366</v>
      </c>
      <c r="B263" s="6">
        <v>1</v>
      </c>
    </row>
    <row r="264" spans="1:2" x14ac:dyDescent="0.25">
      <c r="A264" s="6" t="s">
        <v>7969</v>
      </c>
      <c r="B264" s="6">
        <v>1</v>
      </c>
    </row>
    <row r="265" spans="1:2" x14ac:dyDescent="0.25">
      <c r="A265" s="6" t="s">
        <v>7434</v>
      </c>
      <c r="B265" s="6">
        <v>1</v>
      </c>
    </row>
    <row r="266" spans="1:2" x14ac:dyDescent="0.25">
      <c r="A266" s="6" t="s">
        <v>1861</v>
      </c>
      <c r="B266" s="6">
        <v>1</v>
      </c>
    </row>
    <row r="267" spans="1:2" x14ac:dyDescent="0.25">
      <c r="A267" s="6" t="s">
        <v>6903</v>
      </c>
      <c r="B267" s="6">
        <v>1</v>
      </c>
    </row>
    <row r="268" spans="1:2" x14ac:dyDescent="0.25">
      <c r="A268" s="6" t="s">
        <v>2383</v>
      </c>
      <c r="B268" s="6">
        <v>1</v>
      </c>
    </row>
    <row r="269" spans="1:2" x14ac:dyDescent="0.25">
      <c r="A269" s="6" t="s">
        <v>2381</v>
      </c>
      <c r="B269" s="6">
        <v>1</v>
      </c>
    </row>
    <row r="270" spans="1:2" x14ac:dyDescent="0.25">
      <c r="A270" s="6" t="s">
        <v>2377</v>
      </c>
      <c r="B270" s="6">
        <v>1</v>
      </c>
    </row>
    <row r="271" spans="1:2" x14ac:dyDescent="0.25">
      <c r="A271" s="6" t="s">
        <v>3537</v>
      </c>
      <c r="B271" s="6">
        <v>1</v>
      </c>
    </row>
    <row r="272" spans="1:2" x14ac:dyDescent="0.25">
      <c r="A272" s="6" t="s">
        <v>2801</v>
      </c>
      <c r="B272" s="6">
        <v>1</v>
      </c>
    </row>
    <row r="273" spans="1:2" x14ac:dyDescent="0.25">
      <c r="A273" s="6" t="s">
        <v>33261</v>
      </c>
      <c r="B273" s="6">
        <v>1</v>
      </c>
    </row>
    <row r="274" spans="1:2" x14ac:dyDescent="0.25">
      <c r="A274" s="6" t="s">
        <v>2296</v>
      </c>
      <c r="B274" s="6">
        <v>1</v>
      </c>
    </row>
    <row r="275" spans="1:2" x14ac:dyDescent="0.25">
      <c r="A275" s="6" t="s">
        <v>2194</v>
      </c>
      <c r="B275" s="6">
        <v>1</v>
      </c>
    </row>
    <row r="276" spans="1:2" x14ac:dyDescent="0.25">
      <c r="A276" s="6" t="s">
        <v>292</v>
      </c>
      <c r="B276" s="6">
        <v>1</v>
      </c>
    </row>
    <row r="277" spans="1:2" x14ac:dyDescent="0.25">
      <c r="A277" s="6" t="s">
        <v>1905</v>
      </c>
      <c r="B277" s="6">
        <v>1</v>
      </c>
    </row>
    <row r="278" spans="1:2" x14ac:dyDescent="0.25">
      <c r="A278" s="6" t="s">
        <v>6293</v>
      </c>
      <c r="B278" s="6">
        <v>1</v>
      </c>
    </row>
    <row r="279" spans="1:2" x14ac:dyDescent="0.25">
      <c r="A279" s="6" t="s">
        <v>930</v>
      </c>
      <c r="B279" s="6">
        <v>1</v>
      </c>
    </row>
    <row r="280" spans="1:2" x14ac:dyDescent="0.25">
      <c r="A280" s="6" t="s">
        <v>5283</v>
      </c>
      <c r="B280" s="6">
        <v>1</v>
      </c>
    </row>
    <row r="281" spans="1:2" x14ac:dyDescent="0.25">
      <c r="A281" s="6" t="s">
        <v>5319</v>
      </c>
      <c r="B281" s="6">
        <v>1</v>
      </c>
    </row>
    <row r="282" spans="1:2" x14ac:dyDescent="0.25">
      <c r="A282" s="6" t="s">
        <v>5927</v>
      </c>
      <c r="B282" s="6">
        <v>1</v>
      </c>
    </row>
    <row r="283" spans="1:2" x14ac:dyDescent="0.25">
      <c r="A283" s="6" t="s">
        <v>1164</v>
      </c>
      <c r="B283" s="6">
        <v>1</v>
      </c>
    </row>
    <row r="284" spans="1:2" x14ac:dyDescent="0.25">
      <c r="A284" s="6" t="s">
        <v>3275</v>
      </c>
      <c r="B284" s="6">
        <v>1</v>
      </c>
    </row>
    <row r="285" spans="1:2" x14ac:dyDescent="0.25">
      <c r="A285" s="6" t="s">
        <v>1128</v>
      </c>
      <c r="B285" s="6">
        <v>1</v>
      </c>
    </row>
    <row r="286" spans="1:2" x14ac:dyDescent="0.25">
      <c r="A286" s="6" t="s">
        <v>2096</v>
      </c>
      <c r="B286" s="6">
        <v>1</v>
      </c>
    </row>
    <row r="287" spans="1:2" x14ac:dyDescent="0.25">
      <c r="A287" s="6" t="s">
        <v>663</v>
      </c>
      <c r="B287" s="6">
        <v>1</v>
      </c>
    </row>
    <row r="288" spans="1:2" x14ac:dyDescent="0.25">
      <c r="A288" s="6" t="s">
        <v>6167</v>
      </c>
      <c r="B288" s="6">
        <v>1</v>
      </c>
    </row>
    <row r="289" spans="1:2" x14ac:dyDescent="0.25">
      <c r="A289" s="6" t="s">
        <v>1194</v>
      </c>
      <c r="B289" s="6">
        <v>1</v>
      </c>
    </row>
    <row r="290" spans="1:2" x14ac:dyDescent="0.25">
      <c r="A290" s="6" t="s">
        <v>2082</v>
      </c>
      <c r="B290" s="6">
        <v>1</v>
      </c>
    </row>
    <row r="291" spans="1:2" x14ac:dyDescent="0.25">
      <c r="A291" s="6" t="s">
        <v>7967</v>
      </c>
      <c r="B291" s="6">
        <v>1</v>
      </c>
    </row>
    <row r="292" spans="1:2" x14ac:dyDescent="0.25">
      <c r="A292" s="6" t="s">
        <v>3175</v>
      </c>
      <c r="B292" s="6">
        <v>1</v>
      </c>
    </row>
    <row r="293" spans="1:2" x14ac:dyDescent="0.25">
      <c r="A293" s="6" t="s">
        <v>6702</v>
      </c>
      <c r="B293" s="6">
        <v>1</v>
      </c>
    </row>
    <row r="294" spans="1:2" x14ac:dyDescent="0.25">
      <c r="A294" s="6" t="s">
        <v>1116</v>
      </c>
      <c r="B294" s="6">
        <v>1</v>
      </c>
    </row>
    <row r="295" spans="1:2" x14ac:dyDescent="0.25">
      <c r="A295" s="6" t="s">
        <v>1086</v>
      </c>
      <c r="B295" s="6">
        <v>1</v>
      </c>
    </row>
    <row r="296" spans="1:2" x14ac:dyDescent="0.25">
      <c r="A296" s="6" t="s">
        <v>6658</v>
      </c>
      <c r="B296" s="6">
        <v>1</v>
      </c>
    </row>
    <row r="297" spans="1:2" x14ac:dyDescent="0.25">
      <c r="A297" s="6" t="s">
        <v>2726</v>
      </c>
      <c r="B297" s="6">
        <v>1</v>
      </c>
    </row>
    <row r="298" spans="1:2" x14ac:dyDescent="0.25">
      <c r="A298" s="6" t="s">
        <v>2875</v>
      </c>
      <c r="B298" s="6">
        <v>1</v>
      </c>
    </row>
    <row r="299" spans="1:2" x14ac:dyDescent="0.25">
      <c r="A299" s="6" t="s">
        <v>6856</v>
      </c>
      <c r="B299" s="6">
        <v>1</v>
      </c>
    </row>
    <row r="300" spans="1:2" x14ac:dyDescent="0.25">
      <c r="A300" s="6" t="s">
        <v>7432</v>
      </c>
      <c r="B300" s="6">
        <v>1</v>
      </c>
    </row>
    <row r="301" spans="1:2" x14ac:dyDescent="0.25">
      <c r="A301" s="6" t="s">
        <v>32499</v>
      </c>
      <c r="B301" s="6">
        <v>1</v>
      </c>
    </row>
    <row r="302" spans="1:2" x14ac:dyDescent="0.25">
      <c r="A302" s="6" t="s">
        <v>3129</v>
      </c>
      <c r="B302" s="6">
        <v>1</v>
      </c>
    </row>
    <row r="303" spans="1:2" x14ac:dyDescent="0.25">
      <c r="A303" s="6" t="s">
        <v>4037</v>
      </c>
      <c r="B303" s="6">
        <v>1</v>
      </c>
    </row>
    <row r="304" spans="1:2" x14ac:dyDescent="0.25">
      <c r="A304" s="6" t="s">
        <v>4187</v>
      </c>
      <c r="B304" s="6">
        <v>1</v>
      </c>
    </row>
    <row r="305" spans="1:2" x14ac:dyDescent="0.25">
      <c r="A305" s="6" t="s">
        <v>3406</v>
      </c>
      <c r="B305" s="6">
        <v>1</v>
      </c>
    </row>
    <row r="306" spans="1:2" x14ac:dyDescent="0.25">
      <c r="A306" s="6" t="s">
        <v>7062</v>
      </c>
      <c r="B306" s="6">
        <v>1</v>
      </c>
    </row>
    <row r="307" spans="1:2" x14ac:dyDescent="0.25">
      <c r="A307" s="6" t="s">
        <v>32245</v>
      </c>
      <c r="B307" s="6">
        <v>1</v>
      </c>
    </row>
    <row r="308" spans="1:2" x14ac:dyDescent="0.25">
      <c r="A308" s="6" t="s">
        <v>2655</v>
      </c>
      <c r="B308" s="6">
        <v>1</v>
      </c>
    </row>
    <row r="309" spans="1:2" x14ac:dyDescent="0.25">
      <c r="A309" s="6" t="s">
        <v>5913</v>
      </c>
      <c r="B309" s="6">
        <v>1</v>
      </c>
    </row>
    <row r="310" spans="1:2" x14ac:dyDescent="0.25">
      <c r="A310" s="6" t="s">
        <v>2115</v>
      </c>
      <c r="B310" s="6">
        <v>1</v>
      </c>
    </row>
    <row r="311" spans="1:2" x14ac:dyDescent="0.25">
      <c r="A311" s="6" t="s">
        <v>5451</v>
      </c>
      <c r="B311" s="6">
        <v>1</v>
      </c>
    </row>
    <row r="312" spans="1:2" x14ac:dyDescent="0.25">
      <c r="A312" s="6" t="s">
        <v>3483</v>
      </c>
      <c r="B312" s="6">
        <v>1</v>
      </c>
    </row>
    <row r="313" spans="1:2" x14ac:dyDescent="0.25">
      <c r="A313" s="6" t="s">
        <v>281</v>
      </c>
      <c r="B313" s="6">
        <v>1</v>
      </c>
    </row>
    <row r="314" spans="1:2" x14ac:dyDescent="0.25">
      <c r="A314" s="6" t="s">
        <v>3988</v>
      </c>
      <c r="B314" s="6">
        <v>1</v>
      </c>
    </row>
    <row r="315" spans="1:2" x14ac:dyDescent="0.25">
      <c r="A315" s="6" t="s">
        <v>4115</v>
      </c>
      <c r="B315" s="6">
        <v>1</v>
      </c>
    </row>
    <row r="316" spans="1:2" x14ac:dyDescent="0.25">
      <c r="A316" s="6" t="s">
        <v>3573</v>
      </c>
      <c r="B316" s="6">
        <v>1</v>
      </c>
    </row>
    <row r="317" spans="1:2" x14ac:dyDescent="0.25">
      <c r="A317" s="6" t="s">
        <v>6171</v>
      </c>
      <c r="B317" s="6">
        <v>1</v>
      </c>
    </row>
    <row r="318" spans="1:2" x14ac:dyDescent="0.25">
      <c r="A318" s="6" t="s">
        <v>36772</v>
      </c>
      <c r="B318" s="6">
        <v>1</v>
      </c>
    </row>
    <row r="319" spans="1:2" x14ac:dyDescent="0.25">
      <c r="A319" s="6" t="s">
        <v>7957</v>
      </c>
      <c r="B319" s="6">
        <v>1</v>
      </c>
    </row>
    <row r="320" spans="1:2" x14ac:dyDescent="0.25">
      <c r="A320" s="6" t="s">
        <v>6137</v>
      </c>
      <c r="B320" s="6">
        <v>1</v>
      </c>
    </row>
    <row r="321" spans="1:2" x14ac:dyDescent="0.25">
      <c r="A321" s="6" t="s">
        <v>816</v>
      </c>
      <c r="B321" s="6">
        <v>1</v>
      </c>
    </row>
    <row r="322" spans="1:2" x14ac:dyDescent="0.25">
      <c r="A322" s="6" t="s">
        <v>6756</v>
      </c>
      <c r="B322" s="6">
        <v>1</v>
      </c>
    </row>
    <row r="323" spans="1:2" x14ac:dyDescent="0.25">
      <c r="A323" s="6" t="s">
        <v>2773</v>
      </c>
      <c r="B323" s="6">
        <v>1</v>
      </c>
    </row>
    <row r="324" spans="1:2" x14ac:dyDescent="0.25">
      <c r="A324" s="6" t="s">
        <v>32840</v>
      </c>
      <c r="B324" s="6">
        <v>1</v>
      </c>
    </row>
    <row r="325" spans="1:2" x14ac:dyDescent="0.25">
      <c r="A325" s="6" t="s">
        <v>2689</v>
      </c>
      <c r="B325" s="6">
        <v>1</v>
      </c>
    </row>
    <row r="326" spans="1:2" x14ac:dyDescent="0.25">
      <c r="A326" s="6" t="s">
        <v>2094</v>
      </c>
      <c r="B326" s="6">
        <v>1</v>
      </c>
    </row>
    <row r="327" spans="1:2" x14ac:dyDescent="0.25">
      <c r="A327" s="6" t="s">
        <v>1897</v>
      </c>
      <c r="B327" s="6">
        <v>1</v>
      </c>
    </row>
    <row r="328" spans="1:2" x14ac:dyDescent="0.25">
      <c r="A328" s="6" t="s">
        <v>6438</v>
      </c>
      <c r="B328" s="6">
        <v>1</v>
      </c>
    </row>
    <row r="329" spans="1:2" x14ac:dyDescent="0.25">
      <c r="A329" s="6" t="s">
        <v>6844</v>
      </c>
      <c r="B329" s="6">
        <v>1</v>
      </c>
    </row>
    <row r="330" spans="1:2" x14ac:dyDescent="0.25">
      <c r="A330" s="6" t="s">
        <v>6442</v>
      </c>
      <c r="B330" s="6">
        <v>1</v>
      </c>
    </row>
    <row r="331" spans="1:2" x14ac:dyDescent="0.25">
      <c r="A331" s="6" t="s">
        <v>5549</v>
      </c>
      <c r="B331" s="6">
        <v>1</v>
      </c>
    </row>
    <row r="332" spans="1:2" x14ac:dyDescent="0.25">
      <c r="A332" s="6" t="s">
        <v>36774</v>
      </c>
      <c r="B332" s="6">
        <v>1</v>
      </c>
    </row>
    <row r="333" spans="1:2" x14ac:dyDescent="0.25">
      <c r="A333" s="6" t="s">
        <v>5040</v>
      </c>
      <c r="B333" s="6">
        <v>1</v>
      </c>
    </row>
    <row r="334" spans="1:2" x14ac:dyDescent="0.25">
      <c r="A334" s="6" t="s">
        <v>33826</v>
      </c>
      <c r="B334" s="6">
        <v>1</v>
      </c>
    </row>
    <row r="335" spans="1:2" x14ac:dyDescent="0.25">
      <c r="A335" s="6" t="s">
        <v>5180</v>
      </c>
      <c r="B335" s="6">
        <v>1</v>
      </c>
    </row>
    <row r="336" spans="1:2" x14ac:dyDescent="0.25">
      <c r="A336" s="6" t="s">
        <v>5198</v>
      </c>
      <c r="B336" s="6">
        <v>1</v>
      </c>
    </row>
    <row r="337" spans="1:2" x14ac:dyDescent="0.25">
      <c r="A337" s="6" t="s">
        <v>5852</v>
      </c>
      <c r="B337" s="6">
        <v>1</v>
      </c>
    </row>
    <row r="338" spans="1:2" x14ac:dyDescent="0.25">
      <c r="A338" s="6" t="s">
        <v>3477</v>
      </c>
      <c r="B338" s="6">
        <v>1</v>
      </c>
    </row>
    <row r="339" spans="1:2" x14ac:dyDescent="0.25">
      <c r="A339" s="6" t="s">
        <v>7643</v>
      </c>
      <c r="B339" s="6">
        <v>1</v>
      </c>
    </row>
    <row r="340" spans="1:2" x14ac:dyDescent="0.25">
      <c r="A340" s="6" t="s">
        <v>7389</v>
      </c>
      <c r="B340" s="6">
        <v>1</v>
      </c>
    </row>
    <row r="341" spans="1:2" x14ac:dyDescent="0.25">
      <c r="A341" s="6" t="s">
        <v>3669</v>
      </c>
      <c r="B341" s="6">
        <v>1</v>
      </c>
    </row>
    <row r="342" spans="1:2" x14ac:dyDescent="0.25">
      <c r="A342" s="6" t="s">
        <v>3667</v>
      </c>
      <c r="B342" s="6">
        <v>1</v>
      </c>
    </row>
    <row r="343" spans="1:2" x14ac:dyDescent="0.25">
      <c r="A343" s="6" t="s">
        <v>3549</v>
      </c>
      <c r="B343" s="6">
        <v>1</v>
      </c>
    </row>
    <row r="344" spans="1:2" x14ac:dyDescent="0.25">
      <c r="A344" s="6" t="s">
        <v>3346</v>
      </c>
      <c r="B344" s="6">
        <v>1</v>
      </c>
    </row>
    <row r="345" spans="1:2" x14ac:dyDescent="0.25">
      <c r="A345" s="6" t="s">
        <v>6792</v>
      </c>
      <c r="B345" s="6">
        <v>1</v>
      </c>
    </row>
    <row r="346" spans="1:2" x14ac:dyDescent="0.25">
      <c r="A346" s="6" t="s">
        <v>3581</v>
      </c>
      <c r="B346" s="6">
        <v>1</v>
      </c>
    </row>
    <row r="347" spans="1:2" x14ac:dyDescent="0.25">
      <c r="A347" s="6" t="s">
        <v>3877</v>
      </c>
      <c r="B347" s="6">
        <v>1</v>
      </c>
    </row>
    <row r="348" spans="1:2" x14ac:dyDescent="0.25">
      <c r="A348" s="6" t="s">
        <v>36854</v>
      </c>
      <c r="B348" s="6">
        <v>1</v>
      </c>
    </row>
    <row r="349" spans="1:2" x14ac:dyDescent="0.25">
      <c r="A349" s="6" t="s">
        <v>303</v>
      </c>
      <c r="B349" s="6">
        <v>1</v>
      </c>
    </row>
    <row r="350" spans="1:2" x14ac:dyDescent="0.25">
      <c r="A350" s="6" t="s">
        <v>2098</v>
      </c>
      <c r="B350" s="6">
        <v>1</v>
      </c>
    </row>
    <row r="351" spans="1:2" x14ac:dyDescent="0.25">
      <c r="A351" s="6" t="s">
        <v>33540</v>
      </c>
      <c r="B351" s="6">
        <v>1</v>
      </c>
    </row>
    <row r="352" spans="1:2" x14ac:dyDescent="0.25">
      <c r="A352" s="6" t="s">
        <v>2883</v>
      </c>
      <c r="B352" s="6">
        <v>1</v>
      </c>
    </row>
    <row r="353" spans="1:2" x14ac:dyDescent="0.25">
      <c r="A353" s="6" t="s">
        <v>2899</v>
      </c>
      <c r="B353" s="6">
        <v>1</v>
      </c>
    </row>
    <row r="354" spans="1:2" x14ac:dyDescent="0.25">
      <c r="A354" s="6" t="s">
        <v>5864</v>
      </c>
      <c r="B354" s="6">
        <v>1</v>
      </c>
    </row>
    <row r="355" spans="1:2" x14ac:dyDescent="0.25">
      <c r="A355" s="6" t="s">
        <v>3515</v>
      </c>
      <c r="B355" s="6">
        <v>1</v>
      </c>
    </row>
    <row r="356" spans="1:2" x14ac:dyDescent="0.25">
      <c r="A356" s="6" t="s">
        <v>3464</v>
      </c>
      <c r="B356" s="6">
        <v>1</v>
      </c>
    </row>
    <row r="357" spans="1:2" x14ac:dyDescent="0.25">
      <c r="A357" s="6" t="s">
        <v>3712</v>
      </c>
      <c r="B357" s="6">
        <v>1</v>
      </c>
    </row>
    <row r="358" spans="1:2" x14ac:dyDescent="0.25">
      <c r="A358" s="6" t="s">
        <v>2687</v>
      </c>
      <c r="B358" s="6">
        <v>1</v>
      </c>
    </row>
    <row r="359" spans="1:2" x14ac:dyDescent="0.25">
      <c r="A359" s="6" t="s">
        <v>2895</v>
      </c>
      <c r="B359" s="6">
        <v>1</v>
      </c>
    </row>
    <row r="360" spans="1:2" x14ac:dyDescent="0.25">
      <c r="A360" s="6" t="s">
        <v>5170</v>
      </c>
      <c r="B360" s="6">
        <v>1</v>
      </c>
    </row>
    <row r="361" spans="1:2" x14ac:dyDescent="0.25">
      <c r="A361" s="6" t="s">
        <v>5174</v>
      </c>
      <c r="B361" s="6">
        <v>1</v>
      </c>
    </row>
    <row r="362" spans="1:2" x14ac:dyDescent="0.25">
      <c r="A362" s="6" t="s">
        <v>5455</v>
      </c>
      <c r="B362" s="6">
        <v>1</v>
      </c>
    </row>
    <row r="363" spans="1:2" x14ac:dyDescent="0.25">
      <c r="A363" s="6" t="s">
        <v>5100</v>
      </c>
      <c r="B363" s="6">
        <v>1</v>
      </c>
    </row>
    <row r="364" spans="1:2" x14ac:dyDescent="0.25">
      <c r="A364" s="6" t="s">
        <v>4424</v>
      </c>
      <c r="B364" s="6">
        <v>1</v>
      </c>
    </row>
    <row r="365" spans="1:2" x14ac:dyDescent="0.25">
      <c r="A365" s="6" t="s">
        <v>5850</v>
      </c>
      <c r="B365" s="6">
        <v>1</v>
      </c>
    </row>
    <row r="366" spans="1:2" x14ac:dyDescent="0.25">
      <c r="A366" s="6" t="s">
        <v>3687</v>
      </c>
      <c r="B366" s="6">
        <v>1</v>
      </c>
    </row>
    <row r="367" spans="1:2" x14ac:dyDescent="0.25">
      <c r="A367" s="6" t="s">
        <v>3501</v>
      </c>
      <c r="B367" s="6">
        <v>1</v>
      </c>
    </row>
    <row r="368" spans="1:2" x14ac:dyDescent="0.25">
      <c r="A368" s="6" t="s">
        <v>7333</v>
      </c>
      <c r="B368" s="6">
        <v>1</v>
      </c>
    </row>
    <row r="369" spans="1:2" x14ac:dyDescent="0.25">
      <c r="A369" s="6" t="s">
        <v>2318</v>
      </c>
      <c r="B369" s="6">
        <v>1</v>
      </c>
    </row>
    <row r="370" spans="1:2" x14ac:dyDescent="0.25">
      <c r="A370" s="6" t="s">
        <v>4161</v>
      </c>
      <c r="B370" s="6">
        <v>1</v>
      </c>
    </row>
    <row r="371" spans="1:2" x14ac:dyDescent="0.25">
      <c r="A371" s="6" t="s">
        <v>5721</v>
      </c>
      <c r="B371" s="6">
        <v>1</v>
      </c>
    </row>
    <row r="372" spans="1:2" x14ac:dyDescent="0.25">
      <c r="A372" s="6" t="s">
        <v>3513</v>
      </c>
      <c r="B372" s="6">
        <v>1</v>
      </c>
    </row>
    <row r="373" spans="1:2" x14ac:dyDescent="0.25">
      <c r="A373" s="6" t="s">
        <v>7923</v>
      </c>
      <c r="B373" s="6">
        <v>1</v>
      </c>
    </row>
    <row r="374" spans="1:2" x14ac:dyDescent="0.25">
      <c r="A374" s="6" t="s">
        <v>5909</v>
      </c>
      <c r="B374" s="6">
        <v>1</v>
      </c>
    </row>
    <row r="375" spans="1:2" x14ac:dyDescent="0.25">
      <c r="A375" s="6" t="s">
        <v>2032</v>
      </c>
      <c r="B375" s="6">
        <v>1</v>
      </c>
    </row>
    <row r="376" spans="1:2" x14ac:dyDescent="0.25">
      <c r="A376" s="6" t="s">
        <v>7946</v>
      </c>
      <c r="B376" s="6">
        <v>1</v>
      </c>
    </row>
    <row r="377" spans="1:2" x14ac:dyDescent="0.25">
      <c r="A377" s="6" t="s">
        <v>3527</v>
      </c>
      <c r="B377" s="6">
        <v>1</v>
      </c>
    </row>
    <row r="378" spans="1:2" x14ac:dyDescent="0.25">
      <c r="A378" s="6" t="s">
        <v>425</v>
      </c>
      <c r="B378" s="6">
        <v>1</v>
      </c>
    </row>
    <row r="379" spans="1:2" x14ac:dyDescent="0.25">
      <c r="A379" s="6" t="s">
        <v>1990</v>
      </c>
      <c r="B379" s="6">
        <v>1</v>
      </c>
    </row>
    <row r="380" spans="1:2" x14ac:dyDescent="0.25">
      <c r="A380" s="6" t="s">
        <v>1983</v>
      </c>
      <c r="B380" s="6">
        <v>1</v>
      </c>
    </row>
    <row r="381" spans="1:2" x14ac:dyDescent="0.25">
      <c r="A381" s="6" t="s">
        <v>5917</v>
      </c>
      <c r="B381" s="6">
        <v>1</v>
      </c>
    </row>
    <row r="382" spans="1:2" x14ac:dyDescent="0.25">
      <c r="A382" s="6" t="s">
        <v>8116</v>
      </c>
      <c r="B382" s="6">
        <v>1</v>
      </c>
    </row>
    <row r="383" spans="1:2" x14ac:dyDescent="0.25">
      <c r="A383" s="6" t="s">
        <v>7919</v>
      </c>
      <c r="B383" s="6">
        <v>1</v>
      </c>
    </row>
    <row r="384" spans="1:2" x14ac:dyDescent="0.25">
      <c r="A384" s="6" t="s">
        <v>5245</v>
      </c>
      <c r="B384" s="6">
        <v>1</v>
      </c>
    </row>
    <row r="385" spans="1:2" x14ac:dyDescent="0.25">
      <c r="A385" s="6" t="s">
        <v>7937</v>
      </c>
      <c r="B385" s="6">
        <v>1</v>
      </c>
    </row>
    <row r="386" spans="1:2" x14ac:dyDescent="0.25">
      <c r="A386" s="6" t="s">
        <v>7613</v>
      </c>
      <c r="B386" s="6">
        <v>1</v>
      </c>
    </row>
    <row r="387" spans="1:2" x14ac:dyDescent="0.25">
      <c r="A387" s="6" t="s">
        <v>7948</v>
      </c>
      <c r="B387" s="6">
        <v>1</v>
      </c>
    </row>
    <row r="388" spans="1:2" x14ac:dyDescent="0.25">
      <c r="A388" s="6" t="s">
        <v>7941</v>
      </c>
      <c r="B388" s="6">
        <v>1</v>
      </c>
    </row>
    <row r="389" spans="1:2" x14ac:dyDescent="0.25">
      <c r="A389" s="6" t="s">
        <v>7915</v>
      </c>
      <c r="B389" s="6">
        <v>1</v>
      </c>
    </row>
    <row r="390" spans="1:2" x14ac:dyDescent="0.25">
      <c r="A390" s="6" t="s">
        <v>7931</v>
      </c>
      <c r="B390" s="6">
        <v>1</v>
      </c>
    </row>
    <row r="391" spans="1:2" x14ac:dyDescent="0.25">
      <c r="A391" s="6" t="s">
        <v>7817</v>
      </c>
      <c r="B391" s="6">
        <v>1</v>
      </c>
    </row>
    <row r="392" spans="1:2" x14ac:dyDescent="0.25">
      <c r="A392" s="6" t="s">
        <v>4304</v>
      </c>
      <c r="B392" s="6">
        <v>1</v>
      </c>
    </row>
    <row r="393" spans="1:2" x14ac:dyDescent="0.25">
      <c r="A393" s="6" t="s">
        <v>4298</v>
      </c>
      <c r="B393" s="6">
        <v>1</v>
      </c>
    </row>
    <row r="394" spans="1:2" x14ac:dyDescent="0.25">
      <c r="A394" s="6" t="s">
        <v>122</v>
      </c>
      <c r="B394" s="6">
        <v>1</v>
      </c>
    </row>
    <row r="395" spans="1:2" x14ac:dyDescent="0.25">
      <c r="A395" s="6" t="s">
        <v>922</v>
      </c>
      <c r="B395" s="6">
        <v>1</v>
      </c>
    </row>
    <row r="396" spans="1:2" x14ac:dyDescent="0.25">
      <c r="A396" s="6" t="s">
        <v>8316</v>
      </c>
      <c r="B396" s="6">
        <v>1</v>
      </c>
    </row>
    <row r="397" spans="1:2" x14ac:dyDescent="0.25">
      <c r="A397" s="6" t="s">
        <v>4302</v>
      </c>
      <c r="B397" s="6">
        <v>1</v>
      </c>
    </row>
    <row r="398" spans="1:2" x14ac:dyDescent="0.25">
      <c r="A398" s="6" t="s">
        <v>5592</v>
      </c>
      <c r="B398" s="6">
        <v>1</v>
      </c>
    </row>
    <row r="399" spans="1:2" x14ac:dyDescent="0.25">
      <c r="A399" s="6" t="s">
        <v>5945</v>
      </c>
      <c r="B399" s="6">
        <v>1</v>
      </c>
    </row>
    <row r="400" spans="1:2" x14ac:dyDescent="0.25">
      <c r="A400" s="6" t="s">
        <v>6183</v>
      </c>
      <c r="B400" s="6">
        <v>1</v>
      </c>
    </row>
    <row r="401" spans="1:2" x14ac:dyDescent="0.25">
      <c r="A401" s="6" t="s">
        <v>32917</v>
      </c>
      <c r="B401" s="6">
        <v>1</v>
      </c>
    </row>
    <row r="402" spans="1:2" x14ac:dyDescent="0.25">
      <c r="A402" s="6" t="s">
        <v>32497</v>
      </c>
      <c r="B402" s="6">
        <v>1</v>
      </c>
    </row>
    <row r="403" spans="1:2" x14ac:dyDescent="0.25">
      <c r="A403" s="6" t="s">
        <v>7403</v>
      </c>
      <c r="B403" s="6">
        <v>1</v>
      </c>
    </row>
    <row r="404" spans="1:2" x14ac:dyDescent="0.25">
      <c r="A404" s="6" t="s">
        <v>5164</v>
      </c>
      <c r="B404" s="6">
        <v>1</v>
      </c>
    </row>
    <row r="405" spans="1:2" x14ac:dyDescent="0.25">
      <c r="A405" s="6" t="s">
        <v>1441</v>
      </c>
      <c r="B405" s="6">
        <v>1</v>
      </c>
    </row>
    <row r="406" spans="1:2" x14ac:dyDescent="0.25">
      <c r="A406" s="6" t="s">
        <v>2149</v>
      </c>
      <c r="B406" s="6">
        <v>1</v>
      </c>
    </row>
    <row r="407" spans="1:2" x14ac:dyDescent="0.25">
      <c r="A407" s="6" t="s">
        <v>7553</v>
      </c>
      <c r="B407" s="6">
        <v>1</v>
      </c>
    </row>
    <row r="408" spans="1:2" x14ac:dyDescent="0.25">
      <c r="A408" s="6" t="s">
        <v>4884</v>
      </c>
      <c r="B408" s="6">
        <v>1</v>
      </c>
    </row>
    <row r="409" spans="1:2" x14ac:dyDescent="0.25">
      <c r="A409" s="6" t="s">
        <v>5822</v>
      </c>
      <c r="B409" s="6">
        <v>1</v>
      </c>
    </row>
    <row r="410" spans="1:2" x14ac:dyDescent="0.25">
      <c r="A410" s="6" t="s">
        <v>7060</v>
      </c>
      <c r="B410" s="6">
        <v>1</v>
      </c>
    </row>
    <row r="411" spans="1:2" x14ac:dyDescent="0.25">
      <c r="A411" s="6" t="s">
        <v>4408</v>
      </c>
      <c r="B411" s="6">
        <v>1</v>
      </c>
    </row>
    <row r="412" spans="1:2" x14ac:dyDescent="0.25">
      <c r="A412" s="6" t="s">
        <v>4418</v>
      </c>
      <c r="B412" s="6">
        <v>1</v>
      </c>
    </row>
    <row r="413" spans="1:2" x14ac:dyDescent="0.25">
      <c r="A413" s="6" t="s">
        <v>33111</v>
      </c>
      <c r="B413" s="6">
        <v>1</v>
      </c>
    </row>
    <row r="414" spans="1:2" x14ac:dyDescent="0.25">
      <c r="A414" s="6" t="s">
        <v>7811</v>
      </c>
      <c r="B414" s="6">
        <v>1</v>
      </c>
    </row>
    <row r="415" spans="1:2" x14ac:dyDescent="0.25">
      <c r="A415" s="6" t="s">
        <v>3765</v>
      </c>
      <c r="B415" s="6">
        <v>1</v>
      </c>
    </row>
    <row r="416" spans="1:2" x14ac:dyDescent="0.25">
      <c r="A416" s="6" t="s">
        <v>7809</v>
      </c>
      <c r="B416" s="6">
        <v>1</v>
      </c>
    </row>
    <row r="417" spans="1:2" x14ac:dyDescent="0.25">
      <c r="A417" s="6" t="s">
        <v>6860</v>
      </c>
      <c r="B417" s="6">
        <v>1</v>
      </c>
    </row>
    <row r="418" spans="1:2" x14ac:dyDescent="0.25">
      <c r="A418" s="6" t="s">
        <v>4905</v>
      </c>
      <c r="B418" s="6">
        <v>1</v>
      </c>
    </row>
    <row r="419" spans="1:2" x14ac:dyDescent="0.25">
      <c r="A419" s="6" t="s">
        <v>2480</v>
      </c>
      <c r="B419" s="6">
        <v>1</v>
      </c>
    </row>
    <row r="420" spans="1:2" x14ac:dyDescent="0.25">
      <c r="A420" s="6" t="s">
        <v>7925</v>
      </c>
      <c r="B420" s="6">
        <v>1</v>
      </c>
    </row>
    <row r="421" spans="1:2" x14ac:dyDescent="0.25">
      <c r="A421" s="6" t="s">
        <v>2943</v>
      </c>
      <c r="B421" s="6">
        <v>1</v>
      </c>
    </row>
    <row r="422" spans="1:2" x14ac:dyDescent="0.25">
      <c r="A422" s="6" t="s">
        <v>32599</v>
      </c>
      <c r="B422" s="6">
        <v>1</v>
      </c>
    </row>
    <row r="423" spans="1:2" x14ac:dyDescent="0.25">
      <c r="A423" s="6" t="s">
        <v>33285</v>
      </c>
      <c r="B423" s="6">
        <v>1</v>
      </c>
    </row>
    <row r="424" spans="1:2" x14ac:dyDescent="0.25">
      <c r="A424" s="6" t="s">
        <v>7801</v>
      </c>
      <c r="B424" s="6">
        <v>1</v>
      </c>
    </row>
    <row r="425" spans="1:2" x14ac:dyDescent="0.25">
      <c r="A425" s="6" t="s">
        <v>3951</v>
      </c>
      <c r="B425" s="6">
        <v>1</v>
      </c>
    </row>
    <row r="426" spans="1:2" x14ac:dyDescent="0.25">
      <c r="A426" s="6" t="s">
        <v>6400</v>
      </c>
      <c r="B426" s="6">
        <v>1</v>
      </c>
    </row>
    <row r="427" spans="1:2" x14ac:dyDescent="0.25">
      <c r="A427" s="6" t="s">
        <v>995</v>
      </c>
      <c r="B427" s="6">
        <v>1</v>
      </c>
    </row>
    <row r="428" spans="1:2" x14ac:dyDescent="0.25">
      <c r="A428" s="6" t="s">
        <v>3889</v>
      </c>
      <c r="B428" s="6">
        <v>1</v>
      </c>
    </row>
    <row r="429" spans="1:2" x14ac:dyDescent="0.25">
      <c r="A429" s="6" t="s">
        <v>2937</v>
      </c>
      <c r="B429" s="6">
        <v>1</v>
      </c>
    </row>
    <row r="430" spans="1:2" x14ac:dyDescent="0.25">
      <c r="A430" s="6" t="s">
        <v>4532</v>
      </c>
      <c r="B430" s="6">
        <v>1</v>
      </c>
    </row>
    <row r="431" spans="1:2" x14ac:dyDescent="0.25">
      <c r="A431" s="6" t="s">
        <v>2403</v>
      </c>
      <c r="B431" s="6">
        <v>1</v>
      </c>
    </row>
    <row r="432" spans="1:2" x14ac:dyDescent="0.25">
      <c r="A432" s="6" t="s">
        <v>5030</v>
      </c>
      <c r="B432" s="6">
        <v>1</v>
      </c>
    </row>
    <row r="433" spans="1:2" x14ac:dyDescent="0.25">
      <c r="A433" s="6" t="s">
        <v>33137</v>
      </c>
      <c r="B433" s="6">
        <v>1</v>
      </c>
    </row>
    <row r="434" spans="1:2" x14ac:dyDescent="0.25">
      <c r="A434" s="6" t="s">
        <v>3769</v>
      </c>
      <c r="B434" s="6">
        <v>1</v>
      </c>
    </row>
    <row r="435" spans="1:2" x14ac:dyDescent="0.25">
      <c r="A435" s="6" t="s">
        <v>3835</v>
      </c>
      <c r="B435" s="6">
        <v>1</v>
      </c>
    </row>
    <row r="436" spans="1:2" x14ac:dyDescent="0.25">
      <c r="A436" s="6" t="s">
        <v>3825</v>
      </c>
      <c r="B436" s="6">
        <v>1</v>
      </c>
    </row>
    <row r="437" spans="1:2" x14ac:dyDescent="0.25">
      <c r="A437" s="6" t="s">
        <v>6633</v>
      </c>
      <c r="B437" s="6">
        <v>1</v>
      </c>
    </row>
    <row r="438" spans="1:2" x14ac:dyDescent="0.25">
      <c r="A438" s="6" t="s">
        <v>3579</v>
      </c>
      <c r="B438" s="6">
        <v>1</v>
      </c>
    </row>
    <row r="439" spans="1:2" x14ac:dyDescent="0.25">
      <c r="A439" s="6" t="s">
        <v>5842</v>
      </c>
      <c r="B439" s="6">
        <v>1</v>
      </c>
    </row>
    <row r="440" spans="1:2" x14ac:dyDescent="0.25">
      <c r="A440" s="6" t="s">
        <v>5070</v>
      </c>
      <c r="B440" s="6">
        <v>1</v>
      </c>
    </row>
    <row r="441" spans="1:2" x14ac:dyDescent="0.25">
      <c r="A441" s="6" t="s">
        <v>3203</v>
      </c>
      <c r="B441" s="6">
        <v>1</v>
      </c>
    </row>
    <row r="442" spans="1:2" x14ac:dyDescent="0.25">
      <c r="A442" s="6" t="s">
        <v>33549</v>
      </c>
      <c r="B442" s="6">
        <v>1</v>
      </c>
    </row>
    <row r="443" spans="1:2" x14ac:dyDescent="0.25">
      <c r="A443" s="6" t="s">
        <v>7845</v>
      </c>
      <c r="B443" s="6">
        <v>1</v>
      </c>
    </row>
    <row r="444" spans="1:2" x14ac:dyDescent="0.25">
      <c r="A444" s="6" t="s">
        <v>4931</v>
      </c>
      <c r="B444" s="6">
        <v>1</v>
      </c>
    </row>
    <row r="445" spans="1:2" x14ac:dyDescent="0.25">
      <c r="A445" s="6" t="s">
        <v>5327</v>
      </c>
      <c r="B445" s="6">
        <v>1</v>
      </c>
    </row>
    <row r="446" spans="1:2" x14ac:dyDescent="0.25">
      <c r="A446" s="6" t="s">
        <v>415</v>
      </c>
      <c r="B446" s="6">
        <v>1</v>
      </c>
    </row>
    <row r="447" spans="1:2" x14ac:dyDescent="0.25">
      <c r="A447" s="6" t="s">
        <v>2387</v>
      </c>
      <c r="B447" s="6">
        <v>1</v>
      </c>
    </row>
    <row r="448" spans="1:2" x14ac:dyDescent="0.25">
      <c r="A448" s="6" t="s">
        <v>936</v>
      </c>
      <c r="B448" s="6">
        <v>1</v>
      </c>
    </row>
    <row r="449" spans="1:2" x14ac:dyDescent="0.25">
      <c r="A449" s="6" t="s">
        <v>33213</v>
      </c>
      <c r="B449" s="6">
        <v>1</v>
      </c>
    </row>
    <row r="450" spans="1:2" x14ac:dyDescent="0.25">
      <c r="A450" s="6" t="s">
        <v>939</v>
      </c>
      <c r="B450" s="6">
        <v>1</v>
      </c>
    </row>
    <row r="451" spans="1:2" x14ac:dyDescent="0.25">
      <c r="A451" s="6" t="s">
        <v>4215</v>
      </c>
      <c r="B451" s="6">
        <v>1</v>
      </c>
    </row>
    <row r="452" spans="1:2" x14ac:dyDescent="0.25">
      <c r="A452" s="6" t="s">
        <v>7805</v>
      </c>
      <c r="B452" s="6">
        <v>1</v>
      </c>
    </row>
    <row r="453" spans="1:2" x14ac:dyDescent="0.25">
      <c r="A453" s="6" t="s">
        <v>6465</v>
      </c>
      <c r="B453" s="6">
        <v>1</v>
      </c>
    </row>
    <row r="454" spans="1:2" x14ac:dyDescent="0.25">
      <c r="A454" s="6" t="s">
        <v>2133</v>
      </c>
      <c r="B454" s="6">
        <v>1</v>
      </c>
    </row>
    <row r="455" spans="1:2" x14ac:dyDescent="0.25">
      <c r="A455" s="6" t="s">
        <v>2145</v>
      </c>
      <c r="B455" s="6">
        <v>1</v>
      </c>
    </row>
    <row r="456" spans="1:2" x14ac:dyDescent="0.25">
      <c r="A456" s="6" t="s">
        <v>8048</v>
      </c>
      <c r="B456" s="6">
        <v>1</v>
      </c>
    </row>
    <row r="457" spans="1:2" x14ac:dyDescent="0.25">
      <c r="A457" s="6" t="s">
        <v>5672</v>
      </c>
      <c r="B457" s="6">
        <v>1</v>
      </c>
    </row>
    <row r="458" spans="1:2" x14ac:dyDescent="0.25">
      <c r="A458" s="6" t="s">
        <v>4025</v>
      </c>
      <c r="B458" s="6">
        <v>1</v>
      </c>
    </row>
    <row r="459" spans="1:2" x14ac:dyDescent="0.25">
      <c r="A459" s="6" t="s">
        <v>4105</v>
      </c>
      <c r="B459" s="6">
        <v>1</v>
      </c>
    </row>
    <row r="460" spans="1:2" x14ac:dyDescent="0.25">
      <c r="A460" s="6" t="s">
        <v>8006</v>
      </c>
      <c r="B460" s="6">
        <v>1</v>
      </c>
    </row>
    <row r="461" spans="1:2" x14ac:dyDescent="0.25">
      <c r="A461" s="6" t="s">
        <v>4113</v>
      </c>
      <c r="B461" s="6">
        <v>1</v>
      </c>
    </row>
    <row r="462" spans="1:2" x14ac:dyDescent="0.25">
      <c r="A462" s="6" t="s">
        <v>4300</v>
      </c>
      <c r="B462" s="6">
        <v>1</v>
      </c>
    </row>
    <row r="463" spans="1:2" x14ac:dyDescent="0.25">
      <c r="A463" s="6" t="s">
        <v>4858</v>
      </c>
      <c r="B463" s="6">
        <v>1</v>
      </c>
    </row>
    <row r="464" spans="1:2" x14ac:dyDescent="0.25">
      <c r="A464" s="6" t="s">
        <v>4049</v>
      </c>
      <c r="B464" s="6">
        <v>1</v>
      </c>
    </row>
    <row r="465" spans="1:2" x14ac:dyDescent="0.25">
      <c r="A465" s="6" t="s">
        <v>953</v>
      </c>
      <c r="B465" s="6">
        <v>1</v>
      </c>
    </row>
    <row r="466" spans="1:2" x14ac:dyDescent="0.25">
      <c r="A466" s="6" t="s">
        <v>4972</v>
      </c>
      <c r="B466" s="6">
        <v>1</v>
      </c>
    </row>
    <row r="467" spans="1:2" x14ac:dyDescent="0.25">
      <c r="A467" s="6" t="s">
        <v>6456</v>
      </c>
      <c r="B467" s="6">
        <v>1</v>
      </c>
    </row>
    <row r="468" spans="1:2" x14ac:dyDescent="0.25">
      <c r="A468" s="6" t="s">
        <v>3919</v>
      </c>
      <c r="B468" s="6">
        <v>1</v>
      </c>
    </row>
    <row r="469" spans="1:2" x14ac:dyDescent="0.25">
      <c r="A469" s="6" t="s">
        <v>1932</v>
      </c>
      <c r="B469" s="6">
        <v>1</v>
      </c>
    </row>
    <row r="470" spans="1:2" x14ac:dyDescent="0.25">
      <c r="A470" s="6" t="s">
        <v>6892</v>
      </c>
      <c r="B470" s="6">
        <v>1</v>
      </c>
    </row>
    <row r="471" spans="1:2" x14ac:dyDescent="0.25">
      <c r="A471" s="6" t="s">
        <v>5098</v>
      </c>
      <c r="B471" s="6">
        <v>1</v>
      </c>
    </row>
    <row r="472" spans="1:2" x14ac:dyDescent="0.25">
      <c r="A472" s="6" t="s">
        <v>6223</v>
      </c>
      <c r="B472" s="6">
        <v>1</v>
      </c>
    </row>
    <row r="473" spans="1:2" x14ac:dyDescent="0.25">
      <c r="A473" s="6" t="s">
        <v>681</v>
      </c>
      <c r="B473" s="6">
        <v>1</v>
      </c>
    </row>
    <row r="474" spans="1:2" x14ac:dyDescent="0.25">
      <c r="A474" s="6" t="s">
        <v>36769</v>
      </c>
      <c r="B474" s="6">
        <v>1</v>
      </c>
    </row>
    <row r="475" spans="1:2" x14ac:dyDescent="0.25">
      <c r="A475" s="6" t="s">
        <v>2961</v>
      </c>
      <c r="B475" s="6">
        <v>1</v>
      </c>
    </row>
    <row r="476" spans="1:2" x14ac:dyDescent="0.25">
      <c r="A476" s="6" t="s">
        <v>7982</v>
      </c>
      <c r="B476" s="6">
        <v>1</v>
      </c>
    </row>
    <row r="477" spans="1:2" x14ac:dyDescent="0.25">
      <c r="A477" s="6" t="s">
        <v>7980</v>
      </c>
      <c r="B477" s="6">
        <v>1</v>
      </c>
    </row>
    <row r="478" spans="1:2" x14ac:dyDescent="0.25">
      <c r="A478" s="6" t="s">
        <v>700</v>
      </c>
      <c r="B478" s="6">
        <v>1</v>
      </c>
    </row>
    <row r="479" spans="1:2" x14ac:dyDescent="0.25">
      <c r="A479" s="6" t="s">
        <v>2917</v>
      </c>
      <c r="B479" s="6">
        <v>1</v>
      </c>
    </row>
    <row r="480" spans="1:2" x14ac:dyDescent="0.25">
      <c r="A480" s="6" t="s">
        <v>7785</v>
      </c>
      <c r="B480" s="6">
        <v>1</v>
      </c>
    </row>
    <row r="481" spans="1:2" x14ac:dyDescent="0.25">
      <c r="A481" s="6" t="s">
        <v>36860</v>
      </c>
      <c r="B481" s="6">
        <v>1</v>
      </c>
    </row>
    <row r="482" spans="1:2" x14ac:dyDescent="0.25">
      <c r="A482" s="6" t="s">
        <v>36836</v>
      </c>
      <c r="B482" s="6">
        <v>1</v>
      </c>
    </row>
    <row r="483" spans="1:2" x14ac:dyDescent="0.25">
      <c r="A483" s="6" t="s">
        <v>2316</v>
      </c>
      <c r="B483" s="6">
        <v>1</v>
      </c>
    </row>
    <row r="484" spans="1:2" x14ac:dyDescent="0.25">
      <c r="A484" s="6" t="s">
        <v>1745</v>
      </c>
      <c r="B484" s="6">
        <v>1</v>
      </c>
    </row>
    <row r="485" spans="1:2" x14ac:dyDescent="0.25">
      <c r="A485" s="6" t="s">
        <v>659</v>
      </c>
      <c r="B485" s="6">
        <v>1</v>
      </c>
    </row>
    <row r="486" spans="1:2" x14ac:dyDescent="0.25">
      <c r="A486" s="6" t="s">
        <v>6762</v>
      </c>
      <c r="B486" s="6">
        <v>1</v>
      </c>
    </row>
    <row r="487" spans="1:2" x14ac:dyDescent="0.25">
      <c r="A487" s="6" t="s">
        <v>5949</v>
      </c>
      <c r="B487" s="6">
        <v>1</v>
      </c>
    </row>
    <row r="488" spans="1:2" x14ac:dyDescent="0.25">
      <c r="A488" s="6" t="s">
        <v>4826</v>
      </c>
      <c r="B488" s="6">
        <v>1</v>
      </c>
    </row>
    <row r="489" spans="1:2" x14ac:dyDescent="0.25">
      <c r="A489" s="6" t="s">
        <v>4789</v>
      </c>
      <c r="B489" s="6">
        <v>1</v>
      </c>
    </row>
    <row r="490" spans="1:2" x14ac:dyDescent="0.25">
      <c r="A490" s="6" t="s">
        <v>1877</v>
      </c>
      <c r="B490" s="6">
        <v>1</v>
      </c>
    </row>
    <row r="491" spans="1:2" x14ac:dyDescent="0.25">
      <c r="A491" s="6" t="s">
        <v>32383</v>
      </c>
      <c r="B491" s="6">
        <v>1</v>
      </c>
    </row>
    <row r="492" spans="1:2" x14ac:dyDescent="0.25">
      <c r="A492" s="6" t="s">
        <v>3042</v>
      </c>
      <c r="B492" s="6">
        <v>1</v>
      </c>
    </row>
    <row r="493" spans="1:2" x14ac:dyDescent="0.25">
      <c r="A493" s="6" t="s">
        <v>3025</v>
      </c>
      <c r="B493" s="6">
        <v>1</v>
      </c>
    </row>
    <row r="494" spans="1:2" x14ac:dyDescent="0.25">
      <c r="A494" s="6" t="s">
        <v>36761</v>
      </c>
      <c r="B494" s="6">
        <v>1</v>
      </c>
    </row>
    <row r="495" spans="1:2" x14ac:dyDescent="0.25">
      <c r="A495" s="6" t="s">
        <v>2963</v>
      </c>
      <c r="B495" s="6">
        <v>1</v>
      </c>
    </row>
    <row r="496" spans="1:2" x14ac:dyDescent="0.25">
      <c r="A496" s="6" t="s">
        <v>718</v>
      </c>
      <c r="B496" s="6">
        <v>1</v>
      </c>
    </row>
    <row r="497" spans="1:2" x14ac:dyDescent="0.25">
      <c r="A497" s="6" t="s">
        <v>1182</v>
      </c>
      <c r="B497" s="6">
        <v>1</v>
      </c>
    </row>
    <row r="498" spans="1:2" x14ac:dyDescent="0.25">
      <c r="A498" s="6" t="s">
        <v>5935</v>
      </c>
      <c r="B498" s="6">
        <v>1</v>
      </c>
    </row>
    <row r="499" spans="1:2" x14ac:dyDescent="0.25">
      <c r="A499" s="6" t="s">
        <v>8141</v>
      </c>
      <c r="B499" s="6">
        <v>1</v>
      </c>
    </row>
    <row r="500" spans="1:2" x14ac:dyDescent="0.25">
      <c r="A500" s="6" t="s">
        <v>6335</v>
      </c>
      <c r="B500" s="6">
        <v>1</v>
      </c>
    </row>
    <row r="501" spans="1:2" x14ac:dyDescent="0.25">
      <c r="A501" s="6" t="s">
        <v>6303</v>
      </c>
      <c r="B501" s="6">
        <v>1</v>
      </c>
    </row>
    <row r="502" spans="1:2" x14ac:dyDescent="0.25">
      <c r="A502" s="6" t="s">
        <v>36830</v>
      </c>
      <c r="B502" s="6">
        <v>1</v>
      </c>
    </row>
    <row r="503" spans="1:2" x14ac:dyDescent="0.25">
      <c r="A503" s="6" t="s">
        <v>993</v>
      </c>
      <c r="B503" s="6">
        <v>1</v>
      </c>
    </row>
    <row r="504" spans="1:2" x14ac:dyDescent="0.25">
      <c r="A504" s="6" t="s">
        <v>4055</v>
      </c>
      <c r="B504" s="6">
        <v>1</v>
      </c>
    </row>
    <row r="505" spans="1:2" x14ac:dyDescent="0.25">
      <c r="A505" s="6" t="s">
        <v>6383</v>
      </c>
      <c r="B505" s="6">
        <v>1</v>
      </c>
    </row>
    <row r="506" spans="1:2" x14ac:dyDescent="0.25">
      <c r="A506" s="6" t="s">
        <v>1631</v>
      </c>
      <c r="B506" s="6">
        <v>1</v>
      </c>
    </row>
    <row r="507" spans="1:2" x14ac:dyDescent="0.25">
      <c r="A507" s="6" t="s">
        <v>6285</v>
      </c>
      <c r="B507" s="6">
        <v>1</v>
      </c>
    </row>
    <row r="508" spans="1:2" x14ac:dyDescent="0.25">
      <c r="A508" s="6" t="s">
        <v>6379</v>
      </c>
      <c r="B508" s="6">
        <v>1</v>
      </c>
    </row>
    <row r="509" spans="1:2" x14ac:dyDescent="0.25">
      <c r="A509" s="6" t="s">
        <v>6394</v>
      </c>
      <c r="B509" s="6">
        <v>1</v>
      </c>
    </row>
    <row r="510" spans="1:2" x14ac:dyDescent="0.25">
      <c r="A510" s="6" t="s">
        <v>5804</v>
      </c>
      <c r="B510" s="6">
        <v>1</v>
      </c>
    </row>
    <row r="511" spans="1:2" x14ac:dyDescent="0.25">
      <c r="A511" s="6" t="s">
        <v>6309</v>
      </c>
      <c r="B511" s="6">
        <v>1</v>
      </c>
    </row>
    <row r="512" spans="1:2" x14ac:dyDescent="0.25">
      <c r="A512" s="6" t="s">
        <v>6321</v>
      </c>
      <c r="B512" s="6">
        <v>1</v>
      </c>
    </row>
    <row r="513" spans="1:2" x14ac:dyDescent="0.25">
      <c r="A513" s="6" t="s">
        <v>6670</v>
      </c>
      <c r="B513" s="6">
        <v>1</v>
      </c>
    </row>
    <row r="514" spans="1:2" x14ac:dyDescent="0.25">
      <c r="A514" s="6" t="s">
        <v>4966</v>
      </c>
      <c r="B514" s="6">
        <v>1</v>
      </c>
    </row>
    <row r="515" spans="1:2" x14ac:dyDescent="0.25">
      <c r="A515" s="6" t="s">
        <v>802</v>
      </c>
      <c r="B515" s="6">
        <v>1</v>
      </c>
    </row>
    <row r="516" spans="1:2" x14ac:dyDescent="0.25">
      <c r="A516" s="6" t="s">
        <v>6365</v>
      </c>
      <c r="B516" s="6">
        <v>1</v>
      </c>
    </row>
    <row r="517" spans="1:2" x14ac:dyDescent="0.25">
      <c r="A517" s="6" t="s">
        <v>134</v>
      </c>
      <c r="B517" s="6">
        <v>1</v>
      </c>
    </row>
    <row r="518" spans="1:2" x14ac:dyDescent="0.25">
      <c r="A518" s="6" t="s">
        <v>36735</v>
      </c>
      <c r="B518" s="6">
        <v>1</v>
      </c>
    </row>
    <row r="519" spans="1:2" x14ac:dyDescent="0.25">
      <c r="A519" s="6" t="s">
        <v>2911</v>
      </c>
      <c r="B519" s="6">
        <v>1</v>
      </c>
    </row>
    <row r="520" spans="1:2" x14ac:dyDescent="0.25">
      <c r="A520" s="6" t="s">
        <v>3771</v>
      </c>
      <c r="B520" s="6">
        <v>1</v>
      </c>
    </row>
    <row r="521" spans="1:2" x14ac:dyDescent="0.25">
      <c r="A521" s="6" t="s">
        <v>4739</v>
      </c>
      <c r="B521" s="6">
        <v>1</v>
      </c>
    </row>
    <row r="522" spans="1:2" x14ac:dyDescent="0.25">
      <c r="A522" s="6" t="s">
        <v>5210</v>
      </c>
      <c r="B522" s="6">
        <v>1</v>
      </c>
    </row>
    <row r="523" spans="1:2" x14ac:dyDescent="0.25">
      <c r="A523" s="6" t="s">
        <v>3487</v>
      </c>
      <c r="B523" s="6">
        <v>1</v>
      </c>
    </row>
    <row r="524" spans="1:2" x14ac:dyDescent="0.25">
      <c r="A524" s="6" t="s">
        <v>2117</v>
      </c>
      <c r="B524" s="6">
        <v>1</v>
      </c>
    </row>
    <row r="525" spans="1:2" x14ac:dyDescent="0.25">
      <c r="A525" s="6" t="s">
        <v>2204</v>
      </c>
      <c r="B525" s="6">
        <v>1</v>
      </c>
    </row>
    <row r="526" spans="1:2" x14ac:dyDescent="0.25">
      <c r="A526" s="6" t="s">
        <v>2879</v>
      </c>
      <c r="B526" s="6">
        <v>1</v>
      </c>
    </row>
    <row r="527" spans="1:2" x14ac:dyDescent="0.25">
      <c r="A527" s="6" t="s">
        <v>2375</v>
      </c>
      <c r="B527" s="6">
        <v>1</v>
      </c>
    </row>
    <row r="528" spans="1:2" x14ac:dyDescent="0.25">
      <c r="A528" s="6" t="s">
        <v>5582</v>
      </c>
      <c r="B528" s="6">
        <v>1</v>
      </c>
    </row>
    <row r="529" spans="1:2" x14ac:dyDescent="0.25">
      <c r="A529" s="6" t="s">
        <v>6684</v>
      </c>
      <c r="B529" s="6">
        <v>1</v>
      </c>
    </row>
    <row r="530" spans="1:2" x14ac:dyDescent="0.25">
      <c r="A530" s="6" t="s">
        <v>3980</v>
      </c>
      <c r="B530" s="6">
        <v>1</v>
      </c>
    </row>
    <row r="531" spans="1:2" x14ac:dyDescent="0.25">
      <c r="A531" s="6" t="s">
        <v>6075</v>
      </c>
      <c r="B531" s="6">
        <v>1</v>
      </c>
    </row>
    <row r="532" spans="1:2" x14ac:dyDescent="0.25">
      <c r="A532" s="6" t="s">
        <v>2748</v>
      </c>
      <c r="B532" s="6">
        <v>1</v>
      </c>
    </row>
    <row r="533" spans="1:2" x14ac:dyDescent="0.25">
      <c r="A533" s="6" t="s">
        <v>546</v>
      </c>
      <c r="B533" s="6">
        <v>1</v>
      </c>
    </row>
    <row r="534" spans="1:2" x14ac:dyDescent="0.25">
      <c r="A534" s="6" t="s">
        <v>1198</v>
      </c>
      <c r="B534" s="6">
        <v>1</v>
      </c>
    </row>
    <row r="535" spans="1:2" x14ac:dyDescent="0.25">
      <c r="A535" s="6" t="s">
        <v>6858</v>
      </c>
      <c r="B535" s="6">
        <v>1</v>
      </c>
    </row>
    <row r="536" spans="1:2" x14ac:dyDescent="0.25">
      <c r="A536" s="6" t="s">
        <v>4364</v>
      </c>
      <c r="B536" s="6">
        <v>1</v>
      </c>
    </row>
    <row r="537" spans="1:2" x14ac:dyDescent="0.25">
      <c r="A537" s="6" t="s">
        <v>863</v>
      </c>
      <c r="B537" s="6">
        <v>1</v>
      </c>
    </row>
    <row r="538" spans="1:2" x14ac:dyDescent="0.25">
      <c r="A538" s="6" t="s">
        <v>101</v>
      </c>
      <c r="B538" s="6">
        <v>1</v>
      </c>
    </row>
    <row r="539" spans="1:2" x14ac:dyDescent="0.25">
      <c r="A539" s="6" t="s">
        <v>1110</v>
      </c>
      <c r="B539" s="6">
        <v>1</v>
      </c>
    </row>
    <row r="540" spans="1:2" x14ac:dyDescent="0.25">
      <c r="A540" s="6" t="s">
        <v>3976</v>
      </c>
      <c r="B540" s="6">
        <v>1</v>
      </c>
    </row>
    <row r="541" spans="1:2" x14ac:dyDescent="0.25">
      <c r="A541" s="6" t="s">
        <v>33825</v>
      </c>
      <c r="B541" s="6">
        <v>1</v>
      </c>
    </row>
    <row r="542" spans="1:2" x14ac:dyDescent="0.25">
      <c r="A542" s="6" t="s">
        <v>1190</v>
      </c>
      <c r="B542" s="6">
        <v>1</v>
      </c>
    </row>
    <row r="543" spans="1:2" x14ac:dyDescent="0.25">
      <c r="A543" s="6" t="s">
        <v>5848</v>
      </c>
      <c r="B543" s="6">
        <v>1</v>
      </c>
    </row>
    <row r="544" spans="1:2" x14ac:dyDescent="0.25">
      <c r="A544" s="6" t="s">
        <v>452</v>
      </c>
      <c r="B544" s="6">
        <v>1</v>
      </c>
    </row>
    <row r="545" spans="1:2" x14ac:dyDescent="0.25">
      <c r="A545" s="6" t="s">
        <v>2873</v>
      </c>
      <c r="B545" s="6">
        <v>1</v>
      </c>
    </row>
    <row r="546" spans="1:2" x14ac:dyDescent="0.25">
      <c r="A546" s="6" t="s">
        <v>5844</v>
      </c>
      <c r="B546" s="6">
        <v>1</v>
      </c>
    </row>
    <row r="547" spans="1:2" x14ac:dyDescent="0.25">
      <c r="A547" s="6" t="s">
        <v>5156</v>
      </c>
      <c r="B547" s="6">
        <v>1</v>
      </c>
    </row>
    <row r="548" spans="1:2" x14ac:dyDescent="0.25">
      <c r="A548" s="6" t="s">
        <v>5745</v>
      </c>
      <c r="B548" s="6">
        <v>1</v>
      </c>
    </row>
    <row r="549" spans="1:2" x14ac:dyDescent="0.25">
      <c r="A549" s="6" t="s">
        <v>5832</v>
      </c>
      <c r="B549" s="6">
        <v>1</v>
      </c>
    </row>
    <row r="550" spans="1:2" x14ac:dyDescent="0.25">
      <c r="A550" s="6" t="s">
        <v>33179</v>
      </c>
      <c r="B550" s="6">
        <v>1</v>
      </c>
    </row>
    <row r="551" spans="1:2" x14ac:dyDescent="0.25">
      <c r="A551" s="6" t="s">
        <v>5709</v>
      </c>
      <c r="B551" s="6">
        <v>1</v>
      </c>
    </row>
    <row r="552" spans="1:2" x14ac:dyDescent="0.25">
      <c r="A552" s="6" t="s">
        <v>5588</v>
      </c>
      <c r="B552" s="6">
        <v>1</v>
      </c>
    </row>
    <row r="553" spans="1:2" x14ac:dyDescent="0.25">
      <c r="A553" s="6" t="s">
        <v>5810</v>
      </c>
      <c r="B553" s="6">
        <v>1</v>
      </c>
    </row>
    <row r="554" spans="1:2" x14ac:dyDescent="0.25">
      <c r="A554" s="6" t="s">
        <v>1363</v>
      </c>
      <c r="B554" s="6">
        <v>1</v>
      </c>
    </row>
    <row r="555" spans="1:2" x14ac:dyDescent="0.25">
      <c r="A555" s="6" t="s">
        <v>2245</v>
      </c>
      <c r="B555" s="6">
        <v>1</v>
      </c>
    </row>
    <row r="556" spans="1:2" x14ac:dyDescent="0.25">
      <c r="A556" s="6" t="s">
        <v>36793</v>
      </c>
      <c r="B556" s="6">
        <v>1</v>
      </c>
    </row>
    <row r="557" spans="1:2" x14ac:dyDescent="0.25">
      <c r="A557" s="6" t="s">
        <v>4021</v>
      </c>
      <c r="B557" s="6">
        <v>1</v>
      </c>
    </row>
    <row r="558" spans="1:2" x14ac:dyDescent="0.25">
      <c r="A558" s="6" t="s">
        <v>33409</v>
      </c>
      <c r="B558" s="6">
        <v>1</v>
      </c>
    </row>
    <row r="559" spans="1:2" x14ac:dyDescent="0.25">
      <c r="A559" s="6" t="s">
        <v>4023</v>
      </c>
      <c r="B559" s="6">
        <v>1</v>
      </c>
    </row>
    <row r="560" spans="1:2" x14ac:dyDescent="0.25">
      <c r="A560" s="6" t="s">
        <v>33099</v>
      </c>
      <c r="B560" s="6">
        <v>1</v>
      </c>
    </row>
    <row r="561" spans="1:2" x14ac:dyDescent="0.25">
      <c r="A561" s="6" t="s">
        <v>6572</v>
      </c>
      <c r="B561" s="6">
        <v>1</v>
      </c>
    </row>
    <row r="562" spans="1:2" x14ac:dyDescent="0.25">
      <c r="A562" s="6" t="s">
        <v>33171</v>
      </c>
      <c r="B562" s="6">
        <v>1</v>
      </c>
    </row>
    <row r="563" spans="1:2" x14ac:dyDescent="0.25">
      <c r="A563" s="6" t="s">
        <v>1775</v>
      </c>
      <c r="B563" s="6">
        <v>1</v>
      </c>
    </row>
    <row r="564" spans="1:2" x14ac:dyDescent="0.25">
      <c r="A564" s="6" t="s">
        <v>7446</v>
      </c>
      <c r="B564" s="6">
        <v>1</v>
      </c>
    </row>
    <row r="565" spans="1:2" x14ac:dyDescent="0.25">
      <c r="A565" s="6" t="s">
        <v>7454</v>
      </c>
      <c r="B565" s="6">
        <v>1</v>
      </c>
    </row>
    <row r="566" spans="1:2" x14ac:dyDescent="0.25">
      <c r="A566" s="6" t="s">
        <v>2510</v>
      </c>
      <c r="B566" s="6">
        <v>1</v>
      </c>
    </row>
    <row r="567" spans="1:2" x14ac:dyDescent="0.25">
      <c r="A567" s="6" t="s">
        <v>4412</v>
      </c>
      <c r="B567" s="6">
        <v>1</v>
      </c>
    </row>
    <row r="568" spans="1:2" x14ac:dyDescent="0.25">
      <c r="A568" s="6" t="s">
        <v>32778</v>
      </c>
      <c r="B568" s="6">
        <v>1</v>
      </c>
    </row>
    <row r="569" spans="1:2" x14ac:dyDescent="0.25">
      <c r="A569" s="6" t="s">
        <v>33020</v>
      </c>
      <c r="B569" s="6">
        <v>1</v>
      </c>
    </row>
    <row r="570" spans="1:2" x14ac:dyDescent="0.25">
      <c r="A570" s="6" t="s">
        <v>7186</v>
      </c>
      <c r="B570" s="6">
        <v>1</v>
      </c>
    </row>
    <row r="571" spans="1:2" x14ac:dyDescent="0.25">
      <c r="A571" s="6" t="s">
        <v>7178</v>
      </c>
      <c r="B571" s="6">
        <v>1</v>
      </c>
    </row>
    <row r="572" spans="1:2" x14ac:dyDescent="0.25">
      <c r="A572" s="6" t="s">
        <v>36784</v>
      </c>
      <c r="B572" s="6">
        <v>1</v>
      </c>
    </row>
    <row r="573" spans="1:2" x14ac:dyDescent="0.25">
      <c r="A573" s="6" t="s">
        <v>494</v>
      </c>
      <c r="B573" s="6">
        <v>1</v>
      </c>
    </row>
    <row r="574" spans="1:2" x14ac:dyDescent="0.25">
      <c r="A574" s="6" t="s">
        <v>6541</v>
      </c>
      <c r="B574" s="6">
        <v>1</v>
      </c>
    </row>
    <row r="575" spans="1:2" x14ac:dyDescent="0.25">
      <c r="A575" s="6" t="s">
        <v>33639</v>
      </c>
      <c r="B575" s="6">
        <v>1</v>
      </c>
    </row>
    <row r="576" spans="1:2" x14ac:dyDescent="0.25">
      <c r="A576" s="6" t="s">
        <v>6866</v>
      </c>
      <c r="B576" s="6">
        <v>1</v>
      </c>
    </row>
    <row r="577" spans="1:2" x14ac:dyDescent="0.25">
      <c r="A577" s="6" t="s">
        <v>8079</v>
      </c>
      <c r="B577" s="6">
        <v>1</v>
      </c>
    </row>
    <row r="578" spans="1:2" x14ac:dyDescent="0.25">
      <c r="A578" s="6" t="s">
        <v>3945</v>
      </c>
      <c r="B578" s="6">
        <v>1</v>
      </c>
    </row>
    <row r="579" spans="1:2" x14ac:dyDescent="0.25">
      <c r="A579" s="6" t="s">
        <v>4824</v>
      </c>
      <c r="B579" s="6">
        <v>1</v>
      </c>
    </row>
    <row r="580" spans="1:2" x14ac:dyDescent="0.25">
      <c r="A580" s="6" t="s">
        <v>5082</v>
      </c>
      <c r="B580" s="6">
        <v>1</v>
      </c>
    </row>
    <row r="581" spans="1:2" x14ac:dyDescent="0.25">
      <c r="A581" s="6" t="s">
        <v>8042</v>
      </c>
      <c r="B581" s="6">
        <v>1</v>
      </c>
    </row>
    <row r="582" spans="1:2" x14ac:dyDescent="0.25">
      <c r="A582" s="6" t="s">
        <v>4119</v>
      </c>
      <c r="B582" s="6">
        <v>1</v>
      </c>
    </row>
    <row r="583" spans="1:2" x14ac:dyDescent="0.25">
      <c r="A583" s="6" t="s">
        <v>33055</v>
      </c>
      <c r="B583" s="6">
        <v>1</v>
      </c>
    </row>
    <row r="584" spans="1:2" x14ac:dyDescent="0.25">
      <c r="A584" s="6" t="s">
        <v>6424</v>
      </c>
      <c r="B584" s="6">
        <v>1</v>
      </c>
    </row>
    <row r="585" spans="1:2" x14ac:dyDescent="0.25">
      <c r="A585" s="6" t="s">
        <v>4083</v>
      </c>
      <c r="B585" s="6">
        <v>1</v>
      </c>
    </row>
    <row r="586" spans="1:2" x14ac:dyDescent="0.25">
      <c r="A586" s="6" t="s">
        <v>7180</v>
      </c>
      <c r="B586" s="6">
        <v>1</v>
      </c>
    </row>
    <row r="587" spans="1:2" x14ac:dyDescent="0.25">
      <c r="A587" s="6" t="s">
        <v>6027</v>
      </c>
      <c r="B587" s="6">
        <v>1</v>
      </c>
    </row>
    <row r="588" spans="1:2" x14ac:dyDescent="0.25">
      <c r="A588" s="6" t="s">
        <v>6035</v>
      </c>
      <c r="B588" s="6">
        <v>1</v>
      </c>
    </row>
    <row r="589" spans="1:2" x14ac:dyDescent="0.25">
      <c r="A589" s="6" t="s">
        <v>6041</v>
      </c>
      <c r="B589" s="6">
        <v>1</v>
      </c>
    </row>
    <row r="590" spans="1:2" x14ac:dyDescent="0.25">
      <c r="A590" s="6" t="s">
        <v>6047</v>
      </c>
      <c r="B590" s="6">
        <v>1</v>
      </c>
    </row>
    <row r="591" spans="1:2" x14ac:dyDescent="0.25">
      <c r="A591" s="6" t="s">
        <v>6031</v>
      </c>
      <c r="B591" s="6">
        <v>1</v>
      </c>
    </row>
    <row r="592" spans="1:2" x14ac:dyDescent="0.25">
      <c r="A592" s="6" t="s">
        <v>1124</v>
      </c>
      <c r="B592" s="6">
        <v>1</v>
      </c>
    </row>
    <row r="593" spans="1:2" x14ac:dyDescent="0.25">
      <c r="A593" s="6" t="s">
        <v>287</v>
      </c>
      <c r="B593" s="6">
        <v>1</v>
      </c>
    </row>
    <row r="594" spans="1:2" x14ac:dyDescent="0.25">
      <c r="A594" s="6" t="s">
        <v>3849</v>
      </c>
      <c r="B594" s="6">
        <v>1</v>
      </c>
    </row>
    <row r="595" spans="1:2" x14ac:dyDescent="0.25">
      <c r="A595" s="6" t="s">
        <v>4818</v>
      </c>
      <c r="B595" s="6">
        <v>1</v>
      </c>
    </row>
    <row r="596" spans="1:2" x14ac:dyDescent="0.25">
      <c r="A596" s="6" t="s">
        <v>4816</v>
      </c>
      <c r="B596" s="6">
        <v>1</v>
      </c>
    </row>
    <row r="597" spans="1:2" x14ac:dyDescent="0.25">
      <c r="A597" s="6" t="s">
        <v>32852</v>
      </c>
      <c r="B597" s="6">
        <v>1</v>
      </c>
    </row>
    <row r="598" spans="1:2" x14ac:dyDescent="0.25">
      <c r="A598" s="6" t="s">
        <v>2153</v>
      </c>
      <c r="B598" s="6">
        <v>1</v>
      </c>
    </row>
    <row r="599" spans="1:2" x14ac:dyDescent="0.25">
      <c r="A599" s="6" t="s">
        <v>7889</v>
      </c>
      <c r="B599" s="6">
        <v>1</v>
      </c>
    </row>
    <row r="600" spans="1:2" x14ac:dyDescent="0.25">
      <c r="A600" s="6" t="s">
        <v>344</v>
      </c>
      <c r="B600" s="6">
        <v>1</v>
      </c>
    </row>
    <row r="601" spans="1:2" x14ac:dyDescent="0.25">
      <c r="A601" s="6" t="s">
        <v>32322</v>
      </c>
      <c r="B601" s="6">
        <v>1</v>
      </c>
    </row>
    <row r="602" spans="1:2" x14ac:dyDescent="0.25">
      <c r="A602" s="6" t="s">
        <v>36755</v>
      </c>
      <c r="B602" s="6">
        <v>1</v>
      </c>
    </row>
    <row r="603" spans="1:2" x14ac:dyDescent="0.25">
      <c r="A603" s="6" t="s">
        <v>3695</v>
      </c>
      <c r="B603" s="6">
        <v>1</v>
      </c>
    </row>
    <row r="604" spans="1:2" x14ac:dyDescent="0.25">
      <c r="A604" s="6" t="s">
        <v>5032</v>
      </c>
      <c r="B604" s="6">
        <v>1</v>
      </c>
    </row>
    <row r="605" spans="1:2" x14ac:dyDescent="0.25">
      <c r="A605" s="6" t="s">
        <v>7141</v>
      </c>
      <c r="B605" s="6">
        <v>1</v>
      </c>
    </row>
    <row r="606" spans="1:2" x14ac:dyDescent="0.25">
      <c r="A606" s="6" t="s">
        <v>918</v>
      </c>
      <c r="B606" s="6">
        <v>1</v>
      </c>
    </row>
    <row r="607" spans="1:2" x14ac:dyDescent="0.25">
      <c r="A607" s="6" t="s">
        <v>1033</v>
      </c>
      <c r="B607" s="6">
        <v>1</v>
      </c>
    </row>
    <row r="608" spans="1:2" x14ac:dyDescent="0.25">
      <c r="A608" s="6" t="s">
        <v>6556</v>
      </c>
      <c r="B608" s="6">
        <v>1</v>
      </c>
    </row>
    <row r="609" spans="1:2" x14ac:dyDescent="0.25">
      <c r="A609" s="6" t="s">
        <v>6933</v>
      </c>
      <c r="B609" s="6">
        <v>1</v>
      </c>
    </row>
    <row r="610" spans="1:2" x14ac:dyDescent="0.25">
      <c r="A610" s="6" t="s">
        <v>5765</v>
      </c>
      <c r="B610" s="6">
        <v>1</v>
      </c>
    </row>
    <row r="611" spans="1:2" x14ac:dyDescent="0.25">
      <c r="A611" s="6" t="s">
        <v>1249</v>
      </c>
      <c r="B611" s="6">
        <v>1</v>
      </c>
    </row>
    <row r="612" spans="1:2" x14ac:dyDescent="0.25">
      <c r="A612" s="6" t="s">
        <v>1267</v>
      </c>
      <c r="B612" s="6">
        <v>1</v>
      </c>
    </row>
    <row r="613" spans="1:2" x14ac:dyDescent="0.25">
      <c r="A613" s="6" t="s">
        <v>1275</v>
      </c>
      <c r="B613" s="6">
        <v>1</v>
      </c>
    </row>
    <row r="614" spans="1:2" x14ac:dyDescent="0.25">
      <c r="A614" s="6" t="s">
        <v>6882</v>
      </c>
      <c r="B614" s="6">
        <v>1</v>
      </c>
    </row>
    <row r="615" spans="1:2" x14ac:dyDescent="0.25">
      <c r="A615" s="6" t="s">
        <v>3072</v>
      </c>
      <c r="B615" s="6">
        <v>1</v>
      </c>
    </row>
    <row r="616" spans="1:2" x14ac:dyDescent="0.25">
      <c r="A616" s="6" t="s">
        <v>4496</v>
      </c>
      <c r="B616" s="6">
        <v>1</v>
      </c>
    </row>
    <row r="617" spans="1:2" x14ac:dyDescent="0.25">
      <c r="A617" s="6" t="s">
        <v>4504</v>
      </c>
      <c r="B617" s="6">
        <v>1</v>
      </c>
    </row>
    <row r="618" spans="1:2" x14ac:dyDescent="0.25">
      <c r="A618" s="6" t="s">
        <v>6578</v>
      </c>
      <c r="B618" s="6">
        <v>1</v>
      </c>
    </row>
    <row r="619" spans="1:2" x14ac:dyDescent="0.25">
      <c r="A619" s="6" t="s">
        <v>7208</v>
      </c>
      <c r="B619" s="6">
        <v>1</v>
      </c>
    </row>
    <row r="620" spans="1:2" x14ac:dyDescent="0.25">
      <c r="A620" s="6" t="s">
        <v>1043</v>
      </c>
      <c r="B620" s="6">
        <v>1</v>
      </c>
    </row>
    <row r="621" spans="1:2" x14ac:dyDescent="0.25">
      <c r="A621" s="6" t="s">
        <v>7959</v>
      </c>
      <c r="B621" s="6">
        <v>1</v>
      </c>
    </row>
    <row r="622" spans="1:2" x14ac:dyDescent="0.25">
      <c r="A622" s="6" t="s">
        <v>4585</v>
      </c>
      <c r="B622" s="6">
        <v>1</v>
      </c>
    </row>
    <row r="623" spans="1:2" x14ac:dyDescent="0.25">
      <c r="A623" s="6" t="s">
        <v>36839</v>
      </c>
      <c r="B623" s="6">
        <v>1</v>
      </c>
    </row>
    <row r="624" spans="1:2" x14ac:dyDescent="0.25">
      <c r="A624" s="6" t="s">
        <v>7281</v>
      </c>
      <c r="B624" s="6">
        <v>1</v>
      </c>
    </row>
    <row r="625" spans="1:2" x14ac:dyDescent="0.25">
      <c r="A625" s="6" t="s">
        <v>8135</v>
      </c>
      <c r="B625" s="6">
        <v>1</v>
      </c>
    </row>
    <row r="626" spans="1:2" x14ac:dyDescent="0.25">
      <c r="A626" s="6" t="s">
        <v>7907</v>
      </c>
      <c r="B626" s="6">
        <v>1</v>
      </c>
    </row>
    <row r="627" spans="1:2" x14ac:dyDescent="0.25">
      <c r="A627" s="6" t="s">
        <v>431</v>
      </c>
      <c r="B627" s="6">
        <v>1</v>
      </c>
    </row>
    <row r="628" spans="1:2" x14ac:dyDescent="0.25">
      <c r="A628" s="6" t="s">
        <v>36835</v>
      </c>
      <c r="B628" s="6">
        <v>1</v>
      </c>
    </row>
    <row r="629" spans="1:2" x14ac:dyDescent="0.25">
      <c r="A629" s="6" t="s">
        <v>7998</v>
      </c>
      <c r="B629" s="6">
        <v>1</v>
      </c>
    </row>
    <row r="630" spans="1:2" x14ac:dyDescent="0.25">
      <c r="A630" s="6" t="s">
        <v>6576</v>
      </c>
      <c r="B630" s="6">
        <v>1</v>
      </c>
    </row>
    <row r="631" spans="1:2" x14ac:dyDescent="0.25">
      <c r="A631" s="6" t="s">
        <v>924</v>
      </c>
      <c r="B631" s="6">
        <v>1</v>
      </c>
    </row>
    <row r="632" spans="1:2" x14ac:dyDescent="0.25">
      <c r="A632" s="6" t="s">
        <v>4550</v>
      </c>
      <c r="B632" s="6">
        <v>1</v>
      </c>
    </row>
    <row r="633" spans="1:2" x14ac:dyDescent="0.25">
      <c r="A633" s="6" t="s">
        <v>2613</v>
      </c>
      <c r="B633" s="6">
        <v>1</v>
      </c>
    </row>
    <row r="634" spans="1:2" x14ac:dyDescent="0.25">
      <c r="A634" s="6" t="s">
        <v>5537</v>
      </c>
      <c r="B634" s="6">
        <v>1</v>
      </c>
    </row>
    <row r="635" spans="1:2" x14ac:dyDescent="0.25">
      <c r="A635" s="6" t="s">
        <v>1096</v>
      </c>
      <c r="B635" s="6">
        <v>1</v>
      </c>
    </row>
    <row r="636" spans="1:2" x14ac:dyDescent="0.25">
      <c r="A636" s="6" t="s">
        <v>5715</v>
      </c>
      <c r="B636" s="6">
        <v>1</v>
      </c>
    </row>
    <row r="637" spans="1:2" x14ac:dyDescent="0.25">
      <c r="A637" s="6" t="s">
        <v>7174</v>
      </c>
      <c r="B637" s="6">
        <v>1</v>
      </c>
    </row>
    <row r="638" spans="1:2" x14ac:dyDescent="0.25">
      <c r="A638" s="6" t="s">
        <v>7064</v>
      </c>
      <c r="B638" s="6">
        <v>1</v>
      </c>
    </row>
    <row r="639" spans="1:2" x14ac:dyDescent="0.25">
      <c r="A639" s="6" t="s">
        <v>6752</v>
      </c>
      <c r="B639" s="6">
        <v>1</v>
      </c>
    </row>
    <row r="640" spans="1:2" x14ac:dyDescent="0.25">
      <c r="A640" s="6" t="s">
        <v>7066</v>
      </c>
      <c r="B640" s="6">
        <v>1</v>
      </c>
    </row>
    <row r="641" spans="1:2" x14ac:dyDescent="0.25">
      <c r="A641" s="6" t="s">
        <v>2677</v>
      </c>
      <c r="B641" s="6">
        <v>1</v>
      </c>
    </row>
    <row r="642" spans="1:2" x14ac:dyDescent="0.25">
      <c r="A642" s="6" t="s">
        <v>613</v>
      </c>
      <c r="B642" s="6">
        <v>1</v>
      </c>
    </row>
    <row r="643" spans="1:2" x14ac:dyDescent="0.25">
      <c r="A643" s="6" t="s">
        <v>36771</v>
      </c>
      <c r="B643" s="6">
        <v>1</v>
      </c>
    </row>
    <row r="644" spans="1:2" x14ac:dyDescent="0.25">
      <c r="A644" s="6" t="s">
        <v>7155</v>
      </c>
      <c r="B644" s="6">
        <v>1</v>
      </c>
    </row>
    <row r="645" spans="1:2" x14ac:dyDescent="0.25">
      <c r="A645" s="6" t="s">
        <v>6258</v>
      </c>
      <c r="B645" s="6">
        <v>1</v>
      </c>
    </row>
    <row r="646" spans="1:2" x14ac:dyDescent="0.25">
      <c r="A646" s="6" t="s">
        <v>3966</v>
      </c>
      <c r="B646" s="6">
        <v>1</v>
      </c>
    </row>
    <row r="647" spans="1:2" x14ac:dyDescent="0.25">
      <c r="A647" s="6" t="s">
        <v>36847</v>
      </c>
      <c r="B647" s="6">
        <v>1</v>
      </c>
    </row>
    <row r="648" spans="1:2" x14ac:dyDescent="0.25">
      <c r="A648" s="6" t="s">
        <v>2861</v>
      </c>
      <c r="B648" s="6">
        <v>1</v>
      </c>
    </row>
    <row r="649" spans="1:2" x14ac:dyDescent="0.25">
      <c r="A649" s="6" t="s">
        <v>6552</v>
      </c>
      <c r="B649" s="6">
        <v>1</v>
      </c>
    </row>
    <row r="650" spans="1:2" x14ac:dyDescent="0.25">
      <c r="A650" s="6" t="s">
        <v>7188</v>
      </c>
      <c r="B650" s="6">
        <v>1</v>
      </c>
    </row>
    <row r="651" spans="1:2" x14ac:dyDescent="0.25">
      <c r="A651" s="6" t="s">
        <v>3066</v>
      </c>
      <c r="B651" s="6">
        <v>1</v>
      </c>
    </row>
    <row r="652" spans="1:2" x14ac:dyDescent="0.25">
      <c r="A652" s="6" t="s">
        <v>33620</v>
      </c>
      <c r="B652" s="6">
        <v>1</v>
      </c>
    </row>
    <row r="653" spans="1:2" x14ac:dyDescent="0.25">
      <c r="A653" s="6" t="s">
        <v>32368</v>
      </c>
      <c r="B653" s="6">
        <v>1</v>
      </c>
    </row>
    <row r="654" spans="1:2" x14ac:dyDescent="0.25">
      <c r="A654" s="6" t="s">
        <v>33628</v>
      </c>
      <c r="B654" s="6">
        <v>1</v>
      </c>
    </row>
    <row r="655" spans="1:2" x14ac:dyDescent="0.25">
      <c r="A655" s="6" t="s">
        <v>5491</v>
      </c>
      <c r="B655" s="6">
        <v>1</v>
      </c>
    </row>
    <row r="656" spans="1:2" x14ac:dyDescent="0.25">
      <c r="A656" s="6" t="s">
        <v>6694</v>
      </c>
      <c r="B656" s="6">
        <v>1</v>
      </c>
    </row>
    <row r="657" spans="1:2" x14ac:dyDescent="0.25">
      <c r="A657" s="6" t="s">
        <v>7685</v>
      </c>
      <c r="B657" s="6">
        <v>1</v>
      </c>
    </row>
    <row r="658" spans="1:2" x14ac:dyDescent="0.25">
      <c r="A658" s="6" t="s">
        <v>33994</v>
      </c>
      <c r="B658" s="6">
        <v>1</v>
      </c>
    </row>
    <row r="659" spans="1:2" x14ac:dyDescent="0.25">
      <c r="A659" s="6" t="s">
        <v>792</v>
      </c>
      <c r="B659" s="6">
        <v>1</v>
      </c>
    </row>
    <row r="660" spans="1:2" x14ac:dyDescent="0.25">
      <c r="A660" s="6" t="s">
        <v>4099</v>
      </c>
      <c r="B660" s="6">
        <v>1</v>
      </c>
    </row>
    <row r="661" spans="1:2" x14ac:dyDescent="0.25">
      <c r="A661" s="6" t="s">
        <v>2847</v>
      </c>
      <c r="B661" s="6">
        <v>1</v>
      </c>
    </row>
    <row r="662" spans="1:2" x14ac:dyDescent="0.25">
      <c r="A662" s="6" t="s">
        <v>33582</v>
      </c>
      <c r="B662" s="6">
        <v>1</v>
      </c>
    </row>
    <row r="663" spans="1:2" x14ac:dyDescent="0.25">
      <c r="A663" s="6" t="s">
        <v>378</v>
      </c>
      <c r="B663" s="6">
        <v>1</v>
      </c>
    </row>
    <row r="664" spans="1:2" x14ac:dyDescent="0.25">
      <c r="A664" s="6" t="s">
        <v>686</v>
      </c>
      <c r="B664" s="6">
        <v>1</v>
      </c>
    </row>
    <row r="665" spans="1:2" x14ac:dyDescent="0.25">
      <c r="A665" s="6" t="s">
        <v>3955</v>
      </c>
      <c r="B665" s="6">
        <v>1</v>
      </c>
    </row>
    <row r="666" spans="1:2" x14ac:dyDescent="0.25">
      <c r="A666" s="6" t="s">
        <v>7407</v>
      </c>
      <c r="B666" s="6">
        <v>1</v>
      </c>
    </row>
    <row r="667" spans="1:2" x14ac:dyDescent="0.25">
      <c r="A667" s="6" t="s">
        <v>3366</v>
      </c>
      <c r="B667" s="6">
        <v>1</v>
      </c>
    </row>
    <row r="668" spans="1:2" x14ac:dyDescent="0.25">
      <c r="A668" s="6" t="s">
        <v>3964</v>
      </c>
      <c r="B668" s="6">
        <v>1</v>
      </c>
    </row>
    <row r="669" spans="1:2" x14ac:dyDescent="0.25">
      <c r="A669" s="6" t="s">
        <v>7298</v>
      </c>
      <c r="B669" s="6">
        <v>1</v>
      </c>
    </row>
    <row r="670" spans="1:2" x14ac:dyDescent="0.25">
      <c r="A670" s="6" t="s">
        <v>7296</v>
      </c>
      <c r="B670" s="6">
        <v>1</v>
      </c>
    </row>
    <row r="671" spans="1:2" x14ac:dyDescent="0.25">
      <c r="A671" s="6" t="s">
        <v>3869</v>
      </c>
      <c r="B671" s="6">
        <v>1</v>
      </c>
    </row>
    <row r="672" spans="1:2" x14ac:dyDescent="0.25">
      <c r="A672" s="6" t="s">
        <v>1531</v>
      </c>
      <c r="B672" s="6">
        <v>1</v>
      </c>
    </row>
    <row r="673" spans="1:2" x14ac:dyDescent="0.25">
      <c r="A673" s="6" t="s">
        <v>7147</v>
      </c>
      <c r="B673" s="6">
        <v>1</v>
      </c>
    </row>
    <row r="674" spans="1:2" x14ac:dyDescent="0.25">
      <c r="A674" s="6" t="s">
        <v>32273</v>
      </c>
      <c r="B674" s="6">
        <v>1</v>
      </c>
    </row>
    <row r="675" spans="1:2" x14ac:dyDescent="0.25">
      <c r="A675" s="6" t="s">
        <v>3609</v>
      </c>
      <c r="B675" s="6">
        <v>1</v>
      </c>
    </row>
    <row r="676" spans="1:2" x14ac:dyDescent="0.25">
      <c r="A676" s="6" t="s">
        <v>4832</v>
      </c>
      <c r="B676" s="6">
        <v>1</v>
      </c>
    </row>
    <row r="677" spans="1:2" x14ac:dyDescent="0.25">
      <c r="A677" s="6" t="s">
        <v>3432</v>
      </c>
      <c r="B677" s="6">
        <v>1</v>
      </c>
    </row>
    <row r="678" spans="1:2" x14ac:dyDescent="0.25">
      <c r="A678" s="6" t="s">
        <v>6595</v>
      </c>
      <c r="B678" s="6">
        <v>1</v>
      </c>
    </row>
    <row r="679" spans="1:2" x14ac:dyDescent="0.25">
      <c r="A679" s="6" t="s">
        <v>6009</v>
      </c>
      <c r="B679" s="6">
        <v>1</v>
      </c>
    </row>
    <row r="680" spans="1:2" x14ac:dyDescent="0.25">
      <c r="A680" s="6" t="s">
        <v>4514</v>
      </c>
      <c r="B680" s="6">
        <v>1</v>
      </c>
    </row>
    <row r="681" spans="1:2" x14ac:dyDescent="0.25">
      <c r="A681" s="6" t="s">
        <v>7145</v>
      </c>
      <c r="B681" s="6">
        <v>1</v>
      </c>
    </row>
    <row r="682" spans="1:2" x14ac:dyDescent="0.25">
      <c r="A682" s="6" t="s">
        <v>7159</v>
      </c>
      <c r="B682" s="6">
        <v>1</v>
      </c>
    </row>
    <row r="683" spans="1:2" x14ac:dyDescent="0.25">
      <c r="A683" s="6" t="s">
        <v>7269</v>
      </c>
      <c r="B683" s="6">
        <v>1</v>
      </c>
    </row>
    <row r="684" spans="1:2" x14ac:dyDescent="0.25">
      <c r="A684" s="6" t="s">
        <v>4556</v>
      </c>
      <c r="B684" s="6">
        <v>1</v>
      </c>
    </row>
    <row r="685" spans="1:2" x14ac:dyDescent="0.25">
      <c r="A685" s="6" t="s">
        <v>2538</v>
      </c>
      <c r="B685" s="6">
        <v>1</v>
      </c>
    </row>
    <row r="686" spans="1:2" x14ac:dyDescent="0.25">
      <c r="A686" s="6" t="s">
        <v>4544</v>
      </c>
      <c r="B686" s="6">
        <v>1</v>
      </c>
    </row>
    <row r="687" spans="1:2" x14ac:dyDescent="0.25">
      <c r="A687" s="6" t="s">
        <v>1291</v>
      </c>
      <c r="B687" s="6">
        <v>1</v>
      </c>
    </row>
    <row r="688" spans="1:2" x14ac:dyDescent="0.25">
      <c r="A688" s="6" t="s">
        <v>7677</v>
      </c>
      <c r="B688" s="6">
        <v>1</v>
      </c>
    </row>
    <row r="689" spans="1:2" x14ac:dyDescent="0.25">
      <c r="A689" s="6" t="s">
        <v>1375</v>
      </c>
      <c r="B689" s="6">
        <v>1</v>
      </c>
    </row>
    <row r="690" spans="1:2" x14ac:dyDescent="0.25">
      <c r="A690" s="6" t="s">
        <v>5172</v>
      </c>
      <c r="B690" s="6">
        <v>1</v>
      </c>
    </row>
    <row r="691" spans="1:2" x14ac:dyDescent="0.25">
      <c r="A691" s="6" t="s">
        <v>3163</v>
      </c>
      <c r="B691" s="6">
        <v>1</v>
      </c>
    </row>
    <row r="692" spans="1:2" x14ac:dyDescent="0.25">
      <c r="A692" s="6" t="s">
        <v>2265</v>
      </c>
      <c r="B692" s="6">
        <v>1</v>
      </c>
    </row>
    <row r="693" spans="1:2" x14ac:dyDescent="0.25">
      <c r="A693" s="6" t="s">
        <v>2263</v>
      </c>
      <c r="B693" s="6">
        <v>1</v>
      </c>
    </row>
    <row r="694" spans="1:2" x14ac:dyDescent="0.25">
      <c r="A694" s="6" t="s">
        <v>3807</v>
      </c>
      <c r="B694" s="6">
        <v>1</v>
      </c>
    </row>
    <row r="695" spans="1:2" x14ac:dyDescent="0.25">
      <c r="A695" s="6" t="s">
        <v>4737</v>
      </c>
      <c r="B695" s="6">
        <v>1</v>
      </c>
    </row>
    <row r="696" spans="1:2" x14ac:dyDescent="0.25">
      <c r="A696" s="6" t="s">
        <v>5152</v>
      </c>
      <c r="B696" s="6">
        <v>1</v>
      </c>
    </row>
    <row r="697" spans="1:2" x14ac:dyDescent="0.25">
      <c r="A697" s="6" t="s">
        <v>33169</v>
      </c>
      <c r="B697" s="6">
        <v>1</v>
      </c>
    </row>
    <row r="698" spans="1:2" x14ac:dyDescent="0.25">
      <c r="A698" s="6" t="s">
        <v>7777</v>
      </c>
      <c r="B698" s="6">
        <v>1</v>
      </c>
    </row>
    <row r="699" spans="1:2" x14ac:dyDescent="0.25">
      <c r="A699" s="6" t="s">
        <v>33097</v>
      </c>
      <c r="B699" s="6">
        <v>1</v>
      </c>
    </row>
    <row r="700" spans="1:2" x14ac:dyDescent="0.25">
      <c r="A700" s="6" t="s">
        <v>2865</v>
      </c>
      <c r="B700" s="6">
        <v>1</v>
      </c>
    </row>
    <row r="701" spans="1:2" x14ac:dyDescent="0.25">
      <c r="A701" s="6" t="s">
        <v>2857</v>
      </c>
      <c r="B701" s="6">
        <v>1</v>
      </c>
    </row>
    <row r="702" spans="1:2" x14ac:dyDescent="0.25">
      <c r="A702" s="6" t="s">
        <v>7861</v>
      </c>
      <c r="B702" s="6">
        <v>1</v>
      </c>
    </row>
    <row r="703" spans="1:2" x14ac:dyDescent="0.25">
      <c r="A703" s="6" t="s">
        <v>33113</v>
      </c>
      <c r="B703" s="6">
        <v>1</v>
      </c>
    </row>
    <row r="704" spans="1:2" x14ac:dyDescent="0.25">
      <c r="A704" s="6" t="s">
        <v>5379</v>
      </c>
      <c r="B704" s="6">
        <v>1</v>
      </c>
    </row>
    <row r="705" spans="1:2" x14ac:dyDescent="0.25">
      <c r="A705" s="6" t="s">
        <v>4988</v>
      </c>
      <c r="B705" s="6">
        <v>1</v>
      </c>
    </row>
    <row r="706" spans="1:2" x14ac:dyDescent="0.25">
      <c r="A706" s="6" t="s">
        <v>3171</v>
      </c>
      <c r="B706" s="6">
        <v>1</v>
      </c>
    </row>
    <row r="707" spans="1:2" x14ac:dyDescent="0.25">
      <c r="A707" s="6" t="s">
        <v>7641</v>
      </c>
      <c r="B707" s="6">
        <v>1</v>
      </c>
    </row>
    <row r="708" spans="1:2" x14ac:dyDescent="0.25">
      <c r="A708" s="6" t="s">
        <v>3189</v>
      </c>
      <c r="B708" s="6">
        <v>1</v>
      </c>
    </row>
    <row r="709" spans="1:2" x14ac:dyDescent="0.25">
      <c r="A709" s="6" t="s">
        <v>3173</v>
      </c>
      <c r="B709" s="6">
        <v>1</v>
      </c>
    </row>
    <row r="710" spans="1:2" x14ac:dyDescent="0.25">
      <c r="A710" s="6" t="s">
        <v>5395</v>
      </c>
      <c r="B710" s="6">
        <v>1</v>
      </c>
    </row>
    <row r="711" spans="1:2" x14ac:dyDescent="0.25">
      <c r="A711" s="6" t="s">
        <v>5427</v>
      </c>
      <c r="B711" s="6">
        <v>1</v>
      </c>
    </row>
    <row r="712" spans="1:2" x14ac:dyDescent="0.25">
      <c r="A712" s="6" t="s">
        <v>421</v>
      </c>
      <c r="B712" s="6">
        <v>1</v>
      </c>
    </row>
    <row r="713" spans="1:2" x14ac:dyDescent="0.25">
      <c r="A713" s="6" t="s">
        <v>5343</v>
      </c>
      <c r="B713" s="6">
        <v>1</v>
      </c>
    </row>
    <row r="714" spans="1:2" x14ac:dyDescent="0.25">
      <c r="A714" s="6" t="s">
        <v>4135</v>
      </c>
      <c r="B714" s="6">
        <v>1</v>
      </c>
    </row>
    <row r="715" spans="1:2" x14ac:dyDescent="0.25">
      <c r="A715" s="6" t="s">
        <v>4675</v>
      </c>
      <c r="B715" s="6">
        <v>1</v>
      </c>
    </row>
    <row r="716" spans="1:2" x14ac:dyDescent="0.25">
      <c r="A716" s="6" t="s">
        <v>4677</v>
      </c>
      <c r="B716" s="6">
        <v>1</v>
      </c>
    </row>
    <row r="717" spans="1:2" x14ac:dyDescent="0.25">
      <c r="A717" s="6" t="s">
        <v>4679</v>
      </c>
      <c r="B717" s="6">
        <v>1</v>
      </c>
    </row>
    <row r="718" spans="1:2" x14ac:dyDescent="0.25">
      <c r="A718" s="6" t="s">
        <v>409</v>
      </c>
      <c r="B718" s="6">
        <v>1</v>
      </c>
    </row>
    <row r="719" spans="1:2" x14ac:dyDescent="0.25">
      <c r="A719" s="6" t="s">
        <v>5347</v>
      </c>
      <c r="B719" s="6">
        <v>1</v>
      </c>
    </row>
    <row r="720" spans="1:2" x14ac:dyDescent="0.25">
      <c r="A720" s="6" t="s">
        <v>7691</v>
      </c>
      <c r="B720" s="6">
        <v>1</v>
      </c>
    </row>
    <row r="721" spans="1:2" x14ac:dyDescent="0.25">
      <c r="A721" s="6" t="s">
        <v>33103</v>
      </c>
      <c r="B721" s="6">
        <v>1</v>
      </c>
    </row>
    <row r="722" spans="1:2" x14ac:dyDescent="0.25">
      <c r="A722" s="6" t="s">
        <v>5048</v>
      </c>
      <c r="B722" s="6">
        <v>1</v>
      </c>
    </row>
    <row r="723" spans="1:2" x14ac:dyDescent="0.25">
      <c r="A723" s="6" t="s">
        <v>5325</v>
      </c>
      <c r="B723" s="6">
        <v>1</v>
      </c>
    </row>
    <row r="724" spans="1:2" x14ac:dyDescent="0.25">
      <c r="A724" s="6" t="s">
        <v>1271</v>
      </c>
      <c r="B724" s="6">
        <v>1</v>
      </c>
    </row>
    <row r="725" spans="1:2" x14ac:dyDescent="0.25">
      <c r="A725" s="6" t="s">
        <v>36760</v>
      </c>
      <c r="B725" s="6">
        <v>1</v>
      </c>
    </row>
    <row r="726" spans="1:2" x14ac:dyDescent="0.25">
      <c r="A726" s="6" t="s">
        <v>4870</v>
      </c>
      <c r="B726" s="6">
        <v>1</v>
      </c>
    </row>
    <row r="727" spans="1:2" x14ac:dyDescent="0.25">
      <c r="A727" s="6" t="s">
        <v>7261</v>
      </c>
      <c r="B727" s="6">
        <v>1</v>
      </c>
    </row>
    <row r="728" spans="1:2" x14ac:dyDescent="0.25">
      <c r="A728" s="6" t="s">
        <v>6593</v>
      </c>
      <c r="B728" s="6">
        <v>1</v>
      </c>
    </row>
    <row r="729" spans="1:2" x14ac:dyDescent="0.25">
      <c r="A729" s="6" t="s">
        <v>1225</v>
      </c>
      <c r="B729" s="6">
        <v>1</v>
      </c>
    </row>
    <row r="730" spans="1:2" x14ac:dyDescent="0.25">
      <c r="A730" s="6" t="s">
        <v>33030</v>
      </c>
      <c r="B730" s="6">
        <v>1</v>
      </c>
    </row>
    <row r="731" spans="1:2" x14ac:dyDescent="0.25">
      <c r="A731" s="6" t="s">
        <v>847</v>
      </c>
      <c r="B731" s="6">
        <v>1</v>
      </c>
    </row>
    <row r="732" spans="1:2" x14ac:dyDescent="0.25">
      <c r="A732" s="6" t="s">
        <v>2167</v>
      </c>
      <c r="B732" s="6">
        <v>1</v>
      </c>
    </row>
    <row r="733" spans="1:2" x14ac:dyDescent="0.25">
      <c r="A733" s="6" t="s">
        <v>33438</v>
      </c>
      <c r="B733" s="6">
        <v>1</v>
      </c>
    </row>
    <row r="734" spans="1:2" x14ac:dyDescent="0.25">
      <c r="A734" s="6" t="s">
        <v>3340</v>
      </c>
      <c r="B734" s="6">
        <v>1</v>
      </c>
    </row>
    <row r="735" spans="1:2" x14ac:dyDescent="0.25">
      <c r="A735" s="6" t="s">
        <v>1166</v>
      </c>
      <c r="B735" s="6">
        <v>1</v>
      </c>
    </row>
    <row r="736" spans="1:2" x14ac:dyDescent="0.25">
      <c r="A736" s="6" t="s">
        <v>6917</v>
      </c>
      <c r="B736" s="6">
        <v>1</v>
      </c>
    </row>
    <row r="737" spans="1:2" x14ac:dyDescent="0.25">
      <c r="A737" s="6" t="s">
        <v>6629</v>
      </c>
      <c r="B737" s="6">
        <v>1</v>
      </c>
    </row>
    <row r="738" spans="1:2" x14ac:dyDescent="0.25">
      <c r="A738" s="6" t="s">
        <v>7843</v>
      </c>
      <c r="B738" s="6">
        <v>1</v>
      </c>
    </row>
    <row r="739" spans="1:2" x14ac:dyDescent="0.25">
      <c r="A739" s="6" t="s">
        <v>5800</v>
      </c>
      <c r="B739" s="6">
        <v>1</v>
      </c>
    </row>
    <row r="740" spans="1:2" x14ac:dyDescent="0.25">
      <c r="A740" s="6" t="s">
        <v>7537</v>
      </c>
      <c r="B740" s="6">
        <v>1</v>
      </c>
    </row>
    <row r="741" spans="1:2" x14ac:dyDescent="0.25">
      <c r="A741" s="6" t="s">
        <v>2428</v>
      </c>
      <c r="B741" s="6">
        <v>1</v>
      </c>
    </row>
    <row r="742" spans="1:2" x14ac:dyDescent="0.25">
      <c r="A742" s="6" t="s">
        <v>33073</v>
      </c>
      <c r="B742" s="6">
        <v>1</v>
      </c>
    </row>
    <row r="743" spans="1:2" x14ac:dyDescent="0.25">
      <c r="A743" s="6" t="s">
        <v>5060</v>
      </c>
      <c r="B743" s="6">
        <v>1</v>
      </c>
    </row>
    <row r="744" spans="1:2" x14ac:dyDescent="0.25">
      <c r="A744" s="6" t="s">
        <v>7172</v>
      </c>
      <c r="B744" s="6">
        <v>1</v>
      </c>
    </row>
    <row r="745" spans="1:2" x14ac:dyDescent="0.25">
      <c r="A745" s="6" t="s">
        <v>1377</v>
      </c>
      <c r="B745" s="6">
        <v>1</v>
      </c>
    </row>
    <row r="746" spans="1:2" x14ac:dyDescent="0.25">
      <c r="A746" s="6" t="s">
        <v>2929</v>
      </c>
      <c r="B746" s="6">
        <v>1</v>
      </c>
    </row>
    <row r="747" spans="1:2" x14ac:dyDescent="0.25">
      <c r="A747" s="6" t="s">
        <v>2845</v>
      </c>
      <c r="B747" s="6">
        <v>1</v>
      </c>
    </row>
    <row r="748" spans="1:2" x14ac:dyDescent="0.25">
      <c r="A748" s="6" t="s">
        <v>5092</v>
      </c>
      <c r="B748" s="6">
        <v>1</v>
      </c>
    </row>
    <row r="749" spans="1:2" x14ac:dyDescent="0.25">
      <c r="A749" s="6" t="s">
        <v>4081</v>
      </c>
      <c r="B749" s="6">
        <v>1</v>
      </c>
    </row>
    <row r="750" spans="1:2" x14ac:dyDescent="0.25">
      <c r="A750" s="6" t="s">
        <v>2673</v>
      </c>
      <c r="B750" s="6">
        <v>1</v>
      </c>
    </row>
    <row r="751" spans="1:2" x14ac:dyDescent="0.25">
      <c r="A751" s="6" t="s">
        <v>5463</v>
      </c>
      <c r="B751" s="6">
        <v>1</v>
      </c>
    </row>
    <row r="752" spans="1:2" x14ac:dyDescent="0.25">
      <c r="A752" s="6" t="s">
        <v>2502</v>
      </c>
      <c r="B752" s="6">
        <v>1</v>
      </c>
    </row>
    <row r="753" spans="1:2" x14ac:dyDescent="0.25">
      <c r="A753" s="6" t="s">
        <v>808</v>
      </c>
      <c r="B753" s="6">
        <v>1</v>
      </c>
    </row>
    <row r="754" spans="1:2" x14ac:dyDescent="0.25">
      <c r="A754" s="6" t="s">
        <v>3376</v>
      </c>
      <c r="B754" s="6">
        <v>1</v>
      </c>
    </row>
    <row r="755" spans="1:2" x14ac:dyDescent="0.25">
      <c r="A755" s="6" t="s">
        <v>1118</v>
      </c>
      <c r="B755" s="6">
        <v>1</v>
      </c>
    </row>
    <row r="756" spans="1:2" x14ac:dyDescent="0.25">
      <c r="A756" s="6" t="s">
        <v>4797</v>
      </c>
      <c r="B756" s="6">
        <v>1</v>
      </c>
    </row>
    <row r="757" spans="1:2" x14ac:dyDescent="0.25">
      <c r="A757" s="6" t="s">
        <v>2595</v>
      </c>
      <c r="B757" s="6">
        <v>1</v>
      </c>
    </row>
    <row r="758" spans="1:2" x14ac:dyDescent="0.25">
      <c r="A758" s="6" t="s">
        <v>1723</v>
      </c>
      <c r="B758" s="6">
        <v>1</v>
      </c>
    </row>
    <row r="759" spans="1:2" x14ac:dyDescent="0.25">
      <c r="A759" s="6" t="s">
        <v>2520</v>
      </c>
      <c r="B759" s="6">
        <v>1</v>
      </c>
    </row>
    <row r="760" spans="1:2" x14ac:dyDescent="0.25">
      <c r="A760" s="6" t="s">
        <v>33291</v>
      </c>
      <c r="B760" s="6">
        <v>1</v>
      </c>
    </row>
    <row r="761" spans="1:2" x14ac:dyDescent="0.25">
      <c r="A761" s="6" t="s">
        <v>8179</v>
      </c>
      <c r="B761" s="6">
        <v>1</v>
      </c>
    </row>
    <row r="762" spans="1:2" x14ac:dyDescent="0.25">
      <c r="A762" s="6" t="s">
        <v>947</v>
      </c>
      <c r="B762" s="6">
        <v>1</v>
      </c>
    </row>
    <row r="763" spans="1:2" x14ac:dyDescent="0.25">
      <c r="A763" s="6" t="s">
        <v>7501</v>
      </c>
      <c r="B763" s="6">
        <v>1</v>
      </c>
    </row>
    <row r="764" spans="1:2" x14ac:dyDescent="0.25">
      <c r="A764" s="6" t="s">
        <v>6277</v>
      </c>
      <c r="B764" s="6">
        <v>1</v>
      </c>
    </row>
    <row r="765" spans="1:2" x14ac:dyDescent="0.25">
      <c r="A765" s="6" t="s">
        <v>1637</v>
      </c>
      <c r="B765" s="6">
        <v>1</v>
      </c>
    </row>
    <row r="766" spans="1:2" x14ac:dyDescent="0.25">
      <c r="A766" s="6" t="s">
        <v>7697</v>
      </c>
      <c r="B766" s="6">
        <v>1</v>
      </c>
    </row>
    <row r="767" spans="1:2" x14ac:dyDescent="0.25">
      <c r="A767" s="6" t="s">
        <v>4406</v>
      </c>
      <c r="B767" s="6">
        <v>1</v>
      </c>
    </row>
    <row r="768" spans="1:2" x14ac:dyDescent="0.25">
      <c r="A768" s="6" t="s">
        <v>36863</v>
      </c>
      <c r="B768" s="6">
        <v>1</v>
      </c>
    </row>
    <row r="769" spans="1:2" x14ac:dyDescent="0.25">
      <c r="A769" s="6" t="s">
        <v>2667</v>
      </c>
      <c r="B769" s="6">
        <v>1</v>
      </c>
    </row>
    <row r="770" spans="1:2" x14ac:dyDescent="0.25">
      <c r="A770" s="6" t="s">
        <v>8046</v>
      </c>
      <c r="B770" s="6">
        <v>1</v>
      </c>
    </row>
    <row r="771" spans="1:2" x14ac:dyDescent="0.25">
      <c r="A771" s="6" t="s">
        <v>36787</v>
      </c>
      <c r="B771" s="6">
        <v>1</v>
      </c>
    </row>
    <row r="772" spans="1:2" x14ac:dyDescent="0.25">
      <c r="A772" s="6" t="s">
        <v>1572</v>
      </c>
      <c r="B772" s="6">
        <v>1</v>
      </c>
    </row>
    <row r="773" spans="1:2" x14ac:dyDescent="0.25">
      <c r="A773" s="6" t="s">
        <v>7681</v>
      </c>
      <c r="B773" s="6">
        <v>1</v>
      </c>
    </row>
    <row r="774" spans="1:2" x14ac:dyDescent="0.25">
      <c r="A774" s="6" t="s">
        <v>7603</v>
      </c>
      <c r="B774" s="6">
        <v>1</v>
      </c>
    </row>
    <row r="775" spans="1:2" x14ac:dyDescent="0.25">
      <c r="A775" s="6" t="s">
        <v>2556</v>
      </c>
      <c r="B775" s="6">
        <v>1</v>
      </c>
    </row>
    <row r="776" spans="1:2" x14ac:dyDescent="0.25">
      <c r="A776" s="6" t="s">
        <v>2615</v>
      </c>
      <c r="B776" s="6">
        <v>1</v>
      </c>
    </row>
    <row r="777" spans="1:2" x14ac:dyDescent="0.25">
      <c r="A777" s="6" t="s">
        <v>3092</v>
      </c>
      <c r="B777" s="6">
        <v>1</v>
      </c>
    </row>
    <row r="778" spans="1:2" x14ac:dyDescent="0.25">
      <c r="A778" s="6" t="s">
        <v>80</v>
      </c>
      <c r="B778" s="6">
        <v>1</v>
      </c>
    </row>
    <row r="779" spans="1:2" x14ac:dyDescent="0.25">
      <c r="A779" s="6" t="s">
        <v>6915</v>
      </c>
      <c r="B779" s="6">
        <v>1</v>
      </c>
    </row>
    <row r="780" spans="1:2" x14ac:dyDescent="0.25">
      <c r="A780" s="6" t="s">
        <v>5431</v>
      </c>
      <c r="B780" s="6">
        <v>1</v>
      </c>
    </row>
    <row r="781" spans="1:2" x14ac:dyDescent="0.25">
      <c r="A781" s="6" t="s">
        <v>6828</v>
      </c>
      <c r="B781" s="6">
        <v>1</v>
      </c>
    </row>
    <row r="782" spans="1:2" x14ac:dyDescent="0.25">
      <c r="A782" s="6" t="s">
        <v>6911</v>
      </c>
      <c r="B782" s="6">
        <v>1</v>
      </c>
    </row>
    <row r="783" spans="1:2" x14ac:dyDescent="0.25">
      <c r="A783" s="6" t="s">
        <v>5644</v>
      </c>
      <c r="B783" s="6">
        <v>1</v>
      </c>
    </row>
    <row r="784" spans="1:2" x14ac:dyDescent="0.25">
      <c r="A784" s="6" t="s">
        <v>33107</v>
      </c>
      <c r="B784" s="6">
        <v>1</v>
      </c>
    </row>
    <row r="785" spans="1:2" x14ac:dyDescent="0.25">
      <c r="A785" s="6" t="s">
        <v>1725</v>
      </c>
      <c r="B785" s="6">
        <v>1</v>
      </c>
    </row>
    <row r="786" spans="1:2" x14ac:dyDescent="0.25">
      <c r="A786" s="6" t="s">
        <v>6913</v>
      </c>
      <c r="B786" s="6">
        <v>1</v>
      </c>
    </row>
    <row r="787" spans="1:2" x14ac:dyDescent="0.25">
      <c r="A787" s="6" t="s">
        <v>1717</v>
      </c>
      <c r="B787" s="6">
        <v>1</v>
      </c>
    </row>
    <row r="788" spans="1:2" x14ac:dyDescent="0.25">
      <c r="A788" s="6" t="s">
        <v>207</v>
      </c>
      <c r="B788" s="6">
        <v>1</v>
      </c>
    </row>
    <row r="789" spans="1:2" x14ac:dyDescent="0.25">
      <c r="A789" s="6" t="s">
        <v>6909</v>
      </c>
      <c r="B789" s="6">
        <v>1</v>
      </c>
    </row>
    <row r="790" spans="1:2" x14ac:dyDescent="0.25">
      <c r="A790" s="6" t="s">
        <v>5888</v>
      </c>
      <c r="B790" s="6">
        <v>1</v>
      </c>
    </row>
    <row r="791" spans="1:2" x14ac:dyDescent="0.25">
      <c r="A791" s="6" t="s">
        <v>5531</v>
      </c>
      <c r="B791" s="6">
        <v>1</v>
      </c>
    </row>
    <row r="792" spans="1:2" x14ac:dyDescent="0.25">
      <c r="A792" s="6" t="s">
        <v>32922</v>
      </c>
      <c r="B792" s="6">
        <v>1</v>
      </c>
    </row>
    <row r="793" spans="1:2" x14ac:dyDescent="0.25">
      <c r="A793" s="6" t="s">
        <v>7194</v>
      </c>
      <c r="B793" s="6">
        <v>1</v>
      </c>
    </row>
    <row r="794" spans="1:2" x14ac:dyDescent="0.25">
      <c r="A794" s="6" t="s">
        <v>6842</v>
      </c>
      <c r="B794" s="6">
        <v>1</v>
      </c>
    </row>
    <row r="795" spans="1:2" x14ac:dyDescent="0.25">
      <c r="A795" s="6" t="s">
        <v>33087</v>
      </c>
      <c r="B795" s="6">
        <v>1</v>
      </c>
    </row>
    <row r="796" spans="1:2" x14ac:dyDescent="0.25">
      <c r="A796" s="6" t="s">
        <v>5267</v>
      </c>
      <c r="B796" s="6">
        <v>1</v>
      </c>
    </row>
    <row r="797" spans="1:2" x14ac:dyDescent="0.25">
      <c r="A797" s="6" t="s">
        <v>2588</v>
      </c>
      <c r="B797" s="6">
        <v>1</v>
      </c>
    </row>
    <row r="798" spans="1:2" x14ac:dyDescent="0.25">
      <c r="A798" s="6" t="s">
        <v>5238</v>
      </c>
      <c r="B798" s="6">
        <v>1</v>
      </c>
    </row>
    <row r="799" spans="1:2" x14ac:dyDescent="0.25">
      <c r="A799" s="6" t="s">
        <v>36806</v>
      </c>
      <c r="B799" s="6">
        <v>1</v>
      </c>
    </row>
    <row r="800" spans="1:2" x14ac:dyDescent="0.25">
      <c r="A800" s="6" t="s">
        <v>3791</v>
      </c>
      <c r="B800" s="6">
        <v>1</v>
      </c>
    </row>
    <row r="801" spans="1:2" x14ac:dyDescent="0.25">
      <c r="A801" s="6" t="s">
        <v>2592</v>
      </c>
      <c r="B801" s="6">
        <v>1</v>
      </c>
    </row>
    <row r="802" spans="1:2" x14ac:dyDescent="0.25">
      <c r="A802" s="6" t="s">
        <v>7793</v>
      </c>
      <c r="B802" s="6">
        <v>1</v>
      </c>
    </row>
    <row r="803" spans="1:2" x14ac:dyDescent="0.25">
      <c r="A803" s="6" t="s">
        <v>1265</v>
      </c>
      <c r="B803" s="6">
        <v>1</v>
      </c>
    </row>
    <row r="804" spans="1:2" x14ac:dyDescent="0.25">
      <c r="A804" s="6" t="s">
        <v>544</v>
      </c>
      <c r="B804" s="6">
        <v>1</v>
      </c>
    </row>
    <row r="805" spans="1:2" x14ac:dyDescent="0.25">
      <c r="A805" s="6" t="s">
        <v>5545</v>
      </c>
      <c r="B805" s="6">
        <v>1</v>
      </c>
    </row>
    <row r="806" spans="1:2" x14ac:dyDescent="0.25">
      <c r="A806" s="6" t="s">
        <v>5642</v>
      </c>
      <c r="B806" s="6">
        <v>1</v>
      </c>
    </row>
    <row r="807" spans="1:2" x14ac:dyDescent="0.25">
      <c r="A807" s="6" t="s">
        <v>33728</v>
      </c>
      <c r="B807" s="6">
        <v>1</v>
      </c>
    </row>
    <row r="808" spans="1:2" x14ac:dyDescent="0.25">
      <c r="A808" s="6" t="s">
        <v>2430</v>
      </c>
      <c r="B808" s="6">
        <v>1</v>
      </c>
    </row>
    <row r="809" spans="1:2" x14ac:dyDescent="0.25">
      <c r="A809" s="6" t="s">
        <v>5937</v>
      </c>
      <c r="B809" s="6">
        <v>1</v>
      </c>
    </row>
    <row r="810" spans="1:2" x14ac:dyDescent="0.25">
      <c r="A810" s="6" t="s">
        <v>3583</v>
      </c>
      <c r="B810" s="6">
        <v>1</v>
      </c>
    </row>
    <row r="811" spans="1:2" x14ac:dyDescent="0.25">
      <c r="A811" s="6" t="s">
        <v>33033</v>
      </c>
      <c r="B811" s="6">
        <v>1</v>
      </c>
    </row>
    <row r="812" spans="1:2" x14ac:dyDescent="0.25">
      <c r="A812" s="6" t="s">
        <v>6440</v>
      </c>
      <c r="B812" s="6">
        <v>1</v>
      </c>
    </row>
    <row r="813" spans="1:2" x14ac:dyDescent="0.25">
      <c r="A813" s="6" t="s">
        <v>33673</v>
      </c>
      <c r="B813" s="6">
        <v>1</v>
      </c>
    </row>
    <row r="814" spans="1:2" x14ac:dyDescent="0.25">
      <c r="A814" s="6" t="s">
        <v>3547</v>
      </c>
      <c r="B814" s="6">
        <v>1</v>
      </c>
    </row>
    <row r="815" spans="1:2" x14ac:dyDescent="0.25">
      <c r="A815" s="6" t="s">
        <v>407</v>
      </c>
      <c r="B815" s="6">
        <v>1</v>
      </c>
    </row>
    <row r="816" spans="1:2" x14ac:dyDescent="0.25">
      <c r="A816" s="6" t="s">
        <v>405</v>
      </c>
      <c r="B816" s="6">
        <v>1</v>
      </c>
    </row>
    <row r="817" spans="1:2" x14ac:dyDescent="0.25">
      <c r="A817" s="6" t="s">
        <v>403</v>
      </c>
      <c r="B817" s="6">
        <v>1</v>
      </c>
    </row>
    <row r="818" spans="1:2" x14ac:dyDescent="0.25">
      <c r="A818" s="6" t="s">
        <v>4189</v>
      </c>
      <c r="B818" s="6">
        <v>1</v>
      </c>
    </row>
    <row r="819" spans="1:2" x14ac:dyDescent="0.25">
      <c r="A819" s="6" t="s">
        <v>3663</v>
      </c>
      <c r="B819" s="6">
        <v>1</v>
      </c>
    </row>
    <row r="820" spans="1:2" x14ac:dyDescent="0.25">
      <c r="A820" s="6" t="s">
        <v>4296</v>
      </c>
      <c r="B820" s="6">
        <v>1</v>
      </c>
    </row>
    <row r="821" spans="1:2" x14ac:dyDescent="0.25">
      <c r="A821" s="6" t="s">
        <v>5771</v>
      </c>
      <c r="B821" s="6">
        <v>1</v>
      </c>
    </row>
    <row r="822" spans="1:2" x14ac:dyDescent="0.25">
      <c r="A822" s="6" t="s">
        <v>5757</v>
      </c>
      <c r="B822" s="6">
        <v>1</v>
      </c>
    </row>
    <row r="823" spans="1:2" x14ac:dyDescent="0.25">
      <c r="A823" s="6" t="s">
        <v>5769</v>
      </c>
      <c r="B823" s="6">
        <v>1</v>
      </c>
    </row>
    <row r="824" spans="1:2" x14ac:dyDescent="0.25">
      <c r="A824" s="6" t="s">
        <v>7929</v>
      </c>
      <c r="B824" s="6">
        <v>1</v>
      </c>
    </row>
    <row r="825" spans="1:2" x14ac:dyDescent="0.25">
      <c r="A825" s="6" t="s">
        <v>6601</v>
      </c>
      <c r="B825" s="6">
        <v>1</v>
      </c>
    </row>
    <row r="826" spans="1:2" x14ac:dyDescent="0.25">
      <c r="A826" s="6" t="s">
        <v>7243</v>
      </c>
      <c r="B826" s="6">
        <v>1</v>
      </c>
    </row>
    <row r="827" spans="1:2" x14ac:dyDescent="0.25">
      <c r="A827" s="6" t="s">
        <v>5951</v>
      </c>
      <c r="B827" s="6">
        <v>1</v>
      </c>
    </row>
    <row r="828" spans="1:2" x14ac:dyDescent="0.25">
      <c r="A828" s="6" t="s">
        <v>6179</v>
      </c>
      <c r="B828" s="6">
        <v>1</v>
      </c>
    </row>
    <row r="829" spans="1:2" x14ac:dyDescent="0.25">
      <c r="A829" s="6" t="s">
        <v>33001</v>
      </c>
      <c r="B829" s="6">
        <v>1</v>
      </c>
    </row>
    <row r="830" spans="1:2" x14ac:dyDescent="0.25">
      <c r="A830" s="6" t="s">
        <v>33278</v>
      </c>
      <c r="B830" s="6">
        <v>1</v>
      </c>
    </row>
    <row r="831" spans="1:2" x14ac:dyDescent="0.25">
      <c r="A831" s="6" t="s">
        <v>8178</v>
      </c>
      <c r="B831" s="6">
        <v>1</v>
      </c>
    </row>
    <row r="832" spans="1:2" x14ac:dyDescent="0.25">
      <c r="A832" s="6" t="s">
        <v>5423</v>
      </c>
      <c r="B832" s="6">
        <v>1</v>
      </c>
    </row>
    <row r="833" spans="1:2" x14ac:dyDescent="0.25">
      <c r="A833" s="6" t="s">
        <v>3177</v>
      </c>
      <c r="B833" s="6">
        <v>1</v>
      </c>
    </row>
    <row r="834" spans="1:2" x14ac:dyDescent="0.25">
      <c r="A834" s="6" t="s">
        <v>3187</v>
      </c>
      <c r="B834" s="6">
        <v>1</v>
      </c>
    </row>
    <row r="835" spans="1:2" x14ac:dyDescent="0.25">
      <c r="A835" s="6" t="s">
        <v>2290</v>
      </c>
      <c r="B835" s="6">
        <v>1</v>
      </c>
    </row>
    <row r="836" spans="1:2" x14ac:dyDescent="0.25">
      <c r="A836" s="6" t="s">
        <v>2426</v>
      </c>
      <c r="B836" s="6">
        <v>1</v>
      </c>
    </row>
    <row r="837" spans="1:2" x14ac:dyDescent="0.25">
      <c r="A837" s="6" t="s">
        <v>8106</v>
      </c>
      <c r="B837" s="6">
        <v>1</v>
      </c>
    </row>
    <row r="838" spans="1:2" x14ac:dyDescent="0.25">
      <c r="A838" s="6" t="s">
        <v>2010</v>
      </c>
      <c r="B838" s="6">
        <v>1</v>
      </c>
    </row>
    <row r="839" spans="1:2" x14ac:dyDescent="0.25">
      <c r="A839" s="6" t="s">
        <v>4430</v>
      </c>
      <c r="B839" s="6">
        <v>1</v>
      </c>
    </row>
    <row r="840" spans="1:2" x14ac:dyDescent="0.25">
      <c r="A840" s="6" t="s">
        <v>7151</v>
      </c>
      <c r="B840" s="6">
        <v>1</v>
      </c>
    </row>
    <row r="841" spans="1:2" x14ac:dyDescent="0.25">
      <c r="A841" s="6" t="s">
        <v>33059</v>
      </c>
      <c r="B841" s="6">
        <v>1</v>
      </c>
    </row>
    <row r="842" spans="1:2" x14ac:dyDescent="0.25">
      <c r="A842" s="6" t="s">
        <v>32255</v>
      </c>
      <c r="B842" s="6">
        <v>1</v>
      </c>
    </row>
    <row r="843" spans="1:2" x14ac:dyDescent="0.25">
      <c r="A843" s="6" t="s">
        <v>7543</v>
      </c>
      <c r="B843" s="6">
        <v>1</v>
      </c>
    </row>
    <row r="844" spans="1:2" x14ac:dyDescent="0.25">
      <c r="A844" s="6" t="s">
        <v>33024</v>
      </c>
      <c r="B844" s="6">
        <v>1</v>
      </c>
    </row>
    <row r="845" spans="1:2" x14ac:dyDescent="0.25">
      <c r="A845" s="6" t="s">
        <v>4731</v>
      </c>
      <c r="B845" s="6">
        <v>1</v>
      </c>
    </row>
    <row r="846" spans="1:2" x14ac:dyDescent="0.25">
      <c r="A846" s="6" t="s">
        <v>33048</v>
      </c>
      <c r="B846" s="6">
        <v>1</v>
      </c>
    </row>
    <row r="847" spans="1:2" x14ac:dyDescent="0.25">
      <c r="A847" s="6" t="s">
        <v>3837</v>
      </c>
      <c r="B847" s="6">
        <v>1</v>
      </c>
    </row>
    <row r="848" spans="1:2" x14ac:dyDescent="0.25">
      <c r="A848" s="6" t="s">
        <v>7287</v>
      </c>
      <c r="B848" s="6">
        <v>1</v>
      </c>
    </row>
    <row r="849" spans="1:2" x14ac:dyDescent="0.25">
      <c r="A849" s="6" t="s">
        <v>33850</v>
      </c>
      <c r="B849" s="6">
        <v>1</v>
      </c>
    </row>
    <row r="850" spans="1:2" x14ac:dyDescent="0.25">
      <c r="A850" s="6" t="s">
        <v>5206</v>
      </c>
      <c r="B850" s="6">
        <v>1</v>
      </c>
    </row>
    <row r="851" spans="1:2" x14ac:dyDescent="0.25">
      <c r="A851" s="6" t="s">
        <v>6931</v>
      </c>
      <c r="B851" s="6">
        <v>1</v>
      </c>
    </row>
    <row r="852" spans="1:2" x14ac:dyDescent="0.25">
      <c r="A852" s="6" t="s">
        <v>2468</v>
      </c>
      <c r="B852" s="6">
        <v>1</v>
      </c>
    </row>
    <row r="853" spans="1:2" x14ac:dyDescent="0.25">
      <c r="A853" s="6" t="s">
        <v>32962</v>
      </c>
      <c r="B853" s="6">
        <v>1</v>
      </c>
    </row>
    <row r="854" spans="1:2" x14ac:dyDescent="0.25">
      <c r="A854" s="6" t="s">
        <v>7859</v>
      </c>
      <c r="B854" s="6">
        <v>1</v>
      </c>
    </row>
    <row r="855" spans="1:2" x14ac:dyDescent="0.25">
      <c r="A855" s="6" t="s">
        <v>32809</v>
      </c>
      <c r="B855" s="6">
        <v>1</v>
      </c>
    </row>
    <row r="856" spans="1:2" x14ac:dyDescent="0.25">
      <c r="A856" s="6" t="s">
        <v>32654</v>
      </c>
      <c r="B856" s="6">
        <v>1</v>
      </c>
    </row>
    <row r="857" spans="1:2" x14ac:dyDescent="0.25">
      <c r="A857" s="6" t="s">
        <v>6543</v>
      </c>
      <c r="B857" s="6">
        <v>1</v>
      </c>
    </row>
    <row r="858" spans="1:2" x14ac:dyDescent="0.25">
      <c r="A858" s="6" t="s">
        <v>33043</v>
      </c>
      <c r="B858" s="6">
        <v>1</v>
      </c>
    </row>
    <row r="859" spans="1:2" x14ac:dyDescent="0.25">
      <c r="A859" s="6" t="s">
        <v>2504</v>
      </c>
      <c r="B859" s="6">
        <v>1</v>
      </c>
    </row>
    <row r="860" spans="1:2" x14ac:dyDescent="0.25">
      <c r="A860" s="6" t="s">
        <v>7098</v>
      </c>
      <c r="B860" s="6">
        <v>1</v>
      </c>
    </row>
    <row r="861" spans="1:2" x14ac:dyDescent="0.25">
      <c r="A861" s="6" t="s">
        <v>6652</v>
      </c>
      <c r="B861" s="6">
        <v>1</v>
      </c>
    </row>
    <row r="862" spans="1:2" x14ac:dyDescent="0.25">
      <c r="A862" s="6" t="s">
        <v>7481</v>
      </c>
      <c r="B862" s="6">
        <v>1</v>
      </c>
    </row>
    <row r="863" spans="1:2" x14ac:dyDescent="0.25">
      <c r="A863" s="6" t="s">
        <v>36838</v>
      </c>
      <c r="B863" s="6">
        <v>1</v>
      </c>
    </row>
    <row r="864" spans="1:2" x14ac:dyDescent="0.25">
      <c r="A864" s="6" t="s">
        <v>5747</v>
      </c>
      <c r="B864" s="6">
        <v>1</v>
      </c>
    </row>
    <row r="865" spans="1:2" x14ac:dyDescent="0.25">
      <c r="A865" s="6" t="s">
        <v>36803</v>
      </c>
      <c r="B865" s="6">
        <v>1</v>
      </c>
    </row>
    <row r="866" spans="1:2" x14ac:dyDescent="0.25">
      <c r="A866" s="6" t="s">
        <v>5074</v>
      </c>
      <c r="B866" s="6">
        <v>1</v>
      </c>
    </row>
    <row r="867" spans="1:2" x14ac:dyDescent="0.25">
      <c r="A867" s="6" t="s">
        <v>4919</v>
      </c>
      <c r="B867" s="6">
        <v>1</v>
      </c>
    </row>
    <row r="868" spans="1:2" x14ac:dyDescent="0.25">
      <c r="A868" s="6" t="s">
        <v>3941</v>
      </c>
      <c r="B868" s="6">
        <v>1</v>
      </c>
    </row>
    <row r="869" spans="1:2" x14ac:dyDescent="0.25">
      <c r="A869" s="6" t="s">
        <v>36751</v>
      </c>
      <c r="B869" s="6">
        <v>1</v>
      </c>
    </row>
    <row r="870" spans="1:2" x14ac:dyDescent="0.25">
      <c r="A870" s="6" t="s">
        <v>7791</v>
      </c>
      <c r="B870" s="6">
        <v>1</v>
      </c>
    </row>
    <row r="871" spans="1:2" x14ac:dyDescent="0.25">
      <c r="A871" s="6" t="s">
        <v>32530</v>
      </c>
      <c r="B871" s="6">
        <v>1</v>
      </c>
    </row>
    <row r="872" spans="1:2" x14ac:dyDescent="0.25">
      <c r="A872" s="6" t="s">
        <v>36856</v>
      </c>
      <c r="B872" s="6">
        <v>1</v>
      </c>
    </row>
    <row r="873" spans="1:2" x14ac:dyDescent="0.25">
      <c r="A873" s="6" t="s">
        <v>654</v>
      </c>
      <c r="B873" s="6">
        <v>1</v>
      </c>
    </row>
    <row r="874" spans="1:2" x14ac:dyDescent="0.25">
      <c r="A874" s="6" t="s">
        <v>6325</v>
      </c>
      <c r="B874" s="6">
        <v>1</v>
      </c>
    </row>
    <row r="875" spans="1:2" x14ac:dyDescent="0.25">
      <c r="A875" s="6" t="s">
        <v>7232</v>
      </c>
      <c r="B875" s="6">
        <v>1</v>
      </c>
    </row>
    <row r="876" spans="1:2" x14ac:dyDescent="0.25">
      <c r="A876" s="6" t="s">
        <v>4749</v>
      </c>
      <c r="B876" s="6">
        <v>1</v>
      </c>
    </row>
    <row r="877" spans="1:2" x14ac:dyDescent="0.25">
      <c r="A877" s="6" t="s">
        <v>4909</v>
      </c>
      <c r="B877" s="6">
        <v>1</v>
      </c>
    </row>
    <row r="878" spans="1:2" x14ac:dyDescent="0.25">
      <c r="A878" s="6" t="s">
        <v>33026</v>
      </c>
      <c r="B878" s="6">
        <v>1</v>
      </c>
    </row>
    <row r="879" spans="1:2" x14ac:dyDescent="0.25">
      <c r="A879" s="6" t="s">
        <v>963</v>
      </c>
      <c r="B879" s="6">
        <v>1</v>
      </c>
    </row>
    <row r="880" spans="1:2" x14ac:dyDescent="0.25">
      <c r="A880" s="6" t="s">
        <v>2498</v>
      </c>
      <c r="B880" s="6">
        <v>1</v>
      </c>
    </row>
    <row r="881" spans="1:2" x14ac:dyDescent="0.25">
      <c r="A881" s="6" t="s">
        <v>2219</v>
      </c>
      <c r="B881" s="6">
        <v>1</v>
      </c>
    </row>
    <row r="882" spans="1:2" x14ac:dyDescent="0.25">
      <c r="A882" s="6" t="s">
        <v>1713</v>
      </c>
      <c r="B882" s="6">
        <v>1</v>
      </c>
    </row>
    <row r="883" spans="1:2" x14ac:dyDescent="0.25">
      <c r="A883" s="6" t="s">
        <v>6408</v>
      </c>
      <c r="B883" s="6">
        <v>1</v>
      </c>
    </row>
    <row r="884" spans="1:2" x14ac:dyDescent="0.25">
      <c r="A884" s="6" t="s">
        <v>2435</v>
      </c>
      <c r="B884" s="6">
        <v>1</v>
      </c>
    </row>
    <row r="885" spans="1:2" x14ac:dyDescent="0.25">
      <c r="A885" s="6" t="s">
        <v>2363</v>
      </c>
      <c r="B885" s="6">
        <v>1</v>
      </c>
    </row>
    <row r="886" spans="1:2" x14ac:dyDescent="0.25">
      <c r="A886" s="6" t="s">
        <v>2217</v>
      </c>
      <c r="B886" s="6">
        <v>1</v>
      </c>
    </row>
    <row r="887" spans="1:2" x14ac:dyDescent="0.25">
      <c r="A887" s="6" t="s">
        <v>6229</v>
      </c>
      <c r="B887" s="6">
        <v>1</v>
      </c>
    </row>
    <row r="888" spans="1:2" x14ac:dyDescent="0.25">
      <c r="A888" s="6" t="s">
        <v>4599</v>
      </c>
      <c r="B888" s="6">
        <v>1</v>
      </c>
    </row>
    <row r="889" spans="1:2" x14ac:dyDescent="0.25">
      <c r="A889" s="6" t="s">
        <v>7218</v>
      </c>
      <c r="B889" s="6">
        <v>1</v>
      </c>
    </row>
    <row r="890" spans="1:2" x14ac:dyDescent="0.25">
      <c r="A890" s="6" t="s">
        <v>5970</v>
      </c>
      <c r="B890" s="6">
        <v>1</v>
      </c>
    </row>
    <row r="891" spans="1:2" x14ac:dyDescent="0.25">
      <c r="A891" s="6" t="s">
        <v>3551</v>
      </c>
      <c r="B891" s="6">
        <v>1</v>
      </c>
    </row>
    <row r="892" spans="1:2" x14ac:dyDescent="0.25">
      <c r="A892" s="6" t="s">
        <v>5122</v>
      </c>
      <c r="B892" s="6">
        <v>1</v>
      </c>
    </row>
    <row r="893" spans="1:2" x14ac:dyDescent="0.25">
      <c r="A893" s="6" t="s">
        <v>1263</v>
      </c>
      <c r="B893" s="6">
        <v>1</v>
      </c>
    </row>
    <row r="894" spans="1:2" x14ac:dyDescent="0.25">
      <c r="A894" s="6" t="s">
        <v>7880</v>
      </c>
      <c r="B894" s="6">
        <v>1</v>
      </c>
    </row>
    <row r="895" spans="1:2" x14ac:dyDescent="0.25">
      <c r="A895" s="6" t="s">
        <v>7017</v>
      </c>
      <c r="B895" s="6">
        <v>1</v>
      </c>
    </row>
    <row r="896" spans="1:2" x14ac:dyDescent="0.25">
      <c r="A896" s="6" t="s">
        <v>5369</v>
      </c>
      <c r="B896" s="6">
        <v>1</v>
      </c>
    </row>
    <row r="897" spans="1:2" x14ac:dyDescent="0.25">
      <c r="A897" s="6" t="s">
        <v>7835</v>
      </c>
      <c r="B897" s="6">
        <v>1</v>
      </c>
    </row>
    <row r="898" spans="1:2" x14ac:dyDescent="0.25">
      <c r="A898" s="6" t="s">
        <v>2793</v>
      </c>
      <c r="B898" s="6">
        <v>1</v>
      </c>
    </row>
    <row r="899" spans="1:2" x14ac:dyDescent="0.25">
      <c r="A899" s="6" t="s">
        <v>2603</v>
      </c>
      <c r="B899" s="6">
        <v>1</v>
      </c>
    </row>
    <row r="900" spans="1:2" x14ac:dyDescent="0.25">
      <c r="A900" s="6" t="s">
        <v>2476</v>
      </c>
      <c r="B900" s="6">
        <v>1</v>
      </c>
    </row>
    <row r="901" spans="1:2" x14ac:dyDescent="0.25">
      <c r="A901" s="6" t="s">
        <v>7567</v>
      </c>
      <c r="B901" s="6">
        <v>1</v>
      </c>
    </row>
    <row r="902" spans="1:2" x14ac:dyDescent="0.25">
      <c r="A902" s="6" t="s">
        <v>6738</v>
      </c>
      <c r="B902" s="6">
        <v>1</v>
      </c>
    </row>
    <row r="903" spans="1:2" x14ac:dyDescent="0.25">
      <c r="A903" s="6" t="s">
        <v>1916</v>
      </c>
      <c r="B903" s="6">
        <v>1</v>
      </c>
    </row>
    <row r="904" spans="1:2" x14ac:dyDescent="0.25">
      <c r="A904" s="6" t="s">
        <v>2759</v>
      </c>
      <c r="B904" s="6">
        <v>1</v>
      </c>
    </row>
    <row r="905" spans="1:2" x14ac:dyDescent="0.25">
      <c r="A905" s="6" t="s">
        <v>33239</v>
      </c>
      <c r="B905" s="6">
        <v>1</v>
      </c>
    </row>
    <row r="906" spans="1:2" x14ac:dyDescent="0.25">
      <c r="A906" s="6" t="s">
        <v>4502</v>
      </c>
      <c r="B906" s="6">
        <v>1</v>
      </c>
    </row>
    <row r="907" spans="1:2" x14ac:dyDescent="0.25">
      <c r="A907" s="6" t="s">
        <v>3565</v>
      </c>
      <c r="B907" s="6">
        <v>1</v>
      </c>
    </row>
    <row r="908" spans="1:2" x14ac:dyDescent="0.25">
      <c r="A908" s="6" t="s">
        <v>6045</v>
      </c>
      <c r="B908" s="6">
        <v>1</v>
      </c>
    </row>
    <row r="909" spans="1:2" x14ac:dyDescent="0.25">
      <c r="A909" s="6" t="s">
        <v>4637</v>
      </c>
      <c r="B909" s="6">
        <v>1</v>
      </c>
    </row>
    <row r="910" spans="1:2" x14ac:dyDescent="0.25">
      <c r="A910" s="6" t="s">
        <v>4653</v>
      </c>
      <c r="B910" s="6">
        <v>1</v>
      </c>
    </row>
    <row r="911" spans="1:2" x14ac:dyDescent="0.25">
      <c r="A911" s="6" t="s">
        <v>578</v>
      </c>
      <c r="B911" s="6">
        <v>1</v>
      </c>
    </row>
    <row r="912" spans="1:2" x14ac:dyDescent="0.25">
      <c r="A912" s="6" t="s">
        <v>2816</v>
      </c>
      <c r="B912" s="6">
        <v>1</v>
      </c>
    </row>
    <row r="913" spans="1:2" x14ac:dyDescent="0.25">
      <c r="A913" s="6" t="s">
        <v>4647</v>
      </c>
      <c r="B913" s="6">
        <v>1</v>
      </c>
    </row>
    <row r="914" spans="1:2" x14ac:dyDescent="0.25">
      <c r="A914" s="6" t="s">
        <v>1992</v>
      </c>
      <c r="B914" s="6">
        <v>1</v>
      </c>
    </row>
    <row r="915" spans="1:2" x14ac:dyDescent="0.25">
      <c r="A915" s="6" t="s">
        <v>2853</v>
      </c>
      <c r="B915" s="6">
        <v>1</v>
      </c>
    </row>
    <row r="916" spans="1:2" x14ac:dyDescent="0.25">
      <c r="A916" s="6" t="s">
        <v>4185</v>
      </c>
      <c r="B916" s="6">
        <v>1</v>
      </c>
    </row>
    <row r="917" spans="1:2" x14ac:dyDescent="0.25">
      <c r="A917" s="6" t="s">
        <v>2580</v>
      </c>
      <c r="B917" s="6">
        <v>1</v>
      </c>
    </row>
    <row r="918" spans="1:2" x14ac:dyDescent="0.25">
      <c r="A918" s="6" t="s">
        <v>5034</v>
      </c>
      <c r="B918" s="6">
        <v>1</v>
      </c>
    </row>
    <row r="919" spans="1:2" x14ac:dyDescent="0.25">
      <c r="A919" s="6" t="s">
        <v>1172</v>
      </c>
      <c r="B919" s="6">
        <v>1</v>
      </c>
    </row>
    <row r="920" spans="1:2" x14ac:dyDescent="0.25">
      <c r="A920" s="6" t="s">
        <v>2843</v>
      </c>
      <c r="B920" s="6">
        <v>1</v>
      </c>
    </row>
    <row r="921" spans="1:2" x14ac:dyDescent="0.25">
      <c r="A921" s="6" t="s">
        <v>2111</v>
      </c>
      <c r="B921" s="6">
        <v>1</v>
      </c>
    </row>
    <row r="922" spans="1:2" x14ac:dyDescent="0.25">
      <c r="A922" s="6" t="s">
        <v>2675</v>
      </c>
      <c r="B922" s="6">
        <v>1</v>
      </c>
    </row>
    <row r="923" spans="1:2" x14ac:dyDescent="0.25">
      <c r="A923" s="6" t="s">
        <v>125</v>
      </c>
      <c r="B923" s="6">
        <v>1</v>
      </c>
    </row>
    <row r="924" spans="1:2" x14ac:dyDescent="0.25">
      <c r="A924" s="6" t="s">
        <v>5228</v>
      </c>
      <c r="B924" s="6">
        <v>1</v>
      </c>
    </row>
    <row r="925" spans="1:2" x14ac:dyDescent="0.25">
      <c r="A925" s="6" t="s">
        <v>2251</v>
      </c>
      <c r="B925" s="6">
        <v>1</v>
      </c>
    </row>
    <row r="926" spans="1:2" x14ac:dyDescent="0.25">
      <c r="A926" s="6" t="s">
        <v>7731</v>
      </c>
      <c r="B926" s="6">
        <v>1</v>
      </c>
    </row>
    <row r="927" spans="1:2" x14ac:dyDescent="0.25">
      <c r="A927" s="6" t="s">
        <v>6161</v>
      </c>
      <c r="B927" s="6">
        <v>1</v>
      </c>
    </row>
    <row r="928" spans="1:2" x14ac:dyDescent="0.25">
      <c r="A928" s="6" t="s">
        <v>5866</v>
      </c>
      <c r="B928" s="6">
        <v>1</v>
      </c>
    </row>
    <row r="929" spans="1:2" x14ac:dyDescent="0.25">
      <c r="A929" s="6" t="s">
        <v>3044</v>
      </c>
      <c r="B929" s="6">
        <v>1</v>
      </c>
    </row>
    <row r="930" spans="1:2" x14ac:dyDescent="0.25">
      <c r="A930" s="6" t="s">
        <v>1295</v>
      </c>
      <c r="B930" s="6">
        <v>1</v>
      </c>
    </row>
    <row r="931" spans="1:2" x14ac:dyDescent="0.25">
      <c r="A931" s="6" t="s">
        <v>5241</v>
      </c>
      <c r="B931" s="6">
        <v>1</v>
      </c>
    </row>
    <row r="932" spans="1:2" x14ac:dyDescent="0.25">
      <c r="A932" s="6" t="s">
        <v>5024</v>
      </c>
      <c r="B932" s="6">
        <v>1</v>
      </c>
    </row>
    <row r="933" spans="1:2" x14ac:dyDescent="0.25">
      <c r="A933" s="6" t="s">
        <v>388</v>
      </c>
      <c r="B933" s="6">
        <v>1</v>
      </c>
    </row>
    <row r="934" spans="1:2" x14ac:dyDescent="0.25">
      <c r="A934" s="6" t="s">
        <v>2113</v>
      </c>
      <c r="B934" s="6">
        <v>1</v>
      </c>
    </row>
    <row r="935" spans="1:2" x14ac:dyDescent="0.25">
      <c r="A935" s="6" t="s">
        <v>1082</v>
      </c>
      <c r="B935" s="6">
        <v>1</v>
      </c>
    </row>
    <row r="936" spans="1:2" x14ac:dyDescent="0.25">
      <c r="A936" s="6" t="s">
        <v>33022</v>
      </c>
      <c r="B936" s="6">
        <v>1</v>
      </c>
    </row>
    <row r="937" spans="1:2" x14ac:dyDescent="0.25">
      <c r="A937" s="6" t="s">
        <v>2839</v>
      </c>
      <c r="B937" s="6">
        <v>1</v>
      </c>
    </row>
    <row r="938" spans="1:2" x14ac:dyDescent="0.25">
      <c r="A938" s="6" t="s">
        <v>2951</v>
      </c>
      <c r="B938" s="6">
        <v>1</v>
      </c>
    </row>
    <row r="939" spans="1:2" x14ac:dyDescent="0.25">
      <c r="A939" s="6" t="s">
        <v>1017</v>
      </c>
      <c r="B939" s="6">
        <v>1</v>
      </c>
    </row>
    <row r="940" spans="1:2" x14ac:dyDescent="0.25">
      <c r="A940" s="6" t="s">
        <v>36748</v>
      </c>
      <c r="B940" s="6">
        <v>1</v>
      </c>
    </row>
    <row r="941" spans="1:2" x14ac:dyDescent="0.25">
      <c r="A941" s="6" t="s">
        <v>4779</v>
      </c>
      <c r="B941" s="6">
        <v>1</v>
      </c>
    </row>
    <row r="942" spans="1:2" x14ac:dyDescent="0.25">
      <c r="A942" s="6" t="s">
        <v>6159</v>
      </c>
      <c r="B942" s="6">
        <v>1</v>
      </c>
    </row>
    <row r="943" spans="1:2" x14ac:dyDescent="0.25">
      <c r="A943" s="6" t="s">
        <v>3857</v>
      </c>
      <c r="B943" s="6">
        <v>1</v>
      </c>
    </row>
    <row r="944" spans="1:2" x14ac:dyDescent="0.25">
      <c r="A944" s="6" t="s">
        <v>5363</v>
      </c>
      <c r="B944" s="6">
        <v>1</v>
      </c>
    </row>
    <row r="945" spans="1:2" x14ac:dyDescent="0.25">
      <c r="A945" s="6" t="s">
        <v>3052</v>
      </c>
      <c r="B945" s="6">
        <v>1</v>
      </c>
    </row>
    <row r="946" spans="1:2" x14ac:dyDescent="0.25">
      <c r="A946" s="6" t="s">
        <v>36725</v>
      </c>
      <c r="B946" s="6">
        <v>1</v>
      </c>
    </row>
    <row r="947" spans="1:2" x14ac:dyDescent="0.25">
      <c r="A947" s="6" t="s">
        <v>7927</v>
      </c>
      <c r="B947" s="6">
        <v>1</v>
      </c>
    </row>
    <row r="948" spans="1:2" x14ac:dyDescent="0.25">
      <c r="A948" s="6" t="s">
        <v>3475</v>
      </c>
      <c r="B948" s="6">
        <v>1</v>
      </c>
    </row>
    <row r="949" spans="1:2" x14ac:dyDescent="0.25">
      <c r="A949" s="6" t="s">
        <v>3817</v>
      </c>
      <c r="B949" s="6">
        <v>1</v>
      </c>
    </row>
    <row r="950" spans="1:2" x14ac:dyDescent="0.25">
      <c r="A950" s="6" t="s">
        <v>7591</v>
      </c>
      <c r="B950" s="6">
        <v>1</v>
      </c>
    </row>
    <row r="951" spans="1:2" x14ac:dyDescent="0.25">
      <c r="A951" s="6" t="s">
        <v>4643</v>
      </c>
      <c r="B951" s="6">
        <v>1</v>
      </c>
    </row>
    <row r="952" spans="1:2" x14ac:dyDescent="0.25">
      <c r="A952" s="6" t="s">
        <v>3021</v>
      </c>
      <c r="B952" s="6">
        <v>1</v>
      </c>
    </row>
    <row r="953" spans="1:2" x14ac:dyDescent="0.25">
      <c r="A953" s="6" t="s">
        <v>2463</v>
      </c>
      <c r="B953" s="6">
        <v>1</v>
      </c>
    </row>
    <row r="954" spans="1:2" x14ac:dyDescent="0.25">
      <c r="A954" s="6" t="s">
        <v>391</v>
      </c>
      <c r="B954" s="6">
        <v>1</v>
      </c>
    </row>
    <row r="955" spans="1:2" x14ac:dyDescent="0.25">
      <c r="A955" s="6" t="s">
        <v>3555</v>
      </c>
      <c r="B955" s="6">
        <v>1</v>
      </c>
    </row>
    <row r="956" spans="1:2" x14ac:dyDescent="0.25">
      <c r="A956" s="6" t="s">
        <v>3557</v>
      </c>
      <c r="B956" s="6">
        <v>1</v>
      </c>
    </row>
    <row r="957" spans="1:2" x14ac:dyDescent="0.25">
      <c r="A957" s="6" t="s">
        <v>1671</v>
      </c>
      <c r="B957" s="6">
        <v>1</v>
      </c>
    </row>
    <row r="958" spans="1:2" x14ac:dyDescent="0.25">
      <c r="A958" s="6" t="s">
        <v>5897</v>
      </c>
      <c r="B958" s="6">
        <v>1</v>
      </c>
    </row>
    <row r="959" spans="1:2" x14ac:dyDescent="0.25">
      <c r="A959" s="6" t="s">
        <v>2891</v>
      </c>
      <c r="B959" s="6">
        <v>1</v>
      </c>
    </row>
    <row r="960" spans="1:2" x14ac:dyDescent="0.25">
      <c r="A960" s="6" t="s">
        <v>33124</v>
      </c>
      <c r="B960" s="6">
        <v>1</v>
      </c>
    </row>
    <row r="961" spans="1:2" x14ac:dyDescent="0.25">
      <c r="A961" s="6" t="s">
        <v>5731</v>
      </c>
      <c r="B961" s="6">
        <v>1</v>
      </c>
    </row>
    <row r="962" spans="1:2" x14ac:dyDescent="0.25">
      <c r="A962" s="6" t="s">
        <v>3001</v>
      </c>
      <c r="B962" s="6">
        <v>1</v>
      </c>
    </row>
    <row r="963" spans="1:2" x14ac:dyDescent="0.25">
      <c r="A963" s="6" t="s">
        <v>36794</v>
      </c>
      <c r="B963" s="6">
        <v>1</v>
      </c>
    </row>
    <row r="964" spans="1:2" x14ac:dyDescent="0.25">
      <c r="A964" s="6" t="s">
        <v>7921</v>
      </c>
      <c r="B964" s="6">
        <v>1</v>
      </c>
    </row>
    <row r="965" spans="1:2" x14ac:dyDescent="0.25">
      <c r="A965" s="6" t="s">
        <v>5634</v>
      </c>
      <c r="B965" s="6">
        <v>1</v>
      </c>
    </row>
    <row r="966" spans="1:2" x14ac:dyDescent="0.25">
      <c r="A966" s="6" t="s">
        <v>5375</v>
      </c>
      <c r="B966" s="6">
        <v>1</v>
      </c>
    </row>
    <row r="967" spans="1:2" x14ac:dyDescent="0.25">
      <c r="A967" s="6" t="s">
        <v>5435</v>
      </c>
      <c r="B967" s="6">
        <v>1</v>
      </c>
    </row>
    <row r="968" spans="1:2" x14ac:dyDescent="0.25">
      <c r="A968" s="6" t="s">
        <v>4729</v>
      </c>
      <c r="B968" s="6">
        <v>1</v>
      </c>
    </row>
    <row r="969" spans="1:2" x14ac:dyDescent="0.25">
      <c r="A969" s="6" t="s">
        <v>4723</v>
      </c>
      <c r="B969" s="6">
        <v>1</v>
      </c>
    </row>
    <row r="970" spans="1:2" x14ac:dyDescent="0.25">
      <c r="A970" s="6" t="s">
        <v>5134</v>
      </c>
      <c r="B970" s="6">
        <v>1</v>
      </c>
    </row>
    <row r="971" spans="1:2" x14ac:dyDescent="0.25">
      <c r="A971" s="6" t="s">
        <v>5882</v>
      </c>
      <c r="B971" s="6">
        <v>1</v>
      </c>
    </row>
    <row r="972" spans="1:2" x14ac:dyDescent="0.25">
      <c r="A972" s="6" t="s">
        <v>1907</v>
      </c>
      <c r="B972" s="6">
        <v>1</v>
      </c>
    </row>
    <row r="973" spans="1:2" x14ac:dyDescent="0.25">
      <c r="A973" s="6" t="s">
        <v>6591</v>
      </c>
      <c r="B973" s="6">
        <v>1</v>
      </c>
    </row>
    <row r="974" spans="1:2" x14ac:dyDescent="0.25">
      <c r="A974" s="6" t="s">
        <v>36726</v>
      </c>
      <c r="B974" s="6">
        <v>1</v>
      </c>
    </row>
    <row r="975" spans="1:2" x14ac:dyDescent="0.25">
      <c r="A975" s="6" t="s">
        <v>1930</v>
      </c>
      <c r="B975" s="6">
        <v>1</v>
      </c>
    </row>
    <row r="976" spans="1:2" x14ac:dyDescent="0.25">
      <c r="A976" s="6" t="s">
        <v>33163</v>
      </c>
      <c r="B976" s="6">
        <v>1</v>
      </c>
    </row>
    <row r="977" spans="1:2" x14ac:dyDescent="0.25">
      <c r="A977" s="6" t="s">
        <v>7563</v>
      </c>
      <c r="B977" s="6">
        <v>1</v>
      </c>
    </row>
    <row r="978" spans="1:2" x14ac:dyDescent="0.25">
      <c r="A978" s="6" t="s">
        <v>3553</v>
      </c>
      <c r="B978" s="6">
        <v>1</v>
      </c>
    </row>
    <row r="979" spans="1:2" x14ac:dyDescent="0.25">
      <c r="A979" s="6" t="s">
        <v>3505</v>
      </c>
      <c r="B979" s="6">
        <v>1</v>
      </c>
    </row>
    <row r="980" spans="1:2" x14ac:dyDescent="0.25">
      <c r="A980" s="6" t="s">
        <v>7157</v>
      </c>
      <c r="B980" s="6">
        <v>1</v>
      </c>
    </row>
    <row r="981" spans="1:2" x14ac:dyDescent="0.25">
      <c r="A981" s="6" t="s">
        <v>3036</v>
      </c>
      <c r="B981" s="6">
        <v>1</v>
      </c>
    </row>
    <row r="982" spans="1:2" x14ac:dyDescent="0.25">
      <c r="A982" s="6" t="s">
        <v>7228</v>
      </c>
      <c r="B982" s="6">
        <v>1</v>
      </c>
    </row>
    <row r="983" spans="1:2" x14ac:dyDescent="0.25">
      <c r="A983" s="6" t="s">
        <v>32775</v>
      </c>
      <c r="B983" s="6">
        <v>1</v>
      </c>
    </row>
    <row r="984" spans="1:2" x14ac:dyDescent="0.25">
      <c r="A984" s="6" t="s">
        <v>4169</v>
      </c>
      <c r="B984" s="6">
        <v>1</v>
      </c>
    </row>
    <row r="985" spans="1:2" x14ac:dyDescent="0.25">
      <c r="A985" s="6" t="s">
        <v>1307</v>
      </c>
      <c r="B985" s="6">
        <v>1</v>
      </c>
    </row>
    <row r="986" spans="1:2" x14ac:dyDescent="0.25">
      <c r="A986" s="6" t="s">
        <v>2157</v>
      </c>
      <c r="B986" s="6">
        <v>1</v>
      </c>
    </row>
    <row r="987" spans="1:2" x14ac:dyDescent="0.25">
      <c r="A987" s="6" t="s">
        <v>5166</v>
      </c>
      <c r="B987" s="6">
        <v>1</v>
      </c>
    </row>
    <row r="988" spans="1:2" x14ac:dyDescent="0.25">
      <c r="A988" s="6" t="s">
        <v>4203</v>
      </c>
      <c r="B988" s="6">
        <v>1</v>
      </c>
    </row>
    <row r="989" spans="1:2" x14ac:dyDescent="0.25">
      <c r="A989" s="6" t="s">
        <v>6770</v>
      </c>
      <c r="B989" s="6">
        <v>1</v>
      </c>
    </row>
    <row r="990" spans="1:2" x14ac:dyDescent="0.25">
      <c r="A990" s="6" t="s">
        <v>33623</v>
      </c>
      <c r="B990" s="6">
        <v>1</v>
      </c>
    </row>
    <row r="991" spans="1:2" x14ac:dyDescent="0.25">
      <c r="A991" s="6" t="s">
        <v>1142</v>
      </c>
      <c r="B991" s="6">
        <v>1</v>
      </c>
    </row>
    <row r="992" spans="1:2" x14ac:dyDescent="0.25">
      <c r="A992" s="6" t="s">
        <v>3693</v>
      </c>
      <c r="B992" s="6">
        <v>1</v>
      </c>
    </row>
    <row r="993" spans="1:2" x14ac:dyDescent="0.25">
      <c r="A993" s="6" t="s">
        <v>32949</v>
      </c>
      <c r="B993" s="6">
        <v>1</v>
      </c>
    </row>
    <row r="994" spans="1:2" x14ac:dyDescent="0.25">
      <c r="A994" s="6" t="s">
        <v>6333</v>
      </c>
      <c r="B994" s="6">
        <v>1</v>
      </c>
    </row>
    <row r="995" spans="1:2" x14ac:dyDescent="0.25">
      <c r="A995" s="6" t="s">
        <v>5689</v>
      </c>
      <c r="B995" s="6">
        <v>1</v>
      </c>
    </row>
    <row r="996" spans="1:2" x14ac:dyDescent="0.25">
      <c r="A996" s="6" t="s">
        <v>5467</v>
      </c>
      <c r="B996" s="6">
        <v>1</v>
      </c>
    </row>
    <row r="997" spans="1:2" x14ac:dyDescent="0.25">
      <c r="A997" s="6" t="s">
        <v>5315</v>
      </c>
      <c r="B997" s="6">
        <v>1</v>
      </c>
    </row>
    <row r="998" spans="1:2" x14ac:dyDescent="0.25">
      <c r="A998" s="6" t="s">
        <v>1439</v>
      </c>
      <c r="B998" s="6">
        <v>1</v>
      </c>
    </row>
    <row r="999" spans="1:2" x14ac:dyDescent="0.25">
      <c r="A999" s="6" t="s">
        <v>1663</v>
      </c>
      <c r="B999" s="6">
        <v>1</v>
      </c>
    </row>
    <row r="1000" spans="1:2" x14ac:dyDescent="0.25">
      <c r="A1000" s="6" t="s">
        <v>2159</v>
      </c>
      <c r="B1000" s="6">
        <v>1</v>
      </c>
    </row>
    <row r="1001" spans="1:2" x14ac:dyDescent="0.25">
      <c r="A1001" s="6" t="s">
        <v>5586</v>
      </c>
      <c r="B1001" s="6">
        <v>1</v>
      </c>
    </row>
    <row r="1002" spans="1:2" x14ac:dyDescent="0.25">
      <c r="A1002" s="6" t="s">
        <v>568</v>
      </c>
      <c r="B1002" s="6">
        <v>1</v>
      </c>
    </row>
    <row r="1003" spans="1:2" x14ac:dyDescent="0.25">
      <c r="A1003" s="6" t="s">
        <v>3137</v>
      </c>
      <c r="B1003" s="6">
        <v>1</v>
      </c>
    </row>
    <row r="1004" spans="1:2" x14ac:dyDescent="0.25">
      <c r="A1004" s="6" t="s">
        <v>33254</v>
      </c>
      <c r="B1004" s="6">
        <v>1</v>
      </c>
    </row>
    <row r="1005" spans="1:2" x14ac:dyDescent="0.25">
      <c r="A1005" s="6" t="s">
        <v>6165</v>
      </c>
      <c r="B1005" s="6">
        <v>1</v>
      </c>
    </row>
    <row r="1006" spans="1:2" x14ac:dyDescent="0.25">
      <c r="A1006" s="6" t="s">
        <v>7990</v>
      </c>
      <c r="B1006" s="6">
        <v>1</v>
      </c>
    </row>
    <row r="1007" spans="1:2" x14ac:dyDescent="0.25">
      <c r="A1007" s="6" t="s">
        <v>7571</v>
      </c>
      <c r="B1007" s="6">
        <v>1</v>
      </c>
    </row>
    <row r="1008" spans="1:2" x14ac:dyDescent="0.25">
      <c r="A1008" s="6" t="s">
        <v>6796</v>
      </c>
      <c r="B1008" s="6">
        <v>1</v>
      </c>
    </row>
    <row r="1009" spans="1:2" x14ac:dyDescent="0.25">
      <c r="A1009" s="6" t="s">
        <v>2109</v>
      </c>
      <c r="B1009" s="6">
        <v>1</v>
      </c>
    </row>
    <row r="1010" spans="1:2" x14ac:dyDescent="0.25">
      <c r="A1010" s="6" t="s">
        <v>2105</v>
      </c>
      <c r="B1010" s="6">
        <v>1</v>
      </c>
    </row>
    <row r="1011" spans="1:2" x14ac:dyDescent="0.25">
      <c r="A1011" s="6" t="s">
        <v>5313</v>
      </c>
      <c r="B1011" s="6">
        <v>1</v>
      </c>
    </row>
    <row r="1012" spans="1:2" x14ac:dyDescent="0.25">
      <c r="A1012" s="6" t="s">
        <v>2227</v>
      </c>
      <c r="B1012" s="6">
        <v>1</v>
      </c>
    </row>
    <row r="1013" spans="1:2" x14ac:dyDescent="0.25">
      <c r="A1013" s="6" t="s">
        <v>6414</v>
      </c>
      <c r="B1013" s="6">
        <v>1</v>
      </c>
    </row>
    <row r="1014" spans="1:2" x14ac:dyDescent="0.25">
      <c r="A1014" s="6" t="s">
        <v>2953</v>
      </c>
      <c r="B1014" s="6">
        <v>1</v>
      </c>
    </row>
    <row r="1015" spans="1:2" x14ac:dyDescent="0.25">
      <c r="A1015" s="6" t="s">
        <v>33132</v>
      </c>
      <c r="B1015" s="6">
        <v>1</v>
      </c>
    </row>
    <row r="1016" spans="1:2" x14ac:dyDescent="0.25">
      <c r="A1016" s="6" t="s">
        <v>1423</v>
      </c>
      <c r="B1016" s="6">
        <v>1</v>
      </c>
    </row>
    <row r="1017" spans="1:2" x14ac:dyDescent="0.25">
      <c r="A1017" s="6" t="s">
        <v>5870</v>
      </c>
      <c r="B1017" s="6">
        <v>1</v>
      </c>
    </row>
    <row r="1018" spans="1:2" x14ac:dyDescent="0.25">
      <c r="A1018" s="6" t="s">
        <v>5816</v>
      </c>
      <c r="B1018" s="6">
        <v>1</v>
      </c>
    </row>
    <row r="1019" spans="1:2" x14ac:dyDescent="0.25">
      <c r="A1019" s="6" t="s">
        <v>1975</v>
      </c>
      <c r="B1019" s="6">
        <v>1</v>
      </c>
    </row>
    <row r="1020" spans="1:2" x14ac:dyDescent="0.25">
      <c r="A1020" s="6" t="s">
        <v>36749</v>
      </c>
      <c r="B1020" s="6">
        <v>1</v>
      </c>
    </row>
    <row r="1021" spans="1:2" x14ac:dyDescent="0.25">
      <c r="A1021" s="6" t="s">
        <v>1649</v>
      </c>
      <c r="B1021" s="6">
        <v>1</v>
      </c>
    </row>
    <row r="1022" spans="1:2" x14ac:dyDescent="0.25">
      <c r="A1022" s="6" t="s">
        <v>6471</v>
      </c>
      <c r="B1022" s="6">
        <v>1</v>
      </c>
    </row>
    <row r="1023" spans="1:2" x14ac:dyDescent="0.25">
      <c r="A1023" s="6" t="s">
        <v>33083</v>
      </c>
      <c r="B1023" s="6">
        <v>1</v>
      </c>
    </row>
    <row r="1024" spans="1:2" x14ac:dyDescent="0.25">
      <c r="A1024" s="6" t="s">
        <v>4091</v>
      </c>
      <c r="B1024" s="6">
        <v>1</v>
      </c>
    </row>
    <row r="1025" spans="1:2" x14ac:dyDescent="0.25">
      <c r="A1025" s="6" t="s">
        <v>520</v>
      </c>
      <c r="B1025" s="6">
        <v>1</v>
      </c>
    </row>
    <row r="1026" spans="1:2" x14ac:dyDescent="0.25">
      <c r="A1026" s="6" t="s">
        <v>3815</v>
      </c>
      <c r="B1026" s="6">
        <v>1</v>
      </c>
    </row>
    <row r="1027" spans="1:2" x14ac:dyDescent="0.25">
      <c r="A1027" s="6" t="s">
        <v>32270</v>
      </c>
      <c r="B1027" s="6">
        <v>1</v>
      </c>
    </row>
    <row r="1028" spans="1:2" x14ac:dyDescent="0.25">
      <c r="A1028" s="6" t="s">
        <v>5868</v>
      </c>
      <c r="B1028" s="6">
        <v>1</v>
      </c>
    </row>
    <row r="1029" spans="1:2" x14ac:dyDescent="0.25">
      <c r="A1029" s="6" t="s">
        <v>7749</v>
      </c>
      <c r="B1029" s="6">
        <v>1</v>
      </c>
    </row>
    <row r="1030" spans="1:2" x14ac:dyDescent="0.25">
      <c r="A1030" s="6" t="s">
        <v>4866</v>
      </c>
      <c r="B1030" s="6">
        <v>1</v>
      </c>
    </row>
    <row r="1031" spans="1:2" x14ac:dyDescent="0.25">
      <c r="A1031" s="6" t="s">
        <v>3718</v>
      </c>
      <c r="B1031" s="6">
        <v>1</v>
      </c>
    </row>
    <row r="1032" spans="1:2" x14ac:dyDescent="0.25">
      <c r="A1032" s="6" t="s">
        <v>5711</v>
      </c>
      <c r="B1032" s="6">
        <v>1</v>
      </c>
    </row>
    <row r="1033" spans="1:2" x14ac:dyDescent="0.25">
      <c r="A1033" s="6" t="s">
        <v>33578</v>
      </c>
      <c r="B1033" s="6">
        <v>1</v>
      </c>
    </row>
    <row r="1034" spans="1:2" x14ac:dyDescent="0.25">
      <c r="A1034" s="6" t="s">
        <v>36780</v>
      </c>
      <c r="B1034" s="6">
        <v>1</v>
      </c>
    </row>
    <row r="1035" spans="1:2" x14ac:dyDescent="0.25">
      <c r="A1035" s="6" t="s">
        <v>4057</v>
      </c>
      <c r="B1035" s="6">
        <v>1</v>
      </c>
    </row>
    <row r="1036" spans="1:2" x14ac:dyDescent="0.25">
      <c r="A1036" s="6" t="s">
        <v>3167</v>
      </c>
      <c r="B1036" s="6">
        <v>1</v>
      </c>
    </row>
    <row r="1037" spans="1:2" x14ac:dyDescent="0.25">
      <c r="A1037" s="6" t="s">
        <v>2965</v>
      </c>
      <c r="B1037" s="6">
        <v>1</v>
      </c>
    </row>
    <row r="1038" spans="1:2" x14ac:dyDescent="0.25">
      <c r="A1038" s="6" t="s">
        <v>33321</v>
      </c>
      <c r="B1038" s="6">
        <v>1</v>
      </c>
    </row>
    <row r="1039" spans="1:2" x14ac:dyDescent="0.25">
      <c r="A1039" s="6" t="s">
        <v>33259</v>
      </c>
      <c r="B1039" s="6">
        <v>1</v>
      </c>
    </row>
    <row r="1040" spans="1:2" x14ac:dyDescent="0.25">
      <c r="A1040" s="6" t="s">
        <v>5620</v>
      </c>
      <c r="B1040" s="6">
        <v>1</v>
      </c>
    </row>
    <row r="1041" spans="1:2" x14ac:dyDescent="0.25">
      <c r="A1041" s="6" t="s">
        <v>3495</v>
      </c>
      <c r="B1041" s="6">
        <v>1</v>
      </c>
    </row>
    <row r="1042" spans="1:2" x14ac:dyDescent="0.25">
      <c r="A1042" s="6" t="s">
        <v>5255</v>
      </c>
      <c r="B1042" s="6">
        <v>1</v>
      </c>
    </row>
    <row r="1043" spans="1:2" x14ac:dyDescent="0.25">
      <c r="A1043" s="6" t="s">
        <v>1309</v>
      </c>
      <c r="B1043" s="6">
        <v>1</v>
      </c>
    </row>
    <row r="1044" spans="1:2" x14ac:dyDescent="0.25">
      <c r="A1044" s="6" t="s">
        <v>3673</v>
      </c>
      <c r="B1044" s="6">
        <v>1</v>
      </c>
    </row>
    <row r="1045" spans="1:2" x14ac:dyDescent="0.25">
      <c r="A1045" s="6" t="s">
        <v>5044</v>
      </c>
      <c r="B1045" s="6">
        <v>1</v>
      </c>
    </row>
    <row r="1046" spans="1:2" x14ac:dyDescent="0.25">
      <c r="A1046" s="6" t="s">
        <v>6732</v>
      </c>
      <c r="B1046" s="6">
        <v>1</v>
      </c>
    </row>
    <row r="1047" spans="1:2" x14ac:dyDescent="0.25">
      <c r="A1047" s="6" t="s">
        <v>5046</v>
      </c>
      <c r="B1047" s="6">
        <v>1</v>
      </c>
    </row>
    <row r="1048" spans="1:2" x14ac:dyDescent="0.25">
      <c r="A1048" s="6" t="s">
        <v>2987</v>
      </c>
      <c r="B1048" s="6">
        <v>1</v>
      </c>
    </row>
    <row r="1049" spans="1:2" x14ac:dyDescent="0.25">
      <c r="A1049" s="6" t="s">
        <v>3851</v>
      </c>
      <c r="B1049" s="6">
        <v>1</v>
      </c>
    </row>
    <row r="1050" spans="1:2" x14ac:dyDescent="0.25">
      <c r="A1050" s="6" t="s">
        <v>33273</v>
      </c>
      <c r="B1050" s="6">
        <v>1</v>
      </c>
    </row>
    <row r="1051" spans="1:2" x14ac:dyDescent="0.25">
      <c r="A1051" s="6" t="s">
        <v>3040</v>
      </c>
      <c r="B1051" s="6">
        <v>1</v>
      </c>
    </row>
    <row r="1052" spans="1:2" x14ac:dyDescent="0.25">
      <c r="A1052" s="6" t="s">
        <v>4607</v>
      </c>
      <c r="B1052" s="6">
        <v>1</v>
      </c>
    </row>
    <row r="1053" spans="1:2" x14ac:dyDescent="0.25">
      <c r="A1053" s="6" t="s">
        <v>33214</v>
      </c>
      <c r="B1053" s="6">
        <v>1</v>
      </c>
    </row>
    <row r="1054" spans="1:2" x14ac:dyDescent="0.25">
      <c r="A1054" s="6" t="s">
        <v>36758</v>
      </c>
      <c r="B1054" s="6">
        <v>1</v>
      </c>
    </row>
    <row r="1055" spans="1:2" x14ac:dyDescent="0.25">
      <c r="A1055" s="6" t="s">
        <v>5543</v>
      </c>
      <c r="B1055" s="6">
        <v>1</v>
      </c>
    </row>
    <row r="1056" spans="1:2" x14ac:dyDescent="0.25">
      <c r="A1056" s="6" t="s">
        <v>7557</v>
      </c>
      <c r="B1056" s="6">
        <v>1</v>
      </c>
    </row>
    <row r="1057" spans="1:2" x14ac:dyDescent="0.25">
      <c r="A1057" s="6" t="s">
        <v>4629</v>
      </c>
      <c r="B1057" s="6">
        <v>1</v>
      </c>
    </row>
    <row r="1058" spans="1:2" x14ac:dyDescent="0.25">
      <c r="A1058" s="6" t="s">
        <v>5903</v>
      </c>
      <c r="B1058" s="6">
        <v>1</v>
      </c>
    </row>
    <row r="1059" spans="1:2" x14ac:dyDescent="0.25">
      <c r="A1059" s="6" t="s">
        <v>4747</v>
      </c>
      <c r="B1059" s="6">
        <v>1</v>
      </c>
    </row>
    <row r="1060" spans="1:2" x14ac:dyDescent="0.25">
      <c r="A1060" s="6" t="s">
        <v>2909</v>
      </c>
      <c r="B1060" s="6">
        <v>1</v>
      </c>
    </row>
    <row r="1061" spans="1:2" x14ac:dyDescent="0.25">
      <c r="A1061" s="6" t="s">
        <v>625</v>
      </c>
      <c r="B1061" s="6">
        <v>1</v>
      </c>
    </row>
    <row r="1062" spans="1:2" x14ac:dyDescent="0.25">
      <c r="A1062" s="6" t="s">
        <v>2823</v>
      </c>
      <c r="B1062" s="6">
        <v>1</v>
      </c>
    </row>
    <row r="1063" spans="1:2" x14ac:dyDescent="0.25">
      <c r="A1063" s="6" t="s">
        <v>6780</v>
      </c>
      <c r="B1063" s="6">
        <v>1</v>
      </c>
    </row>
    <row r="1064" spans="1:2" x14ac:dyDescent="0.25">
      <c r="A1064" s="6" t="s">
        <v>33093</v>
      </c>
      <c r="B1064" s="6">
        <v>1</v>
      </c>
    </row>
    <row r="1065" spans="1:2" x14ac:dyDescent="0.25">
      <c r="A1065" s="15" t="s">
        <v>15482</v>
      </c>
      <c r="B1065" s="6">
        <v>1</v>
      </c>
    </row>
    <row r="1066" spans="1:2" x14ac:dyDescent="0.25">
      <c r="A1066" s="6" t="s">
        <v>4703</v>
      </c>
      <c r="B1066" s="6">
        <v>1</v>
      </c>
    </row>
    <row r="1067" spans="1:2" x14ac:dyDescent="0.25">
      <c r="A1067" s="6" t="s">
        <v>5666</v>
      </c>
      <c r="B1067" s="6">
        <v>1</v>
      </c>
    </row>
    <row r="1068" spans="1:2" x14ac:dyDescent="0.25">
      <c r="A1068" s="6" t="s">
        <v>2851</v>
      </c>
      <c r="B1068" s="6">
        <v>1</v>
      </c>
    </row>
    <row r="1069" spans="1:2" x14ac:dyDescent="0.25">
      <c r="A1069" s="6" t="s">
        <v>33413</v>
      </c>
      <c r="B1069" s="6">
        <v>1</v>
      </c>
    </row>
    <row r="1070" spans="1:2" x14ac:dyDescent="0.25">
      <c r="A1070" s="6" t="s">
        <v>5876</v>
      </c>
      <c r="B1070" s="6">
        <v>1</v>
      </c>
    </row>
    <row r="1071" spans="1:2" x14ac:dyDescent="0.25">
      <c r="A1071" s="6" t="s">
        <v>5872</v>
      </c>
      <c r="B1071" s="6">
        <v>1</v>
      </c>
    </row>
    <row r="1072" spans="1:2" x14ac:dyDescent="0.25">
      <c r="A1072" s="6" t="s">
        <v>32983</v>
      </c>
      <c r="B1072" s="6">
        <v>1</v>
      </c>
    </row>
    <row r="1073" spans="1:2" x14ac:dyDescent="0.25">
      <c r="A1073" s="6" t="s">
        <v>2919</v>
      </c>
      <c r="B1073" s="6">
        <v>1</v>
      </c>
    </row>
    <row r="1074" spans="1:2" x14ac:dyDescent="0.25">
      <c r="A1074" s="6" t="s">
        <v>356</v>
      </c>
      <c r="B1074" s="6">
        <v>1</v>
      </c>
    </row>
    <row r="1075" spans="1:2" x14ac:dyDescent="0.25">
      <c r="A1075" s="6" t="s">
        <v>3571</v>
      </c>
      <c r="B1075" s="6">
        <v>1</v>
      </c>
    </row>
    <row r="1076" spans="1:2" x14ac:dyDescent="0.25">
      <c r="A1076" s="6" t="s">
        <v>6155</v>
      </c>
      <c r="B1076" s="6">
        <v>1</v>
      </c>
    </row>
    <row r="1077" spans="1:2" x14ac:dyDescent="0.25">
      <c r="A1077" s="6" t="s">
        <v>6800</v>
      </c>
      <c r="B1077" s="6">
        <v>1</v>
      </c>
    </row>
    <row r="1078" spans="1:2" x14ac:dyDescent="0.25">
      <c r="A1078" s="6" t="s">
        <v>5915</v>
      </c>
      <c r="B1078" s="6">
        <v>1</v>
      </c>
    </row>
    <row r="1079" spans="1:2" x14ac:dyDescent="0.25">
      <c r="A1079" s="6" t="s">
        <v>32669</v>
      </c>
      <c r="B1079" s="6">
        <v>1</v>
      </c>
    </row>
    <row r="1080" spans="1:2" x14ac:dyDescent="0.25">
      <c r="A1080" s="6" t="s">
        <v>2829</v>
      </c>
      <c r="B1080" s="6">
        <v>1</v>
      </c>
    </row>
    <row r="1081" spans="1:2" x14ac:dyDescent="0.25">
      <c r="A1081" s="6" t="s">
        <v>454</v>
      </c>
      <c r="B1081" s="6">
        <v>1</v>
      </c>
    </row>
    <row r="1082" spans="1:2" x14ac:dyDescent="0.25">
      <c r="A1082" s="6" t="s">
        <v>4009</v>
      </c>
      <c r="B1082" s="6">
        <v>1</v>
      </c>
    </row>
    <row r="1083" spans="1:2" x14ac:dyDescent="0.25">
      <c r="A1083" s="6" t="s">
        <v>4464</v>
      </c>
      <c r="B1083" s="6">
        <v>1</v>
      </c>
    </row>
    <row r="1084" spans="1:2" x14ac:dyDescent="0.25">
      <c r="A1084" s="6" t="s">
        <v>2492</v>
      </c>
      <c r="B1084" s="6">
        <v>1</v>
      </c>
    </row>
    <row r="1085" spans="1:2" x14ac:dyDescent="0.25">
      <c r="A1085" s="6" t="s">
        <v>6846</v>
      </c>
      <c r="B1085" s="6">
        <v>1</v>
      </c>
    </row>
    <row r="1086" spans="1:2" x14ac:dyDescent="0.25">
      <c r="A1086" s="6" t="s">
        <v>5265</v>
      </c>
      <c r="B1086" s="6">
        <v>1</v>
      </c>
    </row>
    <row r="1087" spans="1:2" x14ac:dyDescent="0.25">
      <c r="A1087" s="6" t="s">
        <v>522</v>
      </c>
      <c r="B1087" s="6">
        <v>1</v>
      </c>
    </row>
    <row r="1088" spans="1:2" x14ac:dyDescent="0.25">
      <c r="A1088" s="6" t="s">
        <v>2047</v>
      </c>
      <c r="B1088" s="6">
        <v>1</v>
      </c>
    </row>
    <row r="1089" spans="1:2" x14ac:dyDescent="0.25">
      <c r="A1089" s="6" t="s">
        <v>2165</v>
      </c>
      <c r="B1089" s="6">
        <v>1</v>
      </c>
    </row>
    <row r="1090" spans="1:2" x14ac:dyDescent="0.25">
      <c r="A1090" s="15" t="s">
        <v>15484</v>
      </c>
      <c r="B1090" s="6">
        <v>1</v>
      </c>
    </row>
    <row r="1091" spans="1:2" x14ac:dyDescent="0.25">
      <c r="A1091" s="6" t="s">
        <v>748</v>
      </c>
      <c r="B1091" s="6">
        <v>1</v>
      </c>
    </row>
    <row r="1092" spans="1:2" x14ac:dyDescent="0.25">
      <c r="A1092" s="6" t="s">
        <v>2068</v>
      </c>
      <c r="B1092" s="6">
        <v>1</v>
      </c>
    </row>
    <row r="1093" spans="1:2" x14ac:dyDescent="0.25">
      <c r="A1093" s="15" t="s">
        <v>15501</v>
      </c>
      <c r="B1093" s="6">
        <v>1</v>
      </c>
    </row>
    <row r="1094" spans="1:2" x14ac:dyDescent="0.25">
      <c r="A1094" s="6" t="s">
        <v>518</v>
      </c>
      <c r="B1094" s="6">
        <v>1</v>
      </c>
    </row>
    <row r="1095" spans="1:2" x14ac:dyDescent="0.25">
      <c r="A1095" s="6" t="s">
        <v>1188</v>
      </c>
      <c r="B1095" s="6">
        <v>1</v>
      </c>
    </row>
    <row r="1096" spans="1:2" x14ac:dyDescent="0.25">
      <c r="A1096" s="6" t="s">
        <v>1170</v>
      </c>
      <c r="B1096" s="6">
        <v>1</v>
      </c>
    </row>
    <row r="1097" spans="1:2" x14ac:dyDescent="0.25">
      <c r="A1097" s="6" t="s">
        <v>32636</v>
      </c>
      <c r="B1097" s="6">
        <v>1</v>
      </c>
    </row>
    <row r="1098" spans="1:2" x14ac:dyDescent="0.25">
      <c r="A1098" s="6" t="s">
        <v>5377</v>
      </c>
      <c r="B1098" s="6">
        <v>1</v>
      </c>
    </row>
    <row r="1099" spans="1:2" x14ac:dyDescent="0.25">
      <c r="A1099" s="6" t="s">
        <v>36804</v>
      </c>
      <c r="B1099" s="6">
        <v>1</v>
      </c>
    </row>
    <row r="1100" spans="1:2" x14ac:dyDescent="0.25">
      <c r="A1100" s="6" t="s">
        <v>669</v>
      </c>
      <c r="B1100" s="6">
        <v>1</v>
      </c>
    </row>
    <row r="1101" spans="1:2" x14ac:dyDescent="0.25">
      <c r="A1101" s="6" t="s">
        <v>7847</v>
      </c>
      <c r="B1101" s="6">
        <v>1</v>
      </c>
    </row>
    <row r="1102" spans="1:2" x14ac:dyDescent="0.25">
      <c r="A1102" s="6" t="s">
        <v>7988</v>
      </c>
      <c r="B1102" s="6">
        <v>1</v>
      </c>
    </row>
    <row r="1103" spans="1:2" x14ac:dyDescent="0.25">
      <c r="A1103" s="6" t="s">
        <v>33458</v>
      </c>
      <c r="B1103" s="6">
        <v>1</v>
      </c>
    </row>
    <row r="1104" spans="1:2" x14ac:dyDescent="0.25">
      <c r="A1104" s="6" t="s">
        <v>5630</v>
      </c>
      <c r="B1104" s="6">
        <v>1</v>
      </c>
    </row>
    <row r="1105" spans="1:2" x14ac:dyDescent="0.25">
      <c r="A1105" s="6" t="s">
        <v>32550</v>
      </c>
      <c r="B1105" s="6">
        <v>1</v>
      </c>
    </row>
    <row r="1106" spans="1:2" x14ac:dyDescent="0.25">
      <c r="A1106" s="6" t="s">
        <v>2143</v>
      </c>
      <c r="B1106" s="6">
        <v>1</v>
      </c>
    </row>
    <row r="1107" spans="1:2" x14ac:dyDescent="0.25">
      <c r="A1107" s="6" t="s">
        <v>33429</v>
      </c>
      <c r="B1107" s="6">
        <v>1</v>
      </c>
    </row>
    <row r="1108" spans="1:2" x14ac:dyDescent="0.25">
      <c r="A1108" s="6" t="s">
        <v>5136</v>
      </c>
      <c r="B1108" s="6">
        <v>1</v>
      </c>
    </row>
    <row r="1109" spans="1:2" x14ac:dyDescent="0.25">
      <c r="A1109" s="6" t="s">
        <v>4864</v>
      </c>
      <c r="B1109" s="6">
        <v>1</v>
      </c>
    </row>
    <row r="1110" spans="1:2" x14ac:dyDescent="0.25">
      <c r="A1110" s="6" t="s">
        <v>6135</v>
      </c>
      <c r="B1110" s="6">
        <v>1</v>
      </c>
    </row>
    <row r="1111" spans="1:2" x14ac:dyDescent="0.25">
      <c r="A1111" s="6" t="s">
        <v>5038</v>
      </c>
      <c r="B1111" s="6">
        <v>1</v>
      </c>
    </row>
    <row r="1112" spans="1:2" x14ac:dyDescent="0.25">
      <c r="A1112" s="6" t="s">
        <v>36807</v>
      </c>
      <c r="B1112" s="6">
        <v>1</v>
      </c>
    </row>
    <row r="1113" spans="1:2" x14ac:dyDescent="0.25">
      <c r="A1113" s="15" t="s">
        <v>15485</v>
      </c>
      <c r="B1113" s="6">
        <v>1</v>
      </c>
    </row>
    <row r="1114" spans="1:2" x14ac:dyDescent="0.25">
      <c r="A1114" s="6" t="s">
        <v>2576</v>
      </c>
      <c r="B1114" s="6">
        <v>1</v>
      </c>
    </row>
    <row r="1115" spans="1:2" x14ac:dyDescent="0.25">
      <c r="A1115" s="6" t="s">
        <v>33126</v>
      </c>
      <c r="B1115" s="6">
        <v>1</v>
      </c>
    </row>
    <row r="1116" spans="1:2" x14ac:dyDescent="0.25">
      <c r="A1116" s="6" t="s">
        <v>2451</v>
      </c>
      <c r="B1116" s="6">
        <v>1</v>
      </c>
    </row>
    <row r="1117" spans="1:2" x14ac:dyDescent="0.25">
      <c r="A1117" s="6" t="s">
        <v>6147</v>
      </c>
      <c r="B1117" s="6">
        <v>1</v>
      </c>
    </row>
    <row r="1118" spans="1:2" x14ac:dyDescent="0.25">
      <c r="A1118" s="6" t="s">
        <v>5188</v>
      </c>
      <c r="B1118" s="6">
        <v>1</v>
      </c>
    </row>
    <row r="1119" spans="1:2" x14ac:dyDescent="0.25">
      <c r="A1119" s="6" t="s">
        <v>6396</v>
      </c>
      <c r="B1119" s="6">
        <v>1</v>
      </c>
    </row>
    <row r="1120" spans="1:2" x14ac:dyDescent="0.25">
      <c r="A1120" s="6" t="s">
        <v>6221</v>
      </c>
      <c r="B1120" s="6">
        <v>1</v>
      </c>
    </row>
    <row r="1121" spans="1:2" x14ac:dyDescent="0.25">
      <c r="A1121" s="6" t="s">
        <v>5703</v>
      </c>
      <c r="B1121" s="6">
        <v>1</v>
      </c>
    </row>
    <row r="1122" spans="1:2" x14ac:dyDescent="0.25">
      <c r="A1122" s="6" t="s">
        <v>5076</v>
      </c>
      <c r="B1122" s="6">
        <v>1</v>
      </c>
    </row>
    <row r="1123" spans="1:2" x14ac:dyDescent="0.25">
      <c r="A1123" s="6" t="s">
        <v>32716</v>
      </c>
      <c r="B1123" s="6">
        <v>1</v>
      </c>
    </row>
    <row r="1124" spans="1:2" x14ac:dyDescent="0.25">
      <c r="A1124" s="6" t="s">
        <v>2453</v>
      </c>
      <c r="B1124" s="6">
        <v>1</v>
      </c>
    </row>
    <row r="1125" spans="1:2" x14ac:dyDescent="0.25">
      <c r="A1125" s="6" t="s">
        <v>33266</v>
      </c>
      <c r="B1125" s="6">
        <v>1</v>
      </c>
    </row>
    <row r="1126" spans="1:2" x14ac:dyDescent="0.25">
      <c r="A1126" s="6" t="s">
        <v>5648</v>
      </c>
      <c r="B1126" s="6">
        <v>1</v>
      </c>
    </row>
    <row r="1127" spans="1:2" x14ac:dyDescent="0.25">
      <c r="A1127" s="6" t="s">
        <v>7549</v>
      </c>
      <c r="B1127" s="6">
        <v>1</v>
      </c>
    </row>
    <row r="1128" spans="1:2" x14ac:dyDescent="0.25">
      <c r="A1128" s="6" t="s">
        <v>7545</v>
      </c>
      <c r="B1128" s="6">
        <v>1</v>
      </c>
    </row>
    <row r="1129" spans="1:2" x14ac:dyDescent="0.25">
      <c r="A1129" s="6" t="s">
        <v>534</v>
      </c>
      <c r="B1129" s="6">
        <v>1</v>
      </c>
    </row>
    <row r="1130" spans="1:2" x14ac:dyDescent="0.25">
      <c r="A1130" s="6" t="s">
        <v>36768</v>
      </c>
      <c r="B1130" s="6">
        <v>1</v>
      </c>
    </row>
    <row r="1131" spans="1:2" x14ac:dyDescent="0.25">
      <c r="A1131" s="6" t="s">
        <v>619</v>
      </c>
      <c r="B1131" s="6">
        <v>1</v>
      </c>
    </row>
    <row r="1132" spans="1:2" x14ac:dyDescent="0.25">
      <c r="A1132" s="6" t="s">
        <v>7661</v>
      </c>
      <c r="B1132" s="6">
        <v>1</v>
      </c>
    </row>
    <row r="1133" spans="1:2" x14ac:dyDescent="0.25">
      <c r="A1133" s="6" t="s">
        <v>7723</v>
      </c>
      <c r="B1133" s="6">
        <v>1</v>
      </c>
    </row>
    <row r="1134" spans="1:2" x14ac:dyDescent="0.25">
      <c r="A1134" s="6" t="s">
        <v>7755</v>
      </c>
      <c r="B1134" s="6">
        <v>1</v>
      </c>
    </row>
    <row r="1135" spans="1:2" x14ac:dyDescent="0.25">
      <c r="A1135" s="6" t="s">
        <v>2933</v>
      </c>
      <c r="B1135" s="6">
        <v>1</v>
      </c>
    </row>
    <row r="1136" spans="1:2" x14ac:dyDescent="0.25">
      <c r="A1136" s="6" t="s">
        <v>1903</v>
      </c>
      <c r="B1136" s="6">
        <v>1</v>
      </c>
    </row>
    <row r="1137" spans="1:2" x14ac:dyDescent="0.25">
      <c r="A1137" s="6" t="s">
        <v>5616</v>
      </c>
      <c r="B1137" s="6">
        <v>1</v>
      </c>
    </row>
    <row r="1138" spans="1:2" x14ac:dyDescent="0.25">
      <c r="A1138" s="6" t="s">
        <v>5130</v>
      </c>
      <c r="B1138" s="6">
        <v>1</v>
      </c>
    </row>
    <row r="1139" spans="1:2" x14ac:dyDescent="0.25">
      <c r="A1139" s="6" t="s">
        <v>538</v>
      </c>
      <c r="B1139" s="6">
        <v>1</v>
      </c>
    </row>
    <row r="1140" spans="1:2" x14ac:dyDescent="0.25">
      <c r="A1140" s="6" t="s">
        <v>556</v>
      </c>
      <c r="B1140" s="6">
        <v>1</v>
      </c>
    </row>
    <row r="1141" spans="1:2" x14ac:dyDescent="0.25">
      <c r="A1141" s="6" t="s">
        <v>572</v>
      </c>
      <c r="B1141" s="6">
        <v>1</v>
      </c>
    </row>
    <row r="1142" spans="1:2" x14ac:dyDescent="0.25">
      <c r="A1142" s="6" t="s">
        <v>5303</v>
      </c>
      <c r="B1142" s="6">
        <v>1</v>
      </c>
    </row>
    <row r="1143" spans="1:2" x14ac:dyDescent="0.25">
      <c r="A1143" s="6" t="s">
        <v>5273</v>
      </c>
      <c r="B1143" s="6">
        <v>1</v>
      </c>
    </row>
    <row r="1144" spans="1:2" x14ac:dyDescent="0.25">
      <c r="A1144" s="6" t="s">
        <v>2769</v>
      </c>
      <c r="B1144" s="6">
        <v>1</v>
      </c>
    </row>
    <row r="1145" spans="1:2" x14ac:dyDescent="0.25">
      <c r="A1145" s="6" t="s">
        <v>7753</v>
      </c>
      <c r="B1145" s="6">
        <v>1</v>
      </c>
    </row>
    <row r="1146" spans="1:2" x14ac:dyDescent="0.25">
      <c r="A1146" s="6" t="s">
        <v>32849</v>
      </c>
      <c r="B1146" s="6">
        <v>1</v>
      </c>
    </row>
    <row r="1147" spans="1:2" x14ac:dyDescent="0.25">
      <c r="A1147" s="6" t="s">
        <v>1779</v>
      </c>
      <c r="B1147" s="6">
        <v>1</v>
      </c>
    </row>
    <row r="1148" spans="1:2" x14ac:dyDescent="0.25">
      <c r="A1148" s="6" t="s">
        <v>2470</v>
      </c>
      <c r="B1148" s="6">
        <v>1</v>
      </c>
    </row>
    <row r="1149" spans="1:2" x14ac:dyDescent="0.25">
      <c r="A1149" s="6" t="s">
        <v>6840</v>
      </c>
      <c r="B1149" s="6">
        <v>1</v>
      </c>
    </row>
    <row r="1150" spans="1:2" x14ac:dyDescent="0.25">
      <c r="A1150" s="6" t="s">
        <v>5749</v>
      </c>
      <c r="B1150" s="6">
        <v>1</v>
      </c>
    </row>
    <row r="1151" spans="1:2" x14ac:dyDescent="0.25">
      <c r="A1151" s="6" t="s">
        <v>3994</v>
      </c>
      <c r="B1151" s="6">
        <v>1</v>
      </c>
    </row>
    <row r="1152" spans="1:2" x14ac:dyDescent="0.25">
      <c r="A1152" s="6" t="s">
        <v>2855</v>
      </c>
      <c r="B1152" s="6">
        <v>1</v>
      </c>
    </row>
    <row r="1153" spans="1:2" x14ac:dyDescent="0.25">
      <c r="A1153" s="6" t="s">
        <v>3937</v>
      </c>
      <c r="B1153" s="6">
        <v>1</v>
      </c>
    </row>
    <row r="1154" spans="1:2" x14ac:dyDescent="0.25">
      <c r="A1154" s="6" t="s">
        <v>3949</v>
      </c>
      <c r="B1154" s="6">
        <v>1</v>
      </c>
    </row>
    <row r="1155" spans="1:2" x14ac:dyDescent="0.25">
      <c r="A1155" s="6" t="s">
        <v>423</v>
      </c>
      <c r="B1155" s="6">
        <v>1</v>
      </c>
    </row>
    <row r="1156" spans="1:2" x14ac:dyDescent="0.25">
      <c r="A1156" s="6" t="s">
        <v>5539</v>
      </c>
      <c r="B1156" s="6">
        <v>1</v>
      </c>
    </row>
    <row r="1157" spans="1:2" x14ac:dyDescent="0.25">
      <c r="A1157" s="6" t="s">
        <v>2574</v>
      </c>
      <c r="B1157" s="6">
        <v>1</v>
      </c>
    </row>
    <row r="1158" spans="1:2" x14ac:dyDescent="0.25">
      <c r="A1158" s="6" t="s">
        <v>7729</v>
      </c>
      <c r="B1158" s="6">
        <v>1</v>
      </c>
    </row>
    <row r="1159" spans="1:2" x14ac:dyDescent="0.25">
      <c r="A1159" s="6" t="s">
        <v>5632</v>
      </c>
      <c r="B1159" s="6">
        <v>1</v>
      </c>
    </row>
    <row r="1160" spans="1:2" x14ac:dyDescent="0.25">
      <c r="A1160" s="6" t="s">
        <v>7581</v>
      </c>
      <c r="B1160" s="6">
        <v>1</v>
      </c>
    </row>
    <row r="1161" spans="1:2" x14ac:dyDescent="0.25">
      <c r="A1161" s="6" t="s">
        <v>33063</v>
      </c>
      <c r="B1161" s="6">
        <v>1</v>
      </c>
    </row>
    <row r="1162" spans="1:2" x14ac:dyDescent="0.25">
      <c r="A1162" s="6" t="s">
        <v>4639</v>
      </c>
      <c r="B1162" s="6">
        <v>1</v>
      </c>
    </row>
    <row r="1163" spans="1:2" x14ac:dyDescent="0.25">
      <c r="A1163" s="6" t="s">
        <v>1582</v>
      </c>
      <c r="B1163" s="6">
        <v>1</v>
      </c>
    </row>
    <row r="1164" spans="1:2" x14ac:dyDescent="0.25">
      <c r="A1164" s="6" t="s">
        <v>3730</v>
      </c>
      <c r="B1164" s="6">
        <v>1</v>
      </c>
    </row>
    <row r="1165" spans="1:2" x14ac:dyDescent="0.25">
      <c r="A1165" s="6" t="s">
        <v>36826</v>
      </c>
      <c r="B1165" s="6">
        <v>1</v>
      </c>
    </row>
    <row r="1166" spans="1:2" x14ac:dyDescent="0.25">
      <c r="A1166" s="6" t="s">
        <v>33258</v>
      </c>
      <c r="B1166" s="6">
        <v>1</v>
      </c>
    </row>
    <row r="1167" spans="1:2" x14ac:dyDescent="0.25">
      <c r="A1167" s="6" t="s">
        <v>4173</v>
      </c>
      <c r="B1167" s="6">
        <v>1</v>
      </c>
    </row>
    <row r="1168" spans="1:2" x14ac:dyDescent="0.25">
      <c r="A1168" s="15" t="s">
        <v>15486</v>
      </c>
      <c r="B1168" s="6">
        <v>1</v>
      </c>
    </row>
    <row r="1169" spans="1:2" x14ac:dyDescent="0.25">
      <c r="A1169" s="6" t="s">
        <v>615</v>
      </c>
      <c r="B1169" s="6">
        <v>1</v>
      </c>
    </row>
    <row r="1170" spans="1:2" x14ac:dyDescent="0.25">
      <c r="A1170" s="6" t="s">
        <v>7849</v>
      </c>
      <c r="B1170" s="6">
        <v>1</v>
      </c>
    </row>
    <row r="1171" spans="1:2" x14ac:dyDescent="0.25">
      <c r="A1171" s="6" t="s">
        <v>4960</v>
      </c>
      <c r="B1171" s="6">
        <v>1</v>
      </c>
    </row>
    <row r="1172" spans="1:2" x14ac:dyDescent="0.25">
      <c r="A1172" s="6" t="s">
        <v>4697</v>
      </c>
      <c r="B1172" s="6">
        <v>1</v>
      </c>
    </row>
    <row r="1173" spans="1:2" x14ac:dyDescent="0.25">
      <c r="A1173" s="6" t="s">
        <v>4695</v>
      </c>
      <c r="B1173" s="6">
        <v>1</v>
      </c>
    </row>
    <row r="1174" spans="1:2" x14ac:dyDescent="0.25">
      <c r="A1174" s="6" t="s">
        <v>4683</v>
      </c>
      <c r="B1174" s="6">
        <v>1</v>
      </c>
    </row>
    <row r="1175" spans="1:2" x14ac:dyDescent="0.25">
      <c r="A1175" s="6" t="s">
        <v>4593</v>
      </c>
      <c r="B1175" s="6">
        <v>1</v>
      </c>
    </row>
    <row r="1176" spans="1:2" x14ac:dyDescent="0.25">
      <c r="A1176" s="6" t="s">
        <v>7741</v>
      </c>
      <c r="B1176" s="6">
        <v>1</v>
      </c>
    </row>
    <row r="1177" spans="1:2" x14ac:dyDescent="0.25">
      <c r="A1177" s="6" t="s">
        <v>5741</v>
      </c>
      <c r="B1177" s="6">
        <v>1</v>
      </c>
    </row>
    <row r="1178" spans="1:2" x14ac:dyDescent="0.25">
      <c r="A1178" s="6" t="s">
        <v>4183</v>
      </c>
      <c r="B1178" s="6">
        <v>1</v>
      </c>
    </row>
    <row r="1179" spans="1:2" x14ac:dyDescent="0.25">
      <c r="A1179" s="6" t="s">
        <v>855</v>
      </c>
      <c r="B1179" s="6">
        <v>1</v>
      </c>
    </row>
    <row r="1180" spans="1:2" x14ac:dyDescent="0.25">
      <c r="A1180" s="6" t="s">
        <v>393</v>
      </c>
      <c r="B1180" s="6">
        <v>1</v>
      </c>
    </row>
    <row r="1181" spans="1:2" x14ac:dyDescent="0.25">
      <c r="A1181" s="6" t="s">
        <v>6187</v>
      </c>
      <c r="B1181" s="6">
        <v>1</v>
      </c>
    </row>
    <row r="1182" spans="1:2" x14ac:dyDescent="0.25">
      <c r="A1182" s="15" t="s">
        <v>15487</v>
      </c>
      <c r="B1182" s="6">
        <v>1</v>
      </c>
    </row>
    <row r="1183" spans="1:2" x14ac:dyDescent="0.25">
      <c r="A1183" s="6" t="s">
        <v>3615</v>
      </c>
      <c r="B1183" s="6">
        <v>1</v>
      </c>
    </row>
    <row r="1184" spans="1:2" x14ac:dyDescent="0.25">
      <c r="A1184" s="6" t="s">
        <v>2775</v>
      </c>
      <c r="B1184" s="6">
        <v>1</v>
      </c>
    </row>
    <row r="1185" spans="1:2" x14ac:dyDescent="0.25">
      <c r="A1185" s="6" t="s">
        <v>5933</v>
      </c>
      <c r="B1185" s="6">
        <v>1</v>
      </c>
    </row>
    <row r="1186" spans="1:2" x14ac:dyDescent="0.25">
      <c r="A1186" s="6" t="s">
        <v>6806</v>
      </c>
      <c r="B1186" s="6">
        <v>1</v>
      </c>
    </row>
    <row r="1187" spans="1:2" x14ac:dyDescent="0.25">
      <c r="A1187" s="6" t="s">
        <v>3978</v>
      </c>
      <c r="B1187" s="6">
        <v>1</v>
      </c>
    </row>
    <row r="1188" spans="1:2" x14ac:dyDescent="0.25">
      <c r="A1188" s="6" t="s">
        <v>8362</v>
      </c>
      <c r="B1188" s="6">
        <v>1</v>
      </c>
    </row>
    <row r="1189" spans="1:2" x14ac:dyDescent="0.25">
      <c r="A1189" s="6" t="s">
        <v>4167</v>
      </c>
      <c r="B1189" s="6">
        <v>1</v>
      </c>
    </row>
    <row r="1190" spans="1:2" x14ac:dyDescent="0.25">
      <c r="A1190" s="6" t="s">
        <v>7601</v>
      </c>
      <c r="B1190" s="6">
        <v>1</v>
      </c>
    </row>
    <row r="1191" spans="1:2" x14ac:dyDescent="0.25">
      <c r="A1191" s="6" t="s">
        <v>6710</v>
      </c>
      <c r="B1191" s="6">
        <v>1</v>
      </c>
    </row>
    <row r="1192" spans="1:2" x14ac:dyDescent="0.25">
      <c r="A1192" s="6" t="s">
        <v>3947</v>
      </c>
      <c r="B1192" s="6">
        <v>1</v>
      </c>
    </row>
    <row r="1193" spans="1:2" x14ac:dyDescent="0.25">
      <c r="A1193" s="6" t="s">
        <v>5367</v>
      </c>
      <c r="B1193" s="6">
        <v>1</v>
      </c>
    </row>
    <row r="1194" spans="1:2" x14ac:dyDescent="0.25">
      <c r="A1194" s="6" t="s">
        <v>5824</v>
      </c>
      <c r="B1194" s="6">
        <v>1</v>
      </c>
    </row>
    <row r="1195" spans="1:2" x14ac:dyDescent="0.25">
      <c r="A1195" s="6" t="s">
        <v>354</v>
      </c>
      <c r="B1195" s="6">
        <v>1</v>
      </c>
    </row>
    <row r="1196" spans="1:2" x14ac:dyDescent="0.25">
      <c r="A1196" s="6" t="s">
        <v>2639</v>
      </c>
      <c r="B1196" s="6">
        <v>1</v>
      </c>
    </row>
    <row r="1197" spans="1:2" x14ac:dyDescent="0.25">
      <c r="A1197" s="6" t="s">
        <v>2867</v>
      </c>
      <c r="B1197" s="6">
        <v>1</v>
      </c>
    </row>
    <row r="1198" spans="1:2" x14ac:dyDescent="0.25">
      <c r="A1198" s="6" t="s">
        <v>5120</v>
      </c>
      <c r="B1198" s="6">
        <v>1</v>
      </c>
    </row>
    <row r="1199" spans="1:2" x14ac:dyDescent="0.25">
      <c r="A1199" s="15" t="s">
        <v>15470</v>
      </c>
      <c r="B1199" s="6">
        <v>1</v>
      </c>
    </row>
    <row r="1200" spans="1:2" x14ac:dyDescent="0.25">
      <c r="A1200" s="6" t="s">
        <v>3090</v>
      </c>
      <c r="B1200" s="6">
        <v>1</v>
      </c>
    </row>
    <row r="1201" spans="1:2" x14ac:dyDescent="0.25">
      <c r="A1201" s="6" t="s">
        <v>36828</v>
      </c>
      <c r="B1201" s="6">
        <v>1</v>
      </c>
    </row>
    <row r="1202" spans="1:2" x14ac:dyDescent="0.25">
      <c r="A1202" s="6" t="s">
        <v>498</v>
      </c>
      <c r="B1202" s="6">
        <v>1</v>
      </c>
    </row>
    <row r="1203" spans="1:2" x14ac:dyDescent="0.25">
      <c r="A1203" s="6" t="s">
        <v>1873</v>
      </c>
      <c r="B1203" s="6">
        <v>1</v>
      </c>
    </row>
    <row r="1204" spans="1:2" x14ac:dyDescent="0.25">
      <c r="A1204" s="6" t="s">
        <v>6329</v>
      </c>
      <c r="B1204" s="6">
        <v>1</v>
      </c>
    </row>
    <row r="1205" spans="1:2" x14ac:dyDescent="0.25">
      <c r="A1205" s="6" t="s">
        <v>5650</v>
      </c>
      <c r="B1205" s="6">
        <v>1</v>
      </c>
    </row>
    <row r="1206" spans="1:2" x14ac:dyDescent="0.25">
      <c r="A1206" s="6" t="s">
        <v>3273</v>
      </c>
      <c r="B1206" s="6">
        <v>1</v>
      </c>
    </row>
    <row r="1207" spans="1:2" x14ac:dyDescent="0.25">
      <c r="A1207" s="6" t="s">
        <v>6127</v>
      </c>
      <c r="B1207" s="6">
        <v>1</v>
      </c>
    </row>
    <row r="1208" spans="1:2" x14ac:dyDescent="0.25">
      <c r="A1208" s="15" t="s">
        <v>15488</v>
      </c>
      <c r="B1208" s="6">
        <v>1</v>
      </c>
    </row>
    <row r="1209" spans="1:2" x14ac:dyDescent="0.25">
      <c r="A1209" s="6" t="s">
        <v>3533</v>
      </c>
      <c r="B1209" s="6">
        <v>1</v>
      </c>
    </row>
    <row r="1210" spans="1:2" x14ac:dyDescent="0.25">
      <c r="A1210" s="6" t="s">
        <v>6307</v>
      </c>
      <c r="B1210" s="6">
        <v>1</v>
      </c>
    </row>
    <row r="1211" spans="1:2" x14ac:dyDescent="0.25">
      <c r="A1211" s="6" t="s">
        <v>3821</v>
      </c>
      <c r="B1211" s="6">
        <v>1</v>
      </c>
    </row>
    <row r="1212" spans="1:2" x14ac:dyDescent="0.25">
      <c r="A1212" s="6" t="s">
        <v>3009</v>
      </c>
      <c r="B1212" s="6">
        <v>1</v>
      </c>
    </row>
    <row r="1213" spans="1:2" x14ac:dyDescent="0.25">
      <c r="A1213" s="6" t="s">
        <v>5220</v>
      </c>
      <c r="B1213" s="6">
        <v>1</v>
      </c>
    </row>
    <row r="1214" spans="1:2" x14ac:dyDescent="0.25">
      <c r="A1214" s="6" t="s">
        <v>5860</v>
      </c>
      <c r="B1214" s="6">
        <v>1</v>
      </c>
    </row>
    <row r="1215" spans="1:2" x14ac:dyDescent="0.25">
      <c r="A1215" s="6" t="s">
        <v>2407</v>
      </c>
      <c r="B1215" s="6">
        <v>1</v>
      </c>
    </row>
    <row r="1216" spans="1:2" x14ac:dyDescent="0.25">
      <c r="A1216" s="6" t="s">
        <v>7807</v>
      </c>
      <c r="B1216" s="6">
        <v>1</v>
      </c>
    </row>
    <row r="1217" spans="1:2" x14ac:dyDescent="0.25">
      <c r="A1217" s="6" t="s">
        <v>33519</v>
      </c>
      <c r="B1217" s="6">
        <v>1</v>
      </c>
    </row>
    <row r="1218" spans="1:2" x14ac:dyDescent="0.25">
      <c r="A1218" s="6" t="s">
        <v>33563</v>
      </c>
      <c r="B1218" s="6">
        <v>1</v>
      </c>
    </row>
    <row r="1219" spans="1:2" x14ac:dyDescent="0.25">
      <c r="A1219" s="6" t="s">
        <v>2923</v>
      </c>
      <c r="B1219" s="6">
        <v>1</v>
      </c>
    </row>
    <row r="1220" spans="1:2" x14ac:dyDescent="0.25">
      <c r="A1220" s="6" t="s">
        <v>5118</v>
      </c>
      <c r="B1220" s="6">
        <v>1</v>
      </c>
    </row>
    <row r="1221" spans="1:2" x14ac:dyDescent="0.25">
      <c r="A1221" s="6" t="s">
        <v>4951</v>
      </c>
      <c r="B1221" s="6">
        <v>1</v>
      </c>
    </row>
    <row r="1222" spans="1:2" x14ac:dyDescent="0.25">
      <c r="A1222" s="6" t="s">
        <v>417</v>
      </c>
      <c r="B1222" s="6">
        <v>1</v>
      </c>
    </row>
    <row r="1223" spans="1:2" x14ac:dyDescent="0.25">
      <c r="A1223" s="6" t="s">
        <v>33523</v>
      </c>
      <c r="B1223" s="6">
        <v>1</v>
      </c>
    </row>
    <row r="1224" spans="1:2" x14ac:dyDescent="0.25">
      <c r="A1224" s="6" t="s">
        <v>33559</v>
      </c>
      <c r="B1224" s="6">
        <v>1</v>
      </c>
    </row>
    <row r="1225" spans="1:2" x14ac:dyDescent="0.25">
      <c r="A1225" s="6" t="s">
        <v>5062</v>
      </c>
      <c r="B1225" s="6">
        <v>1</v>
      </c>
    </row>
    <row r="1226" spans="1:2" x14ac:dyDescent="0.25">
      <c r="A1226" s="6" t="s">
        <v>5058</v>
      </c>
      <c r="B1226" s="6">
        <v>1</v>
      </c>
    </row>
    <row r="1227" spans="1:2" x14ac:dyDescent="0.25">
      <c r="A1227" s="6" t="s">
        <v>2757</v>
      </c>
      <c r="B1227" s="6">
        <v>1</v>
      </c>
    </row>
    <row r="1228" spans="1:2" x14ac:dyDescent="0.25">
      <c r="A1228" s="6" t="s">
        <v>2939</v>
      </c>
      <c r="B1228" s="6">
        <v>1</v>
      </c>
    </row>
    <row r="1229" spans="1:2" x14ac:dyDescent="0.25">
      <c r="A1229" s="6" t="s">
        <v>5186</v>
      </c>
      <c r="B1229" s="6">
        <v>1</v>
      </c>
    </row>
    <row r="1230" spans="1:2" x14ac:dyDescent="0.25">
      <c r="A1230" s="6" t="s">
        <v>570</v>
      </c>
      <c r="B1230" s="6">
        <v>1</v>
      </c>
    </row>
    <row r="1231" spans="1:2" x14ac:dyDescent="0.25">
      <c r="A1231" s="6" t="s">
        <v>7813</v>
      </c>
      <c r="B1231" s="6">
        <v>1</v>
      </c>
    </row>
    <row r="1232" spans="1:2" x14ac:dyDescent="0.25">
      <c r="A1232" s="6" t="s">
        <v>5154</v>
      </c>
      <c r="B1232" s="6">
        <v>1</v>
      </c>
    </row>
    <row r="1233" spans="1:2" x14ac:dyDescent="0.25">
      <c r="A1233" s="6" t="s">
        <v>4775</v>
      </c>
      <c r="B1233" s="6">
        <v>1</v>
      </c>
    </row>
    <row r="1234" spans="1:2" x14ac:dyDescent="0.25">
      <c r="A1234" s="6" t="s">
        <v>7857</v>
      </c>
      <c r="B1234" s="6">
        <v>1</v>
      </c>
    </row>
    <row r="1235" spans="1:2" x14ac:dyDescent="0.25">
      <c r="A1235" s="6" t="s">
        <v>5584</v>
      </c>
      <c r="B1235" s="6">
        <v>1</v>
      </c>
    </row>
    <row r="1236" spans="1:2" x14ac:dyDescent="0.25">
      <c r="A1236" s="6" t="s">
        <v>36817</v>
      </c>
      <c r="B1236" s="6">
        <v>1</v>
      </c>
    </row>
    <row r="1237" spans="1:2" x14ac:dyDescent="0.25">
      <c r="A1237" s="6" t="s">
        <v>36753</v>
      </c>
      <c r="B1237" s="6">
        <v>1</v>
      </c>
    </row>
    <row r="1238" spans="1:2" x14ac:dyDescent="0.25">
      <c r="A1238" s="6" t="s">
        <v>7230</v>
      </c>
      <c r="B1238" s="6">
        <v>1</v>
      </c>
    </row>
    <row r="1239" spans="1:2" x14ac:dyDescent="0.25">
      <c r="A1239" s="6" t="s">
        <v>433</v>
      </c>
      <c r="B1239" s="6">
        <v>1</v>
      </c>
    </row>
    <row r="1240" spans="1:2" x14ac:dyDescent="0.25">
      <c r="A1240" s="6" t="s">
        <v>2787</v>
      </c>
      <c r="B1240" s="6">
        <v>1</v>
      </c>
    </row>
    <row r="1241" spans="1:2" x14ac:dyDescent="0.25">
      <c r="A1241" s="6" t="s">
        <v>5387</v>
      </c>
      <c r="B1241" s="6">
        <v>1</v>
      </c>
    </row>
    <row r="1242" spans="1:2" x14ac:dyDescent="0.25">
      <c r="A1242" s="6" t="s">
        <v>5050</v>
      </c>
      <c r="B1242" s="6">
        <v>1</v>
      </c>
    </row>
    <row r="1243" spans="1:2" x14ac:dyDescent="0.25">
      <c r="A1243" s="6" t="s">
        <v>1080</v>
      </c>
      <c r="B1243" s="6">
        <v>1</v>
      </c>
    </row>
    <row r="1244" spans="1:2" x14ac:dyDescent="0.25">
      <c r="A1244" s="6" t="s">
        <v>5263</v>
      </c>
      <c r="B1244" s="6">
        <v>1</v>
      </c>
    </row>
    <row r="1245" spans="1:2" x14ac:dyDescent="0.25">
      <c r="A1245" s="6" t="s">
        <v>6357</v>
      </c>
      <c r="B1245" s="6">
        <v>1</v>
      </c>
    </row>
    <row r="1246" spans="1:2" x14ac:dyDescent="0.25">
      <c r="A1246" s="15" t="s">
        <v>15546</v>
      </c>
      <c r="B1246" s="6">
        <v>1</v>
      </c>
    </row>
    <row r="1247" spans="1:2" x14ac:dyDescent="0.25">
      <c r="A1247" s="6" t="s">
        <v>33211</v>
      </c>
      <c r="B1247" s="6">
        <v>1</v>
      </c>
    </row>
    <row r="1248" spans="1:2" x14ac:dyDescent="0.25">
      <c r="A1248" s="6" t="s">
        <v>5737</v>
      </c>
      <c r="B1248" s="6">
        <v>1</v>
      </c>
    </row>
    <row r="1249" spans="1:2" x14ac:dyDescent="0.25">
      <c r="A1249" s="6" t="s">
        <v>3716</v>
      </c>
      <c r="B1249" s="6">
        <v>1</v>
      </c>
    </row>
    <row r="1250" spans="1:2" x14ac:dyDescent="0.25">
      <c r="A1250" s="6" t="s">
        <v>4893</v>
      </c>
      <c r="B1250" s="6">
        <v>1</v>
      </c>
    </row>
    <row r="1251" spans="1:2" x14ac:dyDescent="0.25">
      <c r="A1251" s="6" t="s">
        <v>4897</v>
      </c>
      <c r="B1251" s="6">
        <v>1</v>
      </c>
    </row>
    <row r="1252" spans="1:2" x14ac:dyDescent="0.25">
      <c r="A1252" s="6" t="s">
        <v>2367</v>
      </c>
      <c r="B1252" s="6">
        <v>1</v>
      </c>
    </row>
    <row r="1253" spans="1:2" x14ac:dyDescent="0.25">
      <c r="A1253" s="6" t="s">
        <v>33251</v>
      </c>
      <c r="B1253" s="6">
        <v>1</v>
      </c>
    </row>
    <row r="1254" spans="1:2" x14ac:dyDescent="0.25">
      <c r="A1254" s="6" t="s">
        <v>6621</v>
      </c>
      <c r="B1254" s="6">
        <v>1</v>
      </c>
    </row>
    <row r="1255" spans="1:2" x14ac:dyDescent="0.25">
      <c r="A1255" s="6" t="s">
        <v>5743</v>
      </c>
      <c r="B1255" s="6">
        <v>1</v>
      </c>
    </row>
    <row r="1256" spans="1:2" x14ac:dyDescent="0.25">
      <c r="A1256" s="6" t="s">
        <v>3491</v>
      </c>
      <c r="B1256" s="6">
        <v>1</v>
      </c>
    </row>
    <row r="1257" spans="1:2" x14ac:dyDescent="0.25">
      <c r="A1257" s="6" t="s">
        <v>7933</v>
      </c>
      <c r="B1257" s="6">
        <v>1</v>
      </c>
    </row>
    <row r="1258" spans="1:2" x14ac:dyDescent="0.25">
      <c r="A1258" s="6" t="s">
        <v>3859</v>
      </c>
      <c r="B1258" s="6">
        <v>1</v>
      </c>
    </row>
    <row r="1259" spans="1:2" x14ac:dyDescent="0.25">
      <c r="A1259" s="6" t="s">
        <v>4713</v>
      </c>
      <c r="B1259" s="6">
        <v>1</v>
      </c>
    </row>
    <row r="1260" spans="1:2" x14ac:dyDescent="0.25">
      <c r="A1260" s="6" t="s">
        <v>4077</v>
      </c>
      <c r="B1260" s="6">
        <v>1</v>
      </c>
    </row>
    <row r="1261" spans="1:2" x14ac:dyDescent="0.25">
      <c r="A1261" s="6" t="s">
        <v>1727</v>
      </c>
      <c r="B1261" s="6">
        <v>1</v>
      </c>
    </row>
    <row r="1262" spans="1:2" x14ac:dyDescent="0.25">
      <c r="A1262" s="6" t="s">
        <v>1964</v>
      </c>
      <c r="B1262" s="6">
        <v>1</v>
      </c>
    </row>
    <row r="1263" spans="1:2" x14ac:dyDescent="0.25">
      <c r="A1263" s="6" t="s">
        <v>3086</v>
      </c>
      <c r="B1263" s="6">
        <v>1</v>
      </c>
    </row>
    <row r="1264" spans="1:2" x14ac:dyDescent="0.25">
      <c r="A1264" s="6" t="s">
        <v>6279</v>
      </c>
      <c r="B1264" s="6">
        <v>1</v>
      </c>
    </row>
    <row r="1265" spans="1:2" x14ac:dyDescent="0.25">
      <c r="A1265" s="6" t="s">
        <v>4947</v>
      </c>
      <c r="B1265" s="6">
        <v>1</v>
      </c>
    </row>
    <row r="1266" spans="1:2" x14ac:dyDescent="0.25">
      <c r="A1266" s="6" t="s">
        <v>4955</v>
      </c>
      <c r="B1266" s="6">
        <v>1</v>
      </c>
    </row>
    <row r="1267" spans="1:2" x14ac:dyDescent="0.25">
      <c r="A1267" s="6" t="s">
        <v>7737</v>
      </c>
      <c r="B1267" s="6">
        <v>1</v>
      </c>
    </row>
    <row r="1268" spans="1:2" x14ac:dyDescent="0.25">
      <c r="A1268" s="6" t="s">
        <v>3605</v>
      </c>
      <c r="B1268" s="6">
        <v>1</v>
      </c>
    </row>
    <row r="1269" spans="1:2" x14ac:dyDescent="0.25">
      <c r="A1269" s="6" t="s">
        <v>1122</v>
      </c>
      <c r="B1269" s="6">
        <v>1</v>
      </c>
    </row>
    <row r="1270" spans="1:2" x14ac:dyDescent="0.25">
      <c r="A1270" s="6" t="s">
        <v>446</v>
      </c>
      <c r="B1270" s="6">
        <v>1</v>
      </c>
    </row>
    <row r="1271" spans="1:2" x14ac:dyDescent="0.25">
      <c r="A1271" s="6" t="s">
        <v>2100</v>
      </c>
      <c r="B1271" s="6">
        <v>1</v>
      </c>
    </row>
    <row r="1272" spans="1:2" x14ac:dyDescent="0.25">
      <c r="A1272" s="6" t="s">
        <v>1973</v>
      </c>
      <c r="B1272" s="6">
        <v>1</v>
      </c>
    </row>
    <row r="1273" spans="1:2" x14ac:dyDescent="0.25">
      <c r="A1273" s="6" t="s">
        <v>3625</v>
      </c>
      <c r="B1273" s="6">
        <v>1</v>
      </c>
    </row>
    <row r="1274" spans="1:2" x14ac:dyDescent="0.25">
      <c r="A1274" s="6" t="s">
        <v>7182</v>
      </c>
      <c r="B1274" s="6">
        <v>1</v>
      </c>
    </row>
    <row r="1275" spans="1:2" x14ac:dyDescent="0.25">
      <c r="A1275" s="6" t="s">
        <v>3591</v>
      </c>
      <c r="B1275" s="6">
        <v>1</v>
      </c>
    </row>
    <row r="1276" spans="1:2" x14ac:dyDescent="0.25">
      <c r="A1276" s="6" t="s">
        <v>36820</v>
      </c>
      <c r="B1276" s="6">
        <v>1</v>
      </c>
    </row>
    <row r="1277" spans="1:2" x14ac:dyDescent="0.25">
      <c r="A1277" s="6" t="s">
        <v>32502</v>
      </c>
      <c r="B1277" s="6">
        <v>1</v>
      </c>
    </row>
    <row r="1278" spans="1:2" x14ac:dyDescent="0.25">
      <c r="A1278" s="6" t="s">
        <v>33075</v>
      </c>
      <c r="B1278" s="6">
        <v>1</v>
      </c>
    </row>
    <row r="1279" spans="1:2" x14ac:dyDescent="0.25">
      <c r="A1279" s="6" t="s">
        <v>3185</v>
      </c>
      <c r="B1279" s="6">
        <v>1</v>
      </c>
    </row>
    <row r="1280" spans="1:2" x14ac:dyDescent="0.25">
      <c r="A1280" s="6" t="s">
        <v>7411</v>
      </c>
      <c r="B1280" s="6">
        <v>1</v>
      </c>
    </row>
    <row r="1281" spans="1:2" x14ac:dyDescent="0.25">
      <c r="A1281" s="6" t="s">
        <v>5010</v>
      </c>
      <c r="B1281" s="6">
        <v>1</v>
      </c>
    </row>
    <row r="1282" spans="1:2" x14ac:dyDescent="0.25">
      <c r="A1282" s="6" t="s">
        <v>5339</v>
      </c>
      <c r="B1282" s="6">
        <v>1</v>
      </c>
    </row>
    <row r="1283" spans="1:2" x14ac:dyDescent="0.25">
      <c r="A1283" s="6" t="s">
        <v>3939</v>
      </c>
      <c r="B1283" s="6">
        <v>1</v>
      </c>
    </row>
    <row r="1284" spans="1:2" x14ac:dyDescent="0.25">
      <c r="A1284" s="6" t="s">
        <v>298</v>
      </c>
      <c r="B1284" s="6">
        <v>1</v>
      </c>
    </row>
    <row r="1285" spans="1:2" x14ac:dyDescent="0.25">
      <c r="A1285" s="6" t="s">
        <v>6516</v>
      </c>
      <c r="B1285" s="6">
        <v>1</v>
      </c>
    </row>
    <row r="1286" spans="1:2" x14ac:dyDescent="0.25">
      <c r="A1286" s="6" t="s">
        <v>352</v>
      </c>
      <c r="B1286" s="6">
        <v>1</v>
      </c>
    </row>
    <row r="1287" spans="1:2" x14ac:dyDescent="0.25">
      <c r="A1287" s="6" t="s">
        <v>36775</v>
      </c>
      <c r="B1287" s="6">
        <v>1</v>
      </c>
    </row>
    <row r="1288" spans="1:2" x14ac:dyDescent="0.25">
      <c r="A1288" s="6" t="s">
        <v>3507</v>
      </c>
      <c r="B1288" s="6">
        <v>1</v>
      </c>
    </row>
    <row r="1289" spans="1:2" x14ac:dyDescent="0.25">
      <c r="A1289" s="6" t="s">
        <v>36765</v>
      </c>
      <c r="B1289" s="6">
        <v>1</v>
      </c>
    </row>
    <row r="1290" spans="1:2" x14ac:dyDescent="0.25">
      <c r="A1290" s="6" t="s">
        <v>7275</v>
      </c>
      <c r="B1290" s="6">
        <v>1</v>
      </c>
    </row>
    <row r="1291" spans="1:2" x14ac:dyDescent="0.25">
      <c r="A1291" s="6" t="s">
        <v>2985</v>
      </c>
      <c r="B1291" s="6">
        <v>1</v>
      </c>
    </row>
    <row r="1292" spans="1:2" x14ac:dyDescent="0.25">
      <c r="A1292" s="6" t="s">
        <v>849</v>
      </c>
      <c r="B1292" s="6">
        <v>1</v>
      </c>
    </row>
    <row r="1293" spans="1:2" x14ac:dyDescent="0.25">
      <c r="A1293" s="6" t="s">
        <v>36815</v>
      </c>
      <c r="B1293" s="6">
        <v>1</v>
      </c>
    </row>
    <row r="1294" spans="1:2" x14ac:dyDescent="0.25">
      <c r="A1294" s="6" t="s">
        <v>1126</v>
      </c>
      <c r="B1294" s="6">
        <v>1</v>
      </c>
    </row>
    <row r="1295" spans="1:2" x14ac:dyDescent="0.25">
      <c r="A1295" s="6" t="s">
        <v>2833</v>
      </c>
      <c r="B1295" s="6">
        <v>1</v>
      </c>
    </row>
    <row r="1296" spans="1:2" x14ac:dyDescent="0.25">
      <c r="A1296" s="6" t="s">
        <v>3368</v>
      </c>
      <c r="B1296" s="6">
        <v>1</v>
      </c>
    </row>
    <row r="1297" spans="1:2" x14ac:dyDescent="0.25">
      <c r="A1297" s="6" t="s">
        <v>2086</v>
      </c>
      <c r="B1297" s="6">
        <v>1</v>
      </c>
    </row>
    <row r="1298" spans="1:2" x14ac:dyDescent="0.25">
      <c r="A1298" s="6" t="s">
        <v>3803</v>
      </c>
      <c r="B1298" s="6">
        <v>1</v>
      </c>
    </row>
    <row r="1299" spans="1:2" x14ac:dyDescent="0.25">
      <c r="A1299" s="15" t="s">
        <v>15489</v>
      </c>
      <c r="B1299" s="6">
        <v>1</v>
      </c>
    </row>
    <row r="1300" spans="1:2" x14ac:dyDescent="0.25">
      <c r="A1300" s="6" t="s">
        <v>926</v>
      </c>
      <c r="B1300" s="6">
        <v>1</v>
      </c>
    </row>
    <row r="1301" spans="1:2" x14ac:dyDescent="0.25">
      <c r="A1301" s="6" t="s">
        <v>33547</v>
      </c>
      <c r="B1301" s="6">
        <v>1</v>
      </c>
    </row>
    <row r="1302" spans="1:2" x14ac:dyDescent="0.25">
      <c r="A1302" s="6" t="s">
        <v>32601</v>
      </c>
      <c r="B1302" s="6">
        <v>1</v>
      </c>
    </row>
    <row r="1303" spans="1:2" x14ac:dyDescent="0.25">
      <c r="A1303" s="6" t="s">
        <v>3197</v>
      </c>
      <c r="B1303" s="6">
        <v>1</v>
      </c>
    </row>
    <row r="1304" spans="1:2" x14ac:dyDescent="0.25">
      <c r="A1304" s="6" t="s">
        <v>4701</v>
      </c>
      <c r="B1304" s="6">
        <v>1</v>
      </c>
    </row>
    <row r="1305" spans="1:2" x14ac:dyDescent="0.25">
      <c r="A1305" s="6" t="s">
        <v>3019</v>
      </c>
      <c r="B1305" s="6">
        <v>1</v>
      </c>
    </row>
    <row r="1306" spans="1:2" x14ac:dyDescent="0.25">
      <c r="A1306" s="6" t="s">
        <v>2247</v>
      </c>
      <c r="B1306" s="6">
        <v>1</v>
      </c>
    </row>
    <row r="1307" spans="1:2" x14ac:dyDescent="0.25">
      <c r="A1307" s="6" t="s">
        <v>36764</v>
      </c>
      <c r="B1307" s="6">
        <v>1</v>
      </c>
    </row>
    <row r="1308" spans="1:2" x14ac:dyDescent="0.25">
      <c r="A1308" s="6" t="s">
        <v>1689</v>
      </c>
      <c r="B1308" s="6">
        <v>1</v>
      </c>
    </row>
    <row r="1309" spans="1:2" x14ac:dyDescent="0.25">
      <c r="A1309" s="6" t="s">
        <v>6474</v>
      </c>
      <c r="B1309" s="6">
        <v>1</v>
      </c>
    </row>
    <row r="1310" spans="1:2" x14ac:dyDescent="0.25">
      <c r="A1310" s="6" t="s">
        <v>4506</v>
      </c>
      <c r="B1310" s="6">
        <v>1</v>
      </c>
    </row>
    <row r="1311" spans="1:2" x14ac:dyDescent="0.25">
      <c r="A1311" s="6" t="s">
        <v>6503</v>
      </c>
      <c r="B1311" s="6">
        <v>1</v>
      </c>
    </row>
    <row r="1312" spans="1:2" x14ac:dyDescent="0.25">
      <c r="A1312" s="6" t="s">
        <v>4061</v>
      </c>
      <c r="B1312" s="6">
        <v>1</v>
      </c>
    </row>
    <row r="1313" spans="1:2" x14ac:dyDescent="0.25">
      <c r="A1313" s="6" t="s">
        <v>6603</v>
      </c>
      <c r="B1313" s="6">
        <v>1</v>
      </c>
    </row>
    <row r="1314" spans="1:2" x14ac:dyDescent="0.25">
      <c r="A1314" s="6" t="s">
        <v>8029</v>
      </c>
      <c r="B1314" s="6">
        <v>1</v>
      </c>
    </row>
    <row r="1315" spans="1:2" x14ac:dyDescent="0.25">
      <c r="A1315" s="6" t="s">
        <v>32764</v>
      </c>
      <c r="B1315" s="6">
        <v>1</v>
      </c>
    </row>
    <row r="1316" spans="1:2" x14ac:dyDescent="0.25">
      <c r="A1316" s="6" t="s">
        <v>2006</v>
      </c>
      <c r="B1316" s="6">
        <v>1</v>
      </c>
    </row>
    <row r="1317" spans="1:2" x14ac:dyDescent="0.25">
      <c r="A1317" s="6" t="s">
        <v>3675</v>
      </c>
      <c r="B1317" s="6">
        <v>1</v>
      </c>
    </row>
    <row r="1318" spans="1:2" x14ac:dyDescent="0.25">
      <c r="A1318" s="6" t="s">
        <v>33222</v>
      </c>
      <c r="B1318" s="6">
        <v>1</v>
      </c>
    </row>
    <row r="1319" spans="1:2" x14ac:dyDescent="0.25">
      <c r="A1319" s="6" t="s">
        <v>2486</v>
      </c>
      <c r="B1319" s="6">
        <v>1</v>
      </c>
    </row>
    <row r="1320" spans="1:2" x14ac:dyDescent="0.25">
      <c r="A1320" s="6" t="s">
        <v>3358</v>
      </c>
      <c r="B1320" s="6">
        <v>1</v>
      </c>
    </row>
    <row r="1321" spans="1:2" x14ac:dyDescent="0.25">
      <c r="A1321" s="6" t="s">
        <v>3360</v>
      </c>
      <c r="B1321" s="6">
        <v>1</v>
      </c>
    </row>
    <row r="1322" spans="1:2" x14ac:dyDescent="0.25">
      <c r="A1322" s="6" t="s">
        <v>7452</v>
      </c>
      <c r="B1322" s="6">
        <v>1</v>
      </c>
    </row>
    <row r="1323" spans="1:2" x14ac:dyDescent="0.25">
      <c r="A1323" s="6" t="s">
        <v>4953</v>
      </c>
      <c r="B1323" s="6">
        <v>1</v>
      </c>
    </row>
    <row r="1324" spans="1:2" x14ac:dyDescent="0.25">
      <c r="A1324" s="6" t="s">
        <v>5371</v>
      </c>
      <c r="B1324" s="6">
        <v>1</v>
      </c>
    </row>
    <row r="1325" spans="1:2" x14ac:dyDescent="0.25">
      <c r="A1325" s="6" t="s">
        <v>2322</v>
      </c>
      <c r="B1325" s="6">
        <v>1</v>
      </c>
    </row>
    <row r="1326" spans="1:2" x14ac:dyDescent="0.25">
      <c r="A1326" s="6" t="s">
        <v>33482</v>
      </c>
      <c r="B1326" s="6">
        <v>1</v>
      </c>
    </row>
    <row r="1327" spans="1:2" x14ac:dyDescent="0.25">
      <c r="A1327" s="6" t="s">
        <v>5277</v>
      </c>
      <c r="B1327" s="6">
        <v>1</v>
      </c>
    </row>
    <row r="1328" spans="1:2" x14ac:dyDescent="0.25">
      <c r="A1328" s="6" t="s">
        <v>6349</v>
      </c>
      <c r="B1328" s="6">
        <v>1</v>
      </c>
    </row>
    <row r="1329" spans="1:2" x14ac:dyDescent="0.25">
      <c r="A1329" s="6" t="s">
        <v>7569</v>
      </c>
      <c r="B1329" s="6">
        <v>1</v>
      </c>
    </row>
    <row r="1330" spans="1:2" x14ac:dyDescent="0.25">
      <c r="A1330" s="6" t="s">
        <v>7100</v>
      </c>
      <c r="B1330" s="6">
        <v>1</v>
      </c>
    </row>
    <row r="1331" spans="1:2" x14ac:dyDescent="0.25">
      <c r="A1331" s="6" t="s">
        <v>32282</v>
      </c>
      <c r="B1331" s="6">
        <v>1</v>
      </c>
    </row>
    <row r="1332" spans="1:2" x14ac:dyDescent="0.25">
      <c r="A1332" s="6" t="s">
        <v>5682</v>
      </c>
      <c r="B1332" s="6">
        <v>1</v>
      </c>
    </row>
    <row r="1333" spans="1:2" x14ac:dyDescent="0.25">
      <c r="A1333" s="6" t="s">
        <v>6479</v>
      </c>
      <c r="B1333" s="6">
        <v>1</v>
      </c>
    </row>
    <row r="1334" spans="1:2" x14ac:dyDescent="0.25">
      <c r="A1334" s="6" t="s">
        <v>5761</v>
      </c>
      <c r="B1334" s="6">
        <v>1</v>
      </c>
    </row>
    <row r="1335" spans="1:2" x14ac:dyDescent="0.25">
      <c r="A1335" s="6" t="s">
        <v>2901</v>
      </c>
      <c r="B1335" s="6">
        <v>1</v>
      </c>
    </row>
    <row r="1336" spans="1:2" x14ac:dyDescent="0.25">
      <c r="A1336" s="6" t="s">
        <v>530</v>
      </c>
      <c r="B1336" s="6">
        <v>1</v>
      </c>
    </row>
    <row r="1337" spans="1:2" x14ac:dyDescent="0.25">
      <c r="A1337" s="6" t="s">
        <v>3833</v>
      </c>
      <c r="B1337" s="6">
        <v>1</v>
      </c>
    </row>
    <row r="1338" spans="1:2" x14ac:dyDescent="0.25">
      <c r="A1338" s="6" t="s">
        <v>382</v>
      </c>
      <c r="B1338" s="6">
        <v>1</v>
      </c>
    </row>
    <row r="1339" spans="1:2" x14ac:dyDescent="0.25">
      <c r="A1339" s="15" t="s">
        <v>15490</v>
      </c>
      <c r="B1339" s="6">
        <v>1</v>
      </c>
    </row>
    <row r="1340" spans="1:2" x14ac:dyDescent="0.25">
      <c r="A1340" s="6" t="s">
        <v>7561</v>
      </c>
      <c r="B1340" s="6">
        <v>1</v>
      </c>
    </row>
    <row r="1341" spans="1:2" x14ac:dyDescent="0.25">
      <c r="A1341" s="6" t="s">
        <v>1245</v>
      </c>
      <c r="B1341" s="6">
        <v>1</v>
      </c>
    </row>
    <row r="1342" spans="1:2" x14ac:dyDescent="0.25">
      <c r="A1342" s="6" t="s">
        <v>36745</v>
      </c>
      <c r="B1342" s="6">
        <v>1</v>
      </c>
    </row>
    <row r="1343" spans="1:2" x14ac:dyDescent="0.25">
      <c r="A1343" s="6" t="s">
        <v>7440</v>
      </c>
      <c r="B1343" s="6">
        <v>1</v>
      </c>
    </row>
    <row r="1344" spans="1:2" x14ac:dyDescent="0.25">
      <c r="A1344" s="6" t="s">
        <v>6295</v>
      </c>
      <c r="B1344" s="6">
        <v>1</v>
      </c>
    </row>
    <row r="1345" spans="1:2" x14ac:dyDescent="0.25">
      <c r="A1345" s="6" t="s">
        <v>2582</v>
      </c>
      <c r="B1345" s="6">
        <v>1</v>
      </c>
    </row>
    <row r="1346" spans="1:2" x14ac:dyDescent="0.25">
      <c r="A1346" s="6" t="s">
        <v>33484</v>
      </c>
      <c r="B1346" s="6">
        <v>1</v>
      </c>
    </row>
    <row r="1347" spans="1:2" x14ac:dyDescent="0.25">
      <c r="A1347" s="6" t="s">
        <v>2785</v>
      </c>
      <c r="B1347" s="6">
        <v>1</v>
      </c>
    </row>
    <row r="1348" spans="1:2" x14ac:dyDescent="0.25">
      <c r="A1348" s="6" t="s">
        <v>2338</v>
      </c>
      <c r="B1348" s="6">
        <v>1</v>
      </c>
    </row>
    <row r="1349" spans="1:2" x14ac:dyDescent="0.25">
      <c r="A1349" s="6" t="s">
        <v>4033</v>
      </c>
      <c r="B1349" s="6">
        <v>1</v>
      </c>
    </row>
    <row r="1350" spans="1:2" x14ac:dyDescent="0.25">
      <c r="A1350" s="6" t="s">
        <v>2334</v>
      </c>
      <c r="B1350" s="6">
        <v>1</v>
      </c>
    </row>
    <row r="1351" spans="1:2" x14ac:dyDescent="0.25">
      <c r="A1351" s="6" t="s">
        <v>4939</v>
      </c>
      <c r="B1351" s="6">
        <v>1</v>
      </c>
    </row>
    <row r="1352" spans="1:2" x14ac:dyDescent="0.25">
      <c r="A1352" s="6" t="s">
        <v>3799</v>
      </c>
      <c r="B1352" s="6">
        <v>1</v>
      </c>
    </row>
    <row r="1353" spans="1:2" x14ac:dyDescent="0.25">
      <c r="A1353" s="6" t="s">
        <v>4005</v>
      </c>
      <c r="B1353" s="6">
        <v>1</v>
      </c>
    </row>
    <row r="1354" spans="1:2" x14ac:dyDescent="0.25">
      <c r="A1354" s="6" t="s">
        <v>7745</v>
      </c>
      <c r="B1354" s="6">
        <v>1</v>
      </c>
    </row>
    <row r="1355" spans="1:2" x14ac:dyDescent="0.25">
      <c r="A1355" s="6" t="s">
        <v>7789</v>
      </c>
      <c r="B1355" s="6">
        <v>1</v>
      </c>
    </row>
    <row r="1356" spans="1:2" x14ac:dyDescent="0.25">
      <c r="A1356" s="6" t="s">
        <v>2949</v>
      </c>
      <c r="B1356" s="6">
        <v>1</v>
      </c>
    </row>
    <row r="1357" spans="1:2" x14ac:dyDescent="0.25">
      <c r="A1357" s="6" t="s">
        <v>3038</v>
      </c>
      <c r="B1357" s="6">
        <v>1</v>
      </c>
    </row>
    <row r="1358" spans="1:2" x14ac:dyDescent="0.25">
      <c r="A1358" s="6" t="s">
        <v>4773</v>
      </c>
      <c r="B1358" s="6">
        <v>1</v>
      </c>
    </row>
    <row r="1359" spans="1:2" x14ac:dyDescent="0.25">
      <c r="A1359" s="6" t="s">
        <v>2738</v>
      </c>
      <c r="B1359" s="6">
        <v>1</v>
      </c>
    </row>
    <row r="1360" spans="1:2" x14ac:dyDescent="0.25">
      <c r="A1360" s="6" t="s">
        <v>36783</v>
      </c>
      <c r="B1360" s="6">
        <v>1</v>
      </c>
    </row>
    <row r="1361" spans="1:2" x14ac:dyDescent="0.25">
      <c r="A1361" s="6" t="s">
        <v>754</v>
      </c>
      <c r="B1361" s="6">
        <v>1</v>
      </c>
    </row>
    <row r="1362" spans="1:2" x14ac:dyDescent="0.25">
      <c r="A1362" s="6" t="s">
        <v>374</v>
      </c>
      <c r="B1362" s="6">
        <v>1</v>
      </c>
    </row>
    <row r="1363" spans="1:2" x14ac:dyDescent="0.25">
      <c r="A1363" s="6" t="s">
        <v>348</v>
      </c>
      <c r="B1363" s="6">
        <v>1</v>
      </c>
    </row>
    <row r="1364" spans="1:2" x14ac:dyDescent="0.25">
      <c r="A1364" s="6" t="s">
        <v>3819</v>
      </c>
      <c r="B1364" s="6">
        <v>1</v>
      </c>
    </row>
    <row r="1365" spans="1:2" x14ac:dyDescent="0.25">
      <c r="A1365" s="6" t="s">
        <v>32605</v>
      </c>
      <c r="B1365" s="6">
        <v>1</v>
      </c>
    </row>
    <row r="1366" spans="1:2" x14ac:dyDescent="0.25">
      <c r="A1366" s="6" t="s">
        <v>1924</v>
      </c>
      <c r="B1366" s="6">
        <v>1</v>
      </c>
    </row>
    <row r="1367" spans="1:2" x14ac:dyDescent="0.25">
      <c r="A1367" s="6" t="s">
        <v>7170</v>
      </c>
      <c r="B1367" s="6">
        <v>1</v>
      </c>
    </row>
    <row r="1368" spans="1:2" x14ac:dyDescent="0.25">
      <c r="A1368" s="6" t="s">
        <v>36844</v>
      </c>
      <c r="B1368" s="6">
        <v>1</v>
      </c>
    </row>
    <row r="1369" spans="1:2" x14ac:dyDescent="0.25">
      <c r="A1369" s="6" t="s">
        <v>32506</v>
      </c>
      <c r="B1369" s="6">
        <v>1</v>
      </c>
    </row>
    <row r="1370" spans="1:2" x14ac:dyDescent="0.25">
      <c r="A1370" s="6" t="s">
        <v>552</v>
      </c>
      <c r="B1370" s="6">
        <v>1</v>
      </c>
    </row>
    <row r="1371" spans="1:2" x14ac:dyDescent="0.25">
      <c r="A1371" s="6" t="s">
        <v>1781</v>
      </c>
      <c r="B1371" s="6">
        <v>1</v>
      </c>
    </row>
    <row r="1372" spans="1:2" x14ac:dyDescent="0.25">
      <c r="A1372" s="6" t="s">
        <v>2532</v>
      </c>
      <c r="B1372" s="6">
        <v>1</v>
      </c>
    </row>
    <row r="1373" spans="1:2" x14ac:dyDescent="0.25">
      <c r="A1373" s="6" t="s">
        <v>1011</v>
      </c>
      <c r="B1373" s="6">
        <v>1</v>
      </c>
    </row>
    <row r="1374" spans="1:2" x14ac:dyDescent="0.25">
      <c r="A1374" s="6" t="s">
        <v>4992</v>
      </c>
      <c r="B1374" s="6">
        <v>1</v>
      </c>
    </row>
    <row r="1375" spans="1:2" x14ac:dyDescent="0.25">
      <c r="A1375" s="6" t="s">
        <v>1013</v>
      </c>
      <c r="B1375" s="6">
        <v>1</v>
      </c>
    </row>
    <row r="1376" spans="1:2" x14ac:dyDescent="0.25">
      <c r="A1376" s="6" t="s">
        <v>1021</v>
      </c>
      <c r="B1376" s="6">
        <v>1</v>
      </c>
    </row>
    <row r="1377" spans="1:2" x14ac:dyDescent="0.25">
      <c r="A1377" s="6" t="s">
        <v>2179</v>
      </c>
      <c r="B1377" s="6">
        <v>1</v>
      </c>
    </row>
    <row r="1378" spans="1:2" x14ac:dyDescent="0.25">
      <c r="A1378" s="6" t="s">
        <v>3070</v>
      </c>
      <c r="B1378" s="6">
        <v>1</v>
      </c>
    </row>
    <row r="1379" spans="1:2" x14ac:dyDescent="0.25">
      <c r="A1379" s="6" t="s">
        <v>3974</v>
      </c>
      <c r="B1379" s="6">
        <v>1</v>
      </c>
    </row>
    <row r="1380" spans="1:2" x14ac:dyDescent="0.25">
      <c r="A1380" s="6" t="s">
        <v>2306</v>
      </c>
      <c r="B1380" s="6">
        <v>1</v>
      </c>
    </row>
    <row r="1381" spans="1:2" x14ac:dyDescent="0.25">
      <c r="A1381" s="6" t="s">
        <v>4649</v>
      </c>
      <c r="B1381" s="6">
        <v>1</v>
      </c>
    </row>
    <row r="1382" spans="1:2" x14ac:dyDescent="0.25">
      <c r="A1382" s="6" t="s">
        <v>33576</v>
      </c>
      <c r="B1382" s="6">
        <v>1</v>
      </c>
    </row>
    <row r="1383" spans="1:2" x14ac:dyDescent="0.25">
      <c r="A1383" s="6" t="s">
        <v>4615</v>
      </c>
      <c r="B1383" s="6">
        <v>1</v>
      </c>
    </row>
    <row r="1384" spans="1:2" x14ac:dyDescent="0.25">
      <c r="A1384" s="6" t="s">
        <v>33569</v>
      </c>
      <c r="B1384" s="6">
        <v>1</v>
      </c>
    </row>
    <row r="1385" spans="1:2" x14ac:dyDescent="0.25">
      <c r="A1385" s="6" t="s">
        <v>7629</v>
      </c>
      <c r="B1385" s="6">
        <v>1</v>
      </c>
    </row>
    <row r="1386" spans="1:2" x14ac:dyDescent="0.25">
      <c r="A1386" s="6" t="s">
        <v>36810</v>
      </c>
      <c r="B1386" s="6">
        <v>1</v>
      </c>
    </row>
    <row r="1387" spans="1:2" x14ac:dyDescent="0.25">
      <c r="A1387" s="6" t="s">
        <v>6836</v>
      </c>
      <c r="B1387" s="6">
        <v>1</v>
      </c>
    </row>
    <row r="1388" spans="1:2" x14ac:dyDescent="0.25">
      <c r="A1388" s="6" t="s">
        <v>2355</v>
      </c>
      <c r="B1388" s="6">
        <v>1</v>
      </c>
    </row>
    <row r="1389" spans="1:2" x14ac:dyDescent="0.25">
      <c r="A1389" s="6" t="s">
        <v>2605</v>
      </c>
      <c r="B1389" s="6">
        <v>1</v>
      </c>
    </row>
    <row r="1390" spans="1:2" x14ac:dyDescent="0.25">
      <c r="A1390" s="6" t="s">
        <v>1206</v>
      </c>
      <c r="B1390" s="6">
        <v>1</v>
      </c>
    </row>
    <row r="1391" spans="1:2" x14ac:dyDescent="0.25">
      <c r="A1391" s="6" t="s">
        <v>5413</v>
      </c>
      <c r="B1391" s="6">
        <v>1</v>
      </c>
    </row>
    <row r="1392" spans="1:2" x14ac:dyDescent="0.25">
      <c r="A1392" s="6" t="s">
        <v>4201</v>
      </c>
      <c r="B1392" s="6">
        <v>1</v>
      </c>
    </row>
    <row r="1393" spans="1:2" x14ac:dyDescent="0.25">
      <c r="A1393" s="6" t="s">
        <v>4605</v>
      </c>
      <c r="B1393" s="6">
        <v>1</v>
      </c>
    </row>
    <row r="1394" spans="1:2" x14ac:dyDescent="0.25">
      <c r="A1394" s="6" t="s">
        <v>7827</v>
      </c>
      <c r="B1394" s="6">
        <v>1</v>
      </c>
    </row>
    <row r="1395" spans="1:2" x14ac:dyDescent="0.25">
      <c r="A1395" s="6" t="s">
        <v>6748</v>
      </c>
      <c r="B1395" s="6">
        <v>1</v>
      </c>
    </row>
    <row r="1396" spans="1:2" x14ac:dyDescent="0.25">
      <c r="A1396" s="6" t="s">
        <v>6746</v>
      </c>
      <c r="B1396" s="6">
        <v>1</v>
      </c>
    </row>
    <row r="1397" spans="1:2" x14ac:dyDescent="0.25">
      <c r="A1397" s="6" t="s">
        <v>4209</v>
      </c>
      <c r="B1397" s="6">
        <v>1</v>
      </c>
    </row>
    <row r="1398" spans="1:2" x14ac:dyDescent="0.25">
      <c r="A1398" s="6" t="s">
        <v>1653</v>
      </c>
      <c r="B1398" s="6">
        <v>1</v>
      </c>
    </row>
    <row r="1399" spans="1:2" x14ac:dyDescent="0.25">
      <c r="A1399" s="6" t="s">
        <v>4848</v>
      </c>
      <c r="B1399" s="6">
        <v>1</v>
      </c>
    </row>
    <row r="1400" spans="1:2" x14ac:dyDescent="0.25">
      <c r="A1400" s="6" t="s">
        <v>5931</v>
      </c>
      <c r="B1400" s="6">
        <v>1</v>
      </c>
    </row>
    <row r="1401" spans="1:2" x14ac:dyDescent="0.25">
      <c r="A1401" s="6" t="s">
        <v>6549</v>
      </c>
      <c r="B1401" s="6">
        <v>1</v>
      </c>
    </row>
    <row r="1402" spans="1:2" x14ac:dyDescent="0.25">
      <c r="A1402" s="6" t="s">
        <v>2722</v>
      </c>
      <c r="B1402" s="6">
        <v>1</v>
      </c>
    </row>
    <row r="1403" spans="1:2" x14ac:dyDescent="0.25">
      <c r="A1403" s="6" t="s">
        <v>2718</v>
      </c>
      <c r="B1403" s="6">
        <v>1</v>
      </c>
    </row>
    <row r="1404" spans="1:2" x14ac:dyDescent="0.25">
      <c r="A1404" s="6" t="s">
        <v>2716</v>
      </c>
      <c r="B1404" s="6">
        <v>1</v>
      </c>
    </row>
    <row r="1405" spans="1:2" x14ac:dyDescent="0.25">
      <c r="A1405" s="6" t="s">
        <v>32442</v>
      </c>
      <c r="B1405" s="6">
        <v>1</v>
      </c>
    </row>
    <row r="1406" spans="1:2" x14ac:dyDescent="0.25">
      <c r="A1406" s="6" t="s">
        <v>6318</v>
      </c>
      <c r="B1406" s="6">
        <v>1</v>
      </c>
    </row>
    <row r="1407" spans="1:2" x14ac:dyDescent="0.25">
      <c r="A1407" s="6" t="s">
        <v>435</v>
      </c>
      <c r="B1407" s="6">
        <v>1</v>
      </c>
    </row>
    <row r="1408" spans="1:2" x14ac:dyDescent="0.25">
      <c r="A1408" s="6" t="s">
        <v>6698</v>
      </c>
      <c r="B1408" s="6">
        <v>1</v>
      </c>
    </row>
    <row r="1409" spans="1:2" x14ac:dyDescent="0.25">
      <c r="A1409" s="6" t="s">
        <v>6574</v>
      </c>
      <c r="B1409" s="6">
        <v>1</v>
      </c>
    </row>
    <row r="1410" spans="1:2" x14ac:dyDescent="0.25">
      <c r="A1410" s="6" t="s">
        <v>1243</v>
      </c>
      <c r="B1410" s="6">
        <v>1</v>
      </c>
    </row>
    <row r="1411" spans="1:2" x14ac:dyDescent="0.25">
      <c r="A1411" s="6" t="s">
        <v>4921</v>
      </c>
      <c r="B1411" s="6">
        <v>1</v>
      </c>
    </row>
    <row r="1412" spans="1:2" x14ac:dyDescent="0.25">
      <c r="A1412" s="6" t="s">
        <v>5818</v>
      </c>
      <c r="B1412" s="6">
        <v>1</v>
      </c>
    </row>
    <row r="1413" spans="1:2" x14ac:dyDescent="0.25">
      <c r="A1413" s="6" t="s">
        <v>683</v>
      </c>
      <c r="B1413" s="6">
        <v>1</v>
      </c>
    </row>
    <row r="1414" spans="1:2" x14ac:dyDescent="0.25">
      <c r="A1414" s="6" t="s">
        <v>33202</v>
      </c>
      <c r="B1414" s="6">
        <v>1</v>
      </c>
    </row>
    <row r="1415" spans="1:2" x14ac:dyDescent="0.25">
      <c r="A1415" s="6" t="s">
        <v>3757</v>
      </c>
      <c r="B1415" s="6">
        <v>1</v>
      </c>
    </row>
    <row r="1416" spans="1:2" x14ac:dyDescent="0.25">
      <c r="A1416" s="6" t="s">
        <v>2653</v>
      </c>
      <c r="B1416" s="6">
        <v>1</v>
      </c>
    </row>
    <row r="1417" spans="1:2" x14ac:dyDescent="0.25">
      <c r="A1417" s="6" t="s">
        <v>462</v>
      </c>
      <c r="B1417" s="6">
        <v>1</v>
      </c>
    </row>
    <row r="1418" spans="1:2" x14ac:dyDescent="0.25">
      <c r="A1418" s="6" t="s">
        <v>3364</v>
      </c>
      <c r="B1418" s="6">
        <v>1</v>
      </c>
    </row>
    <row r="1419" spans="1:2" x14ac:dyDescent="0.25">
      <c r="A1419" s="6" t="s">
        <v>4655</v>
      </c>
      <c r="B1419" s="6">
        <v>1</v>
      </c>
    </row>
    <row r="1420" spans="1:2" x14ac:dyDescent="0.25">
      <c r="A1420" s="6" t="s">
        <v>36752</v>
      </c>
      <c r="B1420" s="6">
        <v>1</v>
      </c>
    </row>
    <row r="1421" spans="1:2" x14ac:dyDescent="0.25">
      <c r="A1421" s="6" t="s">
        <v>5814</v>
      </c>
      <c r="B1421" s="6">
        <v>1</v>
      </c>
    </row>
    <row r="1422" spans="1:2" x14ac:dyDescent="0.25">
      <c r="A1422" s="6" t="s">
        <v>36805</v>
      </c>
      <c r="B1422" s="6">
        <v>1</v>
      </c>
    </row>
    <row r="1423" spans="1:2" x14ac:dyDescent="0.25">
      <c r="A1423" s="6" t="s">
        <v>2004</v>
      </c>
      <c r="B1423" s="6">
        <v>1</v>
      </c>
    </row>
    <row r="1424" spans="1:2" x14ac:dyDescent="0.25">
      <c r="A1424" s="6" t="s">
        <v>2282</v>
      </c>
      <c r="B1424" s="6">
        <v>1</v>
      </c>
    </row>
    <row r="1425" spans="1:2" x14ac:dyDescent="0.25">
      <c r="A1425" s="6" t="s">
        <v>7747</v>
      </c>
      <c r="B1425" s="6">
        <v>1</v>
      </c>
    </row>
    <row r="1426" spans="1:2" x14ac:dyDescent="0.25">
      <c r="A1426" s="6" t="s">
        <v>2925</v>
      </c>
      <c r="B1426" s="6">
        <v>1</v>
      </c>
    </row>
    <row r="1427" spans="1:2" x14ac:dyDescent="0.25">
      <c r="A1427" s="6" t="s">
        <v>7259</v>
      </c>
      <c r="B1427" s="6">
        <v>1</v>
      </c>
    </row>
    <row r="1428" spans="1:2" x14ac:dyDescent="0.25">
      <c r="A1428" s="6" t="s">
        <v>7853</v>
      </c>
      <c r="B1428" s="6">
        <v>1</v>
      </c>
    </row>
    <row r="1429" spans="1:2" x14ac:dyDescent="0.25">
      <c r="A1429" s="6" t="s">
        <v>33462</v>
      </c>
      <c r="B1429" s="6">
        <v>1</v>
      </c>
    </row>
    <row r="1430" spans="1:2" x14ac:dyDescent="0.25">
      <c r="A1430" s="6" t="s">
        <v>5178</v>
      </c>
      <c r="B1430" s="6">
        <v>1</v>
      </c>
    </row>
    <row r="1431" spans="1:2" x14ac:dyDescent="0.25">
      <c r="A1431" s="6" t="s">
        <v>32341</v>
      </c>
      <c r="B1431" s="6">
        <v>1</v>
      </c>
    </row>
    <row r="1432" spans="1:2" x14ac:dyDescent="0.25">
      <c r="A1432" s="6" t="s">
        <v>32937</v>
      </c>
      <c r="B1432" s="6">
        <v>1</v>
      </c>
    </row>
    <row r="1433" spans="1:2" x14ac:dyDescent="0.25">
      <c r="A1433" s="6" t="s">
        <v>33194</v>
      </c>
      <c r="B1433" s="6">
        <v>1</v>
      </c>
    </row>
    <row r="1434" spans="1:2" x14ac:dyDescent="0.25">
      <c r="A1434" s="6" t="s">
        <v>32400</v>
      </c>
      <c r="B1434" s="6">
        <v>1</v>
      </c>
    </row>
    <row r="1435" spans="1:2" x14ac:dyDescent="0.25">
      <c r="A1435" s="6" t="s">
        <v>33041</v>
      </c>
      <c r="B1435" s="6">
        <v>1</v>
      </c>
    </row>
    <row r="1436" spans="1:2" x14ac:dyDescent="0.25">
      <c r="A1436" s="6" t="s">
        <v>6505</v>
      </c>
      <c r="B1436" s="6">
        <v>1</v>
      </c>
    </row>
    <row r="1437" spans="1:2" x14ac:dyDescent="0.25">
      <c r="A1437" s="15" t="s">
        <v>37350</v>
      </c>
      <c r="B1437" s="6">
        <v>1</v>
      </c>
    </row>
    <row r="1438" spans="1:2" x14ac:dyDescent="0.25">
      <c r="A1438" s="6" t="s">
        <v>7198</v>
      </c>
      <c r="B1438" s="6">
        <v>1</v>
      </c>
    </row>
    <row r="1439" spans="1:2" x14ac:dyDescent="0.25">
      <c r="A1439" s="6" t="s">
        <v>2135</v>
      </c>
      <c r="B1439" s="6">
        <v>1</v>
      </c>
    </row>
    <row r="1440" spans="1:2" x14ac:dyDescent="0.25">
      <c r="A1440" s="6" t="s">
        <v>2562</v>
      </c>
      <c r="B1440" s="6">
        <v>1</v>
      </c>
    </row>
    <row r="1441" spans="1:2" x14ac:dyDescent="0.25">
      <c r="A1441" s="6" t="s">
        <v>32423</v>
      </c>
      <c r="B1441" s="6">
        <v>1</v>
      </c>
    </row>
    <row r="1442" spans="1:2" x14ac:dyDescent="0.25">
      <c r="A1442" s="6" t="s">
        <v>3879</v>
      </c>
      <c r="B1442" s="6">
        <v>1</v>
      </c>
    </row>
    <row r="1443" spans="1:2" x14ac:dyDescent="0.25">
      <c r="A1443" s="6" t="s">
        <v>5234</v>
      </c>
      <c r="B1443" s="6">
        <v>1</v>
      </c>
    </row>
    <row r="1444" spans="1:2" x14ac:dyDescent="0.25">
      <c r="A1444" s="6" t="s">
        <v>4777</v>
      </c>
      <c r="B1444" s="6">
        <v>1</v>
      </c>
    </row>
    <row r="1445" spans="1:2" x14ac:dyDescent="0.25">
      <c r="A1445" s="6" t="s">
        <v>2927</v>
      </c>
      <c r="B1445" s="6">
        <v>1</v>
      </c>
    </row>
    <row r="1446" spans="1:2" x14ac:dyDescent="0.25">
      <c r="A1446" s="6" t="s">
        <v>4980</v>
      </c>
      <c r="B1446" s="6">
        <v>1</v>
      </c>
    </row>
    <row r="1447" spans="1:2" x14ac:dyDescent="0.25">
      <c r="A1447" s="6" t="s">
        <v>2137</v>
      </c>
      <c r="B1447" s="6">
        <v>1</v>
      </c>
    </row>
    <row r="1448" spans="1:2" x14ac:dyDescent="0.25">
      <c r="A1448" s="6" t="s">
        <v>1677</v>
      </c>
      <c r="B1448" s="6">
        <v>1</v>
      </c>
    </row>
    <row r="1449" spans="1:2" x14ac:dyDescent="0.25">
      <c r="A1449" s="6" t="s">
        <v>5753</v>
      </c>
      <c r="B1449" s="6">
        <v>1</v>
      </c>
    </row>
    <row r="1450" spans="1:2" x14ac:dyDescent="0.25">
      <c r="A1450" s="6" t="s">
        <v>4699</v>
      </c>
      <c r="B1450" s="6">
        <v>1</v>
      </c>
    </row>
    <row r="1451" spans="1:2" x14ac:dyDescent="0.25">
      <c r="A1451" s="6" t="s">
        <v>3370</v>
      </c>
      <c r="B1451" s="6">
        <v>1</v>
      </c>
    </row>
    <row r="1452" spans="1:2" x14ac:dyDescent="0.25">
      <c r="A1452" s="6" t="s">
        <v>5008</v>
      </c>
      <c r="B1452" s="6">
        <v>1</v>
      </c>
    </row>
    <row r="1453" spans="1:2" x14ac:dyDescent="0.25">
      <c r="A1453" s="6" t="s">
        <v>36738</v>
      </c>
      <c r="B1453" s="6">
        <v>1</v>
      </c>
    </row>
    <row r="1454" spans="1:2" x14ac:dyDescent="0.25">
      <c r="A1454" s="6" t="s">
        <v>6011</v>
      </c>
      <c r="B1454" s="6">
        <v>1</v>
      </c>
    </row>
    <row r="1455" spans="1:2" x14ac:dyDescent="0.25">
      <c r="A1455" s="6" t="s">
        <v>5335</v>
      </c>
      <c r="B1455" s="6">
        <v>1</v>
      </c>
    </row>
    <row r="1456" spans="1:2" x14ac:dyDescent="0.25">
      <c r="A1456" s="6" t="s">
        <v>6143</v>
      </c>
      <c r="B1456" s="6">
        <v>1</v>
      </c>
    </row>
    <row r="1457" spans="1:2" x14ac:dyDescent="0.25">
      <c r="A1457" s="6" t="s">
        <v>2728</v>
      </c>
      <c r="B1457" s="6">
        <v>1</v>
      </c>
    </row>
    <row r="1458" spans="1:2" x14ac:dyDescent="0.25">
      <c r="A1458" s="6" t="s">
        <v>6398</v>
      </c>
      <c r="B1458" s="6">
        <v>1</v>
      </c>
    </row>
    <row r="1459" spans="1:2" x14ac:dyDescent="0.25">
      <c r="A1459" s="15" t="s">
        <v>15491</v>
      </c>
      <c r="B1459" s="6">
        <v>1</v>
      </c>
    </row>
    <row r="1460" spans="1:2" x14ac:dyDescent="0.25">
      <c r="A1460" s="6" t="s">
        <v>33265</v>
      </c>
      <c r="B1460" s="6">
        <v>1</v>
      </c>
    </row>
    <row r="1461" spans="1:2" x14ac:dyDescent="0.25">
      <c r="A1461" s="6" t="s">
        <v>5365</v>
      </c>
      <c r="B1461" s="6">
        <v>1</v>
      </c>
    </row>
    <row r="1462" spans="1:2" x14ac:dyDescent="0.25">
      <c r="A1462" s="6" t="s">
        <v>2905</v>
      </c>
      <c r="B1462" s="6">
        <v>1</v>
      </c>
    </row>
    <row r="1463" spans="1:2" x14ac:dyDescent="0.25">
      <c r="A1463" s="6" t="s">
        <v>6297</v>
      </c>
      <c r="B1463" s="6">
        <v>1</v>
      </c>
    </row>
    <row r="1464" spans="1:2" x14ac:dyDescent="0.25">
      <c r="A1464" s="6" t="s">
        <v>36812</v>
      </c>
      <c r="B1464" s="6">
        <v>1</v>
      </c>
    </row>
    <row r="1465" spans="1:2" x14ac:dyDescent="0.25">
      <c r="A1465" s="6" t="s">
        <v>6460</v>
      </c>
      <c r="B1465" s="6">
        <v>1</v>
      </c>
    </row>
    <row r="1466" spans="1:2" x14ac:dyDescent="0.25">
      <c r="A1466" s="6" t="s">
        <v>4175</v>
      </c>
      <c r="B1466" s="6">
        <v>1</v>
      </c>
    </row>
    <row r="1467" spans="1:2" x14ac:dyDescent="0.25">
      <c r="A1467" s="6" t="s">
        <v>6686</v>
      </c>
      <c r="B1467" s="6">
        <v>1</v>
      </c>
    </row>
    <row r="1468" spans="1:2" x14ac:dyDescent="0.25">
      <c r="A1468" s="6" t="s">
        <v>4595</v>
      </c>
      <c r="B1468" s="6">
        <v>1</v>
      </c>
    </row>
    <row r="1469" spans="1:2" x14ac:dyDescent="0.25">
      <c r="A1469" s="6" t="s">
        <v>2107</v>
      </c>
      <c r="B1469" s="6">
        <v>1</v>
      </c>
    </row>
    <row r="1470" spans="1:2" x14ac:dyDescent="0.25">
      <c r="A1470" s="6" t="s">
        <v>2308</v>
      </c>
      <c r="B1470" s="6">
        <v>1</v>
      </c>
    </row>
    <row r="1471" spans="1:2" x14ac:dyDescent="0.25">
      <c r="A1471" s="6" t="s">
        <v>2018</v>
      </c>
      <c r="B1471" s="6">
        <v>1</v>
      </c>
    </row>
    <row r="1472" spans="1:2" x14ac:dyDescent="0.25">
      <c r="A1472" s="6" t="s">
        <v>6043</v>
      </c>
      <c r="B1472" s="6">
        <v>1</v>
      </c>
    </row>
    <row r="1473" spans="1:2" x14ac:dyDescent="0.25">
      <c r="A1473" s="6" t="s">
        <v>2649</v>
      </c>
      <c r="B1473" s="6">
        <v>1</v>
      </c>
    </row>
    <row r="1474" spans="1:2" x14ac:dyDescent="0.25">
      <c r="A1474" s="6" t="s">
        <v>2155</v>
      </c>
      <c r="B1474" s="6">
        <v>1</v>
      </c>
    </row>
    <row r="1475" spans="1:2" x14ac:dyDescent="0.25">
      <c r="A1475" s="6" t="s">
        <v>1100</v>
      </c>
      <c r="B1475" s="6">
        <v>1</v>
      </c>
    </row>
    <row r="1476" spans="1:2" x14ac:dyDescent="0.25">
      <c r="A1476" s="6" t="s">
        <v>401</v>
      </c>
      <c r="B1476" s="6">
        <v>1</v>
      </c>
    </row>
    <row r="1477" spans="1:2" x14ac:dyDescent="0.25">
      <c r="A1477" s="6" t="s">
        <v>3871</v>
      </c>
      <c r="B1477" s="6">
        <v>1</v>
      </c>
    </row>
    <row r="1478" spans="1:2" x14ac:dyDescent="0.25">
      <c r="A1478" s="6" t="s">
        <v>33404</v>
      </c>
      <c r="B1478" s="6">
        <v>1</v>
      </c>
    </row>
    <row r="1479" spans="1:2" x14ac:dyDescent="0.25">
      <c r="A1479" s="6" t="s">
        <v>6642</v>
      </c>
      <c r="B1479" s="6">
        <v>1</v>
      </c>
    </row>
    <row r="1480" spans="1:2" x14ac:dyDescent="0.25">
      <c r="A1480" s="6" t="s">
        <v>5012</v>
      </c>
      <c r="B1480" s="6">
        <v>1</v>
      </c>
    </row>
    <row r="1481" spans="1:2" x14ac:dyDescent="0.25">
      <c r="A1481" s="6" t="s">
        <v>2820</v>
      </c>
      <c r="B1481" s="6">
        <v>1</v>
      </c>
    </row>
    <row r="1482" spans="1:2" x14ac:dyDescent="0.25">
      <c r="A1482" s="6" t="s">
        <v>1988</v>
      </c>
      <c r="B1482" s="6">
        <v>1</v>
      </c>
    </row>
    <row r="1483" spans="1:2" x14ac:dyDescent="0.25">
      <c r="A1483" s="6" t="s">
        <v>2008</v>
      </c>
      <c r="B1483" s="6">
        <v>1</v>
      </c>
    </row>
    <row r="1484" spans="1:2" x14ac:dyDescent="0.25">
      <c r="A1484" s="6" t="s">
        <v>1675</v>
      </c>
      <c r="B1484" s="6">
        <v>1</v>
      </c>
    </row>
    <row r="1485" spans="1:2" x14ac:dyDescent="0.25">
      <c r="A1485" s="6" t="s">
        <v>3655</v>
      </c>
      <c r="B1485" s="6">
        <v>1</v>
      </c>
    </row>
    <row r="1486" spans="1:2" x14ac:dyDescent="0.25">
      <c r="A1486" s="6" t="s">
        <v>3460</v>
      </c>
      <c r="B1486" s="6">
        <v>1</v>
      </c>
    </row>
    <row r="1487" spans="1:2" x14ac:dyDescent="0.25">
      <c r="A1487" s="6" t="s">
        <v>3567</v>
      </c>
      <c r="B1487" s="6">
        <v>1</v>
      </c>
    </row>
    <row r="1488" spans="1:2" x14ac:dyDescent="0.25">
      <c r="A1488" s="6" t="s">
        <v>3691</v>
      </c>
      <c r="B1488" s="6">
        <v>1</v>
      </c>
    </row>
    <row r="1489" spans="1:2" x14ac:dyDescent="0.25">
      <c r="A1489" s="6" t="s">
        <v>4482</v>
      </c>
      <c r="B1489" s="6">
        <v>1</v>
      </c>
    </row>
    <row r="1490" spans="1:2" x14ac:dyDescent="0.25">
      <c r="A1490" s="6" t="s">
        <v>1098</v>
      </c>
      <c r="B1490" s="6">
        <v>1</v>
      </c>
    </row>
    <row r="1491" spans="1:2" x14ac:dyDescent="0.25">
      <c r="A1491" s="15" t="s">
        <v>15554</v>
      </c>
      <c r="B1491" s="6">
        <v>1</v>
      </c>
    </row>
    <row r="1492" spans="1:2" x14ac:dyDescent="0.25">
      <c r="A1492" s="6" t="s">
        <v>5874</v>
      </c>
      <c r="B1492" s="6">
        <v>1</v>
      </c>
    </row>
    <row r="1493" spans="1:2" x14ac:dyDescent="0.25">
      <c r="A1493" s="6" t="s">
        <v>6672</v>
      </c>
      <c r="B1493" s="6">
        <v>1</v>
      </c>
    </row>
    <row r="1494" spans="1:2" x14ac:dyDescent="0.25">
      <c r="A1494" s="6" t="s">
        <v>4681</v>
      </c>
      <c r="B1494" s="6">
        <v>1</v>
      </c>
    </row>
    <row r="1495" spans="1:2" x14ac:dyDescent="0.25">
      <c r="A1495" s="6" t="s">
        <v>5381</v>
      </c>
      <c r="B1495" s="6">
        <v>1</v>
      </c>
    </row>
    <row r="1496" spans="1:2" x14ac:dyDescent="0.25">
      <c r="A1496" s="6" t="s">
        <v>558</v>
      </c>
      <c r="B1496" s="6">
        <v>1</v>
      </c>
    </row>
    <row r="1497" spans="1:2" x14ac:dyDescent="0.25">
      <c r="A1497" s="6" t="s">
        <v>4685</v>
      </c>
      <c r="B1497" s="6">
        <v>1</v>
      </c>
    </row>
    <row r="1498" spans="1:2" x14ac:dyDescent="0.25">
      <c r="A1498" s="6" t="s">
        <v>4177</v>
      </c>
      <c r="B1498" s="6">
        <v>1</v>
      </c>
    </row>
    <row r="1499" spans="1:2" x14ac:dyDescent="0.25">
      <c r="A1499" s="6" t="s">
        <v>7595</v>
      </c>
      <c r="B1499" s="6">
        <v>1</v>
      </c>
    </row>
    <row r="1500" spans="1:2" x14ac:dyDescent="0.25">
      <c r="A1500" s="6" t="s">
        <v>2893</v>
      </c>
      <c r="B1500" s="6">
        <v>1</v>
      </c>
    </row>
    <row r="1501" spans="1:2" x14ac:dyDescent="0.25">
      <c r="A1501" s="6" t="s">
        <v>2273</v>
      </c>
      <c r="B1501" s="6">
        <v>1</v>
      </c>
    </row>
    <row r="1502" spans="1:2" x14ac:dyDescent="0.25">
      <c r="A1502" s="6" t="s">
        <v>7831</v>
      </c>
      <c r="B1502" s="6">
        <v>1</v>
      </c>
    </row>
    <row r="1503" spans="1:2" x14ac:dyDescent="0.25">
      <c r="A1503" s="6" t="s">
        <v>5341</v>
      </c>
      <c r="B1503" s="6">
        <v>1</v>
      </c>
    </row>
    <row r="1504" spans="1:2" x14ac:dyDescent="0.25">
      <c r="A1504" s="6" t="s">
        <v>600</v>
      </c>
      <c r="B1504" s="6">
        <v>1</v>
      </c>
    </row>
    <row r="1505" spans="1:2" x14ac:dyDescent="0.25">
      <c r="A1505" s="6" t="s">
        <v>4252</v>
      </c>
      <c r="B1505" s="6">
        <v>1</v>
      </c>
    </row>
    <row r="1506" spans="1:2" x14ac:dyDescent="0.25">
      <c r="A1506" s="6" t="s">
        <v>8126</v>
      </c>
      <c r="B1506" s="6">
        <v>1</v>
      </c>
    </row>
    <row r="1507" spans="1:2" x14ac:dyDescent="0.25">
      <c r="A1507" s="6" t="s">
        <v>5719</v>
      </c>
      <c r="B1507" s="6">
        <v>1</v>
      </c>
    </row>
    <row r="1508" spans="1:2" x14ac:dyDescent="0.25">
      <c r="A1508" s="15" t="s">
        <v>15555</v>
      </c>
      <c r="B1508" s="6">
        <v>1</v>
      </c>
    </row>
    <row r="1509" spans="1:2" x14ac:dyDescent="0.25">
      <c r="A1509" s="6" t="s">
        <v>427</v>
      </c>
      <c r="B1509" s="6">
        <v>1</v>
      </c>
    </row>
    <row r="1510" spans="1:2" x14ac:dyDescent="0.25">
      <c r="A1510" s="6" t="s">
        <v>7819</v>
      </c>
      <c r="B1510" s="6">
        <v>1</v>
      </c>
    </row>
    <row r="1511" spans="1:2" x14ac:dyDescent="0.25">
      <c r="A1511" s="6" t="s">
        <v>4990</v>
      </c>
      <c r="B1511" s="6">
        <v>1</v>
      </c>
    </row>
    <row r="1512" spans="1:2" x14ac:dyDescent="0.25">
      <c r="A1512" s="6" t="s">
        <v>4181</v>
      </c>
      <c r="B1512" s="6">
        <v>1</v>
      </c>
    </row>
    <row r="1513" spans="1:2" x14ac:dyDescent="0.25">
      <c r="A1513" s="6" t="s">
        <v>6448</v>
      </c>
      <c r="B1513" s="6">
        <v>1</v>
      </c>
    </row>
    <row r="1514" spans="1:2" x14ac:dyDescent="0.25">
      <c r="A1514" s="6" t="s">
        <v>2024</v>
      </c>
      <c r="B1514" s="6">
        <v>1</v>
      </c>
    </row>
    <row r="1515" spans="1:2" x14ac:dyDescent="0.25">
      <c r="A1515" s="6" t="s">
        <v>4799</v>
      </c>
      <c r="B1515" s="6">
        <v>1</v>
      </c>
    </row>
    <row r="1516" spans="1:2" x14ac:dyDescent="0.25">
      <c r="A1516" s="6" t="s">
        <v>4795</v>
      </c>
      <c r="B1516" s="6">
        <v>1</v>
      </c>
    </row>
    <row r="1517" spans="1:2" x14ac:dyDescent="0.25">
      <c r="A1517" s="6" t="s">
        <v>2597</v>
      </c>
      <c r="B1517" s="6">
        <v>1</v>
      </c>
    </row>
    <row r="1518" spans="1:2" x14ac:dyDescent="0.25">
      <c r="A1518" s="6" t="s">
        <v>2570</v>
      </c>
      <c r="B1518" s="6">
        <v>1</v>
      </c>
    </row>
    <row r="1519" spans="1:2" x14ac:dyDescent="0.25">
      <c r="A1519" s="6" t="s">
        <v>6838</v>
      </c>
      <c r="B1519" s="6">
        <v>1</v>
      </c>
    </row>
    <row r="1520" spans="1:2" x14ac:dyDescent="0.25">
      <c r="A1520" s="6" t="s">
        <v>3545</v>
      </c>
      <c r="B1520" s="6">
        <v>1</v>
      </c>
    </row>
    <row r="1521" spans="1:2" x14ac:dyDescent="0.25">
      <c r="A1521" s="6" t="s">
        <v>2119</v>
      </c>
      <c r="B1521" s="6">
        <v>1</v>
      </c>
    </row>
    <row r="1522" spans="1:2" x14ac:dyDescent="0.25">
      <c r="A1522" s="6" t="s">
        <v>5132</v>
      </c>
      <c r="B1522" s="6">
        <v>1</v>
      </c>
    </row>
    <row r="1523" spans="1:2" x14ac:dyDescent="0.25">
      <c r="A1523" s="6" t="s">
        <v>4129</v>
      </c>
      <c r="B1523" s="6">
        <v>1</v>
      </c>
    </row>
    <row r="1524" spans="1:2" x14ac:dyDescent="0.25">
      <c r="A1524" s="6" t="s">
        <v>2825</v>
      </c>
      <c r="B1524" s="6">
        <v>1</v>
      </c>
    </row>
    <row r="1525" spans="1:2" x14ac:dyDescent="0.25">
      <c r="A1525" s="6" t="s">
        <v>5333</v>
      </c>
      <c r="B1525" s="6">
        <v>1</v>
      </c>
    </row>
    <row r="1526" spans="1:2" x14ac:dyDescent="0.25">
      <c r="A1526" s="6" t="s">
        <v>5249</v>
      </c>
      <c r="B1526" s="6">
        <v>1</v>
      </c>
    </row>
    <row r="1527" spans="1:2" x14ac:dyDescent="0.25">
      <c r="A1527" s="15" t="s">
        <v>15492</v>
      </c>
      <c r="B1527" s="6">
        <v>1</v>
      </c>
    </row>
    <row r="1528" spans="1:2" x14ac:dyDescent="0.25">
      <c r="A1528" s="15" t="s">
        <v>15483</v>
      </c>
      <c r="B1528" s="6">
        <v>1</v>
      </c>
    </row>
    <row r="1529" spans="1:2" x14ac:dyDescent="0.25">
      <c r="A1529" s="6" t="s">
        <v>2395</v>
      </c>
      <c r="B1529" s="6">
        <v>1</v>
      </c>
    </row>
    <row r="1530" spans="1:2" x14ac:dyDescent="0.25">
      <c r="A1530" s="6" t="s">
        <v>33143</v>
      </c>
      <c r="B1530" s="6">
        <v>1</v>
      </c>
    </row>
    <row r="1531" spans="1:2" x14ac:dyDescent="0.25">
      <c r="A1531" s="6" t="s">
        <v>3659</v>
      </c>
      <c r="B1531" s="6">
        <v>1</v>
      </c>
    </row>
    <row r="1532" spans="1:2" x14ac:dyDescent="0.25">
      <c r="A1532" s="6" t="s">
        <v>5751</v>
      </c>
      <c r="B1532" s="6">
        <v>1</v>
      </c>
    </row>
    <row r="1533" spans="1:2" x14ac:dyDescent="0.25">
      <c r="A1533" s="6" t="s">
        <v>36773</v>
      </c>
      <c r="B1533" s="6">
        <v>1</v>
      </c>
    </row>
    <row r="1534" spans="1:2" x14ac:dyDescent="0.25">
      <c r="A1534" s="6" t="s">
        <v>2125</v>
      </c>
      <c r="B1534" s="6">
        <v>1</v>
      </c>
    </row>
    <row r="1535" spans="1:2" x14ac:dyDescent="0.25">
      <c r="A1535" s="6" t="s">
        <v>6905</v>
      </c>
      <c r="B1535" s="6">
        <v>1</v>
      </c>
    </row>
    <row r="1536" spans="1:2" x14ac:dyDescent="0.25">
      <c r="A1536" s="6" t="s">
        <v>36864</v>
      </c>
      <c r="B1536" s="6">
        <v>1</v>
      </c>
    </row>
    <row r="1537" spans="1:2" x14ac:dyDescent="0.25">
      <c r="A1537" s="6" t="s">
        <v>36862</v>
      </c>
      <c r="B1537" s="6">
        <v>1</v>
      </c>
    </row>
    <row r="1538" spans="1:2" x14ac:dyDescent="0.25">
      <c r="A1538" s="6" t="s">
        <v>7944</v>
      </c>
      <c r="B1538" s="6">
        <v>1</v>
      </c>
    </row>
    <row r="1539" spans="1:2" x14ac:dyDescent="0.25">
      <c r="A1539" s="6" t="s">
        <v>33181</v>
      </c>
      <c r="B1539" s="6">
        <v>1</v>
      </c>
    </row>
    <row r="1540" spans="1:2" x14ac:dyDescent="0.25">
      <c r="A1540" s="6" t="s">
        <v>2161</v>
      </c>
      <c r="B1540" s="6">
        <v>1</v>
      </c>
    </row>
    <row r="1541" spans="1:2" x14ac:dyDescent="0.25">
      <c r="A1541" s="6" t="s">
        <v>5533</v>
      </c>
      <c r="B1541" s="6">
        <v>1</v>
      </c>
    </row>
    <row r="1542" spans="1:2" x14ac:dyDescent="0.25">
      <c r="A1542" s="6" t="s">
        <v>4492</v>
      </c>
      <c r="B1542" s="6">
        <v>1</v>
      </c>
    </row>
    <row r="1543" spans="1:2" x14ac:dyDescent="0.25">
      <c r="A1543" s="6" t="s">
        <v>6039</v>
      </c>
      <c r="B1543" s="6">
        <v>1</v>
      </c>
    </row>
    <row r="1544" spans="1:2" x14ac:dyDescent="0.25">
      <c r="A1544" s="6" t="s">
        <v>6029</v>
      </c>
      <c r="B1544" s="6">
        <v>1</v>
      </c>
    </row>
    <row r="1545" spans="1:2" x14ac:dyDescent="0.25">
      <c r="A1545" s="6" t="s">
        <v>7619</v>
      </c>
      <c r="B1545" s="6">
        <v>1</v>
      </c>
    </row>
    <row r="1546" spans="1:2" x14ac:dyDescent="0.25">
      <c r="A1546" s="6" t="s">
        <v>7701</v>
      </c>
      <c r="B1546" s="6">
        <v>1</v>
      </c>
    </row>
    <row r="1547" spans="1:2" x14ac:dyDescent="0.25">
      <c r="A1547" s="6" t="s">
        <v>3809</v>
      </c>
      <c r="B1547" s="6">
        <v>1</v>
      </c>
    </row>
    <row r="1548" spans="1:2" x14ac:dyDescent="0.25">
      <c r="A1548" s="6" t="s">
        <v>2405</v>
      </c>
      <c r="B1548" s="6">
        <v>1</v>
      </c>
    </row>
    <row r="1549" spans="1:2" x14ac:dyDescent="0.25">
      <c r="A1549" s="6" t="s">
        <v>1507</v>
      </c>
      <c r="B1549" s="6">
        <v>1</v>
      </c>
    </row>
    <row r="1550" spans="1:2" x14ac:dyDescent="0.25">
      <c r="A1550" s="6" t="s">
        <v>3181</v>
      </c>
      <c r="B1550" s="6">
        <v>1</v>
      </c>
    </row>
    <row r="1551" spans="1:2" x14ac:dyDescent="0.25">
      <c r="A1551" s="6" t="s">
        <v>33388</v>
      </c>
      <c r="B1551" s="6">
        <v>1</v>
      </c>
    </row>
    <row r="1552" spans="1:2" x14ac:dyDescent="0.25">
      <c r="A1552" s="6" t="s">
        <v>33475</v>
      </c>
      <c r="B1552" s="6">
        <v>1</v>
      </c>
    </row>
    <row r="1553" spans="1:2" x14ac:dyDescent="0.25">
      <c r="A1553" s="6" t="s">
        <v>33472</v>
      </c>
      <c r="B1553" s="6">
        <v>1</v>
      </c>
    </row>
    <row r="1554" spans="1:2" x14ac:dyDescent="0.25">
      <c r="A1554" s="6" t="s">
        <v>1667</v>
      </c>
      <c r="B1554" s="6">
        <v>1</v>
      </c>
    </row>
    <row r="1555" spans="1:2" x14ac:dyDescent="0.25">
      <c r="A1555" s="6" t="s">
        <v>7735</v>
      </c>
      <c r="B1555" s="6">
        <v>1</v>
      </c>
    </row>
    <row r="1556" spans="1:2" x14ac:dyDescent="0.25">
      <c r="A1556" s="6" t="s">
        <v>5204</v>
      </c>
      <c r="B1556" s="6">
        <v>1</v>
      </c>
    </row>
    <row r="1557" spans="1:2" x14ac:dyDescent="0.25">
      <c r="A1557" s="6" t="s">
        <v>397</v>
      </c>
      <c r="B1557" s="6">
        <v>1</v>
      </c>
    </row>
    <row r="1558" spans="1:2" x14ac:dyDescent="0.25">
      <c r="A1558" s="6" t="s">
        <v>6943</v>
      </c>
      <c r="B1558" s="6">
        <v>1</v>
      </c>
    </row>
    <row r="1559" spans="1:2" x14ac:dyDescent="0.25">
      <c r="A1559" s="6" t="s">
        <v>5196</v>
      </c>
      <c r="B1559" s="6">
        <v>1</v>
      </c>
    </row>
    <row r="1560" spans="1:2" x14ac:dyDescent="0.25">
      <c r="A1560" s="6" t="s">
        <v>3873</v>
      </c>
      <c r="B1560" s="6">
        <v>1</v>
      </c>
    </row>
    <row r="1561" spans="1:2" x14ac:dyDescent="0.25">
      <c r="A1561" s="6" t="s">
        <v>5269</v>
      </c>
      <c r="B1561" s="6">
        <v>1</v>
      </c>
    </row>
    <row r="1562" spans="1:2" x14ac:dyDescent="0.25">
      <c r="A1562" s="6" t="s">
        <v>36762</v>
      </c>
      <c r="B1562" s="6">
        <v>1</v>
      </c>
    </row>
    <row r="1563" spans="1:2" x14ac:dyDescent="0.25">
      <c r="A1563" s="6" t="s">
        <v>5301</v>
      </c>
      <c r="B1563" s="6">
        <v>1</v>
      </c>
    </row>
    <row r="1564" spans="1:2" x14ac:dyDescent="0.25">
      <c r="A1564" s="6" t="s">
        <v>7393</v>
      </c>
      <c r="B1564" s="6">
        <v>1</v>
      </c>
    </row>
    <row r="1565" spans="1:2" x14ac:dyDescent="0.25">
      <c r="A1565" s="6" t="s">
        <v>2478</v>
      </c>
      <c r="B1565" s="6">
        <v>1</v>
      </c>
    </row>
    <row r="1566" spans="1:2" x14ac:dyDescent="0.25">
      <c r="A1566" s="6" t="s">
        <v>1094</v>
      </c>
      <c r="B1566" s="6">
        <v>1</v>
      </c>
    </row>
    <row r="1567" spans="1:2" x14ac:dyDescent="0.25">
      <c r="A1567" s="6" t="s">
        <v>32674</v>
      </c>
      <c r="B1567" s="6">
        <v>1</v>
      </c>
    </row>
    <row r="1568" spans="1:2" x14ac:dyDescent="0.25">
      <c r="A1568" s="6" t="s">
        <v>32288</v>
      </c>
      <c r="B1568" s="6">
        <v>1</v>
      </c>
    </row>
    <row r="1569" spans="1:2" x14ac:dyDescent="0.25">
      <c r="A1569" s="6" t="s">
        <v>7468</v>
      </c>
      <c r="B1569" s="6">
        <v>1</v>
      </c>
    </row>
    <row r="1570" spans="1:2" x14ac:dyDescent="0.25">
      <c r="A1570" s="6" t="s">
        <v>32410</v>
      </c>
      <c r="B1570" s="6">
        <v>1</v>
      </c>
    </row>
    <row r="1571" spans="1:2" x14ac:dyDescent="0.25">
      <c r="A1571" s="6" t="s">
        <v>33532</v>
      </c>
      <c r="B1571" s="6">
        <v>1</v>
      </c>
    </row>
    <row r="1572" spans="1:2" x14ac:dyDescent="0.25">
      <c r="A1572" s="15" t="s">
        <v>15493</v>
      </c>
      <c r="B1572" s="6">
        <v>1</v>
      </c>
    </row>
    <row r="1573" spans="1:2" x14ac:dyDescent="0.25">
      <c r="A1573" s="6" t="s">
        <v>4641</v>
      </c>
      <c r="B1573" s="6">
        <v>1</v>
      </c>
    </row>
    <row r="1574" spans="1:2" x14ac:dyDescent="0.25">
      <c r="A1574" s="6" t="s">
        <v>985</v>
      </c>
      <c r="B1574" s="6">
        <v>1</v>
      </c>
    </row>
    <row r="1575" spans="1:2" x14ac:dyDescent="0.25">
      <c r="A1575" s="6" t="s">
        <v>7939</v>
      </c>
      <c r="B1575" s="6">
        <v>1</v>
      </c>
    </row>
    <row r="1576" spans="1:2" x14ac:dyDescent="0.25">
      <c r="A1576" s="6" t="s">
        <v>6189</v>
      </c>
      <c r="B1576" s="6">
        <v>1</v>
      </c>
    </row>
    <row r="1577" spans="1:2" x14ac:dyDescent="0.25">
      <c r="A1577" s="6" t="s">
        <v>5941</v>
      </c>
      <c r="B1577" s="6">
        <v>1</v>
      </c>
    </row>
    <row r="1578" spans="1:2" x14ac:dyDescent="0.25">
      <c r="A1578" s="6" t="s">
        <v>5232</v>
      </c>
      <c r="B1578" s="6">
        <v>1</v>
      </c>
    </row>
    <row r="1579" spans="1:2" x14ac:dyDescent="0.25">
      <c r="A1579" s="6" t="s">
        <v>6177</v>
      </c>
      <c r="B1579" s="6">
        <v>1</v>
      </c>
    </row>
    <row r="1580" spans="1:2" x14ac:dyDescent="0.25">
      <c r="A1580" s="6" t="s">
        <v>3529</v>
      </c>
      <c r="B1580" s="6">
        <v>1</v>
      </c>
    </row>
    <row r="1581" spans="1:2" x14ac:dyDescent="0.25">
      <c r="A1581" s="6" t="s">
        <v>2253</v>
      </c>
      <c r="B1581" s="6">
        <v>1</v>
      </c>
    </row>
    <row r="1582" spans="1:2" x14ac:dyDescent="0.25">
      <c r="A1582" s="6" t="s">
        <v>33524</v>
      </c>
      <c r="B1582" s="6">
        <v>1</v>
      </c>
    </row>
    <row r="1583" spans="1:2" x14ac:dyDescent="0.25">
      <c r="A1583" s="6" t="s">
        <v>2141</v>
      </c>
      <c r="B1583" s="6">
        <v>1</v>
      </c>
    </row>
    <row r="1584" spans="1:2" x14ac:dyDescent="0.25">
      <c r="A1584" s="6" t="s">
        <v>3263</v>
      </c>
      <c r="B1584" s="6">
        <v>1</v>
      </c>
    </row>
    <row r="1585" spans="1:2" x14ac:dyDescent="0.25">
      <c r="A1585" s="6" t="s">
        <v>2455</v>
      </c>
      <c r="B1585" s="6">
        <v>1</v>
      </c>
    </row>
    <row r="1586" spans="1:2" x14ac:dyDescent="0.25">
      <c r="A1586" s="6" t="s">
        <v>2241</v>
      </c>
      <c r="B1586" s="6">
        <v>1</v>
      </c>
    </row>
    <row r="1587" spans="1:2" x14ac:dyDescent="0.25">
      <c r="A1587" s="6" t="s">
        <v>5114</v>
      </c>
      <c r="B1587" s="6">
        <v>1</v>
      </c>
    </row>
    <row r="1588" spans="1:2" x14ac:dyDescent="0.25">
      <c r="A1588" s="6" t="s">
        <v>2544</v>
      </c>
      <c r="B1588" s="6">
        <v>1</v>
      </c>
    </row>
    <row r="1589" spans="1:2" x14ac:dyDescent="0.25">
      <c r="A1589" s="6" t="s">
        <v>33085</v>
      </c>
      <c r="B1589" s="6">
        <v>1</v>
      </c>
    </row>
    <row r="1590" spans="1:2" x14ac:dyDescent="0.25">
      <c r="A1590" s="6" t="s">
        <v>7327</v>
      </c>
      <c r="B1590" s="6">
        <v>1</v>
      </c>
    </row>
    <row r="1591" spans="1:2" x14ac:dyDescent="0.25">
      <c r="A1591" s="6" t="s">
        <v>36821</v>
      </c>
      <c r="B1591" s="6">
        <v>1</v>
      </c>
    </row>
    <row r="1592" spans="1:2" x14ac:dyDescent="0.25">
      <c r="A1592" s="15" t="s">
        <v>15494</v>
      </c>
      <c r="B1592" s="6">
        <v>1</v>
      </c>
    </row>
    <row r="1593" spans="1:2" x14ac:dyDescent="0.25">
      <c r="A1593" s="6" t="s">
        <v>5401</v>
      </c>
      <c r="B1593" s="6">
        <v>1</v>
      </c>
    </row>
    <row r="1594" spans="1:2" x14ac:dyDescent="0.25">
      <c r="A1594" s="6" t="s">
        <v>2999</v>
      </c>
      <c r="B1594" s="6">
        <v>1</v>
      </c>
    </row>
    <row r="1595" spans="1:2" x14ac:dyDescent="0.25">
      <c r="A1595" s="6" t="s">
        <v>2714</v>
      </c>
      <c r="B1595" s="6">
        <v>1</v>
      </c>
    </row>
    <row r="1596" spans="1:2" x14ac:dyDescent="0.25">
      <c r="A1596" s="6" t="s">
        <v>4603</v>
      </c>
      <c r="B1596" s="6">
        <v>1</v>
      </c>
    </row>
    <row r="1597" spans="1:2" x14ac:dyDescent="0.25">
      <c r="A1597" s="6" t="s">
        <v>3575</v>
      </c>
      <c r="B1597" s="6">
        <v>1</v>
      </c>
    </row>
    <row r="1598" spans="1:2" x14ac:dyDescent="0.25">
      <c r="A1598" s="6" t="s">
        <v>4998</v>
      </c>
      <c r="B1598" s="6">
        <v>1</v>
      </c>
    </row>
    <row r="1599" spans="1:2" x14ac:dyDescent="0.25">
      <c r="A1599" s="6" t="s">
        <v>4627</v>
      </c>
      <c r="B1599" s="6">
        <v>1</v>
      </c>
    </row>
    <row r="1600" spans="1:2" x14ac:dyDescent="0.25">
      <c r="A1600" s="6" t="s">
        <v>1178</v>
      </c>
      <c r="B1600" s="6">
        <v>1</v>
      </c>
    </row>
    <row r="1601" spans="1:2" x14ac:dyDescent="0.25">
      <c r="A1601" s="6" t="s">
        <v>4141</v>
      </c>
      <c r="B1601" s="6">
        <v>1</v>
      </c>
    </row>
    <row r="1602" spans="1:2" x14ac:dyDescent="0.25">
      <c r="A1602" s="6" t="s">
        <v>3344</v>
      </c>
      <c r="B1602" s="6">
        <v>1</v>
      </c>
    </row>
    <row r="1603" spans="1:2" x14ac:dyDescent="0.25">
      <c r="A1603" s="6" t="s">
        <v>33161</v>
      </c>
      <c r="B1603" s="6">
        <v>1</v>
      </c>
    </row>
    <row r="1604" spans="1:2" x14ac:dyDescent="0.25">
      <c r="A1604" s="6" t="s">
        <v>33301</v>
      </c>
      <c r="B1604" s="6">
        <v>1</v>
      </c>
    </row>
    <row r="1605" spans="1:2" x14ac:dyDescent="0.25">
      <c r="A1605" s="6" t="s">
        <v>33828</v>
      </c>
      <c r="B1605" s="6">
        <v>1</v>
      </c>
    </row>
    <row r="1606" spans="1:2" x14ac:dyDescent="0.25">
      <c r="A1606" s="6" t="s">
        <v>33196</v>
      </c>
      <c r="B1606" s="6">
        <v>1</v>
      </c>
    </row>
    <row r="1607" spans="1:2" x14ac:dyDescent="0.25">
      <c r="A1607" s="6" t="s">
        <v>2147</v>
      </c>
      <c r="B1607" s="6">
        <v>1</v>
      </c>
    </row>
    <row r="1608" spans="1:2" x14ac:dyDescent="0.25">
      <c r="A1608" s="6" t="s">
        <v>3519</v>
      </c>
      <c r="B1608" s="6">
        <v>1</v>
      </c>
    </row>
    <row r="1609" spans="1:2" x14ac:dyDescent="0.25">
      <c r="A1609" s="6" t="s">
        <v>7645</v>
      </c>
      <c r="B1609" s="6">
        <v>1</v>
      </c>
    </row>
    <row r="1610" spans="1:2" x14ac:dyDescent="0.25">
      <c r="A1610" s="6" t="s">
        <v>2002</v>
      </c>
      <c r="B1610" s="6">
        <v>1</v>
      </c>
    </row>
    <row r="1611" spans="1:2" x14ac:dyDescent="0.25">
      <c r="A1611" s="6" t="s">
        <v>5893</v>
      </c>
      <c r="B1611" s="6">
        <v>1</v>
      </c>
    </row>
    <row r="1612" spans="1:2" x14ac:dyDescent="0.25">
      <c r="A1612" s="6" t="s">
        <v>33390</v>
      </c>
      <c r="B1612" s="6">
        <v>1</v>
      </c>
    </row>
    <row r="1613" spans="1:2" x14ac:dyDescent="0.25">
      <c r="A1613" s="6" t="s">
        <v>2663</v>
      </c>
      <c r="B1613" s="6">
        <v>1</v>
      </c>
    </row>
    <row r="1614" spans="1:2" x14ac:dyDescent="0.25">
      <c r="A1614" s="6" t="s">
        <v>5652</v>
      </c>
      <c r="B1614" s="6">
        <v>1</v>
      </c>
    </row>
    <row r="1615" spans="1:2" x14ac:dyDescent="0.25">
      <c r="A1615" s="6" t="s">
        <v>3865</v>
      </c>
      <c r="B1615" s="6">
        <v>1</v>
      </c>
    </row>
    <row r="1616" spans="1:2" x14ac:dyDescent="0.25">
      <c r="A1616" s="6" t="s">
        <v>3685</v>
      </c>
      <c r="B1616" s="6">
        <v>1</v>
      </c>
    </row>
    <row r="1617" spans="1:2" x14ac:dyDescent="0.25">
      <c r="A1617" s="6" t="s">
        <v>5921</v>
      </c>
      <c r="B1617" s="6">
        <v>1</v>
      </c>
    </row>
    <row r="1618" spans="1:2" x14ac:dyDescent="0.25">
      <c r="A1618" s="6" t="s">
        <v>3179</v>
      </c>
      <c r="B1618" s="6">
        <v>1</v>
      </c>
    </row>
    <row r="1619" spans="1:2" x14ac:dyDescent="0.25">
      <c r="A1619" s="6" t="s">
        <v>3161</v>
      </c>
      <c r="B1619" s="6">
        <v>1</v>
      </c>
    </row>
    <row r="1620" spans="1:2" x14ac:dyDescent="0.25">
      <c r="A1620" s="6" t="s">
        <v>2837</v>
      </c>
      <c r="B1620" s="6">
        <v>1</v>
      </c>
    </row>
    <row r="1621" spans="1:2" x14ac:dyDescent="0.25">
      <c r="A1621" s="6" t="s">
        <v>32396</v>
      </c>
      <c r="B1621" s="6">
        <v>1</v>
      </c>
    </row>
    <row r="1622" spans="1:2" x14ac:dyDescent="0.25">
      <c r="A1622" s="6" t="s">
        <v>4484</v>
      </c>
      <c r="B1622" s="6">
        <v>1</v>
      </c>
    </row>
    <row r="1623" spans="1:2" x14ac:dyDescent="0.25">
      <c r="A1623" s="6" t="s">
        <v>4157</v>
      </c>
      <c r="B1623" s="6">
        <v>1</v>
      </c>
    </row>
    <row r="1624" spans="1:2" x14ac:dyDescent="0.25">
      <c r="A1624" s="6" t="s">
        <v>468</v>
      </c>
      <c r="B1624" s="6">
        <v>1</v>
      </c>
    </row>
    <row r="1625" spans="1:2" x14ac:dyDescent="0.25">
      <c r="A1625" s="6" t="s">
        <v>33238</v>
      </c>
      <c r="B1625" s="6">
        <v>1</v>
      </c>
    </row>
    <row r="1626" spans="1:2" x14ac:dyDescent="0.25">
      <c r="A1626" s="6" t="s">
        <v>2797</v>
      </c>
      <c r="B1626" s="6">
        <v>1</v>
      </c>
    </row>
    <row r="1627" spans="1:2" x14ac:dyDescent="0.25">
      <c r="A1627" s="6" t="s">
        <v>2609</v>
      </c>
      <c r="B1627" s="6">
        <v>1</v>
      </c>
    </row>
    <row r="1628" spans="1:2" x14ac:dyDescent="0.25">
      <c r="A1628" s="6" t="s">
        <v>2000</v>
      </c>
      <c r="B1628" s="6">
        <v>1</v>
      </c>
    </row>
    <row r="1629" spans="1:2" x14ac:dyDescent="0.25">
      <c r="A1629" s="6" t="s">
        <v>2744</v>
      </c>
      <c r="B1629" s="6">
        <v>1</v>
      </c>
    </row>
    <row r="1630" spans="1:2" x14ac:dyDescent="0.25">
      <c r="A1630" s="6" t="s">
        <v>4753</v>
      </c>
      <c r="B1630" s="6">
        <v>1</v>
      </c>
    </row>
    <row r="1631" spans="1:2" x14ac:dyDescent="0.25">
      <c r="A1631" s="6" t="s">
        <v>2185</v>
      </c>
      <c r="B1631" s="6">
        <v>1</v>
      </c>
    </row>
    <row r="1632" spans="1:2" x14ac:dyDescent="0.25">
      <c r="A1632" s="6" t="s">
        <v>2304</v>
      </c>
      <c r="B1632" s="6">
        <v>1</v>
      </c>
    </row>
    <row r="1633" spans="1:2" x14ac:dyDescent="0.25">
      <c r="A1633" s="6" t="s">
        <v>1019</v>
      </c>
      <c r="B1633" s="6">
        <v>1</v>
      </c>
    </row>
    <row r="1634" spans="1:2" x14ac:dyDescent="0.25">
      <c r="A1634" s="6" t="s">
        <v>5078</v>
      </c>
      <c r="B1634" s="6">
        <v>1</v>
      </c>
    </row>
    <row r="1635" spans="1:2" x14ac:dyDescent="0.25">
      <c r="A1635" s="6" t="s">
        <v>4498</v>
      </c>
      <c r="B1635" s="6">
        <v>1</v>
      </c>
    </row>
    <row r="1636" spans="1:2" x14ac:dyDescent="0.25">
      <c r="A1636" s="6" t="s">
        <v>623</v>
      </c>
      <c r="B1636" s="6">
        <v>1</v>
      </c>
    </row>
    <row r="1637" spans="1:2" x14ac:dyDescent="0.25">
      <c r="A1637" s="6" t="s">
        <v>3831</v>
      </c>
      <c r="B1637" s="6">
        <v>1</v>
      </c>
    </row>
    <row r="1638" spans="1:2" x14ac:dyDescent="0.25">
      <c r="A1638" s="6" t="s">
        <v>2550</v>
      </c>
      <c r="B1638" s="6">
        <v>1</v>
      </c>
    </row>
    <row r="1639" spans="1:2" x14ac:dyDescent="0.25">
      <c r="A1639" s="6" t="s">
        <v>2213</v>
      </c>
      <c r="B1639" s="6">
        <v>1</v>
      </c>
    </row>
    <row r="1640" spans="1:2" x14ac:dyDescent="0.25">
      <c r="A1640" s="6" t="s">
        <v>448</v>
      </c>
      <c r="B1640" s="6">
        <v>1</v>
      </c>
    </row>
    <row r="1641" spans="1:2" x14ac:dyDescent="0.25">
      <c r="A1641" s="6" t="s">
        <v>5261</v>
      </c>
      <c r="B1641" s="6">
        <v>1</v>
      </c>
    </row>
    <row r="1642" spans="1:2" x14ac:dyDescent="0.25">
      <c r="A1642" s="6" t="s">
        <v>7277</v>
      </c>
      <c r="B1642" s="6">
        <v>1</v>
      </c>
    </row>
    <row r="1643" spans="1:2" x14ac:dyDescent="0.25">
      <c r="A1643" s="6" t="s">
        <v>1285</v>
      </c>
      <c r="B1643" s="6">
        <v>1</v>
      </c>
    </row>
    <row r="1644" spans="1:2" x14ac:dyDescent="0.25">
      <c r="A1644" s="6" t="s">
        <v>2324</v>
      </c>
      <c r="B1644" s="6">
        <v>1</v>
      </c>
    </row>
    <row r="1645" spans="1:2" x14ac:dyDescent="0.25">
      <c r="A1645" s="6" t="s">
        <v>4665</v>
      </c>
      <c r="B1645" s="6">
        <v>1</v>
      </c>
    </row>
    <row r="1646" spans="1:2" x14ac:dyDescent="0.25">
      <c r="A1646" s="6" t="s">
        <v>2437</v>
      </c>
      <c r="B1646" s="6">
        <v>1</v>
      </c>
    </row>
    <row r="1647" spans="1:2" x14ac:dyDescent="0.25">
      <c r="A1647" s="6" t="s">
        <v>7245</v>
      </c>
      <c r="B1647" s="6">
        <v>1</v>
      </c>
    </row>
    <row r="1648" spans="1:2" x14ac:dyDescent="0.25">
      <c r="A1648" s="6" t="s">
        <v>4500</v>
      </c>
      <c r="B1648" s="6">
        <v>1</v>
      </c>
    </row>
    <row r="1649" spans="1:2" x14ac:dyDescent="0.25">
      <c r="A1649" s="6" t="s">
        <v>5407</v>
      </c>
      <c r="B1649" s="6">
        <v>1</v>
      </c>
    </row>
    <row r="1650" spans="1:2" x14ac:dyDescent="0.25">
      <c r="A1650" s="6" t="s">
        <v>5150</v>
      </c>
      <c r="B1650" s="6">
        <v>1</v>
      </c>
    </row>
    <row r="1651" spans="1:2" x14ac:dyDescent="0.25">
      <c r="A1651" s="6" t="s">
        <v>7903</v>
      </c>
      <c r="B1651" s="6">
        <v>1</v>
      </c>
    </row>
    <row r="1652" spans="1:2" x14ac:dyDescent="0.25">
      <c r="A1652" s="6" t="s">
        <v>3525</v>
      </c>
      <c r="B1652" s="6">
        <v>1</v>
      </c>
    </row>
    <row r="1653" spans="1:2" x14ac:dyDescent="0.25">
      <c r="A1653" s="6" t="s">
        <v>33007</v>
      </c>
      <c r="B1653" s="6">
        <v>1</v>
      </c>
    </row>
    <row r="1654" spans="1:2" x14ac:dyDescent="0.25">
      <c r="A1654" s="6" t="s">
        <v>5437</v>
      </c>
      <c r="B1654" s="6">
        <v>1</v>
      </c>
    </row>
    <row r="1655" spans="1:2" x14ac:dyDescent="0.25">
      <c r="A1655" s="6" t="s">
        <v>3428</v>
      </c>
      <c r="B1655" s="6">
        <v>1</v>
      </c>
    </row>
    <row r="1656" spans="1:2" x14ac:dyDescent="0.25">
      <c r="A1656" s="6" t="s">
        <v>3416</v>
      </c>
      <c r="B1656" s="6">
        <v>1</v>
      </c>
    </row>
    <row r="1657" spans="1:2" x14ac:dyDescent="0.25">
      <c r="A1657" s="6" t="s">
        <v>2123</v>
      </c>
      <c r="B1657" s="6">
        <v>1</v>
      </c>
    </row>
    <row r="1658" spans="1:2" x14ac:dyDescent="0.25">
      <c r="A1658" s="6" t="s">
        <v>32280</v>
      </c>
      <c r="B1658" s="6">
        <v>1</v>
      </c>
    </row>
    <row r="1659" spans="1:2" x14ac:dyDescent="0.25">
      <c r="A1659" s="6" t="s">
        <v>4982</v>
      </c>
      <c r="B1659" s="6">
        <v>1</v>
      </c>
    </row>
    <row r="1660" spans="1:2" x14ac:dyDescent="0.25">
      <c r="A1660" s="6" t="s">
        <v>5755</v>
      </c>
      <c r="B1660" s="6">
        <v>1</v>
      </c>
    </row>
    <row r="1661" spans="1:2" x14ac:dyDescent="0.25">
      <c r="A1661" s="6" t="s">
        <v>33737</v>
      </c>
      <c r="B1661" s="6">
        <v>1</v>
      </c>
    </row>
    <row r="1662" spans="1:2" x14ac:dyDescent="0.25">
      <c r="A1662" s="6" t="s">
        <v>3635</v>
      </c>
      <c r="B1662" s="6">
        <v>1</v>
      </c>
    </row>
    <row r="1663" spans="1:2" x14ac:dyDescent="0.25">
      <c r="A1663" s="6" t="s">
        <v>5862</v>
      </c>
      <c r="B1663" s="6">
        <v>1</v>
      </c>
    </row>
    <row r="1664" spans="1:2" x14ac:dyDescent="0.25">
      <c r="A1664" s="6" t="s">
        <v>1685</v>
      </c>
      <c r="B1664" s="6">
        <v>1</v>
      </c>
    </row>
    <row r="1665" spans="1:2" x14ac:dyDescent="0.25">
      <c r="A1665" s="6" t="s">
        <v>5192</v>
      </c>
      <c r="B1665" s="6">
        <v>1</v>
      </c>
    </row>
    <row r="1666" spans="1:2" x14ac:dyDescent="0.25">
      <c r="A1666" s="6" t="s">
        <v>386</v>
      </c>
      <c r="B1666" s="6">
        <v>1</v>
      </c>
    </row>
    <row r="1667" spans="1:2" x14ac:dyDescent="0.25">
      <c r="A1667" s="6" t="s">
        <v>2393</v>
      </c>
      <c r="B1667" s="6">
        <v>1</v>
      </c>
    </row>
    <row r="1668" spans="1:2" x14ac:dyDescent="0.25">
      <c r="A1668" s="6" t="s">
        <v>756</v>
      </c>
      <c r="B1668" s="6">
        <v>1</v>
      </c>
    </row>
    <row r="1669" spans="1:2" x14ac:dyDescent="0.25">
      <c r="A1669" s="6" t="s">
        <v>2665</v>
      </c>
      <c r="B1669" s="6">
        <v>1</v>
      </c>
    </row>
    <row r="1670" spans="1:2" x14ac:dyDescent="0.25">
      <c r="A1670" s="6" t="s">
        <v>580</v>
      </c>
      <c r="B1670" s="6">
        <v>1</v>
      </c>
    </row>
    <row r="1671" spans="1:2" x14ac:dyDescent="0.25">
      <c r="A1671" s="6" t="s">
        <v>7797</v>
      </c>
      <c r="B1671" s="6">
        <v>1</v>
      </c>
    </row>
    <row r="1672" spans="1:2" x14ac:dyDescent="0.25">
      <c r="A1672" s="6" t="s">
        <v>5084</v>
      </c>
      <c r="B1672" s="6">
        <v>1</v>
      </c>
    </row>
    <row r="1673" spans="1:2" x14ac:dyDescent="0.25">
      <c r="A1673" s="6" t="s">
        <v>5142</v>
      </c>
      <c r="B1673" s="6">
        <v>1</v>
      </c>
    </row>
    <row r="1674" spans="1:2" x14ac:dyDescent="0.25">
      <c r="A1674" s="6" t="s">
        <v>6289</v>
      </c>
      <c r="B1674" s="6">
        <v>1</v>
      </c>
    </row>
    <row r="1675" spans="1:2" x14ac:dyDescent="0.25">
      <c r="A1675" s="6" t="s">
        <v>542</v>
      </c>
      <c r="B1675" s="6">
        <v>1</v>
      </c>
    </row>
    <row r="1676" spans="1:2" x14ac:dyDescent="0.25">
      <c r="A1676" s="6" t="s">
        <v>1204</v>
      </c>
      <c r="B1676" s="6">
        <v>1</v>
      </c>
    </row>
    <row r="1677" spans="1:2" x14ac:dyDescent="0.25">
      <c r="A1677" s="6" t="s">
        <v>2542</v>
      </c>
      <c r="B1677" s="6">
        <v>1</v>
      </c>
    </row>
    <row r="1678" spans="1:2" x14ac:dyDescent="0.25">
      <c r="A1678" s="6" t="s">
        <v>3611</v>
      </c>
      <c r="B1678" s="6">
        <v>1</v>
      </c>
    </row>
    <row r="1679" spans="1:2" x14ac:dyDescent="0.25">
      <c r="A1679" s="6" t="s">
        <v>562</v>
      </c>
      <c r="B1679" s="6">
        <v>1</v>
      </c>
    </row>
    <row r="1680" spans="1:2" x14ac:dyDescent="0.25">
      <c r="A1680" s="6" t="s">
        <v>2779</v>
      </c>
      <c r="B1680" s="6">
        <v>1</v>
      </c>
    </row>
    <row r="1681" spans="1:2" x14ac:dyDescent="0.25">
      <c r="A1681" s="6" t="s">
        <v>33067</v>
      </c>
      <c r="B1681" s="6">
        <v>1</v>
      </c>
    </row>
    <row r="1682" spans="1:2" x14ac:dyDescent="0.25">
      <c r="A1682" s="6" t="s">
        <v>3649</v>
      </c>
      <c r="B1682" s="6">
        <v>1</v>
      </c>
    </row>
    <row r="1683" spans="1:2" x14ac:dyDescent="0.25">
      <c r="A1683" s="6" t="s">
        <v>5144</v>
      </c>
      <c r="B1683" s="6">
        <v>1</v>
      </c>
    </row>
    <row r="1684" spans="1:2" x14ac:dyDescent="0.25">
      <c r="A1684" s="6" t="s">
        <v>2200</v>
      </c>
      <c r="B1684" s="6">
        <v>1</v>
      </c>
    </row>
    <row r="1685" spans="1:2" x14ac:dyDescent="0.25">
      <c r="A1685" s="6" t="s">
        <v>932</v>
      </c>
      <c r="B1685" s="6">
        <v>1</v>
      </c>
    </row>
    <row r="1686" spans="1:2" x14ac:dyDescent="0.25">
      <c r="A1686" s="6" t="s">
        <v>4840</v>
      </c>
      <c r="B1686" s="6">
        <v>1</v>
      </c>
    </row>
    <row r="1687" spans="1:2" x14ac:dyDescent="0.25">
      <c r="A1687" s="6" t="s">
        <v>3535</v>
      </c>
      <c r="B1687" s="6">
        <v>1</v>
      </c>
    </row>
    <row r="1688" spans="1:2" x14ac:dyDescent="0.25">
      <c r="A1688" s="6" t="s">
        <v>6467</v>
      </c>
      <c r="B1688" s="6">
        <v>1</v>
      </c>
    </row>
    <row r="1689" spans="1:2" x14ac:dyDescent="0.25">
      <c r="A1689" s="6" t="s">
        <v>1074</v>
      </c>
      <c r="B1689" s="6">
        <v>1</v>
      </c>
    </row>
    <row r="1690" spans="1:2" x14ac:dyDescent="0.25">
      <c r="A1690" s="6" t="s">
        <v>4480</v>
      </c>
      <c r="B1690" s="6">
        <v>1</v>
      </c>
    </row>
    <row r="1691" spans="1:2" x14ac:dyDescent="0.25">
      <c r="A1691" s="6" t="s">
        <v>6696</v>
      </c>
      <c r="B1691" s="6">
        <v>1</v>
      </c>
    </row>
    <row r="1692" spans="1:2" x14ac:dyDescent="0.25">
      <c r="A1692" s="6" t="s">
        <v>5449</v>
      </c>
      <c r="B1692" s="6">
        <v>1</v>
      </c>
    </row>
    <row r="1693" spans="1:2" x14ac:dyDescent="0.25">
      <c r="A1693" s="6" t="s">
        <v>1960</v>
      </c>
      <c r="B1693" s="6">
        <v>1</v>
      </c>
    </row>
    <row r="1694" spans="1:2" x14ac:dyDescent="0.25">
      <c r="A1694" s="6" t="s">
        <v>2063</v>
      </c>
      <c r="B1694" s="6">
        <v>1</v>
      </c>
    </row>
    <row r="1695" spans="1:2" x14ac:dyDescent="0.25">
      <c r="A1695" s="6" t="s">
        <v>5886</v>
      </c>
      <c r="B1695" s="6">
        <v>1</v>
      </c>
    </row>
    <row r="1696" spans="1:2" x14ac:dyDescent="0.25">
      <c r="A1696" s="15" t="s">
        <v>15495</v>
      </c>
      <c r="B1696" s="6">
        <v>1</v>
      </c>
    </row>
    <row r="1697" spans="1:2" x14ac:dyDescent="0.25">
      <c r="A1697" s="6" t="s">
        <v>32477</v>
      </c>
      <c r="B1697" s="6">
        <v>1</v>
      </c>
    </row>
    <row r="1698" spans="1:2" x14ac:dyDescent="0.25">
      <c r="A1698" s="6" t="s">
        <v>2239</v>
      </c>
      <c r="B1698" s="6">
        <v>1</v>
      </c>
    </row>
    <row r="1699" spans="1:2" x14ac:dyDescent="0.25">
      <c r="A1699" s="6" t="s">
        <v>33478</v>
      </c>
      <c r="B1699" s="6">
        <v>1</v>
      </c>
    </row>
    <row r="1700" spans="1:2" x14ac:dyDescent="0.25">
      <c r="A1700" s="15" t="s">
        <v>15496</v>
      </c>
      <c r="B1700" s="6">
        <v>1</v>
      </c>
    </row>
    <row r="1701" spans="1:2" x14ac:dyDescent="0.25">
      <c r="A1701" s="6" t="s">
        <v>6339</v>
      </c>
      <c r="B1701" s="6">
        <v>1</v>
      </c>
    </row>
    <row r="1702" spans="1:2" x14ac:dyDescent="0.25">
      <c r="A1702" s="15" t="s">
        <v>15547</v>
      </c>
      <c r="B1702" s="6">
        <v>1</v>
      </c>
    </row>
    <row r="1703" spans="1:2" x14ac:dyDescent="0.25">
      <c r="A1703" s="6" t="s">
        <v>1920</v>
      </c>
      <c r="B1703" s="6">
        <v>1</v>
      </c>
    </row>
    <row r="1704" spans="1:2" x14ac:dyDescent="0.25">
      <c r="A1704" s="15" t="s">
        <v>15497</v>
      </c>
      <c r="B1704" s="6">
        <v>1</v>
      </c>
    </row>
    <row r="1705" spans="1:2" x14ac:dyDescent="0.25">
      <c r="A1705" s="6" t="s">
        <v>3153</v>
      </c>
      <c r="B1705" s="6">
        <v>1</v>
      </c>
    </row>
    <row r="1706" spans="1:2" x14ac:dyDescent="0.25">
      <c r="A1706" s="6" t="s">
        <v>7841</v>
      </c>
      <c r="B1706" s="6">
        <v>1</v>
      </c>
    </row>
    <row r="1707" spans="1:2" x14ac:dyDescent="0.25">
      <c r="A1707" s="6" t="s">
        <v>4193</v>
      </c>
      <c r="B1707" s="6">
        <v>1</v>
      </c>
    </row>
    <row r="1708" spans="1:2" x14ac:dyDescent="0.25">
      <c r="A1708" s="6" t="s">
        <v>2599</v>
      </c>
      <c r="B1708" s="6">
        <v>1</v>
      </c>
    </row>
    <row r="1709" spans="1:2" x14ac:dyDescent="0.25">
      <c r="A1709" s="6" t="s">
        <v>33243</v>
      </c>
      <c r="B1709" s="6">
        <v>1</v>
      </c>
    </row>
    <row r="1710" spans="1:2" x14ac:dyDescent="0.25">
      <c r="A1710" s="6" t="s">
        <v>6347</v>
      </c>
      <c r="B1710" s="6">
        <v>1</v>
      </c>
    </row>
    <row r="1711" spans="1:2" x14ac:dyDescent="0.25">
      <c r="A1711" s="6" t="s">
        <v>6331</v>
      </c>
      <c r="B1711" s="6">
        <v>1</v>
      </c>
    </row>
    <row r="1712" spans="1:2" x14ac:dyDescent="0.25">
      <c r="A1712" s="6" t="s">
        <v>7176</v>
      </c>
      <c r="B1712" s="6">
        <v>1</v>
      </c>
    </row>
    <row r="1713" spans="1:2" x14ac:dyDescent="0.25">
      <c r="A1713" s="6" t="s">
        <v>36757</v>
      </c>
      <c r="B1713" s="6">
        <v>1</v>
      </c>
    </row>
    <row r="1714" spans="1:2" x14ac:dyDescent="0.25">
      <c r="A1714" s="6" t="s">
        <v>1160</v>
      </c>
      <c r="B1714" s="6">
        <v>1</v>
      </c>
    </row>
    <row r="1715" spans="1:2" x14ac:dyDescent="0.25">
      <c r="A1715" s="6" t="s">
        <v>5826</v>
      </c>
      <c r="B1715" s="6">
        <v>1</v>
      </c>
    </row>
    <row r="1716" spans="1:2" x14ac:dyDescent="0.25">
      <c r="A1716" s="6" t="s">
        <v>5385</v>
      </c>
      <c r="B1716" s="6">
        <v>1</v>
      </c>
    </row>
    <row r="1717" spans="1:2" x14ac:dyDescent="0.25">
      <c r="A1717" s="6" t="s">
        <v>5405</v>
      </c>
      <c r="B1717" s="6">
        <v>1</v>
      </c>
    </row>
    <row r="1718" spans="1:2" x14ac:dyDescent="0.25">
      <c r="A1718" s="6" t="s">
        <v>5425</v>
      </c>
      <c r="B1718" s="6">
        <v>1</v>
      </c>
    </row>
    <row r="1719" spans="1:2" x14ac:dyDescent="0.25">
      <c r="A1719" s="6" t="s">
        <v>7593</v>
      </c>
      <c r="B1719" s="6">
        <v>1</v>
      </c>
    </row>
    <row r="1720" spans="1:2" x14ac:dyDescent="0.25">
      <c r="A1720" s="6" t="s">
        <v>4137</v>
      </c>
      <c r="B1720" s="6">
        <v>1</v>
      </c>
    </row>
    <row r="1721" spans="1:2" x14ac:dyDescent="0.25">
      <c r="A1721" s="6" t="s">
        <v>2445</v>
      </c>
      <c r="B1721" s="6">
        <v>1</v>
      </c>
    </row>
    <row r="1722" spans="1:2" x14ac:dyDescent="0.25">
      <c r="A1722" s="6" t="s">
        <v>2129</v>
      </c>
      <c r="B1722" s="6">
        <v>1</v>
      </c>
    </row>
    <row r="1723" spans="1:2" x14ac:dyDescent="0.25">
      <c r="A1723" s="6" t="s">
        <v>3577</v>
      </c>
      <c r="B1723" s="6">
        <v>1</v>
      </c>
    </row>
    <row r="1724" spans="1:2" x14ac:dyDescent="0.25">
      <c r="A1724" s="6" t="s">
        <v>2457</v>
      </c>
      <c r="B1724" s="6">
        <v>1</v>
      </c>
    </row>
    <row r="1725" spans="1:2" x14ac:dyDescent="0.25">
      <c r="A1725" s="6" t="s">
        <v>33297</v>
      </c>
      <c r="B1725" s="6">
        <v>1</v>
      </c>
    </row>
    <row r="1726" spans="1:2" x14ac:dyDescent="0.25">
      <c r="A1726" s="6" t="s">
        <v>3593</v>
      </c>
      <c r="B1726" s="6">
        <v>1</v>
      </c>
    </row>
    <row r="1727" spans="1:2" x14ac:dyDescent="0.25">
      <c r="A1727" s="6" t="s">
        <v>33167</v>
      </c>
      <c r="B1727" s="6">
        <v>1</v>
      </c>
    </row>
    <row r="1728" spans="1:2" x14ac:dyDescent="0.25">
      <c r="A1728" s="6" t="s">
        <v>2590</v>
      </c>
      <c r="B1728" s="6">
        <v>1</v>
      </c>
    </row>
    <row r="1729" spans="1:2" x14ac:dyDescent="0.25">
      <c r="A1729" s="6" t="s">
        <v>1146</v>
      </c>
      <c r="B1729" s="6">
        <v>1</v>
      </c>
    </row>
    <row r="1730" spans="1:2" x14ac:dyDescent="0.25">
      <c r="A1730" s="6" t="s">
        <v>33008</v>
      </c>
      <c r="B1730" s="6">
        <v>1</v>
      </c>
    </row>
    <row r="1731" spans="1:2" x14ac:dyDescent="0.25">
      <c r="A1731" s="15" t="s">
        <v>15471</v>
      </c>
      <c r="B1731" s="6">
        <v>1</v>
      </c>
    </row>
    <row r="1732" spans="1:2" x14ac:dyDescent="0.25">
      <c r="A1732" s="6" t="s">
        <v>4941</v>
      </c>
      <c r="B1732" s="6">
        <v>1</v>
      </c>
    </row>
    <row r="1733" spans="1:2" x14ac:dyDescent="0.25">
      <c r="A1733" s="6" t="s">
        <v>2945</v>
      </c>
      <c r="B1733" s="6">
        <v>1</v>
      </c>
    </row>
    <row r="1734" spans="1:2" x14ac:dyDescent="0.25">
      <c r="A1734" s="6" t="s">
        <v>7823</v>
      </c>
      <c r="B1734" s="6">
        <v>1</v>
      </c>
    </row>
    <row r="1735" spans="1:2" x14ac:dyDescent="0.25">
      <c r="A1735" s="6" t="s">
        <v>5168</v>
      </c>
      <c r="B1735" s="6">
        <v>1</v>
      </c>
    </row>
    <row r="1736" spans="1:2" x14ac:dyDescent="0.25">
      <c r="A1736" s="6" t="s">
        <v>2271</v>
      </c>
      <c r="B1736" s="6">
        <v>1</v>
      </c>
    </row>
    <row r="1737" spans="1:2" x14ac:dyDescent="0.25">
      <c r="A1737" s="6" t="s">
        <v>1084</v>
      </c>
      <c r="B1737" s="6">
        <v>1</v>
      </c>
    </row>
    <row r="1738" spans="1:2" x14ac:dyDescent="0.25">
      <c r="A1738" s="6" t="s">
        <v>5054</v>
      </c>
      <c r="B1738" s="6">
        <v>1</v>
      </c>
    </row>
    <row r="1739" spans="1:2" x14ac:dyDescent="0.25">
      <c r="A1739" s="6" t="s">
        <v>3031</v>
      </c>
      <c r="B1739" s="6">
        <v>1</v>
      </c>
    </row>
    <row r="1740" spans="1:2" x14ac:dyDescent="0.25">
      <c r="A1740" s="6" t="s">
        <v>3444</v>
      </c>
      <c r="B1740" s="6">
        <v>1</v>
      </c>
    </row>
    <row r="1741" spans="1:2" x14ac:dyDescent="0.25">
      <c r="A1741" s="6" t="s">
        <v>6450</v>
      </c>
      <c r="B1741" s="6">
        <v>1</v>
      </c>
    </row>
    <row r="1742" spans="1:2" x14ac:dyDescent="0.25">
      <c r="A1742" s="6" t="s">
        <v>33279</v>
      </c>
      <c r="B1742" s="6">
        <v>1</v>
      </c>
    </row>
    <row r="1743" spans="1:2" x14ac:dyDescent="0.25">
      <c r="A1743" s="6" t="s">
        <v>32450</v>
      </c>
      <c r="B1743" s="6">
        <v>1</v>
      </c>
    </row>
    <row r="1744" spans="1:2" x14ac:dyDescent="0.25">
      <c r="A1744" s="6" t="s">
        <v>1435</v>
      </c>
      <c r="B1744" s="6">
        <v>1</v>
      </c>
    </row>
    <row r="1745" spans="1:2" x14ac:dyDescent="0.25">
      <c r="A1745" s="6" t="s">
        <v>3243</v>
      </c>
      <c r="B1745" s="6">
        <v>1</v>
      </c>
    </row>
    <row r="1746" spans="1:2" x14ac:dyDescent="0.25">
      <c r="A1746" s="6" t="s">
        <v>2991</v>
      </c>
      <c r="B1746" s="6">
        <v>1</v>
      </c>
    </row>
    <row r="1747" spans="1:2" x14ac:dyDescent="0.25">
      <c r="A1747" s="6" t="s">
        <v>6790</v>
      </c>
      <c r="B1747" s="6">
        <v>1</v>
      </c>
    </row>
    <row r="1748" spans="1:2" x14ac:dyDescent="0.25">
      <c r="A1748" s="6" t="s">
        <v>3728</v>
      </c>
      <c r="B1748" s="6">
        <v>1</v>
      </c>
    </row>
    <row r="1749" spans="1:2" x14ac:dyDescent="0.25">
      <c r="A1749" s="15" t="s">
        <v>15498</v>
      </c>
      <c r="B1749" s="6">
        <v>1</v>
      </c>
    </row>
    <row r="1750" spans="1:2" x14ac:dyDescent="0.25">
      <c r="A1750" s="6" t="s">
        <v>4923</v>
      </c>
      <c r="B1750" s="6">
        <v>1</v>
      </c>
    </row>
    <row r="1751" spans="1:2" x14ac:dyDescent="0.25">
      <c r="A1751" s="6" t="s">
        <v>33005</v>
      </c>
      <c r="B1751" s="6">
        <v>1</v>
      </c>
    </row>
    <row r="1752" spans="1:2" x14ac:dyDescent="0.25">
      <c r="A1752" s="6" t="s">
        <v>3595</v>
      </c>
      <c r="B1752" s="6">
        <v>1</v>
      </c>
    </row>
    <row r="1753" spans="1:2" x14ac:dyDescent="0.25">
      <c r="A1753" s="6" t="s">
        <v>3503</v>
      </c>
      <c r="B1753" s="6">
        <v>1</v>
      </c>
    </row>
    <row r="1754" spans="1:2" x14ac:dyDescent="0.25">
      <c r="A1754" s="6" t="s">
        <v>5884</v>
      </c>
      <c r="B1754" s="6">
        <v>1</v>
      </c>
    </row>
    <row r="1755" spans="1:2" x14ac:dyDescent="0.25">
      <c r="A1755" s="6" t="s">
        <v>1311</v>
      </c>
      <c r="B1755" s="6">
        <v>1</v>
      </c>
    </row>
    <row r="1756" spans="1:2" x14ac:dyDescent="0.25">
      <c r="A1756" s="6" t="s">
        <v>5777</v>
      </c>
      <c r="B1756" s="6">
        <v>1</v>
      </c>
    </row>
    <row r="1757" spans="1:2" x14ac:dyDescent="0.25">
      <c r="A1757" s="6" t="s">
        <v>4880</v>
      </c>
      <c r="B1757" s="6">
        <v>1</v>
      </c>
    </row>
    <row r="1758" spans="1:2" x14ac:dyDescent="0.25">
      <c r="A1758" s="6" t="s">
        <v>3017</v>
      </c>
      <c r="B1758" s="6">
        <v>1</v>
      </c>
    </row>
    <row r="1759" spans="1:2" x14ac:dyDescent="0.25">
      <c r="A1759" s="6" t="s">
        <v>36739</v>
      </c>
      <c r="B1759" s="6">
        <v>1</v>
      </c>
    </row>
    <row r="1760" spans="1:2" x14ac:dyDescent="0.25">
      <c r="A1760" s="6" t="s">
        <v>36740</v>
      </c>
      <c r="B1760" s="6">
        <v>1</v>
      </c>
    </row>
    <row r="1761" spans="1:2" x14ac:dyDescent="0.25">
      <c r="A1761" s="6" t="s">
        <v>2433</v>
      </c>
      <c r="B1761" s="6">
        <v>1</v>
      </c>
    </row>
    <row r="1762" spans="1:2" x14ac:dyDescent="0.25">
      <c r="A1762" s="6" t="s">
        <v>3050</v>
      </c>
      <c r="B1762" s="6">
        <v>1</v>
      </c>
    </row>
    <row r="1763" spans="1:2" x14ac:dyDescent="0.25">
      <c r="A1763" s="6" t="s">
        <v>1259</v>
      </c>
      <c r="B1763" s="6">
        <v>1</v>
      </c>
    </row>
    <row r="1764" spans="1:2" x14ac:dyDescent="0.25">
      <c r="A1764" s="6" t="s">
        <v>1600</v>
      </c>
      <c r="B1764" s="6">
        <v>1</v>
      </c>
    </row>
    <row r="1765" spans="1:2" x14ac:dyDescent="0.25">
      <c r="A1765" s="6" t="s">
        <v>2969</v>
      </c>
      <c r="B1765" s="6">
        <v>1</v>
      </c>
    </row>
    <row r="1766" spans="1:2" x14ac:dyDescent="0.25">
      <c r="A1766" s="6" t="s">
        <v>1229</v>
      </c>
      <c r="B1766" s="6">
        <v>1</v>
      </c>
    </row>
    <row r="1767" spans="1:2" x14ac:dyDescent="0.25">
      <c r="A1767" s="6" t="s">
        <v>861</v>
      </c>
      <c r="B1767" s="6">
        <v>1</v>
      </c>
    </row>
    <row r="1768" spans="1:2" x14ac:dyDescent="0.25">
      <c r="A1768" s="6" t="s">
        <v>7815</v>
      </c>
      <c r="B1768" s="6">
        <v>1</v>
      </c>
    </row>
    <row r="1769" spans="1:2" x14ac:dyDescent="0.25">
      <c r="A1769" s="6" t="s">
        <v>36747</v>
      </c>
      <c r="B1769" s="6">
        <v>1</v>
      </c>
    </row>
    <row r="1770" spans="1:2" x14ac:dyDescent="0.25">
      <c r="A1770" s="6" t="s">
        <v>36746</v>
      </c>
      <c r="B1770" s="6">
        <v>1</v>
      </c>
    </row>
    <row r="1771" spans="1:2" x14ac:dyDescent="0.25">
      <c r="A1771" s="6" t="s">
        <v>524</v>
      </c>
      <c r="B1771" s="6">
        <v>1</v>
      </c>
    </row>
    <row r="1772" spans="1:2" x14ac:dyDescent="0.25">
      <c r="A1772" s="6" t="s">
        <v>1433</v>
      </c>
      <c r="B1772" s="6">
        <v>1</v>
      </c>
    </row>
    <row r="1773" spans="1:2" x14ac:dyDescent="0.25">
      <c r="A1773" s="6" t="s">
        <v>1413</v>
      </c>
      <c r="B1773" s="6">
        <v>1</v>
      </c>
    </row>
    <row r="1774" spans="1:2" x14ac:dyDescent="0.25">
      <c r="A1774" s="6" t="s">
        <v>8008</v>
      </c>
      <c r="B1774" s="6">
        <v>1</v>
      </c>
    </row>
    <row r="1775" spans="1:2" x14ac:dyDescent="0.25">
      <c r="A1775" s="6" t="s">
        <v>36800</v>
      </c>
      <c r="B1775" s="6">
        <v>1</v>
      </c>
    </row>
    <row r="1776" spans="1:2" x14ac:dyDescent="0.25">
      <c r="A1776" s="6" t="s">
        <v>32789</v>
      </c>
      <c r="B1776" s="6">
        <v>1</v>
      </c>
    </row>
    <row r="1777" spans="1:2" x14ac:dyDescent="0.25">
      <c r="A1777" s="6" t="s">
        <v>36799</v>
      </c>
      <c r="B1777" s="6">
        <v>1</v>
      </c>
    </row>
    <row r="1778" spans="1:2" x14ac:dyDescent="0.25">
      <c r="A1778" s="15" t="s">
        <v>15499</v>
      </c>
      <c r="B1778" s="6">
        <v>1</v>
      </c>
    </row>
    <row r="1779" spans="1:2" x14ac:dyDescent="0.25">
      <c r="A1779" s="6" t="s">
        <v>2625</v>
      </c>
      <c r="B1779" s="6">
        <v>1</v>
      </c>
    </row>
    <row r="1780" spans="1:2" x14ac:dyDescent="0.25">
      <c r="A1780" s="6" t="s">
        <v>3931</v>
      </c>
      <c r="B1780" s="6">
        <v>1</v>
      </c>
    </row>
    <row r="1781" spans="1:2" x14ac:dyDescent="0.25">
      <c r="A1781" s="6" t="s">
        <v>3382</v>
      </c>
      <c r="B1781" s="6">
        <v>1</v>
      </c>
    </row>
    <row r="1782" spans="1:2" x14ac:dyDescent="0.25">
      <c r="A1782" s="6" t="s">
        <v>7839</v>
      </c>
      <c r="B1782" s="6">
        <v>1</v>
      </c>
    </row>
    <row r="1783" spans="1:2" x14ac:dyDescent="0.25">
      <c r="A1783" s="6" t="s">
        <v>3613</v>
      </c>
      <c r="B1783" s="6">
        <v>1</v>
      </c>
    </row>
    <row r="1784" spans="1:2" x14ac:dyDescent="0.25">
      <c r="A1784" s="6" t="s">
        <v>33052</v>
      </c>
      <c r="B1784" s="6">
        <v>1</v>
      </c>
    </row>
    <row r="1785" spans="1:2" x14ac:dyDescent="0.25">
      <c r="A1785" s="6" t="s">
        <v>32352</v>
      </c>
      <c r="B1785" s="6">
        <v>1</v>
      </c>
    </row>
    <row r="1786" spans="1:2" x14ac:dyDescent="0.25">
      <c r="A1786" s="6" t="s">
        <v>2472</v>
      </c>
      <c r="B1786" s="6">
        <v>1</v>
      </c>
    </row>
    <row r="1787" spans="1:2" x14ac:dyDescent="0.25">
      <c r="A1787" s="6" t="s">
        <v>6191</v>
      </c>
      <c r="B1787" s="6">
        <v>1</v>
      </c>
    </row>
    <row r="1788" spans="1:2" x14ac:dyDescent="0.25">
      <c r="A1788" s="6" t="s">
        <v>4195</v>
      </c>
      <c r="B1788" s="6">
        <v>1</v>
      </c>
    </row>
    <row r="1789" spans="1:2" x14ac:dyDescent="0.25">
      <c r="A1789" s="6" t="s">
        <v>5907</v>
      </c>
      <c r="B1789" s="6">
        <v>1</v>
      </c>
    </row>
    <row r="1790" spans="1:2" x14ac:dyDescent="0.25">
      <c r="A1790" s="6" t="s">
        <v>33009</v>
      </c>
      <c r="B1790" s="6">
        <v>1</v>
      </c>
    </row>
    <row r="1791" spans="1:2" x14ac:dyDescent="0.25">
      <c r="A1791" s="6" t="s">
        <v>4238</v>
      </c>
      <c r="B1791" s="6">
        <v>1</v>
      </c>
    </row>
    <row r="1792" spans="1:2" x14ac:dyDescent="0.25">
      <c r="A1792" s="6" t="s">
        <v>3899</v>
      </c>
      <c r="B1792" s="6">
        <v>1</v>
      </c>
    </row>
    <row r="1793" spans="1:2" x14ac:dyDescent="0.25">
      <c r="A1793" s="6" t="s">
        <v>1934</v>
      </c>
      <c r="B1793" s="6">
        <v>1</v>
      </c>
    </row>
    <row r="1794" spans="1:2" x14ac:dyDescent="0.25">
      <c r="A1794" s="6" t="s">
        <v>3891</v>
      </c>
      <c r="B1794" s="6">
        <v>1</v>
      </c>
    </row>
    <row r="1795" spans="1:2" x14ac:dyDescent="0.25">
      <c r="A1795" s="6" t="s">
        <v>32436</v>
      </c>
      <c r="B1795" s="6">
        <v>1</v>
      </c>
    </row>
    <row r="1796" spans="1:2" x14ac:dyDescent="0.25">
      <c r="A1796" s="6" t="s">
        <v>413</v>
      </c>
      <c r="B1796" s="6">
        <v>1</v>
      </c>
    </row>
    <row r="1797" spans="1:2" x14ac:dyDescent="0.25">
      <c r="A1797" s="6" t="s">
        <v>4611</v>
      </c>
      <c r="B1797" s="6">
        <v>1</v>
      </c>
    </row>
    <row r="1798" spans="1:2" x14ac:dyDescent="0.25">
      <c r="A1798" s="6" t="s">
        <v>2459</v>
      </c>
      <c r="B1798" s="6">
        <v>1</v>
      </c>
    </row>
    <row r="1799" spans="1:2" x14ac:dyDescent="0.25">
      <c r="A1799" s="6" t="s">
        <v>6446</v>
      </c>
      <c r="B1799" s="6">
        <v>1</v>
      </c>
    </row>
    <row r="1800" spans="1:2" x14ac:dyDescent="0.25">
      <c r="A1800" s="6" t="s">
        <v>4360</v>
      </c>
      <c r="B1800" s="6">
        <v>1</v>
      </c>
    </row>
    <row r="1801" spans="1:2" x14ac:dyDescent="0.25">
      <c r="A1801" s="6" t="s">
        <v>3497</v>
      </c>
      <c r="B1801" s="6">
        <v>1</v>
      </c>
    </row>
    <row r="1802" spans="1:2" x14ac:dyDescent="0.25">
      <c r="A1802" s="15" t="s">
        <v>15481</v>
      </c>
      <c r="B1802" s="6">
        <v>1</v>
      </c>
    </row>
    <row r="1803" spans="1:2" x14ac:dyDescent="0.25">
      <c r="A1803" s="6" t="s">
        <v>7575</v>
      </c>
      <c r="B1803" s="6">
        <v>1</v>
      </c>
    </row>
    <row r="1804" spans="1:2" x14ac:dyDescent="0.25">
      <c r="A1804" s="6" t="s">
        <v>1009</v>
      </c>
      <c r="B1804" s="6">
        <v>1</v>
      </c>
    </row>
    <row r="1805" spans="1:2" x14ac:dyDescent="0.25">
      <c r="A1805" s="6" t="s">
        <v>33461</v>
      </c>
      <c r="B1805" s="6">
        <v>1</v>
      </c>
    </row>
    <row r="1806" spans="1:2" x14ac:dyDescent="0.25">
      <c r="A1806" s="6" t="s">
        <v>3875</v>
      </c>
      <c r="B1806" s="6">
        <v>1</v>
      </c>
    </row>
    <row r="1807" spans="1:2" x14ac:dyDescent="0.25">
      <c r="A1807" s="6" t="s">
        <v>4872</v>
      </c>
      <c r="B1807" s="6">
        <v>1</v>
      </c>
    </row>
    <row r="1808" spans="1:2" x14ac:dyDescent="0.25">
      <c r="A1808" s="6" t="s">
        <v>7164</v>
      </c>
      <c r="B1808" s="6">
        <v>1</v>
      </c>
    </row>
    <row r="1809" spans="1:2" x14ac:dyDescent="0.25">
      <c r="A1809" s="6" t="s">
        <v>3783</v>
      </c>
      <c r="B1809" s="6">
        <v>1</v>
      </c>
    </row>
    <row r="1810" spans="1:2" x14ac:dyDescent="0.25">
      <c r="A1810" s="6" t="s">
        <v>3637</v>
      </c>
      <c r="B1810" s="6">
        <v>1</v>
      </c>
    </row>
    <row r="1811" spans="1:2" x14ac:dyDescent="0.25">
      <c r="A1811" s="6" t="s">
        <v>7994</v>
      </c>
      <c r="B1811" s="6">
        <v>1</v>
      </c>
    </row>
    <row r="1812" spans="1:2" x14ac:dyDescent="0.25">
      <c r="A1812" s="6" t="s">
        <v>439</v>
      </c>
      <c r="B1812" s="6">
        <v>1</v>
      </c>
    </row>
    <row r="1813" spans="1:2" x14ac:dyDescent="0.25">
      <c r="A1813" s="6" t="s">
        <v>32801</v>
      </c>
      <c r="B1813" s="6">
        <v>1</v>
      </c>
    </row>
    <row r="1814" spans="1:2" x14ac:dyDescent="0.25">
      <c r="A1814" s="6" t="s">
        <v>3813</v>
      </c>
      <c r="B1814" s="6">
        <v>1</v>
      </c>
    </row>
    <row r="1815" spans="1:2" x14ac:dyDescent="0.25">
      <c r="A1815" s="6" t="s">
        <v>732</v>
      </c>
      <c r="B1815" s="6">
        <v>1</v>
      </c>
    </row>
    <row r="1816" spans="1:2" x14ac:dyDescent="0.25">
      <c r="A1816" s="6" t="s">
        <v>1419</v>
      </c>
      <c r="B1816" s="6">
        <v>1</v>
      </c>
    </row>
    <row r="1817" spans="1:2" x14ac:dyDescent="0.25">
      <c r="A1817" s="6" t="s">
        <v>4601</v>
      </c>
      <c r="B1817" s="6">
        <v>1</v>
      </c>
    </row>
    <row r="1818" spans="1:2" x14ac:dyDescent="0.25">
      <c r="A1818" s="6" t="s">
        <v>1411</v>
      </c>
      <c r="B1818" s="6">
        <v>1</v>
      </c>
    </row>
    <row r="1819" spans="1:2" x14ac:dyDescent="0.25">
      <c r="A1819" s="6" t="s">
        <v>3117</v>
      </c>
      <c r="B1819" s="6">
        <v>1</v>
      </c>
    </row>
    <row r="1820" spans="1:2" x14ac:dyDescent="0.25">
      <c r="A1820" s="6" t="s">
        <v>4159</v>
      </c>
      <c r="B1820" s="6">
        <v>1</v>
      </c>
    </row>
    <row r="1821" spans="1:2" x14ac:dyDescent="0.25">
      <c r="A1821" s="6" t="s">
        <v>1257</v>
      </c>
      <c r="B1821" s="6">
        <v>1</v>
      </c>
    </row>
    <row r="1822" spans="1:2" x14ac:dyDescent="0.25">
      <c r="A1822" s="6" t="s">
        <v>36814</v>
      </c>
      <c r="B1822" s="6">
        <v>1</v>
      </c>
    </row>
    <row r="1823" spans="1:2" x14ac:dyDescent="0.25">
      <c r="A1823" s="6" t="s">
        <v>5779</v>
      </c>
      <c r="B1823" s="6">
        <v>1</v>
      </c>
    </row>
    <row r="1824" spans="1:2" x14ac:dyDescent="0.25">
      <c r="A1824" s="6" t="s">
        <v>5759</v>
      </c>
      <c r="B1824" s="6">
        <v>1</v>
      </c>
    </row>
    <row r="1825" spans="1:2" x14ac:dyDescent="0.25">
      <c r="A1825" s="6" t="s">
        <v>32737</v>
      </c>
      <c r="B1825" s="6">
        <v>1</v>
      </c>
    </row>
    <row r="1826" spans="1:2" x14ac:dyDescent="0.25">
      <c r="A1826" s="6" t="s">
        <v>8034</v>
      </c>
      <c r="B1826" s="6">
        <v>1</v>
      </c>
    </row>
    <row r="1827" spans="1:2" x14ac:dyDescent="0.25">
      <c r="A1827" s="6" t="s">
        <v>6377</v>
      </c>
      <c r="B1827" s="6">
        <v>1</v>
      </c>
    </row>
    <row r="1828" spans="1:2" x14ac:dyDescent="0.25">
      <c r="A1828" s="6" t="s">
        <v>564</v>
      </c>
      <c r="B1828" s="6">
        <v>1</v>
      </c>
    </row>
    <row r="1829" spans="1:2" x14ac:dyDescent="0.25">
      <c r="A1829" s="6" t="s">
        <v>36811</v>
      </c>
      <c r="B1829" s="6">
        <v>1</v>
      </c>
    </row>
    <row r="1830" spans="1:2" x14ac:dyDescent="0.25">
      <c r="A1830" s="6" t="s">
        <v>4274</v>
      </c>
      <c r="B1830" s="6">
        <v>1</v>
      </c>
    </row>
    <row r="1831" spans="1:2" x14ac:dyDescent="0.25">
      <c r="A1831" s="6" t="s">
        <v>5806</v>
      </c>
      <c r="B1831" s="6">
        <v>1</v>
      </c>
    </row>
    <row r="1832" spans="1:2" x14ac:dyDescent="0.25">
      <c r="A1832" s="6" t="s">
        <v>2357</v>
      </c>
      <c r="B1832" s="6">
        <v>1</v>
      </c>
    </row>
    <row r="1833" spans="1:2" x14ac:dyDescent="0.25">
      <c r="A1833" s="6" t="s">
        <v>2989</v>
      </c>
      <c r="B1833" s="6">
        <v>1</v>
      </c>
    </row>
    <row r="1834" spans="1:2" x14ac:dyDescent="0.25">
      <c r="A1834" s="6" t="s">
        <v>7717</v>
      </c>
      <c r="B1834" s="6">
        <v>1</v>
      </c>
    </row>
    <row r="1835" spans="1:2" x14ac:dyDescent="0.25">
      <c r="A1835" s="6" t="s">
        <v>33115</v>
      </c>
      <c r="B1835" s="6">
        <v>1</v>
      </c>
    </row>
    <row r="1836" spans="1:2" x14ac:dyDescent="0.25">
      <c r="A1836" s="6" t="s">
        <v>6736</v>
      </c>
      <c r="B1836" s="6">
        <v>1</v>
      </c>
    </row>
    <row r="1837" spans="1:2" x14ac:dyDescent="0.25">
      <c r="A1837" s="6" t="s">
        <v>4220</v>
      </c>
      <c r="B1837" s="6">
        <v>1</v>
      </c>
    </row>
    <row r="1838" spans="1:2" x14ac:dyDescent="0.25">
      <c r="A1838" s="6" t="s">
        <v>33207</v>
      </c>
      <c r="B1838" s="6">
        <v>1</v>
      </c>
    </row>
    <row r="1839" spans="1:2" x14ac:dyDescent="0.25">
      <c r="A1839" s="6" t="s">
        <v>2763</v>
      </c>
      <c r="B1839" s="6">
        <v>1</v>
      </c>
    </row>
    <row r="1840" spans="1:2" x14ac:dyDescent="0.25">
      <c r="A1840" s="6" t="s">
        <v>32650</v>
      </c>
      <c r="B1840" s="6">
        <v>1</v>
      </c>
    </row>
    <row r="1841" spans="1:2" x14ac:dyDescent="0.25">
      <c r="A1841" s="6" t="s">
        <v>6666</v>
      </c>
      <c r="B1841" s="6">
        <v>1</v>
      </c>
    </row>
    <row r="1842" spans="1:2" x14ac:dyDescent="0.25">
      <c r="A1842" s="6" t="s">
        <v>2441</v>
      </c>
      <c r="B1842" s="6">
        <v>1</v>
      </c>
    </row>
    <row r="1843" spans="1:2" x14ac:dyDescent="0.25">
      <c r="A1843" s="6" t="s">
        <v>3599</v>
      </c>
      <c r="B1843" s="6">
        <v>1</v>
      </c>
    </row>
    <row r="1844" spans="1:2" x14ac:dyDescent="0.25">
      <c r="A1844" s="6" t="s">
        <v>5441</v>
      </c>
      <c r="B1844" s="6">
        <v>1</v>
      </c>
    </row>
    <row r="1845" spans="1:2" x14ac:dyDescent="0.25">
      <c r="A1845" s="6" t="s">
        <v>4721</v>
      </c>
      <c r="B1845" s="6">
        <v>1</v>
      </c>
    </row>
    <row r="1846" spans="1:2" x14ac:dyDescent="0.25">
      <c r="A1846" s="6" t="s">
        <v>6341</v>
      </c>
      <c r="B1846" s="6">
        <v>1</v>
      </c>
    </row>
    <row r="1847" spans="1:2" x14ac:dyDescent="0.25">
      <c r="A1847" s="6" t="s">
        <v>32618</v>
      </c>
      <c r="B1847" s="6">
        <v>1</v>
      </c>
    </row>
    <row r="1848" spans="1:2" x14ac:dyDescent="0.25">
      <c r="A1848" s="6" t="s">
        <v>7871</v>
      </c>
      <c r="B1848" s="6">
        <v>1</v>
      </c>
    </row>
    <row r="1849" spans="1:2" x14ac:dyDescent="0.25">
      <c r="A1849" s="6" t="s">
        <v>6935</v>
      </c>
      <c r="B1849" s="6">
        <v>1</v>
      </c>
    </row>
    <row r="1850" spans="1:2" x14ac:dyDescent="0.25">
      <c r="A1850" s="6" t="s">
        <v>7300</v>
      </c>
      <c r="B1850" s="6">
        <v>1</v>
      </c>
    </row>
    <row r="1851" spans="1:2" x14ac:dyDescent="0.25">
      <c r="A1851" s="6" t="s">
        <v>7639</v>
      </c>
      <c r="B1851" s="6">
        <v>1</v>
      </c>
    </row>
    <row r="1852" spans="1:2" x14ac:dyDescent="0.25">
      <c r="A1852" s="6" t="s">
        <v>4687</v>
      </c>
      <c r="B1852" s="6">
        <v>1</v>
      </c>
    </row>
    <row r="1853" spans="1:2" x14ac:dyDescent="0.25">
      <c r="A1853" s="6" t="s">
        <v>4689</v>
      </c>
      <c r="B1853" s="6">
        <v>1</v>
      </c>
    </row>
    <row r="1854" spans="1:2" x14ac:dyDescent="0.25">
      <c r="A1854" s="6" t="s">
        <v>32741</v>
      </c>
      <c r="B1854" s="6">
        <v>1</v>
      </c>
    </row>
    <row r="1855" spans="1:2" x14ac:dyDescent="0.25">
      <c r="A1855" s="6" t="s">
        <v>1037</v>
      </c>
      <c r="B1855" s="6">
        <v>1</v>
      </c>
    </row>
    <row r="1856" spans="1:2" x14ac:dyDescent="0.25">
      <c r="A1856" s="6" t="s">
        <v>3781</v>
      </c>
      <c r="B1856" s="6">
        <v>1</v>
      </c>
    </row>
    <row r="1857" spans="1:2" x14ac:dyDescent="0.25">
      <c r="A1857" s="6" t="s">
        <v>7224</v>
      </c>
      <c r="B1857" s="6">
        <v>1</v>
      </c>
    </row>
    <row r="1858" spans="1:2" x14ac:dyDescent="0.25">
      <c r="A1858" s="6" t="s">
        <v>845</v>
      </c>
      <c r="B1858" s="6">
        <v>1</v>
      </c>
    </row>
    <row r="1859" spans="1:2" x14ac:dyDescent="0.25">
      <c r="A1859" s="6" t="s">
        <v>7950</v>
      </c>
      <c r="B1859" s="6">
        <v>1</v>
      </c>
    </row>
    <row r="1860" spans="1:2" x14ac:dyDescent="0.25">
      <c r="A1860" s="6" t="s">
        <v>5808</v>
      </c>
      <c r="B1860" s="6">
        <v>1</v>
      </c>
    </row>
    <row r="1861" spans="1:2" x14ac:dyDescent="0.25">
      <c r="A1861" s="6" t="s">
        <v>2051</v>
      </c>
      <c r="B1861" s="6">
        <v>1</v>
      </c>
    </row>
    <row r="1862" spans="1:2" x14ac:dyDescent="0.25">
      <c r="A1862" s="6" t="s">
        <v>6734</v>
      </c>
      <c r="B1862" s="6">
        <v>1</v>
      </c>
    </row>
    <row r="1863" spans="1:2" x14ac:dyDescent="0.25">
      <c r="A1863" s="6" t="s">
        <v>2061</v>
      </c>
      <c r="B1863" s="6">
        <v>1</v>
      </c>
    </row>
    <row r="1864" spans="1:2" x14ac:dyDescent="0.25">
      <c r="A1864" s="6" t="s">
        <v>2016</v>
      </c>
      <c r="B1864" s="6">
        <v>1</v>
      </c>
    </row>
    <row r="1865" spans="1:2" x14ac:dyDescent="0.25">
      <c r="A1865" s="6" t="s">
        <v>4205</v>
      </c>
      <c r="B1865" s="6">
        <v>1</v>
      </c>
    </row>
    <row r="1866" spans="1:2" x14ac:dyDescent="0.25">
      <c r="A1866" s="6" t="s">
        <v>5656</v>
      </c>
      <c r="B1866" s="6">
        <v>1</v>
      </c>
    </row>
    <row r="1867" spans="1:2" x14ac:dyDescent="0.25">
      <c r="A1867" s="6" t="s">
        <v>5628</v>
      </c>
      <c r="B1867" s="6">
        <v>1</v>
      </c>
    </row>
    <row r="1868" spans="1:2" x14ac:dyDescent="0.25">
      <c r="A1868" s="6" t="s">
        <v>3801</v>
      </c>
      <c r="B1868" s="6">
        <v>1</v>
      </c>
    </row>
    <row r="1869" spans="1:2" x14ac:dyDescent="0.25">
      <c r="A1869" s="6" t="s">
        <v>3785</v>
      </c>
      <c r="B1869" s="6">
        <v>1</v>
      </c>
    </row>
    <row r="1870" spans="1:2" x14ac:dyDescent="0.25">
      <c r="A1870" s="6" t="s">
        <v>7234</v>
      </c>
      <c r="B1870" s="6">
        <v>1</v>
      </c>
    </row>
    <row r="1871" spans="1:2" x14ac:dyDescent="0.25">
      <c r="A1871" s="6" t="s">
        <v>33305</v>
      </c>
      <c r="B1871" s="6">
        <v>1</v>
      </c>
    </row>
    <row r="1872" spans="1:2" x14ac:dyDescent="0.25">
      <c r="A1872" s="6" t="s">
        <v>5925</v>
      </c>
      <c r="B1872" s="6">
        <v>1</v>
      </c>
    </row>
    <row r="1873" spans="1:2" x14ac:dyDescent="0.25">
      <c r="A1873" s="6" t="s">
        <v>5291</v>
      </c>
      <c r="B1873" s="6">
        <v>1</v>
      </c>
    </row>
    <row r="1874" spans="1:2" x14ac:dyDescent="0.25">
      <c r="A1874" s="6" t="s">
        <v>6181</v>
      </c>
      <c r="B1874" s="6">
        <v>1</v>
      </c>
    </row>
    <row r="1875" spans="1:2" x14ac:dyDescent="0.25">
      <c r="A1875" s="6" t="s">
        <v>3893</v>
      </c>
      <c r="B1875" s="6">
        <v>1</v>
      </c>
    </row>
    <row r="1876" spans="1:2" x14ac:dyDescent="0.25">
      <c r="A1876" s="6" t="s">
        <v>368</v>
      </c>
      <c r="B1876" s="6">
        <v>1</v>
      </c>
    </row>
    <row r="1877" spans="1:2" x14ac:dyDescent="0.25">
      <c r="A1877" s="6" t="s">
        <v>2151</v>
      </c>
      <c r="B1877" s="6">
        <v>1</v>
      </c>
    </row>
    <row r="1878" spans="1:2" x14ac:dyDescent="0.25">
      <c r="A1878" s="6" t="s">
        <v>3015</v>
      </c>
      <c r="B1878" s="6">
        <v>1</v>
      </c>
    </row>
    <row r="1879" spans="1:2" x14ac:dyDescent="0.25">
      <c r="A1879" s="6" t="s">
        <v>36789</v>
      </c>
      <c r="B1879" s="6">
        <v>1</v>
      </c>
    </row>
    <row r="1880" spans="1:2" x14ac:dyDescent="0.25">
      <c r="A1880" s="6" t="s">
        <v>1325</v>
      </c>
      <c r="B1880" s="6">
        <v>1</v>
      </c>
    </row>
    <row r="1881" spans="1:2" x14ac:dyDescent="0.25">
      <c r="A1881" s="6" t="s">
        <v>5600</v>
      </c>
      <c r="B1881" s="6">
        <v>1</v>
      </c>
    </row>
    <row r="1882" spans="1:2" x14ac:dyDescent="0.25">
      <c r="A1882" s="6" t="s">
        <v>7092</v>
      </c>
      <c r="B1882" s="6">
        <v>1</v>
      </c>
    </row>
    <row r="1883" spans="1:2" x14ac:dyDescent="0.25">
      <c r="A1883" s="6" t="s">
        <v>33288</v>
      </c>
      <c r="B1883" s="6">
        <v>1</v>
      </c>
    </row>
    <row r="1884" spans="1:2" x14ac:dyDescent="0.25">
      <c r="A1884" s="6" t="s">
        <v>460</v>
      </c>
      <c r="B1884" s="6">
        <v>1</v>
      </c>
    </row>
    <row r="1885" spans="1:2" x14ac:dyDescent="0.25">
      <c r="A1885" s="6" t="s">
        <v>2461</v>
      </c>
      <c r="B1885" s="6">
        <v>1</v>
      </c>
    </row>
    <row r="1886" spans="1:2" x14ac:dyDescent="0.25">
      <c r="A1886" s="6" t="s">
        <v>7751</v>
      </c>
      <c r="B1886" s="6">
        <v>1</v>
      </c>
    </row>
    <row r="1887" spans="1:2" x14ac:dyDescent="0.25">
      <c r="A1887" s="6" t="s">
        <v>5065</v>
      </c>
      <c r="B1887" s="6">
        <v>1</v>
      </c>
    </row>
    <row r="1888" spans="1:2" x14ac:dyDescent="0.25">
      <c r="A1888" s="6" t="s">
        <v>7899</v>
      </c>
      <c r="B1888" s="6">
        <v>1</v>
      </c>
    </row>
    <row r="1889" spans="1:2" x14ac:dyDescent="0.25">
      <c r="A1889" s="6" t="s">
        <v>33312</v>
      </c>
      <c r="B1889" s="6">
        <v>1</v>
      </c>
    </row>
    <row r="1890" spans="1:2" x14ac:dyDescent="0.25">
      <c r="A1890" s="6" t="s">
        <v>5399</v>
      </c>
      <c r="B1890" s="6">
        <v>1</v>
      </c>
    </row>
    <row r="1891" spans="1:2" x14ac:dyDescent="0.25">
      <c r="A1891" s="6" t="s">
        <v>5397</v>
      </c>
      <c r="B1891" s="6">
        <v>1</v>
      </c>
    </row>
    <row r="1892" spans="1:2" x14ac:dyDescent="0.25">
      <c r="A1892" s="6" t="s">
        <v>4671</v>
      </c>
      <c r="B1892" s="6">
        <v>1</v>
      </c>
    </row>
    <row r="1893" spans="1:2" x14ac:dyDescent="0.25">
      <c r="A1893" s="6" t="s">
        <v>4673</v>
      </c>
      <c r="B1893" s="6">
        <v>1</v>
      </c>
    </row>
    <row r="1894" spans="1:2" x14ac:dyDescent="0.25">
      <c r="A1894" s="6" t="s">
        <v>5403</v>
      </c>
      <c r="B1894" s="6">
        <v>1</v>
      </c>
    </row>
    <row r="1895" spans="1:2" x14ac:dyDescent="0.25">
      <c r="A1895" s="6" t="s">
        <v>6818</v>
      </c>
      <c r="B1895" s="6">
        <v>1</v>
      </c>
    </row>
    <row r="1896" spans="1:2" x14ac:dyDescent="0.25">
      <c r="A1896" s="6" t="s">
        <v>3539</v>
      </c>
      <c r="B1896" s="6">
        <v>1</v>
      </c>
    </row>
    <row r="1897" spans="1:2" x14ac:dyDescent="0.25">
      <c r="A1897" s="6" t="s">
        <v>2187</v>
      </c>
      <c r="B1897" s="6">
        <v>1</v>
      </c>
    </row>
    <row r="1898" spans="1:2" x14ac:dyDescent="0.25">
      <c r="A1898" s="6" t="s">
        <v>2043</v>
      </c>
      <c r="B1898" s="6">
        <v>1</v>
      </c>
    </row>
    <row r="1899" spans="1:2" x14ac:dyDescent="0.25">
      <c r="A1899" s="15" t="s">
        <v>15500</v>
      </c>
      <c r="B1899" s="6">
        <v>1</v>
      </c>
    </row>
    <row r="1900" spans="1:2" x14ac:dyDescent="0.25">
      <c r="A1900" s="15" t="s">
        <v>15550</v>
      </c>
      <c r="B1900" s="6">
        <v>1</v>
      </c>
    </row>
    <row r="1901" spans="1:2" x14ac:dyDescent="0.25">
      <c r="A1901" s="6" t="s">
        <v>1055</v>
      </c>
      <c r="B1901" s="6">
        <v>1</v>
      </c>
    </row>
    <row r="1902" spans="1:2" x14ac:dyDescent="0.25">
      <c r="A1902" s="6" t="s">
        <v>4657</v>
      </c>
      <c r="B1902" s="6">
        <v>1</v>
      </c>
    </row>
    <row r="1903" spans="1:2" x14ac:dyDescent="0.25">
      <c r="A1903" s="6" t="s">
        <v>5351</v>
      </c>
      <c r="B1903" s="6">
        <v>1</v>
      </c>
    </row>
    <row r="1904" spans="1:2" x14ac:dyDescent="0.25">
      <c r="A1904" s="6" t="s">
        <v>4781</v>
      </c>
      <c r="B1904" s="6">
        <v>1</v>
      </c>
    </row>
    <row r="1905" spans="1:2" x14ac:dyDescent="0.25">
      <c r="A1905" s="6" t="s">
        <v>3306</v>
      </c>
      <c r="B1905" s="6">
        <v>1</v>
      </c>
    </row>
    <row r="1906" spans="1:2" x14ac:dyDescent="0.25">
      <c r="A1906" s="6" t="s">
        <v>7200</v>
      </c>
      <c r="B1906" s="6">
        <v>1</v>
      </c>
    </row>
    <row r="1907" spans="1:2" x14ac:dyDescent="0.25">
      <c r="A1907" s="6" t="s">
        <v>1811</v>
      </c>
      <c r="B1907" s="6">
        <v>1</v>
      </c>
    </row>
    <row r="1908" spans="1:2" x14ac:dyDescent="0.25">
      <c r="A1908" s="6" t="s">
        <v>5391</v>
      </c>
      <c r="B1908" s="6">
        <v>1</v>
      </c>
    </row>
    <row r="1909" spans="1:2" x14ac:dyDescent="0.25">
      <c r="A1909" s="6" t="s">
        <v>7855</v>
      </c>
      <c r="B1909" s="6">
        <v>1</v>
      </c>
    </row>
    <row r="1910" spans="1:2" x14ac:dyDescent="0.25">
      <c r="A1910" s="6" t="s">
        <v>4793</v>
      </c>
      <c r="B1910" s="6">
        <v>1</v>
      </c>
    </row>
    <row r="1911" spans="1:2" x14ac:dyDescent="0.25">
      <c r="A1911" s="6" t="s">
        <v>4520</v>
      </c>
      <c r="B1911" s="6">
        <v>1</v>
      </c>
    </row>
    <row r="1912" spans="1:2" x14ac:dyDescent="0.25">
      <c r="A1912" s="6" t="s">
        <v>6644</v>
      </c>
      <c r="B1912" s="6">
        <v>1</v>
      </c>
    </row>
    <row r="1913" spans="1:2" x14ac:dyDescent="0.25">
      <c r="A1913" s="6" t="s">
        <v>1950</v>
      </c>
      <c r="B1913" s="6">
        <v>1</v>
      </c>
    </row>
    <row r="1914" spans="1:2" x14ac:dyDescent="0.25">
      <c r="A1914" s="6" t="s">
        <v>1948</v>
      </c>
      <c r="B1914" s="6">
        <v>1</v>
      </c>
    </row>
    <row r="1915" spans="1:2" x14ac:dyDescent="0.25">
      <c r="A1915" s="6" t="s">
        <v>1899</v>
      </c>
      <c r="B1915" s="6">
        <v>1</v>
      </c>
    </row>
    <row r="1916" spans="1:2" x14ac:dyDescent="0.25">
      <c r="A1916" s="6" t="s">
        <v>5697</v>
      </c>
      <c r="B1916" s="6">
        <v>1</v>
      </c>
    </row>
    <row r="1917" spans="1:2" x14ac:dyDescent="0.25">
      <c r="A1917" s="6" t="s">
        <v>5140</v>
      </c>
      <c r="B1917" s="6">
        <v>1</v>
      </c>
    </row>
    <row r="1918" spans="1:2" x14ac:dyDescent="0.25">
      <c r="A1918" s="6" t="s">
        <v>7349</v>
      </c>
      <c r="B1918" s="6">
        <v>1</v>
      </c>
    </row>
    <row r="1919" spans="1:2" x14ac:dyDescent="0.25">
      <c r="A1919" s="6" t="s">
        <v>7371</v>
      </c>
      <c r="B1919" s="6">
        <v>1</v>
      </c>
    </row>
    <row r="1920" spans="1:2" x14ac:dyDescent="0.25">
      <c r="A1920" s="6" t="s">
        <v>2977</v>
      </c>
      <c r="B1920" s="6">
        <v>1</v>
      </c>
    </row>
    <row r="1921" spans="1:2" x14ac:dyDescent="0.25">
      <c r="A1921" s="6" t="s">
        <v>1627</v>
      </c>
      <c r="B1921" s="6">
        <v>1</v>
      </c>
    </row>
    <row r="1922" spans="1:2" x14ac:dyDescent="0.25">
      <c r="A1922" s="6" t="s">
        <v>7149</v>
      </c>
      <c r="B1922" s="6">
        <v>1</v>
      </c>
    </row>
    <row r="1923" spans="1:2" x14ac:dyDescent="0.25">
      <c r="A1923" s="6" t="s">
        <v>7627</v>
      </c>
      <c r="B1923" s="6">
        <v>1</v>
      </c>
    </row>
    <row r="1924" spans="1:2" x14ac:dyDescent="0.25">
      <c r="A1924" s="6" t="s">
        <v>2781</v>
      </c>
      <c r="B1924" s="6">
        <v>1</v>
      </c>
    </row>
    <row r="1925" spans="1:2" x14ac:dyDescent="0.25">
      <c r="A1925" s="6" t="s">
        <v>2736</v>
      </c>
      <c r="B1925" s="6">
        <v>1</v>
      </c>
    </row>
    <row r="1926" spans="1:2" x14ac:dyDescent="0.25">
      <c r="A1926" s="6" t="s">
        <v>824</v>
      </c>
      <c r="B1926" s="6">
        <v>1</v>
      </c>
    </row>
    <row r="1927" spans="1:2" x14ac:dyDescent="0.25">
      <c r="A1927" s="6" t="s">
        <v>7462</v>
      </c>
      <c r="B1927" s="6">
        <v>1</v>
      </c>
    </row>
    <row r="1928" spans="1:2" x14ac:dyDescent="0.25">
      <c r="A1928" s="6" t="s">
        <v>7695</v>
      </c>
      <c r="B1928" s="6">
        <v>1</v>
      </c>
    </row>
    <row r="1929" spans="1:2" x14ac:dyDescent="0.25">
      <c r="A1929" s="6" t="s">
        <v>7267</v>
      </c>
      <c r="B1929" s="6">
        <v>1</v>
      </c>
    </row>
    <row r="1930" spans="1:2" x14ac:dyDescent="0.25">
      <c r="A1930" s="6" t="s">
        <v>3631</v>
      </c>
      <c r="B1930" s="6">
        <v>1</v>
      </c>
    </row>
    <row r="1931" spans="1:2" x14ac:dyDescent="0.25">
      <c r="A1931" s="6" t="s">
        <v>3651</v>
      </c>
      <c r="B1931" s="6">
        <v>1</v>
      </c>
    </row>
    <row r="1932" spans="1:2" x14ac:dyDescent="0.25">
      <c r="A1932" s="6" t="s">
        <v>3627</v>
      </c>
      <c r="B1932" s="6">
        <v>1</v>
      </c>
    </row>
    <row r="1933" spans="1:2" x14ac:dyDescent="0.25">
      <c r="A1933" s="6" t="s">
        <v>3633</v>
      </c>
      <c r="B1933" s="6">
        <v>1</v>
      </c>
    </row>
    <row r="1934" spans="1:2" x14ac:dyDescent="0.25">
      <c r="A1934" s="6" t="s">
        <v>3607</v>
      </c>
      <c r="B1934" s="6">
        <v>1</v>
      </c>
    </row>
    <row r="1935" spans="1:2" x14ac:dyDescent="0.25">
      <c r="A1935" s="6" t="s">
        <v>3805</v>
      </c>
      <c r="B1935" s="6">
        <v>1</v>
      </c>
    </row>
    <row r="1936" spans="1:2" x14ac:dyDescent="0.25">
      <c r="A1936" s="6" t="s">
        <v>2841</v>
      </c>
      <c r="B1936" s="6">
        <v>1</v>
      </c>
    </row>
    <row r="1937" spans="1:2" x14ac:dyDescent="0.25">
      <c r="A1937" s="6" t="s">
        <v>2225</v>
      </c>
      <c r="B1937" s="6">
        <v>1</v>
      </c>
    </row>
    <row r="1938" spans="1:2" x14ac:dyDescent="0.25">
      <c r="A1938" s="6" t="s">
        <v>4984</v>
      </c>
      <c r="B1938" s="6">
        <v>1</v>
      </c>
    </row>
    <row r="1939" spans="1:2" x14ac:dyDescent="0.25">
      <c r="A1939" s="6" t="s">
        <v>5383</v>
      </c>
      <c r="B1939" s="6">
        <v>1</v>
      </c>
    </row>
    <row r="1940" spans="1:2" x14ac:dyDescent="0.25">
      <c r="A1940" s="6" t="s">
        <v>5275</v>
      </c>
      <c r="B1940" s="6">
        <v>1</v>
      </c>
    </row>
    <row r="1941" spans="1:2" x14ac:dyDescent="0.25">
      <c r="A1941" s="6" t="s">
        <v>2312</v>
      </c>
      <c r="B1941" s="6">
        <v>1</v>
      </c>
    </row>
    <row r="1942" spans="1:2" x14ac:dyDescent="0.25">
      <c r="A1942" s="6" t="s">
        <v>3885</v>
      </c>
      <c r="B1942" s="6">
        <v>1</v>
      </c>
    </row>
    <row r="1943" spans="1:2" x14ac:dyDescent="0.25">
      <c r="A1943" s="6" t="s">
        <v>5224</v>
      </c>
      <c r="B1943" s="6">
        <v>1</v>
      </c>
    </row>
    <row r="1944" spans="1:2" x14ac:dyDescent="0.25">
      <c r="A1944" s="6" t="s">
        <v>33122</v>
      </c>
      <c r="B1944" s="6">
        <v>1</v>
      </c>
    </row>
    <row r="1945" spans="1:2" x14ac:dyDescent="0.25">
      <c r="A1945" s="6" t="s">
        <v>2255</v>
      </c>
      <c r="B1945" s="6">
        <v>1</v>
      </c>
    </row>
    <row r="1946" spans="1:2" x14ac:dyDescent="0.25">
      <c r="A1946" s="6" t="s">
        <v>4597</v>
      </c>
      <c r="B1946" s="6">
        <v>1</v>
      </c>
    </row>
    <row r="1947" spans="1:2" x14ac:dyDescent="0.25">
      <c r="A1947" s="6" t="s">
        <v>4152</v>
      </c>
      <c r="B1947" s="6">
        <v>1</v>
      </c>
    </row>
    <row r="1948" spans="1:2" x14ac:dyDescent="0.25">
      <c r="A1948" s="6" t="s">
        <v>2931</v>
      </c>
      <c r="B1948" s="6">
        <v>1</v>
      </c>
    </row>
    <row r="1949" spans="1:2" x14ac:dyDescent="0.25">
      <c r="A1949" s="6" t="s">
        <v>2671</v>
      </c>
      <c r="B1949" s="6">
        <v>1</v>
      </c>
    </row>
    <row r="1950" spans="1:2" x14ac:dyDescent="0.25">
      <c r="A1950" s="6" t="s">
        <v>6720</v>
      </c>
      <c r="B1950" s="6">
        <v>1</v>
      </c>
    </row>
    <row r="1951" spans="1:2" x14ac:dyDescent="0.25">
      <c r="A1951" s="6" t="s">
        <v>33411</v>
      </c>
      <c r="B1951" s="6">
        <v>1</v>
      </c>
    </row>
    <row r="1952" spans="1:2" x14ac:dyDescent="0.25">
      <c r="A1952" s="6" t="s">
        <v>7615</v>
      </c>
      <c r="B1952" s="6">
        <v>1</v>
      </c>
    </row>
    <row r="1953" spans="1:2" x14ac:dyDescent="0.25">
      <c r="A1953" s="6" t="s">
        <v>1134</v>
      </c>
      <c r="B1953" s="6">
        <v>1</v>
      </c>
    </row>
    <row r="1954" spans="1:2" x14ac:dyDescent="0.25">
      <c r="A1954" s="6" t="s">
        <v>1015</v>
      </c>
      <c r="B1954" s="6">
        <v>1</v>
      </c>
    </row>
    <row r="1955" spans="1:2" x14ac:dyDescent="0.25">
      <c r="A1955" s="6" t="s">
        <v>33310</v>
      </c>
      <c r="B1955" s="6">
        <v>1</v>
      </c>
    </row>
    <row r="1956" spans="1:2" x14ac:dyDescent="0.25">
      <c r="A1956" s="6" t="s">
        <v>1691</v>
      </c>
      <c r="B1956" s="6">
        <v>1</v>
      </c>
    </row>
    <row r="1957" spans="1:2" x14ac:dyDescent="0.25">
      <c r="A1957" s="6" t="s">
        <v>965</v>
      </c>
      <c r="B1957" s="6">
        <v>1</v>
      </c>
    </row>
    <row r="1958" spans="1:2" x14ac:dyDescent="0.25">
      <c r="A1958" s="6" t="s">
        <v>3384</v>
      </c>
      <c r="B1958" s="6">
        <v>1</v>
      </c>
    </row>
    <row r="1959" spans="1:2" x14ac:dyDescent="0.25">
      <c r="A1959" s="6" t="s">
        <v>949</v>
      </c>
      <c r="B1959" s="6">
        <v>1</v>
      </c>
    </row>
    <row r="1960" spans="1:2" x14ac:dyDescent="0.25">
      <c r="A1960" s="6" t="s">
        <v>2959</v>
      </c>
      <c r="B1960" s="6">
        <v>1</v>
      </c>
    </row>
    <row r="1961" spans="1:2" x14ac:dyDescent="0.25">
      <c r="A1961" s="6" t="s">
        <v>2807</v>
      </c>
      <c r="B1961" s="6">
        <v>1</v>
      </c>
    </row>
    <row r="1962" spans="1:2" x14ac:dyDescent="0.25">
      <c r="A1962" s="6" t="s">
        <v>4053</v>
      </c>
      <c r="B1962" s="6">
        <v>1</v>
      </c>
    </row>
    <row r="1963" spans="1:2" x14ac:dyDescent="0.25">
      <c r="A1963" s="6" t="s">
        <v>736</v>
      </c>
      <c r="B1963" s="6">
        <v>1</v>
      </c>
    </row>
    <row r="1964" spans="1:2" x14ac:dyDescent="0.25">
      <c r="A1964" s="6" t="s">
        <v>716</v>
      </c>
      <c r="B1964" s="6">
        <v>1</v>
      </c>
    </row>
    <row r="1965" spans="1:2" x14ac:dyDescent="0.25">
      <c r="A1965" s="6" t="s">
        <v>4087</v>
      </c>
      <c r="B1965" s="6">
        <v>1</v>
      </c>
    </row>
    <row r="1966" spans="1:2" x14ac:dyDescent="0.25">
      <c r="A1966" s="6" t="s">
        <v>5108</v>
      </c>
      <c r="B1966" s="6">
        <v>1</v>
      </c>
    </row>
    <row r="1967" spans="1:2" x14ac:dyDescent="0.25">
      <c r="A1967" s="6" t="s">
        <v>2767</v>
      </c>
      <c r="B1967" s="6">
        <v>1</v>
      </c>
    </row>
    <row r="1968" spans="1:2" x14ac:dyDescent="0.25">
      <c r="A1968" s="6" t="s">
        <v>2558</v>
      </c>
      <c r="B1968" s="6">
        <v>1</v>
      </c>
    </row>
    <row r="1969" spans="1:2" x14ac:dyDescent="0.25">
      <c r="A1969" s="6" t="s">
        <v>1381</v>
      </c>
      <c r="B1969" s="6">
        <v>1</v>
      </c>
    </row>
    <row r="1970" spans="1:2" x14ac:dyDescent="0.25">
      <c r="A1970" s="6" t="s">
        <v>4862</v>
      </c>
      <c r="B1970" s="6">
        <v>1</v>
      </c>
    </row>
    <row r="1971" spans="1:2" x14ac:dyDescent="0.25">
      <c r="A1971" s="6" t="s">
        <v>2809</v>
      </c>
      <c r="B1971" s="6">
        <v>1</v>
      </c>
    </row>
    <row r="1972" spans="1:2" x14ac:dyDescent="0.25">
      <c r="A1972" s="6" t="s">
        <v>1200</v>
      </c>
      <c r="B1972" s="6">
        <v>1</v>
      </c>
    </row>
    <row r="1973" spans="1:2" x14ac:dyDescent="0.25">
      <c r="A1973" s="6" t="s">
        <v>4917</v>
      </c>
      <c r="B1973" s="6">
        <v>1</v>
      </c>
    </row>
    <row r="1974" spans="1:2" x14ac:dyDescent="0.25">
      <c r="A1974" s="6" t="s">
        <v>4935</v>
      </c>
      <c r="B1974" s="6">
        <v>1</v>
      </c>
    </row>
    <row r="1975" spans="1:2" x14ac:dyDescent="0.25">
      <c r="A1975" s="6" t="s">
        <v>7257</v>
      </c>
      <c r="B1975" s="6">
        <v>1</v>
      </c>
    </row>
    <row r="1976" spans="1:2" x14ac:dyDescent="0.25">
      <c r="A1976" s="15" t="s">
        <v>15556</v>
      </c>
      <c r="B1976" s="6">
        <v>1</v>
      </c>
    </row>
    <row r="1977" spans="1:2" x14ac:dyDescent="0.25">
      <c r="A1977" s="6" t="s">
        <v>3714</v>
      </c>
      <c r="B1977" s="6">
        <v>1</v>
      </c>
    </row>
    <row r="1978" spans="1:2" x14ac:dyDescent="0.25">
      <c r="A1978" s="6" t="s">
        <v>4093</v>
      </c>
      <c r="B1978" s="6">
        <v>1</v>
      </c>
    </row>
    <row r="1979" spans="1:2" x14ac:dyDescent="0.25">
      <c r="A1979" s="6" t="s">
        <v>4280</v>
      </c>
      <c r="B1979" s="6">
        <v>1</v>
      </c>
    </row>
    <row r="1980" spans="1:2" x14ac:dyDescent="0.25">
      <c r="A1980" s="6" t="s">
        <v>1269</v>
      </c>
      <c r="B1980" s="6">
        <v>1</v>
      </c>
    </row>
    <row r="1981" spans="1:2" x14ac:dyDescent="0.25">
      <c r="A1981" s="6" t="s">
        <v>1895</v>
      </c>
      <c r="B1981" s="6">
        <v>1</v>
      </c>
    </row>
    <row r="1982" spans="1:2" x14ac:dyDescent="0.25">
      <c r="A1982" s="6" t="s">
        <v>4065</v>
      </c>
      <c r="B1982" s="6">
        <v>1</v>
      </c>
    </row>
    <row r="1983" spans="1:2" x14ac:dyDescent="0.25">
      <c r="A1983" s="6" t="s">
        <v>2799</v>
      </c>
      <c r="B1983" s="6">
        <v>1</v>
      </c>
    </row>
    <row r="1984" spans="1:2" x14ac:dyDescent="0.25">
      <c r="A1984" s="6" t="s">
        <v>3479</v>
      </c>
      <c r="B1984" s="6">
        <v>1</v>
      </c>
    </row>
    <row r="1985" spans="1:2" x14ac:dyDescent="0.25">
      <c r="A1985" s="6" t="s">
        <v>33252</v>
      </c>
      <c r="B1985" s="6">
        <v>1</v>
      </c>
    </row>
    <row r="1986" spans="1:2" x14ac:dyDescent="0.25">
      <c r="A1986" s="6" t="s">
        <v>7829</v>
      </c>
      <c r="B1986" s="6">
        <v>1</v>
      </c>
    </row>
    <row r="1987" spans="1:2" x14ac:dyDescent="0.25">
      <c r="A1987" s="6" t="s">
        <v>6023</v>
      </c>
      <c r="B1987" s="6">
        <v>1</v>
      </c>
    </row>
    <row r="1988" spans="1:2" x14ac:dyDescent="0.25">
      <c r="A1988" s="6" t="s">
        <v>3310</v>
      </c>
      <c r="B1988" s="6">
        <v>1</v>
      </c>
    </row>
    <row r="1989" spans="1:2" x14ac:dyDescent="0.25">
      <c r="A1989" s="6" t="s">
        <v>1687</v>
      </c>
      <c r="B1989" s="6">
        <v>1</v>
      </c>
    </row>
    <row r="1990" spans="1:2" x14ac:dyDescent="0.25">
      <c r="A1990" s="6" t="s">
        <v>1192</v>
      </c>
      <c r="B1990" s="6">
        <v>1</v>
      </c>
    </row>
    <row r="1991" spans="1:2" x14ac:dyDescent="0.25">
      <c r="A1991" s="6" t="s">
        <v>7837</v>
      </c>
      <c r="B1991" s="6">
        <v>1</v>
      </c>
    </row>
    <row r="1992" spans="1:2" x14ac:dyDescent="0.25">
      <c r="A1992" s="6" t="s">
        <v>3863</v>
      </c>
      <c r="B1992" s="6">
        <v>1</v>
      </c>
    </row>
    <row r="1993" spans="1:2" x14ac:dyDescent="0.25">
      <c r="A1993" s="6" t="s">
        <v>2761</v>
      </c>
      <c r="B1993" s="6">
        <v>1</v>
      </c>
    </row>
    <row r="1994" spans="1:2" x14ac:dyDescent="0.25">
      <c r="A1994" s="6" t="s">
        <v>5590</v>
      </c>
      <c r="B1994" s="6">
        <v>1</v>
      </c>
    </row>
    <row r="1995" spans="1:2" x14ac:dyDescent="0.25">
      <c r="A1995" s="6" t="s">
        <v>2320</v>
      </c>
      <c r="B1995" s="6">
        <v>1</v>
      </c>
    </row>
    <row r="1996" spans="1:2" x14ac:dyDescent="0.25">
      <c r="A1996" s="6" t="s">
        <v>36816</v>
      </c>
      <c r="B1996" s="6">
        <v>1</v>
      </c>
    </row>
    <row r="1997" spans="1:2" x14ac:dyDescent="0.25">
      <c r="A1997" s="15" t="s">
        <v>15502</v>
      </c>
      <c r="B1997" s="6">
        <v>1</v>
      </c>
    </row>
    <row r="1998" spans="1:2" x14ac:dyDescent="0.25">
      <c r="A1998" s="15" t="s">
        <v>15503</v>
      </c>
      <c r="B1998" s="6">
        <v>1</v>
      </c>
    </row>
    <row r="1999" spans="1:2" x14ac:dyDescent="0.25">
      <c r="A1999" s="6" t="s">
        <v>2037</v>
      </c>
      <c r="B1999" s="6">
        <v>1</v>
      </c>
    </row>
    <row r="2000" spans="1:2" x14ac:dyDescent="0.25">
      <c r="A2000" s="6" t="s">
        <v>1148</v>
      </c>
      <c r="B2000" s="6">
        <v>1</v>
      </c>
    </row>
    <row r="2001" spans="1:2" x14ac:dyDescent="0.25">
      <c r="A2001" s="6" t="s">
        <v>5838</v>
      </c>
      <c r="B2001" s="6">
        <v>1</v>
      </c>
    </row>
    <row r="2002" spans="1:2" x14ac:dyDescent="0.25">
      <c r="A2002" s="6" t="s">
        <v>6281</v>
      </c>
      <c r="B2002" s="6">
        <v>1</v>
      </c>
    </row>
    <row r="2003" spans="1:2" x14ac:dyDescent="0.25">
      <c r="A2003" s="15" t="s">
        <v>15504</v>
      </c>
      <c r="B2003" s="6">
        <v>1</v>
      </c>
    </row>
    <row r="2004" spans="1:2" x14ac:dyDescent="0.25">
      <c r="A2004" s="6" t="s">
        <v>2127</v>
      </c>
      <c r="B2004" s="6">
        <v>1</v>
      </c>
    </row>
    <row r="2005" spans="1:2" x14ac:dyDescent="0.25">
      <c r="A2005" s="6" t="s">
        <v>2755</v>
      </c>
      <c r="B2005" s="6">
        <v>1</v>
      </c>
    </row>
    <row r="2006" spans="1:2" x14ac:dyDescent="0.25">
      <c r="A2006" s="15" t="s">
        <v>15505</v>
      </c>
      <c r="B2006" s="6">
        <v>1</v>
      </c>
    </row>
    <row r="2007" spans="1:2" x14ac:dyDescent="0.25">
      <c r="A2007" s="6" t="s">
        <v>7659</v>
      </c>
      <c r="B2007" s="6">
        <v>1</v>
      </c>
    </row>
    <row r="2008" spans="1:2" x14ac:dyDescent="0.25">
      <c r="A2008" s="15" t="s">
        <v>15506</v>
      </c>
      <c r="B2008" s="6">
        <v>1</v>
      </c>
    </row>
    <row r="2009" spans="1:2" x14ac:dyDescent="0.25">
      <c r="A2009" s="15" t="s">
        <v>15507</v>
      </c>
      <c r="B2009" s="6">
        <v>1</v>
      </c>
    </row>
    <row r="2010" spans="1:2" x14ac:dyDescent="0.25">
      <c r="A2010" s="6" t="s">
        <v>3883</v>
      </c>
      <c r="B2010" s="6">
        <v>1</v>
      </c>
    </row>
    <row r="2011" spans="1:2" x14ac:dyDescent="0.25">
      <c r="A2011" s="6" t="s">
        <v>32874</v>
      </c>
      <c r="B2011" s="6">
        <v>1</v>
      </c>
    </row>
    <row r="2012" spans="1:2" x14ac:dyDescent="0.25">
      <c r="A2012" s="6" t="s">
        <v>33209</v>
      </c>
      <c r="B2012" s="6">
        <v>1</v>
      </c>
    </row>
    <row r="2013" spans="1:2" x14ac:dyDescent="0.25">
      <c r="A2013" s="6" t="s">
        <v>33145</v>
      </c>
      <c r="B2013" s="6">
        <v>1</v>
      </c>
    </row>
    <row r="2014" spans="1:2" x14ac:dyDescent="0.25">
      <c r="A2014" s="6" t="s">
        <v>1883</v>
      </c>
      <c r="B2014" s="6">
        <v>1</v>
      </c>
    </row>
    <row r="2015" spans="1:2" x14ac:dyDescent="0.25">
      <c r="A2015" s="6" t="s">
        <v>5088</v>
      </c>
      <c r="B2015" s="6">
        <v>1</v>
      </c>
    </row>
    <row r="2016" spans="1:2" x14ac:dyDescent="0.25">
      <c r="A2016" s="6" t="s">
        <v>4663</v>
      </c>
      <c r="B2016" s="6">
        <v>1</v>
      </c>
    </row>
    <row r="2017" spans="1:2" x14ac:dyDescent="0.25">
      <c r="A2017" s="6" t="s">
        <v>33453</v>
      </c>
      <c r="B2017" s="6">
        <v>1</v>
      </c>
    </row>
    <row r="2018" spans="1:2" x14ac:dyDescent="0.25">
      <c r="A2018" s="6" t="s">
        <v>33061</v>
      </c>
      <c r="B2018" s="6">
        <v>1</v>
      </c>
    </row>
    <row r="2019" spans="1:2" x14ac:dyDescent="0.25">
      <c r="A2019" s="6" t="s">
        <v>4669</v>
      </c>
      <c r="B2019" s="6">
        <v>1</v>
      </c>
    </row>
    <row r="2020" spans="1:2" x14ac:dyDescent="0.25">
      <c r="A2020" s="6" t="s">
        <v>5182</v>
      </c>
      <c r="B2020" s="6">
        <v>1</v>
      </c>
    </row>
    <row r="2021" spans="1:2" x14ac:dyDescent="0.25">
      <c r="A2021" s="6" t="s">
        <v>6880</v>
      </c>
      <c r="B2021" s="6">
        <v>1</v>
      </c>
    </row>
    <row r="2022" spans="1:2" x14ac:dyDescent="0.25">
      <c r="A2022" s="6" t="s">
        <v>5080</v>
      </c>
      <c r="B2022" s="6">
        <v>1</v>
      </c>
    </row>
    <row r="2023" spans="1:2" x14ac:dyDescent="0.25">
      <c r="A2023" s="6" t="s">
        <v>6469</v>
      </c>
      <c r="B2023" s="6">
        <v>1</v>
      </c>
    </row>
    <row r="2024" spans="1:2" x14ac:dyDescent="0.25">
      <c r="A2024" s="6" t="s">
        <v>7707</v>
      </c>
      <c r="B2024" s="6">
        <v>1</v>
      </c>
    </row>
    <row r="2025" spans="1:2" x14ac:dyDescent="0.25">
      <c r="A2025" s="6" t="s">
        <v>3823</v>
      </c>
      <c r="B2025" s="6">
        <v>1</v>
      </c>
    </row>
    <row r="2026" spans="1:2" x14ac:dyDescent="0.25">
      <c r="A2026" s="6" t="s">
        <v>1156</v>
      </c>
      <c r="B2026" s="6">
        <v>1</v>
      </c>
    </row>
    <row r="2027" spans="1:2" x14ac:dyDescent="0.25">
      <c r="A2027" s="6" t="s">
        <v>32405</v>
      </c>
      <c r="B2027" s="6">
        <v>1</v>
      </c>
    </row>
    <row r="2028" spans="1:2" x14ac:dyDescent="0.25">
      <c r="A2028" s="6" t="s">
        <v>652</v>
      </c>
      <c r="B2028" s="6">
        <v>1</v>
      </c>
    </row>
    <row r="2029" spans="1:2" x14ac:dyDescent="0.25">
      <c r="A2029" s="6" t="s">
        <v>33498</v>
      </c>
      <c r="B2029" s="6">
        <v>1</v>
      </c>
    </row>
    <row r="2030" spans="1:2" x14ac:dyDescent="0.25">
      <c r="A2030" s="6" t="s">
        <v>1679</v>
      </c>
      <c r="B2030" s="6">
        <v>1</v>
      </c>
    </row>
    <row r="2031" spans="1:2" x14ac:dyDescent="0.25">
      <c r="A2031" s="6" t="s">
        <v>6650</v>
      </c>
      <c r="B2031" s="6">
        <v>1</v>
      </c>
    </row>
    <row r="2032" spans="1:2" x14ac:dyDescent="0.25">
      <c r="A2032" s="6" t="s">
        <v>33418</v>
      </c>
      <c r="B2032" s="6">
        <v>1</v>
      </c>
    </row>
    <row r="2033" spans="1:2" x14ac:dyDescent="0.25">
      <c r="A2033" s="6" t="s">
        <v>5299</v>
      </c>
      <c r="B2033" s="6">
        <v>1</v>
      </c>
    </row>
    <row r="2034" spans="1:2" x14ac:dyDescent="0.25">
      <c r="A2034" s="6" t="s">
        <v>4970</v>
      </c>
      <c r="B2034" s="6">
        <v>1</v>
      </c>
    </row>
    <row r="2035" spans="1:2" x14ac:dyDescent="0.25">
      <c r="A2035" s="15" t="s">
        <v>15557</v>
      </c>
      <c r="B2035" s="6">
        <v>1</v>
      </c>
    </row>
    <row r="2036" spans="1:2" x14ac:dyDescent="0.25">
      <c r="A2036" s="6" t="s">
        <v>1928</v>
      </c>
      <c r="B2036" s="6">
        <v>1</v>
      </c>
    </row>
    <row r="2037" spans="1:2" x14ac:dyDescent="0.25">
      <c r="A2037" s="6" t="s">
        <v>629</v>
      </c>
      <c r="B2037" s="6">
        <v>1</v>
      </c>
    </row>
    <row r="2038" spans="1:2" x14ac:dyDescent="0.25">
      <c r="A2038" s="6" t="s">
        <v>3378</v>
      </c>
      <c r="B2038" s="6">
        <v>1</v>
      </c>
    </row>
    <row r="2039" spans="1:2" x14ac:dyDescent="0.25">
      <c r="A2039" s="6" t="s">
        <v>5014</v>
      </c>
      <c r="B2039" s="6">
        <v>1</v>
      </c>
    </row>
    <row r="2040" spans="1:2" x14ac:dyDescent="0.25">
      <c r="A2040" s="6" t="s">
        <v>334</v>
      </c>
      <c r="B2040" s="6">
        <v>1</v>
      </c>
    </row>
    <row r="2041" spans="1:2" x14ac:dyDescent="0.25">
      <c r="A2041" s="6" t="s">
        <v>5096</v>
      </c>
      <c r="B2041" s="6">
        <v>1</v>
      </c>
    </row>
    <row r="2042" spans="1:2" x14ac:dyDescent="0.25">
      <c r="A2042" s="6" t="s">
        <v>5094</v>
      </c>
      <c r="B2042" s="6">
        <v>1</v>
      </c>
    </row>
    <row r="2043" spans="1:2" x14ac:dyDescent="0.25">
      <c r="A2043" s="6" t="s">
        <v>4882</v>
      </c>
      <c r="B2043" s="6">
        <v>1</v>
      </c>
    </row>
    <row r="2044" spans="1:2" x14ac:dyDescent="0.25">
      <c r="A2044" s="6" t="s">
        <v>6774</v>
      </c>
      <c r="B2044" s="6">
        <v>1</v>
      </c>
    </row>
    <row r="2045" spans="1:2" x14ac:dyDescent="0.25">
      <c r="A2045" s="6" t="s">
        <v>4516</v>
      </c>
      <c r="B2045" s="6">
        <v>1</v>
      </c>
    </row>
    <row r="2046" spans="1:2" x14ac:dyDescent="0.25">
      <c r="A2046" s="6" t="s">
        <v>2275</v>
      </c>
      <c r="B2046" s="6">
        <v>1</v>
      </c>
    </row>
    <row r="2047" spans="1:2" x14ac:dyDescent="0.25">
      <c r="A2047" s="6" t="s">
        <v>8137</v>
      </c>
      <c r="B2047" s="6">
        <v>1</v>
      </c>
    </row>
    <row r="2048" spans="1:2" x14ac:dyDescent="0.25">
      <c r="A2048" s="6" t="s">
        <v>6291</v>
      </c>
      <c r="B2048" s="6">
        <v>1</v>
      </c>
    </row>
    <row r="2049" spans="1:2" x14ac:dyDescent="0.25">
      <c r="A2049" s="6" t="s">
        <v>8124</v>
      </c>
      <c r="B2049" s="6">
        <v>1</v>
      </c>
    </row>
    <row r="2050" spans="1:2" x14ac:dyDescent="0.25">
      <c r="A2050" s="6" t="s">
        <v>7725</v>
      </c>
      <c r="B2050" s="6">
        <v>1</v>
      </c>
    </row>
    <row r="2051" spans="1:2" x14ac:dyDescent="0.25">
      <c r="A2051" s="6" t="s">
        <v>2294</v>
      </c>
      <c r="B2051" s="6">
        <v>1</v>
      </c>
    </row>
    <row r="2052" spans="1:2" x14ac:dyDescent="0.25">
      <c r="A2052" s="6" t="s">
        <v>2292</v>
      </c>
      <c r="B2052" s="6">
        <v>1</v>
      </c>
    </row>
    <row r="2053" spans="1:2" x14ac:dyDescent="0.25">
      <c r="A2053" s="6" t="s">
        <v>437</v>
      </c>
      <c r="B2053" s="6">
        <v>1</v>
      </c>
    </row>
    <row r="2054" spans="1:2" x14ac:dyDescent="0.25">
      <c r="A2054" s="6" t="s">
        <v>2399</v>
      </c>
      <c r="B2054" s="6">
        <v>1</v>
      </c>
    </row>
    <row r="2055" spans="1:2" x14ac:dyDescent="0.25">
      <c r="A2055" s="6" t="s">
        <v>3195</v>
      </c>
      <c r="B2055" s="6">
        <v>1</v>
      </c>
    </row>
    <row r="2056" spans="1:2" x14ac:dyDescent="0.25">
      <c r="A2056" s="6" t="s">
        <v>2546</v>
      </c>
      <c r="B2056" s="6">
        <v>1</v>
      </c>
    </row>
    <row r="2057" spans="1:2" x14ac:dyDescent="0.25">
      <c r="A2057" s="6" t="s">
        <v>7409</v>
      </c>
      <c r="B2057" s="6">
        <v>1</v>
      </c>
    </row>
    <row r="2058" spans="1:2" x14ac:dyDescent="0.25">
      <c r="A2058" s="6" t="s">
        <v>36831</v>
      </c>
      <c r="B2058" s="6">
        <v>1</v>
      </c>
    </row>
    <row r="2059" spans="1:2" x14ac:dyDescent="0.25">
      <c r="A2059" s="6" t="s">
        <v>36767</v>
      </c>
      <c r="B2059" s="6">
        <v>1</v>
      </c>
    </row>
    <row r="2060" spans="1:2" x14ac:dyDescent="0.25">
      <c r="A2060" s="6" t="s">
        <v>32755</v>
      </c>
      <c r="B2060" s="6">
        <v>1</v>
      </c>
    </row>
    <row r="2061" spans="1:2" x14ac:dyDescent="0.25">
      <c r="A2061" s="6" t="s">
        <v>4011</v>
      </c>
      <c r="B2061" s="6">
        <v>1</v>
      </c>
    </row>
    <row r="2062" spans="1:2" x14ac:dyDescent="0.25">
      <c r="A2062" s="6" t="s">
        <v>7442</v>
      </c>
      <c r="B2062" s="6">
        <v>1</v>
      </c>
    </row>
    <row r="2063" spans="1:2" x14ac:dyDescent="0.25">
      <c r="A2063" s="6" t="s">
        <v>656</v>
      </c>
      <c r="B2063" s="6">
        <v>1</v>
      </c>
    </row>
    <row r="2064" spans="1:2" x14ac:dyDescent="0.25">
      <c r="A2064" s="6" t="s">
        <v>4964</v>
      </c>
      <c r="B2064" s="6">
        <v>1</v>
      </c>
    </row>
    <row r="2065" spans="1:2" x14ac:dyDescent="0.25">
      <c r="A2065" s="6" t="s">
        <v>3887</v>
      </c>
      <c r="B2065" s="6">
        <v>1</v>
      </c>
    </row>
    <row r="2066" spans="1:2" x14ac:dyDescent="0.25">
      <c r="A2066" s="6" t="s">
        <v>5739</v>
      </c>
      <c r="B2066" s="6">
        <v>1</v>
      </c>
    </row>
    <row r="2067" spans="1:2" x14ac:dyDescent="0.25">
      <c r="A2067" s="6" t="s">
        <v>1417</v>
      </c>
      <c r="B2067" s="6">
        <v>1</v>
      </c>
    </row>
    <row r="2068" spans="1:2" x14ac:dyDescent="0.25">
      <c r="A2068" s="6" t="s">
        <v>8133</v>
      </c>
      <c r="B2068" s="6">
        <v>1</v>
      </c>
    </row>
    <row r="2069" spans="1:2" x14ac:dyDescent="0.25">
      <c r="A2069" s="6" t="s">
        <v>3088</v>
      </c>
      <c r="B2069" s="6">
        <v>1</v>
      </c>
    </row>
    <row r="2070" spans="1:2" x14ac:dyDescent="0.25">
      <c r="A2070" s="6" t="s">
        <v>3380</v>
      </c>
      <c r="B2070" s="6">
        <v>1</v>
      </c>
    </row>
    <row r="2071" spans="1:2" x14ac:dyDescent="0.25">
      <c r="A2071" s="6" t="s">
        <v>464</v>
      </c>
      <c r="B2071" s="6">
        <v>1</v>
      </c>
    </row>
    <row r="2072" spans="1:2" x14ac:dyDescent="0.25">
      <c r="A2072" s="6" t="s">
        <v>7094</v>
      </c>
      <c r="B2072" s="6">
        <v>1</v>
      </c>
    </row>
    <row r="2073" spans="1:2" x14ac:dyDescent="0.25">
      <c r="A2073" s="6" t="s">
        <v>7573</v>
      </c>
      <c r="B2073" s="6">
        <v>1</v>
      </c>
    </row>
    <row r="2074" spans="1:2" x14ac:dyDescent="0.25">
      <c r="A2074" s="6" t="s">
        <v>7104</v>
      </c>
      <c r="B2074" s="6">
        <v>1</v>
      </c>
    </row>
    <row r="2075" spans="1:2" x14ac:dyDescent="0.25">
      <c r="A2075" s="6" t="s">
        <v>3121</v>
      </c>
      <c r="B2075" s="6">
        <v>1</v>
      </c>
    </row>
    <row r="2076" spans="1:2" x14ac:dyDescent="0.25">
      <c r="A2076" s="6" t="s">
        <v>1039</v>
      </c>
      <c r="B2076" s="6">
        <v>1</v>
      </c>
    </row>
    <row r="2077" spans="1:2" x14ac:dyDescent="0.25">
      <c r="A2077" s="6" t="s">
        <v>1604</v>
      </c>
      <c r="B2077" s="6">
        <v>1</v>
      </c>
    </row>
    <row r="2078" spans="1:2" x14ac:dyDescent="0.25">
      <c r="A2078" s="6" t="s">
        <v>2720</v>
      </c>
      <c r="B2078" s="6">
        <v>1</v>
      </c>
    </row>
    <row r="2079" spans="1:2" x14ac:dyDescent="0.25">
      <c r="A2079" s="6" t="s">
        <v>6103</v>
      </c>
      <c r="B2079" s="6">
        <v>1</v>
      </c>
    </row>
    <row r="2080" spans="1:2" x14ac:dyDescent="0.25">
      <c r="A2080" s="6" t="s">
        <v>346</v>
      </c>
      <c r="B2080" s="6">
        <v>1</v>
      </c>
    </row>
    <row r="2081" spans="1:2" x14ac:dyDescent="0.25">
      <c r="A2081" s="6" t="s">
        <v>7757</v>
      </c>
      <c r="B2081" s="6">
        <v>1</v>
      </c>
    </row>
    <row r="2082" spans="1:2" x14ac:dyDescent="0.25">
      <c r="A2082" s="6" t="s">
        <v>33244</v>
      </c>
      <c r="B2082" s="6">
        <v>1</v>
      </c>
    </row>
    <row r="2083" spans="1:2" x14ac:dyDescent="0.25">
      <c r="A2083" s="6" t="s">
        <v>5812</v>
      </c>
      <c r="B2083" s="6">
        <v>1</v>
      </c>
    </row>
    <row r="2084" spans="1:2" x14ac:dyDescent="0.25">
      <c r="A2084" s="6" t="s">
        <v>5695</v>
      </c>
      <c r="B2084" s="6">
        <v>1</v>
      </c>
    </row>
    <row r="2085" spans="1:2" x14ac:dyDescent="0.25">
      <c r="A2085" s="6" t="s">
        <v>3350</v>
      </c>
      <c r="B2085" s="6">
        <v>1</v>
      </c>
    </row>
    <row r="2086" spans="1:2" x14ac:dyDescent="0.25">
      <c r="A2086" s="6" t="s">
        <v>857</v>
      </c>
      <c r="B2086" s="6">
        <v>1</v>
      </c>
    </row>
    <row r="2087" spans="1:2" x14ac:dyDescent="0.25">
      <c r="A2087" s="6" t="s">
        <v>3342</v>
      </c>
      <c r="B2087" s="6">
        <v>1</v>
      </c>
    </row>
    <row r="2088" spans="1:2" x14ac:dyDescent="0.25">
      <c r="A2088" s="6" t="s">
        <v>3338</v>
      </c>
      <c r="B2088" s="6">
        <v>1</v>
      </c>
    </row>
    <row r="2089" spans="1:2" x14ac:dyDescent="0.25">
      <c r="A2089" s="6" t="s">
        <v>4472</v>
      </c>
      <c r="B2089" s="6">
        <v>1</v>
      </c>
    </row>
    <row r="2090" spans="1:2" x14ac:dyDescent="0.25">
      <c r="A2090" s="6" t="s">
        <v>1954</v>
      </c>
      <c r="B2090" s="6">
        <v>1</v>
      </c>
    </row>
    <row r="2091" spans="1:2" x14ac:dyDescent="0.25">
      <c r="A2091" s="6" t="s">
        <v>3661</v>
      </c>
      <c r="B2091" s="6">
        <v>1</v>
      </c>
    </row>
    <row r="2092" spans="1:2" x14ac:dyDescent="0.25">
      <c r="A2092" s="6" t="s">
        <v>1697</v>
      </c>
      <c r="B2092" s="6">
        <v>1</v>
      </c>
    </row>
    <row r="2093" spans="1:2" x14ac:dyDescent="0.25">
      <c r="A2093" s="6" t="s">
        <v>33292</v>
      </c>
      <c r="B2093" s="6">
        <v>1</v>
      </c>
    </row>
    <row r="2094" spans="1:2" x14ac:dyDescent="0.25">
      <c r="A2094" s="6" t="s">
        <v>550</v>
      </c>
      <c r="B2094" s="6">
        <v>1</v>
      </c>
    </row>
    <row r="2095" spans="1:2" x14ac:dyDescent="0.25">
      <c r="A2095" s="6" t="s">
        <v>2045</v>
      </c>
      <c r="B2095" s="6">
        <v>1</v>
      </c>
    </row>
    <row r="2096" spans="1:2" x14ac:dyDescent="0.25">
      <c r="A2096" s="6" t="s">
        <v>1659</v>
      </c>
      <c r="B2096" s="6">
        <v>1</v>
      </c>
    </row>
    <row r="2097" spans="1:2" x14ac:dyDescent="0.25">
      <c r="A2097" s="6" t="s">
        <v>1437</v>
      </c>
      <c r="B2097" s="6">
        <v>1</v>
      </c>
    </row>
    <row r="2098" spans="1:2" x14ac:dyDescent="0.25">
      <c r="A2098" s="6" t="s">
        <v>6055</v>
      </c>
      <c r="B2098" s="6">
        <v>1</v>
      </c>
    </row>
    <row r="2099" spans="1:2" x14ac:dyDescent="0.25">
      <c r="A2099" s="6" t="s">
        <v>7401</v>
      </c>
      <c r="B2099" s="6">
        <v>1</v>
      </c>
    </row>
    <row r="2100" spans="1:2" x14ac:dyDescent="0.25">
      <c r="A2100" s="6" t="s">
        <v>5337</v>
      </c>
      <c r="B2100" s="6">
        <v>1</v>
      </c>
    </row>
    <row r="2101" spans="1:2" x14ac:dyDescent="0.25">
      <c r="A2101" s="6" t="s">
        <v>7952</v>
      </c>
      <c r="B2101" s="6">
        <v>1</v>
      </c>
    </row>
    <row r="2102" spans="1:2" x14ac:dyDescent="0.25">
      <c r="A2102" s="6" t="s">
        <v>33237</v>
      </c>
      <c r="B2102" s="6">
        <v>1</v>
      </c>
    </row>
    <row r="2103" spans="1:2" x14ac:dyDescent="0.25">
      <c r="A2103" s="6" t="s">
        <v>1938</v>
      </c>
      <c r="B2103" s="6">
        <v>1</v>
      </c>
    </row>
    <row r="2104" spans="1:2" x14ac:dyDescent="0.25">
      <c r="A2104" s="6" t="s">
        <v>6862</v>
      </c>
      <c r="B2104" s="6">
        <v>1</v>
      </c>
    </row>
    <row r="2105" spans="1:2" x14ac:dyDescent="0.25">
      <c r="A2105" s="6" t="s">
        <v>1962</v>
      </c>
      <c r="B2105" s="6">
        <v>1</v>
      </c>
    </row>
    <row r="2106" spans="1:2" x14ac:dyDescent="0.25">
      <c r="A2106" s="6" t="s">
        <v>1220</v>
      </c>
      <c r="B2106" s="6">
        <v>1</v>
      </c>
    </row>
    <row r="2107" spans="1:2" x14ac:dyDescent="0.25">
      <c r="A2107" s="6" t="s">
        <v>36832</v>
      </c>
      <c r="B2107" s="6">
        <v>1</v>
      </c>
    </row>
    <row r="2108" spans="1:2" x14ac:dyDescent="0.25">
      <c r="A2108" s="6" t="s">
        <v>7905</v>
      </c>
      <c r="B2108" s="6">
        <v>1</v>
      </c>
    </row>
    <row r="2109" spans="1:2" x14ac:dyDescent="0.25">
      <c r="A2109" s="6" t="s">
        <v>4366</v>
      </c>
      <c r="B2109" s="6">
        <v>1</v>
      </c>
    </row>
    <row r="2110" spans="1:2" x14ac:dyDescent="0.25">
      <c r="A2110" s="6" t="s">
        <v>5000</v>
      </c>
      <c r="B2110" s="6">
        <v>1</v>
      </c>
    </row>
    <row r="2111" spans="1:2" x14ac:dyDescent="0.25">
      <c r="A2111" s="6" t="s">
        <v>7444</v>
      </c>
      <c r="B2111" s="6">
        <v>1</v>
      </c>
    </row>
    <row r="2112" spans="1:2" x14ac:dyDescent="0.25">
      <c r="A2112" s="6" t="s">
        <v>33077</v>
      </c>
      <c r="B2112" s="6">
        <v>1</v>
      </c>
    </row>
    <row r="2113" spans="1:2" x14ac:dyDescent="0.25">
      <c r="A2113" s="6" t="s">
        <v>6726</v>
      </c>
      <c r="B2113" s="6">
        <v>1</v>
      </c>
    </row>
    <row r="2114" spans="1:2" x14ac:dyDescent="0.25">
      <c r="A2114" s="6" t="s">
        <v>6369</v>
      </c>
      <c r="B2114" s="6">
        <v>1</v>
      </c>
    </row>
    <row r="2115" spans="1:2" x14ac:dyDescent="0.25">
      <c r="A2115" s="6" t="s">
        <v>5453</v>
      </c>
      <c r="B2115" s="6">
        <v>1</v>
      </c>
    </row>
    <row r="2116" spans="1:2" x14ac:dyDescent="0.25">
      <c r="A2116" s="6" t="s">
        <v>8081</v>
      </c>
      <c r="B2116" s="6">
        <v>1</v>
      </c>
    </row>
    <row r="2117" spans="1:2" x14ac:dyDescent="0.25">
      <c r="A2117" s="6" t="s">
        <v>5880</v>
      </c>
      <c r="B2117" s="6">
        <v>1</v>
      </c>
    </row>
    <row r="2118" spans="1:2" x14ac:dyDescent="0.25">
      <c r="A2118" s="6" t="s">
        <v>2411</v>
      </c>
      <c r="B2118" s="6">
        <v>1</v>
      </c>
    </row>
    <row r="2119" spans="1:2" x14ac:dyDescent="0.25">
      <c r="A2119" s="6" t="s">
        <v>4791</v>
      </c>
      <c r="B2119" s="6">
        <v>1</v>
      </c>
    </row>
    <row r="2120" spans="1:2" x14ac:dyDescent="0.25">
      <c r="A2120" s="6" t="s">
        <v>3841</v>
      </c>
      <c r="B2120" s="6">
        <v>1</v>
      </c>
    </row>
    <row r="2121" spans="1:2" x14ac:dyDescent="0.25">
      <c r="A2121" s="6" t="s">
        <v>36766</v>
      </c>
      <c r="B2121" s="6">
        <v>1</v>
      </c>
    </row>
    <row r="2122" spans="1:2" x14ac:dyDescent="0.25">
      <c r="A2122" s="6" t="s">
        <v>32374</v>
      </c>
      <c r="B2122" s="6">
        <v>1</v>
      </c>
    </row>
    <row r="2123" spans="1:2" x14ac:dyDescent="0.25">
      <c r="A2123" s="6" t="s">
        <v>4830</v>
      </c>
      <c r="B2123" s="6">
        <v>1</v>
      </c>
    </row>
    <row r="2124" spans="1:2" x14ac:dyDescent="0.25">
      <c r="A2124" s="6" t="s">
        <v>6363</v>
      </c>
      <c r="B2124" s="6">
        <v>1</v>
      </c>
    </row>
    <row r="2125" spans="1:2" x14ac:dyDescent="0.25">
      <c r="A2125" s="6" t="s">
        <v>1297</v>
      </c>
      <c r="B2125" s="6">
        <v>1</v>
      </c>
    </row>
    <row r="2126" spans="1:2" x14ac:dyDescent="0.25">
      <c r="A2126" s="6" t="s">
        <v>4771</v>
      </c>
      <c r="B2126" s="6">
        <v>1</v>
      </c>
    </row>
    <row r="2127" spans="1:2" x14ac:dyDescent="0.25">
      <c r="A2127" s="6" t="s">
        <v>33508</v>
      </c>
      <c r="B2127" s="6">
        <v>1</v>
      </c>
    </row>
    <row r="2128" spans="1:2" x14ac:dyDescent="0.25">
      <c r="A2128" s="6" t="s">
        <v>4733</v>
      </c>
      <c r="B2128" s="6">
        <v>1</v>
      </c>
    </row>
    <row r="2129" spans="1:2" x14ac:dyDescent="0.25">
      <c r="A2129" s="6" t="s">
        <v>4745</v>
      </c>
      <c r="B2129" s="6">
        <v>1</v>
      </c>
    </row>
    <row r="2130" spans="1:2" x14ac:dyDescent="0.25">
      <c r="A2130" s="6" t="s">
        <v>943</v>
      </c>
      <c r="B2130" s="6">
        <v>1</v>
      </c>
    </row>
    <row r="2131" spans="1:2" x14ac:dyDescent="0.25">
      <c r="A2131" s="6" t="s">
        <v>33465</v>
      </c>
      <c r="B2131" s="6">
        <v>1</v>
      </c>
    </row>
    <row r="2132" spans="1:2" x14ac:dyDescent="0.25">
      <c r="A2132" s="6" t="s">
        <v>3191</v>
      </c>
      <c r="B2132" s="6">
        <v>1</v>
      </c>
    </row>
    <row r="2133" spans="1:2" x14ac:dyDescent="0.25">
      <c r="A2133" s="6" t="s">
        <v>33118</v>
      </c>
      <c r="B2133" s="6">
        <v>1</v>
      </c>
    </row>
    <row r="2134" spans="1:2" x14ac:dyDescent="0.25">
      <c r="A2134" s="6" t="s">
        <v>1208</v>
      </c>
      <c r="B2134" s="6">
        <v>1</v>
      </c>
    </row>
    <row r="2135" spans="1:2" x14ac:dyDescent="0.25">
      <c r="A2135" s="6" t="s">
        <v>6547</v>
      </c>
      <c r="B2135" s="6">
        <v>1</v>
      </c>
    </row>
    <row r="2136" spans="1:2" x14ac:dyDescent="0.25">
      <c r="A2136" s="6" t="s">
        <v>4836</v>
      </c>
      <c r="B2136" s="6">
        <v>1</v>
      </c>
    </row>
    <row r="2137" spans="1:2" x14ac:dyDescent="0.25">
      <c r="A2137" s="6" t="s">
        <v>4929</v>
      </c>
      <c r="B2137" s="6">
        <v>1</v>
      </c>
    </row>
    <row r="2138" spans="1:2" x14ac:dyDescent="0.25">
      <c r="A2138" s="6" t="s">
        <v>2947</v>
      </c>
      <c r="B2138" s="6">
        <v>1</v>
      </c>
    </row>
    <row r="2139" spans="1:2" x14ac:dyDescent="0.25">
      <c r="A2139" s="6" t="s">
        <v>5421</v>
      </c>
      <c r="B2139" s="6">
        <v>1</v>
      </c>
    </row>
    <row r="2140" spans="1:2" x14ac:dyDescent="0.25">
      <c r="A2140" s="6" t="s">
        <v>6560</v>
      </c>
      <c r="B2140" s="6">
        <v>1</v>
      </c>
    </row>
    <row r="2141" spans="1:2" x14ac:dyDescent="0.25">
      <c r="A2141" s="6" t="s">
        <v>2887</v>
      </c>
      <c r="B2141" s="6">
        <v>1</v>
      </c>
    </row>
    <row r="2142" spans="1:2" x14ac:dyDescent="0.25">
      <c r="A2142" s="6" t="s">
        <v>5840</v>
      </c>
      <c r="B2142" s="6">
        <v>1</v>
      </c>
    </row>
    <row r="2143" spans="1:2" x14ac:dyDescent="0.25">
      <c r="A2143" s="6" t="s">
        <v>36792</v>
      </c>
      <c r="B2143" s="6">
        <v>1</v>
      </c>
    </row>
    <row r="2144" spans="1:2" x14ac:dyDescent="0.25">
      <c r="A2144" s="6" t="s">
        <v>6898</v>
      </c>
      <c r="B2144" s="6">
        <v>1</v>
      </c>
    </row>
    <row r="2145" spans="1:2" x14ac:dyDescent="0.25">
      <c r="A2145" s="6" t="s">
        <v>36776</v>
      </c>
      <c r="B2145" s="6">
        <v>1</v>
      </c>
    </row>
    <row r="2146" spans="1:2" x14ac:dyDescent="0.25">
      <c r="A2146" s="6" t="s">
        <v>6850</v>
      </c>
      <c r="B2146" s="6">
        <v>1</v>
      </c>
    </row>
    <row r="2147" spans="1:2" x14ac:dyDescent="0.25">
      <c r="A2147" s="6" t="s">
        <v>5393</v>
      </c>
      <c r="B2147" s="6">
        <v>1</v>
      </c>
    </row>
    <row r="2148" spans="1:2" x14ac:dyDescent="0.25">
      <c r="A2148" s="6" t="s">
        <v>4743</v>
      </c>
      <c r="B2148" s="6">
        <v>1</v>
      </c>
    </row>
    <row r="2149" spans="1:2" x14ac:dyDescent="0.25">
      <c r="A2149" s="6" t="s">
        <v>7539</v>
      </c>
      <c r="B2149" s="6">
        <v>1</v>
      </c>
    </row>
    <row r="2150" spans="1:2" x14ac:dyDescent="0.25">
      <c r="A2150" s="6" t="s">
        <v>4613</v>
      </c>
      <c r="B2150" s="6">
        <v>1</v>
      </c>
    </row>
    <row r="2151" spans="1:2" x14ac:dyDescent="0.25">
      <c r="A2151" s="6" t="s">
        <v>2835</v>
      </c>
      <c r="B2151" s="6">
        <v>1</v>
      </c>
    </row>
    <row r="2152" spans="1:2" x14ac:dyDescent="0.25">
      <c r="A2152" s="6" t="s">
        <v>3517</v>
      </c>
      <c r="B2152" s="6">
        <v>1</v>
      </c>
    </row>
    <row r="2153" spans="1:2" x14ac:dyDescent="0.25">
      <c r="A2153" s="6" t="s">
        <v>1001</v>
      </c>
      <c r="B2153" s="6">
        <v>1</v>
      </c>
    </row>
    <row r="2154" spans="1:2" x14ac:dyDescent="0.25">
      <c r="A2154" s="6" t="s">
        <v>8089</v>
      </c>
      <c r="B2154" s="6">
        <v>1</v>
      </c>
    </row>
    <row r="2155" spans="1:2" x14ac:dyDescent="0.25">
      <c r="A2155" s="6" t="s">
        <v>955</v>
      </c>
      <c r="B2155" s="6">
        <v>1</v>
      </c>
    </row>
    <row r="2156" spans="1:2" x14ac:dyDescent="0.25">
      <c r="A2156" s="6" t="s">
        <v>36763</v>
      </c>
      <c r="B2156" s="6">
        <v>1</v>
      </c>
    </row>
    <row r="2157" spans="1:2" x14ac:dyDescent="0.25">
      <c r="A2157" s="6" t="s">
        <v>4852</v>
      </c>
      <c r="B2157" s="6">
        <v>1</v>
      </c>
    </row>
    <row r="2158" spans="1:2" x14ac:dyDescent="0.25">
      <c r="A2158" s="6" t="s">
        <v>5218</v>
      </c>
      <c r="B2158" s="6">
        <v>1</v>
      </c>
    </row>
    <row r="2159" spans="1:2" x14ac:dyDescent="0.25">
      <c r="A2159" s="6" t="s">
        <v>2540</v>
      </c>
      <c r="B2159" s="6">
        <v>1</v>
      </c>
    </row>
    <row r="2160" spans="1:2" x14ac:dyDescent="0.25">
      <c r="A2160" s="6" t="s">
        <v>3587</v>
      </c>
      <c r="B2160" s="6">
        <v>1</v>
      </c>
    </row>
    <row r="2161" spans="1:2" x14ac:dyDescent="0.25">
      <c r="A2161" s="6" t="s">
        <v>665</v>
      </c>
      <c r="B2161" s="6">
        <v>1</v>
      </c>
    </row>
    <row r="2162" spans="1:2" x14ac:dyDescent="0.25">
      <c r="A2162" s="6" t="s">
        <v>7359</v>
      </c>
      <c r="B2162" s="6">
        <v>1</v>
      </c>
    </row>
    <row r="2163" spans="1:2" x14ac:dyDescent="0.25">
      <c r="A2163" s="6" t="s">
        <v>7679</v>
      </c>
      <c r="B2163" s="6">
        <v>1</v>
      </c>
    </row>
    <row r="2164" spans="1:2" x14ac:dyDescent="0.25">
      <c r="A2164" s="6" t="s">
        <v>5305</v>
      </c>
      <c r="B2164" s="6">
        <v>1</v>
      </c>
    </row>
    <row r="2165" spans="1:2" x14ac:dyDescent="0.25">
      <c r="A2165" s="6" t="s">
        <v>4051</v>
      </c>
      <c r="B2165" s="6">
        <v>1</v>
      </c>
    </row>
    <row r="2166" spans="1:2" x14ac:dyDescent="0.25">
      <c r="A2166" s="6" t="s">
        <v>1237</v>
      </c>
      <c r="B2166" s="6">
        <v>1</v>
      </c>
    </row>
    <row r="2167" spans="1:2" x14ac:dyDescent="0.25">
      <c r="A2167" s="6" t="s">
        <v>3481</v>
      </c>
      <c r="B2167" s="6">
        <v>1</v>
      </c>
    </row>
    <row r="2168" spans="1:2" x14ac:dyDescent="0.25">
      <c r="A2168" s="6" t="s">
        <v>4925</v>
      </c>
      <c r="B2168" s="6">
        <v>1</v>
      </c>
    </row>
    <row r="2169" spans="1:2" x14ac:dyDescent="0.25">
      <c r="A2169" s="6" t="s">
        <v>5846</v>
      </c>
      <c r="B2169" s="6">
        <v>1</v>
      </c>
    </row>
    <row r="2170" spans="1:2" x14ac:dyDescent="0.25">
      <c r="A2170" s="6" t="s">
        <v>33674</v>
      </c>
      <c r="B2170" s="6">
        <v>1</v>
      </c>
    </row>
    <row r="2171" spans="1:2" x14ac:dyDescent="0.25">
      <c r="A2171" s="6" t="s">
        <v>1186</v>
      </c>
      <c r="B2171" s="6">
        <v>1</v>
      </c>
    </row>
    <row r="2172" spans="1:2" x14ac:dyDescent="0.25">
      <c r="A2172" s="6" t="s">
        <v>3193</v>
      </c>
      <c r="B2172" s="6">
        <v>1</v>
      </c>
    </row>
    <row r="2173" spans="1:2" x14ac:dyDescent="0.25">
      <c r="A2173" s="6" t="s">
        <v>3135</v>
      </c>
      <c r="B2173" s="6">
        <v>1</v>
      </c>
    </row>
    <row r="2174" spans="1:2" x14ac:dyDescent="0.25">
      <c r="A2174" s="6" t="s">
        <v>4705</v>
      </c>
      <c r="B2174" s="6">
        <v>1</v>
      </c>
    </row>
    <row r="2175" spans="1:2" x14ac:dyDescent="0.25">
      <c r="A2175" s="6" t="s">
        <v>36788</v>
      </c>
      <c r="B2175" s="6">
        <v>1</v>
      </c>
    </row>
    <row r="2176" spans="1:2" x14ac:dyDescent="0.25">
      <c r="A2176" s="6" t="s">
        <v>5200</v>
      </c>
      <c r="B2176" s="6">
        <v>1</v>
      </c>
    </row>
    <row r="2177" spans="1:2" x14ac:dyDescent="0.25">
      <c r="A2177" s="6" t="s">
        <v>6682</v>
      </c>
      <c r="B2177" s="6">
        <v>1</v>
      </c>
    </row>
    <row r="2178" spans="1:2" x14ac:dyDescent="0.25">
      <c r="A2178" s="6" t="s">
        <v>5293</v>
      </c>
      <c r="B2178" s="6">
        <v>1</v>
      </c>
    </row>
    <row r="2179" spans="1:2" x14ac:dyDescent="0.25">
      <c r="A2179" s="6" t="s">
        <v>3097</v>
      </c>
      <c r="B2179" s="6">
        <v>1</v>
      </c>
    </row>
    <row r="2180" spans="1:2" x14ac:dyDescent="0.25">
      <c r="A2180" s="6" t="s">
        <v>4899</v>
      </c>
      <c r="B2180" s="6">
        <v>1</v>
      </c>
    </row>
    <row r="2181" spans="1:2" x14ac:dyDescent="0.25">
      <c r="A2181" s="6" t="s">
        <v>36756</v>
      </c>
      <c r="B2181" s="6">
        <v>1</v>
      </c>
    </row>
    <row r="2182" spans="1:2" x14ac:dyDescent="0.25">
      <c r="A2182" s="6" t="s">
        <v>33566</v>
      </c>
      <c r="B2182" s="6">
        <v>1</v>
      </c>
    </row>
    <row r="2183" spans="1:2" x14ac:dyDescent="0.25">
      <c r="A2183" s="6" t="s">
        <v>2379</v>
      </c>
      <c r="B2183" s="6">
        <v>1</v>
      </c>
    </row>
    <row r="2184" spans="1:2" x14ac:dyDescent="0.25">
      <c r="A2184" s="6" t="s">
        <v>760</v>
      </c>
      <c r="B2184" s="6">
        <v>1</v>
      </c>
    </row>
    <row r="2185" spans="1:2" x14ac:dyDescent="0.25">
      <c r="A2185" s="6" t="s">
        <v>3881</v>
      </c>
      <c r="B2185" s="6">
        <v>1</v>
      </c>
    </row>
    <row r="2186" spans="1:2" x14ac:dyDescent="0.25">
      <c r="A2186" s="6" t="s">
        <v>4927</v>
      </c>
      <c r="B2186" s="6">
        <v>1</v>
      </c>
    </row>
    <row r="2187" spans="1:2" x14ac:dyDescent="0.25">
      <c r="A2187" s="6" t="s">
        <v>1112</v>
      </c>
      <c r="B2187" s="6">
        <v>1</v>
      </c>
    </row>
    <row r="2188" spans="1:2" x14ac:dyDescent="0.25">
      <c r="A2188" s="6" t="s">
        <v>1196</v>
      </c>
      <c r="B2188" s="6">
        <v>1</v>
      </c>
    </row>
    <row r="2189" spans="1:2" x14ac:dyDescent="0.25">
      <c r="A2189" s="6" t="s">
        <v>6151</v>
      </c>
      <c r="B2189" s="6">
        <v>1</v>
      </c>
    </row>
    <row r="2190" spans="1:2" x14ac:dyDescent="0.25">
      <c r="A2190" s="6" t="s">
        <v>4075</v>
      </c>
      <c r="B2190" s="6">
        <v>1</v>
      </c>
    </row>
    <row r="2191" spans="1:2" x14ac:dyDescent="0.25">
      <c r="A2191" s="6" t="s">
        <v>5856</v>
      </c>
      <c r="B2191" s="6">
        <v>1</v>
      </c>
    </row>
    <row r="2192" spans="1:2" x14ac:dyDescent="0.25">
      <c r="A2192" s="6" t="s">
        <v>3511</v>
      </c>
      <c r="B2192" s="6">
        <v>1</v>
      </c>
    </row>
    <row r="2193" spans="1:2" x14ac:dyDescent="0.25">
      <c r="A2193" s="6" t="s">
        <v>4842</v>
      </c>
      <c r="B2193" s="6">
        <v>1</v>
      </c>
    </row>
    <row r="2194" spans="1:2" x14ac:dyDescent="0.25">
      <c r="A2194" s="6" t="s">
        <v>5289</v>
      </c>
      <c r="B2194" s="6">
        <v>1</v>
      </c>
    </row>
    <row r="2195" spans="1:2" x14ac:dyDescent="0.25">
      <c r="A2195" s="6" t="s">
        <v>4645</v>
      </c>
      <c r="B2195" s="6">
        <v>1</v>
      </c>
    </row>
    <row r="2196" spans="1:2" x14ac:dyDescent="0.25">
      <c r="A2196" s="6" t="s">
        <v>1162</v>
      </c>
      <c r="B2196" s="6">
        <v>1</v>
      </c>
    </row>
    <row r="2197" spans="1:2" x14ac:dyDescent="0.25">
      <c r="A2197" s="6" t="s">
        <v>1144</v>
      </c>
      <c r="B2197" s="6">
        <v>1</v>
      </c>
    </row>
    <row r="2198" spans="1:2" x14ac:dyDescent="0.25">
      <c r="A2198" s="6" t="s">
        <v>576</v>
      </c>
      <c r="B2198" s="6">
        <v>1</v>
      </c>
    </row>
    <row r="2199" spans="1:2" x14ac:dyDescent="0.25">
      <c r="A2199" s="6" t="s">
        <v>3115</v>
      </c>
      <c r="B2199" s="6">
        <v>1</v>
      </c>
    </row>
    <row r="2200" spans="1:2" x14ac:dyDescent="0.25">
      <c r="A2200" s="6" t="s">
        <v>5002</v>
      </c>
      <c r="B2200" s="6">
        <v>1</v>
      </c>
    </row>
    <row r="2201" spans="1:2" x14ac:dyDescent="0.25">
      <c r="A2201" s="6" t="s">
        <v>7775</v>
      </c>
      <c r="B2201" s="6">
        <v>1</v>
      </c>
    </row>
    <row r="2202" spans="1:2" x14ac:dyDescent="0.25">
      <c r="A2202" s="6" t="s">
        <v>1657</v>
      </c>
      <c r="B2202" s="6">
        <v>1</v>
      </c>
    </row>
    <row r="2203" spans="1:2" x14ac:dyDescent="0.25">
      <c r="A2203" s="6" t="s">
        <v>6623</v>
      </c>
      <c r="B2203" s="6">
        <v>1</v>
      </c>
    </row>
    <row r="2204" spans="1:2" x14ac:dyDescent="0.25">
      <c r="A2204" s="6" t="s">
        <v>728</v>
      </c>
      <c r="B2204" s="6">
        <v>1</v>
      </c>
    </row>
    <row r="2205" spans="1:2" x14ac:dyDescent="0.25">
      <c r="A2205" s="6" t="s">
        <v>7369</v>
      </c>
      <c r="B2205" s="6">
        <v>1</v>
      </c>
    </row>
    <row r="2206" spans="1:2" x14ac:dyDescent="0.25">
      <c r="A2206" s="6" t="s">
        <v>2424</v>
      </c>
      <c r="B2206" s="6">
        <v>1</v>
      </c>
    </row>
    <row r="2207" spans="1:2" x14ac:dyDescent="0.25">
      <c r="A2207" s="6" t="s">
        <v>2202</v>
      </c>
      <c r="B2207" s="6">
        <v>1</v>
      </c>
    </row>
    <row r="2208" spans="1:2" x14ac:dyDescent="0.25">
      <c r="A2208" s="6" t="s">
        <v>7623</v>
      </c>
      <c r="B2208" s="6">
        <v>1</v>
      </c>
    </row>
    <row r="2209" spans="1:2" x14ac:dyDescent="0.25">
      <c r="A2209" s="6" t="s">
        <v>6434</v>
      </c>
      <c r="B2209" s="6">
        <v>1</v>
      </c>
    </row>
    <row r="2210" spans="1:2" x14ac:dyDescent="0.25">
      <c r="A2210" s="6" t="s">
        <v>4727</v>
      </c>
      <c r="B2210" s="6">
        <v>1</v>
      </c>
    </row>
    <row r="2211" spans="1:2" x14ac:dyDescent="0.25">
      <c r="A2211" s="6" t="s">
        <v>4635</v>
      </c>
      <c r="B2211" s="6">
        <v>1</v>
      </c>
    </row>
    <row r="2212" spans="1:2" x14ac:dyDescent="0.25">
      <c r="A2212" s="6" t="s">
        <v>7709</v>
      </c>
      <c r="B2212" s="6">
        <v>1</v>
      </c>
    </row>
    <row r="2213" spans="1:2" x14ac:dyDescent="0.25">
      <c r="A2213" s="6" t="s">
        <v>5660</v>
      </c>
      <c r="B2213" s="6">
        <v>1</v>
      </c>
    </row>
    <row r="2214" spans="1:2" x14ac:dyDescent="0.25">
      <c r="A2214" s="6" t="s">
        <v>4868</v>
      </c>
      <c r="B2214" s="6">
        <v>1</v>
      </c>
    </row>
    <row r="2215" spans="1:2" x14ac:dyDescent="0.25">
      <c r="A2215" s="6" t="s">
        <v>36843</v>
      </c>
      <c r="B2215" s="6">
        <v>1</v>
      </c>
    </row>
    <row r="2216" spans="1:2" x14ac:dyDescent="0.25">
      <c r="A2216" s="6" t="s">
        <v>2351</v>
      </c>
      <c r="B2216" s="6">
        <v>1</v>
      </c>
    </row>
    <row r="2217" spans="1:2" x14ac:dyDescent="0.25">
      <c r="A2217" s="6" t="s">
        <v>4396</v>
      </c>
      <c r="B2217" s="6">
        <v>1</v>
      </c>
    </row>
    <row r="2218" spans="1:2" x14ac:dyDescent="0.25">
      <c r="A2218" s="6" t="s">
        <v>4394</v>
      </c>
      <c r="B2218" s="6">
        <v>1</v>
      </c>
    </row>
    <row r="2219" spans="1:2" x14ac:dyDescent="0.25">
      <c r="A2219" s="6" t="s">
        <v>2443</v>
      </c>
      <c r="B2219" s="6">
        <v>1</v>
      </c>
    </row>
    <row r="2220" spans="1:2" x14ac:dyDescent="0.25">
      <c r="A2220" s="6" t="s">
        <v>1239</v>
      </c>
      <c r="B2220" s="6">
        <v>1</v>
      </c>
    </row>
    <row r="2221" spans="1:2" x14ac:dyDescent="0.25">
      <c r="A2221" s="6" t="s">
        <v>6131</v>
      </c>
      <c r="B2221" s="6">
        <v>1</v>
      </c>
    </row>
    <row r="2222" spans="1:2" x14ac:dyDescent="0.25">
      <c r="A2222" s="6" t="s">
        <v>3354</v>
      </c>
      <c r="B2222" s="6">
        <v>1</v>
      </c>
    </row>
    <row r="2223" spans="1:2" x14ac:dyDescent="0.25">
      <c r="A2223" s="6" t="s">
        <v>4254</v>
      </c>
      <c r="B2223" s="6">
        <v>1</v>
      </c>
    </row>
    <row r="2224" spans="1:2" x14ac:dyDescent="0.25">
      <c r="A2224" s="6" t="s">
        <v>36734</v>
      </c>
      <c r="B2224" s="6">
        <v>1</v>
      </c>
    </row>
    <row r="2225" spans="1:2" x14ac:dyDescent="0.25">
      <c r="A2225" s="6" t="s">
        <v>4404</v>
      </c>
      <c r="B2225" s="6">
        <v>1</v>
      </c>
    </row>
    <row r="2226" spans="1:2" x14ac:dyDescent="0.25">
      <c r="A2226" s="6" t="s">
        <v>1388</v>
      </c>
      <c r="B2226" s="6">
        <v>1</v>
      </c>
    </row>
    <row r="2227" spans="1:2" x14ac:dyDescent="0.25">
      <c r="A2227" s="6" t="s">
        <v>2326</v>
      </c>
      <c r="B2227" s="6">
        <v>1</v>
      </c>
    </row>
    <row r="2228" spans="1:2" x14ac:dyDescent="0.25">
      <c r="A2228" s="6" t="s">
        <v>6254</v>
      </c>
      <c r="B2228" s="6">
        <v>1</v>
      </c>
    </row>
    <row r="2229" spans="1:2" x14ac:dyDescent="0.25">
      <c r="A2229" s="6" t="s">
        <v>6484</v>
      </c>
      <c r="B2229" s="6">
        <v>1</v>
      </c>
    </row>
    <row r="2230" spans="1:2" x14ac:dyDescent="0.25">
      <c r="A2230" s="6" t="s">
        <v>7901</v>
      </c>
      <c r="B2230" s="6">
        <v>1</v>
      </c>
    </row>
    <row r="2231" spans="1:2" x14ac:dyDescent="0.25">
      <c r="A2231" s="6" t="s">
        <v>165</v>
      </c>
      <c r="B2231" s="6">
        <v>1</v>
      </c>
    </row>
    <row r="2232" spans="1:2" x14ac:dyDescent="0.25">
      <c r="A2232" s="6" t="s">
        <v>617</v>
      </c>
      <c r="B2232" s="6">
        <v>1</v>
      </c>
    </row>
    <row r="2233" spans="1:2" x14ac:dyDescent="0.25">
      <c r="A2233" s="6" t="s">
        <v>2422</v>
      </c>
      <c r="B2233" s="6">
        <v>1</v>
      </c>
    </row>
    <row r="2234" spans="1:2" x14ac:dyDescent="0.25">
      <c r="A2234" s="6" t="s">
        <v>6139</v>
      </c>
      <c r="B2234" s="6">
        <v>1</v>
      </c>
    </row>
    <row r="2235" spans="1:2" x14ac:dyDescent="0.25">
      <c r="A2235" s="6" t="s">
        <v>4438</v>
      </c>
      <c r="B2235" s="6">
        <v>1</v>
      </c>
    </row>
    <row r="2236" spans="1:2" x14ac:dyDescent="0.25">
      <c r="A2236" s="6" t="s">
        <v>360</v>
      </c>
      <c r="B2236" s="6">
        <v>1</v>
      </c>
    </row>
    <row r="2237" spans="1:2" x14ac:dyDescent="0.25">
      <c r="A2237" s="6" t="s">
        <v>32806</v>
      </c>
      <c r="B2237" s="6">
        <v>1</v>
      </c>
    </row>
    <row r="2238" spans="1:2" x14ac:dyDescent="0.25">
      <c r="A2238" s="6" t="s">
        <v>6175</v>
      </c>
      <c r="B2238" s="6">
        <v>1</v>
      </c>
    </row>
    <row r="2239" spans="1:2" x14ac:dyDescent="0.25">
      <c r="A2239" s="15" t="s">
        <v>15472</v>
      </c>
      <c r="B2239" s="6">
        <v>1</v>
      </c>
    </row>
    <row r="2240" spans="1:2" x14ac:dyDescent="0.25">
      <c r="A2240" s="6" t="s">
        <v>2831</v>
      </c>
      <c r="B2240" s="6">
        <v>1</v>
      </c>
    </row>
    <row r="2241" spans="1:2" x14ac:dyDescent="0.25">
      <c r="A2241" s="6" t="s">
        <v>33028</v>
      </c>
      <c r="B2241" s="6">
        <v>1</v>
      </c>
    </row>
    <row r="2242" spans="1:2" x14ac:dyDescent="0.25">
      <c r="A2242" s="6" t="s">
        <v>5110</v>
      </c>
      <c r="B2242" s="6">
        <v>1</v>
      </c>
    </row>
    <row r="2243" spans="1:2" x14ac:dyDescent="0.25">
      <c r="A2243" s="6" t="s">
        <v>1184</v>
      </c>
      <c r="B2243" s="6">
        <v>1</v>
      </c>
    </row>
    <row r="2244" spans="1:2" x14ac:dyDescent="0.25">
      <c r="A2244" s="6" t="s">
        <v>36741</v>
      </c>
      <c r="B2244" s="6">
        <v>1</v>
      </c>
    </row>
    <row r="2245" spans="1:2" x14ac:dyDescent="0.25">
      <c r="A2245" s="6" t="s">
        <v>7795</v>
      </c>
      <c r="B2245" s="6">
        <v>1</v>
      </c>
    </row>
    <row r="2246" spans="1:2" x14ac:dyDescent="0.25">
      <c r="A2246" s="6" t="s">
        <v>5767</v>
      </c>
      <c r="B2246" s="6">
        <v>1</v>
      </c>
    </row>
    <row r="2247" spans="1:2" x14ac:dyDescent="0.25">
      <c r="A2247" s="6" t="s">
        <v>812</v>
      </c>
      <c r="B2247" s="6">
        <v>1</v>
      </c>
    </row>
    <row r="2248" spans="1:2" x14ac:dyDescent="0.25">
      <c r="A2248" s="6" t="s">
        <v>1940</v>
      </c>
      <c r="B2248" s="6">
        <v>1</v>
      </c>
    </row>
    <row r="2249" spans="1:2" x14ac:dyDescent="0.25">
      <c r="A2249" s="6" t="s">
        <v>2877</v>
      </c>
      <c r="B2249" s="6">
        <v>1</v>
      </c>
    </row>
    <row r="2250" spans="1:2" x14ac:dyDescent="0.25">
      <c r="A2250" s="6" t="s">
        <v>6452</v>
      </c>
      <c r="B2250" s="6">
        <v>1</v>
      </c>
    </row>
    <row r="2251" spans="1:2" x14ac:dyDescent="0.25">
      <c r="A2251" s="15" t="s">
        <v>15859</v>
      </c>
      <c r="B2251" s="6">
        <v>1</v>
      </c>
    </row>
    <row r="2252" spans="1:2" x14ac:dyDescent="0.25">
      <c r="A2252" s="15" t="s">
        <v>37360</v>
      </c>
      <c r="B2252" s="6">
        <v>1</v>
      </c>
    </row>
    <row r="2253" spans="1:2" x14ac:dyDescent="0.25">
      <c r="A2253" s="6" t="s">
        <v>1227</v>
      </c>
      <c r="B2253" s="6">
        <v>1</v>
      </c>
    </row>
    <row r="2254" spans="1:2" x14ac:dyDescent="0.25">
      <c r="A2254" s="6" t="s">
        <v>5006</v>
      </c>
      <c r="B2254" s="6">
        <v>1</v>
      </c>
    </row>
    <row r="2255" spans="1:2" x14ac:dyDescent="0.25">
      <c r="A2255" s="6" t="s">
        <v>2981</v>
      </c>
      <c r="B2255" s="6">
        <v>1</v>
      </c>
    </row>
    <row r="2256" spans="1:2" x14ac:dyDescent="0.25">
      <c r="A2256" s="6" t="s">
        <v>5128</v>
      </c>
      <c r="B2256" s="6">
        <v>1</v>
      </c>
    </row>
    <row r="2257" spans="1:2" x14ac:dyDescent="0.25">
      <c r="A2257" s="6" t="s">
        <v>5519</v>
      </c>
      <c r="B2257" s="6">
        <v>1</v>
      </c>
    </row>
    <row r="2258" spans="1:2" x14ac:dyDescent="0.25">
      <c r="A2258" s="6" t="s">
        <v>6884</v>
      </c>
      <c r="B2258" s="6">
        <v>1</v>
      </c>
    </row>
    <row r="2259" spans="1:2" x14ac:dyDescent="0.25">
      <c r="A2259" s="6" t="s">
        <v>6782</v>
      </c>
      <c r="B2259" s="6">
        <v>1</v>
      </c>
    </row>
    <row r="2260" spans="1:2" x14ac:dyDescent="0.25">
      <c r="A2260" s="6" t="s">
        <v>36750</v>
      </c>
      <c r="B2260" s="6">
        <v>1</v>
      </c>
    </row>
    <row r="2261" spans="1:2" x14ac:dyDescent="0.25">
      <c r="A2261" s="6" t="s">
        <v>4691</v>
      </c>
      <c r="B2261" s="6">
        <v>1</v>
      </c>
    </row>
    <row r="2262" spans="1:2" x14ac:dyDescent="0.25">
      <c r="A2262" s="6" t="s">
        <v>8026</v>
      </c>
      <c r="B2262" s="6">
        <v>1</v>
      </c>
    </row>
    <row r="2263" spans="1:2" x14ac:dyDescent="0.25">
      <c r="A2263" s="6" t="s">
        <v>3617</v>
      </c>
      <c r="B2263" s="6">
        <v>1</v>
      </c>
    </row>
    <row r="2264" spans="1:2" x14ac:dyDescent="0.25">
      <c r="A2264" s="6" t="s">
        <v>5020</v>
      </c>
      <c r="B2264" s="6">
        <v>1</v>
      </c>
    </row>
    <row r="2265" spans="1:2" x14ac:dyDescent="0.25">
      <c r="A2265" s="6" t="s">
        <v>5018</v>
      </c>
      <c r="B2265" s="6">
        <v>1</v>
      </c>
    </row>
    <row r="2266" spans="1:2" x14ac:dyDescent="0.25">
      <c r="A2266" s="6" t="s">
        <v>5725</v>
      </c>
      <c r="B2266" s="6">
        <v>1</v>
      </c>
    </row>
    <row r="2267" spans="1:2" x14ac:dyDescent="0.25">
      <c r="A2267" s="6" t="s">
        <v>2298</v>
      </c>
      <c r="B2267" s="6">
        <v>1</v>
      </c>
    </row>
    <row r="2268" spans="1:2" x14ac:dyDescent="0.25">
      <c r="A2268" s="6" t="s">
        <v>3424</v>
      </c>
      <c r="B2268" s="6">
        <v>1</v>
      </c>
    </row>
    <row r="2269" spans="1:2" x14ac:dyDescent="0.25">
      <c r="A2269" s="6" t="s">
        <v>7763</v>
      </c>
      <c r="B2269" s="6">
        <v>1</v>
      </c>
    </row>
    <row r="2270" spans="1:2" x14ac:dyDescent="0.25">
      <c r="A2270" s="6" t="s">
        <v>3374</v>
      </c>
      <c r="B2270" s="6">
        <v>1</v>
      </c>
    </row>
    <row r="2271" spans="1:2" x14ac:dyDescent="0.25">
      <c r="A2271" s="6" t="s">
        <v>1673</v>
      </c>
      <c r="B2271" s="6">
        <v>1</v>
      </c>
    </row>
    <row r="2272" spans="1:2" x14ac:dyDescent="0.25">
      <c r="A2272" s="6" t="s">
        <v>7727</v>
      </c>
      <c r="B2272" s="6">
        <v>1</v>
      </c>
    </row>
    <row r="2273" spans="1:2" x14ac:dyDescent="0.25">
      <c r="A2273" s="6" t="s">
        <v>6760</v>
      </c>
      <c r="B2273" s="6">
        <v>1</v>
      </c>
    </row>
    <row r="2274" spans="1:2" x14ac:dyDescent="0.25">
      <c r="A2274" s="6" t="s">
        <v>33450</v>
      </c>
      <c r="B2274" s="6">
        <v>1</v>
      </c>
    </row>
    <row r="2275" spans="1:2" x14ac:dyDescent="0.25">
      <c r="A2275" s="6" t="s">
        <v>6153</v>
      </c>
      <c r="B2275" s="6">
        <v>1</v>
      </c>
    </row>
    <row r="2276" spans="1:2" x14ac:dyDescent="0.25">
      <c r="A2276" s="6" t="s">
        <v>6133</v>
      </c>
      <c r="B2276" s="6">
        <v>1</v>
      </c>
    </row>
    <row r="2277" spans="1:2" x14ac:dyDescent="0.25">
      <c r="A2277" s="6" t="s">
        <v>5417</v>
      </c>
      <c r="B2277" s="6">
        <v>1</v>
      </c>
    </row>
    <row r="2278" spans="1:2" x14ac:dyDescent="0.25">
      <c r="A2278" s="6" t="s">
        <v>6458</v>
      </c>
      <c r="B2278" s="6">
        <v>1</v>
      </c>
    </row>
    <row r="2279" spans="1:2" x14ac:dyDescent="0.25">
      <c r="A2279" s="6" t="s">
        <v>7715</v>
      </c>
      <c r="B2279" s="6">
        <v>1</v>
      </c>
    </row>
    <row r="2280" spans="1:2" x14ac:dyDescent="0.25">
      <c r="A2280" s="6" t="s">
        <v>2935</v>
      </c>
      <c r="B2280" s="6">
        <v>1</v>
      </c>
    </row>
    <row r="2281" spans="1:2" x14ac:dyDescent="0.25">
      <c r="A2281" s="6" t="s">
        <v>4526</v>
      </c>
      <c r="B2281" s="6">
        <v>1</v>
      </c>
    </row>
    <row r="2282" spans="1:2" x14ac:dyDescent="0.25">
      <c r="A2282" s="6" t="s">
        <v>4171</v>
      </c>
      <c r="B2282" s="6">
        <v>1</v>
      </c>
    </row>
    <row r="2283" spans="1:2" x14ac:dyDescent="0.25">
      <c r="A2283" s="6" t="s">
        <v>3972</v>
      </c>
      <c r="B2283" s="6">
        <v>1</v>
      </c>
    </row>
    <row r="2284" spans="1:2" x14ac:dyDescent="0.25">
      <c r="A2284" s="6" t="s">
        <v>289</v>
      </c>
      <c r="B2284" s="6">
        <v>1</v>
      </c>
    </row>
    <row r="2285" spans="1:2" x14ac:dyDescent="0.25">
      <c r="A2285" s="6" t="s">
        <v>4579</v>
      </c>
      <c r="B2285" s="6">
        <v>1</v>
      </c>
    </row>
    <row r="2286" spans="1:2" x14ac:dyDescent="0.25">
      <c r="A2286" s="6" t="s">
        <v>7484</v>
      </c>
      <c r="B2286" s="6">
        <v>1</v>
      </c>
    </row>
    <row r="2287" spans="1:2" x14ac:dyDescent="0.25">
      <c r="A2287" s="6" t="s">
        <v>4290</v>
      </c>
      <c r="B2287" s="6">
        <v>1</v>
      </c>
    </row>
    <row r="2288" spans="1:2" x14ac:dyDescent="0.25">
      <c r="A2288" s="6" t="s">
        <v>2074</v>
      </c>
      <c r="B2288" s="6">
        <v>1</v>
      </c>
    </row>
    <row r="2289" spans="1:2" x14ac:dyDescent="0.25">
      <c r="A2289" s="6" t="s">
        <v>7306</v>
      </c>
      <c r="B2289" s="6">
        <v>1</v>
      </c>
    </row>
    <row r="2290" spans="1:2" x14ac:dyDescent="0.25">
      <c r="A2290" s="6" t="s">
        <v>6266</v>
      </c>
      <c r="B2290" s="6">
        <v>1</v>
      </c>
    </row>
    <row r="2291" spans="1:2" x14ac:dyDescent="0.25">
      <c r="A2291" s="6" t="s">
        <v>5419</v>
      </c>
      <c r="B2291" s="6">
        <v>1</v>
      </c>
    </row>
    <row r="2292" spans="1:2" x14ac:dyDescent="0.25">
      <c r="A2292" s="6" t="s">
        <v>2139</v>
      </c>
      <c r="B2292" s="6">
        <v>1</v>
      </c>
    </row>
    <row r="2293" spans="1:2" x14ac:dyDescent="0.25">
      <c r="A2293" s="6" t="s">
        <v>4362</v>
      </c>
      <c r="B2293" s="6">
        <v>1</v>
      </c>
    </row>
    <row r="2294" spans="1:2" x14ac:dyDescent="0.25">
      <c r="A2294" s="6" t="s">
        <v>3499</v>
      </c>
      <c r="B2294" s="6">
        <v>1</v>
      </c>
    </row>
    <row r="2295" spans="1:2" x14ac:dyDescent="0.25">
      <c r="A2295" s="6" t="s">
        <v>3643</v>
      </c>
      <c r="B2295" s="6">
        <v>1</v>
      </c>
    </row>
    <row r="2296" spans="1:2" x14ac:dyDescent="0.25">
      <c r="A2296" s="6" t="s">
        <v>4996</v>
      </c>
      <c r="B2296" s="6">
        <v>1</v>
      </c>
    </row>
    <row r="2297" spans="1:2" x14ac:dyDescent="0.25">
      <c r="A2297" s="6" t="s">
        <v>2607</v>
      </c>
      <c r="B2297" s="6">
        <v>1</v>
      </c>
    </row>
    <row r="2298" spans="1:2" x14ac:dyDescent="0.25">
      <c r="A2298" s="6" t="s">
        <v>2601</v>
      </c>
      <c r="B2298" s="6">
        <v>1</v>
      </c>
    </row>
    <row r="2299" spans="1:2" x14ac:dyDescent="0.25">
      <c r="A2299" s="6" t="s">
        <v>2175</v>
      </c>
      <c r="B2299" s="6">
        <v>1</v>
      </c>
    </row>
    <row r="2300" spans="1:2" x14ac:dyDescent="0.25">
      <c r="A2300" s="6" t="s">
        <v>32625</v>
      </c>
      <c r="B2300" s="6">
        <v>1</v>
      </c>
    </row>
    <row r="2301" spans="1:2" x14ac:dyDescent="0.25">
      <c r="A2301" s="6" t="s">
        <v>1607</v>
      </c>
      <c r="B2301" s="6">
        <v>1</v>
      </c>
    </row>
    <row r="2302" spans="1:2" x14ac:dyDescent="0.25">
      <c r="A2302" s="6" t="s">
        <v>32247</v>
      </c>
      <c r="B2302" s="6">
        <v>1</v>
      </c>
    </row>
    <row r="2303" spans="1:2" x14ac:dyDescent="0.25">
      <c r="A2303" s="6" t="s">
        <v>2488</v>
      </c>
      <c r="B2303" s="6">
        <v>1</v>
      </c>
    </row>
    <row r="2304" spans="1:2" x14ac:dyDescent="0.25">
      <c r="A2304" s="6" t="s">
        <v>1926</v>
      </c>
      <c r="B2304" s="6">
        <v>1</v>
      </c>
    </row>
    <row r="2305" spans="1:2" x14ac:dyDescent="0.25">
      <c r="A2305" s="6" t="s">
        <v>33557</v>
      </c>
      <c r="B2305" s="6">
        <v>1</v>
      </c>
    </row>
    <row r="2306" spans="1:2" x14ac:dyDescent="0.25">
      <c r="A2306" s="6" t="s">
        <v>6798</v>
      </c>
      <c r="B2306" s="6">
        <v>1</v>
      </c>
    </row>
    <row r="2307" spans="1:2" x14ac:dyDescent="0.25">
      <c r="A2307" s="6" t="s">
        <v>1911</v>
      </c>
      <c r="B2307" s="6">
        <v>1</v>
      </c>
    </row>
    <row r="2308" spans="1:2" x14ac:dyDescent="0.25">
      <c r="A2308" s="6" t="s">
        <v>3763</v>
      </c>
      <c r="B2308" s="6">
        <v>1</v>
      </c>
    </row>
    <row r="2309" spans="1:2" x14ac:dyDescent="0.25">
      <c r="A2309" s="6" t="s">
        <v>975</v>
      </c>
      <c r="B2309" s="6">
        <v>1</v>
      </c>
    </row>
    <row r="2310" spans="1:2" x14ac:dyDescent="0.25">
      <c r="A2310" s="6" t="s">
        <v>3777</v>
      </c>
      <c r="B2310" s="6">
        <v>1</v>
      </c>
    </row>
    <row r="2311" spans="1:2" x14ac:dyDescent="0.25">
      <c r="A2311" s="6" t="s">
        <v>3201</v>
      </c>
      <c r="B2311" s="6">
        <v>1</v>
      </c>
    </row>
    <row r="2312" spans="1:2" x14ac:dyDescent="0.25">
      <c r="A2312" s="6" t="s">
        <v>3155</v>
      </c>
      <c r="B2312" s="6">
        <v>1</v>
      </c>
    </row>
    <row r="2313" spans="1:2" x14ac:dyDescent="0.25">
      <c r="A2313" s="6" t="s">
        <v>4994</v>
      </c>
      <c r="B2313" s="6">
        <v>1</v>
      </c>
    </row>
    <row r="2314" spans="1:2" x14ac:dyDescent="0.25">
      <c r="A2314" s="6" t="s">
        <v>3183</v>
      </c>
      <c r="B2314" s="6">
        <v>1</v>
      </c>
    </row>
    <row r="2315" spans="1:2" x14ac:dyDescent="0.25">
      <c r="A2315" s="6" t="s">
        <v>3159</v>
      </c>
      <c r="B2315" s="6">
        <v>1</v>
      </c>
    </row>
    <row r="2316" spans="1:2" x14ac:dyDescent="0.25">
      <c r="A2316" s="6" t="s">
        <v>6758</v>
      </c>
      <c r="B2316" s="6">
        <v>1</v>
      </c>
    </row>
    <row r="2317" spans="1:2" x14ac:dyDescent="0.25">
      <c r="A2317" s="6" t="s">
        <v>443</v>
      </c>
      <c r="B2317" s="6">
        <v>1</v>
      </c>
    </row>
    <row r="2318" spans="1:2" x14ac:dyDescent="0.25">
      <c r="A2318" s="6" t="s">
        <v>5222</v>
      </c>
      <c r="B2318" s="6">
        <v>1</v>
      </c>
    </row>
    <row r="2319" spans="1:2" x14ac:dyDescent="0.25">
      <c r="A2319" s="6" t="s">
        <v>3585</v>
      </c>
      <c r="B2319" s="6">
        <v>1</v>
      </c>
    </row>
    <row r="2320" spans="1:2" x14ac:dyDescent="0.25">
      <c r="A2320" s="6" t="s">
        <v>2500</v>
      </c>
      <c r="B2320" s="6">
        <v>1</v>
      </c>
    </row>
    <row r="2321" spans="1:2" x14ac:dyDescent="0.25">
      <c r="A2321" s="6" t="s">
        <v>4903</v>
      </c>
      <c r="B2321" s="6">
        <v>1</v>
      </c>
    </row>
    <row r="2322" spans="1:2" x14ac:dyDescent="0.25">
      <c r="A2322" s="6" t="s">
        <v>2647</v>
      </c>
      <c r="B2322" s="6">
        <v>1</v>
      </c>
    </row>
    <row r="2323" spans="1:2" x14ac:dyDescent="0.25">
      <c r="A2323" s="6" t="s">
        <v>6730</v>
      </c>
      <c r="B2323" s="6">
        <v>1</v>
      </c>
    </row>
    <row r="2324" spans="1:2" x14ac:dyDescent="0.25">
      <c r="A2324" s="6" t="s">
        <v>6025</v>
      </c>
      <c r="B2324" s="6">
        <v>1</v>
      </c>
    </row>
    <row r="2325" spans="1:2" x14ac:dyDescent="0.25">
      <c r="A2325" s="6" t="s">
        <v>3531</v>
      </c>
      <c r="B2325" s="6">
        <v>1</v>
      </c>
    </row>
    <row r="2326" spans="1:2" x14ac:dyDescent="0.25">
      <c r="A2326" s="6" t="s">
        <v>5459</v>
      </c>
      <c r="B2326" s="6">
        <v>1</v>
      </c>
    </row>
    <row r="2327" spans="1:2" x14ac:dyDescent="0.25">
      <c r="A2327" s="6" t="s">
        <v>33151</v>
      </c>
      <c r="B2327" s="6">
        <v>1</v>
      </c>
    </row>
    <row r="2328" spans="1:2" x14ac:dyDescent="0.25">
      <c r="A2328" s="6" t="s">
        <v>4889</v>
      </c>
      <c r="B2328" s="6">
        <v>1</v>
      </c>
    </row>
    <row r="2329" spans="1:2" x14ac:dyDescent="0.25">
      <c r="A2329" s="6" t="s">
        <v>5102</v>
      </c>
      <c r="B2329" s="6">
        <v>1</v>
      </c>
    </row>
    <row r="2330" spans="1:2" x14ac:dyDescent="0.25">
      <c r="A2330" s="6" t="s">
        <v>5693</v>
      </c>
      <c r="B2330" s="6">
        <v>1</v>
      </c>
    </row>
    <row r="2331" spans="1:2" x14ac:dyDescent="0.25">
      <c r="A2331" s="6" t="s">
        <v>4978</v>
      </c>
      <c r="B2331" s="6">
        <v>1</v>
      </c>
    </row>
    <row r="2332" spans="1:2" x14ac:dyDescent="0.25">
      <c r="A2332" s="6" t="s">
        <v>4962</v>
      </c>
      <c r="B2332" s="6">
        <v>1</v>
      </c>
    </row>
    <row r="2333" spans="1:2" x14ac:dyDescent="0.25">
      <c r="A2333" s="6" t="s">
        <v>6157</v>
      </c>
      <c r="B2333" s="6">
        <v>1</v>
      </c>
    </row>
    <row r="2334" spans="1:2" x14ac:dyDescent="0.25">
      <c r="A2334" s="6" t="s">
        <v>1218</v>
      </c>
      <c r="B2334" s="6">
        <v>1</v>
      </c>
    </row>
    <row r="2335" spans="1:2" x14ac:dyDescent="0.25">
      <c r="A2335" s="6" t="s">
        <v>4165</v>
      </c>
      <c r="B2335" s="6">
        <v>1</v>
      </c>
    </row>
    <row r="2336" spans="1:2" x14ac:dyDescent="0.25">
      <c r="A2336" s="6" t="s">
        <v>2941</v>
      </c>
      <c r="B2336" s="6">
        <v>1</v>
      </c>
    </row>
    <row r="2337" spans="1:2" x14ac:dyDescent="0.25">
      <c r="A2337" s="6" t="s">
        <v>8022</v>
      </c>
      <c r="B2337" s="6">
        <v>1</v>
      </c>
    </row>
    <row r="2338" spans="1:2" x14ac:dyDescent="0.25">
      <c r="A2338" s="6" t="s">
        <v>7647</v>
      </c>
      <c r="B2338" s="6">
        <v>1</v>
      </c>
    </row>
    <row r="2339" spans="1:2" x14ac:dyDescent="0.25">
      <c r="A2339" s="6" t="s">
        <v>32377</v>
      </c>
      <c r="B2339" s="6">
        <v>1</v>
      </c>
    </row>
    <row r="2340" spans="1:2" x14ac:dyDescent="0.25">
      <c r="A2340" s="6" t="s">
        <v>2385</v>
      </c>
      <c r="B2340" s="6">
        <v>1</v>
      </c>
    </row>
    <row r="2341" spans="1:2" x14ac:dyDescent="0.25">
      <c r="A2341" s="6" t="s">
        <v>2288</v>
      </c>
      <c r="B2341" s="6">
        <v>1</v>
      </c>
    </row>
    <row r="2342" spans="1:2" x14ac:dyDescent="0.25">
      <c r="A2342" s="6" t="s">
        <v>33571</v>
      </c>
      <c r="B2342" s="6">
        <v>1</v>
      </c>
    </row>
    <row r="2343" spans="1:2" x14ac:dyDescent="0.25">
      <c r="A2343" s="6" t="s">
        <v>6345</v>
      </c>
      <c r="B2343" s="6">
        <v>1</v>
      </c>
    </row>
    <row r="2344" spans="1:2" x14ac:dyDescent="0.25">
      <c r="A2344" s="6" t="s">
        <v>6169</v>
      </c>
      <c r="B2344" s="6">
        <v>1</v>
      </c>
    </row>
    <row r="2345" spans="1:2" x14ac:dyDescent="0.25">
      <c r="A2345" s="6" t="s">
        <v>6766</v>
      </c>
      <c r="B2345" s="6">
        <v>1</v>
      </c>
    </row>
    <row r="2346" spans="1:2" x14ac:dyDescent="0.25">
      <c r="A2346" s="6" t="s">
        <v>1150</v>
      </c>
      <c r="B2346" s="6">
        <v>1</v>
      </c>
    </row>
    <row r="2347" spans="1:2" x14ac:dyDescent="0.25">
      <c r="A2347" s="6" t="s">
        <v>6149</v>
      </c>
      <c r="B2347" s="6">
        <v>1</v>
      </c>
    </row>
    <row r="2348" spans="1:2" x14ac:dyDescent="0.25">
      <c r="A2348" s="6" t="s">
        <v>2732</v>
      </c>
      <c r="B2348" s="6">
        <v>1</v>
      </c>
    </row>
    <row r="2349" spans="1:2" x14ac:dyDescent="0.25">
      <c r="A2349" s="6" t="s">
        <v>2685</v>
      </c>
      <c r="B2349" s="6">
        <v>1</v>
      </c>
    </row>
    <row r="2350" spans="1:2" x14ac:dyDescent="0.25">
      <c r="A2350" s="6" t="s">
        <v>2955</v>
      </c>
      <c r="B2350" s="6">
        <v>1</v>
      </c>
    </row>
    <row r="2351" spans="1:2" x14ac:dyDescent="0.25">
      <c r="A2351" s="6" t="s">
        <v>2243</v>
      </c>
      <c r="B2351" s="6">
        <v>1</v>
      </c>
    </row>
    <row r="2352" spans="1:2" x14ac:dyDescent="0.25">
      <c r="A2352" s="6" t="s">
        <v>3473</v>
      </c>
      <c r="B2352" s="6">
        <v>1</v>
      </c>
    </row>
    <row r="2353" spans="1:2" x14ac:dyDescent="0.25">
      <c r="A2353" s="6" t="s">
        <v>3997</v>
      </c>
      <c r="B2353" s="6">
        <v>1</v>
      </c>
    </row>
    <row r="2354" spans="1:2" x14ac:dyDescent="0.25">
      <c r="A2354" s="6" t="s">
        <v>6387</v>
      </c>
      <c r="B2354" s="6">
        <v>1</v>
      </c>
    </row>
    <row r="2355" spans="1:2" x14ac:dyDescent="0.25">
      <c r="A2355" s="6" t="s">
        <v>2484</v>
      </c>
      <c r="B2355" s="6">
        <v>1</v>
      </c>
    </row>
    <row r="2356" spans="1:2" x14ac:dyDescent="0.25">
      <c r="A2356" s="6" t="s">
        <v>5056</v>
      </c>
      <c r="B2356" s="6">
        <v>1</v>
      </c>
    </row>
    <row r="2357" spans="1:2" x14ac:dyDescent="0.25">
      <c r="A2357" s="6" t="s">
        <v>2907</v>
      </c>
      <c r="B2357" s="6">
        <v>1</v>
      </c>
    </row>
    <row r="2358" spans="1:2" x14ac:dyDescent="0.25">
      <c r="A2358" s="6" t="s">
        <v>5723</v>
      </c>
      <c r="B2358" s="6">
        <v>1</v>
      </c>
    </row>
    <row r="2359" spans="1:2" x14ac:dyDescent="0.25">
      <c r="A2359" s="6" t="s">
        <v>1643</v>
      </c>
      <c r="B2359" s="6">
        <v>1</v>
      </c>
    </row>
    <row r="2360" spans="1:2" x14ac:dyDescent="0.25">
      <c r="A2360" s="6" t="s">
        <v>6272</v>
      </c>
      <c r="B2360" s="6">
        <v>1</v>
      </c>
    </row>
    <row r="2361" spans="1:2" x14ac:dyDescent="0.25">
      <c r="A2361" s="6" t="s">
        <v>738</v>
      </c>
      <c r="B2361" s="6">
        <v>1</v>
      </c>
    </row>
    <row r="2362" spans="1:2" x14ac:dyDescent="0.25">
      <c r="A2362" s="6" t="s">
        <v>6722</v>
      </c>
      <c r="B2362" s="6">
        <v>1</v>
      </c>
    </row>
    <row r="2363" spans="1:2" x14ac:dyDescent="0.25">
      <c r="A2363" s="6" t="s">
        <v>7216</v>
      </c>
      <c r="B2363" s="6">
        <v>1</v>
      </c>
    </row>
    <row r="2364" spans="1:2" x14ac:dyDescent="0.25">
      <c r="A2364" s="6" t="s">
        <v>3683</v>
      </c>
      <c r="B2364" s="6">
        <v>1</v>
      </c>
    </row>
    <row r="2365" spans="1:2" x14ac:dyDescent="0.25">
      <c r="A2365" s="6" t="s">
        <v>32708</v>
      </c>
      <c r="B2365" s="6">
        <v>1</v>
      </c>
    </row>
    <row r="2366" spans="1:2" x14ac:dyDescent="0.25">
      <c r="A2366" s="6" t="s">
        <v>4986</v>
      </c>
      <c r="B2366" s="6">
        <v>1</v>
      </c>
    </row>
    <row r="2367" spans="1:2" x14ac:dyDescent="0.25">
      <c r="A2367" s="6" t="s">
        <v>5311</v>
      </c>
      <c r="B2367" s="6">
        <v>1</v>
      </c>
    </row>
    <row r="2368" spans="1:2" x14ac:dyDescent="0.25">
      <c r="A2368" s="6" t="s">
        <v>4001</v>
      </c>
      <c r="B2368" s="6">
        <v>1</v>
      </c>
    </row>
    <row r="2369" spans="1:2" x14ac:dyDescent="0.25">
      <c r="A2369" s="6" t="s">
        <v>6312</v>
      </c>
      <c r="B2369" s="6">
        <v>1</v>
      </c>
    </row>
    <row r="2370" spans="1:2" x14ac:dyDescent="0.25">
      <c r="A2370" s="6" t="s">
        <v>673</v>
      </c>
      <c r="B2370" s="6">
        <v>1</v>
      </c>
    </row>
    <row r="2371" spans="1:2" x14ac:dyDescent="0.25">
      <c r="A2371" s="6" t="s">
        <v>2584</v>
      </c>
      <c r="B2371" s="6">
        <v>1</v>
      </c>
    </row>
    <row r="2372" spans="1:2" x14ac:dyDescent="0.25">
      <c r="A2372" s="6" t="s">
        <v>4621</v>
      </c>
      <c r="B2372" s="6">
        <v>1</v>
      </c>
    </row>
    <row r="2373" spans="1:2" x14ac:dyDescent="0.25">
      <c r="A2373" s="6" t="s">
        <v>33071</v>
      </c>
      <c r="B2373" s="6">
        <v>1</v>
      </c>
    </row>
    <row r="2374" spans="1:2" x14ac:dyDescent="0.25">
      <c r="A2374" s="6" t="s">
        <v>586</v>
      </c>
      <c r="B2374" s="6">
        <v>1</v>
      </c>
    </row>
    <row r="2375" spans="1:2" x14ac:dyDescent="0.25">
      <c r="A2375" s="6" t="s">
        <v>2401</v>
      </c>
      <c r="B2375" s="6">
        <v>1</v>
      </c>
    </row>
    <row r="2376" spans="1:2" x14ac:dyDescent="0.25">
      <c r="A2376" s="6" t="s">
        <v>7986</v>
      </c>
      <c r="B2376" s="6">
        <v>1</v>
      </c>
    </row>
    <row r="2377" spans="1:2" x14ac:dyDescent="0.25">
      <c r="A2377" s="6" t="s">
        <v>32320</v>
      </c>
      <c r="B2377" s="6">
        <v>1</v>
      </c>
    </row>
    <row r="2378" spans="1:2" x14ac:dyDescent="0.25">
      <c r="A2378" s="6" t="s">
        <v>1859</v>
      </c>
      <c r="B2378" s="6">
        <v>1</v>
      </c>
    </row>
    <row r="2379" spans="1:2" x14ac:dyDescent="0.25">
      <c r="A2379" s="6" t="s">
        <v>4276</v>
      </c>
      <c r="B2379" s="6">
        <v>1</v>
      </c>
    </row>
    <row r="2380" spans="1:2" x14ac:dyDescent="0.25">
      <c r="A2380" s="6" t="s">
        <v>342</v>
      </c>
      <c r="B2380" s="6">
        <v>1</v>
      </c>
    </row>
    <row r="2381" spans="1:2" x14ac:dyDescent="0.25">
      <c r="A2381" s="6" t="s">
        <v>5612</v>
      </c>
      <c r="B2381" s="6">
        <v>1</v>
      </c>
    </row>
    <row r="2382" spans="1:2" x14ac:dyDescent="0.25">
      <c r="A2382" s="6" t="s">
        <v>36782</v>
      </c>
      <c r="B2382" s="6">
        <v>1</v>
      </c>
    </row>
    <row r="2383" spans="1:2" x14ac:dyDescent="0.25">
      <c r="A2383" s="6" t="s">
        <v>6896</v>
      </c>
      <c r="B2383" s="6">
        <v>1</v>
      </c>
    </row>
    <row r="2384" spans="1:2" x14ac:dyDescent="0.25">
      <c r="A2384" s="6" t="s">
        <v>32275</v>
      </c>
      <c r="B2384" s="6">
        <v>1</v>
      </c>
    </row>
    <row r="2385" spans="1:2" x14ac:dyDescent="0.25">
      <c r="A2385" s="6" t="s">
        <v>1733</v>
      </c>
      <c r="B2385" s="6">
        <v>1</v>
      </c>
    </row>
    <row r="2386" spans="1:2" x14ac:dyDescent="0.25">
      <c r="A2386" s="6" t="s">
        <v>1273</v>
      </c>
      <c r="B2386" s="6">
        <v>1</v>
      </c>
    </row>
    <row r="2387" spans="1:2" x14ac:dyDescent="0.25">
      <c r="A2387" s="6" t="s">
        <v>7637</v>
      </c>
      <c r="B2387" s="6">
        <v>1</v>
      </c>
    </row>
    <row r="2388" spans="1:2" x14ac:dyDescent="0.25">
      <c r="A2388" s="6" t="s">
        <v>4725</v>
      </c>
      <c r="B2388" s="6">
        <v>1</v>
      </c>
    </row>
    <row r="2389" spans="1:2" x14ac:dyDescent="0.25">
      <c r="A2389" s="6" t="s">
        <v>637</v>
      </c>
      <c r="B2389" s="6">
        <v>1</v>
      </c>
    </row>
    <row r="2390" spans="1:2" x14ac:dyDescent="0.25">
      <c r="A2390" s="6" t="s">
        <v>6173</v>
      </c>
      <c r="B2390" s="6">
        <v>1</v>
      </c>
    </row>
    <row r="2391" spans="1:2" x14ac:dyDescent="0.25">
      <c r="A2391" s="6" t="s">
        <v>7577</v>
      </c>
      <c r="B2391" s="6">
        <v>1</v>
      </c>
    </row>
    <row r="2392" spans="1:2" x14ac:dyDescent="0.25">
      <c r="A2392" s="6" t="s">
        <v>7587</v>
      </c>
      <c r="B2392" s="6">
        <v>1</v>
      </c>
    </row>
    <row r="2393" spans="1:2" x14ac:dyDescent="0.25">
      <c r="A2393" s="6" t="s">
        <v>4199</v>
      </c>
      <c r="B2393" s="6">
        <v>1</v>
      </c>
    </row>
    <row r="2394" spans="1:2" x14ac:dyDescent="0.25">
      <c r="A2394" s="6" t="s">
        <v>3689</v>
      </c>
      <c r="B2394" s="6">
        <v>1</v>
      </c>
    </row>
    <row r="2395" spans="1:2" x14ac:dyDescent="0.25">
      <c r="A2395" s="6" t="s">
        <v>7347</v>
      </c>
      <c r="B2395" s="6">
        <v>1</v>
      </c>
    </row>
    <row r="2396" spans="1:2" x14ac:dyDescent="0.25">
      <c r="A2396" s="6" t="s">
        <v>2233</v>
      </c>
      <c r="B2396" s="6">
        <v>1</v>
      </c>
    </row>
    <row r="2397" spans="1:2" x14ac:dyDescent="0.25">
      <c r="A2397" s="6" t="s">
        <v>4154</v>
      </c>
      <c r="B2397" s="6">
        <v>1</v>
      </c>
    </row>
    <row r="2398" spans="1:2" x14ac:dyDescent="0.25">
      <c r="A2398" s="6" t="s">
        <v>7021</v>
      </c>
      <c r="B2398" s="6">
        <v>1</v>
      </c>
    </row>
    <row r="2399" spans="1:2" x14ac:dyDescent="0.25">
      <c r="A2399" s="6" t="s">
        <v>33331</v>
      </c>
      <c r="B2399" s="6">
        <v>1</v>
      </c>
    </row>
    <row r="2400" spans="1:2" x14ac:dyDescent="0.25">
      <c r="A2400" s="6" t="s">
        <v>7184</v>
      </c>
      <c r="B2400" s="6">
        <v>1</v>
      </c>
    </row>
    <row r="2401" spans="1:2" x14ac:dyDescent="0.25">
      <c r="A2401" s="6" t="s">
        <v>7023</v>
      </c>
      <c r="B2401" s="6">
        <v>1</v>
      </c>
    </row>
    <row r="2402" spans="1:2" x14ac:dyDescent="0.25">
      <c r="A2402" s="6" t="s">
        <v>2681</v>
      </c>
      <c r="B2402" s="6">
        <v>1</v>
      </c>
    </row>
    <row r="2403" spans="1:2" x14ac:dyDescent="0.25">
      <c r="A2403" s="6" t="s">
        <v>742</v>
      </c>
      <c r="B2403" s="6">
        <v>1</v>
      </c>
    </row>
    <row r="2404" spans="1:2" x14ac:dyDescent="0.25">
      <c r="A2404" s="6" t="s">
        <v>5858</v>
      </c>
      <c r="B2404" s="6">
        <v>1</v>
      </c>
    </row>
    <row r="2405" spans="1:2" x14ac:dyDescent="0.25">
      <c r="A2405" s="6" t="s">
        <v>730</v>
      </c>
      <c r="B2405" s="6">
        <v>1</v>
      </c>
    </row>
    <row r="2406" spans="1:2" x14ac:dyDescent="0.25">
      <c r="A2406" s="6" t="s">
        <v>7773</v>
      </c>
      <c r="B2406" s="6">
        <v>1</v>
      </c>
    </row>
    <row r="2407" spans="1:2" x14ac:dyDescent="0.25">
      <c r="A2407" s="6" t="s">
        <v>5026</v>
      </c>
      <c r="B2407" s="6">
        <v>1</v>
      </c>
    </row>
    <row r="2408" spans="1:2" x14ac:dyDescent="0.25">
      <c r="A2408" s="6" t="s">
        <v>6327</v>
      </c>
      <c r="B2408" s="6">
        <v>1</v>
      </c>
    </row>
    <row r="2409" spans="1:2" x14ac:dyDescent="0.25">
      <c r="A2409" s="6" t="s">
        <v>1140</v>
      </c>
      <c r="B2409" s="6">
        <v>1</v>
      </c>
    </row>
    <row r="2410" spans="1:2" x14ac:dyDescent="0.25">
      <c r="A2410" s="6" t="s">
        <v>2506</v>
      </c>
      <c r="B2410" s="6">
        <v>1</v>
      </c>
    </row>
    <row r="2411" spans="1:2" x14ac:dyDescent="0.25">
      <c r="A2411" s="6" t="s">
        <v>6256</v>
      </c>
      <c r="B2411" s="6">
        <v>1</v>
      </c>
    </row>
    <row r="2412" spans="1:2" x14ac:dyDescent="0.25">
      <c r="A2412" s="15" t="s">
        <v>15548</v>
      </c>
      <c r="B2412" s="6">
        <v>1</v>
      </c>
    </row>
    <row r="2413" spans="1:2" x14ac:dyDescent="0.25">
      <c r="A2413" s="6" t="s">
        <v>782</v>
      </c>
      <c r="B2413" s="6">
        <v>1</v>
      </c>
    </row>
    <row r="2414" spans="1:2" x14ac:dyDescent="0.25">
      <c r="A2414" s="6" t="s">
        <v>2617</v>
      </c>
      <c r="B2414" s="6">
        <v>1</v>
      </c>
    </row>
    <row r="2415" spans="1:2" x14ac:dyDescent="0.25">
      <c r="A2415" s="6" t="s">
        <v>3119</v>
      </c>
      <c r="B2415" s="6">
        <v>1</v>
      </c>
    </row>
    <row r="2416" spans="1:2" x14ac:dyDescent="0.25">
      <c r="A2416" s="6" t="s">
        <v>2753</v>
      </c>
      <c r="B2416" s="6">
        <v>1</v>
      </c>
    </row>
    <row r="2417" spans="1:2" x14ac:dyDescent="0.25">
      <c r="A2417" s="6" t="s">
        <v>364</v>
      </c>
      <c r="B2417" s="6">
        <v>1</v>
      </c>
    </row>
    <row r="2418" spans="1:2" x14ac:dyDescent="0.25">
      <c r="A2418" s="6" t="s">
        <v>5878</v>
      </c>
      <c r="B2418" s="6">
        <v>1</v>
      </c>
    </row>
    <row r="2419" spans="1:2" x14ac:dyDescent="0.25">
      <c r="A2419" s="6" t="s">
        <v>2131</v>
      </c>
      <c r="B2419" s="6">
        <v>1</v>
      </c>
    </row>
    <row r="2420" spans="1:2" x14ac:dyDescent="0.25">
      <c r="A2420" s="6" t="s">
        <v>450</v>
      </c>
      <c r="B2420" s="6">
        <v>1</v>
      </c>
    </row>
    <row r="2421" spans="1:2" x14ac:dyDescent="0.25">
      <c r="A2421" s="6" t="s">
        <v>1397</v>
      </c>
      <c r="B2421" s="6">
        <v>1</v>
      </c>
    </row>
    <row r="2422" spans="1:2" x14ac:dyDescent="0.25">
      <c r="A2422" s="6" t="s">
        <v>4860</v>
      </c>
      <c r="B2422" s="6">
        <v>1</v>
      </c>
    </row>
    <row r="2423" spans="1:2" x14ac:dyDescent="0.25">
      <c r="A2423" s="6" t="s">
        <v>6788</v>
      </c>
      <c r="B2423" s="6">
        <v>1</v>
      </c>
    </row>
    <row r="2424" spans="1:2" x14ac:dyDescent="0.25">
      <c r="A2424" s="6" t="s">
        <v>6772</v>
      </c>
      <c r="B2424" s="6">
        <v>1</v>
      </c>
    </row>
    <row r="2425" spans="1:2" x14ac:dyDescent="0.25">
      <c r="A2425" s="6" t="s">
        <v>7565</v>
      </c>
      <c r="B2425" s="6">
        <v>1</v>
      </c>
    </row>
    <row r="2426" spans="1:2" x14ac:dyDescent="0.25">
      <c r="A2426" s="6" t="s">
        <v>4145</v>
      </c>
      <c r="B2426" s="6">
        <v>1</v>
      </c>
    </row>
    <row r="2427" spans="1:2" x14ac:dyDescent="0.25">
      <c r="A2427" s="6" t="s">
        <v>3681</v>
      </c>
      <c r="B2427" s="6">
        <v>1</v>
      </c>
    </row>
    <row r="2428" spans="1:2" x14ac:dyDescent="0.25">
      <c r="A2428" s="6" t="s">
        <v>6786</v>
      </c>
      <c r="B2428" s="6">
        <v>1</v>
      </c>
    </row>
    <row r="2429" spans="1:2" x14ac:dyDescent="0.25">
      <c r="A2429" s="6" t="s">
        <v>2751</v>
      </c>
      <c r="B2429" s="6">
        <v>1</v>
      </c>
    </row>
    <row r="2430" spans="1:2" x14ac:dyDescent="0.25">
      <c r="A2430" s="6" t="s">
        <v>6776</v>
      </c>
      <c r="B2430" s="6">
        <v>1</v>
      </c>
    </row>
    <row r="2431" spans="1:2" x14ac:dyDescent="0.25">
      <c r="A2431" s="6" t="s">
        <v>340</v>
      </c>
      <c r="B2431" s="6">
        <v>1</v>
      </c>
    </row>
    <row r="2432" spans="1:2" x14ac:dyDescent="0.25">
      <c r="A2432" s="6" t="s">
        <v>5214</v>
      </c>
      <c r="B2432" s="6">
        <v>1</v>
      </c>
    </row>
    <row r="2433" spans="1:2" x14ac:dyDescent="0.25">
      <c r="A2433" s="6" t="s">
        <v>6680</v>
      </c>
      <c r="B2433" s="6">
        <v>1</v>
      </c>
    </row>
    <row r="2434" spans="1:2" x14ac:dyDescent="0.25">
      <c r="A2434" s="6" t="s">
        <v>989</v>
      </c>
      <c r="B2434" s="6">
        <v>1</v>
      </c>
    </row>
    <row r="2435" spans="1:2" x14ac:dyDescent="0.25">
      <c r="A2435" s="6" t="s">
        <v>36754</v>
      </c>
      <c r="B2435" s="6">
        <v>1</v>
      </c>
    </row>
    <row r="2436" spans="1:2" x14ac:dyDescent="0.25">
      <c r="A2436" s="6" t="s">
        <v>36786</v>
      </c>
      <c r="B2436" s="6">
        <v>1</v>
      </c>
    </row>
    <row r="2437" spans="1:2" x14ac:dyDescent="0.25">
      <c r="A2437" s="6" t="s">
        <v>7721</v>
      </c>
      <c r="B2437" s="6">
        <v>1</v>
      </c>
    </row>
    <row r="2438" spans="1:2" x14ac:dyDescent="0.25">
      <c r="A2438" s="6" t="s">
        <v>4548</v>
      </c>
      <c r="B2438" s="6">
        <v>1</v>
      </c>
    </row>
    <row r="2439" spans="1:2" x14ac:dyDescent="0.25">
      <c r="A2439" s="6" t="s">
        <v>8176</v>
      </c>
      <c r="B2439" s="6">
        <v>1</v>
      </c>
    </row>
    <row r="2440" spans="1:2" x14ac:dyDescent="0.25">
      <c r="A2440" s="6" t="s">
        <v>6605</v>
      </c>
      <c r="B2440" s="6">
        <v>1</v>
      </c>
    </row>
    <row r="2441" spans="1:2" x14ac:dyDescent="0.25">
      <c r="A2441" s="6" t="s">
        <v>5820</v>
      </c>
      <c r="B2441" s="6">
        <v>1</v>
      </c>
    </row>
    <row r="2442" spans="1:2" x14ac:dyDescent="0.25">
      <c r="A2442" s="6" t="s">
        <v>6848</v>
      </c>
      <c r="B2442" s="6">
        <v>1</v>
      </c>
    </row>
    <row r="2443" spans="1:2" x14ac:dyDescent="0.25">
      <c r="A2443" s="6" t="s">
        <v>2280</v>
      </c>
      <c r="B2443" s="6">
        <v>1</v>
      </c>
    </row>
    <row r="2444" spans="1:2" x14ac:dyDescent="0.25">
      <c r="A2444" s="6" t="s">
        <v>3953</v>
      </c>
      <c r="B2444" s="6">
        <v>1</v>
      </c>
    </row>
    <row r="2445" spans="1:2" x14ac:dyDescent="0.25">
      <c r="A2445" s="6" t="s">
        <v>4735</v>
      </c>
      <c r="B2445" s="6">
        <v>1</v>
      </c>
    </row>
    <row r="2446" spans="1:2" x14ac:dyDescent="0.25">
      <c r="A2446" s="6" t="s">
        <v>3853</v>
      </c>
      <c r="B2446" s="6">
        <v>1</v>
      </c>
    </row>
    <row r="2447" spans="1:2" x14ac:dyDescent="0.25">
      <c r="A2447" s="6" t="s">
        <v>3623</v>
      </c>
      <c r="B2447" s="6">
        <v>1</v>
      </c>
    </row>
    <row r="2448" spans="1:2" x14ac:dyDescent="0.25">
      <c r="A2448" s="6" t="s">
        <v>33141</v>
      </c>
      <c r="B2448" s="6">
        <v>1</v>
      </c>
    </row>
    <row r="2449" spans="1:2" x14ac:dyDescent="0.25">
      <c r="A2449" s="6" t="s">
        <v>3629</v>
      </c>
      <c r="B2449" s="6">
        <v>1</v>
      </c>
    </row>
    <row r="2450" spans="1:2" x14ac:dyDescent="0.25">
      <c r="A2450" s="6" t="s">
        <v>7873</v>
      </c>
      <c r="B2450" s="6">
        <v>1</v>
      </c>
    </row>
    <row r="2451" spans="1:2" x14ac:dyDescent="0.25">
      <c r="A2451" s="6" t="s">
        <v>4540</v>
      </c>
      <c r="B2451" s="6">
        <v>1</v>
      </c>
    </row>
    <row r="2452" spans="1:2" x14ac:dyDescent="0.25">
      <c r="A2452" s="6" t="s">
        <v>2474</v>
      </c>
      <c r="B2452" s="6">
        <v>1</v>
      </c>
    </row>
    <row r="2453" spans="1:2" x14ac:dyDescent="0.25">
      <c r="A2453" s="6" t="s">
        <v>6353</v>
      </c>
      <c r="B2453" s="6">
        <v>1</v>
      </c>
    </row>
    <row r="2454" spans="1:2" x14ac:dyDescent="0.25">
      <c r="A2454" s="6" t="s">
        <v>33496</v>
      </c>
      <c r="B2454" s="6">
        <v>1</v>
      </c>
    </row>
    <row r="2455" spans="1:2" x14ac:dyDescent="0.25">
      <c r="A2455" s="6" t="s">
        <v>1180</v>
      </c>
      <c r="B2455" s="6">
        <v>1</v>
      </c>
    </row>
    <row r="2456" spans="1:2" x14ac:dyDescent="0.25">
      <c r="A2456" s="6" t="s">
        <v>746</v>
      </c>
      <c r="B2456" s="6">
        <v>1</v>
      </c>
    </row>
    <row r="2457" spans="1:2" x14ac:dyDescent="0.25">
      <c r="A2457" s="6" t="s">
        <v>33808</v>
      </c>
      <c r="B2457" s="6">
        <v>1</v>
      </c>
    </row>
    <row r="2458" spans="1:2" x14ac:dyDescent="0.25">
      <c r="A2458" s="6" t="s">
        <v>5126</v>
      </c>
      <c r="B2458" s="6">
        <v>1</v>
      </c>
    </row>
    <row r="2459" spans="1:2" x14ac:dyDescent="0.25">
      <c r="A2459" s="6" t="s">
        <v>2409</v>
      </c>
      <c r="B2459" s="6">
        <v>1</v>
      </c>
    </row>
    <row r="2460" spans="1:2" x14ac:dyDescent="0.25">
      <c r="A2460" s="6" t="s">
        <v>4079</v>
      </c>
      <c r="B2460" s="6">
        <v>1</v>
      </c>
    </row>
    <row r="2461" spans="1:2" x14ac:dyDescent="0.25">
      <c r="A2461" s="6" t="s">
        <v>7583</v>
      </c>
      <c r="B2461" s="6">
        <v>1</v>
      </c>
    </row>
    <row r="2462" spans="1:2" x14ac:dyDescent="0.25">
      <c r="A2462" s="6" t="s">
        <v>33573</v>
      </c>
      <c r="B2462" s="6">
        <v>1</v>
      </c>
    </row>
    <row r="2463" spans="1:2" x14ac:dyDescent="0.25">
      <c r="A2463" s="6" t="s">
        <v>3710</v>
      </c>
      <c r="B2463" s="6">
        <v>1</v>
      </c>
    </row>
    <row r="2464" spans="1:2" x14ac:dyDescent="0.25">
      <c r="A2464" s="6" t="s">
        <v>5349</v>
      </c>
      <c r="B2464" s="6">
        <v>1</v>
      </c>
    </row>
    <row r="2465" spans="1:2" x14ac:dyDescent="0.25">
      <c r="A2465" s="6" t="s">
        <v>32512</v>
      </c>
      <c r="B2465" s="6">
        <v>1</v>
      </c>
    </row>
    <row r="2466" spans="1:2" x14ac:dyDescent="0.25">
      <c r="A2466" s="6" t="s">
        <v>33399</v>
      </c>
      <c r="B2466" s="6">
        <v>1</v>
      </c>
    </row>
    <row r="2467" spans="1:2" x14ac:dyDescent="0.25">
      <c r="A2467" s="6" t="s">
        <v>6389</v>
      </c>
      <c r="B2467" s="6">
        <v>1</v>
      </c>
    </row>
    <row r="2468" spans="1:2" x14ac:dyDescent="0.25">
      <c r="A2468" s="6" t="s">
        <v>6690</v>
      </c>
      <c r="B2468" s="6">
        <v>1</v>
      </c>
    </row>
    <row r="2469" spans="1:2" x14ac:dyDescent="0.25">
      <c r="A2469" s="6" t="s">
        <v>33250</v>
      </c>
      <c r="B2469" s="6">
        <v>1</v>
      </c>
    </row>
    <row r="2470" spans="1:2" x14ac:dyDescent="0.25">
      <c r="A2470" s="6" t="s">
        <v>411</v>
      </c>
      <c r="B2470" s="6">
        <v>1</v>
      </c>
    </row>
    <row r="2471" spans="1:2" x14ac:dyDescent="0.25">
      <c r="A2471" s="6" t="s">
        <v>934</v>
      </c>
      <c r="B2471" s="6">
        <v>1</v>
      </c>
    </row>
    <row r="2472" spans="1:2" x14ac:dyDescent="0.25">
      <c r="A2472" s="6" t="s">
        <v>32371</v>
      </c>
      <c r="B2472" s="6">
        <v>1</v>
      </c>
    </row>
    <row r="2473" spans="1:2" x14ac:dyDescent="0.25">
      <c r="A2473" s="6" t="s">
        <v>5415</v>
      </c>
      <c r="B2473" s="6">
        <v>1</v>
      </c>
    </row>
    <row r="2474" spans="1:2" x14ac:dyDescent="0.25">
      <c r="A2474" s="6" t="s">
        <v>2397</v>
      </c>
      <c r="B2474" s="6">
        <v>1</v>
      </c>
    </row>
    <row r="2475" spans="1:2" x14ac:dyDescent="0.25">
      <c r="A2475" s="6" t="s">
        <v>2314</v>
      </c>
      <c r="B2475" s="6">
        <v>1</v>
      </c>
    </row>
    <row r="2476" spans="1:2" x14ac:dyDescent="0.25">
      <c r="A2476" s="6" t="s">
        <v>3999</v>
      </c>
      <c r="B2476" s="6">
        <v>1</v>
      </c>
    </row>
    <row r="2477" spans="1:2" x14ac:dyDescent="0.25">
      <c r="A2477" s="6" t="s">
        <v>7379</v>
      </c>
      <c r="B2477" s="6">
        <v>1</v>
      </c>
    </row>
    <row r="2478" spans="1:2" x14ac:dyDescent="0.25">
      <c r="A2478" s="6" t="s">
        <v>7339</v>
      </c>
      <c r="B2478" s="6">
        <v>1</v>
      </c>
    </row>
    <row r="2479" spans="1:2" x14ac:dyDescent="0.25">
      <c r="A2479" s="6" t="s">
        <v>6971</v>
      </c>
      <c r="B2479" s="6">
        <v>1</v>
      </c>
    </row>
    <row r="2480" spans="1:2" x14ac:dyDescent="0.25">
      <c r="A2480" s="6" t="s">
        <v>36742</v>
      </c>
      <c r="B2480" s="6">
        <v>1</v>
      </c>
    </row>
    <row r="2481" spans="1:2" x14ac:dyDescent="0.25">
      <c r="A2481" s="6" t="s">
        <v>6497</v>
      </c>
      <c r="B2481" s="6">
        <v>1</v>
      </c>
    </row>
    <row r="2482" spans="1:2" x14ac:dyDescent="0.25">
      <c r="A2482" s="6" t="s">
        <v>1839</v>
      </c>
      <c r="B2482" s="6">
        <v>1</v>
      </c>
    </row>
    <row r="2483" spans="1:2" x14ac:dyDescent="0.25">
      <c r="A2483" s="6" t="s">
        <v>1825</v>
      </c>
      <c r="B2483" s="6">
        <v>1</v>
      </c>
    </row>
    <row r="2484" spans="1:2" x14ac:dyDescent="0.25">
      <c r="A2484" s="6" t="s">
        <v>2482</v>
      </c>
      <c r="B2484" s="6">
        <v>1</v>
      </c>
    </row>
    <row r="2485" spans="1:2" x14ac:dyDescent="0.25">
      <c r="A2485" s="6" t="s">
        <v>3563</v>
      </c>
      <c r="B2485" s="6">
        <v>1</v>
      </c>
    </row>
    <row r="2486" spans="1:2" x14ac:dyDescent="0.25">
      <c r="A2486" s="6" t="s">
        <v>536</v>
      </c>
      <c r="B2486" s="6">
        <v>1</v>
      </c>
    </row>
    <row r="2487" spans="1:2" x14ac:dyDescent="0.25">
      <c r="A2487" s="6" t="s">
        <v>2439</v>
      </c>
      <c r="B2487" s="6">
        <v>1</v>
      </c>
    </row>
    <row r="2488" spans="1:2" x14ac:dyDescent="0.25">
      <c r="A2488" s="6" t="s">
        <v>6674</v>
      </c>
      <c r="B2488" s="6">
        <v>1</v>
      </c>
    </row>
    <row r="2489" spans="1:2" x14ac:dyDescent="0.25">
      <c r="A2489" s="15" t="s">
        <v>15508</v>
      </c>
      <c r="B2489" s="6">
        <v>1</v>
      </c>
    </row>
    <row r="2490" spans="1:2" x14ac:dyDescent="0.25">
      <c r="A2490" s="6" t="s">
        <v>32408</v>
      </c>
      <c r="B2490" s="6">
        <v>1</v>
      </c>
    </row>
    <row r="2491" spans="1:2" x14ac:dyDescent="0.25">
      <c r="A2491" s="6" t="s">
        <v>4179</v>
      </c>
      <c r="B2491" s="6">
        <v>1</v>
      </c>
    </row>
    <row r="2492" spans="1:2" x14ac:dyDescent="0.25">
      <c r="A2492" s="6" t="s">
        <v>2361</v>
      </c>
      <c r="B2492" s="6">
        <v>1</v>
      </c>
    </row>
    <row r="2493" spans="1:2" x14ac:dyDescent="0.25">
      <c r="A2493" s="6" t="s">
        <v>1998</v>
      </c>
      <c r="B2493" s="6">
        <v>1</v>
      </c>
    </row>
    <row r="2494" spans="1:2" x14ac:dyDescent="0.25">
      <c r="A2494" s="6" t="s">
        <v>7391</v>
      </c>
      <c r="B2494" s="6">
        <v>1</v>
      </c>
    </row>
    <row r="2495" spans="1:2" x14ac:dyDescent="0.25">
      <c r="A2495" s="6" t="s">
        <v>32825</v>
      </c>
      <c r="B2495" s="6">
        <v>1</v>
      </c>
    </row>
    <row r="2496" spans="1:2" x14ac:dyDescent="0.25">
      <c r="A2496" s="6" t="s">
        <v>2586</v>
      </c>
      <c r="B2496" s="6">
        <v>1</v>
      </c>
    </row>
    <row r="2497" spans="1:2" x14ac:dyDescent="0.25">
      <c r="A2497" s="6" t="s">
        <v>7625</v>
      </c>
      <c r="B2497" s="6">
        <v>1</v>
      </c>
    </row>
    <row r="2498" spans="1:2" x14ac:dyDescent="0.25">
      <c r="A2498" s="6" t="s">
        <v>2022</v>
      </c>
      <c r="B2498" s="6">
        <v>1</v>
      </c>
    </row>
    <row r="2499" spans="1:2" x14ac:dyDescent="0.25">
      <c r="A2499" s="6" t="s">
        <v>32628</v>
      </c>
      <c r="B2499" s="6">
        <v>1</v>
      </c>
    </row>
    <row r="2500" spans="1:2" x14ac:dyDescent="0.25">
      <c r="A2500" s="6" t="s">
        <v>5509</v>
      </c>
      <c r="B2500" s="6">
        <v>1</v>
      </c>
    </row>
    <row r="2501" spans="1:2" x14ac:dyDescent="0.25">
      <c r="A2501" s="6" t="s">
        <v>2993</v>
      </c>
      <c r="B2501" s="6">
        <v>1</v>
      </c>
    </row>
    <row r="2502" spans="1:2" x14ac:dyDescent="0.25">
      <c r="A2502" s="6" t="s">
        <v>2215</v>
      </c>
      <c r="B2502" s="6">
        <v>1</v>
      </c>
    </row>
    <row r="2503" spans="1:2" x14ac:dyDescent="0.25">
      <c r="A2503" s="6" t="s">
        <v>1661</v>
      </c>
      <c r="B2503" s="6">
        <v>1</v>
      </c>
    </row>
    <row r="2504" spans="1:2" x14ac:dyDescent="0.25">
      <c r="A2504" s="6" t="s">
        <v>3829</v>
      </c>
      <c r="B2504" s="6">
        <v>1</v>
      </c>
    </row>
    <row r="2505" spans="1:2" x14ac:dyDescent="0.25">
      <c r="A2505" s="6" t="s">
        <v>2249</v>
      </c>
      <c r="B2505" s="6">
        <v>1</v>
      </c>
    </row>
    <row r="2506" spans="1:2" x14ac:dyDescent="0.25">
      <c r="A2506" s="6" t="s">
        <v>2030</v>
      </c>
      <c r="B2506" s="6">
        <v>1</v>
      </c>
    </row>
    <row r="2507" spans="1:2" x14ac:dyDescent="0.25">
      <c r="A2507" s="6" t="s">
        <v>1578</v>
      </c>
      <c r="B2507" s="6">
        <v>1</v>
      </c>
    </row>
    <row r="2508" spans="1:2" x14ac:dyDescent="0.25">
      <c r="A2508" s="15" t="s">
        <v>15509</v>
      </c>
      <c r="B2508" s="6">
        <v>1</v>
      </c>
    </row>
    <row r="2509" spans="1:2" x14ac:dyDescent="0.25">
      <c r="A2509" s="6" t="s">
        <v>4820</v>
      </c>
      <c r="B2509" s="6">
        <v>1</v>
      </c>
    </row>
    <row r="2510" spans="1:2" x14ac:dyDescent="0.25">
      <c r="A2510" s="6" t="s">
        <v>291</v>
      </c>
      <c r="B2510" s="6">
        <v>1</v>
      </c>
    </row>
    <row r="2511" spans="1:2" x14ac:dyDescent="0.25">
      <c r="A2511" s="6" t="s">
        <v>4707</v>
      </c>
      <c r="B2511" s="6">
        <v>1</v>
      </c>
    </row>
    <row r="2512" spans="1:2" x14ac:dyDescent="0.25">
      <c r="A2512" s="6" t="s">
        <v>3755</v>
      </c>
      <c r="B2512" s="6">
        <v>1</v>
      </c>
    </row>
    <row r="2513" spans="1:2" x14ac:dyDescent="0.25">
      <c r="A2513" s="6" t="s">
        <v>376</v>
      </c>
      <c r="B2513" s="6">
        <v>1</v>
      </c>
    </row>
    <row r="2514" spans="1:2" x14ac:dyDescent="0.25">
      <c r="A2514" s="6" t="s">
        <v>1566</v>
      </c>
      <c r="B2514" s="6">
        <v>1</v>
      </c>
    </row>
    <row r="2515" spans="1:2" x14ac:dyDescent="0.25">
      <c r="A2515" s="6" t="s">
        <v>4943</v>
      </c>
      <c r="B2515" s="6">
        <v>1</v>
      </c>
    </row>
    <row r="2516" spans="1:2" x14ac:dyDescent="0.25">
      <c r="A2516" s="6" t="s">
        <v>6718</v>
      </c>
      <c r="B2516" s="6">
        <v>1</v>
      </c>
    </row>
    <row r="2517" spans="1:2" x14ac:dyDescent="0.25">
      <c r="A2517" s="6" t="s">
        <v>33544</v>
      </c>
      <c r="B2517" s="6">
        <v>1</v>
      </c>
    </row>
    <row r="2518" spans="1:2" x14ac:dyDescent="0.25">
      <c r="A2518" s="6" t="s">
        <v>2391</v>
      </c>
      <c r="B2518" s="6">
        <v>1</v>
      </c>
    </row>
    <row r="2519" spans="1:2" x14ac:dyDescent="0.25">
      <c r="A2519" s="6" t="s">
        <v>33293</v>
      </c>
      <c r="B2519" s="6">
        <v>1</v>
      </c>
    </row>
    <row r="2520" spans="1:2" x14ac:dyDescent="0.25">
      <c r="A2520" s="6" t="s">
        <v>32733</v>
      </c>
      <c r="B2520" s="6">
        <v>1</v>
      </c>
    </row>
    <row r="2521" spans="1:2" x14ac:dyDescent="0.25">
      <c r="A2521" s="6" t="s">
        <v>6654</v>
      </c>
      <c r="B2521" s="6">
        <v>1</v>
      </c>
    </row>
    <row r="2522" spans="1:2" x14ac:dyDescent="0.25">
      <c r="A2522" s="6" t="s">
        <v>5309</v>
      </c>
      <c r="B2522" s="6">
        <v>1</v>
      </c>
    </row>
    <row r="2523" spans="1:2" x14ac:dyDescent="0.25">
      <c r="A2523" s="6" t="s">
        <v>5717</v>
      </c>
      <c r="B2523" s="6">
        <v>1</v>
      </c>
    </row>
    <row r="2524" spans="1:2" x14ac:dyDescent="0.25">
      <c r="A2524" s="6" t="s">
        <v>7867</v>
      </c>
      <c r="B2524" s="6">
        <v>1</v>
      </c>
    </row>
    <row r="2525" spans="1:2" x14ac:dyDescent="0.25">
      <c r="A2525" s="6" t="s">
        <v>3603</v>
      </c>
      <c r="B2525" s="6">
        <v>1</v>
      </c>
    </row>
    <row r="2526" spans="1:2" x14ac:dyDescent="0.25">
      <c r="A2526" s="6" t="s">
        <v>33095</v>
      </c>
      <c r="B2526" s="6">
        <v>1</v>
      </c>
    </row>
    <row r="2527" spans="1:2" x14ac:dyDescent="0.25">
      <c r="A2527" s="6" t="s">
        <v>33528</v>
      </c>
      <c r="B2527" s="6">
        <v>1</v>
      </c>
    </row>
    <row r="2528" spans="1:2" x14ac:dyDescent="0.25">
      <c r="A2528" s="6" t="s">
        <v>5733</v>
      </c>
      <c r="B2528" s="6">
        <v>1</v>
      </c>
    </row>
    <row r="2529" spans="1:2" x14ac:dyDescent="0.25">
      <c r="A2529" s="6" t="s">
        <v>2332</v>
      </c>
      <c r="B2529" s="6">
        <v>1</v>
      </c>
    </row>
    <row r="2530" spans="1:2" x14ac:dyDescent="0.25">
      <c r="A2530" s="6" t="s">
        <v>7821</v>
      </c>
      <c r="B2530" s="6">
        <v>1</v>
      </c>
    </row>
    <row r="2531" spans="1:2" x14ac:dyDescent="0.25">
      <c r="A2531" s="6" t="s">
        <v>419</v>
      </c>
      <c r="B2531" s="6">
        <v>1</v>
      </c>
    </row>
    <row r="2532" spans="1:2" x14ac:dyDescent="0.25">
      <c r="A2532" s="6" t="s">
        <v>7559</v>
      </c>
      <c r="B2532" s="6">
        <v>1</v>
      </c>
    </row>
    <row r="2533" spans="1:2" x14ac:dyDescent="0.25">
      <c r="A2533" s="6" t="s">
        <v>1651</v>
      </c>
      <c r="B2533" s="6">
        <v>1</v>
      </c>
    </row>
    <row r="2534" spans="1:2" x14ac:dyDescent="0.25">
      <c r="A2534" s="6" t="s">
        <v>4876</v>
      </c>
      <c r="B2534" s="6">
        <v>1</v>
      </c>
    </row>
    <row r="2535" spans="1:2" x14ac:dyDescent="0.25">
      <c r="A2535" s="6" t="s">
        <v>1323</v>
      </c>
      <c r="B2535" s="6">
        <v>1</v>
      </c>
    </row>
    <row r="2536" spans="1:2" x14ac:dyDescent="0.25">
      <c r="A2536" s="6" t="s">
        <v>3589</v>
      </c>
      <c r="B2536" s="6">
        <v>1</v>
      </c>
    </row>
    <row r="2537" spans="1:2" x14ac:dyDescent="0.25">
      <c r="A2537" s="6" t="s">
        <v>3671</v>
      </c>
      <c r="B2537" s="6">
        <v>1</v>
      </c>
    </row>
    <row r="2538" spans="1:2" x14ac:dyDescent="0.25">
      <c r="A2538" s="6" t="s">
        <v>7611</v>
      </c>
      <c r="B2538" s="6">
        <v>1</v>
      </c>
    </row>
    <row r="2539" spans="1:2" x14ac:dyDescent="0.25">
      <c r="A2539" s="6" t="s">
        <v>5465</v>
      </c>
      <c r="B2539" s="6">
        <v>1</v>
      </c>
    </row>
    <row r="2540" spans="1:2" x14ac:dyDescent="0.25">
      <c r="A2540" s="6" t="s">
        <v>33109</v>
      </c>
      <c r="B2540" s="6">
        <v>1</v>
      </c>
    </row>
    <row r="2541" spans="1:2" x14ac:dyDescent="0.25">
      <c r="A2541" s="6" t="s">
        <v>5287</v>
      </c>
      <c r="B2541" s="6">
        <v>1</v>
      </c>
    </row>
    <row r="2542" spans="1:2" x14ac:dyDescent="0.25">
      <c r="A2542" s="6" t="s">
        <v>5317</v>
      </c>
      <c r="B2542" s="6">
        <v>1</v>
      </c>
    </row>
    <row r="2543" spans="1:2" x14ac:dyDescent="0.25">
      <c r="A2543" s="6" t="s">
        <v>8036</v>
      </c>
      <c r="B2543" s="6">
        <v>1</v>
      </c>
    </row>
    <row r="2544" spans="1:2" x14ac:dyDescent="0.25">
      <c r="A2544" s="6" t="s">
        <v>3698</v>
      </c>
      <c r="B2544" s="6">
        <v>1</v>
      </c>
    </row>
    <row r="2545" spans="1:2" x14ac:dyDescent="0.25">
      <c r="A2545" s="6" t="s">
        <v>6021</v>
      </c>
      <c r="B2545" s="6">
        <v>1</v>
      </c>
    </row>
    <row r="2546" spans="1:2" x14ac:dyDescent="0.25">
      <c r="A2546" s="6" t="s">
        <v>7428</v>
      </c>
      <c r="B2546" s="6">
        <v>1</v>
      </c>
    </row>
    <row r="2547" spans="1:2" x14ac:dyDescent="0.25">
      <c r="A2547" s="6" t="s">
        <v>32301</v>
      </c>
      <c r="B2547" s="6">
        <v>1</v>
      </c>
    </row>
    <row r="2548" spans="1:2" x14ac:dyDescent="0.25">
      <c r="A2548" s="6" t="s">
        <v>32299</v>
      </c>
      <c r="B2548" s="6">
        <v>1</v>
      </c>
    </row>
    <row r="2549" spans="1:2" x14ac:dyDescent="0.25">
      <c r="A2549" s="6" t="s">
        <v>32295</v>
      </c>
      <c r="B2549" s="6">
        <v>1</v>
      </c>
    </row>
    <row r="2550" spans="1:2" x14ac:dyDescent="0.25">
      <c r="A2550" s="6" t="s">
        <v>7869</v>
      </c>
      <c r="B2550" s="6">
        <v>1</v>
      </c>
    </row>
    <row r="2551" spans="1:2" x14ac:dyDescent="0.25">
      <c r="A2551" s="6" t="s">
        <v>2196</v>
      </c>
      <c r="B2551" s="6">
        <v>1</v>
      </c>
    </row>
    <row r="2552" spans="1:2" x14ac:dyDescent="0.25">
      <c r="A2552" s="6" t="s">
        <v>3867</v>
      </c>
      <c r="B2552" s="6">
        <v>1</v>
      </c>
    </row>
    <row r="2553" spans="1:2" x14ac:dyDescent="0.25">
      <c r="A2553" s="6" t="s">
        <v>33295</v>
      </c>
      <c r="B2553" s="6">
        <v>1</v>
      </c>
    </row>
    <row r="2554" spans="1:2" x14ac:dyDescent="0.25">
      <c r="A2554" s="6" t="s">
        <v>33666</v>
      </c>
      <c r="B2554" s="6">
        <v>1</v>
      </c>
    </row>
    <row r="2555" spans="1:2" x14ac:dyDescent="0.25">
      <c r="A2555" s="6" t="s">
        <v>8018</v>
      </c>
      <c r="B2555" s="6">
        <v>1</v>
      </c>
    </row>
    <row r="2556" spans="1:2" x14ac:dyDescent="0.25">
      <c r="A2556" s="6" t="s">
        <v>7353</v>
      </c>
      <c r="B2556" s="6">
        <v>1</v>
      </c>
    </row>
    <row r="2557" spans="1:2" x14ac:dyDescent="0.25">
      <c r="A2557" s="6" t="s">
        <v>6493</v>
      </c>
      <c r="B2557" s="6">
        <v>1</v>
      </c>
    </row>
    <row r="2558" spans="1:2" x14ac:dyDescent="0.25">
      <c r="A2558" s="6" t="s">
        <v>7204</v>
      </c>
      <c r="B2558" s="6">
        <v>1</v>
      </c>
    </row>
    <row r="2559" spans="1:2" x14ac:dyDescent="0.25">
      <c r="A2559" s="6" t="s">
        <v>6562</v>
      </c>
      <c r="B2559" s="6">
        <v>1</v>
      </c>
    </row>
    <row r="2560" spans="1:2" x14ac:dyDescent="0.25">
      <c r="A2560" s="6" t="s">
        <v>33336</v>
      </c>
      <c r="B2560" s="6">
        <v>1</v>
      </c>
    </row>
    <row r="2561" spans="1:2" x14ac:dyDescent="0.25">
      <c r="A2561" s="6" t="s">
        <v>3657</v>
      </c>
      <c r="B2561" s="6">
        <v>1</v>
      </c>
    </row>
    <row r="2562" spans="1:2" x14ac:dyDescent="0.25">
      <c r="A2562" s="6" t="s">
        <v>33414</v>
      </c>
      <c r="B2562" s="6">
        <v>1</v>
      </c>
    </row>
    <row r="2563" spans="1:2" x14ac:dyDescent="0.25">
      <c r="A2563" s="6" t="s">
        <v>36744</v>
      </c>
      <c r="B2563" s="6">
        <v>1</v>
      </c>
    </row>
    <row r="2564" spans="1:2" x14ac:dyDescent="0.25">
      <c r="A2564" s="6" t="s">
        <v>33575</v>
      </c>
      <c r="B2564" s="6">
        <v>1</v>
      </c>
    </row>
    <row r="2565" spans="1:2" x14ac:dyDescent="0.25">
      <c r="A2565" s="6" t="s">
        <v>8038</v>
      </c>
      <c r="B2565" s="6">
        <v>1</v>
      </c>
    </row>
    <row r="2566" spans="1:2" x14ac:dyDescent="0.25">
      <c r="A2566" s="6" t="s">
        <v>1942</v>
      </c>
      <c r="B2566" s="6">
        <v>1</v>
      </c>
    </row>
    <row r="2567" spans="1:2" x14ac:dyDescent="0.25">
      <c r="A2567" s="6" t="s">
        <v>5042</v>
      </c>
      <c r="B2567" s="6">
        <v>1</v>
      </c>
    </row>
    <row r="2568" spans="1:2" x14ac:dyDescent="0.25">
      <c r="A2568" s="6" t="s">
        <v>8040</v>
      </c>
      <c r="B2568" s="6">
        <v>1</v>
      </c>
    </row>
    <row r="2569" spans="1:2" x14ac:dyDescent="0.25">
      <c r="A2569" s="6" t="s">
        <v>32493</v>
      </c>
      <c r="B2569" s="6">
        <v>1</v>
      </c>
    </row>
    <row r="2570" spans="1:2" x14ac:dyDescent="0.25">
      <c r="A2570" s="6" t="s">
        <v>32398</v>
      </c>
      <c r="B2570" s="6">
        <v>1</v>
      </c>
    </row>
    <row r="2571" spans="1:2" x14ac:dyDescent="0.25">
      <c r="A2571" s="6" t="s">
        <v>6314</v>
      </c>
      <c r="B2571" s="6">
        <v>1</v>
      </c>
    </row>
    <row r="2572" spans="1:2" x14ac:dyDescent="0.25">
      <c r="A2572" s="6" t="s">
        <v>7226</v>
      </c>
      <c r="B2572" s="6">
        <v>1</v>
      </c>
    </row>
    <row r="2573" spans="1:2" x14ac:dyDescent="0.25">
      <c r="A2573" s="6" t="s">
        <v>4454</v>
      </c>
      <c r="B2573" s="6">
        <v>1</v>
      </c>
    </row>
    <row r="2574" spans="1:2" x14ac:dyDescent="0.25">
      <c r="A2574" s="6" t="s">
        <v>5713</v>
      </c>
      <c r="B2574" s="6">
        <v>1</v>
      </c>
    </row>
    <row r="2575" spans="1:2" x14ac:dyDescent="0.25">
      <c r="A2575" s="6" t="s">
        <v>4139</v>
      </c>
      <c r="B2575" s="6">
        <v>1</v>
      </c>
    </row>
    <row r="2576" spans="1:2" x14ac:dyDescent="0.25">
      <c r="A2576" s="6" t="s">
        <v>2534</v>
      </c>
      <c r="B2576" s="6">
        <v>1</v>
      </c>
    </row>
    <row r="2577" spans="1:2" x14ac:dyDescent="0.25">
      <c r="A2577" s="6" t="s">
        <v>7377</v>
      </c>
      <c r="B2577" s="6">
        <v>1</v>
      </c>
    </row>
    <row r="2578" spans="1:2" x14ac:dyDescent="0.25">
      <c r="A2578" s="6" t="s">
        <v>6481</v>
      </c>
      <c r="B2578" s="6">
        <v>1</v>
      </c>
    </row>
    <row r="2579" spans="1:2" x14ac:dyDescent="0.25">
      <c r="A2579" s="6" t="s">
        <v>32843</v>
      </c>
      <c r="B2579" s="6">
        <v>1</v>
      </c>
    </row>
    <row r="2580" spans="1:2" x14ac:dyDescent="0.25">
      <c r="A2580" s="6" t="s">
        <v>32933</v>
      </c>
      <c r="B2580" s="6">
        <v>1</v>
      </c>
    </row>
    <row r="2581" spans="1:2" x14ac:dyDescent="0.25">
      <c r="A2581" s="6" t="s">
        <v>2088</v>
      </c>
      <c r="B2581" s="6">
        <v>1</v>
      </c>
    </row>
    <row r="2582" spans="1:2" x14ac:dyDescent="0.25">
      <c r="A2582" s="6" t="s">
        <v>36759</v>
      </c>
      <c r="B2582" s="6">
        <v>1</v>
      </c>
    </row>
    <row r="2583" spans="1:2" x14ac:dyDescent="0.25">
      <c r="A2583" s="6" t="s">
        <v>6491</v>
      </c>
      <c r="B2583" s="6">
        <v>1</v>
      </c>
    </row>
    <row r="2584" spans="1:2" x14ac:dyDescent="0.25">
      <c r="A2584" s="6" t="s">
        <v>7422</v>
      </c>
      <c r="B2584" s="6">
        <v>1</v>
      </c>
    </row>
    <row r="2585" spans="1:2" x14ac:dyDescent="0.25">
      <c r="A2585" s="6" t="s">
        <v>6994</v>
      </c>
      <c r="B2585" s="6">
        <v>1</v>
      </c>
    </row>
    <row r="2586" spans="1:2" x14ac:dyDescent="0.25">
      <c r="A2586" s="6" t="s">
        <v>6638</v>
      </c>
      <c r="B2586" s="6">
        <v>1</v>
      </c>
    </row>
    <row r="2587" spans="1:2" x14ac:dyDescent="0.25">
      <c r="A2587" s="6" t="s">
        <v>7006</v>
      </c>
      <c r="B2587" s="6">
        <v>1</v>
      </c>
    </row>
    <row r="2588" spans="1:2" x14ac:dyDescent="0.25">
      <c r="A2588" s="6" t="s">
        <v>2568</v>
      </c>
      <c r="B2588" s="6">
        <v>1</v>
      </c>
    </row>
    <row r="2589" spans="1:2" x14ac:dyDescent="0.25">
      <c r="A2589" s="6" t="s">
        <v>5974</v>
      </c>
      <c r="B2589" s="6">
        <v>1</v>
      </c>
    </row>
    <row r="2590" spans="1:2" x14ac:dyDescent="0.25">
      <c r="A2590" s="6" t="s">
        <v>36770</v>
      </c>
      <c r="B2590" s="6">
        <v>1</v>
      </c>
    </row>
    <row r="2591" spans="1:2" x14ac:dyDescent="0.25">
      <c r="A2591" s="6" t="s">
        <v>7992</v>
      </c>
      <c r="B2591" s="6">
        <v>1</v>
      </c>
    </row>
    <row r="2592" spans="1:2" x14ac:dyDescent="0.25">
      <c r="A2592" s="6" t="s">
        <v>2967</v>
      </c>
      <c r="B2592" s="6">
        <v>1</v>
      </c>
    </row>
    <row r="2593" spans="1:2" x14ac:dyDescent="0.25">
      <c r="A2593" s="6" t="s">
        <v>36736</v>
      </c>
      <c r="B2593" s="6">
        <v>1</v>
      </c>
    </row>
    <row r="2594" spans="1:2" x14ac:dyDescent="0.25">
      <c r="A2594" s="6" t="s">
        <v>1715</v>
      </c>
      <c r="B2594" s="6">
        <v>1</v>
      </c>
    </row>
    <row r="2595" spans="1:2" x14ac:dyDescent="0.25">
      <c r="A2595" s="6" t="s">
        <v>4123</v>
      </c>
      <c r="B2595" s="6">
        <v>1</v>
      </c>
    </row>
    <row r="2596" spans="1:2" x14ac:dyDescent="0.25">
      <c r="A2596" s="6" t="s">
        <v>4534</v>
      </c>
      <c r="B2596" s="6">
        <v>1</v>
      </c>
    </row>
    <row r="2597" spans="1:2" x14ac:dyDescent="0.25">
      <c r="A2597" s="6" t="s">
        <v>5701</v>
      </c>
      <c r="B2597" s="6">
        <v>1</v>
      </c>
    </row>
    <row r="2598" spans="1:2" x14ac:dyDescent="0.25">
      <c r="A2598" s="6" t="s">
        <v>2039</v>
      </c>
      <c r="B2598" s="6">
        <v>1</v>
      </c>
    </row>
    <row r="2599" spans="1:2" x14ac:dyDescent="0.25">
      <c r="A2599" s="6" t="s">
        <v>1472</v>
      </c>
      <c r="B2599" s="6">
        <v>1</v>
      </c>
    </row>
    <row r="2600" spans="1:2" x14ac:dyDescent="0.25">
      <c r="A2600" s="6" t="s">
        <v>500</v>
      </c>
      <c r="B2600" s="6">
        <v>1</v>
      </c>
    </row>
    <row r="2601" spans="1:2" x14ac:dyDescent="0.25">
      <c r="A2601" s="6" t="s">
        <v>1885</v>
      </c>
      <c r="B2601" s="6">
        <v>1</v>
      </c>
    </row>
    <row r="2602" spans="1:2" x14ac:dyDescent="0.25">
      <c r="A2602" s="6" t="s">
        <v>1317</v>
      </c>
      <c r="B2602" s="6">
        <v>1</v>
      </c>
    </row>
    <row r="2603" spans="1:2" x14ac:dyDescent="0.25">
      <c r="A2603" s="6" t="s">
        <v>5988</v>
      </c>
      <c r="B2603" s="6">
        <v>1</v>
      </c>
    </row>
    <row r="2604" spans="1:2" x14ac:dyDescent="0.25">
      <c r="A2604" s="6" t="s">
        <v>1474</v>
      </c>
      <c r="B2604" s="6">
        <v>1</v>
      </c>
    </row>
    <row r="2605" spans="1:2" x14ac:dyDescent="0.25">
      <c r="A2605" s="6" t="s">
        <v>36785</v>
      </c>
      <c r="B2605" s="6">
        <v>1</v>
      </c>
    </row>
    <row r="2606" spans="1:2" x14ac:dyDescent="0.25">
      <c r="A2606" s="6" t="s">
        <v>33270</v>
      </c>
      <c r="B2606" s="6">
        <v>1</v>
      </c>
    </row>
    <row r="2607" spans="1:2" x14ac:dyDescent="0.25">
      <c r="A2607" s="6" t="s">
        <v>7523</v>
      </c>
      <c r="B2607" s="6">
        <v>1</v>
      </c>
    </row>
    <row r="2608" spans="1:2" x14ac:dyDescent="0.25">
      <c r="A2608" s="6" t="s">
        <v>4349</v>
      </c>
      <c r="B2608" s="6">
        <v>1</v>
      </c>
    </row>
    <row r="2609" spans="1:2" x14ac:dyDescent="0.25">
      <c r="A2609" s="6" t="s">
        <v>1545</v>
      </c>
      <c r="B2609" s="6">
        <v>1</v>
      </c>
    </row>
    <row r="2610" spans="1:2" x14ac:dyDescent="0.25">
      <c r="A2610" s="6" t="s">
        <v>1067</v>
      </c>
      <c r="B2610" s="6">
        <v>1</v>
      </c>
    </row>
    <row r="2611" spans="1:2" x14ac:dyDescent="0.25">
      <c r="A2611" s="6" t="s">
        <v>5389</v>
      </c>
      <c r="B2611" s="6">
        <v>1</v>
      </c>
    </row>
    <row r="2612" spans="1:2" x14ac:dyDescent="0.25">
      <c r="A2612" s="6" t="s">
        <v>3639</v>
      </c>
      <c r="B2612" s="6">
        <v>1</v>
      </c>
    </row>
    <row r="2613" spans="1:2" x14ac:dyDescent="0.25">
      <c r="A2613" s="6" t="s">
        <v>3277</v>
      </c>
      <c r="B2613" s="6">
        <v>1</v>
      </c>
    </row>
    <row r="2614" spans="1:2" x14ac:dyDescent="0.25">
      <c r="A2614" s="6" t="s">
        <v>33536</v>
      </c>
      <c r="B2614" s="6">
        <v>1</v>
      </c>
    </row>
    <row r="2615" spans="1:2" x14ac:dyDescent="0.25">
      <c r="A2615" s="6" t="s">
        <v>7935</v>
      </c>
      <c r="B2615" s="6">
        <v>1</v>
      </c>
    </row>
    <row r="2616" spans="1:2" x14ac:dyDescent="0.25">
      <c r="A2616" s="6" t="s">
        <v>627</v>
      </c>
      <c r="B2616" s="6">
        <v>1</v>
      </c>
    </row>
    <row r="2617" spans="1:2" x14ac:dyDescent="0.25">
      <c r="A2617" s="6" t="s">
        <v>4452</v>
      </c>
      <c r="B2617" s="6">
        <v>1</v>
      </c>
    </row>
    <row r="2618" spans="1:2" x14ac:dyDescent="0.25">
      <c r="A2618" s="6" t="s">
        <v>32501</v>
      </c>
      <c r="B2618" s="6">
        <v>1</v>
      </c>
    </row>
    <row r="2619" spans="1:2" x14ac:dyDescent="0.25">
      <c r="A2619" s="6" t="s">
        <v>7436</v>
      </c>
      <c r="B2619" s="6">
        <v>1</v>
      </c>
    </row>
    <row r="2620" spans="1:2" x14ac:dyDescent="0.25">
      <c r="A2620" s="6" t="s">
        <v>36859</v>
      </c>
      <c r="B2620" s="6">
        <v>1</v>
      </c>
    </row>
    <row r="2621" spans="1:2" x14ac:dyDescent="0.25">
      <c r="A2621" s="6" t="s">
        <v>6868</v>
      </c>
      <c r="B2621" s="6">
        <v>1</v>
      </c>
    </row>
    <row r="2622" spans="1:2" x14ac:dyDescent="0.25">
      <c r="A2622" s="6" t="s">
        <v>5994</v>
      </c>
      <c r="B2622" s="6">
        <v>1</v>
      </c>
    </row>
    <row r="2623" spans="1:2" x14ac:dyDescent="0.25">
      <c r="A2623" s="6" t="s">
        <v>780</v>
      </c>
      <c r="B2623" s="6">
        <v>1</v>
      </c>
    </row>
    <row r="2624" spans="1:2" x14ac:dyDescent="0.25">
      <c r="A2624" s="6" t="s">
        <v>4256</v>
      </c>
      <c r="B2624" s="6">
        <v>1</v>
      </c>
    </row>
    <row r="2625" spans="1:2" x14ac:dyDescent="0.25">
      <c r="A2625" s="6" t="s">
        <v>1735</v>
      </c>
      <c r="B2625" s="6">
        <v>1</v>
      </c>
    </row>
    <row r="2626" spans="1:2" x14ac:dyDescent="0.25">
      <c r="A2626" s="6" t="s">
        <v>3402</v>
      </c>
      <c r="B2626" s="6">
        <v>1</v>
      </c>
    </row>
    <row r="2627" spans="1:2" x14ac:dyDescent="0.25">
      <c r="A2627" s="6" t="s">
        <v>4392</v>
      </c>
      <c r="B2627" s="6">
        <v>1</v>
      </c>
    </row>
    <row r="2628" spans="1:2" x14ac:dyDescent="0.25">
      <c r="A2628" s="6" t="s">
        <v>4345</v>
      </c>
      <c r="B2628" s="6">
        <v>1</v>
      </c>
    </row>
    <row r="2629" spans="1:2" x14ac:dyDescent="0.25">
      <c r="A2629" s="6" t="s">
        <v>4370</v>
      </c>
      <c r="B2629" s="6">
        <v>1</v>
      </c>
    </row>
    <row r="2630" spans="1:2" x14ac:dyDescent="0.25">
      <c r="A2630" s="6" t="s">
        <v>33722</v>
      </c>
      <c r="B2630" s="6">
        <v>1</v>
      </c>
    </row>
    <row r="2631" spans="1:2" x14ac:dyDescent="0.25">
      <c r="A2631" s="6" t="s">
        <v>5561</v>
      </c>
      <c r="B2631" s="6">
        <v>1</v>
      </c>
    </row>
    <row r="2632" spans="1:2" x14ac:dyDescent="0.25">
      <c r="A2632" s="6" t="s">
        <v>1827</v>
      </c>
      <c r="B2632" s="6">
        <v>1</v>
      </c>
    </row>
    <row r="2633" spans="1:2" x14ac:dyDescent="0.25">
      <c r="A2633" s="6" t="s">
        <v>4355</v>
      </c>
      <c r="B2633" s="6">
        <v>1</v>
      </c>
    </row>
    <row r="2634" spans="1:2" x14ac:dyDescent="0.25">
      <c r="A2634" s="6" t="s">
        <v>1005</v>
      </c>
      <c r="B2634" s="6">
        <v>1</v>
      </c>
    </row>
    <row r="2635" spans="1:2" x14ac:dyDescent="0.25">
      <c r="A2635" s="6" t="s">
        <v>7090</v>
      </c>
      <c r="B2635" s="6">
        <v>1</v>
      </c>
    </row>
    <row r="2636" spans="1:2" x14ac:dyDescent="0.25">
      <c r="A2636" s="6" t="s">
        <v>8072</v>
      </c>
      <c r="B2636" s="6">
        <v>1</v>
      </c>
    </row>
    <row r="2637" spans="1:2" x14ac:dyDescent="0.25">
      <c r="A2637" s="6" t="s">
        <v>6069</v>
      </c>
      <c r="B2637" s="6">
        <v>1</v>
      </c>
    </row>
    <row r="2638" spans="1:2" x14ac:dyDescent="0.25">
      <c r="A2638" s="6" t="s">
        <v>3003</v>
      </c>
      <c r="B2638" s="6">
        <v>1</v>
      </c>
    </row>
    <row r="2639" spans="1:2" x14ac:dyDescent="0.25">
      <c r="A2639" s="6" t="s">
        <v>5247</v>
      </c>
      <c r="B2639" s="6">
        <v>1</v>
      </c>
    </row>
    <row r="2640" spans="1:2" x14ac:dyDescent="0.25">
      <c r="A2640" s="6" t="s">
        <v>790</v>
      </c>
      <c r="B2640" s="6">
        <v>1</v>
      </c>
    </row>
    <row r="2641" spans="1:2" x14ac:dyDescent="0.25">
      <c r="A2641" s="6" t="s">
        <v>36796</v>
      </c>
      <c r="B2641" s="6">
        <v>1</v>
      </c>
    </row>
    <row r="2642" spans="1:2" x14ac:dyDescent="0.25">
      <c r="A2642" s="6" t="s">
        <v>5505</v>
      </c>
      <c r="B2642" s="6">
        <v>1</v>
      </c>
    </row>
    <row r="2643" spans="1:2" x14ac:dyDescent="0.25">
      <c r="A2643" s="6" t="s">
        <v>3903</v>
      </c>
      <c r="B2643" s="6">
        <v>1</v>
      </c>
    </row>
    <row r="2644" spans="1:2" x14ac:dyDescent="0.25">
      <c r="A2644" s="6" t="s">
        <v>33510</v>
      </c>
      <c r="B2644" s="6">
        <v>1</v>
      </c>
    </row>
    <row r="2645" spans="1:2" x14ac:dyDescent="0.25">
      <c r="A2645" s="6" t="s">
        <v>33149</v>
      </c>
      <c r="B2645" s="6">
        <v>1</v>
      </c>
    </row>
    <row r="2646" spans="1:2" x14ac:dyDescent="0.25">
      <c r="A2646" s="6" t="s">
        <v>5329</v>
      </c>
      <c r="B2646" s="6">
        <v>1</v>
      </c>
    </row>
    <row r="2647" spans="1:2" x14ac:dyDescent="0.25">
      <c r="A2647" s="6" t="s">
        <v>1598</v>
      </c>
      <c r="B2647" s="6">
        <v>1</v>
      </c>
    </row>
    <row r="2648" spans="1:2" x14ac:dyDescent="0.25">
      <c r="A2648" s="6" t="s">
        <v>33845</v>
      </c>
      <c r="B2648" s="6">
        <v>1</v>
      </c>
    </row>
    <row r="2649" spans="1:2" x14ac:dyDescent="0.25">
      <c r="A2649" s="6" t="s">
        <v>6874</v>
      </c>
      <c r="B2649" s="6">
        <v>1</v>
      </c>
    </row>
    <row r="2650" spans="1:2" x14ac:dyDescent="0.25">
      <c r="A2650" s="6" t="s">
        <v>33871</v>
      </c>
      <c r="B2650" s="6">
        <v>1</v>
      </c>
    </row>
    <row r="2651" spans="1:2" x14ac:dyDescent="0.25">
      <c r="A2651" s="6" t="s">
        <v>814</v>
      </c>
      <c r="B2651" s="6">
        <v>1</v>
      </c>
    </row>
    <row r="2652" spans="1:2" x14ac:dyDescent="0.25">
      <c r="A2652" s="6" t="s">
        <v>33256</v>
      </c>
      <c r="B2652" s="6">
        <v>1</v>
      </c>
    </row>
    <row r="2653" spans="1:2" x14ac:dyDescent="0.25">
      <c r="A2653" s="6" t="s">
        <v>3597</v>
      </c>
      <c r="B2653" s="6">
        <v>1</v>
      </c>
    </row>
    <row r="2654" spans="1:2" x14ac:dyDescent="0.25">
      <c r="A2654" s="6" t="s">
        <v>7631</v>
      </c>
      <c r="B2654" s="6">
        <v>1</v>
      </c>
    </row>
    <row r="2655" spans="1:2" x14ac:dyDescent="0.25">
      <c r="A2655" s="6" t="s">
        <v>4913</v>
      </c>
      <c r="B2655" s="6">
        <v>1</v>
      </c>
    </row>
    <row r="2656" spans="1:2" x14ac:dyDescent="0.25">
      <c r="A2656" s="6" t="s">
        <v>36852</v>
      </c>
      <c r="B2656" s="6">
        <v>1</v>
      </c>
    </row>
    <row r="2657" spans="1:2" x14ac:dyDescent="0.25">
      <c r="A2657" s="6" t="s">
        <v>2957</v>
      </c>
      <c r="B2657" s="6">
        <v>1</v>
      </c>
    </row>
    <row r="2658" spans="1:2" x14ac:dyDescent="0.25">
      <c r="A2658" s="6" t="s">
        <v>1996</v>
      </c>
      <c r="B2658" s="6">
        <v>1</v>
      </c>
    </row>
    <row r="2659" spans="1:2" x14ac:dyDescent="0.25">
      <c r="A2659" s="6" t="s">
        <v>1683</v>
      </c>
      <c r="B2659" s="6">
        <v>1</v>
      </c>
    </row>
    <row r="2660" spans="1:2" x14ac:dyDescent="0.25">
      <c r="A2660" s="6" t="s">
        <v>2560</v>
      </c>
      <c r="B2660" s="6">
        <v>1</v>
      </c>
    </row>
    <row r="2661" spans="1:2" x14ac:dyDescent="0.25">
      <c r="A2661" s="6" t="s">
        <v>971</v>
      </c>
      <c r="B2661" s="6">
        <v>1</v>
      </c>
    </row>
    <row r="2662" spans="1:2" x14ac:dyDescent="0.25">
      <c r="A2662" s="6" t="s">
        <v>2198</v>
      </c>
      <c r="B2662" s="6">
        <v>1</v>
      </c>
    </row>
    <row r="2663" spans="1:2" x14ac:dyDescent="0.25">
      <c r="A2663" s="6" t="s">
        <v>5345</v>
      </c>
      <c r="B2663" s="6">
        <v>1</v>
      </c>
    </row>
    <row r="2664" spans="1:2" x14ac:dyDescent="0.25">
      <c r="A2664" s="6" t="s">
        <v>979</v>
      </c>
      <c r="B2664" s="6">
        <v>1</v>
      </c>
    </row>
    <row r="2665" spans="1:2" x14ac:dyDescent="0.25">
      <c r="A2665" s="6" t="s">
        <v>2231</v>
      </c>
      <c r="B2665" s="6">
        <v>1</v>
      </c>
    </row>
    <row r="2666" spans="1:2" x14ac:dyDescent="0.25">
      <c r="A2666" s="6" t="s">
        <v>3561</v>
      </c>
      <c r="B2666" s="6">
        <v>1</v>
      </c>
    </row>
    <row r="2667" spans="1:2" x14ac:dyDescent="0.25">
      <c r="A2667" s="6" t="s">
        <v>800</v>
      </c>
      <c r="B2667" s="6">
        <v>1</v>
      </c>
    </row>
    <row r="2668" spans="1:2" x14ac:dyDescent="0.25">
      <c r="A2668" s="6" t="s">
        <v>4558</v>
      </c>
      <c r="B2668" s="6">
        <v>1</v>
      </c>
    </row>
    <row r="2669" spans="1:2" x14ac:dyDescent="0.25">
      <c r="A2669" s="6" t="s">
        <v>7046</v>
      </c>
      <c r="B2669" s="6">
        <v>1</v>
      </c>
    </row>
    <row r="2670" spans="1:2" x14ac:dyDescent="0.25">
      <c r="A2670" s="6" t="s">
        <v>33298</v>
      </c>
      <c r="B2670" s="6">
        <v>1</v>
      </c>
    </row>
    <row r="2671" spans="1:2" x14ac:dyDescent="0.25">
      <c r="A2671" s="6" t="s">
        <v>6668</v>
      </c>
      <c r="B2671" s="6">
        <v>1</v>
      </c>
    </row>
    <row r="2672" spans="1:2" x14ac:dyDescent="0.25">
      <c r="A2672" s="6" t="s">
        <v>4536</v>
      </c>
      <c r="B2672" s="6">
        <v>1</v>
      </c>
    </row>
    <row r="2673" spans="1:2" x14ac:dyDescent="0.25">
      <c r="A2673" s="6" t="s">
        <v>2783</v>
      </c>
      <c r="B2673" s="6">
        <v>1</v>
      </c>
    </row>
    <row r="2674" spans="1:2" x14ac:dyDescent="0.25">
      <c r="A2674" s="6" t="s">
        <v>3839</v>
      </c>
      <c r="B2674" s="6">
        <v>1</v>
      </c>
    </row>
    <row r="2675" spans="1:2" x14ac:dyDescent="0.25">
      <c r="A2675" s="6" t="s">
        <v>350</v>
      </c>
      <c r="B2675" s="6">
        <v>1</v>
      </c>
    </row>
    <row r="2676" spans="1:2" x14ac:dyDescent="0.25">
      <c r="A2676" s="6" t="s">
        <v>5828</v>
      </c>
      <c r="B2676" s="6">
        <v>1</v>
      </c>
    </row>
    <row r="2677" spans="1:2" x14ac:dyDescent="0.25">
      <c r="A2677" s="6" t="s">
        <v>4854</v>
      </c>
      <c r="B2677" s="6">
        <v>1</v>
      </c>
    </row>
    <row r="2678" spans="1:2" x14ac:dyDescent="0.25">
      <c r="A2678" s="6" t="s">
        <v>3199</v>
      </c>
      <c r="B2678" s="6">
        <v>1</v>
      </c>
    </row>
    <row r="2679" spans="1:2" x14ac:dyDescent="0.25">
      <c r="A2679" s="6" t="s">
        <v>2885</v>
      </c>
      <c r="B2679" s="6">
        <v>1</v>
      </c>
    </row>
    <row r="2680" spans="1:2" x14ac:dyDescent="0.25">
      <c r="A2680" s="6" t="s">
        <v>4945</v>
      </c>
      <c r="B2680" s="6">
        <v>1</v>
      </c>
    </row>
    <row r="2681" spans="1:2" x14ac:dyDescent="0.25">
      <c r="A2681" s="6" t="s">
        <v>32662</v>
      </c>
      <c r="B2681" s="6">
        <v>1</v>
      </c>
    </row>
    <row r="2682" spans="1:2" x14ac:dyDescent="0.25">
      <c r="A2682" s="6" t="s">
        <v>6507</v>
      </c>
      <c r="B2682" s="6">
        <v>1</v>
      </c>
    </row>
    <row r="2683" spans="1:2" x14ac:dyDescent="0.25">
      <c r="A2683" s="6" t="s">
        <v>2310</v>
      </c>
      <c r="B2683" s="6">
        <v>1</v>
      </c>
    </row>
    <row r="2684" spans="1:2" x14ac:dyDescent="0.25">
      <c r="A2684" s="6" t="s">
        <v>851</v>
      </c>
      <c r="B2684" s="6">
        <v>1</v>
      </c>
    </row>
    <row r="2685" spans="1:2" x14ac:dyDescent="0.25">
      <c r="A2685" s="6" t="s">
        <v>6784</v>
      </c>
      <c r="B2685" s="6">
        <v>1</v>
      </c>
    </row>
    <row r="2686" spans="1:2" x14ac:dyDescent="0.25">
      <c r="A2686" s="6" t="s">
        <v>1977</v>
      </c>
      <c r="B2686" s="6">
        <v>1</v>
      </c>
    </row>
    <row r="2687" spans="1:2" x14ac:dyDescent="0.25">
      <c r="A2687" s="6" t="s">
        <v>1979</v>
      </c>
      <c r="B2687" s="6">
        <v>1</v>
      </c>
    </row>
    <row r="2688" spans="1:2" x14ac:dyDescent="0.25">
      <c r="A2688" s="6" t="s">
        <v>36808</v>
      </c>
      <c r="B2688" s="6">
        <v>1</v>
      </c>
    </row>
    <row r="2689" spans="1:2" x14ac:dyDescent="0.25">
      <c r="A2689" s="6" t="s">
        <v>2235</v>
      </c>
      <c r="B2689" s="6">
        <v>1</v>
      </c>
    </row>
    <row r="2690" spans="1:2" x14ac:dyDescent="0.25">
      <c r="A2690" s="6" t="s">
        <v>3843</v>
      </c>
      <c r="B2690" s="6">
        <v>1</v>
      </c>
    </row>
    <row r="2691" spans="1:2" x14ac:dyDescent="0.25">
      <c r="A2691" s="6" t="s">
        <v>33756</v>
      </c>
      <c r="B2691" s="6">
        <v>1</v>
      </c>
    </row>
    <row r="2692" spans="1:2" x14ac:dyDescent="0.25">
      <c r="A2692" s="6" t="s">
        <v>3726</v>
      </c>
      <c r="B2692" s="6">
        <v>1</v>
      </c>
    </row>
    <row r="2693" spans="1:2" x14ac:dyDescent="0.25">
      <c r="A2693" s="6" t="s">
        <v>3901</v>
      </c>
      <c r="B2693" s="6">
        <v>1</v>
      </c>
    </row>
    <row r="2694" spans="1:2" x14ac:dyDescent="0.25">
      <c r="A2694" s="6" t="s">
        <v>3233</v>
      </c>
      <c r="B2694" s="6">
        <v>1</v>
      </c>
    </row>
    <row r="2695" spans="1:2" x14ac:dyDescent="0.25">
      <c r="A2695" s="6" t="s">
        <v>6476</v>
      </c>
      <c r="B2695" s="6">
        <v>1</v>
      </c>
    </row>
    <row r="2696" spans="1:2" x14ac:dyDescent="0.25">
      <c r="A2696" s="6" t="s">
        <v>33159</v>
      </c>
      <c r="B2696" s="6">
        <v>1</v>
      </c>
    </row>
    <row r="2697" spans="1:2" x14ac:dyDescent="0.25">
      <c r="A2697" s="6" t="s">
        <v>4609</v>
      </c>
      <c r="B2697" s="6">
        <v>1</v>
      </c>
    </row>
    <row r="2698" spans="1:2" x14ac:dyDescent="0.25">
      <c r="A2698" s="6" t="s">
        <v>4003</v>
      </c>
      <c r="B2698" s="6">
        <v>1</v>
      </c>
    </row>
    <row r="2699" spans="1:2" x14ac:dyDescent="0.25">
      <c r="A2699" s="6" t="s">
        <v>6704</v>
      </c>
      <c r="B2699" s="6">
        <v>1</v>
      </c>
    </row>
    <row r="2700" spans="1:2" x14ac:dyDescent="0.25">
      <c r="A2700" s="6" t="s">
        <v>33457</v>
      </c>
      <c r="B2700" s="6">
        <v>1</v>
      </c>
    </row>
    <row r="2701" spans="1:2" x14ac:dyDescent="0.25">
      <c r="A2701" s="6" t="s">
        <v>1114</v>
      </c>
      <c r="B2701" s="6">
        <v>1</v>
      </c>
    </row>
    <row r="2702" spans="1:2" x14ac:dyDescent="0.25">
      <c r="A2702" s="6" t="s">
        <v>2466</v>
      </c>
      <c r="B2702" s="6">
        <v>1</v>
      </c>
    </row>
    <row r="2703" spans="1:2" x14ac:dyDescent="0.25">
      <c r="A2703" s="6" t="s">
        <v>704</v>
      </c>
      <c r="B2703" s="6">
        <v>1</v>
      </c>
    </row>
    <row r="2704" spans="1:2" x14ac:dyDescent="0.25">
      <c r="A2704" s="6" t="s">
        <v>456</v>
      </c>
      <c r="B2704" s="6">
        <v>1</v>
      </c>
    </row>
    <row r="2705" spans="1:2" x14ac:dyDescent="0.25">
      <c r="A2705" s="6" t="s">
        <v>928</v>
      </c>
      <c r="B2705" s="6">
        <v>1</v>
      </c>
    </row>
    <row r="2706" spans="1:2" x14ac:dyDescent="0.25">
      <c r="A2706" s="6" t="s">
        <v>4428</v>
      </c>
      <c r="B2706" s="6">
        <v>1</v>
      </c>
    </row>
    <row r="2707" spans="1:2" x14ac:dyDescent="0.25">
      <c r="A2707" s="6" t="s">
        <v>4410</v>
      </c>
      <c r="B2707" s="6">
        <v>1</v>
      </c>
    </row>
    <row r="2708" spans="1:2" x14ac:dyDescent="0.25">
      <c r="A2708" s="6" t="s">
        <v>4822</v>
      </c>
      <c r="B2708" s="6">
        <v>1</v>
      </c>
    </row>
    <row r="2709" spans="1:2" x14ac:dyDescent="0.25">
      <c r="A2709" s="6" t="s">
        <v>6270</v>
      </c>
      <c r="B2709" s="6">
        <v>1</v>
      </c>
    </row>
    <row r="2710" spans="1:2" x14ac:dyDescent="0.25">
      <c r="A2710" s="6" t="s">
        <v>33406</v>
      </c>
      <c r="B2710" s="6">
        <v>1</v>
      </c>
    </row>
    <row r="2711" spans="1:2" x14ac:dyDescent="0.25">
      <c r="A2711" s="6" t="s">
        <v>5890</v>
      </c>
      <c r="B2711" s="6">
        <v>1</v>
      </c>
    </row>
    <row r="2712" spans="1:2" x14ac:dyDescent="0.25">
      <c r="A2712" s="6" t="s">
        <v>5640</v>
      </c>
      <c r="B2712" s="6">
        <v>1</v>
      </c>
    </row>
    <row r="2713" spans="1:2" x14ac:dyDescent="0.25">
      <c r="A2713" s="6" t="s">
        <v>7214</v>
      </c>
      <c r="B2713" s="6">
        <v>1</v>
      </c>
    </row>
    <row r="2714" spans="1:2" x14ac:dyDescent="0.25">
      <c r="A2714" s="6" t="s">
        <v>4661</v>
      </c>
      <c r="B2714" s="6">
        <v>1</v>
      </c>
    </row>
    <row r="2715" spans="1:2" x14ac:dyDescent="0.25">
      <c r="A2715" s="6" t="s">
        <v>7971</v>
      </c>
      <c r="B2715" s="6">
        <v>1</v>
      </c>
    </row>
    <row r="2716" spans="1:2" x14ac:dyDescent="0.25">
      <c r="A2716" s="6" t="s">
        <v>7657</v>
      </c>
      <c r="B2716" s="6">
        <v>1</v>
      </c>
    </row>
    <row r="2717" spans="1:2" x14ac:dyDescent="0.25">
      <c r="A2717" s="6" t="s">
        <v>33400</v>
      </c>
      <c r="B2717" s="6">
        <v>1</v>
      </c>
    </row>
    <row r="2718" spans="1:2" x14ac:dyDescent="0.25">
      <c r="A2718" s="6" t="s">
        <v>5067</v>
      </c>
      <c r="B2718" s="6">
        <v>1</v>
      </c>
    </row>
    <row r="2719" spans="1:2" x14ac:dyDescent="0.25">
      <c r="A2719" s="6" t="s">
        <v>621</v>
      </c>
      <c r="B2719" s="6">
        <v>1</v>
      </c>
    </row>
    <row r="2720" spans="1:2" x14ac:dyDescent="0.25">
      <c r="A2720" s="6" t="s">
        <v>1385</v>
      </c>
      <c r="B2720" s="6">
        <v>1</v>
      </c>
    </row>
    <row r="2721" spans="1:2" x14ac:dyDescent="0.25">
      <c r="A2721" s="6" t="s">
        <v>3426</v>
      </c>
      <c r="B2721" s="6">
        <v>1</v>
      </c>
    </row>
    <row r="2722" spans="1:2" x14ac:dyDescent="0.25">
      <c r="A2722" s="6" t="s">
        <v>5090</v>
      </c>
      <c r="B2722" s="6">
        <v>1</v>
      </c>
    </row>
    <row r="2723" spans="1:2" x14ac:dyDescent="0.25">
      <c r="A2723" s="6" t="s">
        <v>33221</v>
      </c>
      <c r="B2723" s="6">
        <v>1</v>
      </c>
    </row>
    <row r="2724" spans="1:2" x14ac:dyDescent="0.25">
      <c r="A2724" s="6" t="s">
        <v>740</v>
      </c>
      <c r="B2724" s="6">
        <v>1</v>
      </c>
    </row>
    <row r="2725" spans="1:2" x14ac:dyDescent="0.25">
      <c r="A2725" s="6" t="s">
        <v>384</v>
      </c>
      <c r="B2725" s="6">
        <v>1</v>
      </c>
    </row>
    <row r="2726" spans="1:2" x14ac:dyDescent="0.25">
      <c r="A2726" s="6" t="s">
        <v>2572</v>
      </c>
      <c r="B2726" s="6">
        <v>1</v>
      </c>
    </row>
    <row r="2727" spans="1:2" x14ac:dyDescent="0.25">
      <c r="A2727" s="6" t="s">
        <v>33552</v>
      </c>
      <c r="B2727" s="6">
        <v>1</v>
      </c>
    </row>
    <row r="2728" spans="1:2" x14ac:dyDescent="0.25">
      <c r="A2728" s="6" t="s">
        <v>2811</v>
      </c>
      <c r="B2728" s="6">
        <v>1</v>
      </c>
    </row>
    <row r="2729" spans="1:2" x14ac:dyDescent="0.25">
      <c r="A2729" s="6" t="s">
        <v>33814</v>
      </c>
      <c r="B2729" s="6">
        <v>1</v>
      </c>
    </row>
    <row r="2730" spans="1:2" x14ac:dyDescent="0.25">
      <c r="A2730" s="6" t="s">
        <v>820</v>
      </c>
      <c r="B2730" s="6">
        <v>1</v>
      </c>
    </row>
    <row r="2731" spans="1:2" x14ac:dyDescent="0.25">
      <c r="A2731" s="6" t="s">
        <v>843</v>
      </c>
      <c r="B2731" s="6">
        <v>1</v>
      </c>
    </row>
    <row r="2732" spans="1:2" x14ac:dyDescent="0.25">
      <c r="A2732" s="6" t="s">
        <v>2066</v>
      </c>
      <c r="B2732" s="6">
        <v>1</v>
      </c>
    </row>
    <row r="2733" spans="1:2" x14ac:dyDescent="0.25">
      <c r="A2733" s="6" t="s">
        <v>33454</v>
      </c>
      <c r="B2733" s="6">
        <v>1</v>
      </c>
    </row>
    <row r="2734" spans="1:2" x14ac:dyDescent="0.25">
      <c r="A2734" s="6" t="s">
        <v>36829</v>
      </c>
      <c r="B2734" s="6">
        <v>1</v>
      </c>
    </row>
    <row r="2735" spans="1:2" x14ac:dyDescent="0.25">
      <c r="A2735" s="6" t="s">
        <v>3845</v>
      </c>
      <c r="B2735" s="6">
        <v>1</v>
      </c>
    </row>
    <row r="2736" spans="1:2" x14ac:dyDescent="0.25">
      <c r="A2736" s="6" t="s">
        <v>36781</v>
      </c>
      <c r="B2736" s="6">
        <v>1</v>
      </c>
    </row>
    <row r="2737" spans="1:2" x14ac:dyDescent="0.25">
      <c r="A2737" s="6" t="s">
        <v>3239</v>
      </c>
      <c r="B2737" s="6">
        <v>1</v>
      </c>
    </row>
    <row r="2738" spans="1:2" x14ac:dyDescent="0.25">
      <c r="A2738" s="6" t="s">
        <v>2863</v>
      </c>
      <c r="B2738" s="6">
        <v>1</v>
      </c>
    </row>
    <row r="2739" spans="1:2" x14ac:dyDescent="0.25">
      <c r="A2739" s="6" t="s">
        <v>2348</v>
      </c>
      <c r="B2739" s="6">
        <v>1</v>
      </c>
    </row>
    <row r="2740" spans="1:2" x14ac:dyDescent="0.25">
      <c r="A2740" s="6" t="s">
        <v>5798</v>
      </c>
      <c r="B2740" s="6">
        <v>1</v>
      </c>
    </row>
    <row r="2741" spans="1:2" x14ac:dyDescent="0.25">
      <c r="A2741" s="6" t="s">
        <v>34003</v>
      </c>
      <c r="B2741" s="6">
        <v>1</v>
      </c>
    </row>
    <row r="2742" spans="1:2" x14ac:dyDescent="0.25">
      <c r="A2742" s="6" t="s">
        <v>6217</v>
      </c>
      <c r="B2742" s="6">
        <v>1</v>
      </c>
    </row>
    <row r="2743" spans="1:2" x14ac:dyDescent="0.25">
      <c r="A2743" s="6" t="s">
        <v>6617</v>
      </c>
      <c r="B2743" s="6">
        <v>1</v>
      </c>
    </row>
    <row r="2744" spans="1:2" x14ac:dyDescent="0.25">
      <c r="A2744" s="6" t="s">
        <v>7878</v>
      </c>
      <c r="B2744" s="6">
        <v>1</v>
      </c>
    </row>
    <row r="2745" spans="1:2" x14ac:dyDescent="0.25">
      <c r="A2745" s="6" t="s">
        <v>4117</v>
      </c>
      <c r="B2745" s="6">
        <v>1</v>
      </c>
    </row>
    <row r="2746" spans="1:2" x14ac:dyDescent="0.25">
      <c r="A2746" s="6" t="s">
        <v>32464</v>
      </c>
      <c r="B2746" s="6">
        <v>1</v>
      </c>
    </row>
    <row r="2747" spans="1:2" x14ac:dyDescent="0.25">
      <c r="A2747" s="6" t="s">
        <v>2746</v>
      </c>
      <c r="B2747" s="6">
        <v>1</v>
      </c>
    </row>
    <row r="2748" spans="1:2" x14ac:dyDescent="0.25">
      <c r="A2748" s="6" t="s">
        <v>33197</v>
      </c>
      <c r="B2748" s="6">
        <v>1</v>
      </c>
    </row>
    <row r="2749" spans="1:2" x14ac:dyDescent="0.25">
      <c r="A2749" s="6" t="s">
        <v>5190</v>
      </c>
      <c r="B2749" s="6">
        <v>1</v>
      </c>
    </row>
    <row r="2750" spans="1:2" x14ac:dyDescent="0.25">
      <c r="A2750" s="6" t="s">
        <v>2897</v>
      </c>
      <c r="B2750" s="6">
        <v>1</v>
      </c>
    </row>
    <row r="2751" spans="1:2" x14ac:dyDescent="0.25">
      <c r="A2751" s="6" t="s">
        <v>2659</v>
      </c>
      <c r="B2751" s="6">
        <v>1</v>
      </c>
    </row>
    <row r="2752" spans="1:2" x14ac:dyDescent="0.25">
      <c r="A2752" s="6" t="s">
        <v>2789</v>
      </c>
      <c r="B2752" s="6">
        <v>1</v>
      </c>
    </row>
    <row r="2753" spans="1:2" x14ac:dyDescent="0.25">
      <c r="A2753" s="6" t="s">
        <v>3541</v>
      </c>
      <c r="B2753" s="6">
        <v>1</v>
      </c>
    </row>
    <row r="2754" spans="1:2" x14ac:dyDescent="0.25">
      <c r="A2754" s="6" t="s">
        <v>5939</v>
      </c>
      <c r="B2754" s="6">
        <v>1</v>
      </c>
    </row>
    <row r="2755" spans="1:2" x14ac:dyDescent="0.25">
      <c r="A2755" s="6" t="s">
        <v>5184</v>
      </c>
      <c r="B2755" s="6">
        <v>1</v>
      </c>
    </row>
    <row r="2756" spans="1:2" x14ac:dyDescent="0.25">
      <c r="A2756" s="6" t="s">
        <v>6740</v>
      </c>
      <c r="B2756" s="6">
        <v>1</v>
      </c>
    </row>
    <row r="2757" spans="1:2" x14ac:dyDescent="0.25">
      <c r="A2757" s="6" t="s">
        <v>7863</v>
      </c>
      <c r="B2757" s="6">
        <v>1</v>
      </c>
    </row>
    <row r="2758" spans="1:2" x14ac:dyDescent="0.25">
      <c r="A2758" s="6" t="s">
        <v>36837</v>
      </c>
      <c r="B2758" s="6">
        <v>1</v>
      </c>
    </row>
    <row r="2759" spans="1:2" x14ac:dyDescent="0.25">
      <c r="A2759" s="6" t="s">
        <v>2344</v>
      </c>
      <c r="B2759" s="6">
        <v>1</v>
      </c>
    </row>
    <row r="2760" spans="1:2" x14ac:dyDescent="0.25">
      <c r="A2760" s="6" t="s">
        <v>7961</v>
      </c>
      <c r="B2760" s="6">
        <v>1</v>
      </c>
    </row>
    <row r="2761" spans="1:2" x14ac:dyDescent="0.25">
      <c r="A2761" s="6" t="s">
        <v>5836</v>
      </c>
      <c r="B2761" s="6">
        <v>1</v>
      </c>
    </row>
    <row r="2762" spans="1:2" x14ac:dyDescent="0.25">
      <c r="A2762" s="6" t="s">
        <v>7917</v>
      </c>
      <c r="B2762" s="6">
        <v>1</v>
      </c>
    </row>
    <row r="2763" spans="1:2" x14ac:dyDescent="0.25">
      <c r="A2763" s="6" t="s">
        <v>2302</v>
      </c>
      <c r="B2763" s="6">
        <v>1</v>
      </c>
    </row>
    <row r="2764" spans="1:2" x14ac:dyDescent="0.25">
      <c r="A2764" s="6" t="s">
        <v>3722</v>
      </c>
      <c r="B2764" s="6">
        <v>1</v>
      </c>
    </row>
    <row r="2765" spans="1:2" x14ac:dyDescent="0.25">
      <c r="A2765" s="6" t="s">
        <v>2330</v>
      </c>
      <c r="B2765" s="6">
        <v>1</v>
      </c>
    </row>
    <row r="2766" spans="1:2" x14ac:dyDescent="0.25">
      <c r="A2766" s="6" t="s">
        <v>6163</v>
      </c>
      <c r="B2766" s="6">
        <v>1</v>
      </c>
    </row>
    <row r="2767" spans="1:2" x14ac:dyDescent="0.25">
      <c r="A2767" s="6" t="s">
        <v>2342</v>
      </c>
      <c r="B2767" s="6">
        <v>1</v>
      </c>
    </row>
    <row r="2768" spans="1:2" x14ac:dyDescent="0.25">
      <c r="A2768" s="6" t="s">
        <v>2869</v>
      </c>
      <c r="B2768" s="6">
        <v>1</v>
      </c>
    </row>
    <row r="2769" spans="1:2" x14ac:dyDescent="0.25">
      <c r="A2769" s="6" t="s">
        <v>3960</v>
      </c>
      <c r="B2769" s="6">
        <v>1</v>
      </c>
    </row>
    <row r="2770" spans="1:2" x14ac:dyDescent="0.25">
      <c r="A2770" s="6" t="s">
        <v>5664</v>
      </c>
      <c r="B2770" s="6">
        <v>1</v>
      </c>
    </row>
    <row r="2771" spans="1:2" x14ac:dyDescent="0.25">
      <c r="A2771" s="6" t="s">
        <v>32936</v>
      </c>
      <c r="B2771" s="6">
        <v>1</v>
      </c>
    </row>
    <row r="2772" spans="1:2" x14ac:dyDescent="0.25">
      <c r="A2772" s="6" t="s">
        <v>36841</v>
      </c>
      <c r="B2772" s="6">
        <v>1</v>
      </c>
    </row>
    <row r="2773" spans="1:2" x14ac:dyDescent="0.25">
      <c r="A2773" s="6" t="s">
        <v>3454</v>
      </c>
      <c r="B2773" s="6">
        <v>1</v>
      </c>
    </row>
    <row r="2774" spans="1:2" x14ac:dyDescent="0.25">
      <c r="A2774" s="6" t="s">
        <v>32972</v>
      </c>
      <c r="B2774" s="6">
        <v>1</v>
      </c>
    </row>
    <row r="2775" spans="1:2" x14ac:dyDescent="0.25">
      <c r="A2775" s="6" t="s">
        <v>2346</v>
      </c>
      <c r="B2775" s="6">
        <v>1</v>
      </c>
    </row>
    <row r="2776" spans="1:2" x14ac:dyDescent="0.25">
      <c r="A2776" s="15" t="s">
        <v>15473</v>
      </c>
      <c r="B2776" s="6">
        <v>1</v>
      </c>
    </row>
    <row r="2777" spans="1:2" x14ac:dyDescent="0.25">
      <c r="A2777" s="6" t="s">
        <v>8139</v>
      </c>
      <c r="B2777" s="6">
        <v>1</v>
      </c>
    </row>
    <row r="2778" spans="1:2" x14ac:dyDescent="0.25">
      <c r="A2778" s="6" t="s">
        <v>6564</v>
      </c>
      <c r="B2778" s="6">
        <v>1</v>
      </c>
    </row>
    <row r="2779" spans="1:2" x14ac:dyDescent="0.25">
      <c r="A2779" s="6" t="s">
        <v>3489</v>
      </c>
      <c r="B2779" s="6">
        <v>1</v>
      </c>
    </row>
    <row r="2780" spans="1:2" x14ac:dyDescent="0.25">
      <c r="A2780" s="6" t="s">
        <v>2223</v>
      </c>
      <c r="B2780" s="6">
        <v>1</v>
      </c>
    </row>
    <row r="2781" spans="1:2" x14ac:dyDescent="0.25">
      <c r="A2781" s="6" t="s">
        <v>4757</v>
      </c>
      <c r="B2781" s="6">
        <v>1</v>
      </c>
    </row>
    <row r="2782" spans="1:2" x14ac:dyDescent="0.25">
      <c r="A2782" s="6" t="s">
        <v>4759</v>
      </c>
      <c r="B2782" s="6">
        <v>1</v>
      </c>
    </row>
    <row r="2783" spans="1:2" x14ac:dyDescent="0.25">
      <c r="A2783" s="6" t="s">
        <v>2827</v>
      </c>
      <c r="B2783" s="6">
        <v>1</v>
      </c>
    </row>
    <row r="2784" spans="1:2" x14ac:dyDescent="0.25">
      <c r="A2784" s="6" t="s">
        <v>2020</v>
      </c>
      <c r="B2784" s="6">
        <v>1</v>
      </c>
    </row>
    <row r="2785" spans="1:2" x14ac:dyDescent="0.25">
      <c r="A2785" s="6" t="s">
        <v>5373</v>
      </c>
      <c r="B2785" s="6">
        <v>1</v>
      </c>
    </row>
    <row r="2786" spans="1:2" x14ac:dyDescent="0.25">
      <c r="A2786" s="6" t="s">
        <v>2173</v>
      </c>
      <c r="B2786" s="6">
        <v>1</v>
      </c>
    </row>
    <row r="2787" spans="1:2" x14ac:dyDescent="0.25">
      <c r="A2787" s="6" t="s">
        <v>5411</v>
      </c>
      <c r="B2787" s="6">
        <v>1</v>
      </c>
    </row>
    <row r="2788" spans="1:2" x14ac:dyDescent="0.25">
      <c r="A2788" s="6" t="s">
        <v>5409</v>
      </c>
      <c r="B2788" s="6">
        <v>1</v>
      </c>
    </row>
    <row r="2789" spans="1:2" x14ac:dyDescent="0.25">
      <c r="A2789" s="6" t="s">
        <v>826</v>
      </c>
      <c r="B2789" s="6">
        <v>1</v>
      </c>
    </row>
    <row r="2790" spans="1:2" x14ac:dyDescent="0.25">
      <c r="A2790" s="6" t="s">
        <v>36732</v>
      </c>
      <c r="B2790" s="6">
        <v>1</v>
      </c>
    </row>
    <row r="2791" spans="1:2" x14ac:dyDescent="0.25">
      <c r="A2791" s="6" t="s">
        <v>32927</v>
      </c>
      <c r="B2791" s="6">
        <v>1</v>
      </c>
    </row>
    <row r="2792" spans="1:2" x14ac:dyDescent="0.25">
      <c r="A2792" s="6" t="s">
        <v>969</v>
      </c>
      <c r="B2792" s="6">
        <v>1</v>
      </c>
    </row>
    <row r="2793" spans="1:2" x14ac:dyDescent="0.25">
      <c r="A2793" s="6" t="s">
        <v>983</v>
      </c>
      <c r="B2793" s="6">
        <v>1</v>
      </c>
    </row>
    <row r="2794" spans="1:2" x14ac:dyDescent="0.25">
      <c r="A2794" s="6" t="s">
        <v>1045</v>
      </c>
      <c r="B2794" s="6">
        <v>1</v>
      </c>
    </row>
    <row r="2795" spans="1:2" x14ac:dyDescent="0.25">
      <c r="A2795" s="6" t="s">
        <v>1132</v>
      </c>
      <c r="B2795" s="6">
        <v>1</v>
      </c>
    </row>
    <row r="2796" spans="1:2" x14ac:dyDescent="0.25">
      <c r="A2796" s="6" t="s">
        <v>1136</v>
      </c>
      <c r="B2796" s="6">
        <v>1</v>
      </c>
    </row>
    <row r="2797" spans="1:2" x14ac:dyDescent="0.25">
      <c r="A2797" s="6" t="s">
        <v>1293</v>
      </c>
      <c r="B2797" s="6">
        <v>1</v>
      </c>
    </row>
    <row r="2798" spans="1:2" x14ac:dyDescent="0.25">
      <c r="A2798" s="6" t="s">
        <v>1639</v>
      </c>
      <c r="B2798" s="6">
        <v>1</v>
      </c>
    </row>
    <row r="2799" spans="1:2" x14ac:dyDescent="0.25">
      <c r="A2799" s="6" t="s">
        <v>1693</v>
      </c>
      <c r="B2799" s="6">
        <v>1</v>
      </c>
    </row>
    <row r="2800" spans="1:2" x14ac:dyDescent="0.25">
      <c r="A2800" s="6" t="s">
        <v>1711</v>
      </c>
      <c r="B2800" s="6">
        <v>1</v>
      </c>
    </row>
    <row r="2801" spans="1:2" x14ac:dyDescent="0.25">
      <c r="A2801" s="6" t="s">
        <v>961</v>
      </c>
      <c r="B2801" s="6">
        <v>1</v>
      </c>
    </row>
    <row r="2802" spans="1:2" x14ac:dyDescent="0.25">
      <c r="A2802" s="6" t="s">
        <v>1130</v>
      </c>
      <c r="B2802" s="6">
        <v>1</v>
      </c>
    </row>
    <row r="2803" spans="1:2" x14ac:dyDescent="0.25">
      <c r="A2803" s="6" t="s">
        <v>5106</v>
      </c>
      <c r="B2803" s="6">
        <v>1</v>
      </c>
    </row>
    <row r="2804" spans="1:2" x14ac:dyDescent="0.25">
      <c r="A2804" s="6" t="s">
        <v>358</v>
      </c>
      <c r="B2804" s="6">
        <v>1</v>
      </c>
    </row>
    <row r="2805" spans="1:2" x14ac:dyDescent="0.25">
      <c r="A2805" s="6" t="s">
        <v>5212</v>
      </c>
      <c r="B2805" s="6">
        <v>1</v>
      </c>
    </row>
    <row r="2806" spans="1:2" x14ac:dyDescent="0.25">
      <c r="A2806" s="6" t="s">
        <v>7911</v>
      </c>
      <c r="B2806" s="6">
        <v>1</v>
      </c>
    </row>
    <row r="2807" spans="1:2" x14ac:dyDescent="0.25">
      <c r="A2807" s="6" t="s">
        <v>516</v>
      </c>
      <c r="B2807" s="6">
        <v>1</v>
      </c>
    </row>
    <row r="2808" spans="1:2" x14ac:dyDescent="0.25">
      <c r="A2808" s="6" t="s">
        <v>526</v>
      </c>
      <c r="B2808" s="6">
        <v>1</v>
      </c>
    </row>
    <row r="2809" spans="1:2" x14ac:dyDescent="0.25">
      <c r="A2809" s="6" t="s">
        <v>528</v>
      </c>
      <c r="B2809" s="6">
        <v>1</v>
      </c>
    </row>
    <row r="2810" spans="1:2" x14ac:dyDescent="0.25">
      <c r="A2810" s="6" t="s">
        <v>532</v>
      </c>
      <c r="B2810" s="6">
        <v>1</v>
      </c>
    </row>
    <row r="2811" spans="1:2" x14ac:dyDescent="0.25">
      <c r="A2811" s="6" t="s">
        <v>540</v>
      </c>
      <c r="B2811" s="6">
        <v>1</v>
      </c>
    </row>
    <row r="2812" spans="1:2" x14ac:dyDescent="0.25">
      <c r="A2812" s="6" t="s">
        <v>582</v>
      </c>
      <c r="B2812" s="6">
        <v>1</v>
      </c>
    </row>
    <row r="2813" spans="1:2" x14ac:dyDescent="0.25">
      <c r="A2813" s="6" t="s">
        <v>560</v>
      </c>
      <c r="B2813" s="6">
        <v>1</v>
      </c>
    </row>
    <row r="2814" spans="1:2" x14ac:dyDescent="0.25">
      <c r="A2814" s="6" t="s">
        <v>566</v>
      </c>
      <c r="B2814" s="6">
        <v>1</v>
      </c>
    </row>
    <row r="2815" spans="1:2" x14ac:dyDescent="0.25">
      <c r="A2815" s="6" t="s">
        <v>574</v>
      </c>
      <c r="B2815" s="6">
        <v>1</v>
      </c>
    </row>
    <row r="2816" spans="1:2" x14ac:dyDescent="0.25">
      <c r="A2816" s="6" t="s">
        <v>584</v>
      </c>
      <c r="B2816" s="6">
        <v>1</v>
      </c>
    </row>
    <row r="2817" spans="1:2" x14ac:dyDescent="0.25">
      <c r="A2817" s="6" t="s">
        <v>722</v>
      </c>
      <c r="B2817" s="6">
        <v>1</v>
      </c>
    </row>
    <row r="2818" spans="1:2" x14ac:dyDescent="0.25">
      <c r="A2818" s="6" t="s">
        <v>726</v>
      </c>
      <c r="B2818" s="6">
        <v>1</v>
      </c>
    </row>
    <row r="2819" spans="1:2" x14ac:dyDescent="0.25">
      <c r="A2819" s="6" t="s">
        <v>592</v>
      </c>
      <c r="B2819" s="6">
        <v>1</v>
      </c>
    </row>
    <row r="2820" spans="1:2" x14ac:dyDescent="0.25">
      <c r="A2820" s="6" t="s">
        <v>734</v>
      </c>
      <c r="B2820" s="6">
        <v>1</v>
      </c>
    </row>
    <row r="2821" spans="1:2" x14ac:dyDescent="0.25">
      <c r="A2821" s="6" t="s">
        <v>7759</v>
      </c>
      <c r="B2821" s="6">
        <v>1</v>
      </c>
    </row>
    <row r="2822" spans="1:2" x14ac:dyDescent="0.25">
      <c r="A2822" s="6" t="s">
        <v>6656</v>
      </c>
      <c r="B2822" s="6">
        <v>1</v>
      </c>
    </row>
    <row r="2823" spans="1:2" x14ac:dyDescent="0.25">
      <c r="A2823" s="6" t="s">
        <v>7833</v>
      </c>
      <c r="B2823" s="6">
        <v>1</v>
      </c>
    </row>
    <row r="2824" spans="1:2" x14ac:dyDescent="0.25">
      <c r="A2824" s="6" t="s">
        <v>7942</v>
      </c>
      <c r="B2824" s="6">
        <v>1</v>
      </c>
    </row>
    <row r="2825" spans="1:2" x14ac:dyDescent="0.25">
      <c r="A2825" s="6" t="s">
        <v>2619</v>
      </c>
      <c r="B2825" s="6">
        <v>1</v>
      </c>
    </row>
    <row r="2826" spans="1:2" x14ac:dyDescent="0.25">
      <c r="A2826" s="6" t="s">
        <v>338</v>
      </c>
      <c r="B2826" s="6">
        <v>1</v>
      </c>
    </row>
    <row r="2827" spans="1:2" x14ac:dyDescent="0.25">
      <c r="A2827" s="6" t="s">
        <v>2564</v>
      </c>
      <c r="B2827" s="6">
        <v>1</v>
      </c>
    </row>
    <row r="2828" spans="1:2" x14ac:dyDescent="0.25">
      <c r="A2828" s="6" t="s">
        <v>4968</v>
      </c>
      <c r="B2828" s="6">
        <v>1</v>
      </c>
    </row>
    <row r="2829" spans="1:2" x14ac:dyDescent="0.25">
      <c r="A2829" s="6" t="s">
        <v>5331</v>
      </c>
      <c r="B2829" s="6">
        <v>1</v>
      </c>
    </row>
    <row r="2830" spans="1:2" x14ac:dyDescent="0.25">
      <c r="A2830" s="6" t="s">
        <v>2691</v>
      </c>
      <c r="B2830" s="6">
        <v>1</v>
      </c>
    </row>
    <row r="2831" spans="1:2" x14ac:dyDescent="0.25">
      <c r="A2831" s="6" t="s">
        <v>4035</v>
      </c>
      <c r="B2831" s="6">
        <v>1</v>
      </c>
    </row>
    <row r="2832" spans="1:2" x14ac:dyDescent="0.25">
      <c r="A2832" s="6" t="s">
        <v>4148</v>
      </c>
      <c r="B2832" s="6">
        <v>1</v>
      </c>
    </row>
    <row r="2833" spans="1:2" x14ac:dyDescent="0.25">
      <c r="A2833" s="6" t="s">
        <v>6664</v>
      </c>
      <c r="B2833" s="6">
        <v>1</v>
      </c>
    </row>
    <row r="2834" spans="1:2" x14ac:dyDescent="0.25">
      <c r="A2834" s="6" t="s">
        <v>1729</v>
      </c>
      <c r="B2834" s="6">
        <v>1</v>
      </c>
    </row>
    <row r="2835" spans="1:2" x14ac:dyDescent="0.25">
      <c r="A2835" s="6" t="s">
        <v>806</v>
      </c>
      <c r="B2835" s="6">
        <v>1</v>
      </c>
    </row>
    <row r="2836" spans="1:2" x14ac:dyDescent="0.25">
      <c r="A2836" s="6" t="s">
        <v>1695</v>
      </c>
      <c r="B2836" s="6">
        <v>1</v>
      </c>
    </row>
    <row r="2837" spans="1:2" x14ac:dyDescent="0.25">
      <c r="A2837" s="6" t="s">
        <v>1049</v>
      </c>
      <c r="B2837" s="6">
        <v>1</v>
      </c>
    </row>
    <row r="2838" spans="1:2" x14ac:dyDescent="0.25">
      <c r="A2838" s="6" t="s">
        <v>7799</v>
      </c>
      <c r="B2838" s="6">
        <v>1</v>
      </c>
    </row>
    <row r="2839" spans="1:2" x14ac:dyDescent="0.25">
      <c r="A2839" s="15" t="s">
        <v>15558</v>
      </c>
      <c r="B2839" s="6">
        <v>1</v>
      </c>
    </row>
    <row r="2840" spans="1:2" x14ac:dyDescent="0.25">
      <c r="A2840" s="6" t="s">
        <v>6754</v>
      </c>
      <c r="B2840" s="6">
        <v>1</v>
      </c>
    </row>
    <row r="2841" spans="1:2" x14ac:dyDescent="0.25">
      <c r="A2841" s="15" t="s">
        <v>15852</v>
      </c>
      <c r="B2841" s="6">
        <v>1</v>
      </c>
    </row>
    <row r="2842" spans="1:2" x14ac:dyDescent="0.25">
      <c r="A2842" s="6" t="s">
        <v>5507</v>
      </c>
      <c r="B2842" s="6">
        <v>1</v>
      </c>
    </row>
    <row r="2843" spans="1:2" x14ac:dyDescent="0.25">
      <c r="A2843" s="6" t="s">
        <v>2791</v>
      </c>
      <c r="B2843" s="6">
        <v>1</v>
      </c>
    </row>
    <row r="2844" spans="1:2" x14ac:dyDescent="0.25">
      <c r="A2844" s="6" t="s">
        <v>2771</v>
      </c>
      <c r="B2844" s="6">
        <v>1</v>
      </c>
    </row>
    <row r="2845" spans="1:2" x14ac:dyDescent="0.25">
      <c r="A2845" s="6" t="s">
        <v>7251</v>
      </c>
      <c r="B2845" s="6">
        <v>1</v>
      </c>
    </row>
    <row r="2846" spans="1:2" x14ac:dyDescent="0.25">
      <c r="A2846" s="6" t="s">
        <v>7253</v>
      </c>
      <c r="B2846" s="6">
        <v>1</v>
      </c>
    </row>
    <row r="2847" spans="1:2" x14ac:dyDescent="0.25">
      <c r="A2847" s="6" t="s">
        <v>33120</v>
      </c>
      <c r="B2847" s="6">
        <v>1</v>
      </c>
    </row>
    <row r="2848" spans="1:2" x14ac:dyDescent="0.25">
      <c r="A2848" s="6" t="s">
        <v>688</v>
      </c>
      <c r="B2848" s="6">
        <v>1</v>
      </c>
    </row>
    <row r="2849" spans="1:2" x14ac:dyDescent="0.25">
      <c r="A2849" s="6" t="s">
        <v>2049</v>
      </c>
      <c r="B2849" s="6">
        <v>1</v>
      </c>
    </row>
    <row r="2850" spans="1:2" x14ac:dyDescent="0.25">
      <c r="A2850" s="6" t="s">
        <v>2084</v>
      </c>
      <c r="B2850" s="6">
        <v>1</v>
      </c>
    </row>
    <row r="2851" spans="1:2" x14ac:dyDescent="0.25">
      <c r="A2851" s="6" t="s">
        <v>5447</v>
      </c>
      <c r="B2851" s="6">
        <v>1</v>
      </c>
    </row>
    <row r="2852" spans="1:2" x14ac:dyDescent="0.25">
      <c r="A2852" s="6" t="s">
        <v>1893</v>
      </c>
      <c r="B2852" s="6">
        <v>1</v>
      </c>
    </row>
    <row r="2853" spans="1:2" x14ac:dyDescent="0.25">
      <c r="A2853" s="6" t="s">
        <v>5202</v>
      </c>
      <c r="B2853" s="6">
        <v>1</v>
      </c>
    </row>
    <row r="2854" spans="1:2" x14ac:dyDescent="0.25">
      <c r="A2854" s="6" t="s">
        <v>3418</v>
      </c>
      <c r="B2854" s="6">
        <v>1</v>
      </c>
    </row>
    <row r="2855" spans="1:2" x14ac:dyDescent="0.25">
      <c r="A2855" s="6" t="s">
        <v>7255</v>
      </c>
      <c r="B2855" s="6">
        <v>1</v>
      </c>
    </row>
    <row r="2856" spans="1:2" x14ac:dyDescent="0.25">
      <c r="A2856" s="6" t="s">
        <v>1562</v>
      </c>
      <c r="B2856" s="6">
        <v>1</v>
      </c>
    </row>
    <row r="2857" spans="1:2" x14ac:dyDescent="0.25">
      <c r="A2857" s="6" t="s">
        <v>1570</v>
      </c>
      <c r="B2857" s="6">
        <v>1</v>
      </c>
    </row>
    <row r="2858" spans="1:2" x14ac:dyDescent="0.25">
      <c r="A2858" s="6" t="s">
        <v>33230</v>
      </c>
      <c r="B2858" s="6">
        <v>1</v>
      </c>
    </row>
    <row r="2859" spans="1:2" x14ac:dyDescent="0.25">
      <c r="A2859" s="6" t="s">
        <v>7851</v>
      </c>
      <c r="B2859" s="6">
        <v>1</v>
      </c>
    </row>
    <row r="2860" spans="1:2" x14ac:dyDescent="0.25">
      <c r="A2860" s="6" t="s">
        <v>5763</v>
      </c>
      <c r="B2860" s="6">
        <v>1</v>
      </c>
    </row>
    <row r="2861" spans="1:2" x14ac:dyDescent="0.25">
      <c r="A2861" s="6" t="s">
        <v>286</v>
      </c>
      <c r="B2861" s="6">
        <v>1</v>
      </c>
    </row>
    <row r="2862" spans="1:2" x14ac:dyDescent="0.25">
      <c r="A2862" s="6" t="s">
        <v>7153</v>
      </c>
      <c r="B2862" s="6">
        <v>1</v>
      </c>
    </row>
    <row r="2863" spans="1:2" x14ac:dyDescent="0.25">
      <c r="A2863" s="6" t="s">
        <v>7240</v>
      </c>
      <c r="B2863" s="6">
        <v>1</v>
      </c>
    </row>
    <row r="2864" spans="1:2" x14ac:dyDescent="0.25">
      <c r="A2864" s="6" t="s">
        <v>288</v>
      </c>
      <c r="B2864" s="6">
        <v>1</v>
      </c>
    </row>
    <row r="2865" spans="1:2" x14ac:dyDescent="0.25">
      <c r="A2865" s="6" t="s">
        <v>36846</v>
      </c>
      <c r="B2865" s="6">
        <v>1</v>
      </c>
    </row>
    <row r="2866" spans="1:2" x14ac:dyDescent="0.25">
      <c r="A2866" s="6" t="s">
        <v>2508</v>
      </c>
      <c r="B2866" s="6">
        <v>1</v>
      </c>
    </row>
    <row r="2867" spans="1:2" x14ac:dyDescent="0.25">
      <c r="A2867" s="6" t="s">
        <v>2189</v>
      </c>
      <c r="B2867" s="6">
        <v>1</v>
      </c>
    </row>
    <row r="2868" spans="1:2" x14ac:dyDescent="0.25">
      <c r="A2868" s="6" t="s">
        <v>6145</v>
      </c>
      <c r="B2868" s="6">
        <v>1</v>
      </c>
    </row>
    <row r="2869" spans="1:2" x14ac:dyDescent="0.25">
      <c r="A2869" s="6" t="s">
        <v>6129</v>
      </c>
      <c r="B2869" s="6">
        <v>1</v>
      </c>
    </row>
    <row r="2870" spans="1:2" x14ac:dyDescent="0.25">
      <c r="A2870" s="6" t="s">
        <v>7335</v>
      </c>
      <c r="B2870" s="6">
        <v>1</v>
      </c>
    </row>
    <row r="2871" spans="1:2" x14ac:dyDescent="0.25">
      <c r="A2871" s="6" t="s">
        <v>1769</v>
      </c>
      <c r="B2871" s="6">
        <v>1</v>
      </c>
    </row>
    <row r="2872" spans="1:2" x14ac:dyDescent="0.25">
      <c r="A2872" s="6" t="s">
        <v>8128</v>
      </c>
      <c r="B2872" s="6">
        <v>1</v>
      </c>
    </row>
    <row r="2873" spans="1:2" x14ac:dyDescent="0.25">
      <c r="A2873" s="6" t="s">
        <v>32931</v>
      </c>
      <c r="B2873" s="6">
        <v>1</v>
      </c>
    </row>
    <row r="2874" spans="1:2" x14ac:dyDescent="0.25">
      <c r="A2874" s="6" t="s">
        <v>3759</v>
      </c>
      <c r="B2874" s="6">
        <v>1</v>
      </c>
    </row>
    <row r="2875" spans="1:2" x14ac:dyDescent="0.25">
      <c r="A2875" s="6" t="s">
        <v>296</v>
      </c>
      <c r="B2875" s="6">
        <v>1</v>
      </c>
    </row>
    <row r="2876" spans="1:2" x14ac:dyDescent="0.25">
      <c r="A2876" s="6" t="s">
        <v>6558</v>
      </c>
      <c r="B2876" s="6">
        <v>1</v>
      </c>
    </row>
    <row r="2877" spans="1:2" x14ac:dyDescent="0.25">
      <c r="A2877" s="6" t="s">
        <v>1041</v>
      </c>
      <c r="B2877" s="6">
        <v>1</v>
      </c>
    </row>
    <row r="2878" spans="1:2" x14ac:dyDescent="0.25">
      <c r="A2878" s="6" t="s">
        <v>1047</v>
      </c>
      <c r="B2878" s="6">
        <v>1</v>
      </c>
    </row>
    <row r="2879" spans="1:2" x14ac:dyDescent="0.25">
      <c r="A2879" s="6" t="s">
        <v>4937</v>
      </c>
      <c r="B2879" s="6">
        <v>1</v>
      </c>
    </row>
    <row r="2880" spans="1:2" x14ac:dyDescent="0.25">
      <c r="A2880" s="6" t="s">
        <v>6402</v>
      </c>
      <c r="B2880" s="6">
        <v>1</v>
      </c>
    </row>
    <row r="2881" spans="1:2" x14ac:dyDescent="0.25">
      <c r="A2881" s="6" t="s">
        <v>33235</v>
      </c>
      <c r="B2881" s="6">
        <v>1</v>
      </c>
    </row>
    <row r="2882" spans="1:2" x14ac:dyDescent="0.25">
      <c r="A2882" s="6" t="s">
        <v>33486</v>
      </c>
      <c r="B2882" s="6">
        <v>1</v>
      </c>
    </row>
    <row r="2883" spans="1:2" x14ac:dyDescent="0.25">
      <c r="A2883" s="6" t="s">
        <v>2661</v>
      </c>
      <c r="B2883" s="6">
        <v>1</v>
      </c>
    </row>
    <row r="2884" spans="1:2" x14ac:dyDescent="0.25">
      <c r="A2884" s="6" t="s">
        <v>6636</v>
      </c>
      <c r="B2884" s="6">
        <v>1</v>
      </c>
    </row>
    <row r="2885" spans="1:2" x14ac:dyDescent="0.25">
      <c r="A2885" s="6" t="s">
        <v>6640</v>
      </c>
      <c r="B2885" s="6">
        <v>1</v>
      </c>
    </row>
    <row r="2886" spans="1:2" x14ac:dyDescent="0.25">
      <c r="A2886" s="6" t="s">
        <v>7471</v>
      </c>
      <c r="B2886" s="6">
        <v>1</v>
      </c>
    </row>
    <row r="2887" spans="1:2" x14ac:dyDescent="0.25">
      <c r="A2887" s="6" t="s">
        <v>987</v>
      </c>
      <c r="B2887" s="6">
        <v>1</v>
      </c>
    </row>
    <row r="2888" spans="1:2" x14ac:dyDescent="0.25">
      <c r="A2888" s="6" t="s">
        <v>2286</v>
      </c>
      <c r="B2888" s="6">
        <v>1</v>
      </c>
    </row>
    <row r="2889" spans="1:2" x14ac:dyDescent="0.25">
      <c r="A2889" s="6" t="s">
        <v>6585</v>
      </c>
      <c r="B2889" s="6">
        <v>1</v>
      </c>
    </row>
    <row r="2890" spans="1:2" x14ac:dyDescent="0.25">
      <c r="A2890" s="6" t="s">
        <v>36731</v>
      </c>
      <c r="B2890" s="6">
        <v>1</v>
      </c>
    </row>
    <row r="2891" spans="1:2" x14ac:dyDescent="0.25">
      <c r="A2891" s="6" t="s">
        <v>7192</v>
      </c>
      <c r="B2891" s="6">
        <v>1</v>
      </c>
    </row>
    <row r="2892" spans="1:2" x14ac:dyDescent="0.25">
      <c r="A2892" s="6" t="s">
        <v>7210</v>
      </c>
      <c r="B2892" s="6">
        <v>1</v>
      </c>
    </row>
    <row r="2893" spans="1:2" x14ac:dyDescent="0.25">
      <c r="A2893" s="6" t="s">
        <v>7212</v>
      </c>
      <c r="B2893" s="6">
        <v>1</v>
      </c>
    </row>
    <row r="2894" spans="1:2" x14ac:dyDescent="0.25">
      <c r="A2894" s="6" t="s">
        <v>7222</v>
      </c>
      <c r="B2894" s="6">
        <v>1</v>
      </c>
    </row>
    <row r="2895" spans="1:2" x14ac:dyDescent="0.25">
      <c r="A2895" s="6" t="s">
        <v>1881</v>
      </c>
      <c r="B2895" s="6">
        <v>1</v>
      </c>
    </row>
    <row r="2896" spans="1:2" x14ac:dyDescent="0.25">
      <c r="A2896" s="6" t="s">
        <v>5624</v>
      </c>
      <c r="B2896" s="6">
        <v>1</v>
      </c>
    </row>
    <row r="2897" spans="1:2" x14ac:dyDescent="0.25">
      <c r="A2897" s="6" t="s">
        <v>3165</v>
      </c>
      <c r="B2897" s="6">
        <v>1</v>
      </c>
    </row>
    <row r="2898" spans="1:2" x14ac:dyDescent="0.25">
      <c r="A2898" s="6" t="s">
        <v>4490</v>
      </c>
      <c r="B2898" s="6">
        <v>1</v>
      </c>
    </row>
    <row r="2899" spans="1:2" x14ac:dyDescent="0.25">
      <c r="A2899" s="6" t="s">
        <v>6570</v>
      </c>
      <c r="B2899" s="6">
        <v>1</v>
      </c>
    </row>
    <row r="2900" spans="1:2" x14ac:dyDescent="0.25">
      <c r="A2900" s="6" t="s">
        <v>7196</v>
      </c>
      <c r="B2900" s="6">
        <v>1</v>
      </c>
    </row>
    <row r="2901" spans="1:2" x14ac:dyDescent="0.25">
      <c r="A2901" s="6" t="s">
        <v>3068</v>
      </c>
      <c r="B2901" s="6">
        <v>1</v>
      </c>
    </row>
    <row r="2902" spans="1:2" x14ac:dyDescent="0.25">
      <c r="A2902" s="6" t="s">
        <v>4398</v>
      </c>
      <c r="B2902" s="6">
        <v>1</v>
      </c>
    </row>
    <row r="2903" spans="1:2" x14ac:dyDescent="0.25">
      <c r="A2903" s="6" t="s">
        <v>2859</v>
      </c>
      <c r="B2903" s="6">
        <v>1</v>
      </c>
    </row>
    <row r="2904" spans="1:2" x14ac:dyDescent="0.25">
      <c r="A2904" s="6" t="s">
        <v>1174</v>
      </c>
      <c r="B2904" s="6">
        <v>1</v>
      </c>
    </row>
    <row r="2905" spans="1:2" x14ac:dyDescent="0.25">
      <c r="A2905" s="6" t="s">
        <v>32944</v>
      </c>
      <c r="B2905" s="6">
        <v>1</v>
      </c>
    </row>
    <row r="2906" spans="1:2" x14ac:dyDescent="0.25">
      <c r="A2906" s="6" t="s">
        <v>1241</v>
      </c>
      <c r="B2906" s="6">
        <v>1</v>
      </c>
    </row>
    <row r="2907" spans="1:2" x14ac:dyDescent="0.25">
      <c r="A2907" s="6" t="s">
        <v>8862</v>
      </c>
      <c r="B2907" s="6">
        <v>1</v>
      </c>
    </row>
    <row r="2908" spans="1:2" x14ac:dyDescent="0.25">
      <c r="A2908" s="6" t="s">
        <v>6607</v>
      </c>
      <c r="B2908" s="6">
        <v>1</v>
      </c>
    </row>
    <row r="2909" spans="1:2" x14ac:dyDescent="0.25">
      <c r="A2909" s="6" t="s">
        <v>696</v>
      </c>
      <c r="B2909" s="6">
        <v>1</v>
      </c>
    </row>
    <row r="2910" spans="1:2" x14ac:dyDescent="0.25">
      <c r="A2910" s="6" t="s">
        <v>278</v>
      </c>
      <c r="B2910" s="6">
        <v>1</v>
      </c>
    </row>
    <row r="2911" spans="1:2" x14ac:dyDescent="0.25">
      <c r="A2911" s="6" t="s">
        <v>7263</v>
      </c>
      <c r="B2911" s="6">
        <v>1</v>
      </c>
    </row>
    <row r="2912" spans="1:2" x14ac:dyDescent="0.25">
      <c r="A2912" s="6" t="s">
        <v>6609</v>
      </c>
      <c r="B2912" s="6">
        <v>1</v>
      </c>
    </row>
    <row r="2913" spans="1:2" x14ac:dyDescent="0.25">
      <c r="A2913" s="6" t="s">
        <v>5678</v>
      </c>
      <c r="B2913" s="6">
        <v>1</v>
      </c>
    </row>
    <row r="2914" spans="1:2" x14ac:dyDescent="0.25">
      <c r="A2914" s="6" t="s">
        <v>692</v>
      </c>
      <c r="B2914" s="6">
        <v>1</v>
      </c>
    </row>
    <row r="2915" spans="1:2" x14ac:dyDescent="0.25">
      <c r="A2915" s="6" t="s">
        <v>7279</v>
      </c>
      <c r="B2915" s="6">
        <v>1</v>
      </c>
    </row>
    <row r="2916" spans="1:2" x14ac:dyDescent="0.25">
      <c r="A2916" s="6" t="s">
        <v>2359</v>
      </c>
      <c r="B2916" s="6">
        <v>1</v>
      </c>
    </row>
    <row r="2917" spans="1:2" x14ac:dyDescent="0.25">
      <c r="A2917" s="6" t="s">
        <v>5541</v>
      </c>
      <c r="B2917" s="6">
        <v>1</v>
      </c>
    </row>
    <row r="2918" spans="1:2" x14ac:dyDescent="0.25">
      <c r="A2918" s="6" t="s">
        <v>7058</v>
      </c>
      <c r="B2918" s="6">
        <v>1</v>
      </c>
    </row>
    <row r="2919" spans="1:2" x14ac:dyDescent="0.25">
      <c r="A2919" s="6" t="s">
        <v>3811</v>
      </c>
      <c r="B2919" s="6">
        <v>1</v>
      </c>
    </row>
    <row r="2920" spans="1:2" x14ac:dyDescent="0.25">
      <c r="A2920" s="6" t="s">
        <v>1476</v>
      </c>
      <c r="B2920" s="6">
        <v>1</v>
      </c>
    </row>
    <row r="2921" spans="1:2" x14ac:dyDescent="0.25">
      <c r="A2921" s="6" t="s">
        <v>3356</v>
      </c>
      <c r="B2921" s="6">
        <v>1</v>
      </c>
    </row>
    <row r="2922" spans="1:2" x14ac:dyDescent="0.25">
      <c r="A2922" s="6" t="s">
        <v>1478</v>
      </c>
      <c r="B2922" s="6">
        <v>1</v>
      </c>
    </row>
    <row r="2923" spans="1:2" x14ac:dyDescent="0.25">
      <c r="A2923" s="6" t="s">
        <v>1120</v>
      </c>
      <c r="B2923" s="6">
        <v>1</v>
      </c>
    </row>
    <row r="2924" spans="1:2" x14ac:dyDescent="0.25">
      <c r="A2924" s="6" t="s">
        <v>6597</v>
      </c>
      <c r="B2924" s="6">
        <v>1</v>
      </c>
    </row>
    <row r="2925" spans="1:2" x14ac:dyDescent="0.25">
      <c r="A2925" s="6" t="s">
        <v>7271</v>
      </c>
      <c r="B2925" s="6">
        <v>1</v>
      </c>
    </row>
    <row r="2926" spans="1:2" x14ac:dyDescent="0.25">
      <c r="A2926" s="6" t="s">
        <v>32519</v>
      </c>
      <c r="B2926" s="6">
        <v>1</v>
      </c>
    </row>
    <row r="2927" spans="1:2" x14ac:dyDescent="0.25">
      <c r="A2927" s="6" t="s">
        <v>7283</v>
      </c>
      <c r="B2927" s="6">
        <v>1</v>
      </c>
    </row>
    <row r="2928" spans="1:2" x14ac:dyDescent="0.25">
      <c r="A2928" s="6" t="s">
        <v>4488</v>
      </c>
      <c r="B2928" s="6">
        <v>1</v>
      </c>
    </row>
    <row r="2929" spans="1:2" x14ac:dyDescent="0.25">
      <c r="A2929" s="6" t="s">
        <v>4510</v>
      </c>
      <c r="B2929" s="6">
        <v>1</v>
      </c>
    </row>
    <row r="2930" spans="1:2" x14ac:dyDescent="0.25">
      <c r="A2930" s="6" t="s">
        <v>1277</v>
      </c>
      <c r="B2930" s="6">
        <v>1</v>
      </c>
    </row>
    <row r="2931" spans="1:2" x14ac:dyDescent="0.25">
      <c r="A2931" s="6" t="s">
        <v>5905</v>
      </c>
      <c r="B2931" s="6">
        <v>1</v>
      </c>
    </row>
    <row r="2932" spans="1:2" x14ac:dyDescent="0.25">
      <c r="A2932" s="6" t="s">
        <v>6061</v>
      </c>
      <c r="B2932" s="6">
        <v>1</v>
      </c>
    </row>
    <row r="2933" spans="1:2" x14ac:dyDescent="0.25">
      <c r="A2933" s="15" t="s">
        <v>15510</v>
      </c>
      <c r="B2933" s="6">
        <v>1</v>
      </c>
    </row>
    <row r="2934" spans="1:2" x14ac:dyDescent="0.25">
      <c r="A2934" s="15" t="s">
        <v>15511</v>
      </c>
      <c r="B2934" s="6">
        <v>1</v>
      </c>
    </row>
    <row r="2935" spans="1:2" x14ac:dyDescent="0.25">
      <c r="A2935" s="15" t="s">
        <v>15474</v>
      </c>
      <c r="B2935" s="6">
        <v>1</v>
      </c>
    </row>
    <row r="2936" spans="1:2" x14ac:dyDescent="0.25">
      <c r="A2936" s="6" t="s">
        <v>6599</v>
      </c>
      <c r="B2936" s="6">
        <v>1</v>
      </c>
    </row>
    <row r="2937" spans="1:2" x14ac:dyDescent="0.25">
      <c r="A2937" s="15" t="s">
        <v>15475</v>
      </c>
      <c r="B2937" s="6">
        <v>1</v>
      </c>
    </row>
    <row r="2938" spans="1:2" x14ac:dyDescent="0.25">
      <c r="A2938" s="6" t="s">
        <v>7137</v>
      </c>
      <c r="B2938" s="6">
        <v>1</v>
      </c>
    </row>
    <row r="2939" spans="1:2" x14ac:dyDescent="0.25">
      <c r="A2939" s="6" t="s">
        <v>294</v>
      </c>
      <c r="B2939" s="6">
        <v>1</v>
      </c>
    </row>
    <row r="2940" spans="1:2" x14ac:dyDescent="0.25">
      <c r="A2940" s="6" t="s">
        <v>1279</v>
      </c>
      <c r="B2940" s="6">
        <v>1</v>
      </c>
    </row>
    <row r="2941" spans="1:2" x14ac:dyDescent="0.25">
      <c r="A2941" s="6" t="s">
        <v>7291</v>
      </c>
      <c r="B2941" s="6">
        <v>1</v>
      </c>
    </row>
    <row r="2942" spans="1:2" x14ac:dyDescent="0.25">
      <c r="A2942" s="6" t="s">
        <v>1281</v>
      </c>
      <c r="B2942" s="6">
        <v>1</v>
      </c>
    </row>
    <row r="2943" spans="1:2" x14ac:dyDescent="0.25">
      <c r="A2943" s="6" t="s">
        <v>1813</v>
      </c>
      <c r="B2943" s="6">
        <v>1</v>
      </c>
    </row>
    <row r="2944" spans="1:2" x14ac:dyDescent="0.25">
      <c r="A2944" s="6" t="s">
        <v>2777</v>
      </c>
      <c r="B2944" s="6">
        <v>1</v>
      </c>
    </row>
    <row r="2945" spans="1:2" x14ac:dyDescent="0.25">
      <c r="A2945" s="6" t="s">
        <v>7337</v>
      </c>
      <c r="B2945" s="6">
        <v>1</v>
      </c>
    </row>
    <row r="2946" spans="1:2" x14ac:dyDescent="0.25">
      <c r="A2946" s="15" t="s">
        <v>37367</v>
      </c>
      <c r="B2946" s="6">
        <v>1</v>
      </c>
    </row>
    <row r="2947" spans="1:2" x14ac:dyDescent="0.25">
      <c r="A2947" s="15" t="s">
        <v>15512</v>
      </c>
      <c r="B2947" s="6">
        <v>1</v>
      </c>
    </row>
    <row r="2948" spans="1:2" x14ac:dyDescent="0.25">
      <c r="A2948" s="6" t="s">
        <v>1922</v>
      </c>
      <c r="B2948" s="6">
        <v>1</v>
      </c>
    </row>
    <row r="2949" spans="1:2" x14ac:dyDescent="0.25">
      <c r="A2949" s="6" t="s">
        <v>2080</v>
      </c>
      <c r="B2949" s="6">
        <v>1</v>
      </c>
    </row>
    <row r="2950" spans="1:2" x14ac:dyDescent="0.25">
      <c r="A2950" s="6" t="s">
        <v>2261</v>
      </c>
      <c r="B2950" s="6">
        <v>1</v>
      </c>
    </row>
    <row r="2951" spans="1:2" x14ac:dyDescent="0.25">
      <c r="A2951" s="6" t="s">
        <v>7551</v>
      </c>
      <c r="B2951" s="6">
        <v>1</v>
      </c>
    </row>
    <row r="2952" spans="1:2" x14ac:dyDescent="0.25">
      <c r="A2952" s="6" t="s">
        <v>7635</v>
      </c>
      <c r="B2952" s="6">
        <v>1</v>
      </c>
    </row>
    <row r="2953" spans="1:2" x14ac:dyDescent="0.25">
      <c r="A2953" s="6" t="s">
        <v>7699</v>
      </c>
      <c r="B2953" s="6">
        <v>1</v>
      </c>
    </row>
    <row r="2954" spans="1:2" x14ac:dyDescent="0.25">
      <c r="A2954" s="6" t="s">
        <v>7779</v>
      </c>
      <c r="B2954" s="6">
        <v>1</v>
      </c>
    </row>
    <row r="2955" spans="1:2" x14ac:dyDescent="0.25">
      <c r="A2955" s="6" t="s">
        <v>4109</v>
      </c>
      <c r="B2955" s="6">
        <v>1</v>
      </c>
    </row>
    <row r="2956" spans="1:2" x14ac:dyDescent="0.25">
      <c r="A2956" s="6" t="s">
        <v>4197</v>
      </c>
      <c r="B2956" s="6">
        <v>1</v>
      </c>
    </row>
    <row r="2957" spans="1:2" x14ac:dyDescent="0.25">
      <c r="A2957" s="6" t="s">
        <v>7206</v>
      </c>
      <c r="B2957" s="6">
        <v>1</v>
      </c>
    </row>
    <row r="2958" spans="1:2" x14ac:dyDescent="0.25">
      <c r="A2958" s="6" t="s">
        <v>4856</v>
      </c>
      <c r="B2958" s="6">
        <v>1</v>
      </c>
    </row>
    <row r="2959" spans="1:2" x14ac:dyDescent="0.25">
      <c r="A2959" s="6" t="s">
        <v>602</v>
      </c>
      <c r="B2959" s="6">
        <v>1</v>
      </c>
    </row>
    <row r="2960" spans="1:2" x14ac:dyDescent="0.25">
      <c r="A2960" s="6" t="s">
        <v>1283</v>
      </c>
      <c r="B2960" s="6">
        <v>1</v>
      </c>
    </row>
    <row r="2961" spans="1:2" x14ac:dyDescent="0.25">
      <c r="A2961" s="6" t="s">
        <v>1299</v>
      </c>
      <c r="B2961" s="6">
        <v>1</v>
      </c>
    </row>
    <row r="2962" spans="1:2" x14ac:dyDescent="0.25">
      <c r="A2962" s="6" t="s">
        <v>6613</v>
      </c>
      <c r="B2962" s="6">
        <v>1</v>
      </c>
    </row>
    <row r="2963" spans="1:2" x14ac:dyDescent="0.25">
      <c r="A2963" s="6" t="s">
        <v>6611</v>
      </c>
      <c r="B2963" s="6">
        <v>1</v>
      </c>
    </row>
    <row r="2964" spans="1:2" x14ac:dyDescent="0.25">
      <c r="A2964" s="6" t="s">
        <v>6625</v>
      </c>
      <c r="B2964" s="6">
        <v>1</v>
      </c>
    </row>
    <row r="2965" spans="1:2" x14ac:dyDescent="0.25">
      <c r="A2965" s="6" t="s">
        <v>6714</v>
      </c>
      <c r="B2965" s="6">
        <v>1</v>
      </c>
    </row>
    <row r="2966" spans="1:2" x14ac:dyDescent="0.25">
      <c r="A2966" s="6" t="s">
        <v>6764</v>
      </c>
      <c r="B2966" s="6">
        <v>1</v>
      </c>
    </row>
    <row r="2967" spans="1:2" x14ac:dyDescent="0.25">
      <c r="A2967" s="6" t="s">
        <v>6919</v>
      </c>
      <c r="B2967" s="6">
        <v>1</v>
      </c>
    </row>
    <row r="2968" spans="1:2" x14ac:dyDescent="0.25">
      <c r="A2968" s="15" t="s">
        <v>15513</v>
      </c>
      <c r="B2968" s="6">
        <v>1</v>
      </c>
    </row>
    <row r="2969" spans="1:2" x14ac:dyDescent="0.25">
      <c r="A2969" s="6" t="s">
        <v>1914</v>
      </c>
      <c r="B2969" s="6">
        <v>1</v>
      </c>
    </row>
    <row r="2970" spans="1:2" x14ac:dyDescent="0.25">
      <c r="A2970" s="6" t="s">
        <v>1918</v>
      </c>
      <c r="B2970" s="6">
        <v>1</v>
      </c>
    </row>
    <row r="2971" spans="1:2" x14ac:dyDescent="0.25">
      <c r="A2971" s="6" t="s">
        <v>4420</v>
      </c>
      <c r="B2971" s="6">
        <v>1</v>
      </c>
    </row>
    <row r="2972" spans="1:2" x14ac:dyDescent="0.25">
      <c r="A2972" s="6" t="s">
        <v>1985</v>
      </c>
      <c r="B2972" s="6">
        <v>1</v>
      </c>
    </row>
    <row r="2973" spans="1:2" x14ac:dyDescent="0.25">
      <c r="A2973" s="6" t="s">
        <v>3543</v>
      </c>
      <c r="B2973" s="6">
        <v>1</v>
      </c>
    </row>
    <row r="2974" spans="1:2" x14ac:dyDescent="0.25">
      <c r="A2974" s="6" t="s">
        <v>5735</v>
      </c>
      <c r="B2974" s="6">
        <v>1</v>
      </c>
    </row>
    <row r="2975" spans="1:2" x14ac:dyDescent="0.25">
      <c r="A2975" s="6" t="s">
        <v>3962</v>
      </c>
      <c r="B2975" s="6">
        <v>1</v>
      </c>
    </row>
    <row r="2976" spans="1:2" x14ac:dyDescent="0.25">
      <c r="A2976" s="6" t="s">
        <v>3986</v>
      </c>
      <c r="B2976" s="6">
        <v>1</v>
      </c>
    </row>
    <row r="2977" spans="1:2" x14ac:dyDescent="0.25">
      <c r="A2977" s="6" t="s">
        <v>3990</v>
      </c>
      <c r="B2977" s="6">
        <v>1</v>
      </c>
    </row>
    <row r="2978" spans="1:2" x14ac:dyDescent="0.25">
      <c r="A2978" s="6" t="s">
        <v>3992</v>
      </c>
      <c r="B2978" s="6">
        <v>1</v>
      </c>
    </row>
    <row r="2979" spans="1:2" x14ac:dyDescent="0.25">
      <c r="A2979" s="6" t="s">
        <v>4007</v>
      </c>
      <c r="B2979" s="6">
        <v>1</v>
      </c>
    </row>
    <row r="2980" spans="1:2" x14ac:dyDescent="0.25">
      <c r="A2980" s="6" t="s">
        <v>4017</v>
      </c>
      <c r="B2980" s="6">
        <v>1</v>
      </c>
    </row>
    <row r="2981" spans="1:2" x14ac:dyDescent="0.25">
      <c r="A2981" s="6" t="s">
        <v>4029</v>
      </c>
      <c r="B2981" s="6">
        <v>1</v>
      </c>
    </row>
    <row r="2982" spans="1:2" x14ac:dyDescent="0.25">
      <c r="A2982" s="6" t="s">
        <v>4039</v>
      </c>
      <c r="B2982" s="6">
        <v>1</v>
      </c>
    </row>
    <row r="2983" spans="1:2" x14ac:dyDescent="0.25">
      <c r="A2983" s="6" t="s">
        <v>4047</v>
      </c>
      <c r="B2983" s="6">
        <v>1</v>
      </c>
    </row>
    <row r="2984" spans="1:2" x14ac:dyDescent="0.25">
      <c r="A2984" s="6" t="s">
        <v>598</v>
      </c>
      <c r="B2984" s="6">
        <v>1</v>
      </c>
    </row>
    <row r="2985" spans="1:2" x14ac:dyDescent="0.25">
      <c r="A2985" s="6" t="s">
        <v>4069</v>
      </c>
      <c r="B2985" s="6">
        <v>1</v>
      </c>
    </row>
    <row r="2986" spans="1:2" x14ac:dyDescent="0.25">
      <c r="A2986" s="6" t="s">
        <v>4045</v>
      </c>
      <c r="B2986" s="6">
        <v>1</v>
      </c>
    </row>
    <row r="2987" spans="1:2" x14ac:dyDescent="0.25">
      <c r="A2987" s="6" t="s">
        <v>8130</v>
      </c>
      <c r="B2987" s="6">
        <v>1</v>
      </c>
    </row>
    <row r="2988" spans="1:2" x14ac:dyDescent="0.25">
      <c r="A2988" s="6" t="s">
        <v>3789</v>
      </c>
      <c r="B2988" s="6">
        <v>1</v>
      </c>
    </row>
    <row r="2989" spans="1:2" x14ac:dyDescent="0.25">
      <c r="A2989" s="15" t="s">
        <v>15514</v>
      </c>
      <c r="B2989" s="6">
        <v>1</v>
      </c>
    </row>
    <row r="2990" spans="1:2" x14ac:dyDescent="0.25">
      <c r="A2990" s="6" t="s">
        <v>36733</v>
      </c>
      <c r="B2990" s="6">
        <v>1</v>
      </c>
    </row>
    <row r="2991" spans="1:2" x14ac:dyDescent="0.25">
      <c r="A2991" s="6" t="s">
        <v>32584</v>
      </c>
      <c r="B2991" s="6">
        <v>1</v>
      </c>
    </row>
    <row r="2992" spans="1:2" x14ac:dyDescent="0.25">
      <c r="A2992" s="6" t="s">
        <v>1557</v>
      </c>
      <c r="B2992" s="6">
        <v>1</v>
      </c>
    </row>
    <row r="2993" spans="1:2" x14ac:dyDescent="0.25">
      <c r="A2993" s="6" t="s">
        <v>3101</v>
      </c>
      <c r="B2993" s="6">
        <v>1</v>
      </c>
    </row>
    <row r="2994" spans="1:2" x14ac:dyDescent="0.25">
      <c r="A2994" s="6" t="s">
        <v>4508</v>
      </c>
      <c r="B2994" s="6">
        <v>1</v>
      </c>
    </row>
    <row r="2995" spans="1:2" x14ac:dyDescent="0.25">
      <c r="A2995" s="6" t="s">
        <v>6582</v>
      </c>
      <c r="B2995" s="6">
        <v>1</v>
      </c>
    </row>
    <row r="2996" spans="1:2" x14ac:dyDescent="0.25">
      <c r="A2996" s="6" t="s">
        <v>7473</v>
      </c>
      <c r="B2996" s="6">
        <v>1</v>
      </c>
    </row>
    <row r="2997" spans="1:2" x14ac:dyDescent="0.25">
      <c r="A2997" s="15" t="s">
        <v>15515</v>
      </c>
      <c r="B2997" s="6">
        <v>1</v>
      </c>
    </row>
    <row r="2998" spans="1:2" x14ac:dyDescent="0.25">
      <c r="A2998" s="6" t="s">
        <v>698</v>
      </c>
      <c r="B2998" s="6">
        <v>1</v>
      </c>
    </row>
    <row r="2999" spans="1:2" x14ac:dyDescent="0.25">
      <c r="A2999" s="6" t="s">
        <v>694</v>
      </c>
      <c r="B2999" s="6">
        <v>1</v>
      </c>
    </row>
    <row r="3000" spans="1:2" x14ac:dyDescent="0.25">
      <c r="A3000" s="6" t="s">
        <v>5271</v>
      </c>
      <c r="B3000" s="6">
        <v>1</v>
      </c>
    </row>
    <row r="3001" spans="1:2" x14ac:dyDescent="0.25">
      <c r="A3001" s="6" t="s">
        <v>631</v>
      </c>
      <c r="B3001" s="6">
        <v>1</v>
      </c>
    </row>
    <row r="3002" spans="1:2" x14ac:dyDescent="0.25">
      <c r="A3002" s="6" t="s">
        <v>611</v>
      </c>
      <c r="B3002" s="6">
        <v>1</v>
      </c>
    </row>
    <row r="3003" spans="1:2" x14ac:dyDescent="0.25">
      <c r="A3003" s="6" t="s">
        <v>635</v>
      </c>
      <c r="B3003" s="6">
        <v>1</v>
      </c>
    </row>
    <row r="3004" spans="1:2" x14ac:dyDescent="0.25">
      <c r="A3004" s="6" t="s">
        <v>4107</v>
      </c>
      <c r="B3004" s="6">
        <v>1</v>
      </c>
    </row>
    <row r="3005" spans="1:2" x14ac:dyDescent="0.25">
      <c r="A3005" s="6" t="s">
        <v>4949</v>
      </c>
      <c r="B3005" s="6">
        <v>1</v>
      </c>
    </row>
    <row r="3006" spans="1:2" x14ac:dyDescent="0.25">
      <c r="A3006" s="6" t="s">
        <v>3283</v>
      </c>
      <c r="B3006" s="6">
        <v>1</v>
      </c>
    </row>
    <row r="3007" spans="1:2" x14ac:dyDescent="0.25">
      <c r="A3007" s="6" t="s">
        <v>36813</v>
      </c>
      <c r="B3007" s="6">
        <v>1</v>
      </c>
    </row>
    <row r="3008" spans="1:2" x14ac:dyDescent="0.25">
      <c r="A3008" s="6" t="s">
        <v>36855</v>
      </c>
      <c r="B3008" s="6">
        <v>1</v>
      </c>
    </row>
    <row r="3009" spans="1:2" x14ac:dyDescent="0.25">
      <c r="A3009" s="6" t="s">
        <v>36834</v>
      </c>
      <c r="B3009" s="6">
        <v>1</v>
      </c>
    </row>
    <row r="3010" spans="1:2" x14ac:dyDescent="0.25">
      <c r="A3010" s="6" t="s">
        <v>7143</v>
      </c>
      <c r="B3010" s="6">
        <v>1</v>
      </c>
    </row>
    <row r="3011" spans="1:2" x14ac:dyDescent="0.25">
      <c r="A3011" s="6" t="s">
        <v>5176</v>
      </c>
      <c r="B3011" s="6">
        <v>1</v>
      </c>
    </row>
    <row r="3012" spans="1:2" x14ac:dyDescent="0.25">
      <c r="A3012" s="6" t="s">
        <v>4486</v>
      </c>
      <c r="B3012" s="6">
        <v>1</v>
      </c>
    </row>
    <row r="3013" spans="1:2" x14ac:dyDescent="0.25">
      <c r="A3013" s="6" t="s">
        <v>5699</v>
      </c>
      <c r="B3013" s="6">
        <v>1</v>
      </c>
    </row>
    <row r="3014" spans="1:2" x14ac:dyDescent="0.25">
      <c r="A3014" s="6" t="s">
        <v>5773</v>
      </c>
      <c r="B3014" s="6">
        <v>1</v>
      </c>
    </row>
    <row r="3015" spans="1:2" x14ac:dyDescent="0.25">
      <c r="A3015" s="6" t="s">
        <v>5775</v>
      </c>
      <c r="B3015" s="6">
        <v>1</v>
      </c>
    </row>
    <row r="3016" spans="1:2" x14ac:dyDescent="0.25">
      <c r="A3016" s="6" t="s">
        <v>5929</v>
      </c>
      <c r="B3016" s="6">
        <v>1</v>
      </c>
    </row>
    <row r="3017" spans="1:2" x14ac:dyDescent="0.25">
      <c r="A3017" s="6" t="s">
        <v>4783</v>
      </c>
      <c r="B3017" s="6">
        <v>1</v>
      </c>
    </row>
    <row r="3018" spans="1:2" x14ac:dyDescent="0.25">
      <c r="A3018" s="6" t="s">
        <v>4368</v>
      </c>
      <c r="B3018" s="6">
        <v>1</v>
      </c>
    </row>
    <row r="3019" spans="1:2" x14ac:dyDescent="0.25">
      <c r="A3019" s="6" t="s">
        <v>1251</v>
      </c>
      <c r="B3019" s="6">
        <v>1</v>
      </c>
    </row>
    <row r="3020" spans="1:2" x14ac:dyDescent="0.25">
      <c r="A3020" s="6" t="s">
        <v>1253</v>
      </c>
      <c r="B3020" s="6">
        <v>1</v>
      </c>
    </row>
    <row r="3021" spans="1:2" x14ac:dyDescent="0.25">
      <c r="A3021" s="6" t="s">
        <v>6615</v>
      </c>
      <c r="B3021" s="6">
        <v>1</v>
      </c>
    </row>
    <row r="3022" spans="1:2" x14ac:dyDescent="0.25">
      <c r="A3022" s="6" t="s">
        <v>7767</v>
      </c>
      <c r="B3022" s="6">
        <v>1</v>
      </c>
    </row>
    <row r="3023" spans="1:2" x14ac:dyDescent="0.25">
      <c r="A3023" s="6" t="s">
        <v>1287</v>
      </c>
      <c r="B3023" s="6">
        <v>1</v>
      </c>
    </row>
    <row r="3024" spans="1:2" x14ac:dyDescent="0.25">
      <c r="A3024" s="6" t="s">
        <v>1701</v>
      </c>
      <c r="B3024" s="6">
        <v>1</v>
      </c>
    </row>
    <row r="3025" spans="1:2" x14ac:dyDescent="0.25">
      <c r="A3025" s="6" t="s">
        <v>7787</v>
      </c>
      <c r="B3025" s="6">
        <v>1</v>
      </c>
    </row>
    <row r="3026" spans="1:2" x14ac:dyDescent="0.25">
      <c r="A3026" s="6" t="s">
        <v>5686</v>
      </c>
      <c r="B3026" s="6">
        <v>1</v>
      </c>
    </row>
    <row r="3027" spans="1:2" x14ac:dyDescent="0.25">
      <c r="A3027" s="6" t="s">
        <v>32966</v>
      </c>
      <c r="B3027" s="6">
        <v>1</v>
      </c>
    </row>
    <row r="3028" spans="1:2" x14ac:dyDescent="0.25">
      <c r="A3028" s="6" t="s">
        <v>4282</v>
      </c>
      <c r="B3028" s="6">
        <v>1</v>
      </c>
    </row>
    <row r="3029" spans="1:2" x14ac:dyDescent="0.25">
      <c r="A3029" s="6" t="s">
        <v>4422</v>
      </c>
      <c r="B3029" s="6">
        <v>1</v>
      </c>
    </row>
    <row r="3030" spans="1:2" x14ac:dyDescent="0.25">
      <c r="A3030" s="6" t="s">
        <v>4414</v>
      </c>
      <c r="B3030" s="6">
        <v>1</v>
      </c>
    </row>
    <row r="3031" spans="1:2" x14ac:dyDescent="0.25">
      <c r="A3031" s="6" t="s">
        <v>4416</v>
      </c>
      <c r="B3031" s="6">
        <v>1</v>
      </c>
    </row>
    <row r="3032" spans="1:2" x14ac:dyDescent="0.25">
      <c r="A3032" s="6" t="s">
        <v>2657</v>
      </c>
      <c r="B3032" s="6">
        <v>1</v>
      </c>
    </row>
    <row r="3033" spans="1:2" x14ac:dyDescent="0.25">
      <c r="A3033" s="6" t="s">
        <v>4131</v>
      </c>
      <c r="B3033" s="6">
        <v>1</v>
      </c>
    </row>
    <row r="3034" spans="1:2" x14ac:dyDescent="0.25">
      <c r="A3034" s="6" t="s">
        <v>7589</v>
      </c>
      <c r="B3034" s="6">
        <v>1</v>
      </c>
    </row>
    <row r="3035" spans="1:2" x14ac:dyDescent="0.25">
      <c r="A3035" s="6" t="s">
        <v>4402</v>
      </c>
      <c r="B3035" s="6">
        <v>1</v>
      </c>
    </row>
    <row r="3036" spans="1:2" x14ac:dyDescent="0.25">
      <c r="A3036" s="6" t="s">
        <v>4043</v>
      </c>
      <c r="B3036" s="6">
        <v>1</v>
      </c>
    </row>
    <row r="3037" spans="1:2" x14ac:dyDescent="0.25">
      <c r="A3037" s="6" t="s">
        <v>4041</v>
      </c>
      <c r="B3037" s="6">
        <v>1</v>
      </c>
    </row>
    <row r="3038" spans="1:2" x14ac:dyDescent="0.25">
      <c r="A3038" s="6" t="s">
        <v>4095</v>
      </c>
      <c r="B3038" s="6">
        <v>1</v>
      </c>
    </row>
    <row r="3039" spans="1:2" x14ac:dyDescent="0.25">
      <c r="A3039" s="6" t="s">
        <v>6724</v>
      </c>
      <c r="B3039" s="6">
        <v>1</v>
      </c>
    </row>
    <row r="3040" spans="1:2" x14ac:dyDescent="0.25">
      <c r="A3040" s="6" t="s">
        <v>1088</v>
      </c>
      <c r="B3040" s="6">
        <v>1</v>
      </c>
    </row>
    <row r="3041" spans="1:2" x14ac:dyDescent="0.25">
      <c r="A3041" s="6" t="s">
        <v>1090</v>
      </c>
      <c r="B3041" s="6">
        <v>1</v>
      </c>
    </row>
    <row r="3042" spans="1:2" x14ac:dyDescent="0.25">
      <c r="A3042" s="6" t="s">
        <v>301</v>
      </c>
      <c r="B3042" s="6">
        <v>1</v>
      </c>
    </row>
    <row r="3043" spans="1:2" x14ac:dyDescent="0.25">
      <c r="A3043" s="6" t="s">
        <v>6864</v>
      </c>
      <c r="B3043" s="6">
        <v>1</v>
      </c>
    </row>
    <row r="3044" spans="1:2" x14ac:dyDescent="0.25">
      <c r="A3044" s="6" t="s">
        <v>7769</v>
      </c>
      <c r="B3044" s="6">
        <v>1</v>
      </c>
    </row>
    <row r="3045" spans="1:2" x14ac:dyDescent="0.25">
      <c r="A3045" s="6" t="s">
        <v>6688</v>
      </c>
      <c r="B3045" s="6">
        <v>1</v>
      </c>
    </row>
    <row r="3046" spans="1:2" x14ac:dyDescent="0.25">
      <c r="A3046" s="6" t="s">
        <v>5527</v>
      </c>
      <c r="B3046" s="6">
        <v>1</v>
      </c>
    </row>
    <row r="3047" spans="1:2" x14ac:dyDescent="0.25">
      <c r="A3047" s="6" t="s">
        <v>33269</v>
      </c>
      <c r="B3047" s="6">
        <v>1</v>
      </c>
    </row>
    <row r="3048" spans="1:2" x14ac:dyDescent="0.25">
      <c r="A3048" s="6" t="s">
        <v>4787</v>
      </c>
      <c r="B3048" s="6">
        <v>1</v>
      </c>
    </row>
    <row r="3049" spans="1:2" x14ac:dyDescent="0.25">
      <c r="A3049" s="6" t="s">
        <v>6219</v>
      </c>
      <c r="B3049" s="6">
        <v>1</v>
      </c>
    </row>
    <row r="3050" spans="1:2" x14ac:dyDescent="0.25">
      <c r="A3050" s="6" t="s">
        <v>3452</v>
      </c>
      <c r="B3050" s="6">
        <v>1</v>
      </c>
    </row>
    <row r="3051" spans="1:2" x14ac:dyDescent="0.25">
      <c r="A3051" s="6" t="s">
        <v>4097</v>
      </c>
      <c r="B3051" s="6">
        <v>1</v>
      </c>
    </row>
    <row r="3052" spans="1:2" x14ac:dyDescent="0.25">
      <c r="A3052" s="6" t="s">
        <v>36842</v>
      </c>
      <c r="B3052" s="6">
        <v>1</v>
      </c>
    </row>
    <row r="3053" spans="1:2" x14ac:dyDescent="0.25">
      <c r="A3053" s="6" t="s">
        <v>4715</v>
      </c>
      <c r="B3053" s="6">
        <v>1</v>
      </c>
    </row>
    <row r="3054" spans="1:2" x14ac:dyDescent="0.25">
      <c r="A3054" s="6" t="s">
        <v>33290</v>
      </c>
      <c r="B3054" s="6">
        <v>1</v>
      </c>
    </row>
    <row r="3055" spans="1:2" x14ac:dyDescent="0.25">
      <c r="A3055" s="6" t="s">
        <v>3704</v>
      </c>
      <c r="B3055" s="6">
        <v>1</v>
      </c>
    </row>
    <row r="3056" spans="1:2" x14ac:dyDescent="0.25">
      <c r="A3056" s="6" t="s">
        <v>3958</v>
      </c>
      <c r="B3056" s="6">
        <v>1</v>
      </c>
    </row>
    <row r="3057" spans="1:2" x14ac:dyDescent="0.25">
      <c r="A3057" s="6" t="s">
        <v>3943</v>
      </c>
      <c r="B3057" s="6">
        <v>1</v>
      </c>
    </row>
    <row r="3058" spans="1:2" x14ac:dyDescent="0.25">
      <c r="A3058" s="6" t="s">
        <v>33796</v>
      </c>
      <c r="B3058" s="6">
        <v>1</v>
      </c>
    </row>
    <row r="3059" spans="1:2" x14ac:dyDescent="0.25">
      <c r="A3059" s="6" t="s">
        <v>514</v>
      </c>
      <c r="B3059" s="6">
        <v>1</v>
      </c>
    </row>
    <row r="3060" spans="1:2" x14ac:dyDescent="0.25">
      <c r="A3060" s="6" t="s">
        <v>8050</v>
      </c>
      <c r="B3060" s="6">
        <v>1</v>
      </c>
    </row>
    <row r="3061" spans="1:2" x14ac:dyDescent="0.25">
      <c r="A3061" s="6" t="s">
        <v>4121</v>
      </c>
      <c r="B3061" s="6">
        <v>1</v>
      </c>
    </row>
    <row r="3062" spans="1:2" x14ac:dyDescent="0.25">
      <c r="A3062" s="6" t="s">
        <v>1305</v>
      </c>
      <c r="B3062" s="6">
        <v>1</v>
      </c>
    </row>
    <row r="3063" spans="1:2" x14ac:dyDescent="0.25">
      <c r="A3063" s="6" t="s">
        <v>4751</v>
      </c>
      <c r="B3063" s="6">
        <v>1</v>
      </c>
    </row>
    <row r="3064" spans="1:2" x14ac:dyDescent="0.25">
      <c r="A3064" s="6" t="s">
        <v>6959</v>
      </c>
      <c r="B3064" s="6">
        <v>1</v>
      </c>
    </row>
    <row r="3065" spans="1:2" x14ac:dyDescent="0.25">
      <c r="A3065" s="6" t="s">
        <v>6426</v>
      </c>
      <c r="B3065" s="6">
        <v>1</v>
      </c>
    </row>
    <row r="3066" spans="1:2" x14ac:dyDescent="0.25">
      <c r="A3066" s="6" t="s">
        <v>4318</v>
      </c>
      <c r="B3066" s="6">
        <v>1</v>
      </c>
    </row>
    <row r="3067" spans="1:2" x14ac:dyDescent="0.25">
      <c r="A3067" s="6" t="s">
        <v>1707</v>
      </c>
      <c r="B3067" s="6">
        <v>1</v>
      </c>
    </row>
    <row r="3068" spans="1:2" x14ac:dyDescent="0.25">
      <c r="A3068" s="6" t="s">
        <v>1749</v>
      </c>
      <c r="B3068" s="6">
        <v>1</v>
      </c>
    </row>
    <row r="3069" spans="1:2" x14ac:dyDescent="0.25">
      <c r="A3069" s="6" t="s">
        <v>1343</v>
      </c>
      <c r="B3069" s="6">
        <v>1</v>
      </c>
    </row>
    <row r="3070" spans="1:2" x14ac:dyDescent="0.25">
      <c r="A3070" s="6" t="s">
        <v>1525</v>
      </c>
      <c r="B3070" s="6">
        <v>1</v>
      </c>
    </row>
    <row r="3071" spans="1:2" x14ac:dyDescent="0.25">
      <c r="A3071" s="6" t="s">
        <v>3255</v>
      </c>
      <c r="B3071" s="6">
        <v>1</v>
      </c>
    </row>
    <row r="3072" spans="1:2" x14ac:dyDescent="0.25">
      <c r="A3072" s="6" t="s">
        <v>2971</v>
      </c>
      <c r="B3072" s="6">
        <v>1</v>
      </c>
    </row>
    <row r="3073" spans="1:2" x14ac:dyDescent="0.25">
      <c r="A3073" s="6" t="s">
        <v>1373</v>
      </c>
      <c r="B3073" s="6">
        <v>1</v>
      </c>
    </row>
    <row r="3074" spans="1:2" x14ac:dyDescent="0.25">
      <c r="A3074" s="6" t="s">
        <v>6079</v>
      </c>
      <c r="B3074" s="6">
        <v>1</v>
      </c>
    </row>
    <row r="3075" spans="1:2" x14ac:dyDescent="0.25">
      <c r="A3075" s="6" t="s">
        <v>677</v>
      </c>
      <c r="B3075" s="6">
        <v>1</v>
      </c>
    </row>
    <row r="3076" spans="1:2" x14ac:dyDescent="0.25">
      <c r="A3076" s="6" t="s">
        <v>3229</v>
      </c>
      <c r="B3076" s="6">
        <v>1</v>
      </c>
    </row>
    <row r="3077" spans="1:2" x14ac:dyDescent="0.25">
      <c r="A3077" s="15" t="s">
        <v>15516</v>
      </c>
      <c r="B3077" s="6">
        <v>1</v>
      </c>
    </row>
    <row r="3078" spans="1:2" x14ac:dyDescent="0.25">
      <c r="A3078" s="6" t="s">
        <v>33045</v>
      </c>
      <c r="B3078" s="6">
        <v>1</v>
      </c>
    </row>
    <row r="3079" spans="1:2" x14ac:dyDescent="0.25">
      <c r="A3079" s="6" t="s">
        <v>36777</v>
      </c>
      <c r="B3079" s="6">
        <v>1</v>
      </c>
    </row>
    <row r="3080" spans="1:2" x14ac:dyDescent="0.25">
      <c r="A3080" s="6" t="s">
        <v>1787</v>
      </c>
      <c r="B3080" s="6">
        <v>1</v>
      </c>
    </row>
    <row r="3081" spans="1:2" x14ac:dyDescent="0.25">
      <c r="A3081" s="6" t="s">
        <v>4228</v>
      </c>
      <c r="B3081" s="6">
        <v>1</v>
      </c>
    </row>
    <row r="3082" spans="1:2" x14ac:dyDescent="0.25">
      <c r="A3082" s="6" t="s">
        <v>3221</v>
      </c>
      <c r="B3082" s="6">
        <v>1</v>
      </c>
    </row>
    <row r="3083" spans="1:2" x14ac:dyDescent="0.25">
      <c r="A3083" s="6" t="s">
        <v>10056</v>
      </c>
      <c r="B3083" s="6">
        <v>1</v>
      </c>
    </row>
    <row r="3084" spans="1:2" x14ac:dyDescent="0.25">
      <c r="A3084" s="6" t="s">
        <v>1805</v>
      </c>
      <c r="B3084" s="6">
        <v>1</v>
      </c>
    </row>
    <row r="3085" spans="1:2" x14ac:dyDescent="0.25">
      <c r="A3085" s="6" t="s">
        <v>36743</v>
      </c>
      <c r="B3085" s="6">
        <v>1</v>
      </c>
    </row>
    <row r="3086" spans="1:2" x14ac:dyDescent="0.25">
      <c r="A3086" s="6" t="s">
        <v>1466</v>
      </c>
      <c r="B3086" s="6">
        <v>1</v>
      </c>
    </row>
    <row r="3087" spans="1:2" x14ac:dyDescent="0.25">
      <c r="A3087" s="6" t="s">
        <v>1458</v>
      </c>
      <c r="B3087" s="6">
        <v>1</v>
      </c>
    </row>
    <row r="3088" spans="1:2" x14ac:dyDescent="0.25">
      <c r="A3088" s="6" t="s">
        <v>1007</v>
      </c>
      <c r="B3088" s="6">
        <v>1</v>
      </c>
    </row>
    <row r="3089" spans="1:2" x14ac:dyDescent="0.25">
      <c r="A3089" s="6" t="s">
        <v>34004</v>
      </c>
      <c r="B3089" s="6">
        <v>1</v>
      </c>
    </row>
    <row r="3090" spans="1:2" x14ac:dyDescent="0.25">
      <c r="A3090" s="15" t="s">
        <v>15476</v>
      </c>
      <c r="B3090" s="6">
        <v>1</v>
      </c>
    </row>
    <row r="3091" spans="1:2" x14ac:dyDescent="0.25">
      <c r="A3091" s="6" t="s">
        <v>7321</v>
      </c>
      <c r="B3091" s="6">
        <v>1</v>
      </c>
    </row>
    <row r="3092" spans="1:2" x14ac:dyDescent="0.25">
      <c r="A3092" s="6" t="s">
        <v>36851</v>
      </c>
      <c r="B3092" s="6">
        <v>1</v>
      </c>
    </row>
    <row r="3093" spans="1:2" x14ac:dyDescent="0.25">
      <c r="A3093" s="6" t="s">
        <v>4328</v>
      </c>
      <c r="B3093" s="6">
        <v>1</v>
      </c>
    </row>
    <row r="3094" spans="1:2" x14ac:dyDescent="0.25">
      <c r="A3094" s="6" t="s">
        <v>4538</v>
      </c>
      <c r="B3094" s="6">
        <v>1</v>
      </c>
    </row>
    <row r="3095" spans="1:2" x14ac:dyDescent="0.25">
      <c r="A3095" s="6" t="s">
        <v>4587</v>
      </c>
      <c r="B3095" s="6">
        <v>1</v>
      </c>
    </row>
    <row r="3096" spans="1:2" x14ac:dyDescent="0.25">
      <c r="A3096" s="6" t="s">
        <v>6195</v>
      </c>
      <c r="B3096" s="6">
        <v>1</v>
      </c>
    </row>
    <row r="3097" spans="1:2" x14ac:dyDescent="0.25">
      <c r="A3097" s="6" t="s">
        <v>3304</v>
      </c>
      <c r="B3097" s="6">
        <v>1</v>
      </c>
    </row>
    <row r="3098" spans="1:2" x14ac:dyDescent="0.25">
      <c r="A3098" s="6" t="s">
        <v>1513</v>
      </c>
      <c r="B3098" s="6">
        <v>1</v>
      </c>
    </row>
    <row r="3099" spans="1:2" x14ac:dyDescent="0.25">
      <c r="A3099" s="6" t="s">
        <v>4246</v>
      </c>
      <c r="B3099" s="6">
        <v>1</v>
      </c>
    </row>
    <row r="3100" spans="1:2" x14ac:dyDescent="0.25">
      <c r="A3100" s="6" t="s">
        <v>5960</v>
      </c>
      <c r="B3100" s="6">
        <v>1</v>
      </c>
    </row>
    <row r="3101" spans="1:2" x14ac:dyDescent="0.25">
      <c r="A3101" s="6" t="s">
        <v>33702</v>
      </c>
      <c r="B3101" s="6">
        <v>1</v>
      </c>
    </row>
    <row r="3102" spans="1:2" x14ac:dyDescent="0.25">
      <c r="A3102" s="6" t="s">
        <v>6073</v>
      </c>
      <c r="B3102" s="6">
        <v>1</v>
      </c>
    </row>
    <row r="3103" spans="1:2" x14ac:dyDescent="0.25">
      <c r="A3103" s="6" t="s">
        <v>8056</v>
      </c>
      <c r="B3103" s="6">
        <v>1</v>
      </c>
    </row>
    <row r="3104" spans="1:2" x14ac:dyDescent="0.25">
      <c r="A3104" s="6" t="s">
        <v>5626</v>
      </c>
      <c r="B3104" s="6">
        <v>1</v>
      </c>
    </row>
    <row r="3105" spans="1:2" x14ac:dyDescent="0.25">
      <c r="A3105" s="6" t="s">
        <v>916</v>
      </c>
      <c r="B3105" s="6">
        <v>1</v>
      </c>
    </row>
    <row r="3106" spans="1:2" x14ac:dyDescent="0.25">
      <c r="A3106" s="6" t="s">
        <v>1319</v>
      </c>
      <c r="B3106" s="6">
        <v>1</v>
      </c>
    </row>
    <row r="3107" spans="1:2" x14ac:dyDescent="0.25">
      <c r="A3107" s="6" t="s">
        <v>7897</v>
      </c>
      <c r="B3107" s="6">
        <v>1</v>
      </c>
    </row>
    <row r="3108" spans="1:2" x14ac:dyDescent="0.25">
      <c r="A3108" s="6" t="s">
        <v>2208</v>
      </c>
      <c r="B3108" s="6">
        <v>1</v>
      </c>
    </row>
    <row r="3109" spans="1:2" x14ac:dyDescent="0.25">
      <c r="A3109" s="6" t="s">
        <v>510</v>
      </c>
      <c r="B3109" s="6">
        <v>1</v>
      </c>
    </row>
    <row r="3110" spans="1:2" x14ac:dyDescent="0.25">
      <c r="A3110" s="6" t="s">
        <v>908</v>
      </c>
      <c r="B3110" s="6">
        <v>1</v>
      </c>
    </row>
    <row r="3111" spans="1:2" x14ac:dyDescent="0.25">
      <c r="A3111" s="6" t="s">
        <v>8110</v>
      </c>
      <c r="B3111" s="6">
        <v>1</v>
      </c>
    </row>
    <row r="3112" spans="1:2" x14ac:dyDescent="0.25">
      <c r="A3112" s="6" t="s">
        <v>6193</v>
      </c>
      <c r="B3112" s="6">
        <v>1</v>
      </c>
    </row>
    <row r="3113" spans="1:2" x14ac:dyDescent="0.25">
      <c r="A3113" s="6" t="s">
        <v>3909</v>
      </c>
      <c r="B3113" s="6">
        <v>1</v>
      </c>
    </row>
    <row r="3114" spans="1:2" x14ac:dyDescent="0.25">
      <c r="A3114" s="6" t="s">
        <v>3058</v>
      </c>
      <c r="B3114" s="6">
        <v>1</v>
      </c>
    </row>
    <row r="3115" spans="1:2" x14ac:dyDescent="0.25">
      <c r="A3115" s="6" t="s">
        <v>3745</v>
      </c>
      <c r="B3115" s="6">
        <v>1</v>
      </c>
    </row>
    <row r="3116" spans="1:2" x14ac:dyDescent="0.25">
      <c r="A3116" s="6" t="s">
        <v>33764</v>
      </c>
      <c r="B3116" s="6">
        <v>1</v>
      </c>
    </row>
    <row r="3117" spans="1:2" x14ac:dyDescent="0.25">
      <c r="A3117" s="6" t="s">
        <v>7054</v>
      </c>
      <c r="B3117" s="6">
        <v>1</v>
      </c>
    </row>
    <row r="3118" spans="1:2" x14ac:dyDescent="0.25">
      <c r="A3118" s="6" t="s">
        <v>6203</v>
      </c>
      <c r="B3118" s="6">
        <v>1</v>
      </c>
    </row>
    <row r="3119" spans="1:2" x14ac:dyDescent="0.25">
      <c r="A3119" s="6" t="s">
        <v>886</v>
      </c>
      <c r="B3119" s="6">
        <v>1</v>
      </c>
    </row>
    <row r="3120" spans="1:2" x14ac:dyDescent="0.25">
      <c r="A3120" s="6" t="s">
        <v>6965</v>
      </c>
      <c r="B3120" s="6">
        <v>1</v>
      </c>
    </row>
    <row r="3121" spans="1:2" x14ac:dyDescent="0.25">
      <c r="A3121" s="15" t="s">
        <v>15517</v>
      </c>
      <c r="B3121" s="6">
        <v>1</v>
      </c>
    </row>
    <row r="3122" spans="1:2" x14ac:dyDescent="0.25">
      <c r="A3122" s="15" t="s">
        <v>15518</v>
      </c>
      <c r="B3122" s="6">
        <v>1</v>
      </c>
    </row>
    <row r="3123" spans="1:2" x14ac:dyDescent="0.25">
      <c r="A3123" s="15" t="s">
        <v>15519</v>
      </c>
      <c r="B3123" s="6">
        <v>1</v>
      </c>
    </row>
    <row r="3124" spans="1:2" x14ac:dyDescent="0.25">
      <c r="A3124" s="15" t="s">
        <v>15520</v>
      </c>
      <c r="B3124" s="6">
        <v>1</v>
      </c>
    </row>
    <row r="3125" spans="1:2" x14ac:dyDescent="0.25">
      <c r="A3125" s="15" t="s">
        <v>15551</v>
      </c>
      <c r="B3125" s="6">
        <v>1</v>
      </c>
    </row>
    <row r="3126" spans="1:2" x14ac:dyDescent="0.25">
      <c r="A3126" s="15" t="s">
        <v>15559</v>
      </c>
      <c r="B3126" s="6">
        <v>1</v>
      </c>
    </row>
    <row r="3127" spans="1:2" x14ac:dyDescent="0.25">
      <c r="A3127" s="6" t="s">
        <v>1470</v>
      </c>
      <c r="B3127" s="6">
        <v>1</v>
      </c>
    </row>
    <row r="3128" spans="1:2" x14ac:dyDescent="0.25">
      <c r="A3128" s="6" t="s">
        <v>2548</v>
      </c>
      <c r="B3128" s="6">
        <v>1</v>
      </c>
    </row>
    <row r="3129" spans="1:2" x14ac:dyDescent="0.25">
      <c r="A3129" s="6" t="s">
        <v>33626</v>
      </c>
      <c r="B3129" s="6">
        <v>1</v>
      </c>
    </row>
    <row r="3130" spans="1:2" x14ac:dyDescent="0.25">
      <c r="A3130" s="6" t="s">
        <v>5574</v>
      </c>
      <c r="B3130" s="6">
        <v>1</v>
      </c>
    </row>
    <row r="3131" spans="1:2" x14ac:dyDescent="0.25">
      <c r="A3131" s="6" t="s">
        <v>6119</v>
      </c>
      <c r="B3131" s="6">
        <v>1</v>
      </c>
    </row>
    <row r="3132" spans="1:2" x14ac:dyDescent="0.25">
      <c r="A3132" s="6" t="s">
        <v>7665</v>
      </c>
      <c r="B3132" s="6">
        <v>1</v>
      </c>
    </row>
    <row r="3133" spans="1:2" x14ac:dyDescent="0.25">
      <c r="A3133" s="6" t="s">
        <v>904</v>
      </c>
      <c r="B3133" s="6">
        <v>1</v>
      </c>
    </row>
    <row r="3134" spans="1:2" x14ac:dyDescent="0.25">
      <c r="A3134" s="6" t="s">
        <v>786</v>
      </c>
      <c r="B3134" s="6">
        <v>1</v>
      </c>
    </row>
    <row r="3135" spans="1:2" x14ac:dyDescent="0.25">
      <c r="A3135" s="6" t="s">
        <v>997</v>
      </c>
      <c r="B3135" s="6">
        <v>1</v>
      </c>
    </row>
    <row r="3136" spans="1:2" x14ac:dyDescent="0.25">
      <c r="A3136" s="6" t="s">
        <v>1613</v>
      </c>
      <c r="B3136" s="6">
        <v>1</v>
      </c>
    </row>
    <row r="3137" spans="1:2" x14ac:dyDescent="0.25">
      <c r="A3137" s="6" t="s">
        <v>1871</v>
      </c>
      <c r="B3137" s="6">
        <v>1</v>
      </c>
    </row>
    <row r="3138" spans="1:2" x14ac:dyDescent="0.25">
      <c r="A3138" s="15" t="s">
        <v>15549</v>
      </c>
      <c r="B3138" s="6">
        <v>1</v>
      </c>
    </row>
    <row r="3139" spans="1:2" x14ac:dyDescent="0.25">
      <c r="A3139" s="6" t="s">
        <v>4388</v>
      </c>
      <c r="B3139" s="6">
        <v>1</v>
      </c>
    </row>
    <row r="3140" spans="1:2" x14ac:dyDescent="0.25">
      <c r="A3140" s="6" t="s">
        <v>4542</v>
      </c>
      <c r="B3140" s="6">
        <v>1</v>
      </c>
    </row>
    <row r="3141" spans="1:2" x14ac:dyDescent="0.25">
      <c r="A3141" s="6" t="s">
        <v>5787</v>
      </c>
      <c r="B3141" s="6">
        <v>1</v>
      </c>
    </row>
    <row r="3142" spans="1:2" x14ac:dyDescent="0.25">
      <c r="A3142" s="6" t="s">
        <v>5606</v>
      </c>
      <c r="B3142" s="6">
        <v>1</v>
      </c>
    </row>
    <row r="3143" spans="1:2" x14ac:dyDescent="0.25">
      <c r="A3143" s="6" t="s">
        <v>1313</v>
      </c>
      <c r="B3143" s="6">
        <v>1</v>
      </c>
    </row>
    <row r="3144" spans="1:2" x14ac:dyDescent="0.25">
      <c r="A3144" s="6" t="s">
        <v>1819</v>
      </c>
      <c r="B3144" s="6">
        <v>1</v>
      </c>
    </row>
    <row r="3145" spans="1:2" x14ac:dyDescent="0.25">
      <c r="A3145" s="6" t="s">
        <v>4347</v>
      </c>
      <c r="B3145" s="6">
        <v>1</v>
      </c>
    </row>
    <row r="3146" spans="1:2" x14ac:dyDescent="0.25">
      <c r="A3146" s="6" t="s">
        <v>5998</v>
      </c>
      <c r="B3146" s="6">
        <v>1</v>
      </c>
    </row>
    <row r="3147" spans="1:2" x14ac:dyDescent="0.25">
      <c r="A3147" s="6" t="s">
        <v>6019</v>
      </c>
      <c r="B3147" s="6">
        <v>1</v>
      </c>
    </row>
    <row r="3148" spans="1:2" x14ac:dyDescent="0.25">
      <c r="A3148" s="6" t="s">
        <v>7319</v>
      </c>
      <c r="B3148" s="6">
        <v>1</v>
      </c>
    </row>
    <row r="3149" spans="1:2" x14ac:dyDescent="0.25">
      <c r="A3149" s="6" t="s">
        <v>7331</v>
      </c>
      <c r="B3149" s="6">
        <v>1</v>
      </c>
    </row>
    <row r="3150" spans="1:2" x14ac:dyDescent="0.25">
      <c r="A3150" s="6" t="s">
        <v>7965</v>
      </c>
      <c r="B3150" s="6">
        <v>1</v>
      </c>
    </row>
    <row r="3151" spans="1:2" x14ac:dyDescent="0.25">
      <c r="A3151" s="6" t="s">
        <v>836</v>
      </c>
      <c r="B3151" s="6">
        <v>1</v>
      </c>
    </row>
    <row r="3152" spans="1:2" x14ac:dyDescent="0.25">
      <c r="A3152" s="6" t="s">
        <v>1210</v>
      </c>
      <c r="B3152" s="6">
        <v>1</v>
      </c>
    </row>
    <row r="3153" spans="1:2" x14ac:dyDescent="0.25">
      <c r="A3153" s="6" t="s">
        <v>3227</v>
      </c>
      <c r="B3153" s="6">
        <v>1</v>
      </c>
    </row>
    <row r="3154" spans="1:2" x14ac:dyDescent="0.25">
      <c r="A3154" s="15" t="s">
        <v>15521</v>
      </c>
      <c r="B3154" s="6">
        <v>1</v>
      </c>
    </row>
    <row r="3155" spans="1:2" x14ac:dyDescent="0.25">
      <c r="A3155" s="6" t="s">
        <v>914</v>
      </c>
      <c r="B3155" s="6">
        <v>1</v>
      </c>
    </row>
    <row r="3156" spans="1:2" x14ac:dyDescent="0.25">
      <c r="A3156" s="6" t="s">
        <v>5489</v>
      </c>
      <c r="B3156" s="6">
        <v>1</v>
      </c>
    </row>
    <row r="3157" spans="1:2" x14ac:dyDescent="0.25">
      <c r="A3157" s="15" t="s">
        <v>15522</v>
      </c>
      <c r="B3157" s="6">
        <v>1</v>
      </c>
    </row>
    <row r="3158" spans="1:2" x14ac:dyDescent="0.25">
      <c r="A3158" s="15" t="s">
        <v>15523</v>
      </c>
      <c r="B3158" s="6">
        <v>1</v>
      </c>
    </row>
    <row r="3159" spans="1:2" x14ac:dyDescent="0.25">
      <c r="A3159" s="6" t="s">
        <v>3927</v>
      </c>
      <c r="B3159" s="6">
        <v>1</v>
      </c>
    </row>
    <row r="3160" spans="1:2" x14ac:dyDescent="0.25">
      <c r="A3160" s="6" t="s">
        <v>3205</v>
      </c>
      <c r="B3160" s="6">
        <v>1</v>
      </c>
    </row>
    <row r="3161" spans="1:2" x14ac:dyDescent="0.25">
      <c r="A3161" s="6" t="s">
        <v>588</v>
      </c>
      <c r="B3161" s="6">
        <v>1</v>
      </c>
    </row>
    <row r="3162" spans="1:2" x14ac:dyDescent="0.25">
      <c r="A3162" s="6" t="s">
        <v>1807</v>
      </c>
      <c r="B3162" s="6">
        <v>1</v>
      </c>
    </row>
    <row r="3163" spans="1:2" x14ac:dyDescent="0.25">
      <c r="A3163" s="6" t="s">
        <v>6121</v>
      </c>
      <c r="B3163" s="6">
        <v>1</v>
      </c>
    </row>
    <row r="3164" spans="1:2" x14ac:dyDescent="0.25">
      <c r="A3164" s="15" t="s">
        <v>15524</v>
      </c>
      <c r="B3164" s="6">
        <v>1</v>
      </c>
    </row>
    <row r="3165" spans="1:2" x14ac:dyDescent="0.25">
      <c r="A3165" s="6" t="s">
        <v>1879</v>
      </c>
      <c r="B3165" s="6">
        <v>1</v>
      </c>
    </row>
    <row r="3166" spans="1:2" x14ac:dyDescent="0.25">
      <c r="A3166" s="6" t="s">
        <v>6237</v>
      </c>
      <c r="B3166" s="6">
        <v>1</v>
      </c>
    </row>
    <row r="3167" spans="1:2" x14ac:dyDescent="0.25">
      <c r="A3167" s="6" t="s">
        <v>3251</v>
      </c>
      <c r="B3167" s="6">
        <v>1</v>
      </c>
    </row>
    <row r="3168" spans="1:2" x14ac:dyDescent="0.25">
      <c r="A3168" s="6" t="s">
        <v>7009</v>
      </c>
      <c r="B3168" s="6">
        <v>1</v>
      </c>
    </row>
    <row r="3169" spans="1:2" x14ac:dyDescent="0.25">
      <c r="A3169" s="6" t="s">
        <v>32891</v>
      </c>
      <c r="B3169" s="6">
        <v>1</v>
      </c>
    </row>
    <row r="3170" spans="1:2" x14ac:dyDescent="0.25">
      <c r="A3170" s="6" t="s">
        <v>878</v>
      </c>
      <c r="B3170" s="6">
        <v>1</v>
      </c>
    </row>
    <row r="3171" spans="1:2" x14ac:dyDescent="0.25">
      <c r="A3171" s="15" t="s">
        <v>15525</v>
      </c>
      <c r="B3171" s="6">
        <v>1</v>
      </c>
    </row>
    <row r="3172" spans="1:2" x14ac:dyDescent="0.25">
      <c r="A3172" s="6" t="s">
        <v>647</v>
      </c>
      <c r="B3172" s="6">
        <v>1</v>
      </c>
    </row>
    <row r="3173" spans="1:2" x14ac:dyDescent="0.25">
      <c r="A3173" s="6" t="s">
        <v>766</v>
      </c>
      <c r="B3173" s="6">
        <v>1</v>
      </c>
    </row>
    <row r="3174" spans="1:2" x14ac:dyDescent="0.25">
      <c r="A3174" s="6" t="s">
        <v>752</v>
      </c>
      <c r="B3174" s="6">
        <v>1</v>
      </c>
    </row>
    <row r="3175" spans="1:2" x14ac:dyDescent="0.25">
      <c r="A3175" s="6" t="s">
        <v>33979</v>
      </c>
      <c r="B3175" s="6">
        <v>1</v>
      </c>
    </row>
    <row r="3176" spans="1:2" x14ac:dyDescent="0.25">
      <c r="A3176" s="6" t="s">
        <v>896</v>
      </c>
      <c r="B3176" s="6">
        <v>1</v>
      </c>
    </row>
    <row r="3177" spans="1:2" x14ac:dyDescent="0.25">
      <c r="A3177" s="6" t="s">
        <v>1027</v>
      </c>
      <c r="B3177" s="6">
        <v>1</v>
      </c>
    </row>
    <row r="3178" spans="1:2" x14ac:dyDescent="0.25">
      <c r="A3178" s="6" t="s">
        <v>1214</v>
      </c>
      <c r="B3178" s="6">
        <v>1</v>
      </c>
    </row>
    <row r="3179" spans="1:2" x14ac:dyDescent="0.25">
      <c r="A3179" s="6" t="s">
        <v>1379</v>
      </c>
      <c r="B3179" s="6">
        <v>1</v>
      </c>
    </row>
    <row r="3180" spans="1:2" x14ac:dyDescent="0.25">
      <c r="A3180" s="6" t="s">
        <v>1409</v>
      </c>
      <c r="B3180" s="6">
        <v>1</v>
      </c>
    </row>
    <row r="3181" spans="1:2" x14ac:dyDescent="0.25">
      <c r="A3181" s="6" t="s">
        <v>1486</v>
      </c>
      <c r="B3181" s="6">
        <v>1</v>
      </c>
    </row>
    <row r="3182" spans="1:2" x14ac:dyDescent="0.25">
      <c r="A3182" s="6" t="s">
        <v>33901</v>
      </c>
      <c r="B3182" s="6">
        <v>1</v>
      </c>
    </row>
    <row r="3183" spans="1:2" x14ac:dyDescent="0.25">
      <c r="A3183" s="6" t="s">
        <v>1515</v>
      </c>
      <c r="B3183" s="6">
        <v>1</v>
      </c>
    </row>
    <row r="3184" spans="1:2" x14ac:dyDescent="0.25">
      <c r="A3184" s="6" t="s">
        <v>1617</v>
      </c>
      <c r="B3184" s="6">
        <v>1</v>
      </c>
    </row>
    <row r="3185" spans="1:2" x14ac:dyDescent="0.25">
      <c r="A3185" s="6" t="s">
        <v>1753</v>
      </c>
      <c r="B3185" s="6">
        <v>1</v>
      </c>
    </row>
    <row r="3186" spans="1:2" x14ac:dyDescent="0.25">
      <c r="A3186" s="6" t="s">
        <v>1767</v>
      </c>
      <c r="B3186" s="6">
        <v>1</v>
      </c>
    </row>
    <row r="3187" spans="1:2" x14ac:dyDescent="0.25">
      <c r="A3187" s="15" t="s">
        <v>15526</v>
      </c>
      <c r="B3187" s="6">
        <v>1</v>
      </c>
    </row>
    <row r="3188" spans="1:2" x14ac:dyDescent="0.25">
      <c r="A3188" s="15" t="s">
        <v>15527</v>
      </c>
      <c r="B3188" s="6">
        <v>1</v>
      </c>
    </row>
    <row r="3189" spans="1:2" x14ac:dyDescent="0.25">
      <c r="A3189" s="6" t="s">
        <v>32887</v>
      </c>
      <c r="B3189" s="6">
        <v>1</v>
      </c>
    </row>
    <row r="3190" spans="1:2" x14ac:dyDescent="0.25">
      <c r="A3190" s="6" t="s">
        <v>3398</v>
      </c>
      <c r="B3190" s="6">
        <v>1</v>
      </c>
    </row>
    <row r="3191" spans="1:2" x14ac:dyDescent="0.25">
      <c r="A3191" s="6" t="s">
        <v>1797</v>
      </c>
      <c r="B3191" s="6">
        <v>1</v>
      </c>
    </row>
    <row r="3192" spans="1:2" x14ac:dyDescent="0.25">
      <c r="A3192" s="6" t="s">
        <v>3422</v>
      </c>
      <c r="B3192" s="6">
        <v>1</v>
      </c>
    </row>
    <row r="3193" spans="1:2" x14ac:dyDescent="0.25">
      <c r="A3193" s="6" t="s">
        <v>32964</v>
      </c>
      <c r="B3193" s="6">
        <v>1</v>
      </c>
    </row>
    <row r="3194" spans="1:2" x14ac:dyDescent="0.25">
      <c r="A3194" s="6" t="s">
        <v>3734</v>
      </c>
      <c r="B3194" s="6">
        <v>1</v>
      </c>
    </row>
    <row r="3195" spans="1:2" x14ac:dyDescent="0.25">
      <c r="A3195" s="6" t="s">
        <v>4260</v>
      </c>
      <c r="B3195" s="6">
        <v>1</v>
      </c>
    </row>
    <row r="3196" spans="1:2" x14ac:dyDescent="0.25">
      <c r="A3196" s="6" t="s">
        <v>4292</v>
      </c>
      <c r="B3196" s="6">
        <v>1</v>
      </c>
    </row>
    <row r="3197" spans="1:2" x14ac:dyDescent="0.25">
      <c r="A3197" s="6" t="s">
        <v>4462</v>
      </c>
      <c r="B3197" s="6">
        <v>1</v>
      </c>
    </row>
    <row r="3198" spans="1:2" x14ac:dyDescent="0.25">
      <c r="A3198" s="6" t="s">
        <v>5943</v>
      </c>
      <c r="B3198" s="6">
        <v>1</v>
      </c>
    </row>
    <row r="3199" spans="1:2" x14ac:dyDescent="0.25">
      <c r="A3199" s="6" t="s">
        <v>5956</v>
      </c>
      <c r="B3199" s="6">
        <v>1</v>
      </c>
    </row>
    <row r="3200" spans="1:2" x14ac:dyDescent="0.25">
      <c r="A3200" s="6" t="s">
        <v>5598</v>
      </c>
      <c r="B3200" s="6">
        <v>1</v>
      </c>
    </row>
    <row r="3201" spans="1:2" x14ac:dyDescent="0.25">
      <c r="A3201" s="6" t="s">
        <v>5638</v>
      </c>
      <c r="B3201" s="6">
        <v>1</v>
      </c>
    </row>
    <row r="3202" spans="1:2" x14ac:dyDescent="0.25">
      <c r="A3202" s="6" t="s">
        <v>33968</v>
      </c>
      <c r="B3202" s="6">
        <v>1</v>
      </c>
    </row>
    <row r="3203" spans="1:2" x14ac:dyDescent="0.25">
      <c r="A3203" s="6" t="s">
        <v>6937</v>
      </c>
      <c r="B3203" s="6">
        <v>1</v>
      </c>
    </row>
    <row r="3204" spans="1:2" x14ac:dyDescent="0.25">
      <c r="A3204" s="6" t="s">
        <v>1741</v>
      </c>
      <c r="B3204" s="6">
        <v>1</v>
      </c>
    </row>
    <row r="3205" spans="1:2" x14ac:dyDescent="0.25">
      <c r="A3205" s="6" t="s">
        <v>7078</v>
      </c>
      <c r="B3205" s="6">
        <v>1</v>
      </c>
    </row>
    <row r="3206" spans="1:2" x14ac:dyDescent="0.25">
      <c r="A3206" s="6" t="s">
        <v>7133</v>
      </c>
      <c r="B3206" s="6">
        <v>1</v>
      </c>
    </row>
    <row r="3207" spans="1:2" x14ac:dyDescent="0.25">
      <c r="A3207" s="6" t="s">
        <v>7309</v>
      </c>
      <c r="B3207" s="6">
        <v>1</v>
      </c>
    </row>
    <row r="3208" spans="1:2" x14ac:dyDescent="0.25">
      <c r="A3208" s="6" t="s">
        <v>7323</v>
      </c>
      <c r="B3208" s="6">
        <v>1</v>
      </c>
    </row>
    <row r="3209" spans="1:2" x14ac:dyDescent="0.25">
      <c r="A3209" s="6" t="s">
        <v>4322</v>
      </c>
      <c r="B3209" s="6">
        <v>1</v>
      </c>
    </row>
    <row r="3210" spans="1:2" x14ac:dyDescent="0.25">
      <c r="A3210" s="6" t="s">
        <v>7460</v>
      </c>
      <c r="B3210" s="6">
        <v>1</v>
      </c>
    </row>
    <row r="3211" spans="1:2" x14ac:dyDescent="0.25">
      <c r="A3211" s="6" t="s">
        <v>7479</v>
      </c>
      <c r="B3211" s="6">
        <v>1</v>
      </c>
    </row>
    <row r="3212" spans="1:2" x14ac:dyDescent="0.25">
      <c r="A3212" s="6" t="s">
        <v>7499</v>
      </c>
      <c r="B3212" s="6">
        <v>1</v>
      </c>
    </row>
    <row r="3213" spans="1:2" x14ac:dyDescent="0.25">
      <c r="A3213" s="6" t="s">
        <v>7503</v>
      </c>
      <c r="B3213" s="6">
        <v>1</v>
      </c>
    </row>
    <row r="3214" spans="1:2" x14ac:dyDescent="0.25">
      <c r="A3214" s="6" t="s">
        <v>7513</v>
      </c>
      <c r="B3214" s="6">
        <v>1</v>
      </c>
    </row>
    <row r="3215" spans="1:2" x14ac:dyDescent="0.25">
      <c r="A3215" s="6" t="s">
        <v>1059</v>
      </c>
      <c r="B3215" s="6">
        <v>1</v>
      </c>
    </row>
    <row r="3216" spans="1:2" x14ac:dyDescent="0.25">
      <c r="A3216" s="6" t="s">
        <v>8016</v>
      </c>
      <c r="B3216" s="6">
        <v>1</v>
      </c>
    </row>
    <row r="3217" spans="1:2" x14ac:dyDescent="0.25">
      <c r="A3217" s="6" t="s">
        <v>4288</v>
      </c>
      <c r="B3217" s="6">
        <v>1</v>
      </c>
    </row>
    <row r="3218" spans="1:2" x14ac:dyDescent="0.25">
      <c r="A3218" s="6" t="s">
        <v>7119</v>
      </c>
      <c r="B3218" s="6">
        <v>1</v>
      </c>
    </row>
    <row r="3219" spans="1:2" x14ac:dyDescent="0.25">
      <c r="A3219" s="6" t="s">
        <v>3107</v>
      </c>
      <c r="B3219" s="6">
        <v>1</v>
      </c>
    </row>
    <row r="3220" spans="1:2" x14ac:dyDescent="0.25">
      <c r="A3220" s="6" t="s">
        <v>3105</v>
      </c>
      <c r="B3220" s="6">
        <v>1</v>
      </c>
    </row>
    <row r="3221" spans="1:2" x14ac:dyDescent="0.25">
      <c r="A3221" s="6" t="s">
        <v>5966</v>
      </c>
      <c r="B3221" s="6">
        <v>1</v>
      </c>
    </row>
    <row r="3222" spans="1:2" x14ac:dyDescent="0.25">
      <c r="A3222" s="6" t="s">
        <v>912</v>
      </c>
      <c r="B3222" s="6">
        <v>1</v>
      </c>
    </row>
    <row r="3223" spans="1:2" x14ac:dyDescent="0.25">
      <c r="A3223" s="6" t="s">
        <v>1541</v>
      </c>
      <c r="B3223" s="6">
        <v>1</v>
      </c>
    </row>
    <row r="3224" spans="1:2" x14ac:dyDescent="0.25">
      <c r="A3224" s="15" t="s">
        <v>15528</v>
      </c>
      <c r="B3224" s="6">
        <v>1</v>
      </c>
    </row>
    <row r="3225" spans="1:2" x14ac:dyDescent="0.25">
      <c r="A3225" s="6" t="s">
        <v>4310</v>
      </c>
      <c r="B3225" s="6">
        <v>1</v>
      </c>
    </row>
    <row r="3226" spans="1:2" x14ac:dyDescent="0.25">
      <c r="A3226" s="6" t="s">
        <v>7036</v>
      </c>
      <c r="B3226" s="6">
        <v>1</v>
      </c>
    </row>
    <row r="3227" spans="1:2" x14ac:dyDescent="0.25">
      <c r="A3227" s="6" t="s">
        <v>1739</v>
      </c>
      <c r="B3227" s="6">
        <v>1</v>
      </c>
    </row>
    <row r="3228" spans="1:2" x14ac:dyDescent="0.25">
      <c r="A3228" s="6" t="s">
        <v>1315</v>
      </c>
      <c r="B3228" s="6">
        <v>1</v>
      </c>
    </row>
    <row r="3229" spans="1:2" x14ac:dyDescent="0.25">
      <c r="A3229" s="6" t="s">
        <v>4234</v>
      </c>
      <c r="B3229" s="6">
        <v>1</v>
      </c>
    </row>
    <row r="3230" spans="1:2" x14ac:dyDescent="0.25">
      <c r="A3230" s="6" t="s">
        <v>1335</v>
      </c>
      <c r="B3230" s="6">
        <v>1</v>
      </c>
    </row>
    <row r="3231" spans="1:2" x14ac:dyDescent="0.25">
      <c r="A3231" s="6" t="s">
        <v>7976</v>
      </c>
      <c r="B3231" s="6">
        <v>1</v>
      </c>
    </row>
    <row r="3232" spans="1:2" x14ac:dyDescent="0.25">
      <c r="A3232" s="6" t="s">
        <v>1454</v>
      </c>
      <c r="B3232" s="6">
        <v>1</v>
      </c>
    </row>
    <row r="3233" spans="1:2" x14ac:dyDescent="0.25">
      <c r="A3233" s="6" t="s">
        <v>1845</v>
      </c>
      <c r="B3233" s="6">
        <v>1</v>
      </c>
    </row>
    <row r="3234" spans="1:2" x14ac:dyDescent="0.25">
      <c r="A3234" s="6" t="s">
        <v>2524</v>
      </c>
      <c r="B3234" s="6">
        <v>1</v>
      </c>
    </row>
    <row r="3235" spans="1:2" x14ac:dyDescent="0.25">
      <c r="A3235" s="6" t="s">
        <v>3217</v>
      </c>
      <c r="B3235" s="6">
        <v>1</v>
      </c>
    </row>
    <row r="3236" spans="1:2" x14ac:dyDescent="0.25">
      <c r="A3236" s="6" t="s">
        <v>33797</v>
      </c>
      <c r="B3236" s="6">
        <v>1</v>
      </c>
    </row>
    <row r="3237" spans="1:2" x14ac:dyDescent="0.25">
      <c r="A3237" s="6" t="s">
        <v>6090</v>
      </c>
      <c r="B3237" s="6">
        <v>1</v>
      </c>
    </row>
    <row r="3238" spans="1:2" x14ac:dyDescent="0.25">
      <c r="A3238" s="6" t="s">
        <v>6428</v>
      </c>
      <c r="B3238" s="6">
        <v>1</v>
      </c>
    </row>
    <row r="3239" spans="1:2" x14ac:dyDescent="0.25">
      <c r="A3239" s="15" t="s">
        <v>15529</v>
      </c>
      <c r="B3239" s="6">
        <v>1</v>
      </c>
    </row>
    <row r="3240" spans="1:2" x14ac:dyDescent="0.25">
      <c r="A3240" s="15" t="s">
        <v>15530</v>
      </c>
      <c r="B3240" s="6">
        <v>1</v>
      </c>
    </row>
    <row r="3241" spans="1:2" x14ac:dyDescent="0.25">
      <c r="A3241" s="15" t="s">
        <v>15531</v>
      </c>
      <c r="B3241" s="6">
        <v>1</v>
      </c>
    </row>
    <row r="3242" spans="1:2" x14ac:dyDescent="0.25">
      <c r="A3242" s="15" t="s">
        <v>15532</v>
      </c>
      <c r="B3242" s="6">
        <v>1</v>
      </c>
    </row>
    <row r="3243" spans="1:2" x14ac:dyDescent="0.25">
      <c r="A3243" s="15" t="s">
        <v>15560</v>
      </c>
      <c r="B3243" s="6">
        <v>1</v>
      </c>
    </row>
    <row r="3244" spans="1:2" x14ac:dyDescent="0.25">
      <c r="A3244" s="6" t="s">
        <v>882</v>
      </c>
      <c r="B3244" s="6">
        <v>1</v>
      </c>
    </row>
    <row r="3245" spans="1:2" x14ac:dyDescent="0.25">
      <c r="A3245" s="6" t="s">
        <v>33613</v>
      </c>
      <c r="B3245" s="6">
        <v>1</v>
      </c>
    </row>
    <row r="3246" spans="1:2" x14ac:dyDescent="0.25">
      <c r="A3246" s="6" t="s">
        <v>3215</v>
      </c>
      <c r="B3246" s="6">
        <v>1</v>
      </c>
    </row>
    <row r="3247" spans="1:2" x14ac:dyDescent="0.25">
      <c r="A3247" s="6" t="s">
        <v>6081</v>
      </c>
      <c r="B3247" s="6">
        <v>1</v>
      </c>
    </row>
    <row r="3248" spans="1:2" x14ac:dyDescent="0.25">
      <c r="A3248" s="6" t="s">
        <v>7541</v>
      </c>
      <c r="B3248" s="6">
        <v>1</v>
      </c>
    </row>
    <row r="3249" spans="1:2" x14ac:dyDescent="0.25">
      <c r="A3249" s="6" t="s">
        <v>7555</v>
      </c>
      <c r="B3249" s="6">
        <v>1</v>
      </c>
    </row>
    <row r="3250" spans="1:2" x14ac:dyDescent="0.25">
      <c r="A3250" s="6" t="s">
        <v>5022</v>
      </c>
      <c r="B3250" s="6">
        <v>1</v>
      </c>
    </row>
    <row r="3251" spans="1:2" x14ac:dyDescent="0.25">
      <c r="A3251" s="6" t="s">
        <v>6051</v>
      </c>
      <c r="B3251" s="6">
        <v>1</v>
      </c>
    </row>
    <row r="3252" spans="1:2" x14ac:dyDescent="0.25">
      <c r="A3252" s="6" t="s">
        <v>6854</v>
      </c>
      <c r="B3252" s="6">
        <v>1</v>
      </c>
    </row>
    <row r="3253" spans="1:2" x14ac:dyDescent="0.25">
      <c r="A3253" s="6" t="s">
        <v>33709</v>
      </c>
      <c r="B3253" s="6">
        <v>1</v>
      </c>
    </row>
    <row r="3254" spans="1:2" x14ac:dyDescent="0.25">
      <c r="A3254" s="6" t="s">
        <v>1337</v>
      </c>
      <c r="B3254" s="6">
        <v>1</v>
      </c>
    </row>
    <row r="3255" spans="1:2" x14ac:dyDescent="0.25">
      <c r="A3255" s="6" t="s">
        <v>36853</v>
      </c>
      <c r="B3255" s="6">
        <v>1</v>
      </c>
    </row>
    <row r="3256" spans="1:2" x14ac:dyDescent="0.25">
      <c r="A3256" s="6" t="s">
        <v>3827</v>
      </c>
      <c r="B3256" s="6">
        <v>1</v>
      </c>
    </row>
    <row r="3257" spans="1:2" x14ac:dyDescent="0.25">
      <c r="A3257" s="6" t="s">
        <v>4575</v>
      </c>
      <c r="B3257" s="6">
        <v>1</v>
      </c>
    </row>
    <row r="3258" spans="1:2" x14ac:dyDescent="0.25">
      <c r="A3258" s="15" t="s">
        <v>15552</v>
      </c>
      <c r="B3258" s="6">
        <v>1</v>
      </c>
    </row>
    <row r="3259" spans="1:2" x14ac:dyDescent="0.25">
      <c r="A3259" s="15" t="s">
        <v>15561</v>
      </c>
      <c r="B3259" s="6">
        <v>1</v>
      </c>
    </row>
    <row r="3260" spans="1:2" x14ac:dyDescent="0.25">
      <c r="A3260" s="6" t="s">
        <v>6967</v>
      </c>
      <c r="B3260" s="6">
        <v>1</v>
      </c>
    </row>
    <row r="3261" spans="1:2" x14ac:dyDescent="0.25">
      <c r="A3261" s="6" t="s">
        <v>33714</v>
      </c>
      <c r="B3261" s="6">
        <v>1</v>
      </c>
    </row>
    <row r="3262" spans="1:2" x14ac:dyDescent="0.25">
      <c r="A3262" s="6" t="s">
        <v>6242</v>
      </c>
      <c r="B3262" s="6">
        <v>1</v>
      </c>
    </row>
    <row r="3263" spans="1:2" x14ac:dyDescent="0.25">
      <c r="A3263" s="6" t="s">
        <v>7015</v>
      </c>
      <c r="B3263" s="6">
        <v>1</v>
      </c>
    </row>
    <row r="3264" spans="1:2" x14ac:dyDescent="0.25">
      <c r="A3264" s="6" t="s">
        <v>6852</v>
      </c>
      <c r="B3264" s="6">
        <v>1</v>
      </c>
    </row>
    <row r="3265" spans="1:2" x14ac:dyDescent="0.25">
      <c r="A3265" s="6" t="s">
        <v>3127</v>
      </c>
      <c r="B3265" s="6">
        <v>1</v>
      </c>
    </row>
    <row r="3266" spans="1:2" x14ac:dyDescent="0.25">
      <c r="A3266" s="6" t="s">
        <v>36845</v>
      </c>
      <c r="B3266" s="6">
        <v>1</v>
      </c>
    </row>
    <row r="3267" spans="1:2" x14ac:dyDescent="0.25">
      <c r="A3267" s="6" t="s">
        <v>34001</v>
      </c>
      <c r="B3267" s="6">
        <v>1</v>
      </c>
    </row>
    <row r="3268" spans="1:2" x14ac:dyDescent="0.25">
      <c r="A3268" s="6" t="s">
        <v>7417</v>
      </c>
      <c r="B3268" s="6">
        <v>1</v>
      </c>
    </row>
    <row r="3269" spans="1:2" x14ac:dyDescent="0.25">
      <c r="A3269" s="6" t="s">
        <v>7139</v>
      </c>
      <c r="B3269" s="6">
        <v>1</v>
      </c>
    </row>
    <row r="3270" spans="1:2" x14ac:dyDescent="0.25">
      <c r="A3270" s="6" t="s">
        <v>7048</v>
      </c>
      <c r="B3270" s="6">
        <v>1</v>
      </c>
    </row>
    <row r="3271" spans="1:2" x14ac:dyDescent="0.25">
      <c r="A3271" s="6" t="s">
        <v>6619</v>
      </c>
      <c r="B3271" s="6">
        <v>1</v>
      </c>
    </row>
    <row r="3272" spans="1:2" x14ac:dyDescent="0.25">
      <c r="A3272" s="6" t="s">
        <v>6233</v>
      </c>
      <c r="B3272" s="6">
        <v>1</v>
      </c>
    </row>
    <row r="3273" spans="1:2" x14ac:dyDescent="0.25">
      <c r="A3273" s="6" t="s">
        <v>6057</v>
      </c>
      <c r="B3273" s="6">
        <v>1</v>
      </c>
    </row>
    <row r="3274" spans="1:2" x14ac:dyDescent="0.25">
      <c r="A3274" s="6" t="s">
        <v>32860</v>
      </c>
      <c r="B3274" s="6">
        <v>1</v>
      </c>
    </row>
    <row r="3275" spans="1:2" x14ac:dyDescent="0.25">
      <c r="A3275" s="15" t="s">
        <v>15533</v>
      </c>
      <c r="B3275" s="6">
        <v>1</v>
      </c>
    </row>
    <row r="3276" spans="1:2" x14ac:dyDescent="0.25">
      <c r="A3276" s="15" t="s">
        <v>15534</v>
      </c>
      <c r="B3276" s="6">
        <v>1</v>
      </c>
    </row>
    <row r="3277" spans="1:2" x14ac:dyDescent="0.25">
      <c r="A3277" s="6" t="s">
        <v>7000</v>
      </c>
      <c r="B3277" s="6">
        <v>1</v>
      </c>
    </row>
    <row r="3278" spans="1:2" x14ac:dyDescent="0.25">
      <c r="A3278" s="6" t="s">
        <v>6973</v>
      </c>
      <c r="B3278" s="6">
        <v>1</v>
      </c>
    </row>
    <row r="3279" spans="1:2" x14ac:dyDescent="0.25">
      <c r="A3279" s="6" t="s">
        <v>7891</v>
      </c>
      <c r="B3279" s="6">
        <v>1</v>
      </c>
    </row>
    <row r="3280" spans="1:2" x14ac:dyDescent="0.25">
      <c r="A3280" s="6" t="s">
        <v>33820</v>
      </c>
      <c r="B3280" s="6">
        <v>1</v>
      </c>
    </row>
    <row r="3281" spans="1:2" x14ac:dyDescent="0.25">
      <c r="A3281" s="6" t="s">
        <v>1051</v>
      </c>
      <c r="B3281" s="6">
        <v>1</v>
      </c>
    </row>
    <row r="3282" spans="1:2" x14ac:dyDescent="0.25">
      <c r="A3282" s="6" t="s">
        <v>6422</v>
      </c>
      <c r="B3282" s="6">
        <v>1</v>
      </c>
    </row>
    <row r="3283" spans="1:2" x14ac:dyDescent="0.25">
      <c r="A3283" s="6" t="s">
        <v>7963</v>
      </c>
      <c r="B3283" s="6">
        <v>1</v>
      </c>
    </row>
    <row r="3284" spans="1:2" x14ac:dyDescent="0.25">
      <c r="A3284" s="6" t="s">
        <v>6085</v>
      </c>
      <c r="B3284" s="6">
        <v>1</v>
      </c>
    </row>
    <row r="3285" spans="1:2" x14ac:dyDescent="0.25">
      <c r="A3285" s="6" t="s">
        <v>8010</v>
      </c>
      <c r="B3285" s="6">
        <v>1</v>
      </c>
    </row>
    <row r="3286" spans="1:2" x14ac:dyDescent="0.25">
      <c r="A3286" s="6" t="s">
        <v>4878</v>
      </c>
      <c r="B3286" s="6">
        <v>1</v>
      </c>
    </row>
    <row r="3287" spans="1:2" x14ac:dyDescent="0.25">
      <c r="A3287" s="6" t="s">
        <v>3732</v>
      </c>
      <c r="B3287" s="6">
        <v>1</v>
      </c>
    </row>
    <row r="3288" spans="1:2" x14ac:dyDescent="0.25">
      <c r="A3288" s="6" t="s">
        <v>4378</v>
      </c>
      <c r="B3288" s="6">
        <v>1</v>
      </c>
    </row>
    <row r="3289" spans="1:2" x14ac:dyDescent="0.25">
      <c r="A3289" s="6" t="s">
        <v>1261</v>
      </c>
      <c r="B3289" s="6">
        <v>1</v>
      </c>
    </row>
    <row r="3290" spans="1:2" x14ac:dyDescent="0.25">
      <c r="A3290" s="6" t="s">
        <v>4380</v>
      </c>
      <c r="B3290" s="6">
        <v>1</v>
      </c>
    </row>
    <row r="3291" spans="1:2" x14ac:dyDescent="0.25">
      <c r="A3291" s="6" t="s">
        <v>4785</v>
      </c>
      <c r="B3291" s="6">
        <v>1</v>
      </c>
    </row>
    <row r="3292" spans="1:2" x14ac:dyDescent="0.25">
      <c r="A3292" s="6" t="s">
        <v>6830</v>
      </c>
      <c r="B3292" s="6">
        <v>1</v>
      </c>
    </row>
    <row r="3293" spans="1:2" x14ac:dyDescent="0.25">
      <c r="A3293" s="6" t="s">
        <v>3372</v>
      </c>
      <c r="B3293" s="6">
        <v>1</v>
      </c>
    </row>
    <row r="3294" spans="1:2" x14ac:dyDescent="0.25">
      <c r="A3294" s="6" t="s">
        <v>33743</v>
      </c>
      <c r="B3294" s="6">
        <v>1</v>
      </c>
    </row>
    <row r="3295" spans="1:2" x14ac:dyDescent="0.25">
      <c r="A3295" s="6" t="s">
        <v>7609</v>
      </c>
      <c r="B3295" s="6">
        <v>1</v>
      </c>
    </row>
    <row r="3296" spans="1:2" x14ac:dyDescent="0.25">
      <c r="A3296" s="6" t="s">
        <v>6381</v>
      </c>
      <c r="B3296" s="6">
        <v>1</v>
      </c>
    </row>
    <row r="3297" spans="1:2" x14ac:dyDescent="0.25">
      <c r="A3297" s="6" t="s">
        <v>32470</v>
      </c>
      <c r="B3297" s="6">
        <v>1</v>
      </c>
    </row>
    <row r="3298" spans="1:2" x14ac:dyDescent="0.25">
      <c r="A3298" s="6" t="s">
        <v>32467</v>
      </c>
      <c r="B3298" s="6">
        <v>1</v>
      </c>
    </row>
    <row r="3299" spans="1:2" x14ac:dyDescent="0.25">
      <c r="A3299" s="6" t="s">
        <v>32686</v>
      </c>
      <c r="B3299" s="6">
        <v>1</v>
      </c>
    </row>
    <row r="3300" spans="1:2" x14ac:dyDescent="0.25">
      <c r="A3300" s="6" t="s">
        <v>32457</v>
      </c>
      <c r="B3300" s="6">
        <v>1</v>
      </c>
    </row>
    <row r="3301" spans="1:2" x14ac:dyDescent="0.25">
      <c r="A3301" s="6" t="s">
        <v>32427</v>
      </c>
      <c r="B3301" s="6">
        <v>1</v>
      </c>
    </row>
    <row r="3302" spans="1:2" x14ac:dyDescent="0.25">
      <c r="A3302" s="6" t="s">
        <v>32391</v>
      </c>
      <c r="B3302" s="6">
        <v>1</v>
      </c>
    </row>
    <row r="3303" spans="1:2" x14ac:dyDescent="0.25">
      <c r="A3303" s="6" t="s">
        <v>7019</v>
      </c>
      <c r="B3303" s="6">
        <v>1</v>
      </c>
    </row>
    <row r="3304" spans="1:2" x14ac:dyDescent="0.25">
      <c r="A3304" s="6" t="s">
        <v>6063</v>
      </c>
      <c r="B3304" s="6">
        <v>1</v>
      </c>
    </row>
    <row r="3305" spans="1:2" x14ac:dyDescent="0.25">
      <c r="A3305" s="6" t="s">
        <v>5565</v>
      </c>
      <c r="B3305" s="6">
        <v>1</v>
      </c>
    </row>
    <row r="3306" spans="1:2" x14ac:dyDescent="0.25">
      <c r="A3306" s="6" t="s">
        <v>32905</v>
      </c>
      <c r="B3306" s="6">
        <v>1</v>
      </c>
    </row>
    <row r="3307" spans="1:2" x14ac:dyDescent="0.25">
      <c r="A3307" s="6" t="s">
        <v>7519</v>
      </c>
      <c r="B3307" s="6">
        <v>1</v>
      </c>
    </row>
    <row r="3308" spans="1:2" x14ac:dyDescent="0.25">
      <c r="A3308" s="6" t="s">
        <v>1574</v>
      </c>
      <c r="B3308" s="6">
        <v>1</v>
      </c>
    </row>
    <row r="3309" spans="1:2" x14ac:dyDescent="0.25">
      <c r="A3309" s="6" t="s">
        <v>1235</v>
      </c>
      <c r="B3309" s="6">
        <v>1</v>
      </c>
    </row>
    <row r="3310" spans="1:2" x14ac:dyDescent="0.25">
      <c r="A3310" s="6" t="s">
        <v>1462</v>
      </c>
      <c r="B3310" s="6">
        <v>1</v>
      </c>
    </row>
    <row r="3311" spans="1:2" x14ac:dyDescent="0.25">
      <c r="A3311" s="6" t="s">
        <v>6660</v>
      </c>
      <c r="B3311" s="6">
        <v>1</v>
      </c>
    </row>
    <row r="3312" spans="1:2" x14ac:dyDescent="0.25">
      <c r="A3312" s="6" t="s">
        <v>4886</v>
      </c>
      <c r="B3312" s="6">
        <v>1</v>
      </c>
    </row>
    <row r="3313" spans="1:2" x14ac:dyDescent="0.25">
      <c r="A3313" s="6" t="s">
        <v>1255</v>
      </c>
      <c r="B3313" s="6">
        <v>1</v>
      </c>
    </row>
    <row r="3314" spans="1:2" x14ac:dyDescent="0.25">
      <c r="A3314" s="6" t="s">
        <v>5208</v>
      </c>
      <c r="B3314" s="6">
        <v>1</v>
      </c>
    </row>
    <row r="3315" spans="1:2" x14ac:dyDescent="0.25">
      <c r="A3315" s="6" t="s">
        <v>2336</v>
      </c>
      <c r="B3315" s="6">
        <v>1</v>
      </c>
    </row>
    <row r="3316" spans="1:2" x14ac:dyDescent="0.25">
      <c r="A3316" s="6" t="s">
        <v>5226</v>
      </c>
      <c r="B3316" s="6">
        <v>1</v>
      </c>
    </row>
    <row r="3317" spans="1:2" x14ac:dyDescent="0.25">
      <c r="A3317" s="6" t="s">
        <v>5036</v>
      </c>
      <c r="B3317" s="6">
        <v>1</v>
      </c>
    </row>
    <row r="3318" spans="1:2" x14ac:dyDescent="0.25">
      <c r="A3318" s="6" t="s">
        <v>3619</v>
      </c>
      <c r="B3318" s="6">
        <v>1</v>
      </c>
    </row>
    <row r="3319" spans="1:2" x14ac:dyDescent="0.25">
      <c r="A3319" s="6" t="s">
        <v>5727</v>
      </c>
      <c r="B3319" s="6">
        <v>1</v>
      </c>
    </row>
    <row r="3320" spans="1:2" x14ac:dyDescent="0.25">
      <c r="A3320" s="6" t="s">
        <v>7238</v>
      </c>
      <c r="B3320" s="6">
        <v>1</v>
      </c>
    </row>
    <row r="3321" spans="1:2" x14ac:dyDescent="0.25">
      <c r="A3321" s="6" t="s">
        <v>7273</v>
      </c>
      <c r="B3321" s="6">
        <v>1</v>
      </c>
    </row>
    <row r="3322" spans="1:2" x14ac:dyDescent="0.25">
      <c r="A3322" s="6" t="s">
        <v>3559</v>
      </c>
      <c r="B3322" s="6">
        <v>1</v>
      </c>
    </row>
    <row r="3323" spans="1:2" x14ac:dyDescent="0.25">
      <c r="A3323" s="6" t="s">
        <v>7996</v>
      </c>
      <c r="B3323" s="6">
        <v>1</v>
      </c>
    </row>
    <row r="3324" spans="1:2" x14ac:dyDescent="0.25">
      <c r="A3324" s="6" t="s">
        <v>7875</v>
      </c>
      <c r="B3324" s="6">
        <v>1</v>
      </c>
    </row>
    <row r="3325" spans="1:2" x14ac:dyDescent="0.25">
      <c r="A3325" s="6" t="s">
        <v>690</v>
      </c>
      <c r="B3325" s="6">
        <v>1</v>
      </c>
    </row>
    <row r="3326" spans="1:2" x14ac:dyDescent="0.25">
      <c r="A3326" s="6" t="s">
        <v>2328</v>
      </c>
      <c r="B3326" s="6">
        <v>1</v>
      </c>
    </row>
    <row r="3327" spans="1:2" x14ac:dyDescent="0.25">
      <c r="A3327" s="6" t="s">
        <v>5705</v>
      </c>
      <c r="B3327" s="6">
        <v>1</v>
      </c>
    </row>
    <row r="3328" spans="1:2" x14ac:dyDescent="0.25">
      <c r="A3328" s="6" t="s">
        <v>7125</v>
      </c>
      <c r="B3328" s="6">
        <v>1</v>
      </c>
    </row>
    <row r="3329" spans="1:2" x14ac:dyDescent="0.25">
      <c r="A3329" s="6" t="s">
        <v>1647</v>
      </c>
      <c r="B3329" s="6">
        <v>1</v>
      </c>
    </row>
    <row r="3330" spans="1:2" x14ac:dyDescent="0.25">
      <c r="A3330" s="6" t="s">
        <v>1645</v>
      </c>
      <c r="B3330" s="6">
        <v>1</v>
      </c>
    </row>
    <row r="3331" spans="1:2" x14ac:dyDescent="0.25">
      <c r="A3331" s="6" t="s">
        <v>2055</v>
      </c>
      <c r="B3331" s="6">
        <v>1</v>
      </c>
    </row>
    <row r="3332" spans="1:2" x14ac:dyDescent="0.25">
      <c r="A3332" s="6" t="s">
        <v>36801</v>
      </c>
      <c r="B3332" s="6">
        <v>1</v>
      </c>
    </row>
    <row r="3333" spans="1:2" x14ac:dyDescent="0.25">
      <c r="A3333" s="6" t="s">
        <v>32414</v>
      </c>
      <c r="B3333" s="6">
        <v>1</v>
      </c>
    </row>
    <row r="3334" spans="1:2" x14ac:dyDescent="0.25">
      <c r="A3334" s="6" t="s">
        <v>2035</v>
      </c>
      <c r="B3334" s="6">
        <v>1</v>
      </c>
    </row>
    <row r="3335" spans="1:2" x14ac:dyDescent="0.25">
      <c r="A3335" s="6" t="s">
        <v>32795</v>
      </c>
      <c r="B3335" s="6">
        <v>1</v>
      </c>
    </row>
    <row r="3336" spans="1:2" x14ac:dyDescent="0.25">
      <c r="A3336" s="6" t="s">
        <v>5563</v>
      </c>
      <c r="B3336" s="6">
        <v>1</v>
      </c>
    </row>
    <row r="3337" spans="1:2" x14ac:dyDescent="0.25">
      <c r="A3337" s="6" t="s">
        <v>7621</v>
      </c>
      <c r="B3337" s="6">
        <v>1</v>
      </c>
    </row>
    <row r="3338" spans="1:2" x14ac:dyDescent="0.25">
      <c r="A3338" s="6" t="s">
        <v>33175</v>
      </c>
      <c r="B3338" s="6">
        <v>1</v>
      </c>
    </row>
    <row r="3339" spans="1:2" x14ac:dyDescent="0.25">
      <c r="A3339" s="6" t="s">
        <v>32552</v>
      </c>
      <c r="B3339" s="6">
        <v>1</v>
      </c>
    </row>
    <row r="3340" spans="1:2" x14ac:dyDescent="0.25">
      <c r="A3340" s="6" t="s">
        <v>3330</v>
      </c>
      <c r="B3340" s="6">
        <v>1</v>
      </c>
    </row>
    <row r="3341" spans="1:2" x14ac:dyDescent="0.25">
      <c r="A3341" s="6" t="s">
        <v>6929</v>
      </c>
      <c r="B3341" s="6">
        <v>1</v>
      </c>
    </row>
    <row r="3342" spans="1:2" x14ac:dyDescent="0.25">
      <c r="A3342" s="6" t="s">
        <v>2518</v>
      </c>
      <c r="B3342" s="6">
        <v>1</v>
      </c>
    </row>
    <row r="3343" spans="1:2" x14ac:dyDescent="0.25">
      <c r="A3343" s="6" t="s">
        <v>33752</v>
      </c>
      <c r="B3343" s="6">
        <v>1</v>
      </c>
    </row>
    <row r="3344" spans="1:2" x14ac:dyDescent="0.25">
      <c r="A3344" s="6" t="s">
        <v>33696</v>
      </c>
      <c r="B3344" s="6">
        <v>1</v>
      </c>
    </row>
    <row r="3345" spans="1:2" x14ac:dyDescent="0.25">
      <c r="A3345" s="6" t="s">
        <v>33601</v>
      </c>
      <c r="B3345" s="6">
        <v>1</v>
      </c>
    </row>
    <row r="3346" spans="1:2" x14ac:dyDescent="0.25">
      <c r="A3346" s="6" t="s">
        <v>36790</v>
      </c>
      <c r="B3346" s="6">
        <v>1</v>
      </c>
    </row>
    <row r="3347" spans="1:2" x14ac:dyDescent="0.25">
      <c r="A3347" s="6" t="s">
        <v>32379</v>
      </c>
      <c r="B3347" s="6">
        <v>1</v>
      </c>
    </row>
    <row r="3348" spans="1:2" x14ac:dyDescent="0.25">
      <c r="A3348" s="6" t="s">
        <v>476</v>
      </c>
      <c r="B3348" s="6">
        <v>1</v>
      </c>
    </row>
    <row r="3349" spans="1:2" x14ac:dyDescent="0.25">
      <c r="A3349" s="6" t="s">
        <v>33754</v>
      </c>
      <c r="B3349" s="6">
        <v>1</v>
      </c>
    </row>
    <row r="3350" spans="1:2" x14ac:dyDescent="0.25">
      <c r="A3350" s="6" t="s">
        <v>876</v>
      </c>
      <c r="B3350" s="6">
        <v>1</v>
      </c>
    </row>
    <row r="3351" spans="1:2" x14ac:dyDescent="0.25">
      <c r="A3351" s="6" t="s">
        <v>33725</v>
      </c>
      <c r="B3351" s="6">
        <v>1</v>
      </c>
    </row>
    <row r="3352" spans="1:2" x14ac:dyDescent="0.25">
      <c r="A3352" s="6" t="s">
        <v>33692</v>
      </c>
      <c r="B3352" s="6">
        <v>1</v>
      </c>
    </row>
    <row r="3353" spans="1:2" x14ac:dyDescent="0.25">
      <c r="A3353" s="6" t="s">
        <v>33184</v>
      </c>
      <c r="B3353" s="6">
        <v>1</v>
      </c>
    </row>
    <row r="3354" spans="1:2" x14ac:dyDescent="0.25">
      <c r="A3354" s="6" t="s">
        <v>33594</v>
      </c>
      <c r="B3354" s="6">
        <v>1</v>
      </c>
    </row>
    <row r="3355" spans="1:2" x14ac:dyDescent="0.25">
      <c r="A3355" s="6" t="s">
        <v>1669</v>
      </c>
      <c r="B3355" s="6">
        <v>1</v>
      </c>
    </row>
    <row r="3356" spans="1:2" x14ac:dyDescent="0.25">
      <c r="A3356" s="6" t="s">
        <v>5919</v>
      </c>
      <c r="B3356" s="6">
        <v>1</v>
      </c>
    </row>
    <row r="3357" spans="1:2" x14ac:dyDescent="0.25">
      <c r="A3357" s="6" t="s">
        <v>33997</v>
      </c>
      <c r="B3357" s="6">
        <v>1</v>
      </c>
    </row>
    <row r="3358" spans="1:2" x14ac:dyDescent="0.25">
      <c r="A3358" s="6" t="s">
        <v>32285</v>
      </c>
      <c r="B3358" s="6">
        <v>1</v>
      </c>
    </row>
    <row r="3359" spans="1:2" x14ac:dyDescent="0.25">
      <c r="A3359" s="6" t="s">
        <v>3905</v>
      </c>
      <c r="B3359" s="6">
        <v>1</v>
      </c>
    </row>
    <row r="3360" spans="1:2" x14ac:dyDescent="0.25">
      <c r="A3360" s="6" t="s">
        <v>4244</v>
      </c>
      <c r="B3360" s="6">
        <v>1</v>
      </c>
    </row>
    <row r="3361" spans="1:2" x14ac:dyDescent="0.25">
      <c r="A3361" s="6" t="s">
        <v>902</v>
      </c>
      <c r="B3361" s="6">
        <v>1</v>
      </c>
    </row>
    <row r="3362" spans="1:2" x14ac:dyDescent="0.25">
      <c r="A3362" s="6" t="s">
        <v>1521</v>
      </c>
      <c r="B3362" s="6">
        <v>1</v>
      </c>
    </row>
    <row r="3363" spans="1:2" x14ac:dyDescent="0.25">
      <c r="A3363" s="6" t="s">
        <v>33661</v>
      </c>
      <c r="B3363" s="6">
        <v>1</v>
      </c>
    </row>
    <row r="3364" spans="1:2" x14ac:dyDescent="0.25">
      <c r="A3364" s="6" t="s">
        <v>6957</v>
      </c>
      <c r="B3364" s="6">
        <v>1</v>
      </c>
    </row>
    <row r="3365" spans="1:2" x14ac:dyDescent="0.25">
      <c r="A3365" s="6" t="s">
        <v>7028</v>
      </c>
      <c r="B3365" s="6">
        <v>1</v>
      </c>
    </row>
    <row r="3366" spans="1:2" x14ac:dyDescent="0.25">
      <c r="A3366" s="6" t="s">
        <v>32920</v>
      </c>
      <c r="B3366" s="6">
        <v>1</v>
      </c>
    </row>
    <row r="3367" spans="1:2" x14ac:dyDescent="0.25">
      <c r="A3367" s="6" t="s">
        <v>33700</v>
      </c>
      <c r="B3367" s="6">
        <v>1</v>
      </c>
    </row>
    <row r="3368" spans="1:2" x14ac:dyDescent="0.25">
      <c r="A3368" s="6" t="s">
        <v>33847</v>
      </c>
      <c r="B3368" s="6">
        <v>1</v>
      </c>
    </row>
    <row r="3369" spans="1:2" x14ac:dyDescent="0.25">
      <c r="A3369" s="6" t="s">
        <v>3062</v>
      </c>
      <c r="B3369" s="6">
        <v>1</v>
      </c>
    </row>
    <row r="3370" spans="1:2" x14ac:dyDescent="0.25">
      <c r="A3370" s="6" t="s">
        <v>5895</v>
      </c>
      <c r="B3370" s="6">
        <v>1</v>
      </c>
    </row>
    <row r="3371" spans="1:2" x14ac:dyDescent="0.25">
      <c r="A3371" s="6" t="s">
        <v>1092</v>
      </c>
      <c r="B3371" s="6">
        <v>1</v>
      </c>
    </row>
    <row r="3372" spans="1:2" x14ac:dyDescent="0.25">
      <c r="A3372" s="6" t="s">
        <v>33863</v>
      </c>
      <c r="B3372" s="6">
        <v>1</v>
      </c>
    </row>
    <row r="3373" spans="1:2" x14ac:dyDescent="0.25">
      <c r="A3373" s="6" t="s">
        <v>1517</v>
      </c>
      <c r="B3373" s="6">
        <v>1</v>
      </c>
    </row>
    <row r="3374" spans="1:2" x14ac:dyDescent="0.25">
      <c r="A3374" s="6" t="s">
        <v>1783</v>
      </c>
      <c r="B3374" s="6">
        <v>1</v>
      </c>
    </row>
    <row r="3375" spans="1:2" x14ac:dyDescent="0.25">
      <c r="A3375" s="6" t="s">
        <v>1793</v>
      </c>
      <c r="B3375" s="6">
        <v>1</v>
      </c>
    </row>
    <row r="3376" spans="1:2" x14ac:dyDescent="0.25">
      <c r="A3376" s="6" t="s">
        <v>3412</v>
      </c>
      <c r="B3376" s="6">
        <v>1</v>
      </c>
    </row>
    <row r="3377" spans="1:2" x14ac:dyDescent="0.25">
      <c r="A3377" s="6" t="s">
        <v>33675</v>
      </c>
      <c r="B3377" s="6">
        <v>1</v>
      </c>
    </row>
    <row r="3378" spans="1:2" x14ac:dyDescent="0.25">
      <c r="A3378" s="6" t="s">
        <v>7521</v>
      </c>
      <c r="B3378" s="6">
        <v>1</v>
      </c>
    </row>
    <row r="3379" spans="1:2" x14ac:dyDescent="0.25">
      <c r="A3379" s="6" t="s">
        <v>33604</v>
      </c>
      <c r="B3379" s="6">
        <v>1</v>
      </c>
    </row>
    <row r="3380" spans="1:2" x14ac:dyDescent="0.25">
      <c r="A3380" s="6" t="s">
        <v>6888</v>
      </c>
      <c r="B3380" s="6">
        <v>1</v>
      </c>
    </row>
    <row r="3381" spans="1:2" x14ac:dyDescent="0.25">
      <c r="A3381" s="6" t="s">
        <v>3301</v>
      </c>
      <c r="B3381" s="6">
        <v>1</v>
      </c>
    </row>
    <row r="3382" spans="1:2" x14ac:dyDescent="0.25">
      <c r="A3382" s="6" t="s">
        <v>3739</v>
      </c>
      <c r="B3382" s="6">
        <v>1</v>
      </c>
    </row>
    <row r="3383" spans="1:2" x14ac:dyDescent="0.25">
      <c r="A3383" s="6" t="s">
        <v>7315</v>
      </c>
      <c r="B3383" s="6">
        <v>1</v>
      </c>
    </row>
    <row r="3384" spans="1:2" x14ac:dyDescent="0.25">
      <c r="A3384" s="6" t="s">
        <v>33226</v>
      </c>
      <c r="B3384" s="6">
        <v>1</v>
      </c>
    </row>
    <row r="3385" spans="1:2" x14ac:dyDescent="0.25">
      <c r="A3385" s="6" t="s">
        <v>1212</v>
      </c>
      <c r="B3385" s="6">
        <v>1</v>
      </c>
    </row>
    <row r="3386" spans="1:2" x14ac:dyDescent="0.25">
      <c r="A3386" s="6" t="s">
        <v>33990</v>
      </c>
      <c r="B3386" s="6">
        <v>1</v>
      </c>
    </row>
    <row r="3387" spans="1:2" x14ac:dyDescent="0.25">
      <c r="A3387" s="6" t="s">
        <v>33985</v>
      </c>
      <c r="B3387" s="6">
        <v>1</v>
      </c>
    </row>
    <row r="3388" spans="1:2" x14ac:dyDescent="0.25">
      <c r="A3388" s="6" t="s">
        <v>33889</v>
      </c>
      <c r="B3388" s="6">
        <v>1</v>
      </c>
    </row>
    <row r="3389" spans="1:2" x14ac:dyDescent="0.25">
      <c r="A3389" s="6" t="s">
        <v>33886</v>
      </c>
      <c r="B3389" s="6">
        <v>1</v>
      </c>
    </row>
    <row r="3390" spans="1:2" x14ac:dyDescent="0.25">
      <c r="A3390" s="6" t="s">
        <v>33879</v>
      </c>
      <c r="B3390" s="6">
        <v>1</v>
      </c>
    </row>
    <row r="3391" spans="1:2" x14ac:dyDescent="0.25">
      <c r="A3391" s="6" t="s">
        <v>7887</v>
      </c>
      <c r="B3391" s="6">
        <v>1</v>
      </c>
    </row>
    <row r="3392" spans="1:2" x14ac:dyDescent="0.25">
      <c r="A3392" s="6" t="s">
        <v>894</v>
      </c>
      <c r="B3392" s="6">
        <v>1</v>
      </c>
    </row>
    <row r="3393" spans="1:2" x14ac:dyDescent="0.25">
      <c r="A3393" s="6" t="s">
        <v>6907</v>
      </c>
      <c r="B3393" s="6">
        <v>1</v>
      </c>
    </row>
    <row r="3394" spans="1:2" x14ac:dyDescent="0.25">
      <c r="A3394" s="6" t="s">
        <v>33646</v>
      </c>
      <c r="B3394" s="6">
        <v>1</v>
      </c>
    </row>
    <row r="3395" spans="1:2" x14ac:dyDescent="0.25">
      <c r="A3395" s="6" t="s">
        <v>33790</v>
      </c>
      <c r="B3395" s="6">
        <v>1</v>
      </c>
    </row>
    <row r="3396" spans="1:2" x14ac:dyDescent="0.25">
      <c r="A3396" s="6" t="s">
        <v>36822</v>
      </c>
      <c r="B3396" s="6">
        <v>1</v>
      </c>
    </row>
    <row r="3397" spans="1:2" x14ac:dyDescent="0.25">
      <c r="A3397" s="6" t="s">
        <v>7673</v>
      </c>
      <c r="B3397" s="6">
        <v>1</v>
      </c>
    </row>
    <row r="3398" spans="1:2" x14ac:dyDescent="0.25">
      <c r="A3398" s="6" t="s">
        <v>1025</v>
      </c>
      <c r="B3398" s="6">
        <v>1</v>
      </c>
    </row>
    <row r="3399" spans="1:2" x14ac:dyDescent="0.25">
      <c r="A3399" s="6" t="s">
        <v>33648</v>
      </c>
      <c r="B3399" s="6">
        <v>1</v>
      </c>
    </row>
    <row r="3400" spans="1:2" x14ac:dyDescent="0.25">
      <c r="A3400" s="6" t="s">
        <v>6716</v>
      </c>
      <c r="B3400" s="6">
        <v>1</v>
      </c>
    </row>
    <row r="3401" spans="1:2" x14ac:dyDescent="0.25">
      <c r="A3401" s="6" t="s">
        <v>590</v>
      </c>
      <c r="B3401" s="6">
        <v>1</v>
      </c>
    </row>
    <row r="3402" spans="1:2" x14ac:dyDescent="0.25">
      <c r="A3402" s="6" t="s">
        <v>33318</v>
      </c>
      <c r="B3402" s="6">
        <v>1</v>
      </c>
    </row>
    <row r="3403" spans="1:2" x14ac:dyDescent="0.25">
      <c r="A3403" s="6" t="s">
        <v>3434</v>
      </c>
      <c r="B3403" s="6">
        <v>1</v>
      </c>
    </row>
    <row r="3404" spans="1:2" x14ac:dyDescent="0.25">
      <c r="A3404" s="6" t="s">
        <v>4342</v>
      </c>
      <c r="B3404" s="6">
        <v>1</v>
      </c>
    </row>
    <row r="3405" spans="1:2" x14ac:dyDescent="0.25">
      <c r="A3405" s="6" t="s">
        <v>33688</v>
      </c>
      <c r="B3405" s="6">
        <v>1</v>
      </c>
    </row>
    <row r="3406" spans="1:2" x14ac:dyDescent="0.25">
      <c r="A3406" s="6" t="s">
        <v>7663</v>
      </c>
      <c r="B3406" s="6">
        <v>1</v>
      </c>
    </row>
    <row r="3407" spans="1:2" x14ac:dyDescent="0.25">
      <c r="A3407" s="6" t="s">
        <v>4432</v>
      </c>
      <c r="B3407" s="6">
        <v>1</v>
      </c>
    </row>
    <row r="3408" spans="1:2" x14ac:dyDescent="0.25">
      <c r="A3408" s="6" t="s">
        <v>3450</v>
      </c>
      <c r="B3408" s="6">
        <v>1</v>
      </c>
    </row>
    <row r="3409" spans="1:2" x14ac:dyDescent="0.25">
      <c r="A3409" s="6" t="s">
        <v>1383</v>
      </c>
      <c r="B3409" s="6">
        <v>1</v>
      </c>
    </row>
    <row r="3410" spans="1:2" x14ac:dyDescent="0.25">
      <c r="A3410" s="6" t="s">
        <v>33904</v>
      </c>
      <c r="B3410" s="6">
        <v>1</v>
      </c>
    </row>
    <row r="3411" spans="1:2" x14ac:dyDescent="0.25">
      <c r="A3411" s="6" t="s">
        <v>8118</v>
      </c>
      <c r="B3411" s="6">
        <v>1</v>
      </c>
    </row>
    <row r="3412" spans="1:2" x14ac:dyDescent="0.25">
      <c r="A3412" s="6" t="s">
        <v>1747</v>
      </c>
      <c r="B3412" s="6">
        <v>1</v>
      </c>
    </row>
    <row r="3413" spans="1:2" x14ac:dyDescent="0.25">
      <c r="A3413" s="6" t="s">
        <v>33676</v>
      </c>
      <c r="B3413" s="6">
        <v>1</v>
      </c>
    </row>
    <row r="3414" spans="1:2" x14ac:dyDescent="0.25">
      <c r="A3414" s="6" t="s">
        <v>7491</v>
      </c>
      <c r="B3414" s="6">
        <v>1</v>
      </c>
    </row>
    <row r="3415" spans="1:2" x14ac:dyDescent="0.25">
      <c r="A3415" s="6" t="s">
        <v>32611</v>
      </c>
      <c r="B3415" s="6">
        <v>1</v>
      </c>
    </row>
    <row r="3416" spans="1:2" x14ac:dyDescent="0.25">
      <c r="A3416" s="6" t="s">
        <v>5243</v>
      </c>
      <c r="B3416" s="6">
        <v>1</v>
      </c>
    </row>
    <row r="3417" spans="1:2" x14ac:dyDescent="0.25">
      <c r="A3417" s="6" t="s">
        <v>1533</v>
      </c>
      <c r="B3417" s="6">
        <v>1</v>
      </c>
    </row>
    <row r="3418" spans="1:2" x14ac:dyDescent="0.25">
      <c r="A3418" s="6" t="s">
        <v>33891</v>
      </c>
      <c r="B3418" s="6">
        <v>1</v>
      </c>
    </row>
    <row r="3419" spans="1:2" x14ac:dyDescent="0.25">
      <c r="A3419" s="6" t="s">
        <v>33451</v>
      </c>
      <c r="B3419" s="6">
        <v>1</v>
      </c>
    </row>
    <row r="3420" spans="1:2" x14ac:dyDescent="0.25">
      <c r="A3420" s="6" t="s">
        <v>33398</v>
      </c>
      <c r="B3420" s="6">
        <v>1</v>
      </c>
    </row>
    <row r="3421" spans="1:2" x14ac:dyDescent="0.25">
      <c r="A3421" s="6" t="s">
        <v>33668</v>
      </c>
      <c r="B3421" s="6">
        <v>1</v>
      </c>
    </row>
    <row r="3422" spans="1:2" x14ac:dyDescent="0.25">
      <c r="A3422" s="6" t="s">
        <v>33139</v>
      </c>
      <c r="B3422" s="6">
        <v>1</v>
      </c>
    </row>
    <row r="3423" spans="1:2" x14ac:dyDescent="0.25">
      <c r="A3423" s="6" t="s">
        <v>33157</v>
      </c>
      <c r="B3423" s="6">
        <v>1</v>
      </c>
    </row>
    <row r="3424" spans="1:2" x14ac:dyDescent="0.25">
      <c r="A3424" s="6" t="s">
        <v>33105</v>
      </c>
      <c r="B3424" s="6">
        <v>1</v>
      </c>
    </row>
    <row r="3425" spans="1:2" x14ac:dyDescent="0.25">
      <c r="A3425" s="6" t="s">
        <v>4693</v>
      </c>
      <c r="B3425" s="6">
        <v>1</v>
      </c>
    </row>
    <row r="3426" spans="1:2" x14ac:dyDescent="0.25">
      <c r="A3426" s="6" t="s">
        <v>33272</v>
      </c>
      <c r="B3426" s="6">
        <v>1</v>
      </c>
    </row>
    <row r="3427" spans="1:2" x14ac:dyDescent="0.25">
      <c r="A3427" s="6" t="s">
        <v>5781</v>
      </c>
      <c r="B3427" s="6">
        <v>1</v>
      </c>
    </row>
    <row r="3428" spans="1:2" x14ac:dyDescent="0.25">
      <c r="A3428" s="6" t="s">
        <v>2053</v>
      </c>
      <c r="B3428" s="6">
        <v>1</v>
      </c>
    </row>
    <row r="3429" spans="1:2" x14ac:dyDescent="0.25">
      <c r="A3429" s="6" t="s">
        <v>2814</v>
      </c>
      <c r="B3429" s="6">
        <v>1</v>
      </c>
    </row>
    <row r="3430" spans="1:2" x14ac:dyDescent="0.25">
      <c r="A3430" s="6" t="s">
        <v>5443</v>
      </c>
      <c r="B3430" s="6">
        <v>1</v>
      </c>
    </row>
    <row r="3431" spans="1:2" x14ac:dyDescent="0.25">
      <c r="A3431" s="6" t="s">
        <v>2014</v>
      </c>
      <c r="B3431" s="6">
        <v>1</v>
      </c>
    </row>
    <row r="3432" spans="1:2" x14ac:dyDescent="0.25">
      <c r="A3432" s="6" t="s">
        <v>2012</v>
      </c>
      <c r="B3432" s="6">
        <v>1</v>
      </c>
    </row>
    <row r="3433" spans="1:2" x14ac:dyDescent="0.25">
      <c r="A3433" s="6" t="s">
        <v>33241</v>
      </c>
      <c r="B3433" s="6">
        <v>1</v>
      </c>
    </row>
    <row r="3434" spans="1:2" x14ac:dyDescent="0.25">
      <c r="A3434" s="6" t="s">
        <v>1981</v>
      </c>
      <c r="B3434" s="6">
        <v>1</v>
      </c>
    </row>
    <row r="3435" spans="1:2" x14ac:dyDescent="0.25">
      <c r="A3435" s="6" t="s">
        <v>3223</v>
      </c>
      <c r="B3435" s="6">
        <v>1</v>
      </c>
    </row>
    <row r="3436" spans="1:2" x14ac:dyDescent="0.25">
      <c r="A3436" s="6" t="s">
        <v>5148</v>
      </c>
      <c r="B3436" s="6">
        <v>1</v>
      </c>
    </row>
    <row r="3437" spans="1:2" x14ac:dyDescent="0.25">
      <c r="A3437" s="6" t="s">
        <v>1102</v>
      </c>
      <c r="B3437" s="6">
        <v>1</v>
      </c>
    </row>
    <row r="3438" spans="1:2" x14ac:dyDescent="0.25">
      <c r="A3438" s="6" t="s">
        <v>3647</v>
      </c>
      <c r="B3438" s="6">
        <v>1</v>
      </c>
    </row>
    <row r="3439" spans="1:2" x14ac:dyDescent="0.25">
      <c r="A3439" s="6" t="s">
        <v>4027</v>
      </c>
      <c r="B3439" s="6">
        <v>1</v>
      </c>
    </row>
    <row r="3440" spans="1:2" x14ac:dyDescent="0.25">
      <c r="A3440" s="6" t="s">
        <v>3404</v>
      </c>
      <c r="B3440" s="6">
        <v>1</v>
      </c>
    </row>
    <row r="3441" spans="1:2" x14ac:dyDescent="0.25">
      <c r="A3441" s="6" t="s">
        <v>1777</v>
      </c>
      <c r="B3441" s="6">
        <v>1</v>
      </c>
    </row>
    <row r="3442" spans="1:2" x14ac:dyDescent="0.25">
      <c r="A3442" s="6" t="s">
        <v>5116</v>
      </c>
      <c r="B3442" s="6">
        <v>1</v>
      </c>
    </row>
    <row r="3443" spans="1:2" x14ac:dyDescent="0.25">
      <c r="A3443" s="6" t="s">
        <v>33689</v>
      </c>
      <c r="B3443" s="6">
        <v>1</v>
      </c>
    </row>
    <row r="3444" spans="1:2" x14ac:dyDescent="0.25">
      <c r="A3444" s="6" t="s">
        <v>33941</v>
      </c>
      <c r="B3444" s="6">
        <v>1</v>
      </c>
    </row>
    <row r="3445" spans="1:2" x14ac:dyDescent="0.25">
      <c r="A3445" s="6" t="s">
        <v>33937</v>
      </c>
      <c r="B3445" s="6">
        <v>1</v>
      </c>
    </row>
    <row r="3446" spans="1:2" x14ac:dyDescent="0.25">
      <c r="A3446" s="6" t="s">
        <v>6678</v>
      </c>
      <c r="B3446" s="6">
        <v>1</v>
      </c>
    </row>
    <row r="3447" spans="1:2" x14ac:dyDescent="0.25">
      <c r="A3447" s="6" t="s">
        <v>3095</v>
      </c>
      <c r="B3447" s="6">
        <v>1</v>
      </c>
    </row>
    <row r="3448" spans="1:2" x14ac:dyDescent="0.25">
      <c r="A3448" s="6" t="s">
        <v>4651</v>
      </c>
      <c r="B3448" s="6">
        <v>1</v>
      </c>
    </row>
    <row r="3449" spans="1:2" x14ac:dyDescent="0.25">
      <c r="A3449" s="6" t="s">
        <v>2997</v>
      </c>
      <c r="B3449" s="6">
        <v>1</v>
      </c>
    </row>
    <row r="3450" spans="1:2" x14ac:dyDescent="0.25">
      <c r="A3450" s="6" t="s">
        <v>33227</v>
      </c>
      <c r="B3450" s="6">
        <v>1</v>
      </c>
    </row>
    <row r="3451" spans="1:2" x14ac:dyDescent="0.25">
      <c r="A3451" s="6" t="s">
        <v>2171</v>
      </c>
      <c r="B3451" s="6">
        <v>1</v>
      </c>
    </row>
    <row r="3452" spans="1:2" x14ac:dyDescent="0.25">
      <c r="A3452" s="6" t="s">
        <v>5783</v>
      </c>
      <c r="B3452" s="6">
        <v>1</v>
      </c>
    </row>
    <row r="3453" spans="1:2" x14ac:dyDescent="0.25">
      <c r="A3453" s="6" t="s">
        <v>7247</v>
      </c>
      <c r="B3453" s="6">
        <v>1</v>
      </c>
    </row>
    <row r="3454" spans="1:2" x14ac:dyDescent="0.25">
      <c r="A3454" s="6" t="s">
        <v>6545</v>
      </c>
      <c r="B3454" s="6">
        <v>1</v>
      </c>
    </row>
    <row r="3455" spans="1:2" x14ac:dyDescent="0.25">
      <c r="A3455" s="6" t="s">
        <v>7285</v>
      </c>
      <c r="B3455" s="6">
        <v>1</v>
      </c>
    </row>
    <row r="3456" spans="1:2" x14ac:dyDescent="0.25">
      <c r="A3456" s="6" t="s">
        <v>5124</v>
      </c>
      <c r="B3456" s="6">
        <v>1</v>
      </c>
    </row>
    <row r="3457" spans="1:2" x14ac:dyDescent="0.25">
      <c r="A3457" s="6" t="s">
        <v>554</v>
      </c>
      <c r="B3457" s="6">
        <v>1</v>
      </c>
    </row>
    <row r="3458" spans="1:2" x14ac:dyDescent="0.25">
      <c r="A3458" s="6" t="s">
        <v>4631</v>
      </c>
      <c r="B3458" s="6">
        <v>1</v>
      </c>
    </row>
    <row r="3459" spans="1:2" x14ac:dyDescent="0.25">
      <c r="A3459" s="6" t="s">
        <v>36797</v>
      </c>
      <c r="B3459" s="6">
        <v>1</v>
      </c>
    </row>
    <row r="3460" spans="1:2" x14ac:dyDescent="0.25">
      <c r="A3460" s="6" t="s">
        <v>33177</v>
      </c>
      <c r="B3460" s="6">
        <v>1</v>
      </c>
    </row>
    <row r="3461" spans="1:2" x14ac:dyDescent="0.25">
      <c r="A3461" s="6" t="s">
        <v>4089</v>
      </c>
      <c r="B3461" s="6">
        <v>1</v>
      </c>
    </row>
    <row r="3462" spans="1:2" x14ac:dyDescent="0.25">
      <c r="A3462" s="6" t="s">
        <v>4019</v>
      </c>
      <c r="B3462" s="6">
        <v>1</v>
      </c>
    </row>
    <row r="3463" spans="1:2" x14ac:dyDescent="0.25">
      <c r="A3463" s="6" t="s">
        <v>32366</v>
      </c>
      <c r="B3463" s="6">
        <v>1</v>
      </c>
    </row>
    <row r="3464" spans="1:2" x14ac:dyDescent="0.25">
      <c r="A3464" s="6" t="s">
        <v>6287</v>
      </c>
      <c r="B3464" s="6">
        <v>1</v>
      </c>
    </row>
    <row r="3465" spans="1:2" x14ac:dyDescent="0.25">
      <c r="A3465" s="6" t="s">
        <v>2623</v>
      </c>
      <c r="B3465" s="6">
        <v>1</v>
      </c>
    </row>
    <row r="3466" spans="1:2" x14ac:dyDescent="0.25">
      <c r="A3466" s="6" t="s">
        <v>1625</v>
      </c>
      <c r="B3466" s="6">
        <v>1</v>
      </c>
    </row>
    <row r="3467" spans="1:2" x14ac:dyDescent="0.25">
      <c r="A3467" s="6" t="s">
        <v>3312</v>
      </c>
      <c r="B3467" s="6">
        <v>1</v>
      </c>
    </row>
    <row r="3468" spans="1:2" x14ac:dyDescent="0.25">
      <c r="A3468" s="6" t="s">
        <v>6406</v>
      </c>
      <c r="B3468" s="6">
        <v>1</v>
      </c>
    </row>
    <row r="3469" spans="1:2" x14ac:dyDescent="0.25">
      <c r="A3469" s="6" t="s">
        <v>1431</v>
      </c>
      <c r="B3469" s="6">
        <v>1</v>
      </c>
    </row>
    <row r="3470" spans="1:2" x14ac:dyDescent="0.25">
      <c r="A3470" s="6" t="s">
        <v>4804</v>
      </c>
      <c r="B3470" s="6">
        <v>1</v>
      </c>
    </row>
    <row r="3471" spans="1:2" x14ac:dyDescent="0.25">
      <c r="A3471" s="6" t="s">
        <v>1944</v>
      </c>
      <c r="B3471" s="6">
        <v>1</v>
      </c>
    </row>
    <row r="3472" spans="1:2" x14ac:dyDescent="0.25">
      <c r="A3472" s="6" t="s">
        <v>1576</v>
      </c>
      <c r="B3472" s="6">
        <v>1</v>
      </c>
    </row>
    <row r="3473" spans="1:2" x14ac:dyDescent="0.25">
      <c r="A3473" s="6" t="s">
        <v>7515</v>
      </c>
      <c r="B3473" s="6">
        <v>1</v>
      </c>
    </row>
    <row r="3474" spans="1:2" x14ac:dyDescent="0.25">
      <c r="A3474" s="6" t="s">
        <v>2267</v>
      </c>
      <c r="B3474" s="6">
        <v>1</v>
      </c>
    </row>
    <row r="3475" spans="1:2" x14ac:dyDescent="0.25">
      <c r="A3475" s="6" t="s">
        <v>7302</v>
      </c>
      <c r="B3475" s="6">
        <v>1</v>
      </c>
    </row>
    <row r="3476" spans="1:2" x14ac:dyDescent="0.25">
      <c r="A3476" s="6" t="s">
        <v>32586</v>
      </c>
      <c r="B3476" s="6">
        <v>1</v>
      </c>
    </row>
    <row r="3477" spans="1:2" x14ac:dyDescent="0.25">
      <c r="A3477" s="6" t="s">
        <v>3921</v>
      </c>
      <c r="B3477" s="6">
        <v>1</v>
      </c>
    </row>
    <row r="3478" spans="1:2" x14ac:dyDescent="0.25">
      <c r="A3478" s="6" t="s">
        <v>2121</v>
      </c>
      <c r="B3478" s="6">
        <v>1</v>
      </c>
    </row>
    <row r="3479" spans="1:2" x14ac:dyDescent="0.25">
      <c r="A3479" s="6" t="s">
        <v>332</v>
      </c>
      <c r="B3479" s="6">
        <v>1</v>
      </c>
    </row>
    <row r="3480" spans="1:2" x14ac:dyDescent="0.25">
      <c r="A3480" s="6" t="s">
        <v>8087</v>
      </c>
      <c r="B3480" s="6">
        <v>1</v>
      </c>
    </row>
    <row r="3481" spans="1:2" x14ac:dyDescent="0.25">
      <c r="A3481" s="6" t="s">
        <v>2641</v>
      </c>
      <c r="B3481" s="6">
        <v>1</v>
      </c>
    </row>
    <row r="3482" spans="1:2" x14ac:dyDescent="0.25">
      <c r="A3482" s="6" t="s">
        <v>7984</v>
      </c>
      <c r="B3482" s="6">
        <v>1</v>
      </c>
    </row>
    <row r="3483" spans="1:2" x14ac:dyDescent="0.25">
      <c r="A3483" s="6" t="s">
        <v>6343</v>
      </c>
      <c r="B3483" s="6">
        <v>1</v>
      </c>
    </row>
    <row r="3484" spans="1:2" x14ac:dyDescent="0.25">
      <c r="A3484" s="6" t="s">
        <v>3847</v>
      </c>
      <c r="B3484" s="6">
        <v>1</v>
      </c>
    </row>
    <row r="3485" spans="1:2" x14ac:dyDescent="0.25">
      <c r="A3485" s="6" t="s">
        <v>5658</v>
      </c>
      <c r="B3485" s="6">
        <v>1</v>
      </c>
    </row>
    <row r="3486" spans="1:2" x14ac:dyDescent="0.25">
      <c r="A3486" s="6" t="s">
        <v>6662</v>
      </c>
      <c r="B3486" s="6">
        <v>1</v>
      </c>
    </row>
    <row r="3487" spans="1:2" x14ac:dyDescent="0.25">
      <c r="A3487" s="6" t="s">
        <v>4191</v>
      </c>
      <c r="B3487" s="6">
        <v>1</v>
      </c>
    </row>
    <row r="3488" spans="1:2" x14ac:dyDescent="0.25">
      <c r="A3488" s="6" t="s">
        <v>2818</v>
      </c>
      <c r="B3488" s="6">
        <v>1</v>
      </c>
    </row>
    <row r="3489" spans="1:2" x14ac:dyDescent="0.25">
      <c r="A3489" s="6" t="s">
        <v>3145</v>
      </c>
      <c r="B3489" s="6">
        <v>1</v>
      </c>
    </row>
    <row r="3490" spans="1:2" x14ac:dyDescent="0.25">
      <c r="A3490" s="6" t="s">
        <v>3430</v>
      </c>
      <c r="B3490" s="6">
        <v>1</v>
      </c>
    </row>
    <row r="3491" spans="1:2" x14ac:dyDescent="0.25">
      <c r="A3491" s="6" t="s">
        <v>36825</v>
      </c>
      <c r="B3491" s="6">
        <v>1</v>
      </c>
    </row>
    <row r="3492" spans="1:2" x14ac:dyDescent="0.25">
      <c r="A3492" s="6" t="s">
        <v>2259</v>
      </c>
      <c r="B3492" s="6">
        <v>1</v>
      </c>
    </row>
    <row r="3493" spans="1:2" x14ac:dyDescent="0.25">
      <c r="A3493" s="6" t="s">
        <v>4659</v>
      </c>
      <c r="B3493" s="6">
        <v>1</v>
      </c>
    </row>
    <row r="3494" spans="1:2" x14ac:dyDescent="0.25">
      <c r="A3494" s="6" t="s">
        <v>4633</v>
      </c>
      <c r="B3494" s="6">
        <v>1</v>
      </c>
    </row>
    <row r="3495" spans="1:2" x14ac:dyDescent="0.25">
      <c r="A3495" s="6" t="s">
        <v>4211</v>
      </c>
      <c r="B3495" s="6">
        <v>1</v>
      </c>
    </row>
    <row r="3496" spans="1:2" x14ac:dyDescent="0.25">
      <c r="A3496" s="6" t="s">
        <v>4667</v>
      </c>
      <c r="B3496" s="6">
        <v>1</v>
      </c>
    </row>
    <row r="3497" spans="1:2" x14ac:dyDescent="0.25">
      <c r="A3497" s="6" t="s">
        <v>5138</v>
      </c>
      <c r="B3497" s="6">
        <v>1</v>
      </c>
    </row>
    <row r="3498" spans="1:2" x14ac:dyDescent="0.25">
      <c r="A3498" s="6" t="s">
        <v>36824</v>
      </c>
      <c r="B3498" s="6">
        <v>1</v>
      </c>
    </row>
    <row r="3499" spans="1:2" x14ac:dyDescent="0.25">
      <c r="A3499" s="6" t="s">
        <v>36823</v>
      </c>
      <c r="B3499" s="6">
        <v>1</v>
      </c>
    </row>
    <row r="3500" spans="1:2" x14ac:dyDescent="0.25">
      <c r="A3500" s="6" t="s">
        <v>3569</v>
      </c>
      <c r="B3500" s="6">
        <v>1</v>
      </c>
    </row>
    <row r="3501" spans="1:2" x14ac:dyDescent="0.25">
      <c r="A3501" s="6" t="s">
        <v>2552</v>
      </c>
      <c r="B3501" s="6">
        <v>1</v>
      </c>
    </row>
    <row r="3502" spans="1:2" x14ac:dyDescent="0.25">
      <c r="A3502" s="6" t="s">
        <v>2237</v>
      </c>
      <c r="B3502" s="6">
        <v>1</v>
      </c>
    </row>
    <row r="3503" spans="1:2" x14ac:dyDescent="0.25">
      <c r="A3503" s="6" t="s">
        <v>4617</v>
      </c>
      <c r="B3503" s="6">
        <v>1</v>
      </c>
    </row>
    <row r="3504" spans="1:2" x14ac:dyDescent="0.25">
      <c r="A3504" s="6" t="s">
        <v>4207</v>
      </c>
      <c r="B3504" s="6">
        <v>1</v>
      </c>
    </row>
    <row r="3505" spans="1:2" x14ac:dyDescent="0.25">
      <c r="A3505" s="6" t="s">
        <v>4619</v>
      </c>
      <c r="B3505" s="6">
        <v>1</v>
      </c>
    </row>
    <row r="3506" spans="1:2" x14ac:dyDescent="0.25">
      <c r="A3506" s="6" t="s">
        <v>6832</v>
      </c>
      <c r="B3506" s="6">
        <v>1</v>
      </c>
    </row>
    <row r="3507" spans="1:2" x14ac:dyDescent="0.25">
      <c r="A3507" s="6" t="s">
        <v>7675</v>
      </c>
      <c r="B3507" s="6">
        <v>1</v>
      </c>
    </row>
    <row r="3508" spans="1:2" x14ac:dyDescent="0.25">
      <c r="A3508" s="6" t="s">
        <v>2181</v>
      </c>
      <c r="B3508" s="6">
        <v>1</v>
      </c>
    </row>
    <row r="3509" spans="1:2" x14ac:dyDescent="0.25">
      <c r="A3509" s="6" t="s">
        <v>33286</v>
      </c>
      <c r="B3509" s="6">
        <v>1</v>
      </c>
    </row>
    <row r="3510" spans="1:2" x14ac:dyDescent="0.25">
      <c r="A3510" s="6" t="s">
        <v>33981</v>
      </c>
      <c r="B3510" s="6">
        <v>1</v>
      </c>
    </row>
    <row r="3511" spans="1:2" x14ac:dyDescent="0.25">
      <c r="A3511" s="6" t="s">
        <v>33670</v>
      </c>
      <c r="B3511" s="6">
        <v>1</v>
      </c>
    </row>
    <row r="3512" spans="1:2" x14ac:dyDescent="0.25">
      <c r="A3512" s="6" t="s">
        <v>33926</v>
      </c>
      <c r="B3512" s="6">
        <v>1</v>
      </c>
    </row>
    <row r="3513" spans="1:2" x14ac:dyDescent="0.25">
      <c r="A3513" s="6" t="s">
        <v>1482</v>
      </c>
      <c r="B3513" s="6">
        <v>1</v>
      </c>
    </row>
    <row r="3514" spans="1:2" x14ac:dyDescent="0.25">
      <c r="A3514" s="6" t="s">
        <v>33913</v>
      </c>
      <c r="B3514" s="6">
        <v>1</v>
      </c>
    </row>
    <row r="3515" spans="1:2" x14ac:dyDescent="0.25">
      <c r="A3515" s="6" t="s">
        <v>6463</v>
      </c>
      <c r="B3515" s="6">
        <v>1</v>
      </c>
    </row>
    <row r="3516" spans="1:2" x14ac:dyDescent="0.25">
      <c r="A3516" s="6" t="s">
        <v>33906</v>
      </c>
      <c r="B3516" s="6">
        <v>1</v>
      </c>
    </row>
    <row r="3517" spans="1:2" x14ac:dyDescent="0.25">
      <c r="A3517" s="6" t="s">
        <v>33865</v>
      </c>
      <c r="B3517" s="6">
        <v>1</v>
      </c>
    </row>
    <row r="3518" spans="1:2" x14ac:dyDescent="0.25">
      <c r="A3518" s="15" t="s">
        <v>15477</v>
      </c>
      <c r="B3518" s="6">
        <v>1</v>
      </c>
    </row>
    <row r="3519" spans="1:2" x14ac:dyDescent="0.25">
      <c r="A3519" s="15" t="s">
        <v>15535</v>
      </c>
      <c r="B3519" s="6">
        <v>1</v>
      </c>
    </row>
    <row r="3520" spans="1:2" x14ac:dyDescent="0.25">
      <c r="A3520" s="15" t="s">
        <v>15536</v>
      </c>
      <c r="B3520" s="6">
        <v>1</v>
      </c>
    </row>
    <row r="3521" spans="1:2" x14ac:dyDescent="0.25">
      <c r="A3521" s="15" t="s">
        <v>15478</v>
      </c>
      <c r="B3521" s="6">
        <v>1</v>
      </c>
    </row>
    <row r="3522" spans="1:2" x14ac:dyDescent="0.25">
      <c r="A3522" s="15" t="s">
        <v>15479</v>
      </c>
      <c r="B3522" s="6">
        <v>1</v>
      </c>
    </row>
    <row r="3523" spans="1:2" x14ac:dyDescent="0.25">
      <c r="A3523" s="6" t="s">
        <v>1867</v>
      </c>
      <c r="B3523" s="6">
        <v>1</v>
      </c>
    </row>
    <row r="3524" spans="1:2" x14ac:dyDescent="0.25">
      <c r="A3524" s="6" t="s">
        <v>1958</v>
      </c>
      <c r="B3524" s="6">
        <v>1</v>
      </c>
    </row>
    <row r="3525" spans="1:2" x14ac:dyDescent="0.25">
      <c r="A3525" s="6" t="s">
        <v>2494</v>
      </c>
      <c r="B3525" s="6">
        <v>1</v>
      </c>
    </row>
    <row r="3526" spans="1:2" x14ac:dyDescent="0.25">
      <c r="A3526" s="6" t="s">
        <v>3139</v>
      </c>
      <c r="B3526" s="6">
        <v>1</v>
      </c>
    </row>
    <row r="3527" spans="1:2" x14ac:dyDescent="0.25">
      <c r="A3527" s="6" t="s">
        <v>3219</v>
      </c>
      <c r="B3527" s="6">
        <v>1</v>
      </c>
    </row>
    <row r="3528" spans="1:2" x14ac:dyDescent="0.25">
      <c r="A3528" s="6" t="s">
        <v>3295</v>
      </c>
      <c r="B3528" s="6">
        <v>1</v>
      </c>
    </row>
    <row r="3529" spans="1:2" x14ac:dyDescent="0.25">
      <c r="A3529" s="6" t="s">
        <v>3410</v>
      </c>
      <c r="B3529" s="6">
        <v>1</v>
      </c>
    </row>
    <row r="3530" spans="1:2" x14ac:dyDescent="0.25">
      <c r="A3530" s="6" t="s">
        <v>3438</v>
      </c>
      <c r="B3530" s="6">
        <v>1</v>
      </c>
    </row>
    <row r="3531" spans="1:2" x14ac:dyDescent="0.25">
      <c r="A3531" s="6" t="s">
        <v>4248</v>
      </c>
      <c r="B3531" s="6">
        <v>1</v>
      </c>
    </row>
    <row r="3532" spans="1:2" x14ac:dyDescent="0.25">
      <c r="A3532" s="6" t="s">
        <v>4456</v>
      </c>
      <c r="B3532" s="6">
        <v>1</v>
      </c>
    </row>
    <row r="3533" spans="1:2" x14ac:dyDescent="0.25">
      <c r="A3533" s="6" t="s">
        <v>1809</v>
      </c>
      <c r="B3533" s="6">
        <v>1</v>
      </c>
    </row>
    <row r="3534" spans="1:2" x14ac:dyDescent="0.25">
      <c r="A3534" s="6" t="s">
        <v>5596</v>
      </c>
      <c r="B3534" s="6">
        <v>1</v>
      </c>
    </row>
    <row r="3535" spans="1:2" x14ac:dyDescent="0.25">
      <c r="A3535" s="6" t="s">
        <v>33720</v>
      </c>
      <c r="B3535" s="6">
        <v>1</v>
      </c>
    </row>
    <row r="3536" spans="1:2" x14ac:dyDescent="0.25">
      <c r="A3536" s="6" t="s">
        <v>7056</v>
      </c>
      <c r="B3536" s="6">
        <v>1</v>
      </c>
    </row>
    <row r="3537" spans="1:2" x14ac:dyDescent="0.25">
      <c r="A3537" s="6" t="s">
        <v>7112</v>
      </c>
      <c r="B3537" s="6">
        <v>1</v>
      </c>
    </row>
    <row r="3538" spans="1:2" x14ac:dyDescent="0.25">
      <c r="A3538" s="6" t="s">
        <v>7689</v>
      </c>
      <c r="B3538" s="6">
        <v>1</v>
      </c>
    </row>
    <row r="3539" spans="1:2" x14ac:dyDescent="0.25">
      <c r="A3539" s="6" t="s">
        <v>7719</v>
      </c>
      <c r="B3539" s="6">
        <v>1</v>
      </c>
    </row>
    <row r="3540" spans="1:2" x14ac:dyDescent="0.25">
      <c r="A3540" s="6" t="s">
        <v>6101</v>
      </c>
      <c r="B3540" s="6">
        <v>1</v>
      </c>
    </row>
    <row r="3541" spans="1:2" x14ac:dyDescent="0.25">
      <c r="A3541" s="6" t="s">
        <v>3231</v>
      </c>
      <c r="B3541" s="6">
        <v>1</v>
      </c>
    </row>
    <row r="3542" spans="1:2" x14ac:dyDescent="0.25">
      <c r="A3542" s="6" t="s">
        <v>1448</v>
      </c>
      <c r="B3542" s="6">
        <v>1</v>
      </c>
    </row>
    <row r="3543" spans="1:2" x14ac:dyDescent="0.25">
      <c r="A3543" s="6" t="s">
        <v>2522</v>
      </c>
      <c r="B3543" s="6">
        <v>1</v>
      </c>
    </row>
    <row r="3544" spans="1:2" x14ac:dyDescent="0.25">
      <c r="A3544" s="6" t="s">
        <v>5962</v>
      </c>
      <c r="B3544" s="6">
        <v>1</v>
      </c>
    </row>
    <row r="3545" spans="1:2" x14ac:dyDescent="0.25">
      <c r="A3545" s="6" t="s">
        <v>32855</v>
      </c>
      <c r="B3545" s="6">
        <v>1</v>
      </c>
    </row>
    <row r="3546" spans="1:2" x14ac:dyDescent="0.25">
      <c r="A3546" s="6" t="s">
        <v>1057</v>
      </c>
      <c r="B3546" s="6">
        <v>1</v>
      </c>
    </row>
    <row r="3547" spans="1:2" x14ac:dyDescent="0.25">
      <c r="A3547" s="6" t="s">
        <v>2072</v>
      </c>
      <c r="B3547" s="6">
        <v>1</v>
      </c>
    </row>
    <row r="3548" spans="1:2" x14ac:dyDescent="0.25">
      <c r="A3548" s="6" t="s">
        <v>859</v>
      </c>
      <c r="B3548" s="6">
        <v>1</v>
      </c>
    </row>
    <row r="3549" spans="1:2" x14ac:dyDescent="0.25">
      <c r="A3549" s="6" t="s">
        <v>3103</v>
      </c>
      <c r="B3549" s="6">
        <v>1</v>
      </c>
    </row>
    <row r="3550" spans="1:2" x14ac:dyDescent="0.25">
      <c r="A3550" s="6" t="s">
        <v>3324</v>
      </c>
      <c r="B3550" s="6">
        <v>1</v>
      </c>
    </row>
    <row r="3551" spans="1:2" x14ac:dyDescent="0.25">
      <c r="A3551" s="6" t="s">
        <v>32387</v>
      </c>
      <c r="B3551" s="6">
        <v>1</v>
      </c>
    </row>
    <row r="3552" spans="1:2" x14ac:dyDescent="0.25">
      <c r="A3552" s="6" t="s">
        <v>4440</v>
      </c>
      <c r="B3552" s="6">
        <v>1</v>
      </c>
    </row>
    <row r="3553" spans="1:2" x14ac:dyDescent="0.25">
      <c r="A3553" s="6" t="s">
        <v>32798</v>
      </c>
      <c r="B3553" s="6">
        <v>1</v>
      </c>
    </row>
    <row r="3554" spans="1:2" x14ac:dyDescent="0.25">
      <c r="A3554" s="6" t="s">
        <v>6065</v>
      </c>
      <c r="B3554" s="6">
        <v>1</v>
      </c>
    </row>
    <row r="3555" spans="1:2" x14ac:dyDescent="0.25">
      <c r="A3555" s="6" t="s">
        <v>6215</v>
      </c>
      <c r="B3555" s="6">
        <v>1</v>
      </c>
    </row>
    <row r="3556" spans="1:2" x14ac:dyDescent="0.25">
      <c r="A3556" s="6" t="s">
        <v>32360</v>
      </c>
      <c r="B3556" s="6">
        <v>1</v>
      </c>
    </row>
    <row r="3557" spans="1:2" x14ac:dyDescent="0.25">
      <c r="A3557" s="6" t="s">
        <v>32761</v>
      </c>
      <c r="B3557" s="6">
        <v>1</v>
      </c>
    </row>
    <row r="3558" spans="1:2" x14ac:dyDescent="0.25">
      <c r="A3558" s="6" t="s">
        <v>2530</v>
      </c>
      <c r="B3558" s="6">
        <v>1</v>
      </c>
    </row>
    <row r="3559" spans="1:2" x14ac:dyDescent="0.25">
      <c r="A3559" s="6" t="s">
        <v>36802</v>
      </c>
      <c r="B3559" s="6">
        <v>1</v>
      </c>
    </row>
    <row r="3560" spans="1:2" x14ac:dyDescent="0.25">
      <c r="A3560" s="6" t="s">
        <v>32522</v>
      </c>
      <c r="B3560" s="6">
        <v>1</v>
      </c>
    </row>
    <row r="3561" spans="1:2" x14ac:dyDescent="0.25">
      <c r="A3561" s="6" t="s">
        <v>32731</v>
      </c>
      <c r="B3561" s="6">
        <v>1</v>
      </c>
    </row>
    <row r="3562" spans="1:2" x14ac:dyDescent="0.25">
      <c r="A3562" s="15" t="s">
        <v>15537</v>
      </c>
      <c r="B3562" s="6">
        <v>1</v>
      </c>
    </row>
    <row r="3563" spans="1:2" x14ac:dyDescent="0.25">
      <c r="A3563" s="6" t="s">
        <v>458</v>
      </c>
      <c r="B3563" s="6">
        <v>1</v>
      </c>
    </row>
    <row r="3564" spans="1:2" x14ac:dyDescent="0.25">
      <c r="A3564" s="6" t="s">
        <v>7044</v>
      </c>
      <c r="B3564" s="6">
        <v>1</v>
      </c>
    </row>
    <row r="3565" spans="1:2" x14ac:dyDescent="0.25">
      <c r="A3565" s="6" t="s">
        <v>6486</v>
      </c>
      <c r="B3565" s="6">
        <v>1</v>
      </c>
    </row>
    <row r="3566" spans="1:2" x14ac:dyDescent="0.25">
      <c r="A3566" s="6" t="s">
        <v>304</v>
      </c>
      <c r="B3566" s="6">
        <v>1</v>
      </c>
    </row>
    <row r="3567" spans="1:2" x14ac:dyDescent="0.25">
      <c r="A3567" s="6" t="s">
        <v>2693</v>
      </c>
      <c r="B3567" s="6">
        <v>1</v>
      </c>
    </row>
    <row r="3568" spans="1:2" x14ac:dyDescent="0.25">
      <c r="A3568" s="6" t="s">
        <v>7605</v>
      </c>
      <c r="B3568" s="6">
        <v>1</v>
      </c>
    </row>
    <row r="3569" spans="1:2" x14ac:dyDescent="0.25">
      <c r="A3569" s="15" t="s">
        <v>15538</v>
      </c>
      <c r="B3569" s="6">
        <v>1</v>
      </c>
    </row>
    <row r="3570" spans="1:2" x14ac:dyDescent="0.25">
      <c r="A3570" s="15" t="s">
        <v>15539</v>
      </c>
      <c r="B3570" s="6">
        <v>1</v>
      </c>
    </row>
    <row r="3571" spans="1:2" x14ac:dyDescent="0.25">
      <c r="A3571" s="15" t="s">
        <v>15540</v>
      </c>
      <c r="B3571" s="6">
        <v>1</v>
      </c>
    </row>
    <row r="3572" spans="1:2" x14ac:dyDescent="0.25">
      <c r="A3572" s="15" t="s">
        <v>15553</v>
      </c>
      <c r="B3572" s="6">
        <v>1</v>
      </c>
    </row>
    <row r="3573" spans="1:2" x14ac:dyDescent="0.25">
      <c r="A3573" s="6" t="s">
        <v>6528</v>
      </c>
      <c r="B3573" s="6">
        <v>1</v>
      </c>
    </row>
    <row r="3574" spans="1:2" x14ac:dyDescent="0.25">
      <c r="A3574" s="6" t="s">
        <v>36848</v>
      </c>
      <c r="B3574" s="6">
        <v>1</v>
      </c>
    </row>
    <row r="3575" spans="1:2" x14ac:dyDescent="0.25">
      <c r="A3575" s="6" t="s">
        <v>6499</v>
      </c>
      <c r="B3575" s="6">
        <v>1</v>
      </c>
    </row>
    <row r="3576" spans="1:2" x14ac:dyDescent="0.25">
      <c r="A3576" s="6" t="s">
        <v>36849</v>
      </c>
      <c r="B3576" s="6">
        <v>1</v>
      </c>
    </row>
    <row r="3577" spans="1:2" x14ac:dyDescent="0.25">
      <c r="A3577" s="6" t="s">
        <v>6533</v>
      </c>
      <c r="B3577" s="6">
        <v>1</v>
      </c>
    </row>
    <row r="3578" spans="1:2" x14ac:dyDescent="0.25">
      <c r="A3578" s="6" t="s">
        <v>295</v>
      </c>
      <c r="B3578" s="6">
        <v>1</v>
      </c>
    </row>
    <row r="3579" spans="1:2" x14ac:dyDescent="0.25">
      <c r="A3579" s="6" t="s">
        <v>6501</v>
      </c>
      <c r="B3579" s="6">
        <v>1</v>
      </c>
    </row>
    <row r="3580" spans="1:2" x14ac:dyDescent="0.25">
      <c r="A3580" s="6" t="s">
        <v>7525</v>
      </c>
      <c r="B3580" s="6">
        <v>1</v>
      </c>
    </row>
    <row r="3581" spans="1:2" x14ac:dyDescent="0.25">
      <c r="A3581" s="15" t="s">
        <v>32292</v>
      </c>
      <c r="B3581" s="6">
        <v>1</v>
      </c>
    </row>
    <row r="3582" spans="1:2" x14ac:dyDescent="0.25">
      <c r="A3582" s="6" t="s">
        <v>1367</v>
      </c>
      <c r="B3582" s="6">
        <v>1</v>
      </c>
    </row>
    <row r="3583" spans="1:2" x14ac:dyDescent="0.25">
      <c r="A3583" s="6" t="s">
        <v>280</v>
      </c>
      <c r="B3583" s="6">
        <v>1</v>
      </c>
    </row>
    <row r="3584" spans="1:2" x14ac:dyDescent="0.25">
      <c r="A3584" s="6" t="s">
        <v>32696</v>
      </c>
      <c r="B3584" s="6">
        <v>1</v>
      </c>
    </row>
    <row r="3585" spans="1:2" x14ac:dyDescent="0.25">
      <c r="A3585" s="6" t="s">
        <v>1492</v>
      </c>
      <c r="B3585" s="6">
        <v>1</v>
      </c>
    </row>
    <row r="3586" spans="1:2" x14ac:dyDescent="0.25">
      <c r="A3586" s="6" t="s">
        <v>33128</v>
      </c>
      <c r="B3586" s="6">
        <v>1</v>
      </c>
    </row>
    <row r="3587" spans="1:2" x14ac:dyDescent="0.25">
      <c r="A3587" s="6" t="s">
        <v>8070</v>
      </c>
      <c r="B3587" s="6">
        <v>1</v>
      </c>
    </row>
    <row r="3588" spans="1:2" x14ac:dyDescent="0.25">
      <c r="A3588" s="6" t="s">
        <v>2059</v>
      </c>
      <c r="B3588" s="6">
        <v>1</v>
      </c>
    </row>
    <row r="3589" spans="1:2" x14ac:dyDescent="0.25">
      <c r="A3589" s="6" t="s">
        <v>2057</v>
      </c>
      <c r="B3589" s="6">
        <v>1</v>
      </c>
    </row>
    <row r="3590" spans="1:2" x14ac:dyDescent="0.25">
      <c r="A3590" s="6" t="s">
        <v>3394</v>
      </c>
      <c r="B3590" s="6">
        <v>1</v>
      </c>
    </row>
    <row r="3591" spans="1:2" x14ac:dyDescent="0.25">
      <c r="A3591" s="6" t="s">
        <v>3442</v>
      </c>
      <c r="B3591" s="6">
        <v>1</v>
      </c>
    </row>
    <row r="3592" spans="1:2" x14ac:dyDescent="0.25">
      <c r="A3592" s="6" t="s">
        <v>3915</v>
      </c>
      <c r="B3592" s="6">
        <v>1</v>
      </c>
    </row>
    <row r="3593" spans="1:2" x14ac:dyDescent="0.25">
      <c r="A3593" s="6" t="s">
        <v>2643</v>
      </c>
      <c r="B3593" s="6">
        <v>1</v>
      </c>
    </row>
    <row r="3594" spans="1:2" x14ac:dyDescent="0.25">
      <c r="A3594" s="6" t="s">
        <v>1498</v>
      </c>
      <c r="B3594" s="6">
        <v>1</v>
      </c>
    </row>
    <row r="3595" spans="1:2" x14ac:dyDescent="0.25">
      <c r="A3595" s="6" t="s">
        <v>32416</v>
      </c>
      <c r="B3595" s="6">
        <v>1</v>
      </c>
    </row>
    <row r="3596" spans="1:2" x14ac:dyDescent="0.25">
      <c r="A3596" s="6" t="s">
        <v>3895</v>
      </c>
      <c r="B3596" s="6">
        <v>1</v>
      </c>
    </row>
    <row r="3597" spans="1:2" x14ac:dyDescent="0.25">
      <c r="A3597" s="6" t="s">
        <v>3897</v>
      </c>
      <c r="B3597" s="6">
        <v>1</v>
      </c>
    </row>
    <row r="3598" spans="1:2" x14ac:dyDescent="0.25">
      <c r="A3598" s="6" t="s">
        <v>1496</v>
      </c>
      <c r="B3598" s="6">
        <v>1</v>
      </c>
    </row>
    <row r="3599" spans="1:2" x14ac:dyDescent="0.25">
      <c r="A3599" s="6" t="s">
        <v>5285</v>
      </c>
      <c r="B3599" s="6">
        <v>1</v>
      </c>
    </row>
    <row r="3600" spans="1:2" x14ac:dyDescent="0.25">
      <c r="A3600" s="6" t="s">
        <v>6514</v>
      </c>
      <c r="B3600" s="6">
        <v>1</v>
      </c>
    </row>
    <row r="3601" spans="1:2" x14ac:dyDescent="0.25">
      <c r="A3601" s="15" t="s">
        <v>15541</v>
      </c>
      <c r="B3601" s="6">
        <v>1</v>
      </c>
    </row>
    <row r="3602" spans="1:2" x14ac:dyDescent="0.25">
      <c r="A3602" s="6" t="s">
        <v>3414</v>
      </c>
      <c r="B3602" s="6">
        <v>1</v>
      </c>
    </row>
    <row r="3603" spans="1:2" x14ac:dyDescent="0.25">
      <c r="A3603" s="6" t="s">
        <v>7399</v>
      </c>
      <c r="B3603" s="6">
        <v>1</v>
      </c>
    </row>
    <row r="3604" spans="1:2" x14ac:dyDescent="0.25">
      <c r="A3604" s="6" t="s">
        <v>496</v>
      </c>
      <c r="B3604" s="6">
        <v>1</v>
      </c>
    </row>
    <row r="3605" spans="1:2" x14ac:dyDescent="0.25">
      <c r="A3605" s="6" t="s">
        <v>486</v>
      </c>
      <c r="B3605" s="6">
        <v>1</v>
      </c>
    </row>
    <row r="3606" spans="1:2" x14ac:dyDescent="0.25">
      <c r="A3606" s="6" t="s">
        <v>488</v>
      </c>
      <c r="B3606" s="6">
        <v>1</v>
      </c>
    </row>
    <row r="3607" spans="1:2" x14ac:dyDescent="0.25">
      <c r="A3607" s="6" t="s">
        <v>490</v>
      </c>
      <c r="B3607" s="6">
        <v>1</v>
      </c>
    </row>
    <row r="3608" spans="1:2" x14ac:dyDescent="0.25">
      <c r="A3608" s="6" t="s">
        <v>6728</v>
      </c>
      <c r="B3608" s="6">
        <v>1</v>
      </c>
    </row>
    <row r="3609" spans="1:2" x14ac:dyDescent="0.25">
      <c r="A3609" s="6" t="s">
        <v>492</v>
      </c>
      <c r="B3609" s="6">
        <v>1</v>
      </c>
    </row>
    <row r="3610" spans="1:2" x14ac:dyDescent="0.25">
      <c r="A3610" s="6" t="s">
        <v>679</v>
      </c>
      <c r="B3610" s="6">
        <v>1</v>
      </c>
    </row>
    <row r="3611" spans="1:2" x14ac:dyDescent="0.25">
      <c r="A3611" s="6" t="s">
        <v>1231</v>
      </c>
      <c r="B3611" s="6">
        <v>1</v>
      </c>
    </row>
    <row r="3612" spans="1:2" x14ac:dyDescent="0.25">
      <c r="A3612" s="6" t="s">
        <v>7166</v>
      </c>
      <c r="B3612" s="6">
        <v>1</v>
      </c>
    </row>
    <row r="3613" spans="1:2" x14ac:dyDescent="0.25">
      <c r="A3613" s="6" t="s">
        <v>4376</v>
      </c>
      <c r="B3613" s="6">
        <v>1</v>
      </c>
    </row>
    <row r="3614" spans="1:2" x14ac:dyDescent="0.25">
      <c r="A3614" s="6" t="s">
        <v>7249</v>
      </c>
      <c r="B3614" s="6">
        <v>1</v>
      </c>
    </row>
    <row r="3615" spans="1:2" x14ac:dyDescent="0.25">
      <c r="A3615" s="6" t="s">
        <v>6518</v>
      </c>
      <c r="B3615" s="6">
        <v>1</v>
      </c>
    </row>
    <row r="3616" spans="1:2" x14ac:dyDescent="0.25">
      <c r="A3616" s="6" t="s">
        <v>6524</v>
      </c>
      <c r="B3616" s="6">
        <v>1</v>
      </c>
    </row>
    <row r="3617" spans="1:2" x14ac:dyDescent="0.25">
      <c r="A3617" s="6" t="s">
        <v>6520</v>
      </c>
      <c r="B3617" s="6">
        <v>1</v>
      </c>
    </row>
    <row r="3618" spans="1:2" x14ac:dyDescent="0.25">
      <c r="A3618" s="6" t="s">
        <v>6522</v>
      </c>
      <c r="B3618" s="6">
        <v>1</v>
      </c>
    </row>
    <row r="3619" spans="1:2" x14ac:dyDescent="0.25">
      <c r="A3619" s="6" t="s">
        <v>32263</v>
      </c>
      <c r="B3619" s="6">
        <v>1</v>
      </c>
    </row>
    <row r="3620" spans="1:2" x14ac:dyDescent="0.25">
      <c r="A3620" s="6" t="s">
        <v>7893</v>
      </c>
      <c r="B3620" s="6">
        <v>1</v>
      </c>
    </row>
    <row r="3621" spans="1:2" x14ac:dyDescent="0.25">
      <c r="A3621" s="15" t="s">
        <v>15542</v>
      </c>
      <c r="B3621" s="6">
        <v>1</v>
      </c>
    </row>
    <row r="3622" spans="1:2" x14ac:dyDescent="0.25">
      <c r="A3622" s="6" t="s">
        <v>33763</v>
      </c>
      <c r="B3622" s="6">
        <v>1</v>
      </c>
    </row>
    <row r="3623" spans="1:2" x14ac:dyDescent="0.25">
      <c r="A3623" s="6" t="s">
        <v>7497</v>
      </c>
      <c r="B3623" s="6">
        <v>1</v>
      </c>
    </row>
    <row r="3624" spans="1:2" x14ac:dyDescent="0.25">
      <c r="A3624" s="6" t="s">
        <v>33130</v>
      </c>
      <c r="B3624" s="6">
        <v>1</v>
      </c>
    </row>
    <row r="3625" spans="1:2" x14ac:dyDescent="0.25">
      <c r="A3625" s="6" t="s">
        <v>6901</v>
      </c>
      <c r="B3625" s="6">
        <v>1</v>
      </c>
    </row>
    <row r="3626" spans="1:2" x14ac:dyDescent="0.25">
      <c r="A3626" s="6" t="s">
        <v>6983</v>
      </c>
      <c r="B3626" s="6">
        <v>1</v>
      </c>
    </row>
    <row r="3627" spans="1:2" x14ac:dyDescent="0.25">
      <c r="A3627" s="6" t="s">
        <v>1801</v>
      </c>
      <c r="B3627" s="6">
        <v>1</v>
      </c>
    </row>
    <row r="3628" spans="1:2" x14ac:dyDescent="0.25">
      <c r="A3628" s="6" t="s">
        <v>3446</v>
      </c>
      <c r="B3628" s="6">
        <v>1</v>
      </c>
    </row>
    <row r="3629" spans="1:2" x14ac:dyDescent="0.25">
      <c r="A3629" s="6" t="s">
        <v>6454</v>
      </c>
      <c r="B3629" s="6">
        <v>1</v>
      </c>
    </row>
    <row r="3630" spans="1:2" x14ac:dyDescent="0.25">
      <c r="A3630" s="6" t="s">
        <v>33973</v>
      </c>
      <c r="B3630" s="6">
        <v>1</v>
      </c>
    </row>
    <row r="3631" spans="1:2" x14ac:dyDescent="0.25">
      <c r="A3631" s="6" t="s">
        <v>7127</v>
      </c>
      <c r="B3631" s="6">
        <v>1</v>
      </c>
    </row>
    <row r="3632" spans="1:2" x14ac:dyDescent="0.25">
      <c r="A3632" s="6" t="s">
        <v>33644</v>
      </c>
      <c r="B3632" s="6">
        <v>1</v>
      </c>
    </row>
    <row r="3633" spans="1:2" x14ac:dyDescent="0.25">
      <c r="A3633" s="6" t="s">
        <v>8122</v>
      </c>
      <c r="B3633" s="6">
        <v>1</v>
      </c>
    </row>
    <row r="3634" spans="1:2" x14ac:dyDescent="0.25">
      <c r="A3634" s="6" t="s">
        <v>4063</v>
      </c>
      <c r="B3634" s="6">
        <v>1</v>
      </c>
    </row>
    <row r="3635" spans="1:2" x14ac:dyDescent="0.25">
      <c r="A3635" s="15" t="s">
        <v>15543</v>
      </c>
      <c r="B3635" s="6">
        <v>1</v>
      </c>
    </row>
    <row r="3636" spans="1:2" x14ac:dyDescent="0.25">
      <c r="A3636" s="6" t="s">
        <v>5158</v>
      </c>
      <c r="B3636" s="6">
        <v>1</v>
      </c>
    </row>
    <row r="3637" spans="1:2" x14ac:dyDescent="0.25">
      <c r="A3637" s="15" t="s">
        <v>15544</v>
      </c>
      <c r="B3637" s="6">
        <v>1</v>
      </c>
    </row>
    <row r="3638" spans="1:2" x14ac:dyDescent="0.25">
      <c r="A3638" s="6" t="s">
        <v>32260</v>
      </c>
      <c r="B3638" s="6">
        <v>1</v>
      </c>
    </row>
    <row r="3639" spans="1:2" x14ac:dyDescent="0.25">
      <c r="A3639" s="6" t="s">
        <v>32643</v>
      </c>
      <c r="B3639" s="6">
        <v>1</v>
      </c>
    </row>
    <row r="3640" spans="1:2" x14ac:dyDescent="0.25">
      <c r="A3640" s="6" t="s">
        <v>32473</v>
      </c>
      <c r="B3640" s="6">
        <v>1</v>
      </c>
    </row>
    <row r="3641" spans="1:2" x14ac:dyDescent="0.25">
      <c r="A3641" s="6" t="s">
        <v>3237</v>
      </c>
      <c r="B3641" s="6">
        <v>1</v>
      </c>
    </row>
    <row r="3642" spans="1:2" x14ac:dyDescent="0.25">
      <c r="A3642" s="6" t="s">
        <v>33430</v>
      </c>
      <c r="B3642" s="6">
        <v>1</v>
      </c>
    </row>
    <row r="3643" spans="1:2" x14ac:dyDescent="0.25">
      <c r="A3643" s="6" t="s">
        <v>1494</v>
      </c>
      <c r="B3643" s="6">
        <v>1</v>
      </c>
    </row>
    <row r="3644" spans="1:2" x14ac:dyDescent="0.25">
      <c r="A3644" s="6" t="s">
        <v>4264</v>
      </c>
      <c r="B3644" s="6">
        <v>1</v>
      </c>
    </row>
    <row r="3645" spans="1:2" x14ac:dyDescent="0.25">
      <c r="A3645" s="6" t="s">
        <v>6998</v>
      </c>
      <c r="B3645" s="6">
        <v>1</v>
      </c>
    </row>
    <row r="3646" spans="1:2" x14ac:dyDescent="0.25">
      <c r="A3646" s="6" t="s">
        <v>33603</v>
      </c>
      <c r="B3646" s="6">
        <v>1</v>
      </c>
    </row>
    <row r="3647" spans="1:2" x14ac:dyDescent="0.25">
      <c r="A3647" s="6" t="s">
        <v>33588</v>
      </c>
      <c r="B3647" s="6">
        <v>1</v>
      </c>
    </row>
    <row r="3648" spans="1:2" x14ac:dyDescent="0.25">
      <c r="A3648" s="6" t="s">
        <v>6822</v>
      </c>
      <c r="B3648" s="6">
        <v>1</v>
      </c>
    </row>
    <row r="3649" spans="1:2" x14ac:dyDescent="0.25">
      <c r="A3649" s="6" t="s">
        <v>32430</v>
      </c>
      <c r="B3649" s="6">
        <v>1</v>
      </c>
    </row>
    <row r="3650" spans="1:2" x14ac:dyDescent="0.25">
      <c r="A3650" s="6" t="s">
        <v>32871</v>
      </c>
      <c r="B3650" s="6">
        <v>1</v>
      </c>
    </row>
    <row r="3651" spans="1:2" x14ac:dyDescent="0.25">
      <c r="A3651" s="6" t="s">
        <v>2373</v>
      </c>
      <c r="B3651" s="6">
        <v>1</v>
      </c>
    </row>
    <row r="3652" spans="1:2" x14ac:dyDescent="0.25">
      <c r="A3652" s="6" t="s">
        <v>2724</v>
      </c>
      <c r="B3652" s="6">
        <v>1</v>
      </c>
    </row>
    <row r="3653" spans="1:2" x14ac:dyDescent="0.25">
      <c r="A3653" s="6" t="s">
        <v>33050</v>
      </c>
      <c r="B3653" s="6">
        <v>1</v>
      </c>
    </row>
    <row r="3654" spans="1:2" x14ac:dyDescent="0.25">
      <c r="A3654" s="15" t="s">
        <v>32257</v>
      </c>
      <c r="B3654" s="6">
        <v>1</v>
      </c>
    </row>
    <row r="3655" spans="1:2" x14ac:dyDescent="0.25">
      <c r="A3655" s="6" t="s">
        <v>36819</v>
      </c>
      <c r="B3655" s="6">
        <v>1</v>
      </c>
    </row>
    <row r="3656" spans="1:2" x14ac:dyDescent="0.25">
      <c r="A3656" s="6" t="s">
        <v>32609</v>
      </c>
      <c r="B3656" s="6">
        <v>1</v>
      </c>
    </row>
    <row r="3657" spans="1:2" x14ac:dyDescent="0.25">
      <c r="A3657" s="6" t="s">
        <v>32252</v>
      </c>
      <c r="B3657" s="6">
        <v>1</v>
      </c>
    </row>
    <row r="3658" spans="1:2" x14ac:dyDescent="0.25">
      <c r="A3658" s="6" t="s">
        <v>32253</v>
      </c>
      <c r="B3658" s="6">
        <v>1</v>
      </c>
    </row>
    <row r="3659" spans="1:2" x14ac:dyDescent="0.25">
      <c r="A3659" s="6" t="s">
        <v>32393</v>
      </c>
      <c r="B3659" s="6">
        <v>1</v>
      </c>
    </row>
    <row r="3660" spans="1:2" x14ac:dyDescent="0.25">
      <c r="A3660" s="6" t="s">
        <v>32303</v>
      </c>
      <c r="B3660" s="6">
        <v>1</v>
      </c>
    </row>
    <row r="3661" spans="1:2" x14ac:dyDescent="0.25">
      <c r="A3661" s="6" t="s">
        <v>7293</v>
      </c>
      <c r="B3661" s="6">
        <v>1</v>
      </c>
    </row>
    <row r="3662" spans="1:2" x14ac:dyDescent="0.25">
      <c r="A3662" s="6" t="s">
        <v>32630</v>
      </c>
      <c r="B3662" s="6">
        <v>1</v>
      </c>
    </row>
    <row r="3663" spans="1:2" x14ac:dyDescent="0.25">
      <c r="A3663" s="15" t="s">
        <v>32267</v>
      </c>
      <c r="B3663" s="6">
        <v>1</v>
      </c>
    </row>
    <row r="3664" spans="1:2" x14ac:dyDescent="0.25">
      <c r="A3664" s="6" t="s">
        <v>32692</v>
      </c>
      <c r="B3664" s="6">
        <v>1</v>
      </c>
    </row>
    <row r="3665" spans="1:2" x14ac:dyDescent="0.25">
      <c r="A3665" s="6" t="s">
        <v>32593</v>
      </c>
      <c r="B3665" s="6">
        <v>1</v>
      </c>
    </row>
    <row r="3666" spans="1:2" x14ac:dyDescent="0.25">
      <c r="A3666" s="6" t="s">
        <v>33824</v>
      </c>
      <c r="B3666" s="6">
        <v>1</v>
      </c>
    </row>
    <row r="3667" spans="1:2" x14ac:dyDescent="0.25">
      <c r="A3667" s="6" t="s">
        <v>32564</v>
      </c>
      <c r="B3667" s="6">
        <v>1</v>
      </c>
    </row>
    <row r="3668" spans="1:2" x14ac:dyDescent="0.25">
      <c r="A3668" s="15" t="s">
        <v>32389</v>
      </c>
      <c r="B3668" s="6">
        <v>1</v>
      </c>
    </row>
    <row r="3669" spans="1:2" x14ac:dyDescent="0.25">
      <c r="A3669" s="6" t="s">
        <v>32305</v>
      </c>
      <c r="B3669" s="6">
        <v>1</v>
      </c>
    </row>
    <row r="3670" spans="1:2" x14ac:dyDescent="0.25">
      <c r="A3670" s="6" t="s">
        <v>32969</v>
      </c>
      <c r="B3670" s="6">
        <v>1</v>
      </c>
    </row>
    <row r="3671" spans="1:2" x14ac:dyDescent="0.25">
      <c r="A3671" s="6" t="s">
        <v>822</v>
      </c>
      <c r="B3671" s="6">
        <v>1</v>
      </c>
    </row>
    <row r="3672" spans="1:2" x14ac:dyDescent="0.25">
      <c r="A3672" s="6" t="s">
        <v>1154</v>
      </c>
      <c r="B3672" s="6">
        <v>1</v>
      </c>
    </row>
    <row r="3673" spans="1:2" x14ac:dyDescent="0.25">
      <c r="A3673" s="6" t="s">
        <v>6185</v>
      </c>
      <c r="B3673" s="6">
        <v>1</v>
      </c>
    </row>
    <row r="3674" spans="1:2" x14ac:dyDescent="0.25">
      <c r="A3674" s="6" t="s">
        <v>36791</v>
      </c>
      <c r="B3674" s="6">
        <v>1</v>
      </c>
    </row>
    <row r="3675" spans="1:2" x14ac:dyDescent="0.25">
      <c r="A3675" s="6" t="s">
        <v>32484</v>
      </c>
      <c r="B3675" s="6">
        <v>1</v>
      </c>
    </row>
    <row r="3676" spans="1:2" x14ac:dyDescent="0.25">
      <c r="A3676" s="15" t="s">
        <v>15480</v>
      </c>
      <c r="B3676" s="6">
        <v>1</v>
      </c>
    </row>
    <row r="3677" spans="1:2" x14ac:dyDescent="0.25">
      <c r="A3677" s="6" t="s">
        <v>32837</v>
      </c>
      <c r="B3677" s="6">
        <v>1</v>
      </c>
    </row>
    <row r="3678" spans="1:2" x14ac:dyDescent="0.25">
      <c r="A3678" s="6" t="s">
        <v>6361</v>
      </c>
      <c r="B3678" s="6">
        <v>1</v>
      </c>
    </row>
    <row r="3679" spans="1:2" x14ac:dyDescent="0.25">
      <c r="A3679" s="6" t="s">
        <v>299</v>
      </c>
      <c r="B3679" s="6">
        <v>1</v>
      </c>
    </row>
    <row r="3680" spans="1:2" x14ac:dyDescent="0.25">
      <c r="A3680" s="6" t="s">
        <v>7385</v>
      </c>
      <c r="B3680" s="6">
        <v>1</v>
      </c>
    </row>
    <row r="3681" spans="1:2" x14ac:dyDescent="0.25">
      <c r="A3681" s="6" t="s">
        <v>36850</v>
      </c>
      <c r="B3681" s="6">
        <v>1</v>
      </c>
    </row>
    <row r="3682" spans="1:2" x14ac:dyDescent="0.25">
      <c r="A3682" s="15" t="s">
        <v>15545</v>
      </c>
      <c r="B3682" s="6">
        <v>1</v>
      </c>
    </row>
    <row r="3683" spans="1:2" x14ac:dyDescent="0.25">
      <c r="A3683" s="6" t="s">
        <v>1655</v>
      </c>
      <c r="B3683" s="6">
        <v>1</v>
      </c>
    </row>
    <row r="3684" spans="1:2" x14ac:dyDescent="0.25">
      <c r="A3684" s="6" t="s">
        <v>7373</v>
      </c>
      <c r="B3684" s="6">
        <v>1</v>
      </c>
    </row>
    <row r="3685" spans="1:2" x14ac:dyDescent="0.25">
      <c r="A3685" s="6" t="s">
        <v>4530</v>
      </c>
      <c r="B3685" s="6">
        <v>1</v>
      </c>
    </row>
    <row r="3686" spans="1:2" x14ac:dyDescent="0.25">
      <c r="A3686" s="6" t="s">
        <v>32381</v>
      </c>
      <c r="B3686" s="6">
        <v>1</v>
      </c>
    </row>
    <row r="3687" spans="1:2" x14ac:dyDescent="0.25">
      <c r="A3687" s="15" t="s">
        <v>32886</v>
      </c>
      <c r="B3687" s="6">
        <v>1</v>
      </c>
    </row>
    <row r="3688" spans="1:2" x14ac:dyDescent="0.25">
      <c r="A3688" s="6" t="s">
        <v>1553</v>
      </c>
      <c r="B3688" s="6">
        <v>1</v>
      </c>
    </row>
    <row r="3689" spans="1:2" x14ac:dyDescent="0.25">
      <c r="A3689" s="6" t="s">
        <v>5439</v>
      </c>
      <c r="B3689" s="6">
        <v>1</v>
      </c>
    </row>
    <row r="3690" spans="1:2" x14ac:dyDescent="0.25">
      <c r="A3690" s="6" t="s">
        <v>1403</v>
      </c>
      <c r="B3690" s="6">
        <v>1</v>
      </c>
    </row>
    <row r="3691" spans="1:2" x14ac:dyDescent="0.25">
      <c r="A3691" s="6" t="s">
        <v>33745</v>
      </c>
      <c r="B3691" s="6">
        <v>1</v>
      </c>
    </row>
    <row r="3692" spans="1:2" x14ac:dyDescent="0.25">
      <c r="A3692" s="6" t="s">
        <v>32902</v>
      </c>
      <c r="B3692" s="6">
        <v>1</v>
      </c>
    </row>
    <row r="3693" spans="1:2" x14ac:dyDescent="0.25">
      <c r="A3693" s="6" t="s">
        <v>36827</v>
      </c>
      <c r="B3693" s="6">
        <v>1</v>
      </c>
    </row>
    <row r="3694" spans="1:2" x14ac:dyDescent="0.25">
      <c r="A3694" s="6" t="s">
        <v>5357</v>
      </c>
      <c r="B3694" s="6">
        <v>1</v>
      </c>
    </row>
    <row r="3695" spans="1:2" x14ac:dyDescent="0.25">
      <c r="A3695" s="6" t="s">
        <v>32827</v>
      </c>
      <c r="B3695" s="6">
        <v>1</v>
      </c>
    </row>
    <row r="3696" spans="1:2" x14ac:dyDescent="0.25">
      <c r="A3696" s="6" t="s">
        <v>32759</v>
      </c>
      <c r="B3696" s="6">
        <v>1</v>
      </c>
    </row>
    <row r="3697" spans="1:2" x14ac:dyDescent="0.25">
      <c r="A3697" s="6" t="s">
        <v>3308</v>
      </c>
      <c r="B3697" s="6">
        <v>1</v>
      </c>
    </row>
    <row r="3698" spans="1:2" x14ac:dyDescent="0.25">
      <c r="A3698" s="6" t="s">
        <v>7387</v>
      </c>
      <c r="B3698" s="6">
        <v>1</v>
      </c>
    </row>
    <row r="3699" spans="1:2" x14ac:dyDescent="0.25">
      <c r="A3699" s="6" t="s">
        <v>6375</v>
      </c>
      <c r="B3699" s="6">
        <v>1</v>
      </c>
    </row>
    <row r="3700" spans="1:2" x14ac:dyDescent="0.25">
      <c r="A3700" s="6" t="s">
        <v>33440</v>
      </c>
      <c r="B3700" s="6">
        <v>1</v>
      </c>
    </row>
    <row r="3701" spans="1:2" x14ac:dyDescent="0.25">
      <c r="A3701" s="6" t="s">
        <v>33445</v>
      </c>
      <c r="B3701" s="6">
        <v>1</v>
      </c>
    </row>
    <row r="3702" spans="1:2" x14ac:dyDescent="0.25">
      <c r="A3702" s="6" t="s">
        <v>33444</v>
      </c>
      <c r="B3702" s="6">
        <v>1</v>
      </c>
    </row>
    <row r="3703" spans="1:2" x14ac:dyDescent="0.25">
      <c r="A3703" s="6" t="s">
        <v>33443</v>
      </c>
      <c r="B3703" s="6">
        <v>1</v>
      </c>
    </row>
    <row r="3704" spans="1:2" x14ac:dyDescent="0.25">
      <c r="A3704" s="6" t="s">
        <v>33441</v>
      </c>
      <c r="B3704" s="6">
        <v>1</v>
      </c>
    </row>
    <row r="3705" spans="1:2" x14ac:dyDescent="0.25">
      <c r="A3705" s="6" t="s">
        <v>33439</v>
      </c>
      <c r="B3705" s="6">
        <v>1</v>
      </c>
    </row>
    <row r="3706" spans="1:2" x14ac:dyDescent="0.25">
      <c r="A3706" s="6" t="s">
        <v>3109</v>
      </c>
      <c r="B3706" s="6">
        <v>1</v>
      </c>
    </row>
    <row r="3707" spans="1:2" x14ac:dyDescent="0.25">
      <c r="A3707" s="6" t="s">
        <v>2229</v>
      </c>
      <c r="B3707" s="6">
        <v>1</v>
      </c>
    </row>
    <row r="3708" spans="1:2" x14ac:dyDescent="0.25">
      <c r="A3708" s="6" t="s">
        <v>36778</v>
      </c>
      <c r="B3708" s="6">
        <v>1</v>
      </c>
    </row>
    <row r="3709" spans="1:2" x14ac:dyDescent="0.25">
      <c r="A3709" s="6" t="s">
        <v>2221</v>
      </c>
      <c r="B3709" s="6">
        <v>1</v>
      </c>
    </row>
    <row r="3710" spans="1:2" x14ac:dyDescent="0.25">
      <c r="A3710" s="6" t="s">
        <v>33147</v>
      </c>
      <c r="B3710" s="6">
        <v>1</v>
      </c>
    </row>
    <row r="3711" spans="1:2" x14ac:dyDescent="0.25">
      <c r="A3711" s="6" t="s">
        <v>6886</v>
      </c>
      <c r="B3711" s="6">
        <v>1</v>
      </c>
    </row>
    <row r="3712" spans="1:2" x14ac:dyDescent="0.25">
      <c r="A3712" s="6" t="s">
        <v>7909</v>
      </c>
      <c r="B3712" s="6">
        <v>1</v>
      </c>
    </row>
    <row r="3713" spans="1:2" x14ac:dyDescent="0.25">
      <c r="A3713" s="6" t="s">
        <v>2340</v>
      </c>
      <c r="B3713" s="6">
        <v>1</v>
      </c>
    </row>
    <row r="3714" spans="1:2" x14ac:dyDescent="0.25">
      <c r="A3714" s="6" t="s">
        <v>2578</v>
      </c>
      <c r="B3714" s="6">
        <v>1</v>
      </c>
    </row>
    <row r="3715" spans="1:2" x14ac:dyDescent="0.25">
      <c r="A3715" s="6" t="s">
        <v>3034</v>
      </c>
      <c r="B3715" s="6">
        <v>1</v>
      </c>
    </row>
    <row r="3716" spans="1:2" x14ac:dyDescent="0.25">
      <c r="A3716" s="6" t="s">
        <v>5016</v>
      </c>
      <c r="B3716" s="6">
        <v>1</v>
      </c>
    </row>
    <row r="3717" spans="1:2" x14ac:dyDescent="0.25">
      <c r="A3717" s="6" t="s">
        <v>5610</v>
      </c>
      <c r="B3717" s="6">
        <v>1</v>
      </c>
    </row>
    <row r="3718" spans="1:2" x14ac:dyDescent="0.25">
      <c r="A3718" s="6" t="s">
        <v>5323</v>
      </c>
      <c r="B3718" s="6">
        <v>1</v>
      </c>
    </row>
    <row r="3719" spans="1:2" x14ac:dyDescent="0.25">
      <c r="A3719" s="6" t="s">
        <v>1857</v>
      </c>
      <c r="B3719" s="6">
        <v>1</v>
      </c>
    </row>
    <row r="3720" spans="1:2" x14ac:dyDescent="0.25">
      <c r="A3720" s="6" t="s">
        <v>33986</v>
      </c>
      <c r="B3720" s="6">
        <v>1</v>
      </c>
    </row>
    <row r="3721" spans="1:2" x14ac:dyDescent="0.25">
      <c r="A3721" s="6" t="s">
        <v>33963</v>
      </c>
      <c r="B3721" s="6">
        <v>1</v>
      </c>
    </row>
    <row r="3722" spans="1:2" x14ac:dyDescent="0.25">
      <c r="A3722" s="6" t="s">
        <v>33037</v>
      </c>
      <c r="B3722" s="6">
        <v>1</v>
      </c>
    </row>
    <row r="3723" spans="1:2" x14ac:dyDescent="0.25">
      <c r="A3723" s="6" t="s">
        <v>33860</v>
      </c>
      <c r="B3723" s="6">
        <v>1</v>
      </c>
    </row>
    <row r="3724" spans="1:2" x14ac:dyDescent="0.25">
      <c r="A3724" s="6" t="s">
        <v>33806</v>
      </c>
      <c r="B3724" s="6">
        <v>1</v>
      </c>
    </row>
    <row r="3725" spans="1:2" x14ac:dyDescent="0.25">
      <c r="A3725" s="6" t="s">
        <v>33950</v>
      </c>
      <c r="B3725" s="6">
        <v>1</v>
      </c>
    </row>
    <row r="3726" spans="1:2" x14ac:dyDescent="0.25">
      <c r="A3726" s="6" t="s">
        <v>33733</v>
      </c>
      <c r="B3726" s="6">
        <v>1</v>
      </c>
    </row>
    <row r="3727" spans="1:2" x14ac:dyDescent="0.25">
      <c r="A3727" s="6" t="s">
        <v>7096</v>
      </c>
      <c r="B3727" s="6">
        <v>1</v>
      </c>
    </row>
    <row r="3728" spans="1:2" x14ac:dyDescent="0.25">
      <c r="A3728" s="6" t="s">
        <v>33651</v>
      </c>
      <c r="B3728" s="6">
        <v>1</v>
      </c>
    </row>
    <row r="3729" spans="1:2" x14ac:dyDescent="0.25">
      <c r="A3729" s="6" t="s">
        <v>33953</v>
      </c>
      <c r="B3729" s="6">
        <v>1</v>
      </c>
    </row>
    <row r="3730" spans="1:2" x14ac:dyDescent="0.25">
      <c r="A3730" s="6" t="s">
        <v>33155</v>
      </c>
      <c r="B3730" s="6">
        <v>1</v>
      </c>
    </row>
    <row r="3731" spans="1:2" x14ac:dyDescent="0.25">
      <c r="A3731" s="6" t="s">
        <v>36730</v>
      </c>
      <c r="B3731" s="6">
        <v>1</v>
      </c>
    </row>
    <row r="3732" spans="1:2" x14ac:dyDescent="0.25">
      <c r="A3732" s="6" t="s">
        <v>720</v>
      </c>
      <c r="B3732" s="6">
        <v>1</v>
      </c>
    </row>
    <row r="3733" spans="1:2" x14ac:dyDescent="0.25">
      <c r="A3733" s="6" t="s">
        <v>2163</v>
      </c>
      <c r="B3733" s="6">
        <v>1</v>
      </c>
    </row>
    <row r="3734" spans="1:2" x14ac:dyDescent="0.25">
      <c r="A3734" s="6" t="s">
        <v>33785</v>
      </c>
      <c r="B3734" s="6">
        <v>1</v>
      </c>
    </row>
    <row r="3735" spans="1:2" x14ac:dyDescent="0.25">
      <c r="A3735" s="6" t="s">
        <v>36833</v>
      </c>
      <c r="B3735" s="6">
        <v>1</v>
      </c>
    </row>
    <row r="3736" spans="1:2" x14ac:dyDescent="0.25">
      <c r="A3736" s="6" t="s">
        <v>8060</v>
      </c>
      <c r="B3736" s="6">
        <v>1</v>
      </c>
    </row>
    <row r="3737" spans="1:2" x14ac:dyDescent="0.25">
      <c r="A3737" s="6" t="s">
        <v>8062</v>
      </c>
      <c r="B3737" s="6">
        <v>1</v>
      </c>
    </row>
    <row r="3738" spans="1:2" x14ac:dyDescent="0.25">
      <c r="A3738" s="6" t="s">
        <v>6033</v>
      </c>
      <c r="B3738" s="6">
        <v>1</v>
      </c>
    </row>
    <row r="3739" spans="1:2" x14ac:dyDescent="0.25">
      <c r="A3739" s="6" t="s">
        <v>1952</v>
      </c>
      <c r="B3739" s="6">
        <v>1</v>
      </c>
    </row>
    <row r="3740" spans="1:2" x14ac:dyDescent="0.25">
      <c r="A3740" s="6" t="s">
        <v>33448</v>
      </c>
      <c r="B3740" s="6">
        <v>1</v>
      </c>
    </row>
    <row r="3741" spans="1:2" x14ac:dyDescent="0.25">
      <c r="A3741" s="6" t="s">
        <v>33240</v>
      </c>
      <c r="B3741" s="6">
        <v>1</v>
      </c>
    </row>
    <row r="3742" spans="1:2" x14ac:dyDescent="0.25">
      <c r="A3742" s="6" t="s">
        <v>5469</v>
      </c>
      <c r="B3742" s="6">
        <v>1</v>
      </c>
    </row>
    <row r="3743" spans="1:2" x14ac:dyDescent="0.25">
      <c r="A3743" s="6" t="s">
        <v>4915</v>
      </c>
      <c r="B3743" s="6">
        <v>1</v>
      </c>
    </row>
    <row r="3744" spans="1:2" x14ac:dyDescent="0.25">
      <c r="A3744" s="6" t="s">
        <v>1003</v>
      </c>
      <c r="B3744" s="6">
        <v>1</v>
      </c>
    </row>
    <row r="3745" spans="1:2" x14ac:dyDescent="0.25">
      <c r="A3745" s="6" t="s">
        <v>5729</v>
      </c>
      <c r="B3745" s="6">
        <v>1</v>
      </c>
    </row>
    <row r="3746" spans="1:2" x14ac:dyDescent="0.25">
      <c r="A3746" s="6" t="s">
        <v>4709</v>
      </c>
      <c r="B3746" s="6">
        <v>1</v>
      </c>
    </row>
    <row r="3747" spans="1:2" x14ac:dyDescent="0.25">
      <c r="A3747" s="6" t="s">
        <v>4494</v>
      </c>
      <c r="B3747" s="6">
        <v>1</v>
      </c>
    </row>
    <row r="3748" spans="1:2" x14ac:dyDescent="0.25">
      <c r="A3748" s="6" t="s">
        <v>6804</v>
      </c>
      <c r="B3748" s="6">
        <v>1</v>
      </c>
    </row>
    <row r="3749" spans="1:2" x14ac:dyDescent="0.25">
      <c r="A3749" s="6" t="s">
        <v>2070</v>
      </c>
      <c r="B3749" s="6">
        <v>1</v>
      </c>
    </row>
    <row r="3750" spans="1:2" x14ac:dyDescent="0.25">
      <c r="A3750" s="6" t="s">
        <v>6824</v>
      </c>
      <c r="B3750" s="6">
        <v>1</v>
      </c>
    </row>
    <row r="3751" spans="1:2" x14ac:dyDescent="0.25">
      <c r="A3751" s="6" t="s">
        <v>32615</v>
      </c>
      <c r="B3751" s="6">
        <v>1</v>
      </c>
    </row>
    <row r="3752" spans="1:2" x14ac:dyDescent="0.25">
      <c r="A3752" s="6" t="s">
        <v>1994</v>
      </c>
      <c r="B3752" s="6">
        <v>1</v>
      </c>
    </row>
    <row r="3753" spans="1:2" x14ac:dyDescent="0.25">
      <c r="A3753" s="6" t="s">
        <v>3147</v>
      </c>
      <c r="B3753" s="6">
        <v>1</v>
      </c>
    </row>
    <row r="3754" spans="1:2" x14ac:dyDescent="0.25">
      <c r="A3754" s="6" t="s">
        <v>3149</v>
      </c>
      <c r="B3754" s="6">
        <v>1</v>
      </c>
    </row>
    <row r="3755" spans="1:2" x14ac:dyDescent="0.25">
      <c r="A3755" s="6" t="s">
        <v>3621</v>
      </c>
      <c r="B3755" s="6">
        <v>1</v>
      </c>
    </row>
    <row r="3756" spans="1:2" x14ac:dyDescent="0.25">
      <c r="A3756" s="6" t="s">
        <v>1665</v>
      </c>
      <c r="B3756" s="6">
        <v>1</v>
      </c>
    </row>
    <row r="3757" spans="1:2" x14ac:dyDescent="0.25">
      <c r="A3757" s="6" t="s">
        <v>7733</v>
      </c>
      <c r="B3757" s="6">
        <v>1</v>
      </c>
    </row>
    <row r="3758" spans="1:2" x14ac:dyDescent="0.25">
      <c r="A3758" s="6" t="s">
        <v>6436</v>
      </c>
      <c r="B3758" s="6">
        <v>1</v>
      </c>
    </row>
    <row r="3759" spans="1:2" x14ac:dyDescent="0.25">
      <c r="A3759" s="6" t="s">
        <v>1427</v>
      </c>
      <c r="B3759" s="6">
        <v>1</v>
      </c>
    </row>
    <row r="3760" spans="1:2" x14ac:dyDescent="0.25">
      <c r="A3760" s="6" t="s">
        <v>5618</v>
      </c>
      <c r="B3760" s="6">
        <v>1</v>
      </c>
    </row>
    <row r="3761" spans="1:2" x14ac:dyDescent="0.25">
      <c r="A3761" s="6" t="s">
        <v>3123</v>
      </c>
      <c r="B3761" s="6">
        <v>1</v>
      </c>
    </row>
    <row r="3762" spans="1:2" x14ac:dyDescent="0.25">
      <c r="A3762" s="6" t="s">
        <v>1909</v>
      </c>
      <c r="B3762" s="6">
        <v>1</v>
      </c>
    </row>
    <row r="3763" spans="1:2" x14ac:dyDescent="0.25">
      <c r="A3763" s="6" t="s">
        <v>5160</v>
      </c>
      <c r="B3763" s="6">
        <v>1</v>
      </c>
    </row>
    <row r="3764" spans="1:2" x14ac:dyDescent="0.25">
      <c r="A3764" s="6" t="s">
        <v>2983</v>
      </c>
      <c r="B3764" s="6">
        <v>1</v>
      </c>
    </row>
    <row r="3765" spans="1:2" x14ac:dyDescent="0.25">
      <c r="A3765" s="6" t="s">
        <v>4111</v>
      </c>
      <c r="B3765" s="6">
        <v>1</v>
      </c>
    </row>
    <row r="3766" spans="1:2" x14ac:dyDescent="0.25">
      <c r="A3766" s="6" t="s">
        <v>4719</v>
      </c>
      <c r="B3766" s="6">
        <v>1</v>
      </c>
    </row>
    <row r="3767" spans="1:2" x14ac:dyDescent="0.25">
      <c r="A3767" s="6" t="s">
        <v>5614</v>
      </c>
      <c r="B3767" s="6">
        <v>1</v>
      </c>
    </row>
    <row r="3768" spans="1:2" x14ac:dyDescent="0.25">
      <c r="A3768" s="6" t="s">
        <v>4802</v>
      </c>
      <c r="B3768" s="6">
        <v>1</v>
      </c>
    </row>
    <row r="3769" spans="1:2" x14ac:dyDescent="0.25">
      <c r="A3769" s="6" t="s">
        <v>2975</v>
      </c>
      <c r="B3769" s="6">
        <v>1</v>
      </c>
    </row>
    <row r="3770" spans="1:2" x14ac:dyDescent="0.25">
      <c r="A3770" s="6" t="s">
        <v>4103</v>
      </c>
      <c r="B3770" s="6">
        <v>1</v>
      </c>
    </row>
    <row r="3771" spans="1:2" x14ac:dyDescent="0.25">
      <c r="A3771" s="6" t="s">
        <v>4763</v>
      </c>
      <c r="B3771" s="6">
        <v>1</v>
      </c>
    </row>
    <row r="3772" spans="1:2" x14ac:dyDescent="0.25">
      <c r="A3772" s="6" t="s">
        <v>6373</v>
      </c>
      <c r="B3772" s="6">
        <v>1</v>
      </c>
    </row>
    <row r="3773" spans="1:2" x14ac:dyDescent="0.25">
      <c r="A3773" s="6" t="s">
        <v>6367</v>
      </c>
      <c r="B3773" s="6">
        <v>1</v>
      </c>
    </row>
    <row r="3774" spans="1:2" x14ac:dyDescent="0.25">
      <c r="A3774" s="6" t="s">
        <v>6700</v>
      </c>
      <c r="B3774" s="6">
        <v>1</v>
      </c>
    </row>
    <row r="3775" spans="1:2" x14ac:dyDescent="0.25">
      <c r="A3775" s="6" t="s">
        <v>4589</v>
      </c>
      <c r="B3775" s="6">
        <v>1</v>
      </c>
    </row>
    <row r="3776" spans="1:2" x14ac:dyDescent="0.25">
      <c r="A3776" s="6" t="s">
        <v>4838</v>
      </c>
      <c r="B3776" s="6">
        <v>1</v>
      </c>
    </row>
    <row r="3777" spans="1:2" x14ac:dyDescent="0.25">
      <c r="A3777" s="6" t="s">
        <v>5162</v>
      </c>
      <c r="B3777" s="6">
        <v>1</v>
      </c>
    </row>
    <row r="3778" spans="1:2" x14ac:dyDescent="0.25">
      <c r="A3778" s="6" t="s">
        <v>33735</v>
      </c>
      <c r="B3778" s="6">
        <v>1</v>
      </c>
    </row>
    <row r="3779" spans="1:2" x14ac:dyDescent="0.25">
      <c r="A3779" s="6" t="s">
        <v>2257</v>
      </c>
      <c r="B3779" s="6">
        <v>1</v>
      </c>
    </row>
    <row r="3780" spans="1:2" x14ac:dyDescent="0.25">
      <c r="A3780" s="6" t="s">
        <v>36840</v>
      </c>
      <c r="B3780" s="6">
        <v>1</v>
      </c>
    </row>
    <row r="3781" spans="1:2" x14ac:dyDescent="0.25">
      <c r="A3781" s="6" t="s">
        <v>3793</v>
      </c>
      <c r="B3781" s="6">
        <v>1</v>
      </c>
    </row>
    <row r="3782" spans="1:2" x14ac:dyDescent="0.25">
      <c r="A3782" s="6" t="s">
        <v>2627</v>
      </c>
      <c r="B3782" s="6">
        <v>1</v>
      </c>
    </row>
    <row r="3783" spans="1:2" x14ac:dyDescent="0.25">
      <c r="A3783" s="6" t="s">
        <v>4755</v>
      </c>
      <c r="B3783" s="6">
        <v>1</v>
      </c>
    </row>
    <row r="3784" spans="1:2" x14ac:dyDescent="0.25">
      <c r="A3784" s="6" t="s">
        <v>2903</v>
      </c>
      <c r="B3784" s="6">
        <v>1</v>
      </c>
    </row>
    <row r="3785" spans="1:2" x14ac:dyDescent="0.25">
      <c r="A3785" s="6" t="s">
        <v>6359</v>
      </c>
      <c r="B3785" s="6">
        <v>1</v>
      </c>
    </row>
    <row r="3786" spans="1:2" x14ac:dyDescent="0.25">
      <c r="A3786" s="6" t="s">
        <v>4846</v>
      </c>
      <c r="B3786" s="6">
        <v>1</v>
      </c>
    </row>
    <row r="3787" spans="1:2" x14ac:dyDescent="0.25">
      <c r="A3787" s="6" t="s">
        <v>33427</v>
      </c>
      <c r="B3787" s="6">
        <v>1</v>
      </c>
    </row>
    <row r="3788" spans="1:2" x14ac:dyDescent="0.25">
      <c r="A3788" s="6" t="s">
        <v>4150</v>
      </c>
      <c r="B3788" s="6">
        <v>1</v>
      </c>
    </row>
    <row r="3789" spans="1:2" x14ac:dyDescent="0.25">
      <c r="A3789" s="6" t="s">
        <v>2629</v>
      </c>
      <c r="B3789" s="6">
        <v>1</v>
      </c>
    </row>
    <row r="3790" spans="1:2" x14ac:dyDescent="0.25">
      <c r="A3790" s="6" t="s">
        <v>5361</v>
      </c>
      <c r="B3790" s="6">
        <v>1</v>
      </c>
    </row>
    <row r="3791" spans="1:2" x14ac:dyDescent="0.25">
      <c r="A3791" s="6" t="s">
        <v>4761</v>
      </c>
      <c r="B3791" s="6">
        <v>1</v>
      </c>
    </row>
    <row r="3792" spans="1:2" x14ac:dyDescent="0.25">
      <c r="A3792" s="6" t="s">
        <v>7739</v>
      </c>
      <c r="B3792" s="6">
        <v>1</v>
      </c>
    </row>
    <row r="3793" spans="1:2" x14ac:dyDescent="0.25">
      <c r="A3793" s="6" t="s">
        <v>7633</v>
      </c>
      <c r="B3793" s="6">
        <v>1</v>
      </c>
    </row>
    <row r="3794" spans="1:2" x14ac:dyDescent="0.25">
      <c r="A3794" s="6" t="s">
        <v>33267</v>
      </c>
      <c r="B3794" s="6">
        <v>1</v>
      </c>
    </row>
    <row r="3795" spans="1:2" x14ac:dyDescent="0.25">
      <c r="A3795" s="6" t="s">
        <v>370</v>
      </c>
      <c r="B3795" s="6">
        <v>1</v>
      </c>
    </row>
    <row r="3796" spans="1:2" x14ac:dyDescent="0.25">
      <c r="A3796" s="6" t="s">
        <v>6768</v>
      </c>
      <c r="B3796" s="6">
        <v>1</v>
      </c>
    </row>
    <row r="3797" spans="1:2" x14ac:dyDescent="0.25">
      <c r="A3797" s="6" t="s">
        <v>2765</v>
      </c>
      <c r="B3797" s="6">
        <v>1</v>
      </c>
    </row>
    <row r="3798" spans="1:2" x14ac:dyDescent="0.25">
      <c r="A3798" s="6" t="s">
        <v>5901</v>
      </c>
      <c r="B3798" s="6">
        <v>1</v>
      </c>
    </row>
    <row r="3799" spans="1:2" x14ac:dyDescent="0.25">
      <c r="A3799" s="6" t="s">
        <v>5353</v>
      </c>
      <c r="B3799" s="6">
        <v>1</v>
      </c>
    </row>
    <row r="3800" spans="1:2" x14ac:dyDescent="0.25">
      <c r="A3800" s="6" t="s">
        <v>5359</v>
      </c>
      <c r="B3800" s="6">
        <v>1</v>
      </c>
    </row>
    <row r="3801" spans="1:2" x14ac:dyDescent="0.25">
      <c r="A3801" s="6" t="s">
        <v>4031</v>
      </c>
      <c r="B3801" s="6">
        <v>1</v>
      </c>
    </row>
    <row r="3802" spans="1:2" x14ac:dyDescent="0.25">
      <c r="A3802" s="6" t="s">
        <v>33875</v>
      </c>
      <c r="B3802" s="6">
        <v>1</v>
      </c>
    </row>
    <row r="3803" spans="1:2" x14ac:dyDescent="0.25">
      <c r="A3803" s="6" t="s">
        <v>1152</v>
      </c>
      <c r="B3803" s="6">
        <v>1</v>
      </c>
    </row>
    <row r="3804" spans="1:2" x14ac:dyDescent="0.25">
      <c r="A3804" s="6" t="s">
        <v>5004</v>
      </c>
      <c r="B3804" s="6">
        <v>1</v>
      </c>
    </row>
    <row r="3805" spans="1:2" x14ac:dyDescent="0.25">
      <c r="A3805" s="6" t="s">
        <v>2734</v>
      </c>
      <c r="B3805" s="6">
        <v>1</v>
      </c>
    </row>
    <row r="3806" spans="1:2" x14ac:dyDescent="0.25">
      <c r="A3806" s="6" t="s">
        <v>4625</v>
      </c>
      <c r="B3806" s="6">
        <v>1</v>
      </c>
    </row>
    <row r="3807" spans="1:2" x14ac:dyDescent="0.25">
      <c r="A3807" s="6" t="s">
        <v>2621</v>
      </c>
      <c r="B3807" s="6">
        <v>1</v>
      </c>
    </row>
    <row r="3808" spans="1:2" x14ac:dyDescent="0.25">
      <c r="A3808" s="6" t="s">
        <v>945</v>
      </c>
      <c r="B3808" s="6">
        <v>1</v>
      </c>
    </row>
    <row r="3809" spans="1:2" x14ac:dyDescent="0.25">
      <c r="A3809" s="6" t="s">
        <v>3982</v>
      </c>
      <c r="B3809" s="6">
        <v>1</v>
      </c>
    </row>
    <row r="3810" spans="1:2" x14ac:dyDescent="0.25">
      <c r="A3810" s="6" t="s">
        <v>6260</v>
      </c>
      <c r="B3810" s="6">
        <v>1</v>
      </c>
    </row>
    <row r="3811" spans="1:2" x14ac:dyDescent="0.25">
      <c r="A3811" s="6" t="s">
        <v>3265</v>
      </c>
      <c r="B3811" s="6">
        <v>1</v>
      </c>
    </row>
    <row r="3812" spans="1:2" x14ac:dyDescent="0.25">
      <c r="A3812" s="6" t="s">
        <v>7032</v>
      </c>
      <c r="B3812" s="6">
        <v>1</v>
      </c>
    </row>
    <row r="3813" spans="1:2" x14ac:dyDescent="0.25">
      <c r="A3813" s="6" t="s">
        <v>33236</v>
      </c>
      <c r="B3813" s="6">
        <v>1</v>
      </c>
    </row>
    <row r="3814" spans="1:2" x14ac:dyDescent="0.25">
      <c r="A3814" s="6" t="s">
        <v>6444</v>
      </c>
      <c r="B3814" s="6">
        <v>1</v>
      </c>
    </row>
    <row r="3815" spans="1:2" x14ac:dyDescent="0.25">
      <c r="A3815" s="6" t="s">
        <v>6676</v>
      </c>
      <c r="B3815" s="6">
        <v>1</v>
      </c>
    </row>
    <row r="3816" spans="1:2" x14ac:dyDescent="0.25">
      <c r="A3816" s="6" t="s">
        <v>941</v>
      </c>
      <c r="B3816" s="6">
        <v>1</v>
      </c>
    </row>
    <row r="3817" spans="1:2" x14ac:dyDescent="0.25">
      <c r="A3817" s="6" t="s">
        <v>4844</v>
      </c>
      <c r="B3817" s="6">
        <v>1</v>
      </c>
    </row>
    <row r="3818" spans="1:2" x14ac:dyDescent="0.25">
      <c r="A3818" s="6" t="s">
        <v>1865</v>
      </c>
      <c r="B3818" s="6">
        <v>1</v>
      </c>
    </row>
    <row r="3819" spans="1:2" x14ac:dyDescent="0.25">
      <c r="A3819" s="6" t="s">
        <v>2192</v>
      </c>
      <c r="B3819" s="6">
        <v>1</v>
      </c>
    </row>
    <row r="3820" spans="1:2" x14ac:dyDescent="0.25">
      <c r="A3820" s="6" t="s">
        <v>8085</v>
      </c>
      <c r="B3820" s="6">
        <v>1</v>
      </c>
    </row>
    <row r="3821" spans="1:2" x14ac:dyDescent="0.25">
      <c r="A3821" s="6" t="s">
        <v>7825</v>
      </c>
      <c r="B3821" s="6">
        <v>1</v>
      </c>
    </row>
    <row r="3822" spans="1:2" x14ac:dyDescent="0.25">
      <c r="A3822" s="6" t="s">
        <v>36724</v>
      </c>
      <c r="B3822" s="6">
        <v>1</v>
      </c>
    </row>
    <row r="3823" spans="1:2" x14ac:dyDescent="0.25">
      <c r="A3823" s="6" t="s">
        <v>36723</v>
      </c>
      <c r="B3823" s="6">
        <v>1</v>
      </c>
    </row>
    <row r="3824" spans="1:2" x14ac:dyDescent="0.25">
      <c r="A3824" s="6" t="s">
        <v>8083</v>
      </c>
      <c r="B3824" s="6">
        <v>1</v>
      </c>
    </row>
    <row r="3825" spans="1:2" x14ac:dyDescent="0.25">
      <c r="A3825" s="6" t="s">
        <v>3471</v>
      </c>
      <c r="B3825" s="6">
        <v>1</v>
      </c>
    </row>
    <row r="3826" spans="1:2" x14ac:dyDescent="0.25">
      <c r="A3826" s="6" t="s">
        <v>4891</v>
      </c>
      <c r="B3826" s="6">
        <v>1</v>
      </c>
    </row>
    <row r="3827" spans="1:2" x14ac:dyDescent="0.25">
      <c r="A3827" s="6" t="s">
        <v>4901</v>
      </c>
      <c r="B3827" s="6">
        <v>1</v>
      </c>
    </row>
    <row r="3828" spans="1:2" x14ac:dyDescent="0.25">
      <c r="A3828" s="6" t="s">
        <v>2177</v>
      </c>
      <c r="B3828" s="6">
        <v>1</v>
      </c>
    </row>
    <row r="3829" spans="1:2" x14ac:dyDescent="0.25">
      <c r="A3829" s="6" t="s">
        <v>4806</v>
      </c>
      <c r="B3829" s="6">
        <v>1</v>
      </c>
    </row>
    <row r="3830" spans="1:2" x14ac:dyDescent="0.25">
      <c r="A3830" s="6" t="s">
        <v>3779</v>
      </c>
      <c r="B3830" s="6">
        <v>1</v>
      </c>
    </row>
    <row r="3831" spans="1:2" x14ac:dyDescent="0.25">
      <c r="A3831" s="6" t="s">
        <v>33245</v>
      </c>
      <c r="B3831" s="6">
        <v>1</v>
      </c>
    </row>
    <row r="3832" spans="1:2" x14ac:dyDescent="0.25">
      <c r="A3832" s="6" t="s">
        <v>36818</v>
      </c>
      <c r="B3832" s="6">
        <v>1</v>
      </c>
    </row>
    <row r="3833" spans="1:2" x14ac:dyDescent="0.25">
      <c r="A3833" s="6" t="s">
        <v>33134</v>
      </c>
      <c r="B3833" s="6">
        <v>1</v>
      </c>
    </row>
    <row r="3834" spans="1:2" x14ac:dyDescent="0.25">
      <c r="A3834" s="6" t="s">
        <v>1425</v>
      </c>
      <c r="B3834" s="6">
        <v>1</v>
      </c>
    </row>
    <row r="3835" spans="1:2" x14ac:dyDescent="0.25">
      <c r="A3835" s="6" t="s">
        <v>33679</v>
      </c>
      <c r="B3835" s="6">
        <v>1</v>
      </c>
    </row>
    <row r="3836" spans="1:2" x14ac:dyDescent="0.25">
      <c r="A3836" s="6" t="s">
        <v>1429</v>
      </c>
      <c r="B3836" s="6">
        <v>1</v>
      </c>
    </row>
    <row r="3837" spans="1:2" x14ac:dyDescent="0.25">
      <c r="A3837" s="6" t="s">
        <v>2973</v>
      </c>
      <c r="B3837" s="6">
        <v>1</v>
      </c>
    </row>
    <row r="3838" spans="1:2" x14ac:dyDescent="0.25">
      <c r="A3838" s="6" t="s">
        <v>4101</v>
      </c>
      <c r="B3838" s="6">
        <v>1</v>
      </c>
    </row>
    <row r="3839" spans="1:2" x14ac:dyDescent="0.25">
      <c r="A3839" s="6" t="s">
        <v>1703</v>
      </c>
      <c r="B3839" s="6">
        <v>1</v>
      </c>
    </row>
    <row r="3840" spans="1:2" x14ac:dyDescent="0.25">
      <c r="A3840" s="6" t="s">
        <v>5461</v>
      </c>
      <c r="B3840" s="6">
        <v>1</v>
      </c>
    </row>
    <row r="3841" spans="1:2" x14ac:dyDescent="0.25">
      <c r="A3841" s="6" t="s">
        <v>2795</v>
      </c>
      <c r="B3841" s="6">
        <v>1</v>
      </c>
    </row>
    <row r="3842" spans="1:2" x14ac:dyDescent="0.25">
      <c r="A3842" s="6" t="s">
        <v>2803</v>
      </c>
      <c r="B3842" s="6">
        <v>1</v>
      </c>
    </row>
    <row r="3843" spans="1:2" x14ac:dyDescent="0.25">
      <c r="A3843" s="6" t="s">
        <v>33775</v>
      </c>
      <c r="B3843" s="6">
        <v>1</v>
      </c>
    </row>
    <row r="3844" spans="1:2" x14ac:dyDescent="0.25">
      <c r="A3844" s="6" t="s">
        <v>4524</v>
      </c>
      <c r="B3844" s="6">
        <v>1</v>
      </c>
    </row>
    <row r="3845" spans="1:2" x14ac:dyDescent="0.25">
      <c r="A3845" s="6" t="s">
        <v>33165</v>
      </c>
      <c r="B3845" s="6">
        <v>1</v>
      </c>
    </row>
    <row r="3846" spans="1:2" x14ac:dyDescent="0.25">
      <c r="A3846" s="6" t="s">
        <v>7114</v>
      </c>
      <c r="B3846" s="6">
        <v>1</v>
      </c>
    </row>
    <row r="3847" spans="1:2" x14ac:dyDescent="0.25">
      <c r="A3847" s="6" t="s">
        <v>7599</v>
      </c>
      <c r="B3847" s="6">
        <v>1</v>
      </c>
    </row>
    <row r="3848" spans="1:2" x14ac:dyDescent="0.25">
      <c r="A3848" s="6" t="s">
        <v>4073</v>
      </c>
      <c r="B3848" s="6">
        <v>1</v>
      </c>
    </row>
    <row r="3849" spans="1:2" x14ac:dyDescent="0.25">
      <c r="A3849" s="6" t="s">
        <v>7597</v>
      </c>
      <c r="B3849" s="6">
        <v>1</v>
      </c>
    </row>
    <row r="3850" spans="1:2" x14ac:dyDescent="0.25">
      <c r="A3850" s="6" t="s">
        <v>1158</v>
      </c>
      <c r="B3850" s="6">
        <v>1</v>
      </c>
    </row>
    <row r="3851" spans="1:2" x14ac:dyDescent="0.25">
      <c r="A3851" s="6" t="s">
        <v>4895</v>
      </c>
      <c r="B3851" s="6">
        <v>1</v>
      </c>
    </row>
    <row r="3852" spans="1:2" x14ac:dyDescent="0.25">
      <c r="A3852" s="6" t="s">
        <v>1721</v>
      </c>
      <c r="B3852" s="6">
        <v>1</v>
      </c>
    </row>
    <row r="3853" spans="1:2" x14ac:dyDescent="0.25">
      <c r="A3853" s="6" t="s">
        <v>33951</v>
      </c>
      <c r="B3853" s="6">
        <v>1</v>
      </c>
    </row>
    <row r="3854" spans="1:2" x14ac:dyDescent="0.25">
      <c r="A3854" s="6" t="s">
        <v>33608</v>
      </c>
      <c r="B3854" s="6">
        <v>1</v>
      </c>
    </row>
    <row r="3855" spans="1:2" x14ac:dyDescent="0.25">
      <c r="A3855" s="6" t="s">
        <v>2635</v>
      </c>
      <c r="B3855" s="6">
        <v>1</v>
      </c>
    </row>
    <row r="3856" spans="1:2" x14ac:dyDescent="0.25">
      <c r="A3856" s="6" t="s">
        <v>7579</v>
      </c>
      <c r="B3856" s="6">
        <v>1</v>
      </c>
    </row>
    <row r="3857" spans="1:2" x14ac:dyDescent="0.25">
      <c r="A3857" s="6" t="s">
        <v>3157</v>
      </c>
      <c r="B3857" s="6">
        <v>1</v>
      </c>
    </row>
    <row r="3858" spans="1:2" x14ac:dyDescent="0.25">
      <c r="A3858" s="6" t="s">
        <v>706</v>
      </c>
      <c r="B3858" s="6">
        <v>1</v>
      </c>
    </row>
    <row r="3859" spans="1:2" x14ac:dyDescent="0.25">
      <c r="A3859" s="6" t="s">
        <v>3151</v>
      </c>
      <c r="B3859" s="6">
        <v>1</v>
      </c>
    </row>
    <row r="3860" spans="1:2" x14ac:dyDescent="0.25">
      <c r="A3860" s="6" t="s">
        <v>3169</v>
      </c>
      <c r="B3860" s="6">
        <v>1</v>
      </c>
    </row>
    <row r="3861" spans="1:2" x14ac:dyDescent="0.25">
      <c r="A3861" s="6" t="s">
        <v>33300</v>
      </c>
      <c r="B3861" s="6">
        <v>1</v>
      </c>
    </row>
    <row r="3862" spans="1:2" x14ac:dyDescent="0.25">
      <c r="A3862" s="6" t="s">
        <v>7050</v>
      </c>
      <c r="B3862" s="6">
        <v>1</v>
      </c>
    </row>
    <row r="3863" spans="1:2" x14ac:dyDescent="0.25">
      <c r="A3863" s="6" t="s">
        <v>5899</v>
      </c>
      <c r="B3863" s="6">
        <v>1</v>
      </c>
    </row>
    <row r="3864" spans="1:2" x14ac:dyDescent="0.25">
      <c r="A3864" s="6" t="s">
        <v>2284</v>
      </c>
      <c r="B3864" s="6">
        <v>1</v>
      </c>
    </row>
    <row r="3865" spans="1:2" x14ac:dyDescent="0.25">
      <c r="A3865" s="6" t="s">
        <v>7535</v>
      </c>
      <c r="B3865" s="6">
        <v>1</v>
      </c>
    </row>
    <row r="3866" spans="1:2" x14ac:dyDescent="0.25">
      <c r="A3866" s="6" t="s">
        <v>33089</v>
      </c>
      <c r="B3866" s="6">
        <v>1</v>
      </c>
    </row>
    <row r="3867" spans="1:2" x14ac:dyDescent="0.25">
      <c r="A3867" s="6" t="s">
        <v>4850</v>
      </c>
      <c r="B3867" s="6">
        <v>1</v>
      </c>
    </row>
    <row r="3868" spans="1:2" x14ac:dyDescent="0.25">
      <c r="A3868" s="6" t="s">
        <v>380</v>
      </c>
      <c r="B3868" s="6">
        <v>1</v>
      </c>
    </row>
    <row r="3869" spans="1:2" x14ac:dyDescent="0.25">
      <c r="A3869" s="6" t="s">
        <v>1901</v>
      </c>
      <c r="B3869" s="6">
        <v>1</v>
      </c>
    </row>
    <row r="3870" spans="1:2" x14ac:dyDescent="0.25">
      <c r="A3870" s="6" t="s">
        <v>5662</v>
      </c>
      <c r="B3870" s="6">
        <v>1</v>
      </c>
    </row>
    <row r="3871" spans="1:2" x14ac:dyDescent="0.25">
      <c r="A3871" s="6" t="s">
        <v>3775</v>
      </c>
      <c r="B3871" s="6">
        <v>1</v>
      </c>
    </row>
    <row r="3872" spans="1:2" x14ac:dyDescent="0.25">
      <c r="A3872" s="6" t="s">
        <v>36737</v>
      </c>
      <c r="B3872" s="6">
        <v>1</v>
      </c>
    </row>
    <row r="3873" spans="1:2" x14ac:dyDescent="0.25">
      <c r="A3873" s="6" t="s">
        <v>7585</v>
      </c>
      <c r="B3873" s="6">
        <v>1</v>
      </c>
    </row>
    <row r="3874" spans="1:2" x14ac:dyDescent="0.25">
      <c r="A3874" s="6" t="s">
        <v>1415</v>
      </c>
      <c r="B3874" s="6">
        <v>1</v>
      </c>
    </row>
    <row r="3875" spans="1:2" x14ac:dyDescent="0.25">
      <c r="A3875" s="6" t="s">
        <v>1421</v>
      </c>
      <c r="B3875" s="6">
        <v>1</v>
      </c>
    </row>
    <row r="3876" spans="1:2" x14ac:dyDescent="0.25">
      <c r="A3876" s="6" t="s">
        <v>2183</v>
      </c>
      <c r="B3876" s="6">
        <v>1</v>
      </c>
    </row>
    <row r="3877" spans="1:2" x14ac:dyDescent="0.25">
      <c r="A3877" s="6" t="s">
        <v>429</v>
      </c>
      <c r="B3877" s="6">
        <v>1</v>
      </c>
    </row>
    <row r="3878" spans="1:2" x14ac:dyDescent="0.25">
      <c r="A3878" s="6" t="s">
        <v>6587</v>
      </c>
      <c r="B3878" s="6">
        <v>1</v>
      </c>
    </row>
    <row r="3879" spans="1:2" x14ac:dyDescent="0.25">
      <c r="A3879" s="6" t="s">
        <v>6580</v>
      </c>
      <c r="B3879" s="6">
        <v>1</v>
      </c>
    </row>
    <row r="3880" spans="1:2" x14ac:dyDescent="0.25">
      <c r="A3880" s="6" t="s">
        <v>7713</v>
      </c>
      <c r="B3880" s="6">
        <v>1</v>
      </c>
    </row>
    <row r="3881" spans="1:2" x14ac:dyDescent="0.25">
      <c r="A3881" s="6" t="s">
        <v>5072</v>
      </c>
      <c r="B3881" s="6">
        <v>1</v>
      </c>
    </row>
    <row r="3882" spans="1:2" x14ac:dyDescent="0.25">
      <c r="A3882" s="6" t="s">
        <v>6250</v>
      </c>
      <c r="B3882" s="6">
        <v>1</v>
      </c>
    </row>
    <row r="3883" spans="1:2" x14ac:dyDescent="0.25">
      <c r="A3883" s="6" t="s">
        <v>7533</v>
      </c>
      <c r="B3883" s="6">
        <v>1</v>
      </c>
    </row>
    <row r="3884" spans="1:2" x14ac:dyDescent="0.25">
      <c r="A3884" s="6" t="s">
        <v>7531</v>
      </c>
      <c r="B3884" s="6">
        <v>1</v>
      </c>
    </row>
    <row r="3885" spans="1:2" x14ac:dyDescent="0.25">
      <c r="A3885" s="6" t="s">
        <v>1946</v>
      </c>
      <c r="B3885" s="6">
        <v>1</v>
      </c>
    </row>
    <row r="3886" spans="1:2" x14ac:dyDescent="0.25">
      <c r="A3886" s="6" t="s">
        <v>5146</v>
      </c>
      <c r="B3886" s="6">
        <v>1</v>
      </c>
    </row>
    <row r="3887" spans="1:2" x14ac:dyDescent="0.25">
      <c r="A3887" s="6" t="s">
        <v>3767</v>
      </c>
      <c r="B3887" s="6">
        <v>1</v>
      </c>
    </row>
    <row r="3888" spans="1:2" x14ac:dyDescent="0.25">
      <c r="A3888" s="6" t="s">
        <v>5646</v>
      </c>
      <c r="B3888" s="6">
        <v>1</v>
      </c>
    </row>
    <row r="3889" spans="1:2" x14ac:dyDescent="0.25">
      <c r="A3889" s="6" t="s">
        <v>3773</v>
      </c>
      <c r="B3889" s="6">
        <v>1</v>
      </c>
    </row>
    <row r="3890" spans="1:2" x14ac:dyDescent="0.25">
      <c r="A3890" s="6" t="s">
        <v>36230</v>
      </c>
      <c r="B3890" s="6">
        <v>2</v>
      </c>
    </row>
    <row r="3891" spans="1:2" x14ac:dyDescent="0.25">
      <c r="A3891" s="6" t="s">
        <v>36140</v>
      </c>
      <c r="B3891" s="6">
        <v>2</v>
      </c>
    </row>
    <row r="3892" spans="1:2" x14ac:dyDescent="0.25">
      <c r="A3892" s="6" t="s">
        <v>36702</v>
      </c>
      <c r="B3892" s="6">
        <v>2</v>
      </c>
    </row>
    <row r="3893" spans="1:2" x14ac:dyDescent="0.25">
      <c r="A3893" s="6" t="s">
        <v>36118</v>
      </c>
      <c r="B3893" s="6">
        <v>2</v>
      </c>
    </row>
    <row r="3894" spans="1:2" x14ac:dyDescent="0.25">
      <c r="A3894" s="6" t="s">
        <v>230</v>
      </c>
      <c r="B3894" s="6">
        <v>2</v>
      </c>
    </row>
    <row r="3895" spans="1:2" x14ac:dyDescent="0.25">
      <c r="A3895" s="6" t="s">
        <v>36094</v>
      </c>
      <c r="B3895" s="6">
        <v>2</v>
      </c>
    </row>
    <row r="3896" spans="1:2" x14ac:dyDescent="0.25">
      <c r="A3896" s="6" t="s">
        <v>36093</v>
      </c>
      <c r="B3896" s="6">
        <v>2</v>
      </c>
    </row>
    <row r="3897" spans="1:2" x14ac:dyDescent="0.25">
      <c r="A3897" s="6" t="s">
        <v>36092</v>
      </c>
      <c r="B3897" s="6">
        <v>2</v>
      </c>
    </row>
    <row r="3898" spans="1:2" x14ac:dyDescent="0.25">
      <c r="A3898" s="6" t="s">
        <v>36091</v>
      </c>
      <c r="B3898" s="6">
        <v>2</v>
      </c>
    </row>
    <row r="3899" spans="1:2" x14ac:dyDescent="0.25">
      <c r="A3899" s="6" t="s">
        <v>36090</v>
      </c>
      <c r="B3899" s="6">
        <v>2</v>
      </c>
    </row>
    <row r="3900" spans="1:2" x14ac:dyDescent="0.25">
      <c r="A3900" s="6" t="s">
        <v>36089</v>
      </c>
      <c r="B3900" s="6">
        <v>2</v>
      </c>
    </row>
    <row r="3901" spans="1:2" x14ac:dyDescent="0.25">
      <c r="A3901" s="6" t="s">
        <v>36504</v>
      </c>
      <c r="B3901" s="6">
        <v>2</v>
      </c>
    </row>
    <row r="3902" spans="1:2" x14ac:dyDescent="0.25">
      <c r="A3902" s="6" t="s">
        <v>36088</v>
      </c>
      <c r="B3902" s="6">
        <v>2</v>
      </c>
    </row>
    <row r="3903" spans="1:2" x14ac:dyDescent="0.25">
      <c r="A3903" s="6" t="s">
        <v>36087</v>
      </c>
      <c r="B3903" s="6">
        <v>2</v>
      </c>
    </row>
    <row r="3904" spans="1:2" x14ac:dyDescent="0.25">
      <c r="A3904" s="6" t="s">
        <v>36086</v>
      </c>
      <c r="B3904" s="6">
        <v>2</v>
      </c>
    </row>
    <row r="3905" spans="1:2" x14ac:dyDescent="0.25">
      <c r="A3905" s="6" t="s">
        <v>36085</v>
      </c>
      <c r="B3905" s="6">
        <v>2</v>
      </c>
    </row>
    <row r="3906" spans="1:2" x14ac:dyDescent="0.25">
      <c r="A3906" s="6" t="s">
        <v>36084</v>
      </c>
      <c r="B3906" s="6">
        <v>2</v>
      </c>
    </row>
    <row r="3907" spans="1:2" x14ac:dyDescent="0.25">
      <c r="A3907" s="6" t="s">
        <v>36083</v>
      </c>
      <c r="B3907" s="6">
        <v>2</v>
      </c>
    </row>
    <row r="3908" spans="1:2" x14ac:dyDescent="0.25">
      <c r="A3908" s="6" t="s">
        <v>36082</v>
      </c>
      <c r="B3908" s="6">
        <v>2</v>
      </c>
    </row>
    <row r="3909" spans="1:2" x14ac:dyDescent="0.25">
      <c r="A3909" s="6" t="s">
        <v>36081</v>
      </c>
      <c r="B3909" s="6">
        <v>2</v>
      </c>
    </row>
    <row r="3910" spans="1:2" x14ac:dyDescent="0.25">
      <c r="A3910" s="6" t="s">
        <v>36474</v>
      </c>
      <c r="B3910" s="6">
        <v>2</v>
      </c>
    </row>
    <row r="3911" spans="1:2" x14ac:dyDescent="0.25">
      <c r="A3911" s="6" t="s">
        <v>36080</v>
      </c>
      <c r="B3911" s="6">
        <v>2</v>
      </c>
    </row>
    <row r="3912" spans="1:2" x14ac:dyDescent="0.25">
      <c r="A3912" s="6" t="s">
        <v>36079</v>
      </c>
      <c r="B3912" s="6">
        <v>2</v>
      </c>
    </row>
    <row r="3913" spans="1:2" x14ac:dyDescent="0.25">
      <c r="A3913" s="6" t="s">
        <v>36515</v>
      </c>
      <c r="B3913" s="6">
        <v>2</v>
      </c>
    </row>
    <row r="3914" spans="1:2" x14ac:dyDescent="0.25">
      <c r="A3914" s="6" t="s">
        <v>36523</v>
      </c>
      <c r="B3914" s="6">
        <v>2</v>
      </c>
    </row>
    <row r="3915" spans="1:2" x14ac:dyDescent="0.25">
      <c r="A3915" s="6" t="s">
        <v>16</v>
      </c>
      <c r="B3915" s="6">
        <v>2</v>
      </c>
    </row>
    <row r="3916" spans="1:2" x14ac:dyDescent="0.25">
      <c r="A3916" s="6" t="s">
        <v>36078</v>
      </c>
      <c r="B3916" s="6">
        <v>2</v>
      </c>
    </row>
    <row r="3917" spans="1:2" x14ac:dyDescent="0.25">
      <c r="A3917" s="6" t="s">
        <v>36077</v>
      </c>
      <c r="B3917" s="6">
        <v>2</v>
      </c>
    </row>
    <row r="3918" spans="1:2" x14ac:dyDescent="0.25">
      <c r="A3918" s="6" t="s">
        <v>36076</v>
      </c>
      <c r="B3918" s="6">
        <v>2</v>
      </c>
    </row>
    <row r="3919" spans="1:2" x14ac:dyDescent="0.25">
      <c r="A3919" s="6" t="s">
        <v>146</v>
      </c>
      <c r="B3919" s="6">
        <v>2</v>
      </c>
    </row>
    <row r="3920" spans="1:2" x14ac:dyDescent="0.25">
      <c r="A3920" s="6" t="s">
        <v>36372</v>
      </c>
      <c r="B3920" s="6">
        <v>2</v>
      </c>
    </row>
    <row r="3921" spans="1:2" x14ac:dyDescent="0.25">
      <c r="A3921" s="6" t="s">
        <v>36075</v>
      </c>
      <c r="B3921" s="6">
        <v>2</v>
      </c>
    </row>
    <row r="3922" spans="1:2" x14ac:dyDescent="0.25">
      <c r="A3922" s="6" t="s">
        <v>36074</v>
      </c>
      <c r="B3922" s="6">
        <v>2</v>
      </c>
    </row>
    <row r="3923" spans="1:2" x14ac:dyDescent="0.25">
      <c r="A3923" s="6" t="s">
        <v>36073</v>
      </c>
      <c r="B3923" s="6">
        <v>2</v>
      </c>
    </row>
    <row r="3924" spans="1:2" x14ac:dyDescent="0.25">
      <c r="A3924" s="6" t="s">
        <v>36072</v>
      </c>
      <c r="B3924" s="6">
        <v>2</v>
      </c>
    </row>
    <row r="3925" spans="1:2" x14ac:dyDescent="0.25">
      <c r="A3925" s="6" t="s">
        <v>36071</v>
      </c>
      <c r="B3925" s="6">
        <v>2</v>
      </c>
    </row>
    <row r="3926" spans="1:2" x14ac:dyDescent="0.25">
      <c r="A3926" s="6" t="s">
        <v>265</v>
      </c>
      <c r="B3926" s="6">
        <v>2</v>
      </c>
    </row>
    <row r="3927" spans="1:2" x14ac:dyDescent="0.25">
      <c r="A3927" s="6" t="s">
        <v>36070</v>
      </c>
      <c r="B3927" s="6">
        <v>2</v>
      </c>
    </row>
    <row r="3928" spans="1:2" x14ac:dyDescent="0.25">
      <c r="A3928" s="6" t="s">
        <v>36069</v>
      </c>
      <c r="B3928" s="6">
        <v>2</v>
      </c>
    </row>
    <row r="3929" spans="1:2" x14ac:dyDescent="0.25">
      <c r="A3929" s="6" t="s">
        <v>36068</v>
      </c>
      <c r="B3929" s="6">
        <v>2</v>
      </c>
    </row>
    <row r="3930" spans="1:2" x14ac:dyDescent="0.25">
      <c r="A3930" s="6" t="s">
        <v>36067</v>
      </c>
      <c r="B3930" s="6">
        <v>2</v>
      </c>
    </row>
    <row r="3931" spans="1:2" x14ac:dyDescent="0.25">
      <c r="A3931" s="6" t="s">
        <v>36066</v>
      </c>
      <c r="B3931" s="6">
        <v>2</v>
      </c>
    </row>
    <row r="3932" spans="1:2" x14ac:dyDescent="0.25">
      <c r="A3932" s="6" t="s">
        <v>36065</v>
      </c>
      <c r="B3932" s="6">
        <v>2</v>
      </c>
    </row>
    <row r="3933" spans="1:2" x14ac:dyDescent="0.25">
      <c r="A3933" s="6" t="s">
        <v>36411</v>
      </c>
      <c r="B3933" s="6">
        <v>2</v>
      </c>
    </row>
    <row r="3934" spans="1:2" x14ac:dyDescent="0.25">
      <c r="A3934" s="6" t="s">
        <v>36353</v>
      </c>
      <c r="B3934" s="6">
        <v>2</v>
      </c>
    </row>
    <row r="3935" spans="1:2" x14ac:dyDescent="0.25">
      <c r="A3935" s="6" t="s">
        <v>245</v>
      </c>
      <c r="B3935" s="6">
        <v>2</v>
      </c>
    </row>
    <row r="3936" spans="1:2" x14ac:dyDescent="0.25">
      <c r="A3936" s="6" t="s">
        <v>36552</v>
      </c>
      <c r="B3936" s="6">
        <v>2</v>
      </c>
    </row>
    <row r="3937" spans="1:2" x14ac:dyDescent="0.25">
      <c r="A3937" s="6" t="s">
        <v>36064</v>
      </c>
      <c r="B3937" s="6">
        <v>2</v>
      </c>
    </row>
    <row r="3938" spans="1:2" x14ac:dyDescent="0.25">
      <c r="A3938" s="6" t="s">
        <v>36063</v>
      </c>
      <c r="B3938" s="6">
        <v>2</v>
      </c>
    </row>
    <row r="3939" spans="1:2" x14ac:dyDescent="0.25">
      <c r="A3939" s="6" t="s">
        <v>36062</v>
      </c>
      <c r="B3939" s="6">
        <v>2</v>
      </c>
    </row>
    <row r="3940" spans="1:2" x14ac:dyDescent="0.25">
      <c r="A3940" s="6" t="s">
        <v>36718</v>
      </c>
      <c r="B3940" s="6">
        <v>2</v>
      </c>
    </row>
    <row r="3941" spans="1:2" x14ac:dyDescent="0.25">
      <c r="A3941" s="6" t="s">
        <v>36061</v>
      </c>
      <c r="B3941" s="6">
        <v>2</v>
      </c>
    </row>
    <row r="3942" spans="1:2" x14ac:dyDescent="0.25">
      <c r="A3942" s="6" t="s">
        <v>36060</v>
      </c>
      <c r="B3942" s="6">
        <v>2</v>
      </c>
    </row>
    <row r="3943" spans="1:2" x14ac:dyDescent="0.25">
      <c r="A3943" s="6" t="s">
        <v>36059</v>
      </c>
      <c r="B3943" s="6">
        <v>2</v>
      </c>
    </row>
    <row r="3944" spans="1:2" x14ac:dyDescent="0.25">
      <c r="A3944" s="6" t="s">
        <v>36058</v>
      </c>
      <c r="B3944" s="6">
        <v>2</v>
      </c>
    </row>
    <row r="3945" spans="1:2" x14ac:dyDescent="0.25">
      <c r="A3945" s="6" t="s">
        <v>177</v>
      </c>
      <c r="B3945" s="6">
        <v>2</v>
      </c>
    </row>
    <row r="3946" spans="1:2" x14ac:dyDescent="0.25">
      <c r="A3946" s="6" t="s">
        <v>62</v>
      </c>
      <c r="B3946" s="6">
        <v>2</v>
      </c>
    </row>
    <row r="3947" spans="1:2" x14ac:dyDescent="0.25">
      <c r="A3947" s="6" t="s">
        <v>36057</v>
      </c>
      <c r="B3947" s="6">
        <v>2</v>
      </c>
    </row>
    <row r="3948" spans="1:2" x14ac:dyDescent="0.25">
      <c r="A3948" s="6" t="s">
        <v>36056</v>
      </c>
      <c r="B3948" s="6">
        <v>2</v>
      </c>
    </row>
    <row r="3949" spans="1:2" x14ac:dyDescent="0.25">
      <c r="A3949" s="6" t="s">
        <v>36055</v>
      </c>
      <c r="B3949" s="6">
        <v>2</v>
      </c>
    </row>
    <row r="3950" spans="1:2" x14ac:dyDescent="0.25">
      <c r="A3950" s="6" t="s">
        <v>107</v>
      </c>
      <c r="B3950" s="6">
        <v>2</v>
      </c>
    </row>
    <row r="3951" spans="1:2" x14ac:dyDescent="0.25">
      <c r="A3951" s="6" t="s">
        <v>36517</v>
      </c>
      <c r="B3951" s="6">
        <v>2</v>
      </c>
    </row>
    <row r="3952" spans="1:2" x14ac:dyDescent="0.25">
      <c r="A3952" s="6" t="s">
        <v>36054</v>
      </c>
      <c r="B3952" s="6">
        <v>2</v>
      </c>
    </row>
    <row r="3953" spans="1:2" x14ac:dyDescent="0.25">
      <c r="A3953" s="6" t="s">
        <v>36053</v>
      </c>
      <c r="B3953" s="6">
        <v>2</v>
      </c>
    </row>
    <row r="3954" spans="1:2" x14ac:dyDescent="0.25">
      <c r="A3954" s="6" t="s">
        <v>36052</v>
      </c>
      <c r="B3954" s="6">
        <v>2</v>
      </c>
    </row>
    <row r="3955" spans="1:2" x14ac:dyDescent="0.25">
      <c r="A3955" s="6" t="s">
        <v>36051</v>
      </c>
      <c r="B3955" s="6">
        <v>2</v>
      </c>
    </row>
    <row r="3956" spans="1:2" x14ac:dyDescent="0.25">
      <c r="A3956" s="6" t="s">
        <v>36050</v>
      </c>
      <c r="B3956" s="6">
        <v>2</v>
      </c>
    </row>
    <row r="3957" spans="1:2" x14ac:dyDescent="0.25">
      <c r="A3957" s="6" t="s">
        <v>36049</v>
      </c>
      <c r="B3957" s="6">
        <v>2</v>
      </c>
    </row>
    <row r="3958" spans="1:2" x14ac:dyDescent="0.25">
      <c r="A3958" s="6" t="s">
        <v>36538</v>
      </c>
      <c r="B3958" s="6">
        <v>2</v>
      </c>
    </row>
    <row r="3959" spans="1:2" x14ac:dyDescent="0.25">
      <c r="A3959" s="6" t="s">
        <v>36414</v>
      </c>
      <c r="B3959" s="6">
        <v>2</v>
      </c>
    </row>
    <row r="3960" spans="1:2" x14ac:dyDescent="0.25">
      <c r="A3960" s="6" t="s">
        <v>36270</v>
      </c>
      <c r="B3960" s="6">
        <v>2</v>
      </c>
    </row>
    <row r="3961" spans="1:2" x14ac:dyDescent="0.25">
      <c r="A3961" s="6" t="s">
        <v>36396</v>
      </c>
      <c r="B3961" s="6">
        <v>2</v>
      </c>
    </row>
    <row r="3962" spans="1:2" x14ac:dyDescent="0.25">
      <c r="A3962" s="6" t="s">
        <v>237</v>
      </c>
      <c r="B3962" s="6">
        <v>2</v>
      </c>
    </row>
    <row r="3963" spans="1:2" x14ac:dyDescent="0.25">
      <c r="A3963" s="6" t="s">
        <v>36048</v>
      </c>
      <c r="B3963" s="6">
        <v>2</v>
      </c>
    </row>
    <row r="3964" spans="1:2" x14ac:dyDescent="0.25">
      <c r="A3964" s="6" t="s">
        <v>36408</v>
      </c>
      <c r="B3964" s="6">
        <v>2</v>
      </c>
    </row>
    <row r="3965" spans="1:2" x14ac:dyDescent="0.25">
      <c r="A3965" s="6" t="s">
        <v>36399</v>
      </c>
      <c r="B3965" s="6">
        <v>2</v>
      </c>
    </row>
    <row r="3966" spans="1:2" x14ac:dyDescent="0.25">
      <c r="A3966" s="6" t="s">
        <v>36047</v>
      </c>
      <c r="B3966" s="6">
        <v>2</v>
      </c>
    </row>
    <row r="3967" spans="1:2" x14ac:dyDescent="0.25">
      <c r="A3967" s="6" t="s">
        <v>36046</v>
      </c>
      <c r="B3967" s="6">
        <v>2</v>
      </c>
    </row>
    <row r="3968" spans="1:2" x14ac:dyDescent="0.25">
      <c r="A3968" s="6" t="s">
        <v>36045</v>
      </c>
      <c r="B3968" s="6">
        <v>2</v>
      </c>
    </row>
    <row r="3969" spans="1:2" x14ac:dyDescent="0.25">
      <c r="A3969" s="6" t="s">
        <v>36044</v>
      </c>
      <c r="B3969" s="6">
        <v>2</v>
      </c>
    </row>
    <row r="3970" spans="1:2" x14ac:dyDescent="0.25">
      <c r="A3970" s="6" t="s">
        <v>36043</v>
      </c>
      <c r="B3970" s="6">
        <v>2</v>
      </c>
    </row>
    <row r="3971" spans="1:2" x14ac:dyDescent="0.25">
      <c r="A3971" s="6" t="s">
        <v>135</v>
      </c>
      <c r="B3971" s="6">
        <v>2</v>
      </c>
    </row>
    <row r="3972" spans="1:2" x14ac:dyDescent="0.25">
      <c r="A3972" s="6" t="s">
        <v>36042</v>
      </c>
      <c r="B3972" s="6">
        <v>2</v>
      </c>
    </row>
    <row r="3973" spans="1:2" x14ac:dyDescent="0.25">
      <c r="A3973" s="6" t="s">
        <v>36481</v>
      </c>
      <c r="B3973" s="6">
        <v>2</v>
      </c>
    </row>
    <row r="3974" spans="1:2" x14ac:dyDescent="0.25">
      <c r="A3974" s="6" t="s">
        <v>51</v>
      </c>
      <c r="B3974" s="6">
        <v>2</v>
      </c>
    </row>
    <row r="3975" spans="1:2" x14ac:dyDescent="0.25">
      <c r="A3975" s="6" t="s">
        <v>18</v>
      </c>
      <c r="B3975" s="6">
        <v>2</v>
      </c>
    </row>
    <row r="3976" spans="1:2" x14ac:dyDescent="0.25">
      <c r="A3976" s="6" t="s">
        <v>118</v>
      </c>
      <c r="B3976" s="6">
        <v>2</v>
      </c>
    </row>
    <row r="3977" spans="1:2" x14ac:dyDescent="0.25">
      <c r="A3977" s="6" t="s">
        <v>36041</v>
      </c>
      <c r="B3977" s="6">
        <v>2</v>
      </c>
    </row>
    <row r="3978" spans="1:2" x14ac:dyDescent="0.25">
      <c r="A3978" s="6" t="s">
        <v>36322</v>
      </c>
      <c r="B3978" s="6">
        <v>2</v>
      </c>
    </row>
    <row r="3979" spans="1:2" x14ac:dyDescent="0.25">
      <c r="A3979" s="6" t="s">
        <v>36040</v>
      </c>
      <c r="B3979" s="6">
        <v>2</v>
      </c>
    </row>
    <row r="3980" spans="1:2" x14ac:dyDescent="0.25">
      <c r="A3980" s="6" t="s">
        <v>36039</v>
      </c>
      <c r="B3980" s="6">
        <v>2</v>
      </c>
    </row>
    <row r="3981" spans="1:2" x14ac:dyDescent="0.25">
      <c r="A3981" s="6" t="s">
        <v>41</v>
      </c>
      <c r="B3981" s="6">
        <v>2</v>
      </c>
    </row>
    <row r="3982" spans="1:2" x14ac:dyDescent="0.25">
      <c r="A3982" s="6" t="s">
        <v>36703</v>
      </c>
      <c r="B3982" s="6">
        <v>2</v>
      </c>
    </row>
    <row r="3983" spans="1:2" x14ac:dyDescent="0.25">
      <c r="A3983" s="6" t="s">
        <v>36261</v>
      </c>
      <c r="B3983" s="6">
        <v>2</v>
      </c>
    </row>
    <row r="3984" spans="1:2" x14ac:dyDescent="0.25">
      <c r="A3984" s="6" t="s">
        <v>36038</v>
      </c>
      <c r="B3984" s="6">
        <v>2</v>
      </c>
    </row>
    <row r="3985" spans="1:2" x14ac:dyDescent="0.25">
      <c r="A3985" s="6" t="s">
        <v>36037</v>
      </c>
      <c r="B3985" s="6">
        <v>2</v>
      </c>
    </row>
    <row r="3986" spans="1:2" x14ac:dyDescent="0.25">
      <c r="A3986" s="6" t="s">
        <v>36352</v>
      </c>
      <c r="B3986" s="6">
        <v>2</v>
      </c>
    </row>
    <row r="3987" spans="1:2" x14ac:dyDescent="0.25">
      <c r="A3987" s="6" t="s">
        <v>184</v>
      </c>
      <c r="B3987" s="6">
        <v>2</v>
      </c>
    </row>
    <row r="3988" spans="1:2" x14ac:dyDescent="0.25">
      <c r="A3988" s="6" t="s">
        <v>36036</v>
      </c>
      <c r="B3988" s="6">
        <v>2</v>
      </c>
    </row>
    <row r="3989" spans="1:2" x14ac:dyDescent="0.25">
      <c r="A3989" s="6" t="s">
        <v>36218</v>
      </c>
      <c r="B3989" s="6">
        <v>2</v>
      </c>
    </row>
    <row r="3990" spans="1:2" x14ac:dyDescent="0.25">
      <c r="A3990" s="6" t="s">
        <v>36035</v>
      </c>
      <c r="B3990" s="6">
        <v>2</v>
      </c>
    </row>
    <row r="3991" spans="1:2" x14ac:dyDescent="0.25">
      <c r="A3991" s="6" t="s">
        <v>36034</v>
      </c>
      <c r="B3991" s="6">
        <v>2</v>
      </c>
    </row>
    <row r="3992" spans="1:2" x14ac:dyDescent="0.25">
      <c r="A3992" s="6" t="s">
        <v>36033</v>
      </c>
      <c r="B3992" s="6">
        <v>2</v>
      </c>
    </row>
    <row r="3993" spans="1:2" x14ac:dyDescent="0.25">
      <c r="A3993" s="6" t="s">
        <v>36446</v>
      </c>
      <c r="B3993" s="6">
        <v>2</v>
      </c>
    </row>
    <row r="3994" spans="1:2" x14ac:dyDescent="0.25">
      <c r="A3994" s="6" t="s">
        <v>36032</v>
      </c>
      <c r="B3994" s="6">
        <v>2</v>
      </c>
    </row>
    <row r="3995" spans="1:2" x14ac:dyDescent="0.25">
      <c r="A3995" s="6" t="s">
        <v>36170</v>
      </c>
      <c r="B3995" s="6">
        <v>2</v>
      </c>
    </row>
    <row r="3996" spans="1:2" x14ac:dyDescent="0.25">
      <c r="A3996" s="6" t="s">
        <v>36443</v>
      </c>
      <c r="B3996" s="6">
        <v>2</v>
      </c>
    </row>
    <row r="3997" spans="1:2" x14ac:dyDescent="0.25">
      <c r="A3997" s="6" t="s">
        <v>36031</v>
      </c>
      <c r="B3997" s="6">
        <v>2</v>
      </c>
    </row>
    <row r="3998" spans="1:2" x14ac:dyDescent="0.25">
      <c r="A3998" s="6" t="s">
        <v>36030</v>
      </c>
      <c r="B3998" s="6">
        <v>2</v>
      </c>
    </row>
    <row r="3999" spans="1:2" x14ac:dyDescent="0.25">
      <c r="A3999" s="6" t="s">
        <v>36029</v>
      </c>
      <c r="B3999" s="6">
        <v>2</v>
      </c>
    </row>
    <row r="4000" spans="1:2" x14ac:dyDescent="0.25">
      <c r="A4000" s="6" t="s">
        <v>36134</v>
      </c>
      <c r="B4000" s="6">
        <v>2</v>
      </c>
    </row>
    <row r="4001" spans="1:2" x14ac:dyDescent="0.25">
      <c r="A4001" s="6" t="s">
        <v>36028</v>
      </c>
      <c r="B4001" s="6">
        <v>2</v>
      </c>
    </row>
    <row r="4002" spans="1:2" x14ac:dyDescent="0.25">
      <c r="A4002" s="6" t="s">
        <v>36027</v>
      </c>
      <c r="B4002" s="6">
        <v>2</v>
      </c>
    </row>
    <row r="4003" spans="1:2" x14ac:dyDescent="0.25">
      <c r="A4003" s="6" t="s">
        <v>36026</v>
      </c>
      <c r="B4003" s="6">
        <v>2</v>
      </c>
    </row>
    <row r="4004" spans="1:2" x14ac:dyDescent="0.25">
      <c r="A4004" s="6" t="s">
        <v>36025</v>
      </c>
      <c r="B4004" s="6">
        <v>2</v>
      </c>
    </row>
    <row r="4005" spans="1:2" x14ac:dyDescent="0.25">
      <c r="A4005" s="6" t="s">
        <v>36024</v>
      </c>
      <c r="B4005" s="6">
        <v>2</v>
      </c>
    </row>
    <row r="4006" spans="1:2" x14ac:dyDescent="0.25">
      <c r="A4006" s="6" t="s">
        <v>36288</v>
      </c>
      <c r="B4006" s="6">
        <v>2</v>
      </c>
    </row>
    <row r="4007" spans="1:2" x14ac:dyDescent="0.25">
      <c r="A4007" s="6" t="s">
        <v>36023</v>
      </c>
      <c r="B4007" s="6">
        <v>2</v>
      </c>
    </row>
    <row r="4008" spans="1:2" x14ac:dyDescent="0.25">
      <c r="A4008" s="6" t="s">
        <v>36022</v>
      </c>
      <c r="B4008" s="6">
        <v>2</v>
      </c>
    </row>
    <row r="4009" spans="1:2" x14ac:dyDescent="0.25">
      <c r="A4009" s="6" t="s">
        <v>36021</v>
      </c>
      <c r="B4009" s="6">
        <v>2</v>
      </c>
    </row>
    <row r="4010" spans="1:2" x14ac:dyDescent="0.25">
      <c r="A4010" s="6" t="s">
        <v>36020</v>
      </c>
      <c r="B4010" s="6">
        <v>2</v>
      </c>
    </row>
    <row r="4011" spans="1:2" x14ac:dyDescent="0.25">
      <c r="A4011" s="6" t="s">
        <v>36019</v>
      </c>
      <c r="B4011" s="6">
        <v>2</v>
      </c>
    </row>
    <row r="4012" spans="1:2" x14ac:dyDescent="0.25">
      <c r="A4012" s="6" t="s">
        <v>36467</v>
      </c>
      <c r="B4012" s="6">
        <v>2</v>
      </c>
    </row>
    <row r="4013" spans="1:2" x14ac:dyDescent="0.25">
      <c r="A4013" s="6" t="s">
        <v>36018</v>
      </c>
      <c r="B4013" s="6">
        <v>2</v>
      </c>
    </row>
    <row r="4014" spans="1:2" x14ac:dyDescent="0.25">
      <c r="A4014" s="6" t="s">
        <v>36017</v>
      </c>
      <c r="B4014" s="6">
        <v>2</v>
      </c>
    </row>
    <row r="4015" spans="1:2" x14ac:dyDescent="0.25">
      <c r="A4015" s="6" t="s">
        <v>36016</v>
      </c>
      <c r="B4015" s="6">
        <v>2</v>
      </c>
    </row>
    <row r="4016" spans="1:2" x14ac:dyDescent="0.25">
      <c r="A4016" s="6" t="s">
        <v>36015</v>
      </c>
      <c r="B4016" s="6">
        <v>2</v>
      </c>
    </row>
    <row r="4017" spans="1:2" x14ac:dyDescent="0.25">
      <c r="A4017" s="6" t="s">
        <v>36343</v>
      </c>
      <c r="B4017" s="6">
        <v>2</v>
      </c>
    </row>
    <row r="4018" spans="1:2" x14ac:dyDescent="0.25">
      <c r="A4018" s="6" t="s">
        <v>36189</v>
      </c>
      <c r="B4018" s="6">
        <v>2</v>
      </c>
    </row>
    <row r="4019" spans="1:2" x14ac:dyDescent="0.25">
      <c r="A4019" s="6" t="s">
        <v>36188</v>
      </c>
      <c r="B4019" s="6">
        <v>2</v>
      </c>
    </row>
    <row r="4020" spans="1:2" x14ac:dyDescent="0.25">
      <c r="A4020" s="6" t="s">
        <v>36014</v>
      </c>
      <c r="B4020" s="6">
        <v>2</v>
      </c>
    </row>
    <row r="4021" spans="1:2" x14ac:dyDescent="0.25">
      <c r="A4021" s="6" t="s">
        <v>36013</v>
      </c>
      <c r="B4021" s="6">
        <v>2</v>
      </c>
    </row>
    <row r="4022" spans="1:2" x14ac:dyDescent="0.25">
      <c r="A4022" s="6" t="s">
        <v>36012</v>
      </c>
      <c r="B4022" s="6">
        <v>2</v>
      </c>
    </row>
    <row r="4023" spans="1:2" x14ac:dyDescent="0.25">
      <c r="A4023" s="6" t="s">
        <v>36464</v>
      </c>
      <c r="B4023" s="6">
        <v>2</v>
      </c>
    </row>
    <row r="4024" spans="1:2" x14ac:dyDescent="0.25">
      <c r="A4024" s="6" t="s">
        <v>36011</v>
      </c>
      <c r="B4024" s="6">
        <v>2</v>
      </c>
    </row>
    <row r="4025" spans="1:2" x14ac:dyDescent="0.25">
      <c r="A4025" s="6" t="s">
        <v>36010</v>
      </c>
      <c r="B4025" s="6">
        <v>2</v>
      </c>
    </row>
    <row r="4026" spans="1:2" x14ac:dyDescent="0.25">
      <c r="A4026" s="6" t="s">
        <v>36009</v>
      </c>
      <c r="B4026" s="6">
        <v>2</v>
      </c>
    </row>
    <row r="4027" spans="1:2" x14ac:dyDescent="0.25">
      <c r="A4027" s="6" t="s">
        <v>36008</v>
      </c>
      <c r="B4027" s="6">
        <v>2</v>
      </c>
    </row>
    <row r="4028" spans="1:2" x14ac:dyDescent="0.25">
      <c r="A4028" s="6" t="s">
        <v>36007</v>
      </c>
      <c r="B4028" s="6">
        <v>2</v>
      </c>
    </row>
    <row r="4029" spans="1:2" x14ac:dyDescent="0.25">
      <c r="A4029" s="6" t="s">
        <v>36006</v>
      </c>
      <c r="B4029" s="6">
        <v>2</v>
      </c>
    </row>
    <row r="4030" spans="1:2" x14ac:dyDescent="0.25">
      <c r="A4030" s="6" t="s">
        <v>57</v>
      </c>
      <c r="B4030" s="6">
        <v>2</v>
      </c>
    </row>
    <row r="4031" spans="1:2" x14ac:dyDescent="0.25">
      <c r="A4031" s="6" t="s">
        <v>196</v>
      </c>
      <c r="B4031" s="6">
        <v>2</v>
      </c>
    </row>
    <row r="4032" spans="1:2" x14ac:dyDescent="0.25">
      <c r="A4032" s="6" t="s">
        <v>36005</v>
      </c>
      <c r="B4032" s="6">
        <v>2</v>
      </c>
    </row>
    <row r="4033" spans="1:2" x14ac:dyDescent="0.25">
      <c r="A4033" s="6" t="s">
        <v>36004</v>
      </c>
      <c r="B4033" s="6">
        <v>2</v>
      </c>
    </row>
    <row r="4034" spans="1:2" x14ac:dyDescent="0.25">
      <c r="A4034" s="6" t="s">
        <v>36003</v>
      </c>
      <c r="B4034" s="6">
        <v>2</v>
      </c>
    </row>
    <row r="4035" spans="1:2" x14ac:dyDescent="0.25">
      <c r="A4035" s="6" t="s">
        <v>36002</v>
      </c>
      <c r="B4035" s="6">
        <v>2</v>
      </c>
    </row>
    <row r="4036" spans="1:2" x14ac:dyDescent="0.25">
      <c r="A4036" s="6" t="s">
        <v>36001</v>
      </c>
      <c r="B4036" s="6">
        <v>2</v>
      </c>
    </row>
    <row r="4037" spans="1:2" x14ac:dyDescent="0.25">
      <c r="A4037" s="6" t="s">
        <v>36000</v>
      </c>
      <c r="B4037" s="6">
        <v>2</v>
      </c>
    </row>
    <row r="4038" spans="1:2" x14ac:dyDescent="0.25">
      <c r="A4038" s="6" t="s">
        <v>35999</v>
      </c>
      <c r="B4038" s="6">
        <v>2</v>
      </c>
    </row>
    <row r="4039" spans="1:2" x14ac:dyDescent="0.25">
      <c r="A4039" s="6" t="s">
        <v>36507</v>
      </c>
      <c r="B4039" s="6">
        <v>2</v>
      </c>
    </row>
    <row r="4040" spans="1:2" x14ac:dyDescent="0.25">
      <c r="A4040" s="6" t="s">
        <v>35998</v>
      </c>
      <c r="B4040" s="6">
        <v>2</v>
      </c>
    </row>
    <row r="4041" spans="1:2" x14ac:dyDescent="0.25">
      <c r="A4041" s="6" t="s">
        <v>35997</v>
      </c>
      <c r="B4041" s="6">
        <v>2</v>
      </c>
    </row>
    <row r="4042" spans="1:2" x14ac:dyDescent="0.25">
      <c r="A4042" s="6" t="s">
        <v>35996</v>
      </c>
      <c r="B4042" s="6">
        <v>2</v>
      </c>
    </row>
    <row r="4043" spans="1:2" x14ac:dyDescent="0.25">
      <c r="A4043" s="6" t="s">
        <v>35995</v>
      </c>
      <c r="B4043" s="6">
        <v>2</v>
      </c>
    </row>
    <row r="4044" spans="1:2" x14ac:dyDescent="0.25">
      <c r="A4044" s="6" t="s">
        <v>36477</v>
      </c>
      <c r="B4044" s="6">
        <v>2</v>
      </c>
    </row>
    <row r="4045" spans="1:2" x14ac:dyDescent="0.25">
      <c r="A4045" s="6" t="s">
        <v>2</v>
      </c>
      <c r="B4045" s="6">
        <v>2</v>
      </c>
    </row>
    <row r="4046" spans="1:2" x14ac:dyDescent="0.25">
      <c r="A4046" s="6" t="s">
        <v>129</v>
      </c>
      <c r="B4046" s="6">
        <v>2</v>
      </c>
    </row>
    <row r="4047" spans="1:2" x14ac:dyDescent="0.25">
      <c r="A4047" s="6" t="s">
        <v>35994</v>
      </c>
      <c r="B4047" s="6">
        <v>2</v>
      </c>
    </row>
    <row r="4048" spans="1:2" x14ac:dyDescent="0.25">
      <c r="A4048" s="6" t="s">
        <v>35993</v>
      </c>
      <c r="B4048" s="6">
        <v>2</v>
      </c>
    </row>
    <row r="4049" spans="1:2" x14ac:dyDescent="0.25">
      <c r="A4049" s="6" t="s">
        <v>36545</v>
      </c>
      <c r="B4049" s="6">
        <v>2</v>
      </c>
    </row>
    <row r="4050" spans="1:2" x14ac:dyDescent="0.25">
      <c r="A4050" s="6" t="s">
        <v>35992</v>
      </c>
      <c r="B4050" s="6">
        <v>2</v>
      </c>
    </row>
    <row r="4051" spans="1:2" x14ac:dyDescent="0.25">
      <c r="A4051" s="6" t="s">
        <v>147</v>
      </c>
      <c r="B4051" s="6">
        <v>2</v>
      </c>
    </row>
    <row r="4052" spans="1:2" x14ac:dyDescent="0.25">
      <c r="A4052" s="6" t="s">
        <v>92</v>
      </c>
      <c r="B4052" s="6">
        <v>2</v>
      </c>
    </row>
    <row r="4053" spans="1:2" x14ac:dyDescent="0.25">
      <c r="A4053" s="6" t="s">
        <v>35991</v>
      </c>
      <c r="B4053" s="6">
        <v>2</v>
      </c>
    </row>
    <row r="4054" spans="1:2" x14ac:dyDescent="0.25">
      <c r="A4054" s="6" t="s">
        <v>46</v>
      </c>
      <c r="B4054" s="6">
        <v>2</v>
      </c>
    </row>
    <row r="4055" spans="1:2" x14ac:dyDescent="0.25">
      <c r="A4055" s="6" t="s">
        <v>35990</v>
      </c>
      <c r="B4055" s="6">
        <v>2</v>
      </c>
    </row>
    <row r="4056" spans="1:2" x14ac:dyDescent="0.25">
      <c r="A4056" s="6" t="s">
        <v>36668</v>
      </c>
      <c r="B4056" s="6">
        <v>2</v>
      </c>
    </row>
    <row r="4057" spans="1:2" x14ac:dyDescent="0.25">
      <c r="A4057" s="6" t="s">
        <v>35989</v>
      </c>
      <c r="B4057" s="6">
        <v>2</v>
      </c>
    </row>
    <row r="4058" spans="1:2" x14ac:dyDescent="0.25">
      <c r="A4058" s="6" t="s">
        <v>204</v>
      </c>
      <c r="B4058" s="6">
        <v>2</v>
      </c>
    </row>
    <row r="4059" spans="1:2" x14ac:dyDescent="0.25">
      <c r="A4059" s="6" t="s">
        <v>35988</v>
      </c>
      <c r="B4059" s="6">
        <v>2</v>
      </c>
    </row>
    <row r="4060" spans="1:2" x14ac:dyDescent="0.25">
      <c r="A4060" s="6" t="s">
        <v>35987</v>
      </c>
      <c r="B4060" s="6">
        <v>2</v>
      </c>
    </row>
    <row r="4061" spans="1:2" x14ac:dyDescent="0.25">
      <c r="A4061" s="6" t="s">
        <v>10</v>
      </c>
      <c r="B4061" s="6">
        <v>2</v>
      </c>
    </row>
    <row r="4062" spans="1:2" x14ac:dyDescent="0.25">
      <c r="A4062" s="6" t="s">
        <v>35986</v>
      </c>
      <c r="B4062" s="6">
        <v>2</v>
      </c>
    </row>
    <row r="4063" spans="1:2" x14ac:dyDescent="0.25">
      <c r="A4063" s="6" t="s">
        <v>35985</v>
      </c>
      <c r="B4063" s="6">
        <v>2</v>
      </c>
    </row>
    <row r="4064" spans="1:2" x14ac:dyDescent="0.25">
      <c r="A4064" s="6" t="s">
        <v>35984</v>
      </c>
      <c r="B4064" s="6">
        <v>2</v>
      </c>
    </row>
    <row r="4065" spans="1:2" x14ac:dyDescent="0.25">
      <c r="A4065" s="6" t="s">
        <v>35983</v>
      </c>
      <c r="B4065" s="6">
        <v>2</v>
      </c>
    </row>
    <row r="4066" spans="1:2" x14ac:dyDescent="0.25">
      <c r="A4066" s="6" t="s">
        <v>35982</v>
      </c>
      <c r="B4066" s="6">
        <v>2</v>
      </c>
    </row>
    <row r="4067" spans="1:2" x14ac:dyDescent="0.25">
      <c r="A4067" s="6" t="s">
        <v>47</v>
      </c>
      <c r="B4067" s="6">
        <v>2</v>
      </c>
    </row>
    <row r="4068" spans="1:2" x14ac:dyDescent="0.25">
      <c r="A4068" s="6" t="s">
        <v>35981</v>
      </c>
      <c r="B4068" s="6">
        <v>2</v>
      </c>
    </row>
    <row r="4069" spans="1:2" x14ac:dyDescent="0.25">
      <c r="A4069" s="6" t="s">
        <v>35980</v>
      </c>
      <c r="B4069" s="6">
        <v>2</v>
      </c>
    </row>
    <row r="4070" spans="1:2" x14ac:dyDescent="0.25">
      <c r="A4070" s="6" t="s">
        <v>35979</v>
      </c>
      <c r="B4070" s="6">
        <v>2</v>
      </c>
    </row>
    <row r="4071" spans="1:2" x14ac:dyDescent="0.25">
      <c r="A4071" s="6" t="s">
        <v>96</v>
      </c>
      <c r="B4071" s="6">
        <v>2</v>
      </c>
    </row>
    <row r="4072" spans="1:2" x14ac:dyDescent="0.25">
      <c r="A4072" s="6" t="s">
        <v>35978</v>
      </c>
      <c r="B4072" s="6">
        <v>2</v>
      </c>
    </row>
    <row r="4073" spans="1:2" x14ac:dyDescent="0.25">
      <c r="A4073" s="6" t="s">
        <v>35977</v>
      </c>
      <c r="B4073" s="6">
        <v>2</v>
      </c>
    </row>
    <row r="4074" spans="1:2" x14ac:dyDescent="0.25">
      <c r="A4074" s="6" t="s">
        <v>35976</v>
      </c>
      <c r="B4074" s="6">
        <v>2</v>
      </c>
    </row>
    <row r="4075" spans="1:2" x14ac:dyDescent="0.25">
      <c r="A4075" s="6" t="s">
        <v>35975</v>
      </c>
      <c r="B4075" s="6">
        <v>2</v>
      </c>
    </row>
    <row r="4076" spans="1:2" x14ac:dyDescent="0.25">
      <c r="A4076" s="6" t="s">
        <v>35974</v>
      </c>
      <c r="B4076" s="6">
        <v>2</v>
      </c>
    </row>
    <row r="4077" spans="1:2" x14ac:dyDescent="0.25">
      <c r="A4077" s="6" t="s">
        <v>35973</v>
      </c>
      <c r="B4077" s="6">
        <v>2</v>
      </c>
    </row>
    <row r="4078" spans="1:2" x14ac:dyDescent="0.25">
      <c r="A4078" s="6" t="s">
        <v>132</v>
      </c>
      <c r="B4078" s="6">
        <v>2</v>
      </c>
    </row>
    <row r="4079" spans="1:2" x14ac:dyDescent="0.25">
      <c r="A4079" s="6" t="s">
        <v>34029</v>
      </c>
      <c r="B4079" s="6">
        <v>2</v>
      </c>
    </row>
    <row r="4080" spans="1:2" x14ac:dyDescent="0.25">
      <c r="A4080" s="6" t="s">
        <v>35972</v>
      </c>
      <c r="B4080" s="6">
        <v>2</v>
      </c>
    </row>
    <row r="4081" spans="1:2" x14ac:dyDescent="0.25">
      <c r="A4081" s="6" t="s">
        <v>35971</v>
      </c>
      <c r="B4081" s="6">
        <v>2</v>
      </c>
    </row>
    <row r="4082" spans="1:2" x14ac:dyDescent="0.25">
      <c r="A4082" s="6" t="s">
        <v>36095</v>
      </c>
      <c r="B4082" s="6">
        <v>2</v>
      </c>
    </row>
    <row r="4083" spans="1:2" x14ac:dyDescent="0.25">
      <c r="A4083" s="6" t="s">
        <v>35970</v>
      </c>
      <c r="B4083" s="6">
        <v>2</v>
      </c>
    </row>
    <row r="4084" spans="1:2" x14ac:dyDescent="0.25">
      <c r="A4084" s="6" t="s">
        <v>234</v>
      </c>
      <c r="B4084" s="6">
        <v>2</v>
      </c>
    </row>
    <row r="4085" spans="1:2" x14ac:dyDescent="0.25">
      <c r="A4085" s="6" t="s">
        <v>161</v>
      </c>
      <c r="B4085" s="6">
        <v>2</v>
      </c>
    </row>
    <row r="4086" spans="1:2" x14ac:dyDescent="0.25">
      <c r="A4086" s="6" t="s">
        <v>35969</v>
      </c>
      <c r="B4086" s="6">
        <v>2</v>
      </c>
    </row>
    <row r="4087" spans="1:2" x14ac:dyDescent="0.25">
      <c r="A4087" s="6" t="s">
        <v>35968</v>
      </c>
      <c r="B4087" s="6">
        <v>2</v>
      </c>
    </row>
    <row r="4088" spans="1:2" x14ac:dyDescent="0.25">
      <c r="A4088" s="6" t="s">
        <v>35967</v>
      </c>
      <c r="B4088" s="6">
        <v>2</v>
      </c>
    </row>
    <row r="4089" spans="1:2" x14ac:dyDescent="0.25">
      <c r="A4089" s="6" t="s">
        <v>186</v>
      </c>
      <c r="B4089" s="6">
        <v>2</v>
      </c>
    </row>
    <row r="4090" spans="1:2" x14ac:dyDescent="0.25">
      <c r="A4090" s="6" t="s">
        <v>174</v>
      </c>
      <c r="B4090" s="6">
        <v>2</v>
      </c>
    </row>
    <row r="4091" spans="1:2" x14ac:dyDescent="0.25">
      <c r="A4091" s="6" t="s">
        <v>35966</v>
      </c>
      <c r="B4091" s="6">
        <v>2</v>
      </c>
    </row>
    <row r="4092" spans="1:2" x14ac:dyDescent="0.25">
      <c r="A4092" s="6" t="s">
        <v>35965</v>
      </c>
      <c r="B4092" s="6">
        <v>2</v>
      </c>
    </row>
    <row r="4093" spans="1:2" x14ac:dyDescent="0.25">
      <c r="A4093" s="6" t="s">
        <v>36489</v>
      </c>
      <c r="B4093" s="6">
        <v>2</v>
      </c>
    </row>
    <row r="4094" spans="1:2" x14ac:dyDescent="0.25">
      <c r="A4094" s="6" t="s">
        <v>35964</v>
      </c>
      <c r="B4094" s="6">
        <v>2</v>
      </c>
    </row>
    <row r="4095" spans="1:2" x14ac:dyDescent="0.25">
      <c r="A4095" s="6" t="s">
        <v>35963</v>
      </c>
      <c r="B4095" s="6">
        <v>2</v>
      </c>
    </row>
    <row r="4096" spans="1:2" x14ac:dyDescent="0.25">
      <c r="A4096" s="6" t="s">
        <v>35962</v>
      </c>
      <c r="B4096" s="6">
        <v>2</v>
      </c>
    </row>
    <row r="4097" spans="1:2" x14ac:dyDescent="0.25">
      <c r="A4097" s="6" t="s">
        <v>28</v>
      </c>
      <c r="B4097" s="6">
        <v>2</v>
      </c>
    </row>
    <row r="4098" spans="1:2" x14ac:dyDescent="0.25">
      <c r="A4098" s="6" t="s">
        <v>36590</v>
      </c>
      <c r="B4098" s="6">
        <v>2</v>
      </c>
    </row>
    <row r="4099" spans="1:2" x14ac:dyDescent="0.25">
      <c r="A4099" s="6" t="s">
        <v>35961</v>
      </c>
      <c r="B4099" s="6">
        <v>2</v>
      </c>
    </row>
    <row r="4100" spans="1:2" x14ac:dyDescent="0.25">
      <c r="A4100" s="6" t="s">
        <v>35960</v>
      </c>
      <c r="B4100" s="6">
        <v>2</v>
      </c>
    </row>
    <row r="4101" spans="1:2" x14ac:dyDescent="0.25">
      <c r="A4101" s="6" t="s">
        <v>85</v>
      </c>
      <c r="B4101" s="6">
        <v>2</v>
      </c>
    </row>
    <row r="4102" spans="1:2" x14ac:dyDescent="0.25">
      <c r="A4102" s="6" t="s">
        <v>36476</v>
      </c>
      <c r="B4102" s="6">
        <v>2</v>
      </c>
    </row>
    <row r="4103" spans="1:2" x14ac:dyDescent="0.25">
      <c r="A4103" s="6" t="s">
        <v>35959</v>
      </c>
      <c r="B4103" s="6">
        <v>2</v>
      </c>
    </row>
    <row r="4104" spans="1:2" x14ac:dyDescent="0.25">
      <c r="A4104" s="6" t="s">
        <v>35958</v>
      </c>
      <c r="B4104" s="6">
        <v>2</v>
      </c>
    </row>
    <row r="4105" spans="1:2" x14ac:dyDescent="0.25">
      <c r="A4105" s="6" t="s">
        <v>35957</v>
      </c>
      <c r="B4105" s="6">
        <v>2</v>
      </c>
    </row>
    <row r="4106" spans="1:2" x14ac:dyDescent="0.25">
      <c r="A4106" s="6" t="s">
        <v>35956</v>
      </c>
      <c r="B4106" s="6">
        <v>2</v>
      </c>
    </row>
    <row r="4107" spans="1:2" x14ac:dyDescent="0.25">
      <c r="A4107" s="6" t="s">
        <v>131</v>
      </c>
      <c r="B4107" s="6">
        <v>2</v>
      </c>
    </row>
    <row r="4108" spans="1:2" x14ac:dyDescent="0.25">
      <c r="A4108" s="6" t="s">
        <v>36112</v>
      </c>
      <c r="B4108" s="6">
        <v>2</v>
      </c>
    </row>
    <row r="4109" spans="1:2" x14ac:dyDescent="0.25">
      <c r="A4109" s="6" t="s">
        <v>208</v>
      </c>
      <c r="B4109" s="6">
        <v>2</v>
      </c>
    </row>
    <row r="4110" spans="1:2" x14ac:dyDescent="0.25">
      <c r="A4110" s="6" t="s">
        <v>35955</v>
      </c>
      <c r="B4110" s="6">
        <v>2</v>
      </c>
    </row>
    <row r="4111" spans="1:2" x14ac:dyDescent="0.25">
      <c r="A4111" s="6" t="s">
        <v>255</v>
      </c>
      <c r="B4111" s="6">
        <v>2</v>
      </c>
    </row>
    <row r="4112" spans="1:2" x14ac:dyDescent="0.25">
      <c r="A4112" s="6" t="s">
        <v>36658</v>
      </c>
      <c r="B4112" s="6">
        <v>2</v>
      </c>
    </row>
    <row r="4113" spans="1:2" x14ac:dyDescent="0.25">
      <c r="A4113" s="6" t="s">
        <v>36490</v>
      </c>
      <c r="B4113" s="6">
        <v>2</v>
      </c>
    </row>
    <row r="4114" spans="1:2" x14ac:dyDescent="0.25">
      <c r="A4114" s="6" t="s">
        <v>66</v>
      </c>
      <c r="B4114" s="6">
        <v>2</v>
      </c>
    </row>
    <row r="4115" spans="1:2" x14ac:dyDescent="0.25">
      <c r="A4115" s="6" t="s">
        <v>17</v>
      </c>
      <c r="B4115" s="6">
        <v>2</v>
      </c>
    </row>
    <row r="4116" spans="1:2" x14ac:dyDescent="0.25">
      <c r="A4116" s="6" t="s">
        <v>69</v>
      </c>
      <c r="B4116" s="6">
        <v>2</v>
      </c>
    </row>
    <row r="4117" spans="1:2" x14ac:dyDescent="0.25">
      <c r="A4117" s="6" t="s">
        <v>142</v>
      </c>
      <c r="B4117" s="6">
        <v>2</v>
      </c>
    </row>
    <row r="4118" spans="1:2" x14ac:dyDescent="0.25">
      <c r="A4118" s="6" t="s">
        <v>35954</v>
      </c>
      <c r="B4118" s="6">
        <v>2</v>
      </c>
    </row>
    <row r="4119" spans="1:2" x14ac:dyDescent="0.25">
      <c r="A4119" s="6" t="s">
        <v>36215</v>
      </c>
      <c r="B4119" s="6">
        <v>2</v>
      </c>
    </row>
    <row r="4120" spans="1:2" x14ac:dyDescent="0.25">
      <c r="A4120" s="6" t="s">
        <v>35953</v>
      </c>
      <c r="B4120" s="6">
        <v>2</v>
      </c>
    </row>
    <row r="4121" spans="1:2" x14ac:dyDescent="0.25">
      <c r="A4121" s="6" t="s">
        <v>36526</v>
      </c>
      <c r="B4121" s="6">
        <v>2</v>
      </c>
    </row>
    <row r="4122" spans="1:2" x14ac:dyDescent="0.25">
      <c r="A4122" s="6" t="s">
        <v>35952</v>
      </c>
      <c r="B4122" s="6">
        <v>2</v>
      </c>
    </row>
    <row r="4123" spans="1:2" x14ac:dyDescent="0.25">
      <c r="A4123" s="6" t="s">
        <v>73</v>
      </c>
      <c r="B4123" s="6">
        <v>2</v>
      </c>
    </row>
    <row r="4124" spans="1:2" x14ac:dyDescent="0.25">
      <c r="A4124" s="6" t="s">
        <v>36180</v>
      </c>
      <c r="B4124" s="6">
        <v>2</v>
      </c>
    </row>
    <row r="4125" spans="1:2" x14ac:dyDescent="0.25">
      <c r="A4125" s="6" t="s">
        <v>72</v>
      </c>
      <c r="B4125" s="6">
        <v>2</v>
      </c>
    </row>
    <row r="4126" spans="1:2" x14ac:dyDescent="0.25">
      <c r="A4126" s="6" t="s">
        <v>36423</v>
      </c>
      <c r="B4126" s="6">
        <v>2</v>
      </c>
    </row>
    <row r="4127" spans="1:2" x14ac:dyDescent="0.25">
      <c r="A4127" s="6" t="s">
        <v>35951</v>
      </c>
      <c r="B4127" s="6">
        <v>2</v>
      </c>
    </row>
    <row r="4128" spans="1:2" x14ac:dyDescent="0.25">
      <c r="A4128" s="6" t="s">
        <v>91</v>
      </c>
      <c r="B4128" s="6">
        <v>2</v>
      </c>
    </row>
    <row r="4129" spans="1:2" x14ac:dyDescent="0.25">
      <c r="A4129" s="6" t="s">
        <v>35950</v>
      </c>
      <c r="B4129" s="6">
        <v>2</v>
      </c>
    </row>
    <row r="4130" spans="1:2" x14ac:dyDescent="0.25">
      <c r="A4130" s="6" t="s">
        <v>211</v>
      </c>
      <c r="B4130" s="6">
        <v>2</v>
      </c>
    </row>
    <row r="4131" spans="1:2" x14ac:dyDescent="0.25">
      <c r="A4131" s="6" t="s">
        <v>36364</v>
      </c>
      <c r="B4131" s="6">
        <v>2</v>
      </c>
    </row>
    <row r="4132" spans="1:2" x14ac:dyDescent="0.25">
      <c r="A4132" s="6" t="s">
        <v>130</v>
      </c>
      <c r="B4132" s="6">
        <v>2</v>
      </c>
    </row>
    <row r="4133" spans="1:2" x14ac:dyDescent="0.25">
      <c r="A4133" s="6" t="s">
        <v>36342</v>
      </c>
      <c r="B4133" s="6">
        <v>2</v>
      </c>
    </row>
    <row r="4134" spans="1:2" x14ac:dyDescent="0.25">
      <c r="A4134" s="6" t="s">
        <v>36508</v>
      </c>
      <c r="B4134" s="6">
        <v>2</v>
      </c>
    </row>
    <row r="4135" spans="1:2" x14ac:dyDescent="0.25">
      <c r="A4135" s="6" t="s">
        <v>35949</v>
      </c>
      <c r="B4135" s="6">
        <v>2</v>
      </c>
    </row>
    <row r="4136" spans="1:2" x14ac:dyDescent="0.25">
      <c r="A4136" s="6" t="s">
        <v>35948</v>
      </c>
      <c r="B4136" s="6">
        <v>2</v>
      </c>
    </row>
    <row r="4137" spans="1:2" x14ac:dyDescent="0.25">
      <c r="A4137" s="6" t="s">
        <v>89</v>
      </c>
      <c r="B4137" s="6">
        <v>2</v>
      </c>
    </row>
    <row r="4138" spans="1:2" x14ac:dyDescent="0.25">
      <c r="A4138" s="6" t="s">
        <v>35947</v>
      </c>
      <c r="B4138" s="6">
        <v>2</v>
      </c>
    </row>
    <row r="4139" spans="1:2" x14ac:dyDescent="0.25">
      <c r="A4139" s="6" t="s">
        <v>253</v>
      </c>
      <c r="B4139" s="6">
        <v>2</v>
      </c>
    </row>
    <row r="4140" spans="1:2" x14ac:dyDescent="0.25">
      <c r="A4140" s="6" t="s">
        <v>71</v>
      </c>
      <c r="B4140" s="6">
        <v>2</v>
      </c>
    </row>
    <row r="4141" spans="1:2" x14ac:dyDescent="0.25">
      <c r="A4141" s="6" t="s">
        <v>35946</v>
      </c>
      <c r="B4141" s="6">
        <v>2</v>
      </c>
    </row>
    <row r="4142" spans="1:2" x14ac:dyDescent="0.25">
      <c r="A4142" s="6" t="s">
        <v>36365</v>
      </c>
      <c r="B4142" s="6">
        <v>2</v>
      </c>
    </row>
    <row r="4143" spans="1:2" x14ac:dyDescent="0.25">
      <c r="A4143" s="6" t="s">
        <v>36224</v>
      </c>
      <c r="B4143" s="6">
        <v>2</v>
      </c>
    </row>
    <row r="4144" spans="1:2" x14ac:dyDescent="0.25">
      <c r="A4144" s="6" t="s">
        <v>201</v>
      </c>
      <c r="B4144" s="6">
        <v>2</v>
      </c>
    </row>
    <row r="4145" spans="1:2" x14ac:dyDescent="0.25">
      <c r="A4145" s="6" t="s">
        <v>35945</v>
      </c>
      <c r="B4145" s="6">
        <v>2</v>
      </c>
    </row>
    <row r="4146" spans="1:2" x14ac:dyDescent="0.25">
      <c r="A4146" s="6" t="s">
        <v>252</v>
      </c>
      <c r="B4146" s="6">
        <v>2</v>
      </c>
    </row>
    <row r="4147" spans="1:2" x14ac:dyDescent="0.25">
      <c r="A4147" s="6" t="s">
        <v>36240</v>
      </c>
      <c r="B4147" s="6">
        <v>2</v>
      </c>
    </row>
    <row r="4148" spans="1:2" x14ac:dyDescent="0.25">
      <c r="A4148" s="6" t="s">
        <v>35944</v>
      </c>
      <c r="B4148" s="6">
        <v>2</v>
      </c>
    </row>
    <row r="4149" spans="1:2" x14ac:dyDescent="0.25">
      <c r="A4149" s="6" t="s">
        <v>35943</v>
      </c>
      <c r="B4149" s="6">
        <v>2</v>
      </c>
    </row>
    <row r="4150" spans="1:2" x14ac:dyDescent="0.25">
      <c r="A4150" s="6" t="s">
        <v>35942</v>
      </c>
      <c r="B4150" s="6">
        <v>2</v>
      </c>
    </row>
    <row r="4151" spans="1:2" x14ac:dyDescent="0.25">
      <c r="A4151" s="6" t="s">
        <v>36505</v>
      </c>
      <c r="B4151" s="6">
        <v>2</v>
      </c>
    </row>
    <row r="4152" spans="1:2" x14ac:dyDescent="0.25">
      <c r="A4152" s="6" t="s">
        <v>36105</v>
      </c>
      <c r="B4152" s="6">
        <v>2</v>
      </c>
    </row>
    <row r="4153" spans="1:2" x14ac:dyDescent="0.25">
      <c r="A4153" s="6" t="s">
        <v>35941</v>
      </c>
      <c r="B4153" s="6">
        <v>2</v>
      </c>
    </row>
    <row r="4154" spans="1:2" x14ac:dyDescent="0.25">
      <c r="A4154" s="6" t="s">
        <v>35940</v>
      </c>
      <c r="B4154" s="6">
        <v>2</v>
      </c>
    </row>
    <row r="4155" spans="1:2" x14ac:dyDescent="0.25">
      <c r="A4155" s="6" t="s">
        <v>35939</v>
      </c>
      <c r="B4155" s="6">
        <v>2</v>
      </c>
    </row>
    <row r="4156" spans="1:2" x14ac:dyDescent="0.25">
      <c r="A4156" s="6" t="s">
        <v>35938</v>
      </c>
      <c r="B4156" s="6">
        <v>2</v>
      </c>
    </row>
    <row r="4157" spans="1:2" x14ac:dyDescent="0.25">
      <c r="A4157" s="6" t="s">
        <v>36584</v>
      </c>
      <c r="B4157" s="6">
        <v>2</v>
      </c>
    </row>
    <row r="4158" spans="1:2" x14ac:dyDescent="0.25">
      <c r="A4158" s="6" t="s">
        <v>36161</v>
      </c>
      <c r="B4158" s="6">
        <v>2</v>
      </c>
    </row>
    <row r="4159" spans="1:2" x14ac:dyDescent="0.25">
      <c r="A4159" s="6" t="s">
        <v>36135</v>
      </c>
      <c r="B4159" s="6">
        <v>2</v>
      </c>
    </row>
    <row r="4160" spans="1:2" x14ac:dyDescent="0.25">
      <c r="A4160" s="6" t="s">
        <v>35937</v>
      </c>
      <c r="B4160" s="6">
        <v>2</v>
      </c>
    </row>
    <row r="4161" spans="1:2" x14ac:dyDescent="0.25">
      <c r="A4161" s="6" t="s">
        <v>36588</v>
      </c>
      <c r="B4161" s="6">
        <v>2</v>
      </c>
    </row>
    <row r="4162" spans="1:2" x14ac:dyDescent="0.25">
      <c r="A4162" s="6" t="s">
        <v>35936</v>
      </c>
      <c r="B4162" s="6">
        <v>2</v>
      </c>
    </row>
    <row r="4163" spans="1:2" x14ac:dyDescent="0.25">
      <c r="A4163" s="6" t="s">
        <v>36415</v>
      </c>
      <c r="B4163" s="6">
        <v>2</v>
      </c>
    </row>
    <row r="4164" spans="1:2" x14ac:dyDescent="0.25">
      <c r="A4164" s="6" t="s">
        <v>36301</v>
      </c>
      <c r="B4164" s="6">
        <v>2</v>
      </c>
    </row>
    <row r="4165" spans="1:2" x14ac:dyDescent="0.25">
      <c r="A4165" s="6" t="s">
        <v>36647</v>
      </c>
      <c r="B4165" s="6">
        <v>2</v>
      </c>
    </row>
    <row r="4166" spans="1:2" x14ac:dyDescent="0.25">
      <c r="A4166" s="6" t="s">
        <v>36621</v>
      </c>
      <c r="B4166" s="6">
        <v>2</v>
      </c>
    </row>
    <row r="4167" spans="1:2" x14ac:dyDescent="0.25">
      <c r="A4167" s="6" t="s">
        <v>35935</v>
      </c>
      <c r="B4167" s="6">
        <v>2</v>
      </c>
    </row>
    <row r="4168" spans="1:2" x14ac:dyDescent="0.25">
      <c r="A4168" s="6" t="s">
        <v>192</v>
      </c>
      <c r="B4168" s="6">
        <v>2</v>
      </c>
    </row>
    <row r="4169" spans="1:2" x14ac:dyDescent="0.25">
      <c r="A4169" s="6" t="s">
        <v>35934</v>
      </c>
      <c r="B4169" s="6">
        <v>2</v>
      </c>
    </row>
    <row r="4170" spans="1:2" x14ac:dyDescent="0.25">
      <c r="A4170" s="6" t="s">
        <v>36242</v>
      </c>
      <c r="B4170" s="6">
        <v>2</v>
      </c>
    </row>
    <row r="4171" spans="1:2" x14ac:dyDescent="0.25">
      <c r="A4171" s="6" t="s">
        <v>264</v>
      </c>
      <c r="B4171" s="6">
        <v>2</v>
      </c>
    </row>
    <row r="4172" spans="1:2" x14ac:dyDescent="0.25">
      <c r="A4172" s="6" t="s">
        <v>36438</v>
      </c>
      <c r="B4172" s="6">
        <v>2</v>
      </c>
    </row>
    <row r="4173" spans="1:2" x14ac:dyDescent="0.25">
      <c r="A4173" s="6" t="s">
        <v>36510</v>
      </c>
      <c r="B4173" s="6">
        <v>2</v>
      </c>
    </row>
    <row r="4174" spans="1:2" x14ac:dyDescent="0.25">
      <c r="A4174" s="6" t="s">
        <v>36447</v>
      </c>
      <c r="B4174" s="6">
        <v>2</v>
      </c>
    </row>
    <row r="4175" spans="1:2" x14ac:dyDescent="0.25">
      <c r="A4175" s="6" t="s">
        <v>35933</v>
      </c>
      <c r="B4175" s="6">
        <v>2</v>
      </c>
    </row>
    <row r="4176" spans="1:2" x14ac:dyDescent="0.25">
      <c r="A4176" s="6" t="s">
        <v>35932</v>
      </c>
      <c r="B4176" s="6">
        <v>2</v>
      </c>
    </row>
    <row r="4177" spans="1:2" x14ac:dyDescent="0.25">
      <c r="A4177" s="6" t="s">
        <v>36428</v>
      </c>
      <c r="B4177" s="6">
        <v>2</v>
      </c>
    </row>
    <row r="4178" spans="1:2" x14ac:dyDescent="0.25">
      <c r="A4178" s="6" t="s">
        <v>35931</v>
      </c>
      <c r="B4178" s="6">
        <v>2</v>
      </c>
    </row>
    <row r="4179" spans="1:2" x14ac:dyDescent="0.25">
      <c r="A4179" s="6" t="s">
        <v>236</v>
      </c>
      <c r="B4179" s="6">
        <v>2</v>
      </c>
    </row>
    <row r="4180" spans="1:2" x14ac:dyDescent="0.25">
      <c r="A4180" s="6" t="s">
        <v>36205</v>
      </c>
      <c r="B4180" s="6">
        <v>2</v>
      </c>
    </row>
    <row r="4181" spans="1:2" x14ac:dyDescent="0.25">
      <c r="A4181" s="6" t="s">
        <v>36219</v>
      </c>
      <c r="B4181" s="6">
        <v>2</v>
      </c>
    </row>
    <row r="4182" spans="1:2" x14ac:dyDescent="0.25">
      <c r="A4182" s="6" t="s">
        <v>109</v>
      </c>
      <c r="B4182" s="6">
        <v>2</v>
      </c>
    </row>
    <row r="4183" spans="1:2" x14ac:dyDescent="0.25">
      <c r="A4183" s="6" t="s">
        <v>35930</v>
      </c>
      <c r="B4183" s="6">
        <v>2</v>
      </c>
    </row>
    <row r="4184" spans="1:2" x14ac:dyDescent="0.25">
      <c r="A4184" s="6" t="s">
        <v>102</v>
      </c>
      <c r="B4184" s="6">
        <v>2</v>
      </c>
    </row>
    <row r="4185" spans="1:2" x14ac:dyDescent="0.25">
      <c r="A4185" s="6" t="s">
        <v>36295</v>
      </c>
      <c r="B4185" s="6">
        <v>2</v>
      </c>
    </row>
    <row r="4186" spans="1:2" x14ac:dyDescent="0.25">
      <c r="A4186" s="6" t="s">
        <v>35929</v>
      </c>
      <c r="B4186" s="6">
        <v>2</v>
      </c>
    </row>
    <row r="4187" spans="1:2" x14ac:dyDescent="0.25">
      <c r="A4187" s="6" t="s">
        <v>35928</v>
      </c>
      <c r="B4187" s="6">
        <v>2</v>
      </c>
    </row>
    <row r="4188" spans="1:2" x14ac:dyDescent="0.25">
      <c r="A4188" s="6" t="s">
        <v>35927</v>
      </c>
      <c r="B4188" s="6">
        <v>2</v>
      </c>
    </row>
    <row r="4189" spans="1:2" x14ac:dyDescent="0.25">
      <c r="A4189" s="6" t="s">
        <v>35926</v>
      </c>
      <c r="B4189" s="6">
        <v>2</v>
      </c>
    </row>
    <row r="4190" spans="1:2" x14ac:dyDescent="0.25">
      <c r="A4190" s="6" t="s">
        <v>34038</v>
      </c>
      <c r="B4190" s="6">
        <v>2</v>
      </c>
    </row>
    <row r="4191" spans="1:2" x14ac:dyDescent="0.25">
      <c r="A4191" s="6" t="s">
        <v>36407</v>
      </c>
      <c r="B4191" s="6">
        <v>2</v>
      </c>
    </row>
    <row r="4192" spans="1:2" x14ac:dyDescent="0.25">
      <c r="A4192" s="6" t="s">
        <v>35925</v>
      </c>
      <c r="B4192" s="6">
        <v>2</v>
      </c>
    </row>
    <row r="4193" spans="1:2" x14ac:dyDescent="0.25">
      <c r="A4193" s="6" t="s">
        <v>36</v>
      </c>
      <c r="B4193" s="6">
        <v>2</v>
      </c>
    </row>
    <row r="4194" spans="1:2" x14ac:dyDescent="0.25">
      <c r="A4194" s="6" t="s">
        <v>36509</v>
      </c>
      <c r="B4194" s="6">
        <v>2</v>
      </c>
    </row>
    <row r="4195" spans="1:2" x14ac:dyDescent="0.25">
      <c r="A4195" s="6" t="s">
        <v>171</v>
      </c>
      <c r="B4195" s="6">
        <v>2</v>
      </c>
    </row>
    <row r="4196" spans="1:2" x14ac:dyDescent="0.25">
      <c r="A4196" s="6" t="s">
        <v>29</v>
      </c>
      <c r="B4196" s="6">
        <v>2</v>
      </c>
    </row>
    <row r="4197" spans="1:2" x14ac:dyDescent="0.25">
      <c r="A4197" s="6" t="s">
        <v>35924</v>
      </c>
      <c r="B4197" s="6">
        <v>2</v>
      </c>
    </row>
    <row r="4198" spans="1:2" x14ac:dyDescent="0.25">
      <c r="A4198" s="6" t="s">
        <v>35923</v>
      </c>
      <c r="B4198" s="6">
        <v>2</v>
      </c>
    </row>
    <row r="4199" spans="1:2" x14ac:dyDescent="0.25">
      <c r="A4199" s="6" t="s">
        <v>49</v>
      </c>
      <c r="B4199" s="6">
        <v>2</v>
      </c>
    </row>
    <row r="4200" spans="1:2" x14ac:dyDescent="0.25">
      <c r="A4200" s="6" t="s">
        <v>218</v>
      </c>
      <c r="B4200" s="6">
        <v>2</v>
      </c>
    </row>
    <row r="4201" spans="1:2" x14ac:dyDescent="0.25">
      <c r="A4201" s="6" t="s">
        <v>59</v>
      </c>
      <c r="B4201" s="6">
        <v>2</v>
      </c>
    </row>
    <row r="4202" spans="1:2" x14ac:dyDescent="0.25">
      <c r="A4202" s="6" t="s">
        <v>35922</v>
      </c>
      <c r="B4202" s="6">
        <v>2</v>
      </c>
    </row>
    <row r="4203" spans="1:2" x14ac:dyDescent="0.25">
      <c r="A4203" s="6" t="s">
        <v>34027</v>
      </c>
      <c r="B4203" s="6">
        <v>2</v>
      </c>
    </row>
    <row r="4204" spans="1:2" x14ac:dyDescent="0.25">
      <c r="A4204" s="6" t="s">
        <v>173</v>
      </c>
      <c r="B4204" s="6">
        <v>2</v>
      </c>
    </row>
    <row r="4205" spans="1:2" x14ac:dyDescent="0.25">
      <c r="A4205" s="6" t="s">
        <v>35921</v>
      </c>
      <c r="B4205" s="6">
        <v>2</v>
      </c>
    </row>
    <row r="4206" spans="1:2" x14ac:dyDescent="0.25">
      <c r="A4206" s="6" t="s">
        <v>35920</v>
      </c>
      <c r="B4206" s="6">
        <v>2</v>
      </c>
    </row>
    <row r="4207" spans="1:2" x14ac:dyDescent="0.25">
      <c r="A4207" s="6" t="s">
        <v>35919</v>
      </c>
      <c r="B4207" s="6">
        <v>2</v>
      </c>
    </row>
    <row r="4208" spans="1:2" x14ac:dyDescent="0.25">
      <c r="A4208" s="6" t="s">
        <v>35918</v>
      </c>
      <c r="B4208" s="6">
        <v>2</v>
      </c>
    </row>
    <row r="4209" spans="1:2" x14ac:dyDescent="0.25">
      <c r="A4209" s="6" t="s">
        <v>35917</v>
      </c>
      <c r="B4209" s="6">
        <v>2</v>
      </c>
    </row>
    <row r="4210" spans="1:2" x14ac:dyDescent="0.25">
      <c r="A4210" s="6" t="s">
        <v>273</v>
      </c>
      <c r="B4210" s="6">
        <v>2</v>
      </c>
    </row>
    <row r="4211" spans="1:2" x14ac:dyDescent="0.25">
      <c r="A4211" s="6" t="s">
        <v>35916</v>
      </c>
      <c r="B4211" s="6">
        <v>2</v>
      </c>
    </row>
    <row r="4212" spans="1:2" x14ac:dyDescent="0.25">
      <c r="A4212" s="6" t="s">
        <v>35915</v>
      </c>
      <c r="B4212" s="6">
        <v>2</v>
      </c>
    </row>
    <row r="4213" spans="1:2" x14ac:dyDescent="0.25">
      <c r="A4213" s="6" t="s">
        <v>36496</v>
      </c>
      <c r="B4213" s="6">
        <v>2</v>
      </c>
    </row>
    <row r="4214" spans="1:2" x14ac:dyDescent="0.25">
      <c r="A4214" s="6" t="s">
        <v>35914</v>
      </c>
      <c r="B4214" s="6">
        <v>2</v>
      </c>
    </row>
    <row r="4215" spans="1:2" x14ac:dyDescent="0.25">
      <c r="A4215" s="6" t="s">
        <v>35913</v>
      </c>
      <c r="B4215" s="6">
        <v>2</v>
      </c>
    </row>
    <row r="4216" spans="1:2" x14ac:dyDescent="0.25">
      <c r="A4216" s="6" t="s">
        <v>15</v>
      </c>
      <c r="B4216" s="6">
        <v>2</v>
      </c>
    </row>
    <row r="4217" spans="1:2" x14ac:dyDescent="0.25">
      <c r="A4217" s="6" t="s">
        <v>36542</v>
      </c>
      <c r="B4217" s="6">
        <v>2</v>
      </c>
    </row>
    <row r="4218" spans="1:2" x14ac:dyDescent="0.25">
      <c r="A4218" s="6" t="s">
        <v>35912</v>
      </c>
      <c r="B4218" s="6">
        <v>2</v>
      </c>
    </row>
    <row r="4219" spans="1:2" x14ac:dyDescent="0.25">
      <c r="A4219" s="6" t="s">
        <v>36634</v>
      </c>
      <c r="B4219" s="6">
        <v>2</v>
      </c>
    </row>
    <row r="4220" spans="1:2" x14ac:dyDescent="0.25">
      <c r="A4220" s="6" t="s">
        <v>137</v>
      </c>
      <c r="B4220" s="6">
        <v>2</v>
      </c>
    </row>
    <row r="4221" spans="1:2" x14ac:dyDescent="0.25">
      <c r="A4221" s="6" t="s">
        <v>35911</v>
      </c>
      <c r="B4221" s="6">
        <v>2</v>
      </c>
    </row>
    <row r="4222" spans="1:2" x14ac:dyDescent="0.25">
      <c r="A4222" s="6" t="s">
        <v>35910</v>
      </c>
      <c r="B4222" s="6">
        <v>2</v>
      </c>
    </row>
    <row r="4223" spans="1:2" x14ac:dyDescent="0.25">
      <c r="A4223" s="6" t="s">
        <v>70</v>
      </c>
      <c r="B4223" s="6">
        <v>2</v>
      </c>
    </row>
    <row r="4224" spans="1:2" x14ac:dyDescent="0.25">
      <c r="A4224" s="6" t="s">
        <v>256</v>
      </c>
      <c r="B4224" s="6">
        <v>2</v>
      </c>
    </row>
    <row r="4225" spans="1:2" x14ac:dyDescent="0.25">
      <c r="A4225" s="6" t="s">
        <v>98</v>
      </c>
      <c r="B4225" s="6">
        <v>2</v>
      </c>
    </row>
    <row r="4226" spans="1:2" x14ac:dyDescent="0.25">
      <c r="A4226" s="6" t="s">
        <v>36483</v>
      </c>
      <c r="B4226" s="6">
        <v>2</v>
      </c>
    </row>
    <row r="4227" spans="1:2" x14ac:dyDescent="0.25">
      <c r="A4227" s="6" t="s">
        <v>35909</v>
      </c>
      <c r="B4227" s="6">
        <v>2</v>
      </c>
    </row>
    <row r="4228" spans="1:2" x14ac:dyDescent="0.25">
      <c r="A4228" s="6" t="s">
        <v>35908</v>
      </c>
      <c r="B4228" s="6">
        <v>2</v>
      </c>
    </row>
    <row r="4229" spans="1:2" x14ac:dyDescent="0.25">
      <c r="A4229" s="6" t="s">
        <v>35907</v>
      </c>
      <c r="B4229" s="6">
        <v>2</v>
      </c>
    </row>
    <row r="4230" spans="1:2" x14ac:dyDescent="0.25">
      <c r="A4230" s="6" t="s">
        <v>35906</v>
      </c>
      <c r="B4230" s="6">
        <v>2</v>
      </c>
    </row>
    <row r="4231" spans="1:2" x14ac:dyDescent="0.25">
      <c r="A4231" s="6" t="s">
        <v>36251</v>
      </c>
      <c r="B4231" s="6">
        <v>2</v>
      </c>
    </row>
    <row r="4232" spans="1:2" x14ac:dyDescent="0.25">
      <c r="A4232" s="6" t="s">
        <v>35905</v>
      </c>
      <c r="B4232" s="6">
        <v>2</v>
      </c>
    </row>
    <row r="4233" spans="1:2" x14ac:dyDescent="0.25">
      <c r="A4233" s="6" t="s">
        <v>233</v>
      </c>
      <c r="B4233" s="6">
        <v>2</v>
      </c>
    </row>
    <row r="4234" spans="1:2" x14ac:dyDescent="0.25">
      <c r="A4234" s="6" t="s">
        <v>36602</v>
      </c>
      <c r="B4234" s="6">
        <v>2</v>
      </c>
    </row>
    <row r="4235" spans="1:2" x14ac:dyDescent="0.25">
      <c r="A4235" s="6" t="s">
        <v>274</v>
      </c>
      <c r="B4235" s="6">
        <v>2</v>
      </c>
    </row>
    <row r="4236" spans="1:2" x14ac:dyDescent="0.25">
      <c r="A4236" s="6" t="s">
        <v>36453</v>
      </c>
      <c r="B4236" s="6">
        <v>2</v>
      </c>
    </row>
    <row r="4237" spans="1:2" x14ac:dyDescent="0.25">
      <c r="A4237" s="6" t="s">
        <v>35904</v>
      </c>
      <c r="B4237" s="6">
        <v>2</v>
      </c>
    </row>
    <row r="4238" spans="1:2" x14ac:dyDescent="0.25">
      <c r="A4238" s="6" t="s">
        <v>36256</v>
      </c>
      <c r="B4238" s="6">
        <v>2</v>
      </c>
    </row>
    <row r="4239" spans="1:2" x14ac:dyDescent="0.25">
      <c r="A4239" s="6" t="s">
        <v>35903</v>
      </c>
      <c r="B4239" s="6">
        <v>2</v>
      </c>
    </row>
    <row r="4240" spans="1:2" x14ac:dyDescent="0.25">
      <c r="A4240" s="6" t="s">
        <v>36558</v>
      </c>
      <c r="B4240" s="6">
        <v>2</v>
      </c>
    </row>
    <row r="4241" spans="1:2" x14ac:dyDescent="0.25">
      <c r="A4241" s="6" t="s">
        <v>87</v>
      </c>
      <c r="B4241" s="6">
        <v>2</v>
      </c>
    </row>
    <row r="4242" spans="1:2" x14ac:dyDescent="0.25">
      <c r="A4242" s="6" t="s">
        <v>35902</v>
      </c>
      <c r="B4242" s="6">
        <v>2</v>
      </c>
    </row>
    <row r="4243" spans="1:2" x14ac:dyDescent="0.25">
      <c r="A4243" s="6" t="s">
        <v>35901</v>
      </c>
      <c r="B4243" s="6">
        <v>2</v>
      </c>
    </row>
    <row r="4244" spans="1:2" x14ac:dyDescent="0.25">
      <c r="A4244" s="6" t="s">
        <v>35900</v>
      </c>
      <c r="B4244" s="6">
        <v>2</v>
      </c>
    </row>
    <row r="4245" spans="1:2" x14ac:dyDescent="0.25">
      <c r="A4245" s="6" t="s">
        <v>156</v>
      </c>
      <c r="B4245" s="6">
        <v>2</v>
      </c>
    </row>
    <row r="4246" spans="1:2" x14ac:dyDescent="0.25">
      <c r="A4246" s="6" t="s">
        <v>35899</v>
      </c>
      <c r="B4246" s="6">
        <v>2</v>
      </c>
    </row>
    <row r="4247" spans="1:2" x14ac:dyDescent="0.25">
      <c r="A4247" s="6" t="s">
        <v>261</v>
      </c>
      <c r="B4247" s="6">
        <v>2</v>
      </c>
    </row>
    <row r="4248" spans="1:2" x14ac:dyDescent="0.25">
      <c r="A4248" s="6" t="s">
        <v>105</v>
      </c>
      <c r="B4248" s="6">
        <v>2</v>
      </c>
    </row>
    <row r="4249" spans="1:2" x14ac:dyDescent="0.25">
      <c r="A4249" s="6" t="s">
        <v>36303</v>
      </c>
      <c r="B4249" s="6">
        <v>2</v>
      </c>
    </row>
    <row r="4250" spans="1:2" x14ac:dyDescent="0.25">
      <c r="A4250" s="6" t="s">
        <v>35898</v>
      </c>
      <c r="B4250" s="6">
        <v>2</v>
      </c>
    </row>
    <row r="4251" spans="1:2" x14ac:dyDescent="0.25">
      <c r="A4251" s="6" t="s">
        <v>114</v>
      </c>
      <c r="B4251" s="6">
        <v>2</v>
      </c>
    </row>
    <row r="4252" spans="1:2" x14ac:dyDescent="0.25">
      <c r="A4252" s="6" t="s">
        <v>36533</v>
      </c>
      <c r="B4252" s="6">
        <v>2</v>
      </c>
    </row>
    <row r="4253" spans="1:2" x14ac:dyDescent="0.25">
      <c r="A4253" s="6" t="s">
        <v>35897</v>
      </c>
      <c r="B4253" s="6">
        <v>2</v>
      </c>
    </row>
    <row r="4254" spans="1:2" x14ac:dyDescent="0.25">
      <c r="A4254" s="6" t="s">
        <v>36672</v>
      </c>
      <c r="B4254" s="6">
        <v>2</v>
      </c>
    </row>
    <row r="4255" spans="1:2" x14ac:dyDescent="0.25">
      <c r="A4255" s="6" t="s">
        <v>36699</v>
      </c>
      <c r="B4255" s="6">
        <v>2</v>
      </c>
    </row>
    <row r="4256" spans="1:2" x14ac:dyDescent="0.25">
      <c r="A4256" s="6" t="s">
        <v>36427</v>
      </c>
      <c r="B4256" s="6">
        <v>2</v>
      </c>
    </row>
    <row r="4257" spans="1:2" x14ac:dyDescent="0.25">
      <c r="A4257" s="6" t="s">
        <v>36313</v>
      </c>
      <c r="B4257" s="6">
        <v>2</v>
      </c>
    </row>
    <row r="4258" spans="1:2" x14ac:dyDescent="0.25">
      <c r="A4258" s="6" t="s">
        <v>35896</v>
      </c>
      <c r="B4258" s="6">
        <v>2</v>
      </c>
    </row>
    <row r="4259" spans="1:2" x14ac:dyDescent="0.25">
      <c r="A4259" s="6" t="s">
        <v>36576</v>
      </c>
      <c r="B4259" s="6">
        <v>2</v>
      </c>
    </row>
    <row r="4260" spans="1:2" x14ac:dyDescent="0.25">
      <c r="A4260" s="6" t="s">
        <v>148</v>
      </c>
      <c r="B4260" s="6">
        <v>2</v>
      </c>
    </row>
    <row r="4261" spans="1:2" x14ac:dyDescent="0.25">
      <c r="A4261" s="6" t="s">
        <v>50</v>
      </c>
      <c r="B4261" s="6">
        <v>2</v>
      </c>
    </row>
    <row r="4262" spans="1:2" x14ac:dyDescent="0.25">
      <c r="A4262" s="6" t="s">
        <v>35895</v>
      </c>
      <c r="B4262" s="6">
        <v>2</v>
      </c>
    </row>
    <row r="4263" spans="1:2" x14ac:dyDescent="0.25">
      <c r="A4263" s="6" t="s">
        <v>36594</v>
      </c>
      <c r="B4263" s="6">
        <v>2</v>
      </c>
    </row>
    <row r="4264" spans="1:2" x14ac:dyDescent="0.25">
      <c r="A4264" s="6" t="s">
        <v>35894</v>
      </c>
      <c r="B4264" s="6">
        <v>2</v>
      </c>
    </row>
    <row r="4265" spans="1:2" x14ac:dyDescent="0.25">
      <c r="A4265" s="6" t="s">
        <v>35893</v>
      </c>
      <c r="B4265" s="6">
        <v>2</v>
      </c>
    </row>
    <row r="4266" spans="1:2" x14ac:dyDescent="0.25">
      <c r="A4266" s="6" t="s">
        <v>35892</v>
      </c>
      <c r="B4266" s="6">
        <v>2</v>
      </c>
    </row>
    <row r="4267" spans="1:2" x14ac:dyDescent="0.25">
      <c r="A4267" s="6" t="s">
        <v>36488</v>
      </c>
      <c r="B4267" s="6">
        <v>2</v>
      </c>
    </row>
    <row r="4268" spans="1:2" x14ac:dyDescent="0.25">
      <c r="A4268" s="6" t="s">
        <v>9</v>
      </c>
      <c r="B4268" s="6">
        <v>2</v>
      </c>
    </row>
    <row r="4269" spans="1:2" x14ac:dyDescent="0.25">
      <c r="A4269" s="6" t="s">
        <v>144</v>
      </c>
      <c r="B4269" s="6">
        <v>2</v>
      </c>
    </row>
    <row r="4270" spans="1:2" x14ac:dyDescent="0.25">
      <c r="A4270" s="6" t="s">
        <v>35891</v>
      </c>
      <c r="B4270" s="6">
        <v>2</v>
      </c>
    </row>
    <row r="4271" spans="1:2" x14ac:dyDescent="0.25">
      <c r="A4271" s="6" t="s">
        <v>36321</v>
      </c>
      <c r="B4271" s="6">
        <v>2</v>
      </c>
    </row>
    <row r="4272" spans="1:2" x14ac:dyDescent="0.25">
      <c r="A4272" s="6" t="s">
        <v>35890</v>
      </c>
      <c r="B4272" s="6">
        <v>2</v>
      </c>
    </row>
    <row r="4273" spans="1:2" x14ac:dyDescent="0.25">
      <c r="A4273" s="6" t="s">
        <v>106</v>
      </c>
      <c r="B4273" s="6">
        <v>2</v>
      </c>
    </row>
    <row r="4274" spans="1:2" x14ac:dyDescent="0.25">
      <c r="A4274" s="6" t="s">
        <v>35889</v>
      </c>
      <c r="B4274" s="6">
        <v>2</v>
      </c>
    </row>
    <row r="4275" spans="1:2" x14ac:dyDescent="0.25">
      <c r="A4275" s="6" t="s">
        <v>35888</v>
      </c>
      <c r="B4275" s="6">
        <v>2</v>
      </c>
    </row>
    <row r="4276" spans="1:2" x14ac:dyDescent="0.25">
      <c r="A4276" s="6" t="s">
        <v>36337</v>
      </c>
      <c r="B4276" s="6">
        <v>2</v>
      </c>
    </row>
    <row r="4277" spans="1:2" x14ac:dyDescent="0.25">
      <c r="A4277" s="6" t="s">
        <v>35887</v>
      </c>
      <c r="B4277" s="6">
        <v>2</v>
      </c>
    </row>
    <row r="4278" spans="1:2" x14ac:dyDescent="0.25">
      <c r="A4278" s="6" t="s">
        <v>3</v>
      </c>
      <c r="B4278" s="6">
        <v>2</v>
      </c>
    </row>
    <row r="4279" spans="1:2" x14ac:dyDescent="0.25">
      <c r="A4279" s="6" t="s">
        <v>35886</v>
      </c>
      <c r="B4279" s="6">
        <v>2</v>
      </c>
    </row>
    <row r="4280" spans="1:2" x14ac:dyDescent="0.25">
      <c r="A4280" s="6" t="s">
        <v>36512</v>
      </c>
      <c r="B4280" s="6">
        <v>2</v>
      </c>
    </row>
    <row r="4281" spans="1:2" x14ac:dyDescent="0.25">
      <c r="A4281" s="6" t="s">
        <v>20</v>
      </c>
      <c r="B4281" s="6">
        <v>2</v>
      </c>
    </row>
    <row r="4282" spans="1:2" x14ac:dyDescent="0.25">
      <c r="A4282" s="6" t="s">
        <v>35885</v>
      </c>
      <c r="B4282" s="6">
        <v>2</v>
      </c>
    </row>
    <row r="4283" spans="1:2" x14ac:dyDescent="0.25">
      <c r="A4283" s="6" t="s">
        <v>36421</v>
      </c>
      <c r="B4283" s="6">
        <v>2</v>
      </c>
    </row>
    <row r="4284" spans="1:2" x14ac:dyDescent="0.25">
      <c r="A4284" s="6" t="s">
        <v>36640</v>
      </c>
      <c r="B4284" s="6">
        <v>2</v>
      </c>
    </row>
    <row r="4285" spans="1:2" x14ac:dyDescent="0.25">
      <c r="A4285" s="6" t="s">
        <v>36564</v>
      </c>
      <c r="B4285" s="6">
        <v>2</v>
      </c>
    </row>
    <row r="4286" spans="1:2" x14ac:dyDescent="0.25">
      <c r="A4286" s="6" t="s">
        <v>35884</v>
      </c>
      <c r="B4286" s="6">
        <v>2</v>
      </c>
    </row>
    <row r="4287" spans="1:2" x14ac:dyDescent="0.25">
      <c r="A4287" s="6" t="s">
        <v>35883</v>
      </c>
      <c r="B4287" s="6">
        <v>2</v>
      </c>
    </row>
    <row r="4288" spans="1:2" x14ac:dyDescent="0.25">
      <c r="A4288" s="6" t="s">
        <v>35882</v>
      </c>
      <c r="B4288" s="6">
        <v>2</v>
      </c>
    </row>
    <row r="4289" spans="1:2" x14ac:dyDescent="0.25">
      <c r="A4289" s="6" t="s">
        <v>182</v>
      </c>
      <c r="B4289" s="6">
        <v>2</v>
      </c>
    </row>
    <row r="4290" spans="1:2" x14ac:dyDescent="0.25">
      <c r="A4290" s="6" t="s">
        <v>35881</v>
      </c>
      <c r="B4290" s="6">
        <v>2</v>
      </c>
    </row>
    <row r="4291" spans="1:2" x14ac:dyDescent="0.25">
      <c r="A4291" s="6" t="s">
        <v>35880</v>
      </c>
      <c r="B4291" s="6">
        <v>2</v>
      </c>
    </row>
    <row r="4292" spans="1:2" x14ac:dyDescent="0.25">
      <c r="A4292" s="6" t="s">
        <v>36722</v>
      </c>
      <c r="B4292" s="6">
        <v>2</v>
      </c>
    </row>
    <row r="4293" spans="1:2" x14ac:dyDescent="0.25">
      <c r="A4293" s="6" t="s">
        <v>247</v>
      </c>
      <c r="B4293" s="6">
        <v>2</v>
      </c>
    </row>
    <row r="4294" spans="1:2" x14ac:dyDescent="0.25">
      <c r="A4294" s="6" t="s">
        <v>36645</v>
      </c>
      <c r="B4294" s="6">
        <v>2</v>
      </c>
    </row>
    <row r="4295" spans="1:2" x14ac:dyDescent="0.25">
      <c r="A4295" s="6" t="s">
        <v>238</v>
      </c>
      <c r="B4295" s="6">
        <v>2</v>
      </c>
    </row>
    <row r="4296" spans="1:2" x14ac:dyDescent="0.25">
      <c r="A4296" s="6" t="s">
        <v>35879</v>
      </c>
      <c r="B4296" s="6">
        <v>2</v>
      </c>
    </row>
    <row r="4297" spans="1:2" x14ac:dyDescent="0.25">
      <c r="A4297" s="6" t="s">
        <v>168</v>
      </c>
      <c r="B4297" s="6">
        <v>2</v>
      </c>
    </row>
    <row r="4298" spans="1:2" x14ac:dyDescent="0.25">
      <c r="A4298" s="6" t="s">
        <v>35878</v>
      </c>
      <c r="B4298" s="6">
        <v>2</v>
      </c>
    </row>
    <row r="4299" spans="1:2" x14ac:dyDescent="0.25">
      <c r="A4299" s="6" t="s">
        <v>35877</v>
      </c>
      <c r="B4299" s="6">
        <v>2</v>
      </c>
    </row>
    <row r="4300" spans="1:2" x14ac:dyDescent="0.25">
      <c r="A4300" s="6" t="s">
        <v>170</v>
      </c>
      <c r="B4300" s="6">
        <v>2</v>
      </c>
    </row>
    <row r="4301" spans="1:2" x14ac:dyDescent="0.25">
      <c r="A4301" s="6" t="s">
        <v>35876</v>
      </c>
      <c r="B4301" s="6">
        <v>2</v>
      </c>
    </row>
    <row r="4302" spans="1:2" x14ac:dyDescent="0.25">
      <c r="A4302" s="6" t="s">
        <v>35875</v>
      </c>
      <c r="B4302" s="6">
        <v>2</v>
      </c>
    </row>
    <row r="4303" spans="1:2" x14ac:dyDescent="0.25">
      <c r="A4303" s="6" t="s">
        <v>35874</v>
      </c>
      <c r="B4303" s="6">
        <v>2</v>
      </c>
    </row>
    <row r="4304" spans="1:2" x14ac:dyDescent="0.25">
      <c r="A4304" s="6" t="s">
        <v>215</v>
      </c>
      <c r="B4304" s="6">
        <v>2</v>
      </c>
    </row>
    <row r="4305" spans="1:2" x14ac:dyDescent="0.25">
      <c r="A4305" s="6" t="s">
        <v>35873</v>
      </c>
      <c r="B4305" s="6">
        <v>2</v>
      </c>
    </row>
    <row r="4306" spans="1:2" x14ac:dyDescent="0.25">
      <c r="A4306" s="6" t="s">
        <v>36705</v>
      </c>
      <c r="B4306" s="6">
        <v>2</v>
      </c>
    </row>
    <row r="4307" spans="1:2" x14ac:dyDescent="0.25">
      <c r="A4307" s="6" t="s">
        <v>35872</v>
      </c>
      <c r="B4307" s="6">
        <v>2</v>
      </c>
    </row>
    <row r="4308" spans="1:2" x14ac:dyDescent="0.25">
      <c r="A4308" s="6" t="s">
        <v>36503</v>
      </c>
      <c r="B4308" s="6">
        <v>2</v>
      </c>
    </row>
    <row r="4309" spans="1:2" x14ac:dyDescent="0.25">
      <c r="A4309" s="6" t="s">
        <v>35871</v>
      </c>
      <c r="B4309" s="6">
        <v>2</v>
      </c>
    </row>
    <row r="4310" spans="1:2" x14ac:dyDescent="0.25">
      <c r="A4310" s="6" t="s">
        <v>35870</v>
      </c>
      <c r="B4310" s="6">
        <v>2</v>
      </c>
    </row>
    <row r="4311" spans="1:2" x14ac:dyDescent="0.25">
      <c r="A4311" s="6" t="s">
        <v>205</v>
      </c>
      <c r="B4311" s="6">
        <v>2</v>
      </c>
    </row>
    <row r="4312" spans="1:2" x14ac:dyDescent="0.25">
      <c r="A4312" s="6" t="s">
        <v>35869</v>
      </c>
      <c r="B4312" s="6">
        <v>2</v>
      </c>
    </row>
    <row r="4313" spans="1:2" x14ac:dyDescent="0.25">
      <c r="A4313" s="6" t="s">
        <v>35868</v>
      </c>
      <c r="B4313" s="6">
        <v>2</v>
      </c>
    </row>
    <row r="4314" spans="1:2" x14ac:dyDescent="0.25">
      <c r="A4314" s="6" t="s">
        <v>35867</v>
      </c>
      <c r="B4314" s="6">
        <v>2</v>
      </c>
    </row>
    <row r="4315" spans="1:2" x14ac:dyDescent="0.25">
      <c r="A4315" s="6" t="s">
        <v>35866</v>
      </c>
      <c r="B4315" s="6">
        <v>2</v>
      </c>
    </row>
    <row r="4316" spans="1:2" x14ac:dyDescent="0.25">
      <c r="A4316" s="6" t="s">
        <v>35865</v>
      </c>
      <c r="B4316" s="6">
        <v>2</v>
      </c>
    </row>
    <row r="4317" spans="1:2" x14ac:dyDescent="0.25">
      <c r="A4317" s="6" t="s">
        <v>36592</v>
      </c>
      <c r="B4317" s="6">
        <v>2</v>
      </c>
    </row>
    <row r="4318" spans="1:2" x14ac:dyDescent="0.25">
      <c r="A4318" s="6" t="s">
        <v>270</v>
      </c>
      <c r="B4318" s="6">
        <v>2</v>
      </c>
    </row>
    <row r="4319" spans="1:2" x14ac:dyDescent="0.25">
      <c r="A4319" s="6" t="s">
        <v>227</v>
      </c>
      <c r="B4319" s="6">
        <v>2</v>
      </c>
    </row>
    <row r="4320" spans="1:2" x14ac:dyDescent="0.25">
      <c r="A4320" s="6" t="s">
        <v>35864</v>
      </c>
      <c r="B4320" s="6">
        <v>2</v>
      </c>
    </row>
    <row r="4321" spans="1:2" x14ac:dyDescent="0.25">
      <c r="A4321" s="6" t="s">
        <v>210</v>
      </c>
      <c r="B4321" s="6">
        <v>2</v>
      </c>
    </row>
    <row r="4322" spans="1:2" x14ac:dyDescent="0.25">
      <c r="A4322" s="6" t="s">
        <v>35863</v>
      </c>
      <c r="B4322" s="6">
        <v>2</v>
      </c>
    </row>
    <row r="4323" spans="1:2" x14ac:dyDescent="0.25">
      <c r="A4323" s="6" t="s">
        <v>35862</v>
      </c>
      <c r="B4323" s="6">
        <v>2</v>
      </c>
    </row>
    <row r="4324" spans="1:2" x14ac:dyDescent="0.25">
      <c r="A4324" s="6" t="s">
        <v>35861</v>
      </c>
      <c r="B4324" s="6">
        <v>2</v>
      </c>
    </row>
    <row r="4325" spans="1:2" x14ac:dyDescent="0.25">
      <c r="A4325" s="6" t="s">
        <v>36114</v>
      </c>
      <c r="B4325" s="6">
        <v>2</v>
      </c>
    </row>
    <row r="4326" spans="1:2" x14ac:dyDescent="0.25">
      <c r="A4326" s="6" t="s">
        <v>35860</v>
      </c>
      <c r="B4326" s="6">
        <v>2</v>
      </c>
    </row>
    <row r="4327" spans="1:2" x14ac:dyDescent="0.25">
      <c r="A4327" s="6" t="s">
        <v>35859</v>
      </c>
      <c r="B4327" s="6">
        <v>2</v>
      </c>
    </row>
    <row r="4328" spans="1:2" x14ac:dyDescent="0.25">
      <c r="A4328" s="6" t="s">
        <v>35858</v>
      </c>
      <c r="B4328" s="6">
        <v>2</v>
      </c>
    </row>
    <row r="4329" spans="1:2" x14ac:dyDescent="0.25">
      <c r="A4329" s="6" t="s">
        <v>35857</v>
      </c>
      <c r="B4329" s="6">
        <v>2</v>
      </c>
    </row>
    <row r="4330" spans="1:2" x14ac:dyDescent="0.25">
      <c r="A4330" s="6" t="s">
        <v>35856</v>
      </c>
      <c r="B4330" s="6">
        <v>2</v>
      </c>
    </row>
    <row r="4331" spans="1:2" x14ac:dyDescent="0.25">
      <c r="A4331" s="6" t="s">
        <v>35855</v>
      </c>
      <c r="B4331" s="6">
        <v>2</v>
      </c>
    </row>
    <row r="4332" spans="1:2" x14ac:dyDescent="0.25">
      <c r="A4332" s="6" t="s">
        <v>35854</v>
      </c>
      <c r="B4332" s="6">
        <v>2</v>
      </c>
    </row>
    <row r="4333" spans="1:2" x14ac:dyDescent="0.25">
      <c r="A4333" s="6" t="s">
        <v>35853</v>
      </c>
      <c r="B4333" s="6">
        <v>2</v>
      </c>
    </row>
    <row r="4334" spans="1:2" x14ac:dyDescent="0.25">
      <c r="A4334" s="6" t="s">
        <v>35852</v>
      </c>
      <c r="B4334" s="6">
        <v>2</v>
      </c>
    </row>
    <row r="4335" spans="1:2" x14ac:dyDescent="0.25">
      <c r="A4335" s="6" t="s">
        <v>95</v>
      </c>
      <c r="B4335" s="6">
        <v>2</v>
      </c>
    </row>
    <row r="4336" spans="1:2" x14ac:dyDescent="0.25">
      <c r="A4336" s="6" t="s">
        <v>53</v>
      </c>
      <c r="B4336" s="6">
        <v>2</v>
      </c>
    </row>
    <row r="4337" spans="1:2" x14ac:dyDescent="0.25">
      <c r="A4337" s="6" t="s">
        <v>36272</v>
      </c>
      <c r="B4337" s="6">
        <v>2</v>
      </c>
    </row>
    <row r="4338" spans="1:2" x14ac:dyDescent="0.25">
      <c r="A4338" s="6" t="s">
        <v>35851</v>
      </c>
      <c r="B4338" s="6">
        <v>2</v>
      </c>
    </row>
    <row r="4339" spans="1:2" x14ac:dyDescent="0.25">
      <c r="A4339" s="6" t="s">
        <v>36575</v>
      </c>
      <c r="B4339" s="6">
        <v>2</v>
      </c>
    </row>
    <row r="4340" spans="1:2" x14ac:dyDescent="0.25">
      <c r="A4340" s="6" t="s">
        <v>35850</v>
      </c>
      <c r="B4340" s="6">
        <v>2</v>
      </c>
    </row>
    <row r="4341" spans="1:2" x14ac:dyDescent="0.25">
      <c r="A4341" s="6" t="s">
        <v>36456</v>
      </c>
      <c r="B4341" s="6">
        <v>2</v>
      </c>
    </row>
    <row r="4342" spans="1:2" x14ac:dyDescent="0.25">
      <c r="A4342" s="6" t="s">
        <v>35849</v>
      </c>
      <c r="B4342" s="6">
        <v>2</v>
      </c>
    </row>
    <row r="4343" spans="1:2" x14ac:dyDescent="0.25">
      <c r="A4343" s="6" t="s">
        <v>36357</v>
      </c>
      <c r="B4343" s="6">
        <v>2</v>
      </c>
    </row>
    <row r="4344" spans="1:2" x14ac:dyDescent="0.25">
      <c r="A4344" s="6" t="s">
        <v>219</v>
      </c>
      <c r="B4344" s="6">
        <v>2</v>
      </c>
    </row>
    <row r="4345" spans="1:2" x14ac:dyDescent="0.25">
      <c r="A4345" s="6" t="s">
        <v>188</v>
      </c>
      <c r="B4345" s="6">
        <v>2</v>
      </c>
    </row>
    <row r="4346" spans="1:2" x14ac:dyDescent="0.25">
      <c r="A4346" s="6" t="s">
        <v>36532</v>
      </c>
      <c r="B4346" s="6">
        <v>2</v>
      </c>
    </row>
    <row r="4347" spans="1:2" x14ac:dyDescent="0.25">
      <c r="A4347" s="6" t="s">
        <v>36528</v>
      </c>
      <c r="B4347" s="6">
        <v>2</v>
      </c>
    </row>
    <row r="4348" spans="1:2" x14ac:dyDescent="0.25">
      <c r="A4348" s="6" t="s">
        <v>35848</v>
      </c>
      <c r="B4348" s="6">
        <v>2</v>
      </c>
    </row>
    <row r="4349" spans="1:2" x14ac:dyDescent="0.25">
      <c r="A4349" s="6" t="s">
        <v>35847</v>
      </c>
      <c r="B4349" s="6">
        <v>2</v>
      </c>
    </row>
    <row r="4350" spans="1:2" x14ac:dyDescent="0.25">
      <c r="A4350" s="6" t="s">
        <v>35846</v>
      </c>
      <c r="B4350" s="6">
        <v>2</v>
      </c>
    </row>
    <row r="4351" spans="1:2" x14ac:dyDescent="0.25">
      <c r="A4351" s="6" t="s">
        <v>35845</v>
      </c>
      <c r="B4351" s="6">
        <v>2</v>
      </c>
    </row>
    <row r="4352" spans="1:2" x14ac:dyDescent="0.25">
      <c r="A4352" s="6" t="s">
        <v>35844</v>
      </c>
      <c r="B4352" s="6">
        <v>2</v>
      </c>
    </row>
    <row r="4353" spans="1:2" x14ac:dyDescent="0.25">
      <c r="A4353" s="6" t="s">
        <v>35843</v>
      </c>
      <c r="B4353" s="6">
        <v>2</v>
      </c>
    </row>
    <row r="4354" spans="1:2" x14ac:dyDescent="0.25">
      <c r="A4354" s="6" t="s">
        <v>35842</v>
      </c>
      <c r="B4354" s="6">
        <v>2</v>
      </c>
    </row>
    <row r="4355" spans="1:2" x14ac:dyDescent="0.25">
      <c r="A4355" s="6" t="s">
        <v>35841</v>
      </c>
      <c r="B4355" s="6">
        <v>2</v>
      </c>
    </row>
    <row r="4356" spans="1:2" x14ac:dyDescent="0.25">
      <c r="A4356" s="6" t="s">
        <v>35840</v>
      </c>
      <c r="B4356" s="6">
        <v>2</v>
      </c>
    </row>
    <row r="4357" spans="1:2" x14ac:dyDescent="0.25">
      <c r="A4357" s="6" t="s">
        <v>35839</v>
      </c>
      <c r="B4357" s="6">
        <v>2</v>
      </c>
    </row>
    <row r="4358" spans="1:2" x14ac:dyDescent="0.25">
      <c r="A4358" s="6" t="s">
        <v>35838</v>
      </c>
      <c r="B4358" s="6">
        <v>2</v>
      </c>
    </row>
    <row r="4359" spans="1:2" x14ac:dyDescent="0.25">
      <c r="A4359" s="6" t="s">
        <v>35837</v>
      </c>
      <c r="B4359" s="6">
        <v>2</v>
      </c>
    </row>
    <row r="4360" spans="1:2" x14ac:dyDescent="0.25">
      <c r="A4360" s="6" t="s">
        <v>35836</v>
      </c>
      <c r="B4360" s="6">
        <v>2</v>
      </c>
    </row>
    <row r="4361" spans="1:2" x14ac:dyDescent="0.25">
      <c r="A4361" s="6" t="s">
        <v>119</v>
      </c>
      <c r="B4361" s="6">
        <v>2</v>
      </c>
    </row>
    <row r="4362" spans="1:2" x14ac:dyDescent="0.25">
      <c r="A4362" s="6" t="s">
        <v>35835</v>
      </c>
      <c r="B4362" s="6">
        <v>2</v>
      </c>
    </row>
    <row r="4363" spans="1:2" x14ac:dyDescent="0.25">
      <c r="A4363" s="6" t="s">
        <v>35834</v>
      </c>
      <c r="B4363" s="6">
        <v>2</v>
      </c>
    </row>
    <row r="4364" spans="1:2" x14ac:dyDescent="0.25">
      <c r="A4364" s="6" t="s">
        <v>35833</v>
      </c>
      <c r="B4364" s="6">
        <v>2</v>
      </c>
    </row>
    <row r="4365" spans="1:2" x14ac:dyDescent="0.25">
      <c r="A4365" s="6" t="s">
        <v>35832</v>
      </c>
      <c r="B4365" s="6">
        <v>2</v>
      </c>
    </row>
    <row r="4366" spans="1:2" x14ac:dyDescent="0.25">
      <c r="A4366" s="6" t="s">
        <v>35831</v>
      </c>
      <c r="B4366" s="6">
        <v>2</v>
      </c>
    </row>
    <row r="4367" spans="1:2" x14ac:dyDescent="0.25">
      <c r="A4367" s="6" t="s">
        <v>221</v>
      </c>
      <c r="B4367" s="6">
        <v>2</v>
      </c>
    </row>
    <row r="4368" spans="1:2" x14ac:dyDescent="0.25">
      <c r="A4368" s="6" t="s">
        <v>35830</v>
      </c>
      <c r="B4368" s="6">
        <v>2</v>
      </c>
    </row>
    <row r="4369" spans="1:2" x14ac:dyDescent="0.25">
      <c r="A4369" s="6" t="s">
        <v>35829</v>
      </c>
      <c r="B4369" s="6">
        <v>2</v>
      </c>
    </row>
    <row r="4370" spans="1:2" x14ac:dyDescent="0.25">
      <c r="A4370" s="6" t="s">
        <v>35828</v>
      </c>
      <c r="B4370" s="6">
        <v>2</v>
      </c>
    </row>
    <row r="4371" spans="1:2" x14ac:dyDescent="0.25">
      <c r="A4371" s="6" t="s">
        <v>35827</v>
      </c>
      <c r="B4371" s="6">
        <v>2</v>
      </c>
    </row>
    <row r="4372" spans="1:2" x14ac:dyDescent="0.25">
      <c r="A4372" s="6" t="s">
        <v>35826</v>
      </c>
      <c r="B4372" s="6">
        <v>2</v>
      </c>
    </row>
    <row r="4373" spans="1:2" x14ac:dyDescent="0.25">
      <c r="A4373" s="6" t="s">
        <v>35825</v>
      </c>
      <c r="B4373" s="6">
        <v>2</v>
      </c>
    </row>
    <row r="4374" spans="1:2" x14ac:dyDescent="0.25">
      <c r="A4374" s="6" t="s">
        <v>35824</v>
      </c>
      <c r="B4374" s="6">
        <v>2</v>
      </c>
    </row>
    <row r="4375" spans="1:2" x14ac:dyDescent="0.25">
      <c r="A4375" s="6" t="s">
        <v>226</v>
      </c>
      <c r="B4375" s="6">
        <v>2</v>
      </c>
    </row>
    <row r="4376" spans="1:2" x14ac:dyDescent="0.25">
      <c r="A4376" s="6" t="s">
        <v>141</v>
      </c>
      <c r="B4376" s="6">
        <v>2</v>
      </c>
    </row>
    <row r="4377" spans="1:2" x14ac:dyDescent="0.25">
      <c r="A4377" s="6" t="s">
        <v>35823</v>
      </c>
      <c r="B4377" s="6">
        <v>2</v>
      </c>
    </row>
    <row r="4378" spans="1:2" x14ac:dyDescent="0.25">
      <c r="A4378" s="6" t="s">
        <v>35822</v>
      </c>
      <c r="B4378" s="6">
        <v>2</v>
      </c>
    </row>
    <row r="4379" spans="1:2" x14ac:dyDescent="0.25">
      <c r="A4379" s="6" t="s">
        <v>35821</v>
      </c>
      <c r="B4379" s="6">
        <v>2</v>
      </c>
    </row>
    <row r="4380" spans="1:2" x14ac:dyDescent="0.25">
      <c r="A4380" s="6" t="s">
        <v>35820</v>
      </c>
      <c r="B4380" s="6">
        <v>2</v>
      </c>
    </row>
    <row r="4381" spans="1:2" x14ac:dyDescent="0.25">
      <c r="A4381" s="6" t="s">
        <v>35819</v>
      </c>
      <c r="B4381" s="6">
        <v>2</v>
      </c>
    </row>
    <row r="4382" spans="1:2" x14ac:dyDescent="0.25">
      <c r="A4382" s="6" t="s">
        <v>35818</v>
      </c>
      <c r="B4382" s="6">
        <v>2</v>
      </c>
    </row>
    <row r="4383" spans="1:2" x14ac:dyDescent="0.25">
      <c r="A4383" s="6" t="s">
        <v>35817</v>
      </c>
      <c r="B4383" s="6">
        <v>2</v>
      </c>
    </row>
    <row r="4384" spans="1:2" x14ac:dyDescent="0.25">
      <c r="A4384" s="6" t="s">
        <v>35816</v>
      </c>
      <c r="B4384" s="6">
        <v>2</v>
      </c>
    </row>
    <row r="4385" spans="1:2" x14ac:dyDescent="0.25">
      <c r="A4385" s="6" t="s">
        <v>35815</v>
      </c>
      <c r="B4385" s="6">
        <v>2</v>
      </c>
    </row>
    <row r="4386" spans="1:2" x14ac:dyDescent="0.25">
      <c r="A4386" s="6" t="s">
        <v>35814</v>
      </c>
      <c r="B4386" s="6">
        <v>2</v>
      </c>
    </row>
    <row r="4387" spans="1:2" x14ac:dyDescent="0.25">
      <c r="A4387" s="6" t="s">
        <v>35813</v>
      </c>
      <c r="B4387" s="6">
        <v>2</v>
      </c>
    </row>
    <row r="4388" spans="1:2" x14ac:dyDescent="0.25">
      <c r="A4388" s="6" t="s">
        <v>35812</v>
      </c>
      <c r="B4388" s="6">
        <v>2</v>
      </c>
    </row>
    <row r="4389" spans="1:2" x14ac:dyDescent="0.25">
      <c r="A4389" s="6" t="s">
        <v>35811</v>
      </c>
      <c r="B4389" s="6">
        <v>2</v>
      </c>
    </row>
    <row r="4390" spans="1:2" x14ac:dyDescent="0.25">
      <c r="A4390" s="6" t="s">
        <v>36539</v>
      </c>
      <c r="B4390" s="6">
        <v>2</v>
      </c>
    </row>
    <row r="4391" spans="1:2" x14ac:dyDescent="0.25">
      <c r="A4391" s="6" t="s">
        <v>35810</v>
      </c>
      <c r="B4391" s="6">
        <v>2</v>
      </c>
    </row>
    <row r="4392" spans="1:2" x14ac:dyDescent="0.25">
      <c r="A4392" s="6" t="s">
        <v>36424</v>
      </c>
      <c r="B4392" s="6">
        <v>2</v>
      </c>
    </row>
    <row r="4393" spans="1:2" x14ac:dyDescent="0.25">
      <c r="A4393" s="6" t="s">
        <v>35809</v>
      </c>
      <c r="B4393" s="6">
        <v>2</v>
      </c>
    </row>
    <row r="4394" spans="1:2" x14ac:dyDescent="0.25">
      <c r="A4394" s="6" t="s">
        <v>32</v>
      </c>
      <c r="B4394" s="6">
        <v>2</v>
      </c>
    </row>
    <row r="4395" spans="1:2" x14ac:dyDescent="0.25">
      <c r="A4395" s="6" t="s">
        <v>36660</v>
      </c>
      <c r="B4395" s="6">
        <v>2</v>
      </c>
    </row>
    <row r="4396" spans="1:2" x14ac:dyDescent="0.25">
      <c r="A4396" s="6" t="s">
        <v>84</v>
      </c>
      <c r="B4396" s="6">
        <v>2</v>
      </c>
    </row>
    <row r="4397" spans="1:2" x14ac:dyDescent="0.25">
      <c r="A4397" s="6" t="s">
        <v>35808</v>
      </c>
      <c r="B4397" s="6">
        <v>2</v>
      </c>
    </row>
    <row r="4398" spans="1:2" x14ac:dyDescent="0.25">
      <c r="A4398" s="6" t="s">
        <v>35807</v>
      </c>
      <c r="B4398" s="6">
        <v>2</v>
      </c>
    </row>
    <row r="4399" spans="1:2" x14ac:dyDescent="0.25">
      <c r="A4399" s="6" t="s">
        <v>35806</v>
      </c>
      <c r="B4399" s="6">
        <v>2</v>
      </c>
    </row>
    <row r="4400" spans="1:2" x14ac:dyDescent="0.25">
      <c r="A4400" s="6" t="s">
        <v>35805</v>
      </c>
      <c r="B4400" s="6">
        <v>2</v>
      </c>
    </row>
    <row r="4401" spans="1:2" x14ac:dyDescent="0.25">
      <c r="A4401" s="6" t="s">
        <v>35804</v>
      </c>
      <c r="B4401" s="6">
        <v>2</v>
      </c>
    </row>
    <row r="4402" spans="1:2" x14ac:dyDescent="0.25">
      <c r="A4402" s="6" t="s">
        <v>35803</v>
      </c>
      <c r="B4402" s="6">
        <v>2</v>
      </c>
    </row>
    <row r="4403" spans="1:2" x14ac:dyDescent="0.25">
      <c r="A4403" s="6" t="s">
        <v>36625</v>
      </c>
      <c r="B4403" s="6">
        <v>2</v>
      </c>
    </row>
    <row r="4404" spans="1:2" x14ac:dyDescent="0.25">
      <c r="A4404" s="6" t="s">
        <v>35802</v>
      </c>
      <c r="B4404" s="6">
        <v>2</v>
      </c>
    </row>
    <row r="4405" spans="1:2" x14ac:dyDescent="0.25">
      <c r="A4405" s="6" t="s">
        <v>36674</v>
      </c>
      <c r="B4405" s="6">
        <v>2</v>
      </c>
    </row>
    <row r="4406" spans="1:2" x14ac:dyDescent="0.25">
      <c r="A4406" s="6" t="s">
        <v>36655</v>
      </c>
      <c r="B4406" s="6">
        <v>2</v>
      </c>
    </row>
    <row r="4407" spans="1:2" x14ac:dyDescent="0.25">
      <c r="A4407" s="6" t="s">
        <v>35801</v>
      </c>
      <c r="B4407" s="6">
        <v>2</v>
      </c>
    </row>
    <row r="4408" spans="1:2" x14ac:dyDescent="0.25">
      <c r="A4408" s="6" t="s">
        <v>35800</v>
      </c>
      <c r="B4408" s="6">
        <v>2</v>
      </c>
    </row>
    <row r="4409" spans="1:2" x14ac:dyDescent="0.25">
      <c r="A4409" s="6" t="s">
        <v>35799</v>
      </c>
      <c r="B4409" s="6">
        <v>2</v>
      </c>
    </row>
    <row r="4410" spans="1:2" x14ac:dyDescent="0.25">
      <c r="A4410" s="6" t="s">
        <v>35798</v>
      </c>
      <c r="B4410" s="6">
        <v>2</v>
      </c>
    </row>
    <row r="4411" spans="1:2" x14ac:dyDescent="0.25">
      <c r="A4411" s="6" t="s">
        <v>35797</v>
      </c>
      <c r="B4411" s="6">
        <v>2</v>
      </c>
    </row>
    <row r="4412" spans="1:2" x14ac:dyDescent="0.25">
      <c r="A4412" s="6" t="s">
        <v>35796</v>
      </c>
      <c r="B4412" s="6">
        <v>2</v>
      </c>
    </row>
    <row r="4413" spans="1:2" x14ac:dyDescent="0.25">
      <c r="A4413" s="6" t="s">
        <v>35795</v>
      </c>
      <c r="B4413" s="6">
        <v>2</v>
      </c>
    </row>
    <row r="4414" spans="1:2" x14ac:dyDescent="0.25">
      <c r="A4414" s="6" t="s">
        <v>35794</v>
      </c>
      <c r="B4414" s="6">
        <v>2</v>
      </c>
    </row>
    <row r="4415" spans="1:2" x14ac:dyDescent="0.25">
      <c r="A4415" s="6" t="s">
        <v>35793</v>
      </c>
      <c r="B4415" s="6">
        <v>2</v>
      </c>
    </row>
    <row r="4416" spans="1:2" x14ac:dyDescent="0.25">
      <c r="A4416" s="6" t="s">
        <v>35792</v>
      </c>
      <c r="B4416" s="6">
        <v>2</v>
      </c>
    </row>
    <row r="4417" spans="1:2" x14ac:dyDescent="0.25">
      <c r="A4417" s="6" t="s">
        <v>35791</v>
      </c>
      <c r="B4417" s="6">
        <v>2</v>
      </c>
    </row>
    <row r="4418" spans="1:2" x14ac:dyDescent="0.25">
      <c r="A4418" s="6" t="s">
        <v>35790</v>
      </c>
      <c r="B4418" s="6">
        <v>2</v>
      </c>
    </row>
    <row r="4419" spans="1:2" x14ac:dyDescent="0.25">
      <c r="A4419" s="6" t="s">
        <v>40</v>
      </c>
      <c r="B4419" s="6">
        <v>2</v>
      </c>
    </row>
    <row r="4420" spans="1:2" x14ac:dyDescent="0.25">
      <c r="A4420" s="6" t="s">
        <v>35789</v>
      </c>
      <c r="B4420" s="6">
        <v>2</v>
      </c>
    </row>
    <row r="4421" spans="1:2" x14ac:dyDescent="0.25">
      <c r="A4421" s="6" t="s">
        <v>35788</v>
      </c>
      <c r="B4421" s="6">
        <v>2</v>
      </c>
    </row>
    <row r="4422" spans="1:2" x14ac:dyDescent="0.25">
      <c r="A4422" s="6" t="s">
        <v>35787</v>
      </c>
      <c r="B4422" s="6">
        <v>2</v>
      </c>
    </row>
    <row r="4423" spans="1:2" x14ac:dyDescent="0.25">
      <c r="A4423" s="6" t="s">
        <v>35786</v>
      </c>
      <c r="B4423" s="6">
        <v>2</v>
      </c>
    </row>
    <row r="4424" spans="1:2" x14ac:dyDescent="0.25">
      <c r="A4424" s="6" t="s">
        <v>35785</v>
      </c>
      <c r="B4424" s="6">
        <v>2</v>
      </c>
    </row>
    <row r="4425" spans="1:2" x14ac:dyDescent="0.25">
      <c r="A4425" s="6" t="s">
        <v>36553</v>
      </c>
      <c r="B4425" s="6">
        <v>2</v>
      </c>
    </row>
    <row r="4426" spans="1:2" x14ac:dyDescent="0.25">
      <c r="A4426" s="6" t="s">
        <v>35784</v>
      </c>
      <c r="B4426" s="6">
        <v>2</v>
      </c>
    </row>
    <row r="4427" spans="1:2" x14ac:dyDescent="0.25">
      <c r="A4427" s="6" t="s">
        <v>34025</v>
      </c>
      <c r="B4427" s="6">
        <v>2</v>
      </c>
    </row>
    <row r="4428" spans="1:2" x14ac:dyDescent="0.25">
      <c r="A4428" s="6" t="s">
        <v>35783</v>
      </c>
      <c r="B4428" s="6">
        <v>2</v>
      </c>
    </row>
    <row r="4429" spans="1:2" x14ac:dyDescent="0.25">
      <c r="A4429" s="6" t="s">
        <v>35782</v>
      </c>
      <c r="B4429" s="6">
        <v>2</v>
      </c>
    </row>
    <row r="4430" spans="1:2" x14ac:dyDescent="0.25">
      <c r="A4430" s="6" t="s">
        <v>35781</v>
      </c>
      <c r="B4430" s="6">
        <v>2</v>
      </c>
    </row>
    <row r="4431" spans="1:2" x14ac:dyDescent="0.25">
      <c r="A4431" s="6" t="s">
        <v>35780</v>
      </c>
      <c r="B4431" s="6">
        <v>2</v>
      </c>
    </row>
    <row r="4432" spans="1:2" x14ac:dyDescent="0.25">
      <c r="A4432" s="6" t="s">
        <v>35779</v>
      </c>
      <c r="B4432" s="6">
        <v>2</v>
      </c>
    </row>
    <row r="4433" spans="1:2" x14ac:dyDescent="0.25">
      <c r="A4433" s="6" t="s">
        <v>35778</v>
      </c>
      <c r="B4433" s="6">
        <v>2</v>
      </c>
    </row>
    <row r="4434" spans="1:2" x14ac:dyDescent="0.25">
      <c r="A4434" s="6" t="s">
        <v>222</v>
      </c>
      <c r="B4434" s="6">
        <v>2</v>
      </c>
    </row>
    <row r="4435" spans="1:2" x14ac:dyDescent="0.25">
      <c r="A4435" s="6" t="s">
        <v>35777</v>
      </c>
      <c r="B4435" s="6">
        <v>2</v>
      </c>
    </row>
    <row r="4436" spans="1:2" x14ac:dyDescent="0.25">
      <c r="A4436" s="6" t="s">
        <v>36540</v>
      </c>
      <c r="B4436" s="6">
        <v>2</v>
      </c>
    </row>
    <row r="4437" spans="1:2" x14ac:dyDescent="0.25">
      <c r="A4437" s="6" t="s">
        <v>285</v>
      </c>
      <c r="B4437" s="6">
        <v>2</v>
      </c>
    </row>
    <row r="4438" spans="1:2" x14ac:dyDescent="0.25">
      <c r="A4438" s="6" t="s">
        <v>36126</v>
      </c>
      <c r="B4438" s="6">
        <v>2</v>
      </c>
    </row>
    <row r="4439" spans="1:2" x14ac:dyDescent="0.25">
      <c r="A4439" s="6" t="s">
        <v>36550</v>
      </c>
      <c r="B4439" s="6">
        <v>2</v>
      </c>
    </row>
    <row r="4440" spans="1:2" x14ac:dyDescent="0.25">
      <c r="A4440" s="6" t="s">
        <v>180</v>
      </c>
      <c r="B4440" s="6">
        <v>2</v>
      </c>
    </row>
    <row r="4441" spans="1:2" x14ac:dyDescent="0.25">
      <c r="A4441" s="6" t="s">
        <v>35776</v>
      </c>
      <c r="B4441" s="6">
        <v>2</v>
      </c>
    </row>
    <row r="4442" spans="1:2" x14ac:dyDescent="0.25">
      <c r="A4442" s="6" t="s">
        <v>35775</v>
      </c>
      <c r="B4442" s="6">
        <v>2</v>
      </c>
    </row>
    <row r="4443" spans="1:2" x14ac:dyDescent="0.25">
      <c r="A4443" s="6" t="s">
        <v>36537</v>
      </c>
      <c r="B4443" s="6">
        <v>2</v>
      </c>
    </row>
    <row r="4444" spans="1:2" x14ac:dyDescent="0.25">
      <c r="A4444" s="6" t="s">
        <v>35774</v>
      </c>
      <c r="B4444" s="6">
        <v>2</v>
      </c>
    </row>
    <row r="4445" spans="1:2" x14ac:dyDescent="0.25">
      <c r="A4445" s="6" t="s">
        <v>35773</v>
      </c>
      <c r="B4445" s="6">
        <v>2</v>
      </c>
    </row>
    <row r="4446" spans="1:2" x14ac:dyDescent="0.25">
      <c r="A4446" s="6" t="s">
        <v>36577</v>
      </c>
      <c r="B4446" s="6">
        <v>2</v>
      </c>
    </row>
    <row r="4447" spans="1:2" x14ac:dyDescent="0.25">
      <c r="A4447" s="6" t="s">
        <v>35772</v>
      </c>
      <c r="B4447" s="6">
        <v>2</v>
      </c>
    </row>
    <row r="4448" spans="1:2" x14ac:dyDescent="0.25">
      <c r="A4448" s="6" t="s">
        <v>35771</v>
      </c>
      <c r="B4448" s="6">
        <v>2</v>
      </c>
    </row>
    <row r="4449" spans="1:2" x14ac:dyDescent="0.25">
      <c r="A4449" s="6" t="s">
        <v>35770</v>
      </c>
      <c r="B4449" s="6">
        <v>2</v>
      </c>
    </row>
    <row r="4450" spans="1:2" x14ac:dyDescent="0.25">
      <c r="A4450" s="6" t="s">
        <v>36638</v>
      </c>
      <c r="B4450" s="6">
        <v>2</v>
      </c>
    </row>
    <row r="4451" spans="1:2" x14ac:dyDescent="0.25">
      <c r="A4451" s="6" t="s">
        <v>35769</v>
      </c>
      <c r="B4451" s="6">
        <v>2</v>
      </c>
    </row>
    <row r="4452" spans="1:2" x14ac:dyDescent="0.25">
      <c r="A4452" s="6" t="s">
        <v>35768</v>
      </c>
      <c r="B4452" s="6">
        <v>2</v>
      </c>
    </row>
    <row r="4453" spans="1:2" x14ac:dyDescent="0.25">
      <c r="A4453" s="6" t="s">
        <v>35767</v>
      </c>
      <c r="B4453" s="6">
        <v>2</v>
      </c>
    </row>
    <row r="4454" spans="1:2" x14ac:dyDescent="0.25">
      <c r="A4454" s="6" t="s">
        <v>35766</v>
      </c>
      <c r="B4454" s="6">
        <v>2</v>
      </c>
    </row>
    <row r="4455" spans="1:2" x14ac:dyDescent="0.25">
      <c r="A4455" s="6" t="s">
        <v>35765</v>
      </c>
      <c r="B4455" s="6">
        <v>2</v>
      </c>
    </row>
    <row r="4456" spans="1:2" x14ac:dyDescent="0.25">
      <c r="A4456" s="6" t="s">
        <v>35764</v>
      </c>
      <c r="B4456" s="6">
        <v>2</v>
      </c>
    </row>
    <row r="4457" spans="1:2" x14ac:dyDescent="0.25">
      <c r="A4457" s="6" t="s">
        <v>35763</v>
      </c>
      <c r="B4457" s="6">
        <v>2</v>
      </c>
    </row>
    <row r="4458" spans="1:2" x14ac:dyDescent="0.25">
      <c r="A4458" s="6" t="s">
        <v>35762</v>
      </c>
      <c r="B4458" s="6">
        <v>2</v>
      </c>
    </row>
    <row r="4459" spans="1:2" x14ac:dyDescent="0.25">
      <c r="A4459" s="6" t="s">
        <v>35761</v>
      </c>
      <c r="B4459" s="6">
        <v>2</v>
      </c>
    </row>
    <row r="4460" spans="1:2" x14ac:dyDescent="0.25">
      <c r="A4460" s="6" t="s">
        <v>26</v>
      </c>
      <c r="B4460" s="6">
        <v>2</v>
      </c>
    </row>
    <row r="4461" spans="1:2" x14ac:dyDescent="0.25">
      <c r="A4461" s="6" t="s">
        <v>35760</v>
      </c>
      <c r="B4461" s="6">
        <v>2</v>
      </c>
    </row>
    <row r="4462" spans="1:2" x14ac:dyDescent="0.25">
      <c r="A4462" s="6" t="s">
        <v>35759</v>
      </c>
      <c r="B4462" s="6">
        <v>2</v>
      </c>
    </row>
    <row r="4463" spans="1:2" x14ac:dyDescent="0.25">
      <c r="A4463" s="6" t="s">
        <v>35758</v>
      </c>
      <c r="B4463" s="6">
        <v>2</v>
      </c>
    </row>
    <row r="4464" spans="1:2" x14ac:dyDescent="0.25">
      <c r="A4464" s="6" t="s">
        <v>241</v>
      </c>
      <c r="B4464" s="6">
        <v>2</v>
      </c>
    </row>
    <row r="4465" spans="1:2" x14ac:dyDescent="0.25">
      <c r="A4465" s="6" t="s">
        <v>35757</v>
      </c>
      <c r="B4465" s="6">
        <v>2</v>
      </c>
    </row>
    <row r="4466" spans="1:2" x14ac:dyDescent="0.25">
      <c r="A4466" s="6" t="s">
        <v>272</v>
      </c>
      <c r="B4466" s="6">
        <v>2</v>
      </c>
    </row>
    <row r="4467" spans="1:2" x14ac:dyDescent="0.25">
      <c r="A4467" s="6" t="s">
        <v>35756</v>
      </c>
      <c r="B4467" s="6">
        <v>2</v>
      </c>
    </row>
    <row r="4468" spans="1:2" x14ac:dyDescent="0.25">
      <c r="A4468" s="6" t="s">
        <v>36098</v>
      </c>
      <c r="B4468" s="6">
        <v>2</v>
      </c>
    </row>
    <row r="4469" spans="1:2" x14ac:dyDescent="0.25">
      <c r="A4469" s="6" t="s">
        <v>35755</v>
      </c>
      <c r="B4469" s="6">
        <v>2</v>
      </c>
    </row>
    <row r="4470" spans="1:2" x14ac:dyDescent="0.25">
      <c r="A4470" s="6" t="s">
        <v>35754</v>
      </c>
      <c r="B4470" s="6">
        <v>2</v>
      </c>
    </row>
    <row r="4471" spans="1:2" x14ac:dyDescent="0.25">
      <c r="A4471" s="6" t="s">
        <v>35753</v>
      </c>
      <c r="B4471" s="6">
        <v>2</v>
      </c>
    </row>
    <row r="4472" spans="1:2" x14ac:dyDescent="0.25">
      <c r="A4472" s="6" t="s">
        <v>35752</v>
      </c>
      <c r="B4472" s="6">
        <v>2</v>
      </c>
    </row>
    <row r="4473" spans="1:2" x14ac:dyDescent="0.25">
      <c r="A4473" s="6" t="s">
        <v>35751</v>
      </c>
      <c r="B4473" s="6">
        <v>2</v>
      </c>
    </row>
    <row r="4474" spans="1:2" x14ac:dyDescent="0.25">
      <c r="A4474" s="6" t="s">
        <v>36296</v>
      </c>
      <c r="B4474" s="6">
        <v>2</v>
      </c>
    </row>
    <row r="4475" spans="1:2" x14ac:dyDescent="0.25">
      <c r="A4475" s="6" t="s">
        <v>35750</v>
      </c>
      <c r="B4475" s="6">
        <v>2</v>
      </c>
    </row>
    <row r="4476" spans="1:2" x14ac:dyDescent="0.25">
      <c r="A4476" s="6" t="s">
        <v>104</v>
      </c>
      <c r="B4476" s="6">
        <v>2</v>
      </c>
    </row>
    <row r="4477" spans="1:2" x14ac:dyDescent="0.25">
      <c r="A4477" s="6" t="s">
        <v>35749</v>
      </c>
      <c r="B4477" s="6">
        <v>2</v>
      </c>
    </row>
    <row r="4478" spans="1:2" x14ac:dyDescent="0.25">
      <c r="A4478" s="6" t="s">
        <v>35748</v>
      </c>
      <c r="B4478" s="6">
        <v>2</v>
      </c>
    </row>
    <row r="4479" spans="1:2" x14ac:dyDescent="0.25">
      <c r="A4479" s="6" t="s">
        <v>36626</v>
      </c>
      <c r="B4479" s="6">
        <v>2</v>
      </c>
    </row>
    <row r="4480" spans="1:2" x14ac:dyDescent="0.25">
      <c r="A4480" s="6" t="s">
        <v>223</v>
      </c>
      <c r="B4480" s="6">
        <v>2</v>
      </c>
    </row>
    <row r="4481" spans="1:2" x14ac:dyDescent="0.25">
      <c r="A4481" s="6" t="s">
        <v>35747</v>
      </c>
      <c r="B4481" s="6">
        <v>2</v>
      </c>
    </row>
    <row r="4482" spans="1:2" x14ac:dyDescent="0.25">
      <c r="A4482" s="6" t="s">
        <v>35746</v>
      </c>
      <c r="B4482" s="6">
        <v>2</v>
      </c>
    </row>
    <row r="4483" spans="1:2" x14ac:dyDescent="0.25">
      <c r="A4483" s="6" t="s">
        <v>35745</v>
      </c>
      <c r="B4483" s="6">
        <v>2</v>
      </c>
    </row>
    <row r="4484" spans="1:2" x14ac:dyDescent="0.25">
      <c r="A4484" s="6" t="s">
        <v>35744</v>
      </c>
      <c r="B4484" s="6">
        <v>2</v>
      </c>
    </row>
    <row r="4485" spans="1:2" x14ac:dyDescent="0.25">
      <c r="A4485" s="6" t="s">
        <v>35743</v>
      </c>
      <c r="B4485" s="6">
        <v>2</v>
      </c>
    </row>
    <row r="4486" spans="1:2" x14ac:dyDescent="0.25">
      <c r="A4486" s="6" t="s">
        <v>35742</v>
      </c>
      <c r="B4486" s="6">
        <v>2</v>
      </c>
    </row>
    <row r="4487" spans="1:2" x14ac:dyDescent="0.25">
      <c r="A4487" s="6" t="s">
        <v>305</v>
      </c>
      <c r="B4487" s="6">
        <v>2</v>
      </c>
    </row>
    <row r="4488" spans="1:2" x14ac:dyDescent="0.25">
      <c r="A4488" s="6" t="s">
        <v>35741</v>
      </c>
      <c r="B4488" s="6">
        <v>2</v>
      </c>
    </row>
    <row r="4489" spans="1:2" x14ac:dyDescent="0.25">
      <c r="A4489" s="6" t="s">
        <v>35740</v>
      </c>
      <c r="B4489" s="6">
        <v>2</v>
      </c>
    </row>
    <row r="4490" spans="1:2" x14ac:dyDescent="0.25">
      <c r="A4490" s="6" t="s">
        <v>35739</v>
      </c>
      <c r="B4490" s="6">
        <v>2</v>
      </c>
    </row>
    <row r="4491" spans="1:2" x14ac:dyDescent="0.25">
      <c r="A4491" s="6" t="s">
        <v>35738</v>
      </c>
      <c r="B4491" s="6">
        <v>2</v>
      </c>
    </row>
    <row r="4492" spans="1:2" x14ac:dyDescent="0.25">
      <c r="A4492" s="6" t="s">
        <v>35737</v>
      </c>
      <c r="B4492" s="6">
        <v>2</v>
      </c>
    </row>
    <row r="4493" spans="1:2" x14ac:dyDescent="0.25">
      <c r="A4493" s="6" t="s">
        <v>36395</v>
      </c>
      <c r="B4493" s="6">
        <v>2</v>
      </c>
    </row>
    <row r="4494" spans="1:2" x14ac:dyDescent="0.25">
      <c r="A4494" s="6" t="s">
        <v>35736</v>
      </c>
      <c r="B4494" s="6">
        <v>2</v>
      </c>
    </row>
    <row r="4495" spans="1:2" x14ac:dyDescent="0.25">
      <c r="A4495" s="6" t="s">
        <v>35735</v>
      </c>
      <c r="B4495" s="6">
        <v>2</v>
      </c>
    </row>
    <row r="4496" spans="1:2" x14ac:dyDescent="0.25">
      <c r="A4496" s="6" t="s">
        <v>35734</v>
      </c>
      <c r="B4496" s="6">
        <v>2</v>
      </c>
    </row>
    <row r="4497" spans="1:2" x14ac:dyDescent="0.25">
      <c r="A4497" s="6" t="s">
        <v>35733</v>
      </c>
      <c r="B4497" s="6">
        <v>2</v>
      </c>
    </row>
    <row r="4498" spans="1:2" x14ac:dyDescent="0.25">
      <c r="A4498" s="6" t="s">
        <v>25</v>
      </c>
      <c r="B4498" s="6">
        <v>2</v>
      </c>
    </row>
    <row r="4499" spans="1:2" x14ac:dyDescent="0.25">
      <c r="A4499" s="6" t="s">
        <v>35732</v>
      </c>
      <c r="B4499" s="6">
        <v>2</v>
      </c>
    </row>
    <row r="4500" spans="1:2" x14ac:dyDescent="0.25">
      <c r="A4500" s="6" t="s">
        <v>35731</v>
      </c>
      <c r="B4500" s="6">
        <v>2</v>
      </c>
    </row>
    <row r="4501" spans="1:2" x14ac:dyDescent="0.25">
      <c r="A4501" s="6" t="s">
        <v>86</v>
      </c>
      <c r="B4501" s="6">
        <v>2</v>
      </c>
    </row>
    <row r="4502" spans="1:2" x14ac:dyDescent="0.25">
      <c r="A4502" s="6" t="s">
        <v>35730</v>
      </c>
      <c r="B4502" s="6">
        <v>2</v>
      </c>
    </row>
    <row r="4503" spans="1:2" x14ac:dyDescent="0.25">
      <c r="A4503" s="6" t="s">
        <v>34018</v>
      </c>
      <c r="B4503" s="6">
        <v>2</v>
      </c>
    </row>
    <row r="4504" spans="1:2" x14ac:dyDescent="0.25">
      <c r="A4504" s="6" t="s">
        <v>35729</v>
      </c>
      <c r="B4504" s="6">
        <v>2</v>
      </c>
    </row>
    <row r="4505" spans="1:2" x14ac:dyDescent="0.25">
      <c r="A4505" s="6" t="s">
        <v>36614</v>
      </c>
      <c r="B4505" s="6">
        <v>2</v>
      </c>
    </row>
    <row r="4506" spans="1:2" x14ac:dyDescent="0.25">
      <c r="A4506" s="6" t="s">
        <v>44</v>
      </c>
      <c r="B4506" s="6">
        <v>2</v>
      </c>
    </row>
    <row r="4507" spans="1:2" x14ac:dyDescent="0.25">
      <c r="A4507" s="6" t="s">
        <v>35728</v>
      </c>
      <c r="B4507" s="6">
        <v>2</v>
      </c>
    </row>
    <row r="4508" spans="1:2" x14ac:dyDescent="0.25">
      <c r="A4508" s="6" t="s">
        <v>35727</v>
      </c>
      <c r="B4508" s="6">
        <v>2</v>
      </c>
    </row>
    <row r="4509" spans="1:2" x14ac:dyDescent="0.25">
      <c r="A4509" s="6" t="s">
        <v>212</v>
      </c>
      <c r="B4509" s="6">
        <v>2</v>
      </c>
    </row>
    <row r="4510" spans="1:2" x14ac:dyDescent="0.25">
      <c r="A4510" s="6" t="s">
        <v>36432</v>
      </c>
      <c r="B4510" s="6">
        <v>2</v>
      </c>
    </row>
    <row r="4511" spans="1:2" x14ac:dyDescent="0.25">
      <c r="A4511" s="6" t="s">
        <v>36717</v>
      </c>
      <c r="B4511" s="6">
        <v>2</v>
      </c>
    </row>
    <row r="4512" spans="1:2" x14ac:dyDescent="0.25">
      <c r="A4512" s="6" t="s">
        <v>36653</v>
      </c>
      <c r="B4512" s="6">
        <v>2</v>
      </c>
    </row>
    <row r="4513" spans="1:2" x14ac:dyDescent="0.25">
      <c r="A4513" s="6" t="s">
        <v>36239</v>
      </c>
      <c r="B4513" s="6">
        <v>2</v>
      </c>
    </row>
    <row r="4514" spans="1:2" x14ac:dyDescent="0.25">
      <c r="A4514" s="6" t="s">
        <v>35726</v>
      </c>
      <c r="B4514" s="6">
        <v>2</v>
      </c>
    </row>
    <row r="4515" spans="1:2" x14ac:dyDescent="0.25">
      <c r="A4515" s="6" t="s">
        <v>35725</v>
      </c>
      <c r="B4515" s="6">
        <v>2</v>
      </c>
    </row>
    <row r="4516" spans="1:2" x14ac:dyDescent="0.25">
      <c r="A4516" s="6" t="s">
        <v>35724</v>
      </c>
      <c r="B4516" s="6">
        <v>2</v>
      </c>
    </row>
    <row r="4517" spans="1:2" x14ac:dyDescent="0.25">
      <c r="A4517" s="6" t="s">
        <v>35723</v>
      </c>
      <c r="B4517" s="6">
        <v>2</v>
      </c>
    </row>
    <row r="4518" spans="1:2" x14ac:dyDescent="0.25">
      <c r="A4518" s="6" t="s">
        <v>35722</v>
      </c>
      <c r="B4518" s="6">
        <v>2</v>
      </c>
    </row>
    <row r="4519" spans="1:2" x14ac:dyDescent="0.25">
      <c r="A4519" s="6" t="s">
        <v>209</v>
      </c>
      <c r="B4519" s="6">
        <v>2</v>
      </c>
    </row>
    <row r="4520" spans="1:2" x14ac:dyDescent="0.25">
      <c r="A4520" s="6" t="s">
        <v>36104</v>
      </c>
      <c r="B4520" s="6">
        <v>2</v>
      </c>
    </row>
    <row r="4521" spans="1:2" x14ac:dyDescent="0.25">
      <c r="A4521" s="6" t="s">
        <v>36670</v>
      </c>
      <c r="B4521" s="6">
        <v>2</v>
      </c>
    </row>
    <row r="4522" spans="1:2" x14ac:dyDescent="0.25">
      <c r="A4522" s="6" t="s">
        <v>35721</v>
      </c>
      <c r="B4522" s="6">
        <v>2</v>
      </c>
    </row>
    <row r="4523" spans="1:2" x14ac:dyDescent="0.25">
      <c r="A4523" s="6" t="s">
        <v>35720</v>
      </c>
      <c r="B4523" s="6">
        <v>2</v>
      </c>
    </row>
    <row r="4524" spans="1:2" x14ac:dyDescent="0.25">
      <c r="A4524" s="6" t="s">
        <v>35719</v>
      </c>
      <c r="B4524" s="6">
        <v>2</v>
      </c>
    </row>
    <row r="4525" spans="1:2" x14ac:dyDescent="0.25">
      <c r="A4525" s="6" t="s">
        <v>36330</v>
      </c>
      <c r="B4525" s="6">
        <v>2</v>
      </c>
    </row>
    <row r="4526" spans="1:2" x14ac:dyDescent="0.25">
      <c r="A4526" s="6" t="s">
        <v>187</v>
      </c>
      <c r="B4526" s="6">
        <v>2</v>
      </c>
    </row>
    <row r="4527" spans="1:2" x14ac:dyDescent="0.25">
      <c r="A4527" s="6" t="s">
        <v>35718</v>
      </c>
      <c r="B4527" s="6">
        <v>2</v>
      </c>
    </row>
    <row r="4528" spans="1:2" x14ac:dyDescent="0.25">
      <c r="A4528" s="6" t="s">
        <v>36254</v>
      </c>
      <c r="B4528" s="6">
        <v>2</v>
      </c>
    </row>
    <row r="4529" spans="1:2" x14ac:dyDescent="0.25">
      <c r="A4529" s="6" t="s">
        <v>36217</v>
      </c>
      <c r="B4529" s="6">
        <v>2</v>
      </c>
    </row>
    <row r="4530" spans="1:2" x14ac:dyDescent="0.25">
      <c r="A4530" s="6" t="s">
        <v>35717</v>
      </c>
      <c r="B4530" s="6">
        <v>2</v>
      </c>
    </row>
    <row r="4531" spans="1:2" x14ac:dyDescent="0.25">
      <c r="A4531" s="6" t="s">
        <v>93</v>
      </c>
      <c r="B4531" s="6">
        <v>2</v>
      </c>
    </row>
    <row r="4532" spans="1:2" x14ac:dyDescent="0.25">
      <c r="A4532" s="6" t="s">
        <v>248</v>
      </c>
      <c r="B4532" s="6">
        <v>2</v>
      </c>
    </row>
    <row r="4533" spans="1:2" x14ac:dyDescent="0.25">
      <c r="A4533" s="6" t="s">
        <v>35716</v>
      </c>
      <c r="B4533" s="6">
        <v>2</v>
      </c>
    </row>
    <row r="4534" spans="1:2" x14ac:dyDescent="0.25">
      <c r="A4534" s="6" t="s">
        <v>35715</v>
      </c>
      <c r="B4534" s="6">
        <v>2</v>
      </c>
    </row>
    <row r="4535" spans="1:2" x14ac:dyDescent="0.25">
      <c r="A4535" s="6" t="s">
        <v>35714</v>
      </c>
      <c r="B4535" s="6">
        <v>2</v>
      </c>
    </row>
    <row r="4536" spans="1:2" x14ac:dyDescent="0.25">
      <c r="A4536" s="6" t="s">
        <v>35713</v>
      </c>
      <c r="B4536" s="6">
        <v>2</v>
      </c>
    </row>
    <row r="4537" spans="1:2" x14ac:dyDescent="0.25">
      <c r="A4537" s="6" t="s">
        <v>35712</v>
      </c>
      <c r="B4537" s="6">
        <v>2</v>
      </c>
    </row>
    <row r="4538" spans="1:2" x14ac:dyDescent="0.25">
      <c r="A4538" s="6" t="s">
        <v>35711</v>
      </c>
      <c r="B4538" s="6">
        <v>2</v>
      </c>
    </row>
    <row r="4539" spans="1:2" x14ac:dyDescent="0.25">
      <c r="A4539" s="6" t="s">
        <v>35710</v>
      </c>
      <c r="B4539" s="6">
        <v>2</v>
      </c>
    </row>
    <row r="4540" spans="1:2" x14ac:dyDescent="0.25">
      <c r="A4540" s="6" t="s">
        <v>35709</v>
      </c>
      <c r="B4540" s="6">
        <v>2</v>
      </c>
    </row>
    <row r="4541" spans="1:2" x14ac:dyDescent="0.25">
      <c r="A4541" s="6" t="s">
        <v>35708</v>
      </c>
      <c r="B4541" s="6">
        <v>2</v>
      </c>
    </row>
    <row r="4542" spans="1:2" x14ac:dyDescent="0.25">
      <c r="A4542" s="6" t="s">
        <v>35707</v>
      </c>
      <c r="B4542" s="6">
        <v>2</v>
      </c>
    </row>
    <row r="4543" spans="1:2" x14ac:dyDescent="0.25">
      <c r="A4543" s="6" t="s">
        <v>35706</v>
      </c>
      <c r="B4543" s="6">
        <v>2</v>
      </c>
    </row>
    <row r="4544" spans="1:2" x14ac:dyDescent="0.25">
      <c r="A4544" s="6" t="s">
        <v>271</v>
      </c>
      <c r="B4544" s="6">
        <v>2</v>
      </c>
    </row>
    <row r="4545" spans="1:2" x14ac:dyDescent="0.25">
      <c r="A4545" s="6" t="s">
        <v>35705</v>
      </c>
      <c r="B4545" s="6">
        <v>2</v>
      </c>
    </row>
    <row r="4546" spans="1:2" x14ac:dyDescent="0.25">
      <c r="A4546" s="6" t="s">
        <v>36202</v>
      </c>
      <c r="B4546" s="6">
        <v>2</v>
      </c>
    </row>
    <row r="4547" spans="1:2" x14ac:dyDescent="0.25">
      <c r="A4547" s="6" t="s">
        <v>35704</v>
      </c>
      <c r="B4547" s="6">
        <v>2</v>
      </c>
    </row>
    <row r="4548" spans="1:2" x14ac:dyDescent="0.25">
      <c r="A4548" s="6" t="s">
        <v>35703</v>
      </c>
      <c r="B4548" s="6">
        <v>2</v>
      </c>
    </row>
    <row r="4549" spans="1:2" x14ac:dyDescent="0.25">
      <c r="A4549" s="6" t="s">
        <v>36710</v>
      </c>
      <c r="B4549" s="6">
        <v>2</v>
      </c>
    </row>
    <row r="4550" spans="1:2" x14ac:dyDescent="0.25">
      <c r="A4550" s="6" t="s">
        <v>163</v>
      </c>
      <c r="B4550" s="6">
        <v>2</v>
      </c>
    </row>
    <row r="4551" spans="1:2" x14ac:dyDescent="0.25">
      <c r="A4551" s="6" t="s">
        <v>35702</v>
      </c>
      <c r="B4551" s="6">
        <v>2</v>
      </c>
    </row>
    <row r="4552" spans="1:2" x14ac:dyDescent="0.25">
      <c r="A4552" s="6" t="s">
        <v>35701</v>
      </c>
      <c r="B4552" s="6">
        <v>2</v>
      </c>
    </row>
    <row r="4553" spans="1:2" x14ac:dyDescent="0.25">
      <c r="A4553" s="6" t="s">
        <v>35700</v>
      </c>
      <c r="B4553" s="6">
        <v>2</v>
      </c>
    </row>
    <row r="4554" spans="1:2" x14ac:dyDescent="0.25">
      <c r="A4554" s="6" t="s">
        <v>35699</v>
      </c>
      <c r="B4554" s="6">
        <v>2</v>
      </c>
    </row>
    <row r="4555" spans="1:2" x14ac:dyDescent="0.25">
      <c r="A4555" s="6" t="s">
        <v>35698</v>
      </c>
      <c r="B4555" s="6">
        <v>2</v>
      </c>
    </row>
    <row r="4556" spans="1:2" x14ac:dyDescent="0.25">
      <c r="A4556" s="6" t="s">
        <v>35697</v>
      </c>
      <c r="B4556" s="6">
        <v>2</v>
      </c>
    </row>
    <row r="4557" spans="1:2" x14ac:dyDescent="0.25">
      <c r="A4557" s="6" t="s">
        <v>35696</v>
      </c>
      <c r="B4557" s="6">
        <v>2</v>
      </c>
    </row>
    <row r="4558" spans="1:2" x14ac:dyDescent="0.25">
      <c r="A4558" s="6" t="s">
        <v>35695</v>
      </c>
      <c r="B4558" s="6">
        <v>2</v>
      </c>
    </row>
    <row r="4559" spans="1:2" x14ac:dyDescent="0.25">
      <c r="A4559" s="6" t="s">
        <v>35694</v>
      </c>
      <c r="B4559" s="6">
        <v>2</v>
      </c>
    </row>
    <row r="4560" spans="1:2" x14ac:dyDescent="0.25">
      <c r="A4560" s="6" t="s">
        <v>36119</v>
      </c>
      <c r="B4560" s="6">
        <v>2</v>
      </c>
    </row>
    <row r="4561" spans="1:2" x14ac:dyDescent="0.25">
      <c r="A4561" s="6" t="s">
        <v>36158</v>
      </c>
      <c r="B4561" s="6">
        <v>2</v>
      </c>
    </row>
    <row r="4562" spans="1:2" x14ac:dyDescent="0.25">
      <c r="A4562" s="6" t="s">
        <v>35693</v>
      </c>
      <c r="B4562" s="6">
        <v>2</v>
      </c>
    </row>
    <row r="4563" spans="1:2" x14ac:dyDescent="0.25">
      <c r="A4563" s="6" t="s">
        <v>169</v>
      </c>
      <c r="B4563" s="6">
        <v>2</v>
      </c>
    </row>
    <row r="4564" spans="1:2" x14ac:dyDescent="0.25">
      <c r="A4564" s="6" t="s">
        <v>35692</v>
      </c>
      <c r="B4564" s="6">
        <v>2</v>
      </c>
    </row>
    <row r="4565" spans="1:2" x14ac:dyDescent="0.25">
      <c r="A4565" s="6" t="s">
        <v>35691</v>
      </c>
      <c r="B4565" s="6">
        <v>2</v>
      </c>
    </row>
    <row r="4566" spans="1:2" x14ac:dyDescent="0.25">
      <c r="A4566" s="6" t="s">
        <v>35690</v>
      </c>
      <c r="B4566" s="6">
        <v>2</v>
      </c>
    </row>
    <row r="4567" spans="1:2" x14ac:dyDescent="0.25">
      <c r="A4567" s="6" t="s">
        <v>35689</v>
      </c>
      <c r="B4567" s="6">
        <v>2</v>
      </c>
    </row>
    <row r="4568" spans="1:2" x14ac:dyDescent="0.25">
      <c r="A4568" s="6" t="s">
        <v>35688</v>
      </c>
      <c r="B4568" s="6">
        <v>2</v>
      </c>
    </row>
    <row r="4569" spans="1:2" x14ac:dyDescent="0.25">
      <c r="A4569" s="6" t="s">
        <v>35687</v>
      </c>
      <c r="B4569" s="6">
        <v>2</v>
      </c>
    </row>
    <row r="4570" spans="1:2" x14ac:dyDescent="0.25">
      <c r="A4570" s="6" t="s">
        <v>36172</v>
      </c>
      <c r="B4570" s="6">
        <v>2</v>
      </c>
    </row>
    <row r="4571" spans="1:2" x14ac:dyDescent="0.25">
      <c r="A4571" s="6" t="s">
        <v>8866</v>
      </c>
      <c r="B4571" s="6">
        <v>2</v>
      </c>
    </row>
    <row r="4572" spans="1:2" x14ac:dyDescent="0.25">
      <c r="A4572" s="6" t="s">
        <v>36266</v>
      </c>
      <c r="B4572" s="6">
        <v>2</v>
      </c>
    </row>
    <row r="4573" spans="1:2" x14ac:dyDescent="0.25">
      <c r="A4573" s="6" t="s">
        <v>35686</v>
      </c>
      <c r="B4573" s="6">
        <v>2</v>
      </c>
    </row>
    <row r="4574" spans="1:2" x14ac:dyDescent="0.25">
      <c r="A4574" s="6" t="s">
        <v>35685</v>
      </c>
      <c r="B4574" s="6">
        <v>2</v>
      </c>
    </row>
    <row r="4575" spans="1:2" x14ac:dyDescent="0.25">
      <c r="A4575" s="6" t="s">
        <v>36345</v>
      </c>
      <c r="B4575" s="6">
        <v>2</v>
      </c>
    </row>
    <row r="4576" spans="1:2" x14ac:dyDescent="0.25">
      <c r="A4576" s="6" t="s">
        <v>35684</v>
      </c>
      <c r="B4576" s="6">
        <v>2</v>
      </c>
    </row>
    <row r="4577" spans="1:2" x14ac:dyDescent="0.25">
      <c r="A4577" s="6" t="s">
        <v>35683</v>
      </c>
      <c r="B4577" s="6">
        <v>2</v>
      </c>
    </row>
    <row r="4578" spans="1:2" x14ac:dyDescent="0.25">
      <c r="A4578" s="6" t="s">
        <v>36257</v>
      </c>
      <c r="B4578" s="6">
        <v>2</v>
      </c>
    </row>
    <row r="4579" spans="1:2" x14ac:dyDescent="0.25">
      <c r="A4579" s="6" t="s">
        <v>123</v>
      </c>
      <c r="B4579" s="6">
        <v>2</v>
      </c>
    </row>
    <row r="4580" spans="1:2" x14ac:dyDescent="0.25">
      <c r="A4580" s="6" t="s">
        <v>35682</v>
      </c>
      <c r="B4580" s="6">
        <v>2</v>
      </c>
    </row>
    <row r="4581" spans="1:2" x14ac:dyDescent="0.25">
      <c r="A4581" s="6" t="s">
        <v>35681</v>
      </c>
      <c r="B4581" s="6">
        <v>2</v>
      </c>
    </row>
    <row r="4582" spans="1:2" x14ac:dyDescent="0.25">
      <c r="A4582" s="6" t="s">
        <v>35680</v>
      </c>
      <c r="B4582" s="6">
        <v>2</v>
      </c>
    </row>
    <row r="4583" spans="1:2" x14ac:dyDescent="0.25">
      <c r="A4583" s="6" t="s">
        <v>35679</v>
      </c>
      <c r="B4583" s="6">
        <v>2</v>
      </c>
    </row>
    <row r="4584" spans="1:2" x14ac:dyDescent="0.25">
      <c r="A4584" s="6" t="s">
        <v>36229</v>
      </c>
      <c r="B4584" s="6">
        <v>2</v>
      </c>
    </row>
    <row r="4585" spans="1:2" x14ac:dyDescent="0.25">
      <c r="A4585" s="6" t="s">
        <v>35678</v>
      </c>
      <c r="B4585" s="6">
        <v>2</v>
      </c>
    </row>
    <row r="4586" spans="1:2" x14ac:dyDescent="0.25">
      <c r="A4586" s="6" t="s">
        <v>35677</v>
      </c>
      <c r="B4586" s="6">
        <v>2</v>
      </c>
    </row>
    <row r="4587" spans="1:2" x14ac:dyDescent="0.25">
      <c r="A4587" s="6" t="s">
        <v>36574</v>
      </c>
      <c r="B4587" s="6">
        <v>2</v>
      </c>
    </row>
    <row r="4588" spans="1:2" x14ac:dyDescent="0.25">
      <c r="A4588" s="6" t="s">
        <v>35676</v>
      </c>
      <c r="B4588" s="6">
        <v>2</v>
      </c>
    </row>
    <row r="4589" spans="1:2" x14ac:dyDescent="0.25">
      <c r="A4589" s="6" t="s">
        <v>36201</v>
      </c>
      <c r="B4589" s="6">
        <v>2</v>
      </c>
    </row>
    <row r="4590" spans="1:2" x14ac:dyDescent="0.25">
      <c r="A4590" s="6" t="s">
        <v>36379</v>
      </c>
      <c r="B4590" s="6">
        <v>2</v>
      </c>
    </row>
    <row r="4591" spans="1:2" x14ac:dyDescent="0.25">
      <c r="A4591" s="6" t="s">
        <v>35675</v>
      </c>
      <c r="B4591" s="6">
        <v>2</v>
      </c>
    </row>
    <row r="4592" spans="1:2" x14ac:dyDescent="0.25">
      <c r="A4592" s="6" t="s">
        <v>36498</v>
      </c>
      <c r="B4592" s="6">
        <v>2</v>
      </c>
    </row>
    <row r="4593" spans="1:2" x14ac:dyDescent="0.25">
      <c r="A4593" s="6" t="s">
        <v>35674</v>
      </c>
      <c r="B4593" s="6">
        <v>2</v>
      </c>
    </row>
    <row r="4594" spans="1:2" x14ac:dyDescent="0.25">
      <c r="A4594" s="6" t="s">
        <v>35673</v>
      </c>
      <c r="B4594" s="6">
        <v>2</v>
      </c>
    </row>
    <row r="4595" spans="1:2" x14ac:dyDescent="0.25">
      <c r="A4595" s="6" t="s">
        <v>36232</v>
      </c>
      <c r="B4595" s="6">
        <v>2</v>
      </c>
    </row>
    <row r="4596" spans="1:2" x14ac:dyDescent="0.25">
      <c r="A4596" s="6" t="s">
        <v>35672</v>
      </c>
      <c r="B4596" s="6">
        <v>2</v>
      </c>
    </row>
    <row r="4597" spans="1:2" x14ac:dyDescent="0.25">
      <c r="A4597" s="6" t="s">
        <v>35671</v>
      </c>
      <c r="B4597" s="6">
        <v>2</v>
      </c>
    </row>
    <row r="4598" spans="1:2" x14ac:dyDescent="0.25">
      <c r="A4598" s="6" t="s">
        <v>35670</v>
      </c>
      <c r="B4598" s="6">
        <v>2</v>
      </c>
    </row>
    <row r="4599" spans="1:2" x14ac:dyDescent="0.25">
      <c r="A4599" s="6" t="s">
        <v>35669</v>
      </c>
      <c r="B4599" s="6">
        <v>2</v>
      </c>
    </row>
    <row r="4600" spans="1:2" x14ac:dyDescent="0.25">
      <c r="A4600" s="6" t="s">
        <v>35668</v>
      </c>
      <c r="B4600" s="6">
        <v>2</v>
      </c>
    </row>
    <row r="4601" spans="1:2" x14ac:dyDescent="0.25">
      <c r="A4601" s="6" t="s">
        <v>36402</v>
      </c>
      <c r="B4601" s="6">
        <v>2</v>
      </c>
    </row>
    <row r="4602" spans="1:2" x14ac:dyDescent="0.25">
      <c r="A4602" s="6" t="s">
        <v>35667</v>
      </c>
      <c r="B4602" s="6">
        <v>2</v>
      </c>
    </row>
    <row r="4603" spans="1:2" x14ac:dyDescent="0.25">
      <c r="A4603" s="6" t="s">
        <v>36382</v>
      </c>
      <c r="B4603" s="6">
        <v>2</v>
      </c>
    </row>
    <row r="4604" spans="1:2" x14ac:dyDescent="0.25">
      <c r="A4604" s="6" t="s">
        <v>35666</v>
      </c>
      <c r="B4604" s="6">
        <v>2</v>
      </c>
    </row>
    <row r="4605" spans="1:2" x14ac:dyDescent="0.25">
      <c r="A4605" s="6" t="s">
        <v>35665</v>
      </c>
      <c r="B4605" s="6">
        <v>2</v>
      </c>
    </row>
    <row r="4606" spans="1:2" x14ac:dyDescent="0.25">
      <c r="A4606" s="6" t="s">
        <v>36657</v>
      </c>
      <c r="B4606" s="6">
        <v>2</v>
      </c>
    </row>
    <row r="4607" spans="1:2" x14ac:dyDescent="0.25">
      <c r="A4607" s="6" t="s">
        <v>35664</v>
      </c>
      <c r="B4607" s="6">
        <v>2</v>
      </c>
    </row>
    <row r="4608" spans="1:2" x14ac:dyDescent="0.25">
      <c r="A4608" s="6" t="s">
        <v>35663</v>
      </c>
      <c r="B4608" s="6">
        <v>2</v>
      </c>
    </row>
    <row r="4609" spans="1:2" x14ac:dyDescent="0.25">
      <c r="A4609" s="6" t="s">
        <v>136</v>
      </c>
      <c r="B4609" s="6">
        <v>2</v>
      </c>
    </row>
    <row r="4610" spans="1:2" x14ac:dyDescent="0.25">
      <c r="A4610" s="6" t="s">
        <v>35662</v>
      </c>
      <c r="B4610" s="6">
        <v>2</v>
      </c>
    </row>
    <row r="4611" spans="1:2" x14ac:dyDescent="0.25">
      <c r="A4611" s="6" t="s">
        <v>36457</v>
      </c>
      <c r="B4611" s="6">
        <v>2</v>
      </c>
    </row>
    <row r="4612" spans="1:2" x14ac:dyDescent="0.25">
      <c r="A4612" s="6" t="s">
        <v>35661</v>
      </c>
      <c r="B4612" s="6">
        <v>2</v>
      </c>
    </row>
    <row r="4613" spans="1:2" x14ac:dyDescent="0.25">
      <c r="A4613" s="6" t="s">
        <v>35660</v>
      </c>
      <c r="B4613" s="6">
        <v>2</v>
      </c>
    </row>
    <row r="4614" spans="1:2" x14ac:dyDescent="0.25">
      <c r="A4614" s="6" t="s">
        <v>36103</v>
      </c>
      <c r="B4614" s="6">
        <v>2</v>
      </c>
    </row>
    <row r="4615" spans="1:2" x14ac:dyDescent="0.25">
      <c r="A4615" s="6" t="s">
        <v>36409</v>
      </c>
      <c r="B4615" s="6">
        <v>2</v>
      </c>
    </row>
    <row r="4616" spans="1:2" x14ac:dyDescent="0.25">
      <c r="A4616" s="6" t="s">
        <v>35659</v>
      </c>
      <c r="B4616" s="6">
        <v>2</v>
      </c>
    </row>
    <row r="4617" spans="1:2" x14ac:dyDescent="0.25">
      <c r="A4617" s="6" t="s">
        <v>36695</v>
      </c>
      <c r="B4617" s="6">
        <v>2</v>
      </c>
    </row>
    <row r="4618" spans="1:2" x14ac:dyDescent="0.25">
      <c r="A4618" s="6" t="s">
        <v>35658</v>
      </c>
      <c r="B4618" s="6">
        <v>2</v>
      </c>
    </row>
    <row r="4619" spans="1:2" x14ac:dyDescent="0.25">
      <c r="A4619" s="6" t="s">
        <v>35657</v>
      </c>
      <c r="B4619" s="6">
        <v>2</v>
      </c>
    </row>
    <row r="4620" spans="1:2" x14ac:dyDescent="0.25">
      <c r="A4620" s="6" t="s">
        <v>36712</v>
      </c>
      <c r="B4620" s="6">
        <v>2</v>
      </c>
    </row>
    <row r="4621" spans="1:2" x14ac:dyDescent="0.25">
      <c r="A4621" s="6" t="s">
        <v>35656</v>
      </c>
      <c r="B4621" s="6">
        <v>2</v>
      </c>
    </row>
    <row r="4622" spans="1:2" x14ac:dyDescent="0.25">
      <c r="A4622" s="6" t="s">
        <v>36719</v>
      </c>
      <c r="B4622" s="6">
        <v>2</v>
      </c>
    </row>
    <row r="4623" spans="1:2" x14ac:dyDescent="0.25">
      <c r="A4623" s="6" t="s">
        <v>36204</v>
      </c>
      <c r="B4623" s="6">
        <v>2</v>
      </c>
    </row>
    <row r="4624" spans="1:2" x14ac:dyDescent="0.25">
      <c r="A4624" s="6" t="s">
        <v>36405</v>
      </c>
      <c r="B4624" s="6">
        <v>2</v>
      </c>
    </row>
    <row r="4625" spans="1:2" x14ac:dyDescent="0.25">
      <c r="A4625" s="6" t="s">
        <v>36431</v>
      </c>
      <c r="B4625" s="6">
        <v>2</v>
      </c>
    </row>
    <row r="4626" spans="1:2" x14ac:dyDescent="0.25">
      <c r="A4626" s="6" t="s">
        <v>35655</v>
      </c>
      <c r="B4626" s="6">
        <v>2</v>
      </c>
    </row>
    <row r="4627" spans="1:2" x14ac:dyDescent="0.25">
      <c r="A4627" s="6" t="s">
        <v>35654</v>
      </c>
      <c r="B4627" s="6">
        <v>2</v>
      </c>
    </row>
    <row r="4628" spans="1:2" x14ac:dyDescent="0.25">
      <c r="A4628" s="6" t="s">
        <v>35653</v>
      </c>
      <c r="B4628" s="6">
        <v>2</v>
      </c>
    </row>
    <row r="4629" spans="1:2" x14ac:dyDescent="0.25">
      <c r="A4629" s="6" t="s">
        <v>36162</v>
      </c>
      <c r="B4629" s="6">
        <v>2</v>
      </c>
    </row>
    <row r="4630" spans="1:2" x14ac:dyDescent="0.25">
      <c r="A4630" s="6" t="s">
        <v>35652</v>
      </c>
      <c r="B4630" s="6">
        <v>2</v>
      </c>
    </row>
    <row r="4631" spans="1:2" x14ac:dyDescent="0.25">
      <c r="A4631" s="6" t="s">
        <v>35651</v>
      </c>
      <c r="B4631" s="6">
        <v>2</v>
      </c>
    </row>
    <row r="4632" spans="1:2" x14ac:dyDescent="0.25">
      <c r="A4632" s="6" t="s">
        <v>35650</v>
      </c>
      <c r="B4632" s="6">
        <v>2</v>
      </c>
    </row>
    <row r="4633" spans="1:2" x14ac:dyDescent="0.25">
      <c r="A4633" s="6" t="s">
        <v>35649</v>
      </c>
      <c r="B4633" s="6">
        <v>2</v>
      </c>
    </row>
    <row r="4634" spans="1:2" x14ac:dyDescent="0.25">
      <c r="A4634" s="6" t="s">
        <v>35648</v>
      </c>
      <c r="B4634" s="6">
        <v>2</v>
      </c>
    </row>
    <row r="4635" spans="1:2" x14ac:dyDescent="0.25">
      <c r="A4635" s="6" t="s">
        <v>36128</v>
      </c>
      <c r="B4635" s="6">
        <v>2</v>
      </c>
    </row>
    <row r="4636" spans="1:2" x14ac:dyDescent="0.25">
      <c r="A4636" s="6" t="s">
        <v>35647</v>
      </c>
      <c r="B4636" s="6">
        <v>2</v>
      </c>
    </row>
    <row r="4637" spans="1:2" x14ac:dyDescent="0.25">
      <c r="A4637" s="6" t="s">
        <v>35646</v>
      </c>
      <c r="B4637" s="6">
        <v>2</v>
      </c>
    </row>
    <row r="4638" spans="1:2" x14ac:dyDescent="0.25">
      <c r="A4638" s="6" t="s">
        <v>35645</v>
      </c>
      <c r="B4638" s="6">
        <v>2</v>
      </c>
    </row>
    <row r="4639" spans="1:2" x14ac:dyDescent="0.25">
      <c r="A4639" s="6" t="s">
        <v>35644</v>
      </c>
      <c r="B4639" s="6">
        <v>2</v>
      </c>
    </row>
    <row r="4640" spans="1:2" x14ac:dyDescent="0.25">
      <c r="A4640" s="6" t="s">
        <v>35643</v>
      </c>
      <c r="B4640" s="6">
        <v>2</v>
      </c>
    </row>
    <row r="4641" spans="1:2" x14ac:dyDescent="0.25">
      <c r="A4641" s="6" t="s">
        <v>35642</v>
      </c>
      <c r="B4641" s="6">
        <v>2</v>
      </c>
    </row>
    <row r="4642" spans="1:2" x14ac:dyDescent="0.25">
      <c r="A4642" s="6" t="s">
        <v>35641</v>
      </c>
      <c r="B4642" s="6">
        <v>2</v>
      </c>
    </row>
    <row r="4643" spans="1:2" x14ac:dyDescent="0.25">
      <c r="A4643" s="6" t="s">
        <v>35640</v>
      </c>
      <c r="B4643" s="6">
        <v>2</v>
      </c>
    </row>
    <row r="4644" spans="1:2" x14ac:dyDescent="0.25">
      <c r="A4644" s="6" t="s">
        <v>35639</v>
      </c>
      <c r="B4644" s="6">
        <v>2</v>
      </c>
    </row>
    <row r="4645" spans="1:2" x14ac:dyDescent="0.25">
      <c r="A4645" s="6" t="s">
        <v>36152</v>
      </c>
      <c r="B4645" s="6">
        <v>2</v>
      </c>
    </row>
    <row r="4646" spans="1:2" x14ac:dyDescent="0.25">
      <c r="A4646" s="6" t="s">
        <v>35638</v>
      </c>
      <c r="B4646" s="6">
        <v>2</v>
      </c>
    </row>
    <row r="4647" spans="1:2" x14ac:dyDescent="0.25">
      <c r="A4647" s="6" t="s">
        <v>36116</v>
      </c>
      <c r="B4647" s="6">
        <v>2</v>
      </c>
    </row>
    <row r="4648" spans="1:2" x14ac:dyDescent="0.25">
      <c r="A4648" s="6" t="s">
        <v>35637</v>
      </c>
      <c r="B4648" s="6">
        <v>2</v>
      </c>
    </row>
    <row r="4649" spans="1:2" x14ac:dyDescent="0.25">
      <c r="A4649" s="6" t="s">
        <v>35636</v>
      </c>
      <c r="B4649" s="6">
        <v>2</v>
      </c>
    </row>
    <row r="4650" spans="1:2" x14ac:dyDescent="0.25">
      <c r="A4650" s="6" t="s">
        <v>35635</v>
      </c>
      <c r="B4650" s="6">
        <v>2</v>
      </c>
    </row>
    <row r="4651" spans="1:2" x14ac:dyDescent="0.25">
      <c r="A4651" s="6" t="s">
        <v>128</v>
      </c>
      <c r="B4651" s="6">
        <v>2</v>
      </c>
    </row>
    <row r="4652" spans="1:2" x14ac:dyDescent="0.25">
      <c r="A4652" s="6" t="s">
        <v>5</v>
      </c>
      <c r="B4652" s="6">
        <v>2</v>
      </c>
    </row>
    <row r="4653" spans="1:2" x14ac:dyDescent="0.25">
      <c r="A4653" s="6" t="s">
        <v>35634</v>
      </c>
      <c r="B4653" s="6">
        <v>2</v>
      </c>
    </row>
    <row r="4654" spans="1:2" x14ac:dyDescent="0.25">
      <c r="A4654" s="6" t="s">
        <v>36200</v>
      </c>
      <c r="B4654" s="6">
        <v>2</v>
      </c>
    </row>
    <row r="4655" spans="1:2" x14ac:dyDescent="0.25">
      <c r="A4655" s="6" t="s">
        <v>36389</v>
      </c>
      <c r="B4655" s="6">
        <v>2</v>
      </c>
    </row>
    <row r="4656" spans="1:2" x14ac:dyDescent="0.25">
      <c r="A4656" s="6" t="s">
        <v>36236</v>
      </c>
      <c r="B4656" s="6">
        <v>2</v>
      </c>
    </row>
    <row r="4657" spans="1:2" x14ac:dyDescent="0.25">
      <c r="A4657" s="6" t="s">
        <v>35633</v>
      </c>
      <c r="B4657" s="6">
        <v>2</v>
      </c>
    </row>
    <row r="4658" spans="1:2" x14ac:dyDescent="0.25">
      <c r="A4658" s="6" t="s">
        <v>35632</v>
      </c>
      <c r="B4658" s="6">
        <v>2</v>
      </c>
    </row>
    <row r="4659" spans="1:2" x14ac:dyDescent="0.25">
      <c r="A4659" s="6" t="s">
        <v>185</v>
      </c>
      <c r="B4659" s="6">
        <v>2</v>
      </c>
    </row>
    <row r="4660" spans="1:2" x14ac:dyDescent="0.25">
      <c r="A4660" s="6" t="s">
        <v>35631</v>
      </c>
      <c r="B4660" s="6">
        <v>2</v>
      </c>
    </row>
    <row r="4661" spans="1:2" x14ac:dyDescent="0.25">
      <c r="A4661" s="6" t="s">
        <v>36290</v>
      </c>
      <c r="B4661" s="6">
        <v>2</v>
      </c>
    </row>
    <row r="4662" spans="1:2" x14ac:dyDescent="0.25">
      <c r="A4662" s="6" t="s">
        <v>35630</v>
      </c>
      <c r="B4662" s="6">
        <v>2</v>
      </c>
    </row>
    <row r="4663" spans="1:2" x14ac:dyDescent="0.25">
      <c r="A4663" s="6" t="s">
        <v>36341</v>
      </c>
      <c r="B4663" s="6">
        <v>2</v>
      </c>
    </row>
    <row r="4664" spans="1:2" x14ac:dyDescent="0.25">
      <c r="A4664" s="6" t="s">
        <v>35629</v>
      </c>
      <c r="B4664" s="6">
        <v>2</v>
      </c>
    </row>
    <row r="4665" spans="1:2" x14ac:dyDescent="0.25">
      <c r="A4665" s="6" t="s">
        <v>35628</v>
      </c>
      <c r="B4665" s="6">
        <v>2</v>
      </c>
    </row>
    <row r="4666" spans="1:2" x14ac:dyDescent="0.25">
      <c r="A4666" s="6" t="s">
        <v>36246</v>
      </c>
      <c r="B4666" s="6">
        <v>2</v>
      </c>
    </row>
    <row r="4667" spans="1:2" x14ac:dyDescent="0.25">
      <c r="A4667" s="6" t="s">
        <v>36520</v>
      </c>
      <c r="B4667" s="6">
        <v>2</v>
      </c>
    </row>
    <row r="4668" spans="1:2" x14ac:dyDescent="0.25">
      <c r="A4668" s="6" t="s">
        <v>35627</v>
      </c>
      <c r="B4668" s="6">
        <v>2</v>
      </c>
    </row>
    <row r="4669" spans="1:2" x14ac:dyDescent="0.25">
      <c r="A4669" s="6" t="s">
        <v>35626</v>
      </c>
      <c r="B4669" s="6">
        <v>2</v>
      </c>
    </row>
    <row r="4670" spans="1:2" x14ac:dyDescent="0.25">
      <c r="A4670" s="6" t="s">
        <v>35625</v>
      </c>
      <c r="B4670" s="6">
        <v>2</v>
      </c>
    </row>
    <row r="4671" spans="1:2" x14ac:dyDescent="0.25">
      <c r="A4671" s="6" t="s">
        <v>36525</v>
      </c>
      <c r="B4671" s="6">
        <v>2</v>
      </c>
    </row>
    <row r="4672" spans="1:2" x14ac:dyDescent="0.25">
      <c r="A4672" s="6" t="s">
        <v>35624</v>
      </c>
      <c r="B4672" s="6">
        <v>2</v>
      </c>
    </row>
    <row r="4673" spans="1:2" x14ac:dyDescent="0.25">
      <c r="A4673" s="6" t="s">
        <v>35623</v>
      </c>
      <c r="B4673" s="6">
        <v>2</v>
      </c>
    </row>
    <row r="4674" spans="1:2" x14ac:dyDescent="0.25">
      <c r="A4674" s="6" t="s">
        <v>151</v>
      </c>
      <c r="B4674" s="6">
        <v>2</v>
      </c>
    </row>
    <row r="4675" spans="1:2" x14ac:dyDescent="0.25">
      <c r="A4675" s="6" t="s">
        <v>35622</v>
      </c>
      <c r="B4675" s="6">
        <v>2</v>
      </c>
    </row>
    <row r="4676" spans="1:2" x14ac:dyDescent="0.25">
      <c r="A4676" s="6" t="s">
        <v>35621</v>
      </c>
      <c r="B4676" s="6">
        <v>2</v>
      </c>
    </row>
    <row r="4677" spans="1:2" x14ac:dyDescent="0.25">
      <c r="A4677" s="6" t="s">
        <v>36439</v>
      </c>
      <c r="B4677" s="6">
        <v>2</v>
      </c>
    </row>
    <row r="4678" spans="1:2" x14ac:dyDescent="0.25">
      <c r="A4678" s="6" t="s">
        <v>35620</v>
      </c>
      <c r="B4678" s="6">
        <v>2</v>
      </c>
    </row>
    <row r="4679" spans="1:2" x14ac:dyDescent="0.25">
      <c r="A4679" s="6" t="s">
        <v>36666</v>
      </c>
      <c r="B4679" s="6">
        <v>2</v>
      </c>
    </row>
    <row r="4680" spans="1:2" x14ac:dyDescent="0.25">
      <c r="A4680" s="6" t="s">
        <v>36371</v>
      </c>
      <c r="B4680" s="6">
        <v>2</v>
      </c>
    </row>
    <row r="4681" spans="1:2" x14ac:dyDescent="0.25">
      <c r="A4681" s="6" t="s">
        <v>35619</v>
      </c>
      <c r="B4681" s="6">
        <v>2</v>
      </c>
    </row>
    <row r="4682" spans="1:2" x14ac:dyDescent="0.25">
      <c r="A4682" s="6" t="s">
        <v>35618</v>
      </c>
      <c r="B4682" s="6">
        <v>2</v>
      </c>
    </row>
    <row r="4683" spans="1:2" x14ac:dyDescent="0.25">
      <c r="A4683" s="6" t="s">
        <v>35617</v>
      </c>
      <c r="B4683" s="6">
        <v>2</v>
      </c>
    </row>
    <row r="4684" spans="1:2" x14ac:dyDescent="0.25">
      <c r="A4684" s="6" t="s">
        <v>36131</v>
      </c>
      <c r="B4684" s="6">
        <v>2</v>
      </c>
    </row>
    <row r="4685" spans="1:2" x14ac:dyDescent="0.25">
      <c r="A4685" s="6" t="s">
        <v>35616</v>
      </c>
      <c r="B4685" s="6">
        <v>2</v>
      </c>
    </row>
    <row r="4686" spans="1:2" x14ac:dyDescent="0.25">
      <c r="A4686" s="6" t="s">
        <v>35615</v>
      </c>
      <c r="B4686" s="6">
        <v>2</v>
      </c>
    </row>
    <row r="4687" spans="1:2" x14ac:dyDescent="0.25">
      <c r="A4687" s="6" t="s">
        <v>35614</v>
      </c>
      <c r="B4687" s="6">
        <v>2</v>
      </c>
    </row>
    <row r="4688" spans="1:2" x14ac:dyDescent="0.25">
      <c r="A4688" s="6" t="s">
        <v>36469</v>
      </c>
      <c r="B4688" s="6">
        <v>2</v>
      </c>
    </row>
    <row r="4689" spans="1:2" x14ac:dyDescent="0.25">
      <c r="A4689" s="6" t="s">
        <v>35613</v>
      </c>
      <c r="B4689" s="6">
        <v>2</v>
      </c>
    </row>
    <row r="4690" spans="1:2" x14ac:dyDescent="0.25">
      <c r="A4690" s="6" t="s">
        <v>35612</v>
      </c>
      <c r="B4690" s="6">
        <v>2</v>
      </c>
    </row>
    <row r="4691" spans="1:2" x14ac:dyDescent="0.25">
      <c r="A4691" s="6" t="s">
        <v>36186</v>
      </c>
      <c r="B4691" s="6">
        <v>2</v>
      </c>
    </row>
    <row r="4692" spans="1:2" x14ac:dyDescent="0.25">
      <c r="A4692" s="6" t="s">
        <v>35611</v>
      </c>
      <c r="B4692" s="6">
        <v>2</v>
      </c>
    </row>
    <row r="4693" spans="1:2" x14ac:dyDescent="0.25">
      <c r="A4693" s="6" t="s">
        <v>36387</v>
      </c>
      <c r="B4693" s="6">
        <v>2</v>
      </c>
    </row>
    <row r="4694" spans="1:2" x14ac:dyDescent="0.25">
      <c r="A4694" s="6" t="s">
        <v>35610</v>
      </c>
      <c r="B4694" s="6">
        <v>2</v>
      </c>
    </row>
    <row r="4695" spans="1:2" x14ac:dyDescent="0.25">
      <c r="A4695" s="6" t="s">
        <v>35609</v>
      </c>
      <c r="B4695" s="6">
        <v>2</v>
      </c>
    </row>
    <row r="4696" spans="1:2" x14ac:dyDescent="0.25">
      <c r="A4696" s="6" t="s">
        <v>36358</v>
      </c>
      <c r="B4696" s="6">
        <v>2</v>
      </c>
    </row>
    <row r="4697" spans="1:2" x14ac:dyDescent="0.25">
      <c r="A4697" s="6" t="s">
        <v>35608</v>
      </c>
      <c r="B4697" s="6">
        <v>2</v>
      </c>
    </row>
    <row r="4698" spans="1:2" x14ac:dyDescent="0.25">
      <c r="A4698" s="6" t="s">
        <v>35607</v>
      </c>
      <c r="B4698" s="6">
        <v>2</v>
      </c>
    </row>
    <row r="4699" spans="1:2" x14ac:dyDescent="0.25">
      <c r="A4699" s="6" t="s">
        <v>36096</v>
      </c>
      <c r="B4699" s="6">
        <v>2</v>
      </c>
    </row>
    <row r="4700" spans="1:2" x14ac:dyDescent="0.25">
      <c r="A4700" s="6" t="s">
        <v>36333</v>
      </c>
      <c r="B4700" s="6">
        <v>2</v>
      </c>
    </row>
    <row r="4701" spans="1:2" x14ac:dyDescent="0.25">
      <c r="A4701" s="6" t="s">
        <v>34040</v>
      </c>
      <c r="B4701" s="6">
        <v>2</v>
      </c>
    </row>
    <row r="4702" spans="1:2" x14ac:dyDescent="0.25">
      <c r="A4702" s="6" t="s">
        <v>34035</v>
      </c>
      <c r="B4702" s="6">
        <v>2</v>
      </c>
    </row>
    <row r="4703" spans="1:2" x14ac:dyDescent="0.25">
      <c r="A4703" s="6" t="s">
        <v>36458</v>
      </c>
      <c r="B4703" s="6">
        <v>2</v>
      </c>
    </row>
    <row r="4704" spans="1:2" x14ac:dyDescent="0.25">
      <c r="A4704" s="6" t="s">
        <v>35606</v>
      </c>
      <c r="B4704" s="6">
        <v>2</v>
      </c>
    </row>
    <row r="4705" spans="1:2" x14ac:dyDescent="0.25">
      <c r="A4705" s="6" t="s">
        <v>35605</v>
      </c>
      <c r="B4705" s="6">
        <v>2</v>
      </c>
    </row>
    <row r="4706" spans="1:2" x14ac:dyDescent="0.25">
      <c r="A4706" s="6" t="s">
        <v>36680</v>
      </c>
      <c r="B4706" s="6">
        <v>2</v>
      </c>
    </row>
    <row r="4707" spans="1:2" x14ac:dyDescent="0.25">
      <c r="A4707" s="6" t="s">
        <v>35604</v>
      </c>
      <c r="B4707" s="6">
        <v>2</v>
      </c>
    </row>
    <row r="4708" spans="1:2" x14ac:dyDescent="0.25">
      <c r="A4708" s="6" t="s">
        <v>35603</v>
      </c>
      <c r="B4708" s="6">
        <v>2</v>
      </c>
    </row>
    <row r="4709" spans="1:2" x14ac:dyDescent="0.25">
      <c r="A4709" s="6" t="s">
        <v>35602</v>
      </c>
      <c r="B4709" s="6">
        <v>2</v>
      </c>
    </row>
    <row r="4710" spans="1:2" x14ac:dyDescent="0.25">
      <c r="A4710" s="6" t="s">
        <v>35601</v>
      </c>
      <c r="B4710" s="6">
        <v>2</v>
      </c>
    </row>
    <row r="4711" spans="1:2" x14ac:dyDescent="0.25">
      <c r="A4711" s="6" t="s">
        <v>36225</v>
      </c>
      <c r="B4711" s="6">
        <v>2</v>
      </c>
    </row>
    <row r="4712" spans="1:2" x14ac:dyDescent="0.25">
      <c r="A4712" s="6" t="s">
        <v>35600</v>
      </c>
      <c r="B4712" s="6">
        <v>2</v>
      </c>
    </row>
    <row r="4713" spans="1:2" x14ac:dyDescent="0.25">
      <c r="A4713" s="6" t="s">
        <v>35599</v>
      </c>
      <c r="B4713" s="6">
        <v>2</v>
      </c>
    </row>
    <row r="4714" spans="1:2" x14ac:dyDescent="0.25">
      <c r="A4714" s="6" t="s">
        <v>35598</v>
      </c>
      <c r="B4714" s="6">
        <v>2</v>
      </c>
    </row>
    <row r="4715" spans="1:2" x14ac:dyDescent="0.25">
      <c r="A4715" s="6" t="s">
        <v>34037</v>
      </c>
      <c r="B4715" s="6">
        <v>2</v>
      </c>
    </row>
    <row r="4716" spans="1:2" x14ac:dyDescent="0.25">
      <c r="A4716" s="6" t="s">
        <v>35597</v>
      </c>
      <c r="B4716" s="6">
        <v>2</v>
      </c>
    </row>
    <row r="4717" spans="1:2" x14ac:dyDescent="0.25">
      <c r="A4717" s="6" t="s">
        <v>36157</v>
      </c>
      <c r="B4717" s="6">
        <v>2</v>
      </c>
    </row>
    <row r="4718" spans="1:2" x14ac:dyDescent="0.25">
      <c r="A4718" s="6" t="s">
        <v>35596</v>
      </c>
      <c r="B4718" s="6">
        <v>2</v>
      </c>
    </row>
    <row r="4719" spans="1:2" x14ac:dyDescent="0.25">
      <c r="A4719" s="6" t="s">
        <v>36263</v>
      </c>
      <c r="B4719" s="6">
        <v>2</v>
      </c>
    </row>
    <row r="4720" spans="1:2" x14ac:dyDescent="0.25">
      <c r="A4720" s="6" t="s">
        <v>35595</v>
      </c>
      <c r="B4720" s="6">
        <v>2</v>
      </c>
    </row>
    <row r="4721" spans="1:2" x14ac:dyDescent="0.25">
      <c r="A4721" s="6" t="s">
        <v>35594</v>
      </c>
      <c r="B4721" s="6">
        <v>2</v>
      </c>
    </row>
    <row r="4722" spans="1:2" x14ac:dyDescent="0.25">
      <c r="A4722" s="6" t="s">
        <v>34024</v>
      </c>
      <c r="B4722" s="6">
        <v>2</v>
      </c>
    </row>
    <row r="4723" spans="1:2" x14ac:dyDescent="0.25">
      <c r="A4723" s="6" t="s">
        <v>35593</v>
      </c>
      <c r="B4723" s="6">
        <v>2</v>
      </c>
    </row>
    <row r="4724" spans="1:2" x14ac:dyDescent="0.25">
      <c r="A4724" s="6" t="s">
        <v>36298</v>
      </c>
      <c r="B4724" s="6">
        <v>2</v>
      </c>
    </row>
    <row r="4725" spans="1:2" x14ac:dyDescent="0.25">
      <c r="A4725" s="6" t="s">
        <v>36185</v>
      </c>
      <c r="B4725" s="6">
        <v>2</v>
      </c>
    </row>
    <row r="4726" spans="1:2" x14ac:dyDescent="0.25">
      <c r="A4726" s="6" t="s">
        <v>35592</v>
      </c>
      <c r="B4726" s="6">
        <v>2</v>
      </c>
    </row>
    <row r="4727" spans="1:2" x14ac:dyDescent="0.25">
      <c r="A4727" s="6" t="s">
        <v>36209</v>
      </c>
      <c r="B4727" s="6">
        <v>2</v>
      </c>
    </row>
    <row r="4728" spans="1:2" x14ac:dyDescent="0.25">
      <c r="A4728" s="6" t="s">
        <v>36207</v>
      </c>
      <c r="B4728" s="6">
        <v>2</v>
      </c>
    </row>
    <row r="4729" spans="1:2" x14ac:dyDescent="0.25">
      <c r="A4729" s="6" t="s">
        <v>36206</v>
      </c>
      <c r="B4729" s="6">
        <v>2</v>
      </c>
    </row>
    <row r="4730" spans="1:2" x14ac:dyDescent="0.25">
      <c r="A4730" s="6" t="s">
        <v>36388</v>
      </c>
      <c r="B4730" s="6">
        <v>2</v>
      </c>
    </row>
    <row r="4731" spans="1:2" x14ac:dyDescent="0.25">
      <c r="A4731" s="6" t="s">
        <v>36572</v>
      </c>
      <c r="B4731" s="6">
        <v>2</v>
      </c>
    </row>
    <row r="4732" spans="1:2" x14ac:dyDescent="0.25">
      <c r="A4732" s="6" t="s">
        <v>36720</v>
      </c>
      <c r="B4732" s="6">
        <v>2</v>
      </c>
    </row>
    <row r="4733" spans="1:2" x14ac:dyDescent="0.25">
      <c r="A4733" s="6" t="s">
        <v>36623</v>
      </c>
      <c r="B4733" s="6">
        <v>2</v>
      </c>
    </row>
    <row r="4734" spans="1:2" x14ac:dyDescent="0.25">
      <c r="A4734" s="6" t="s">
        <v>36223</v>
      </c>
      <c r="B4734" s="6">
        <v>2</v>
      </c>
    </row>
    <row r="4735" spans="1:2" x14ac:dyDescent="0.25">
      <c r="A4735" s="6" t="s">
        <v>35591</v>
      </c>
      <c r="B4735" s="6">
        <v>2</v>
      </c>
    </row>
    <row r="4736" spans="1:2" x14ac:dyDescent="0.25">
      <c r="A4736" s="6" t="s">
        <v>35590</v>
      </c>
      <c r="B4736" s="6">
        <v>2</v>
      </c>
    </row>
    <row r="4737" spans="1:2" x14ac:dyDescent="0.25">
      <c r="A4737" s="6" t="s">
        <v>35589</v>
      </c>
      <c r="B4737" s="6">
        <v>2</v>
      </c>
    </row>
    <row r="4738" spans="1:2" x14ac:dyDescent="0.25">
      <c r="A4738" s="6" t="s">
        <v>240</v>
      </c>
      <c r="B4738" s="6">
        <v>2</v>
      </c>
    </row>
    <row r="4739" spans="1:2" x14ac:dyDescent="0.25">
      <c r="A4739" s="6" t="s">
        <v>35588</v>
      </c>
      <c r="B4739" s="6">
        <v>2</v>
      </c>
    </row>
    <row r="4740" spans="1:2" x14ac:dyDescent="0.25">
      <c r="A4740" s="6" t="s">
        <v>36316</v>
      </c>
      <c r="B4740" s="6">
        <v>2</v>
      </c>
    </row>
    <row r="4741" spans="1:2" x14ac:dyDescent="0.25">
      <c r="A4741" s="15" t="s">
        <v>37346</v>
      </c>
      <c r="B4741" s="6">
        <v>2</v>
      </c>
    </row>
    <row r="4742" spans="1:2" x14ac:dyDescent="0.25">
      <c r="A4742" s="6" t="s">
        <v>35587</v>
      </c>
      <c r="B4742" s="6">
        <v>2</v>
      </c>
    </row>
    <row r="4743" spans="1:2" x14ac:dyDescent="0.25">
      <c r="A4743" s="6" t="s">
        <v>191</v>
      </c>
      <c r="B4743" s="6">
        <v>2</v>
      </c>
    </row>
    <row r="4744" spans="1:2" x14ac:dyDescent="0.25">
      <c r="A4744" s="6" t="s">
        <v>36183</v>
      </c>
      <c r="B4744" s="6">
        <v>2</v>
      </c>
    </row>
    <row r="4745" spans="1:2" x14ac:dyDescent="0.25">
      <c r="A4745" s="6" t="s">
        <v>36274</v>
      </c>
      <c r="B4745" s="6">
        <v>2</v>
      </c>
    </row>
    <row r="4746" spans="1:2" x14ac:dyDescent="0.25">
      <c r="A4746" s="6" t="s">
        <v>36651</v>
      </c>
      <c r="B4746" s="6">
        <v>2</v>
      </c>
    </row>
    <row r="4747" spans="1:2" x14ac:dyDescent="0.25">
      <c r="A4747" s="6" t="s">
        <v>36107</v>
      </c>
      <c r="B4747" s="6">
        <v>2</v>
      </c>
    </row>
    <row r="4748" spans="1:2" x14ac:dyDescent="0.25">
      <c r="A4748" s="6" t="s">
        <v>35586</v>
      </c>
      <c r="B4748" s="6">
        <v>2</v>
      </c>
    </row>
    <row r="4749" spans="1:2" x14ac:dyDescent="0.25">
      <c r="A4749" s="6" t="s">
        <v>35585</v>
      </c>
      <c r="B4749" s="6">
        <v>2</v>
      </c>
    </row>
    <row r="4750" spans="1:2" x14ac:dyDescent="0.25">
      <c r="A4750" s="6" t="s">
        <v>35584</v>
      </c>
      <c r="B4750" s="6">
        <v>2</v>
      </c>
    </row>
    <row r="4751" spans="1:2" x14ac:dyDescent="0.25">
      <c r="A4751" s="6" t="s">
        <v>34036</v>
      </c>
      <c r="B4751" s="6">
        <v>2</v>
      </c>
    </row>
    <row r="4752" spans="1:2" x14ac:dyDescent="0.25">
      <c r="A4752" s="6" t="s">
        <v>36279</v>
      </c>
      <c r="B4752" s="6">
        <v>2</v>
      </c>
    </row>
    <row r="4753" spans="1:2" x14ac:dyDescent="0.25">
      <c r="A4753" s="6" t="s">
        <v>36175</v>
      </c>
      <c r="B4753" s="6">
        <v>2</v>
      </c>
    </row>
    <row r="4754" spans="1:2" x14ac:dyDescent="0.25">
      <c r="A4754" s="6" t="s">
        <v>35583</v>
      </c>
      <c r="B4754" s="6">
        <v>2</v>
      </c>
    </row>
    <row r="4755" spans="1:2" x14ac:dyDescent="0.25">
      <c r="A4755" s="6" t="s">
        <v>35582</v>
      </c>
      <c r="B4755" s="6">
        <v>2</v>
      </c>
    </row>
    <row r="4756" spans="1:2" x14ac:dyDescent="0.25">
      <c r="A4756" s="6" t="s">
        <v>202</v>
      </c>
      <c r="B4756" s="6">
        <v>2</v>
      </c>
    </row>
    <row r="4757" spans="1:2" x14ac:dyDescent="0.25">
      <c r="A4757" s="6" t="s">
        <v>35581</v>
      </c>
      <c r="B4757" s="6">
        <v>2</v>
      </c>
    </row>
    <row r="4758" spans="1:2" x14ac:dyDescent="0.25">
      <c r="A4758" s="6" t="s">
        <v>35580</v>
      </c>
      <c r="B4758" s="6">
        <v>2</v>
      </c>
    </row>
    <row r="4759" spans="1:2" x14ac:dyDescent="0.25">
      <c r="A4759" s="6" t="s">
        <v>35579</v>
      </c>
      <c r="B4759" s="6">
        <v>2</v>
      </c>
    </row>
    <row r="4760" spans="1:2" x14ac:dyDescent="0.25">
      <c r="A4760" s="15" t="s">
        <v>37342</v>
      </c>
      <c r="B4760" s="6">
        <v>2</v>
      </c>
    </row>
    <row r="4761" spans="1:2" x14ac:dyDescent="0.25">
      <c r="A4761" s="6" t="s">
        <v>36600</v>
      </c>
      <c r="B4761" s="6">
        <v>2</v>
      </c>
    </row>
    <row r="4762" spans="1:2" x14ac:dyDescent="0.25">
      <c r="A4762" s="6" t="s">
        <v>35578</v>
      </c>
      <c r="B4762" s="6">
        <v>2</v>
      </c>
    </row>
    <row r="4763" spans="1:2" x14ac:dyDescent="0.25">
      <c r="A4763" s="6" t="s">
        <v>35577</v>
      </c>
      <c r="B4763" s="6">
        <v>2</v>
      </c>
    </row>
    <row r="4764" spans="1:2" x14ac:dyDescent="0.25">
      <c r="A4764" s="6" t="s">
        <v>35576</v>
      </c>
      <c r="B4764" s="6">
        <v>2</v>
      </c>
    </row>
    <row r="4765" spans="1:2" x14ac:dyDescent="0.25">
      <c r="A4765" s="6" t="s">
        <v>35575</v>
      </c>
      <c r="B4765" s="6">
        <v>2</v>
      </c>
    </row>
    <row r="4766" spans="1:2" x14ac:dyDescent="0.25">
      <c r="A4766" s="6" t="s">
        <v>35574</v>
      </c>
      <c r="B4766" s="6">
        <v>2</v>
      </c>
    </row>
    <row r="4767" spans="1:2" x14ac:dyDescent="0.25">
      <c r="A4767" s="6" t="s">
        <v>35573</v>
      </c>
      <c r="B4767" s="6">
        <v>2</v>
      </c>
    </row>
    <row r="4768" spans="1:2" x14ac:dyDescent="0.25">
      <c r="A4768" s="6" t="s">
        <v>214</v>
      </c>
      <c r="B4768" s="6">
        <v>2</v>
      </c>
    </row>
    <row r="4769" spans="1:2" x14ac:dyDescent="0.25">
      <c r="A4769" s="6" t="s">
        <v>36124</v>
      </c>
      <c r="B4769" s="6">
        <v>2</v>
      </c>
    </row>
    <row r="4770" spans="1:2" x14ac:dyDescent="0.25">
      <c r="A4770" s="6" t="s">
        <v>35572</v>
      </c>
      <c r="B4770" s="6">
        <v>2</v>
      </c>
    </row>
    <row r="4771" spans="1:2" x14ac:dyDescent="0.25">
      <c r="A4771" s="6" t="s">
        <v>36259</v>
      </c>
      <c r="B4771" s="6">
        <v>2</v>
      </c>
    </row>
    <row r="4772" spans="1:2" x14ac:dyDescent="0.25">
      <c r="A4772" s="6" t="s">
        <v>35571</v>
      </c>
      <c r="B4772" s="6">
        <v>2</v>
      </c>
    </row>
    <row r="4773" spans="1:2" x14ac:dyDescent="0.25">
      <c r="A4773" s="6" t="s">
        <v>35570</v>
      </c>
      <c r="B4773" s="6">
        <v>2</v>
      </c>
    </row>
    <row r="4774" spans="1:2" x14ac:dyDescent="0.25">
      <c r="A4774" s="6" t="s">
        <v>35569</v>
      </c>
      <c r="B4774" s="6">
        <v>2</v>
      </c>
    </row>
    <row r="4775" spans="1:2" x14ac:dyDescent="0.25">
      <c r="A4775" s="6" t="s">
        <v>36714</v>
      </c>
      <c r="B4775" s="6">
        <v>2</v>
      </c>
    </row>
    <row r="4776" spans="1:2" x14ac:dyDescent="0.25">
      <c r="A4776" s="6" t="s">
        <v>35568</v>
      </c>
      <c r="B4776" s="6">
        <v>2</v>
      </c>
    </row>
    <row r="4777" spans="1:2" x14ac:dyDescent="0.25">
      <c r="A4777" s="6" t="s">
        <v>35567</v>
      </c>
      <c r="B4777" s="6">
        <v>2</v>
      </c>
    </row>
    <row r="4778" spans="1:2" x14ac:dyDescent="0.25">
      <c r="A4778" s="6" t="s">
        <v>103</v>
      </c>
      <c r="B4778" s="6">
        <v>2</v>
      </c>
    </row>
    <row r="4779" spans="1:2" x14ac:dyDescent="0.25">
      <c r="A4779" s="6" t="s">
        <v>35566</v>
      </c>
      <c r="B4779" s="6">
        <v>2</v>
      </c>
    </row>
    <row r="4780" spans="1:2" x14ac:dyDescent="0.25">
      <c r="A4780" s="15" t="s">
        <v>11718</v>
      </c>
      <c r="B4780" s="6">
        <v>2</v>
      </c>
    </row>
    <row r="4781" spans="1:2" x14ac:dyDescent="0.25">
      <c r="A4781" s="6" t="s">
        <v>150</v>
      </c>
      <c r="B4781" s="6">
        <v>2</v>
      </c>
    </row>
    <row r="4782" spans="1:2" x14ac:dyDescent="0.25">
      <c r="A4782" s="6" t="s">
        <v>35565</v>
      </c>
      <c r="B4782" s="6">
        <v>2</v>
      </c>
    </row>
    <row r="4783" spans="1:2" x14ac:dyDescent="0.25">
      <c r="A4783" s="6" t="s">
        <v>35564</v>
      </c>
      <c r="B4783" s="6">
        <v>2</v>
      </c>
    </row>
    <row r="4784" spans="1:2" x14ac:dyDescent="0.25">
      <c r="A4784" s="6" t="s">
        <v>35563</v>
      </c>
      <c r="B4784" s="6">
        <v>2</v>
      </c>
    </row>
    <row r="4785" spans="1:2" x14ac:dyDescent="0.25">
      <c r="A4785" s="6" t="s">
        <v>260</v>
      </c>
      <c r="B4785" s="6">
        <v>2</v>
      </c>
    </row>
    <row r="4786" spans="1:2" x14ac:dyDescent="0.25">
      <c r="A4786" s="6" t="s">
        <v>35562</v>
      </c>
      <c r="B4786" s="6">
        <v>2</v>
      </c>
    </row>
    <row r="4787" spans="1:2" x14ac:dyDescent="0.25">
      <c r="A4787" s="6" t="s">
        <v>35561</v>
      </c>
      <c r="B4787" s="6">
        <v>2</v>
      </c>
    </row>
    <row r="4788" spans="1:2" x14ac:dyDescent="0.25">
      <c r="A4788" s="15" t="s">
        <v>37343</v>
      </c>
      <c r="B4788" s="6">
        <v>2</v>
      </c>
    </row>
    <row r="4789" spans="1:2" x14ac:dyDescent="0.25">
      <c r="A4789" s="6" t="s">
        <v>35560</v>
      </c>
      <c r="B4789" s="6">
        <v>2</v>
      </c>
    </row>
    <row r="4790" spans="1:2" x14ac:dyDescent="0.25">
      <c r="A4790" s="6" t="s">
        <v>35559</v>
      </c>
      <c r="B4790" s="6">
        <v>2</v>
      </c>
    </row>
    <row r="4791" spans="1:2" x14ac:dyDescent="0.25">
      <c r="A4791" s="15" t="s">
        <v>37347</v>
      </c>
      <c r="B4791" s="6">
        <v>2</v>
      </c>
    </row>
    <row r="4792" spans="1:2" x14ac:dyDescent="0.25">
      <c r="A4792" s="6" t="s">
        <v>35558</v>
      </c>
      <c r="B4792" s="6">
        <v>2</v>
      </c>
    </row>
    <row r="4793" spans="1:2" x14ac:dyDescent="0.25">
      <c r="A4793" s="6" t="s">
        <v>36416</v>
      </c>
      <c r="B4793" s="6">
        <v>2</v>
      </c>
    </row>
    <row r="4794" spans="1:2" x14ac:dyDescent="0.25">
      <c r="A4794" s="6" t="s">
        <v>36109</v>
      </c>
      <c r="B4794" s="6">
        <v>2</v>
      </c>
    </row>
    <row r="4795" spans="1:2" x14ac:dyDescent="0.25">
      <c r="A4795" s="6" t="s">
        <v>35557</v>
      </c>
      <c r="B4795" s="6">
        <v>2</v>
      </c>
    </row>
    <row r="4796" spans="1:2" x14ac:dyDescent="0.25">
      <c r="A4796" s="6" t="s">
        <v>266</v>
      </c>
      <c r="B4796" s="6">
        <v>2</v>
      </c>
    </row>
    <row r="4797" spans="1:2" x14ac:dyDescent="0.25">
      <c r="A4797" s="6" t="s">
        <v>35556</v>
      </c>
      <c r="B4797" s="6">
        <v>2</v>
      </c>
    </row>
    <row r="4798" spans="1:2" x14ac:dyDescent="0.25">
      <c r="A4798" s="6" t="s">
        <v>23</v>
      </c>
      <c r="B4798" s="6">
        <v>2</v>
      </c>
    </row>
    <row r="4799" spans="1:2" x14ac:dyDescent="0.25">
      <c r="A4799" s="6" t="s">
        <v>217</v>
      </c>
      <c r="B4799" s="6">
        <v>2</v>
      </c>
    </row>
    <row r="4800" spans="1:2" x14ac:dyDescent="0.25">
      <c r="A4800" s="6" t="s">
        <v>35555</v>
      </c>
      <c r="B4800" s="6">
        <v>2</v>
      </c>
    </row>
    <row r="4801" spans="1:2" x14ac:dyDescent="0.25">
      <c r="A4801" s="6" t="s">
        <v>35554</v>
      </c>
      <c r="B4801" s="6">
        <v>2</v>
      </c>
    </row>
    <row r="4802" spans="1:2" x14ac:dyDescent="0.25">
      <c r="A4802" s="6" t="s">
        <v>35553</v>
      </c>
      <c r="B4802" s="6">
        <v>2</v>
      </c>
    </row>
    <row r="4803" spans="1:2" x14ac:dyDescent="0.25">
      <c r="A4803" s="6" t="s">
        <v>35552</v>
      </c>
      <c r="B4803" s="6">
        <v>2</v>
      </c>
    </row>
    <row r="4804" spans="1:2" x14ac:dyDescent="0.25">
      <c r="A4804" s="6" t="s">
        <v>35551</v>
      </c>
      <c r="B4804" s="6">
        <v>2</v>
      </c>
    </row>
    <row r="4805" spans="1:2" x14ac:dyDescent="0.25">
      <c r="A4805" s="6" t="s">
        <v>35550</v>
      </c>
      <c r="B4805" s="6">
        <v>2</v>
      </c>
    </row>
    <row r="4806" spans="1:2" x14ac:dyDescent="0.25">
      <c r="A4806" s="6" t="s">
        <v>35549</v>
      </c>
      <c r="B4806" s="6">
        <v>2</v>
      </c>
    </row>
    <row r="4807" spans="1:2" x14ac:dyDescent="0.25">
      <c r="A4807" s="6" t="s">
        <v>35548</v>
      </c>
      <c r="B4807" s="6">
        <v>2</v>
      </c>
    </row>
    <row r="4808" spans="1:2" x14ac:dyDescent="0.25">
      <c r="A4808" s="6" t="s">
        <v>36635</v>
      </c>
      <c r="B4808" s="6">
        <v>2</v>
      </c>
    </row>
    <row r="4809" spans="1:2" x14ac:dyDescent="0.25">
      <c r="A4809" s="6" t="s">
        <v>35547</v>
      </c>
      <c r="B4809" s="6">
        <v>2</v>
      </c>
    </row>
    <row r="4810" spans="1:2" x14ac:dyDescent="0.25">
      <c r="A4810" s="6" t="s">
        <v>35546</v>
      </c>
      <c r="B4810" s="6">
        <v>2</v>
      </c>
    </row>
    <row r="4811" spans="1:2" x14ac:dyDescent="0.25">
      <c r="A4811" s="6" t="s">
        <v>35545</v>
      </c>
      <c r="B4811" s="6">
        <v>2</v>
      </c>
    </row>
    <row r="4812" spans="1:2" x14ac:dyDescent="0.25">
      <c r="A4812" s="6" t="s">
        <v>35544</v>
      </c>
      <c r="B4812" s="6">
        <v>2</v>
      </c>
    </row>
    <row r="4813" spans="1:2" x14ac:dyDescent="0.25">
      <c r="A4813" s="6" t="s">
        <v>35543</v>
      </c>
      <c r="B4813" s="6">
        <v>2</v>
      </c>
    </row>
    <row r="4814" spans="1:2" x14ac:dyDescent="0.25">
      <c r="A4814" s="6" t="s">
        <v>35542</v>
      </c>
      <c r="B4814" s="6">
        <v>2</v>
      </c>
    </row>
    <row r="4815" spans="1:2" x14ac:dyDescent="0.25">
      <c r="A4815" s="6" t="s">
        <v>35541</v>
      </c>
      <c r="B4815" s="6">
        <v>2</v>
      </c>
    </row>
    <row r="4816" spans="1:2" x14ac:dyDescent="0.25">
      <c r="A4816" s="6" t="s">
        <v>36401</v>
      </c>
      <c r="B4816" s="6">
        <v>2</v>
      </c>
    </row>
    <row r="4817" spans="1:2" x14ac:dyDescent="0.25">
      <c r="A4817" s="6" t="s">
        <v>35540</v>
      </c>
      <c r="B4817" s="6">
        <v>2</v>
      </c>
    </row>
    <row r="4818" spans="1:2" x14ac:dyDescent="0.25">
      <c r="A4818" s="6" t="s">
        <v>35539</v>
      </c>
      <c r="B4818" s="6">
        <v>2</v>
      </c>
    </row>
    <row r="4819" spans="1:2" x14ac:dyDescent="0.25">
      <c r="A4819" s="6" t="s">
        <v>35538</v>
      </c>
      <c r="B4819" s="6">
        <v>2</v>
      </c>
    </row>
    <row r="4820" spans="1:2" x14ac:dyDescent="0.25">
      <c r="A4820" s="6" t="s">
        <v>36121</v>
      </c>
      <c r="B4820" s="6">
        <v>2</v>
      </c>
    </row>
    <row r="4821" spans="1:2" x14ac:dyDescent="0.25">
      <c r="A4821" s="6" t="s">
        <v>36450</v>
      </c>
      <c r="B4821" s="6">
        <v>2</v>
      </c>
    </row>
    <row r="4822" spans="1:2" x14ac:dyDescent="0.25">
      <c r="A4822" s="6" t="s">
        <v>35537</v>
      </c>
      <c r="B4822" s="6">
        <v>2</v>
      </c>
    </row>
    <row r="4823" spans="1:2" x14ac:dyDescent="0.25">
      <c r="A4823" s="6" t="s">
        <v>35536</v>
      </c>
      <c r="B4823" s="6">
        <v>2</v>
      </c>
    </row>
    <row r="4824" spans="1:2" x14ac:dyDescent="0.25">
      <c r="A4824" s="6" t="s">
        <v>35535</v>
      </c>
      <c r="B4824" s="6">
        <v>2</v>
      </c>
    </row>
    <row r="4825" spans="1:2" x14ac:dyDescent="0.25">
      <c r="A4825" s="6" t="s">
        <v>35534</v>
      </c>
      <c r="B4825" s="6">
        <v>2</v>
      </c>
    </row>
    <row r="4826" spans="1:2" x14ac:dyDescent="0.25">
      <c r="A4826" s="6" t="s">
        <v>36610</v>
      </c>
      <c r="B4826" s="6">
        <v>2</v>
      </c>
    </row>
    <row r="4827" spans="1:2" x14ac:dyDescent="0.25">
      <c r="A4827" s="6" t="s">
        <v>35533</v>
      </c>
      <c r="B4827" s="6">
        <v>2</v>
      </c>
    </row>
    <row r="4828" spans="1:2" x14ac:dyDescent="0.25">
      <c r="A4828" s="6" t="s">
        <v>35532</v>
      </c>
      <c r="B4828" s="6">
        <v>2</v>
      </c>
    </row>
    <row r="4829" spans="1:2" x14ac:dyDescent="0.25">
      <c r="A4829" s="6" t="s">
        <v>35531</v>
      </c>
      <c r="B4829" s="6">
        <v>2</v>
      </c>
    </row>
    <row r="4830" spans="1:2" x14ac:dyDescent="0.25">
      <c r="A4830" s="6" t="s">
        <v>35530</v>
      </c>
      <c r="B4830" s="6">
        <v>2</v>
      </c>
    </row>
    <row r="4831" spans="1:2" x14ac:dyDescent="0.25">
      <c r="A4831" s="6" t="s">
        <v>35529</v>
      </c>
      <c r="B4831" s="6">
        <v>2</v>
      </c>
    </row>
    <row r="4832" spans="1:2" x14ac:dyDescent="0.25">
      <c r="A4832" s="6" t="s">
        <v>35528</v>
      </c>
      <c r="B4832" s="6">
        <v>2</v>
      </c>
    </row>
    <row r="4833" spans="1:2" x14ac:dyDescent="0.25">
      <c r="A4833" s="6" t="s">
        <v>35527</v>
      </c>
      <c r="B4833" s="6">
        <v>2</v>
      </c>
    </row>
    <row r="4834" spans="1:2" x14ac:dyDescent="0.25">
      <c r="A4834" s="6" t="s">
        <v>35526</v>
      </c>
      <c r="B4834" s="6">
        <v>2</v>
      </c>
    </row>
    <row r="4835" spans="1:2" x14ac:dyDescent="0.25">
      <c r="A4835" s="6" t="s">
        <v>35525</v>
      </c>
      <c r="B4835" s="6">
        <v>2</v>
      </c>
    </row>
    <row r="4836" spans="1:2" x14ac:dyDescent="0.25">
      <c r="A4836" s="6" t="s">
        <v>35524</v>
      </c>
      <c r="B4836" s="6">
        <v>2</v>
      </c>
    </row>
    <row r="4837" spans="1:2" x14ac:dyDescent="0.25">
      <c r="A4837" s="6" t="s">
        <v>35523</v>
      </c>
      <c r="B4837" s="6">
        <v>2</v>
      </c>
    </row>
    <row r="4838" spans="1:2" x14ac:dyDescent="0.25">
      <c r="A4838" s="6" t="s">
        <v>35522</v>
      </c>
      <c r="B4838" s="6">
        <v>2</v>
      </c>
    </row>
    <row r="4839" spans="1:2" x14ac:dyDescent="0.25">
      <c r="A4839" s="6" t="s">
        <v>35521</v>
      </c>
      <c r="B4839" s="6">
        <v>2</v>
      </c>
    </row>
    <row r="4840" spans="1:2" x14ac:dyDescent="0.25">
      <c r="A4840" s="6" t="s">
        <v>35520</v>
      </c>
      <c r="B4840" s="6">
        <v>2</v>
      </c>
    </row>
    <row r="4841" spans="1:2" x14ac:dyDescent="0.25">
      <c r="A4841" s="6" t="s">
        <v>35519</v>
      </c>
      <c r="B4841" s="6">
        <v>2</v>
      </c>
    </row>
    <row r="4842" spans="1:2" x14ac:dyDescent="0.25">
      <c r="A4842" s="6" t="s">
        <v>36585</v>
      </c>
      <c r="B4842" s="6">
        <v>2</v>
      </c>
    </row>
    <row r="4843" spans="1:2" x14ac:dyDescent="0.25">
      <c r="A4843" s="6" t="s">
        <v>35518</v>
      </c>
      <c r="B4843" s="6">
        <v>2</v>
      </c>
    </row>
    <row r="4844" spans="1:2" x14ac:dyDescent="0.25">
      <c r="A4844" s="6" t="s">
        <v>35517</v>
      </c>
      <c r="B4844" s="6">
        <v>2</v>
      </c>
    </row>
    <row r="4845" spans="1:2" x14ac:dyDescent="0.25">
      <c r="A4845" s="6" t="s">
        <v>35516</v>
      </c>
      <c r="B4845" s="6">
        <v>2</v>
      </c>
    </row>
    <row r="4846" spans="1:2" x14ac:dyDescent="0.25">
      <c r="A4846" s="6" t="s">
        <v>35515</v>
      </c>
      <c r="B4846" s="6">
        <v>2</v>
      </c>
    </row>
    <row r="4847" spans="1:2" x14ac:dyDescent="0.25">
      <c r="A4847" s="6" t="s">
        <v>36435</v>
      </c>
      <c r="B4847" s="6">
        <v>2</v>
      </c>
    </row>
    <row r="4848" spans="1:2" x14ac:dyDescent="0.25">
      <c r="A4848" s="6" t="s">
        <v>35514</v>
      </c>
      <c r="B4848" s="6">
        <v>2</v>
      </c>
    </row>
    <row r="4849" spans="1:2" x14ac:dyDescent="0.25">
      <c r="A4849" s="6" t="s">
        <v>35513</v>
      </c>
      <c r="B4849" s="6">
        <v>2</v>
      </c>
    </row>
    <row r="4850" spans="1:2" x14ac:dyDescent="0.25">
      <c r="A4850" s="6" t="s">
        <v>35512</v>
      </c>
      <c r="B4850" s="6">
        <v>2</v>
      </c>
    </row>
    <row r="4851" spans="1:2" x14ac:dyDescent="0.25">
      <c r="A4851" s="6" t="s">
        <v>35511</v>
      </c>
      <c r="B4851" s="6">
        <v>2</v>
      </c>
    </row>
    <row r="4852" spans="1:2" x14ac:dyDescent="0.25">
      <c r="A4852" s="6" t="s">
        <v>35510</v>
      </c>
      <c r="B4852" s="6">
        <v>2</v>
      </c>
    </row>
    <row r="4853" spans="1:2" x14ac:dyDescent="0.25">
      <c r="A4853" s="6" t="s">
        <v>35509</v>
      </c>
      <c r="B4853" s="6">
        <v>2</v>
      </c>
    </row>
    <row r="4854" spans="1:2" x14ac:dyDescent="0.25">
      <c r="A4854" s="6" t="s">
        <v>36159</v>
      </c>
      <c r="B4854" s="6">
        <v>2</v>
      </c>
    </row>
    <row r="4855" spans="1:2" x14ac:dyDescent="0.25">
      <c r="A4855" s="6" t="s">
        <v>35508</v>
      </c>
      <c r="B4855" s="6">
        <v>2</v>
      </c>
    </row>
    <row r="4856" spans="1:2" x14ac:dyDescent="0.25">
      <c r="A4856" s="6" t="s">
        <v>35507</v>
      </c>
      <c r="B4856" s="6">
        <v>2</v>
      </c>
    </row>
    <row r="4857" spans="1:2" x14ac:dyDescent="0.25">
      <c r="A4857" s="6" t="s">
        <v>35506</v>
      </c>
      <c r="B4857" s="6">
        <v>2</v>
      </c>
    </row>
    <row r="4858" spans="1:2" x14ac:dyDescent="0.25">
      <c r="A4858" s="6" t="s">
        <v>35505</v>
      </c>
      <c r="B4858" s="6">
        <v>2</v>
      </c>
    </row>
    <row r="4859" spans="1:2" x14ac:dyDescent="0.25">
      <c r="A4859" s="6" t="s">
        <v>35504</v>
      </c>
      <c r="B4859" s="6">
        <v>2</v>
      </c>
    </row>
    <row r="4860" spans="1:2" x14ac:dyDescent="0.25">
      <c r="A4860" s="6" t="s">
        <v>35503</v>
      </c>
      <c r="B4860" s="6">
        <v>2</v>
      </c>
    </row>
    <row r="4861" spans="1:2" x14ac:dyDescent="0.25">
      <c r="A4861" s="6" t="s">
        <v>36440</v>
      </c>
      <c r="B4861" s="6">
        <v>2</v>
      </c>
    </row>
    <row r="4862" spans="1:2" x14ac:dyDescent="0.25">
      <c r="A4862" s="6" t="s">
        <v>35502</v>
      </c>
      <c r="B4862" s="6">
        <v>2</v>
      </c>
    </row>
    <row r="4863" spans="1:2" x14ac:dyDescent="0.25">
      <c r="A4863" s="6" t="s">
        <v>35501</v>
      </c>
      <c r="B4863" s="6">
        <v>2</v>
      </c>
    </row>
    <row r="4864" spans="1:2" x14ac:dyDescent="0.25">
      <c r="A4864" s="6" t="s">
        <v>35500</v>
      </c>
      <c r="B4864" s="6">
        <v>2</v>
      </c>
    </row>
    <row r="4865" spans="1:2" x14ac:dyDescent="0.25">
      <c r="A4865" s="6" t="s">
        <v>35499</v>
      </c>
      <c r="B4865" s="6">
        <v>2</v>
      </c>
    </row>
    <row r="4866" spans="1:2" x14ac:dyDescent="0.25">
      <c r="A4866" s="6" t="s">
        <v>36325</v>
      </c>
      <c r="B4866" s="6">
        <v>2</v>
      </c>
    </row>
    <row r="4867" spans="1:2" x14ac:dyDescent="0.25">
      <c r="A4867" s="6" t="s">
        <v>36472</v>
      </c>
      <c r="B4867" s="6">
        <v>2</v>
      </c>
    </row>
    <row r="4868" spans="1:2" x14ac:dyDescent="0.25">
      <c r="A4868" s="6" t="s">
        <v>35498</v>
      </c>
      <c r="B4868" s="6">
        <v>2</v>
      </c>
    </row>
    <row r="4869" spans="1:2" x14ac:dyDescent="0.25">
      <c r="A4869" s="6" t="s">
        <v>35497</v>
      </c>
      <c r="B4869" s="6">
        <v>2</v>
      </c>
    </row>
    <row r="4870" spans="1:2" x14ac:dyDescent="0.25">
      <c r="A4870" s="6" t="s">
        <v>35496</v>
      </c>
      <c r="B4870" s="6">
        <v>2</v>
      </c>
    </row>
    <row r="4871" spans="1:2" x14ac:dyDescent="0.25">
      <c r="A4871" s="6" t="s">
        <v>35495</v>
      </c>
      <c r="B4871" s="6">
        <v>2</v>
      </c>
    </row>
    <row r="4872" spans="1:2" x14ac:dyDescent="0.25">
      <c r="A4872" s="6" t="s">
        <v>35494</v>
      </c>
      <c r="B4872" s="6">
        <v>2</v>
      </c>
    </row>
    <row r="4873" spans="1:2" x14ac:dyDescent="0.25">
      <c r="A4873" s="6" t="s">
        <v>35493</v>
      </c>
      <c r="B4873" s="6">
        <v>2</v>
      </c>
    </row>
    <row r="4874" spans="1:2" x14ac:dyDescent="0.25">
      <c r="A4874" s="6" t="s">
        <v>35492</v>
      </c>
      <c r="B4874" s="6">
        <v>2</v>
      </c>
    </row>
    <row r="4875" spans="1:2" x14ac:dyDescent="0.25">
      <c r="A4875" s="6" t="s">
        <v>36097</v>
      </c>
      <c r="B4875" s="6">
        <v>2</v>
      </c>
    </row>
    <row r="4876" spans="1:2" x14ac:dyDescent="0.25">
      <c r="A4876" s="6" t="s">
        <v>36117</v>
      </c>
      <c r="B4876" s="6">
        <v>2</v>
      </c>
    </row>
    <row r="4877" spans="1:2" x14ac:dyDescent="0.25">
      <c r="A4877" s="6" t="s">
        <v>35491</v>
      </c>
      <c r="B4877" s="6">
        <v>2</v>
      </c>
    </row>
    <row r="4878" spans="1:2" x14ac:dyDescent="0.25">
      <c r="A4878" s="6" t="s">
        <v>35490</v>
      </c>
      <c r="B4878" s="6">
        <v>2</v>
      </c>
    </row>
    <row r="4879" spans="1:2" x14ac:dyDescent="0.25">
      <c r="A4879" s="6" t="s">
        <v>35489</v>
      </c>
      <c r="B4879" s="6">
        <v>2</v>
      </c>
    </row>
    <row r="4880" spans="1:2" x14ac:dyDescent="0.25">
      <c r="A4880" s="6" t="s">
        <v>35488</v>
      </c>
      <c r="B4880" s="6">
        <v>2</v>
      </c>
    </row>
    <row r="4881" spans="1:2" x14ac:dyDescent="0.25">
      <c r="A4881" s="6" t="s">
        <v>35487</v>
      </c>
      <c r="B4881" s="6">
        <v>2</v>
      </c>
    </row>
    <row r="4882" spans="1:2" x14ac:dyDescent="0.25">
      <c r="A4882" s="6" t="s">
        <v>35486</v>
      </c>
      <c r="B4882" s="6">
        <v>2</v>
      </c>
    </row>
    <row r="4883" spans="1:2" x14ac:dyDescent="0.25">
      <c r="A4883" s="6" t="s">
        <v>35485</v>
      </c>
      <c r="B4883" s="6">
        <v>2</v>
      </c>
    </row>
    <row r="4884" spans="1:2" x14ac:dyDescent="0.25">
      <c r="A4884" s="6" t="s">
        <v>35484</v>
      </c>
      <c r="B4884" s="6">
        <v>2</v>
      </c>
    </row>
    <row r="4885" spans="1:2" x14ac:dyDescent="0.25">
      <c r="A4885" s="6" t="s">
        <v>35483</v>
      </c>
      <c r="B4885" s="6">
        <v>2</v>
      </c>
    </row>
    <row r="4886" spans="1:2" x14ac:dyDescent="0.25">
      <c r="A4886" s="6" t="s">
        <v>35482</v>
      </c>
      <c r="B4886" s="6">
        <v>2</v>
      </c>
    </row>
    <row r="4887" spans="1:2" x14ac:dyDescent="0.25">
      <c r="A4887" s="6" t="s">
        <v>35481</v>
      </c>
      <c r="B4887" s="6">
        <v>2</v>
      </c>
    </row>
    <row r="4888" spans="1:2" x14ac:dyDescent="0.25">
      <c r="A4888" s="6" t="s">
        <v>35480</v>
      </c>
      <c r="B4888" s="6">
        <v>2</v>
      </c>
    </row>
    <row r="4889" spans="1:2" x14ac:dyDescent="0.25">
      <c r="A4889" s="6" t="s">
        <v>35479</v>
      </c>
      <c r="B4889" s="6">
        <v>2</v>
      </c>
    </row>
    <row r="4890" spans="1:2" x14ac:dyDescent="0.25">
      <c r="A4890" s="6" t="s">
        <v>35478</v>
      </c>
      <c r="B4890" s="6">
        <v>2</v>
      </c>
    </row>
    <row r="4891" spans="1:2" x14ac:dyDescent="0.25">
      <c r="A4891" s="6" t="s">
        <v>35477</v>
      </c>
      <c r="B4891" s="6">
        <v>2</v>
      </c>
    </row>
    <row r="4892" spans="1:2" x14ac:dyDescent="0.25">
      <c r="A4892" s="6" t="s">
        <v>35476</v>
      </c>
      <c r="B4892" s="6">
        <v>2</v>
      </c>
    </row>
    <row r="4893" spans="1:2" x14ac:dyDescent="0.25">
      <c r="A4893" s="6" t="s">
        <v>35475</v>
      </c>
      <c r="B4893" s="6">
        <v>2</v>
      </c>
    </row>
    <row r="4894" spans="1:2" x14ac:dyDescent="0.25">
      <c r="A4894" s="6" t="s">
        <v>35474</v>
      </c>
      <c r="B4894" s="6">
        <v>2</v>
      </c>
    </row>
    <row r="4895" spans="1:2" x14ac:dyDescent="0.25">
      <c r="A4895" s="6" t="s">
        <v>35473</v>
      </c>
      <c r="B4895" s="6">
        <v>2</v>
      </c>
    </row>
    <row r="4896" spans="1:2" x14ac:dyDescent="0.25">
      <c r="A4896" s="6" t="s">
        <v>35472</v>
      </c>
      <c r="B4896" s="6">
        <v>2</v>
      </c>
    </row>
    <row r="4897" spans="1:2" x14ac:dyDescent="0.25">
      <c r="A4897" s="6" t="s">
        <v>35471</v>
      </c>
      <c r="B4897" s="6">
        <v>2</v>
      </c>
    </row>
    <row r="4898" spans="1:2" x14ac:dyDescent="0.25">
      <c r="A4898" s="6" t="s">
        <v>35470</v>
      </c>
      <c r="B4898" s="6">
        <v>2</v>
      </c>
    </row>
    <row r="4899" spans="1:2" x14ac:dyDescent="0.25">
      <c r="A4899" s="6" t="s">
        <v>35469</v>
      </c>
      <c r="B4899" s="6">
        <v>2</v>
      </c>
    </row>
    <row r="4900" spans="1:2" x14ac:dyDescent="0.25">
      <c r="A4900" s="6" t="s">
        <v>35468</v>
      </c>
      <c r="B4900" s="6">
        <v>2</v>
      </c>
    </row>
    <row r="4901" spans="1:2" x14ac:dyDescent="0.25">
      <c r="A4901" s="6" t="s">
        <v>35467</v>
      </c>
      <c r="B4901" s="6">
        <v>2</v>
      </c>
    </row>
    <row r="4902" spans="1:2" x14ac:dyDescent="0.25">
      <c r="A4902" s="6" t="s">
        <v>36693</v>
      </c>
      <c r="B4902" s="6">
        <v>2</v>
      </c>
    </row>
    <row r="4903" spans="1:2" x14ac:dyDescent="0.25">
      <c r="A4903" s="6" t="s">
        <v>35466</v>
      </c>
      <c r="B4903" s="6">
        <v>2</v>
      </c>
    </row>
    <row r="4904" spans="1:2" x14ac:dyDescent="0.25">
      <c r="A4904" s="6" t="s">
        <v>36644</v>
      </c>
      <c r="B4904" s="6">
        <v>2</v>
      </c>
    </row>
    <row r="4905" spans="1:2" x14ac:dyDescent="0.25">
      <c r="A4905" s="6" t="s">
        <v>35465</v>
      </c>
      <c r="B4905" s="6">
        <v>2</v>
      </c>
    </row>
    <row r="4906" spans="1:2" x14ac:dyDescent="0.25">
      <c r="A4906" s="6" t="s">
        <v>35464</v>
      </c>
      <c r="B4906" s="6">
        <v>2</v>
      </c>
    </row>
    <row r="4907" spans="1:2" x14ac:dyDescent="0.25">
      <c r="A4907" s="6" t="s">
        <v>35463</v>
      </c>
      <c r="B4907" s="6">
        <v>2</v>
      </c>
    </row>
    <row r="4908" spans="1:2" x14ac:dyDescent="0.25">
      <c r="A4908" s="6" t="s">
        <v>36682</v>
      </c>
      <c r="B4908" s="6">
        <v>2</v>
      </c>
    </row>
    <row r="4909" spans="1:2" x14ac:dyDescent="0.25">
      <c r="A4909" s="6" t="s">
        <v>35462</v>
      </c>
      <c r="B4909" s="6">
        <v>2</v>
      </c>
    </row>
    <row r="4910" spans="1:2" x14ac:dyDescent="0.25">
      <c r="A4910" s="6" t="s">
        <v>35461</v>
      </c>
      <c r="B4910" s="6">
        <v>2</v>
      </c>
    </row>
    <row r="4911" spans="1:2" x14ac:dyDescent="0.25">
      <c r="A4911" s="6" t="s">
        <v>35460</v>
      </c>
      <c r="B4911" s="6">
        <v>2</v>
      </c>
    </row>
    <row r="4912" spans="1:2" x14ac:dyDescent="0.25">
      <c r="A4912" s="6" t="s">
        <v>35459</v>
      </c>
      <c r="B4912" s="6">
        <v>2</v>
      </c>
    </row>
    <row r="4913" spans="1:2" x14ac:dyDescent="0.25">
      <c r="A4913" s="6" t="s">
        <v>35458</v>
      </c>
      <c r="B4913" s="6">
        <v>2</v>
      </c>
    </row>
    <row r="4914" spans="1:2" x14ac:dyDescent="0.25">
      <c r="A4914" s="6" t="s">
        <v>35457</v>
      </c>
      <c r="B4914" s="6">
        <v>2</v>
      </c>
    </row>
    <row r="4915" spans="1:2" x14ac:dyDescent="0.25">
      <c r="A4915" s="6" t="s">
        <v>35456</v>
      </c>
      <c r="B4915" s="6">
        <v>2</v>
      </c>
    </row>
    <row r="4916" spans="1:2" x14ac:dyDescent="0.25">
      <c r="A4916" s="6" t="s">
        <v>36354</v>
      </c>
      <c r="B4916" s="6">
        <v>2</v>
      </c>
    </row>
    <row r="4917" spans="1:2" x14ac:dyDescent="0.25">
      <c r="A4917" s="6" t="s">
        <v>35455</v>
      </c>
      <c r="B4917" s="6">
        <v>2</v>
      </c>
    </row>
    <row r="4918" spans="1:2" x14ac:dyDescent="0.25">
      <c r="A4918" s="6" t="s">
        <v>36664</v>
      </c>
      <c r="B4918" s="6">
        <v>2</v>
      </c>
    </row>
    <row r="4919" spans="1:2" x14ac:dyDescent="0.25">
      <c r="A4919" s="6" t="s">
        <v>35454</v>
      </c>
      <c r="B4919" s="6">
        <v>2</v>
      </c>
    </row>
    <row r="4920" spans="1:2" x14ac:dyDescent="0.25">
      <c r="A4920" s="6" t="s">
        <v>35453</v>
      </c>
      <c r="B4920" s="6">
        <v>2</v>
      </c>
    </row>
    <row r="4921" spans="1:2" x14ac:dyDescent="0.25">
      <c r="A4921" s="6" t="s">
        <v>35452</v>
      </c>
      <c r="B4921" s="6">
        <v>2</v>
      </c>
    </row>
    <row r="4922" spans="1:2" x14ac:dyDescent="0.25">
      <c r="A4922" s="6" t="s">
        <v>36130</v>
      </c>
      <c r="B4922" s="6">
        <v>2</v>
      </c>
    </row>
    <row r="4923" spans="1:2" x14ac:dyDescent="0.25">
      <c r="A4923" s="6" t="s">
        <v>35451</v>
      </c>
      <c r="B4923" s="6">
        <v>2</v>
      </c>
    </row>
    <row r="4924" spans="1:2" x14ac:dyDescent="0.25">
      <c r="A4924" s="6" t="s">
        <v>35450</v>
      </c>
      <c r="B4924" s="6">
        <v>2</v>
      </c>
    </row>
    <row r="4925" spans="1:2" x14ac:dyDescent="0.25">
      <c r="A4925" s="6" t="s">
        <v>36160</v>
      </c>
      <c r="B4925" s="6">
        <v>2</v>
      </c>
    </row>
    <row r="4926" spans="1:2" x14ac:dyDescent="0.25">
      <c r="A4926" s="6" t="s">
        <v>35449</v>
      </c>
      <c r="B4926" s="6">
        <v>2</v>
      </c>
    </row>
    <row r="4927" spans="1:2" x14ac:dyDescent="0.25">
      <c r="A4927" s="6" t="s">
        <v>35448</v>
      </c>
      <c r="B4927" s="6">
        <v>2</v>
      </c>
    </row>
    <row r="4928" spans="1:2" x14ac:dyDescent="0.25">
      <c r="A4928" s="6" t="s">
        <v>36654</v>
      </c>
      <c r="B4928" s="6">
        <v>2</v>
      </c>
    </row>
    <row r="4929" spans="1:2" x14ac:dyDescent="0.25">
      <c r="A4929" s="6" t="s">
        <v>35447</v>
      </c>
      <c r="B4929" s="6">
        <v>2</v>
      </c>
    </row>
    <row r="4930" spans="1:2" x14ac:dyDescent="0.25">
      <c r="A4930" s="6" t="s">
        <v>35446</v>
      </c>
      <c r="B4930" s="6">
        <v>2</v>
      </c>
    </row>
    <row r="4931" spans="1:2" x14ac:dyDescent="0.25">
      <c r="A4931" s="6" t="s">
        <v>35445</v>
      </c>
      <c r="B4931" s="6">
        <v>2</v>
      </c>
    </row>
    <row r="4932" spans="1:2" x14ac:dyDescent="0.25">
      <c r="A4932" s="6" t="s">
        <v>35444</v>
      </c>
      <c r="B4932" s="6">
        <v>2</v>
      </c>
    </row>
    <row r="4933" spans="1:2" x14ac:dyDescent="0.25">
      <c r="A4933" s="6" t="s">
        <v>36413</v>
      </c>
      <c r="B4933" s="6">
        <v>2</v>
      </c>
    </row>
    <row r="4934" spans="1:2" x14ac:dyDescent="0.25">
      <c r="A4934" s="6" t="s">
        <v>35443</v>
      </c>
      <c r="B4934" s="6">
        <v>2</v>
      </c>
    </row>
    <row r="4935" spans="1:2" x14ac:dyDescent="0.25">
      <c r="A4935" s="6" t="s">
        <v>35442</v>
      </c>
      <c r="B4935" s="6">
        <v>2</v>
      </c>
    </row>
    <row r="4936" spans="1:2" x14ac:dyDescent="0.25">
      <c r="A4936" s="6" t="s">
        <v>35441</v>
      </c>
      <c r="B4936" s="6">
        <v>2</v>
      </c>
    </row>
    <row r="4937" spans="1:2" x14ac:dyDescent="0.25">
      <c r="A4937" s="6" t="s">
        <v>35440</v>
      </c>
      <c r="B4937" s="6">
        <v>2</v>
      </c>
    </row>
    <row r="4938" spans="1:2" x14ac:dyDescent="0.25">
      <c r="A4938" s="6" t="s">
        <v>35439</v>
      </c>
      <c r="B4938" s="6">
        <v>2</v>
      </c>
    </row>
    <row r="4939" spans="1:2" x14ac:dyDescent="0.25">
      <c r="A4939" s="6" t="s">
        <v>35438</v>
      </c>
      <c r="B4939" s="6">
        <v>2</v>
      </c>
    </row>
    <row r="4940" spans="1:2" x14ac:dyDescent="0.25">
      <c r="A4940" s="6" t="s">
        <v>35437</v>
      </c>
      <c r="B4940" s="6">
        <v>2</v>
      </c>
    </row>
    <row r="4941" spans="1:2" x14ac:dyDescent="0.25">
      <c r="A4941" s="6" t="s">
        <v>35436</v>
      </c>
      <c r="B4941" s="6">
        <v>2</v>
      </c>
    </row>
    <row r="4942" spans="1:2" x14ac:dyDescent="0.25">
      <c r="A4942" s="6" t="s">
        <v>35435</v>
      </c>
      <c r="B4942" s="6">
        <v>2</v>
      </c>
    </row>
    <row r="4943" spans="1:2" x14ac:dyDescent="0.25">
      <c r="A4943" s="6" t="s">
        <v>36513</v>
      </c>
      <c r="B4943" s="6">
        <v>2</v>
      </c>
    </row>
    <row r="4944" spans="1:2" x14ac:dyDescent="0.25">
      <c r="A4944" s="6" t="s">
        <v>36102</v>
      </c>
      <c r="B4944" s="6">
        <v>2</v>
      </c>
    </row>
    <row r="4945" spans="1:2" x14ac:dyDescent="0.25">
      <c r="A4945" s="6" t="s">
        <v>35434</v>
      </c>
      <c r="B4945" s="6">
        <v>2</v>
      </c>
    </row>
    <row r="4946" spans="1:2" x14ac:dyDescent="0.25">
      <c r="A4946" s="6" t="s">
        <v>35433</v>
      </c>
      <c r="B4946" s="6">
        <v>2</v>
      </c>
    </row>
    <row r="4947" spans="1:2" x14ac:dyDescent="0.25">
      <c r="A4947" s="6" t="s">
        <v>35432</v>
      </c>
      <c r="B4947" s="6">
        <v>2</v>
      </c>
    </row>
    <row r="4948" spans="1:2" x14ac:dyDescent="0.25">
      <c r="A4948" s="6" t="s">
        <v>36535</v>
      </c>
      <c r="B4948" s="6">
        <v>2</v>
      </c>
    </row>
    <row r="4949" spans="1:2" x14ac:dyDescent="0.25">
      <c r="A4949" s="6" t="s">
        <v>35431</v>
      </c>
      <c r="B4949" s="6">
        <v>2</v>
      </c>
    </row>
    <row r="4950" spans="1:2" x14ac:dyDescent="0.25">
      <c r="A4950" s="6" t="s">
        <v>35430</v>
      </c>
      <c r="B4950" s="6">
        <v>2</v>
      </c>
    </row>
    <row r="4951" spans="1:2" x14ac:dyDescent="0.25">
      <c r="A4951" s="6" t="s">
        <v>36697</v>
      </c>
      <c r="B4951" s="6">
        <v>2</v>
      </c>
    </row>
    <row r="4952" spans="1:2" x14ac:dyDescent="0.25">
      <c r="A4952" s="6" t="s">
        <v>36608</v>
      </c>
      <c r="B4952" s="6">
        <v>2</v>
      </c>
    </row>
    <row r="4953" spans="1:2" x14ac:dyDescent="0.25">
      <c r="A4953" s="6" t="s">
        <v>35429</v>
      </c>
      <c r="B4953" s="6">
        <v>2</v>
      </c>
    </row>
    <row r="4954" spans="1:2" x14ac:dyDescent="0.25">
      <c r="A4954" s="6" t="s">
        <v>35428</v>
      </c>
      <c r="B4954" s="6">
        <v>2</v>
      </c>
    </row>
    <row r="4955" spans="1:2" x14ac:dyDescent="0.25">
      <c r="A4955" s="6" t="s">
        <v>35427</v>
      </c>
      <c r="B4955" s="6">
        <v>2</v>
      </c>
    </row>
    <row r="4956" spans="1:2" x14ac:dyDescent="0.25">
      <c r="A4956" s="6" t="s">
        <v>35426</v>
      </c>
      <c r="B4956" s="6">
        <v>2</v>
      </c>
    </row>
    <row r="4957" spans="1:2" x14ac:dyDescent="0.25">
      <c r="A4957" s="6" t="s">
        <v>35425</v>
      </c>
      <c r="B4957" s="6">
        <v>2</v>
      </c>
    </row>
    <row r="4958" spans="1:2" x14ac:dyDescent="0.25">
      <c r="A4958" s="6" t="s">
        <v>35424</v>
      </c>
      <c r="B4958" s="6">
        <v>2</v>
      </c>
    </row>
    <row r="4959" spans="1:2" x14ac:dyDescent="0.25">
      <c r="A4959" s="6" t="s">
        <v>35423</v>
      </c>
      <c r="B4959" s="6">
        <v>2</v>
      </c>
    </row>
    <row r="4960" spans="1:2" x14ac:dyDescent="0.25">
      <c r="A4960" s="6" t="s">
        <v>35422</v>
      </c>
      <c r="B4960" s="6">
        <v>2</v>
      </c>
    </row>
    <row r="4961" spans="1:2" x14ac:dyDescent="0.25">
      <c r="A4961" s="6" t="s">
        <v>35421</v>
      </c>
      <c r="B4961" s="6">
        <v>2</v>
      </c>
    </row>
    <row r="4962" spans="1:2" x14ac:dyDescent="0.25">
      <c r="A4962" s="6" t="s">
        <v>35420</v>
      </c>
      <c r="B4962" s="6">
        <v>2</v>
      </c>
    </row>
    <row r="4963" spans="1:2" x14ac:dyDescent="0.25">
      <c r="A4963" s="6" t="s">
        <v>36356</v>
      </c>
      <c r="B4963" s="6">
        <v>2</v>
      </c>
    </row>
    <row r="4964" spans="1:2" x14ac:dyDescent="0.25">
      <c r="A4964" s="6" t="s">
        <v>35419</v>
      </c>
      <c r="B4964" s="6">
        <v>2</v>
      </c>
    </row>
    <row r="4965" spans="1:2" x14ac:dyDescent="0.25">
      <c r="A4965" s="6" t="s">
        <v>110</v>
      </c>
      <c r="B4965" s="6">
        <v>2</v>
      </c>
    </row>
    <row r="4966" spans="1:2" x14ac:dyDescent="0.25">
      <c r="A4966" s="6" t="s">
        <v>35418</v>
      </c>
      <c r="B4966" s="6">
        <v>2</v>
      </c>
    </row>
    <row r="4967" spans="1:2" x14ac:dyDescent="0.25">
      <c r="A4967" s="6" t="s">
        <v>35417</v>
      </c>
      <c r="B4967" s="6">
        <v>2</v>
      </c>
    </row>
    <row r="4968" spans="1:2" x14ac:dyDescent="0.25">
      <c r="A4968" s="6" t="s">
        <v>36639</v>
      </c>
      <c r="B4968" s="6">
        <v>2</v>
      </c>
    </row>
    <row r="4969" spans="1:2" x14ac:dyDescent="0.25">
      <c r="A4969" s="6" t="s">
        <v>35416</v>
      </c>
      <c r="B4969" s="6">
        <v>2</v>
      </c>
    </row>
    <row r="4970" spans="1:2" x14ac:dyDescent="0.25">
      <c r="A4970" s="6" t="s">
        <v>35415</v>
      </c>
      <c r="B4970" s="6">
        <v>2</v>
      </c>
    </row>
    <row r="4971" spans="1:2" x14ac:dyDescent="0.25">
      <c r="A4971" s="6" t="s">
        <v>35414</v>
      </c>
      <c r="B4971" s="6">
        <v>2</v>
      </c>
    </row>
    <row r="4972" spans="1:2" x14ac:dyDescent="0.25">
      <c r="A4972" s="6" t="s">
        <v>35413</v>
      </c>
      <c r="B4972" s="6">
        <v>2</v>
      </c>
    </row>
    <row r="4973" spans="1:2" x14ac:dyDescent="0.25">
      <c r="A4973" s="6" t="s">
        <v>35412</v>
      </c>
      <c r="B4973" s="6">
        <v>2</v>
      </c>
    </row>
    <row r="4974" spans="1:2" x14ac:dyDescent="0.25">
      <c r="A4974" s="6" t="s">
        <v>35411</v>
      </c>
      <c r="B4974" s="6">
        <v>2</v>
      </c>
    </row>
    <row r="4975" spans="1:2" x14ac:dyDescent="0.25">
      <c r="A4975" s="6" t="s">
        <v>36582</v>
      </c>
      <c r="B4975" s="6">
        <v>2</v>
      </c>
    </row>
    <row r="4976" spans="1:2" x14ac:dyDescent="0.25">
      <c r="A4976" s="6" t="s">
        <v>36363</v>
      </c>
      <c r="B4976" s="6">
        <v>2</v>
      </c>
    </row>
    <row r="4977" spans="1:2" x14ac:dyDescent="0.25">
      <c r="A4977" s="6" t="s">
        <v>35410</v>
      </c>
      <c r="B4977" s="6">
        <v>2</v>
      </c>
    </row>
    <row r="4978" spans="1:2" x14ac:dyDescent="0.25">
      <c r="A4978" s="6" t="s">
        <v>35409</v>
      </c>
      <c r="B4978" s="6">
        <v>2</v>
      </c>
    </row>
    <row r="4979" spans="1:2" x14ac:dyDescent="0.25">
      <c r="A4979" s="6" t="s">
        <v>35408</v>
      </c>
      <c r="B4979" s="6">
        <v>2</v>
      </c>
    </row>
    <row r="4980" spans="1:2" x14ac:dyDescent="0.25">
      <c r="A4980" s="6" t="s">
        <v>35407</v>
      </c>
      <c r="B4980" s="6">
        <v>2</v>
      </c>
    </row>
    <row r="4981" spans="1:2" x14ac:dyDescent="0.25">
      <c r="A4981" s="6" t="s">
        <v>35406</v>
      </c>
      <c r="B4981" s="6">
        <v>2</v>
      </c>
    </row>
    <row r="4982" spans="1:2" x14ac:dyDescent="0.25">
      <c r="A4982" s="6" t="s">
        <v>267</v>
      </c>
      <c r="B4982" s="6">
        <v>2</v>
      </c>
    </row>
    <row r="4983" spans="1:2" x14ac:dyDescent="0.25">
      <c r="A4983" s="6" t="s">
        <v>35405</v>
      </c>
      <c r="B4983" s="6">
        <v>2</v>
      </c>
    </row>
    <row r="4984" spans="1:2" x14ac:dyDescent="0.25">
      <c r="A4984" s="15" t="s">
        <v>37344</v>
      </c>
      <c r="B4984" s="6">
        <v>2</v>
      </c>
    </row>
    <row r="4985" spans="1:2" x14ac:dyDescent="0.25">
      <c r="A4985" s="6" t="s">
        <v>36568</v>
      </c>
      <c r="B4985" s="6">
        <v>2</v>
      </c>
    </row>
    <row r="4986" spans="1:2" x14ac:dyDescent="0.25">
      <c r="A4986" s="6" t="s">
        <v>36404</v>
      </c>
      <c r="B4986" s="6">
        <v>2</v>
      </c>
    </row>
    <row r="4987" spans="1:2" x14ac:dyDescent="0.25">
      <c r="A4987" s="6" t="s">
        <v>35404</v>
      </c>
      <c r="B4987" s="6">
        <v>2</v>
      </c>
    </row>
    <row r="4988" spans="1:2" x14ac:dyDescent="0.25">
      <c r="A4988" s="6" t="s">
        <v>35403</v>
      </c>
      <c r="B4988" s="6">
        <v>2</v>
      </c>
    </row>
    <row r="4989" spans="1:2" x14ac:dyDescent="0.25">
      <c r="A4989" s="6" t="s">
        <v>35402</v>
      </c>
      <c r="B4989" s="6">
        <v>2</v>
      </c>
    </row>
    <row r="4990" spans="1:2" x14ac:dyDescent="0.25">
      <c r="A4990" s="6" t="s">
        <v>36486</v>
      </c>
      <c r="B4990" s="6">
        <v>2</v>
      </c>
    </row>
    <row r="4991" spans="1:2" x14ac:dyDescent="0.25">
      <c r="A4991" s="6" t="s">
        <v>36556</v>
      </c>
      <c r="B4991" s="6">
        <v>2</v>
      </c>
    </row>
    <row r="4992" spans="1:2" x14ac:dyDescent="0.25">
      <c r="A4992" s="6" t="s">
        <v>35401</v>
      </c>
      <c r="B4992" s="6">
        <v>2</v>
      </c>
    </row>
    <row r="4993" spans="1:2" x14ac:dyDescent="0.25">
      <c r="A4993" s="6" t="s">
        <v>35400</v>
      </c>
      <c r="B4993" s="6">
        <v>2</v>
      </c>
    </row>
    <row r="4994" spans="1:2" x14ac:dyDescent="0.25">
      <c r="A4994" s="6" t="s">
        <v>35399</v>
      </c>
      <c r="B4994" s="6">
        <v>2</v>
      </c>
    </row>
    <row r="4995" spans="1:2" x14ac:dyDescent="0.25">
      <c r="A4995" s="6" t="s">
        <v>35398</v>
      </c>
      <c r="B4995" s="6">
        <v>2</v>
      </c>
    </row>
    <row r="4996" spans="1:2" x14ac:dyDescent="0.25">
      <c r="A4996" s="6" t="s">
        <v>35397</v>
      </c>
      <c r="B4996" s="6">
        <v>2</v>
      </c>
    </row>
    <row r="4997" spans="1:2" x14ac:dyDescent="0.25">
      <c r="A4997" s="6" t="s">
        <v>35396</v>
      </c>
      <c r="B4997" s="6">
        <v>2</v>
      </c>
    </row>
    <row r="4998" spans="1:2" x14ac:dyDescent="0.25">
      <c r="A4998" s="6" t="s">
        <v>36441</v>
      </c>
      <c r="B4998" s="6">
        <v>2</v>
      </c>
    </row>
    <row r="4999" spans="1:2" x14ac:dyDescent="0.25">
      <c r="A4999" s="6" t="s">
        <v>36497</v>
      </c>
      <c r="B4999" s="6">
        <v>2</v>
      </c>
    </row>
    <row r="5000" spans="1:2" x14ac:dyDescent="0.25">
      <c r="A5000" s="6" t="s">
        <v>35395</v>
      </c>
      <c r="B5000" s="6">
        <v>2</v>
      </c>
    </row>
    <row r="5001" spans="1:2" x14ac:dyDescent="0.25">
      <c r="A5001" s="6" t="s">
        <v>36487</v>
      </c>
      <c r="B5001" s="6">
        <v>2</v>
      </c>
    </row>
    <row r="5002" spans="1:2" x14ac:dyDescent="0.25">
      <c r="A5002" s="6" t="s">
        <v>35394</v>
      </c>
      <c r="B5002" s="6">
        <v>2</v>
      </c>
    </row>
    <row r="5003" spans="1:2" x14ac:dyDescent="0.25">
      <c r="A5003" s="6" t="s">
        <v>35393</v>
      </c>
      <c r="B5003" s="6">
        <v>2</v>
      </c>
    </row>
    <row r="5004" spans="1:2" x14ac:dyDescent="0.25">
      <c r="A5004" s="6" t="s">
        <v>35392</v>
      </c>
      <c r="B5004" s="6">
        <v>2</v>
      </c>
    </row>
    <row r="5005" spans="1:2" x14ac:dyDescent="0.25">
      <c r="A5005" s="6" t="s">
        <v>36569</v>
      </c>
      <c r="B5005" s="6">
        <v>2</v>
      </c>
    </row>
    <row r="5006" spans="1:2" x14ac:dyDescent="0.25">
      <c r="A5006" s="6" t="s">
        <v>35391</v>
      </c>
      <c r="B5006" s="6">
        <v>2</v>
      </c>
    </row>
    <row r="5007" spans="1:2" x14ac:dyDescent="0.25">
      <c r="A5007" s="6" t="s">
        <v>35390</v>
      </c>
      <c r="B5007" s="6">
        <v>2</v>
      </c>
    </row>
    <row r="5008" spans="1:2" x14ac:dyDescent="0.25">
      <c r="A5008" s="6" t="s">
        <v>36502</v>
      </c>
      <c r="B5008" s="6">
        <v>2</v>
      </c>
    </row>
    <row r="5009" spans="1:2" x14ac:dyDescent="0.25">
      <c r="A5009" s="6" t="s">
        <v>35389</v>
      </c>
      <c r="B5009" s="6">
        <v>2</v>
      </c>
    </row>
    <row r="5010" spans="1:2" x14ac:dyDescent="0.25">
      <c r="A5010" s="6" t="s">
        <v>35388</v>
      </c>
      <c r="B5010" s="6">
        <v>2</v>
      </c>
    </row>
    <row r="5011" spans="1:2" x14ac:dyDescent="0.25">
      <c r="A5011" s="6" t="s">
        <v>35387</v>
      </c>
      <c r="B5011" s="6">
        <v>2</v>
      </c>
    </row>
    <row r="5012" spans="1:2" x14ac:dyDescent="0.25">
      <c r="A5012" s="6" t="s">
        <v>36255</v>
      </c>
      <c r="B5012" s="6">
        <v>2</v>
      </c>
    </row>
    <row r="5013" spans="1:2" x14ac:dyDescent="0.25">
      <c r="A5013" s="6" t="s">
        <v>35386</v>
      </c>
      <c r="B5013" s="6">
        <v>2</v>
      </c>
    </row>
    <row r="5014" spans="1:2" x14ac:dyDescent="0.25">
      <c r="A5014" s="6" t="s">
        <v>35385</v>
      </c>
      <c r="B5014" s="6">
        <v>2</v>
      </c>
    </row>
    <row r="5015" spans="1:2" x14ac:dyDescent="0.25">
      <c r="A5015" s="6" t="s">
        <v>35384</v>
      </c>
      <c r="B5015" s="6">
        <v>2</v>
      </c>
    </row>
    <row r="5016" spans="1:2" x14ac:dyDescent="0.25">
      <c r="A5016" s="6" t="s">
        <v>36595</v>
      </c>
      <c r="B5016" s="6">
        <v>2</v>
      </c>
    </row>
    <row r="5017" spans="1:2" x14ac:dyDescent="0.25">
      <c r="A5017" s="6" t="s">
        <v>35383</v>
      </c>
      <c r="B5017" s="6">
        <v>2</v>
      </c>
    </row>
    <row r="5018" spans="1:2" x14ac:dyDescent="0.25">
      <c r="A5018" s="6" t="s">
        <v>36524</v>
      </c>
      <c r="B5018" s="6">
        <v>2</v>
      </c>
    </row>
    <row r="5019" spans="1:2" x14ac:dyDescent="0.25">
      <c r="A5019" s="6" t="s">
        <v>35382</v>
      </c>
      <c r="B5019" s="6">
        <v>2</v>
      </c>
    </row>
    <row r="5020" spans="1:2" x14ac:dyDescent="0.25">
      <c r="A5020" s="6" t="s">
        <v>36250</v>
      </c>
      <c r="B5020" s="6">
        <v>2</v>
      </c>
    </row>
    <row r="5021" spans="1:2" x14ac:dyDescent="0.25">
      <c r="A5021" s="6" t="s">
        <v>35381</v>
      </c>
      <c r="B5021" s="6">
        <v>2</v>
      </c>
    </row>
    <row r="5022" spans="1:2" x14ac:dyDescent="0.25">
      <c r="A5022" s="6" t="s">
        <v>35380</v>
      </c>
      <c r="B5022" s="6">
        <v>2</v>
      </c>
    </row>
    <row r="5023" spans="1:2" x14ac:dyDescent="0.25">
      <c r="A5023" s="6" t="s">
        <v>35379</v>
      </c>
      <c r="B5023" s="6">
        <v>2</v>
      </c>
    </row>
    <row r="5024" spans="1:2" x14ac:dyDescent="0.25">
      <c r="A5024" s="6" t="s">
        <v>35378</v>
      </c>
      <c r="B5024" s="6">
        <v>2</v>
      </c>
    </row>
    <row r="5025" spans="1:2" x14ac:dyDescent="0.25">
      <c r="A5025" s="6" t="s">
        <v>35377</v>
      </c>
      <c r="B5025" s="6">
        <v>2</v>
      </c>
    </row>
    <row r="5026" spans="1:2" x14ac:dyDescent="0.25">
      <c r="A5026" s="6" t="s">
        <v>35376</v>
      </c>
      <c r="B5026" s="6">
        <v>2</v>
      </c>
    </row>
    <row r="5027" spans="1:2" x14ac:dyDescent="0.25">
      <c r="A5027" s="6" t="s">
        <v>35375</v>
      </c>
      <c r="B5027" s="6">
        <v>2</v>
      </c>
    </row>
    <row r="5028" spans="1:2" x14ac:dyDescent="0.25">
      <c r="A5028" s="6" t="s">
        <v>36692</v>
      </c>
      <c r="B5028" s="6">
        <v>2</v>
      </c>
    </row>
    <row r="5029" spans="1:2" x14ac:dyDescent="0.25">
      <c r="A5029" s="6" t="s">
        <v>35374</v>
      </c>
      <c r="B5029" s="6">
        <v>2</v>
      </c>
    </row>
    <row r="5030" spans="1:2" x14ac:dyDescent="0.25">
      <c r="A5030" s="6" t="s">
        <v>35373</v>
      </c>
      <c r="B5030" s="6">
        <v>2</v>
      </c>
    </row>
    <row r="5031" spans="1:2" x14ac:dyDescent="0.25">
      <c r="A5031" s="6" t="s">
        <v>35372</v>
      </c>
      <c r="B5031" s="6">
        <v>2</v>
      </c>
    </row>
    <row r="5032" spans="1:2" x14ac:dyDescent="0.25">
      <c r="A5032" s="6" t="s">
        <v>36557</v>
      </c>
      <c r="B5032" s="6">
        <v>2</v>
      </c>
    </row>
    <row r="5033" spans="1:2" x14ac:dyDescent="0.25">
      <c r="A5033" s="6" t="s">
        <v>35371</v>
      </c>
      <c r="B5033" s="6">
        <v>2</v>
      </c>
    </row>
    <row r="5034" spans="1:2" x14ac:dyDescent="0.25">
      <c r="A5034" s="6" t="s">
        <v>36350</v>
      </c>
      <c r="B5034" s="6">
        <v>2</v>
      </c>
    </row>
    <row r="5035" spans="1:2" x14ac:dyDescent="0.25">
      <c r="A5035" s="6" t="s">
        <v>35370</v>
      </c>
      <c r="B5035" s="6">
        <v>2</v>
      </c>
    </row>
    <row r="5036" spans="1:2" x14ac:dyDescent="0.25">
      <c r="A5036" s="6" t="s">
        <v>35369</v>
      </c>
      <c r="B5036" s="6">
        <v>2</v>
      </c>
    </row>
    <row r="5037" spans="1:2" x14ac:dyDescent="0.25">
      <c r="A5037" s="6" t="s">
        <v>35368</v>
      </c>
      <c r="B5037" s="6">
        <v>2</v>
      </c>
    </row>
    <row r="5038" spans="1:2" x14ac:dyDescent="0.25">
      <c r="A5038" s="6" t="s">
        <v>36652</v>
      </c>
      <c r="B5038" s="6">
        <v>2</v>
      </c>
    </row>
    <row r="5039" spans="1:2" x14ac:dyDescent="0.25">
      <c r="A5039" s="6" t="s">
        <v>35367</v>
      </c>
      <c r="B5039" s="6">
        <v>2</v>
      </c>
    </row>
    <row r="5040" spans="1:2" x14ac:dyDescent="0.25">
      <c r="A5040" s="6" t="s">
        <v>35366</v>
      </c>
      <c r="B5040" s="6">
        <v>2</v>
      </c>
    </row>
    <row r="5041" spans="1:2" x14ac:dyDescent="0.25">
      <c r="A5041" s="6" t="s">
        <v>35365</v>
      </c>
      <c r="B5041" s="6">
        <v>2</v>
      </c>
    </row>
    <row r="5042" spans="1:2" x14ac:dyDescent="0.25">
      <c r="A5042" s="6" t="s">
        <v>35364</v>
      </c>
      <c r="B5042" s="6">
        <v>2</v>
      </c>
    </row>
    <row r="5043" spans="1:2" x14ac:dyDescent="0.25">
      <c r="A5043" s="6" t="s">
        <v>35363</v>
      </c>
      <c r="B5043" s="6">
        <v>2</v>
      </c>
    </row>
    <row r="5044" spans="1:2" x14ac:dyDescent="0.25">
      <c r="A5044" s="6" t="s">
        <v>35362</v>
      </c>
      <c r="B5044" s="6">
        <v>2</v>
      </c>
    </row>
    <row r="5045" spans="1:2" x14ac:dyDescent="0.25">
      <c r="A5045" s="6" t="s">
        <v>35361</v>
      </c>
      <c r="B5045" s="6">
        <v>2</v>
      </c>
    </row>
    <row r="5046" spans="1:2" x14ac:dyDescent="0.25">
      <c r="A5046" s="6" t="s">
        <v>35360</v>
      </c>
      <c r="B5046" s="6">
        <v>2</v>
      </c>
    </row>
    <row r="5047" spans="1:2" x14ac:dyDescent="0.25">
      <c r="A5047" s="6" t="s">
        <v>35359</v>
      </c>
      <c r="B5047" s="6">
        <v>2</v>
      </c>
    </row>
    <row r="5048" spans="1:2" x14ac:dyDescent="0.25">
      <c r="A5048" s="6" t="s">
        <v>36190</v>
      </c>
      <c r="B5048" s="6">
        <v>2</v>
      </c>
    </row>
    <row r="5049" spans="1:2" x14ac:dyDescent="0.25">
      <c r="A5049" s="6" t="s">
        <v>36636</v>
      </c>
      <c r="B5049" s="6">
        <v>2</v>
      </c>
    </row>
    <row r="5050" spans="1:2" x14ac:dyDescent="0.25">
      <c r="A5050" s="6" t="s">
        <v>36506</v>
      </c>
      <c r="B5050" s="6">
        <v>2</v>
      </c>
    </row>
    <row r="5051" spans="1:2" x14ac:dyDescent="0.25">
      <c r="A5051" s="6" t="s">
        <v>36578</v>
      </c>
      <c r="B5051" s="6">
        <v>2</v>
      </c>
    </row>
    <row r="5052" spans="1:2" x14ac:dyDescent="0.25">
      <c r="A5052" s="6" t="s">
        <v>35358</v>
      </c>
      <c r="B5052" s="6">
        <v>2</v>
      </c>
    </row>
    <row r="5053" spans="1:2" x14ac:dyDescent="0.25">
      <c r="A5053" s="6" t="s">
        <v>183</v>
      </c>
      <c r="B5053" s="6">
        <v>2</v>
      </c>
    </row>
    <row r="5054" spans="1:2" x14ac:dyDescent="0.25">
      <c r="A5054" s="6" t="s">
        <v>35357</v>
      </c>
      <c r="B5054" s="6">
        <v>2</v>
      </c>
    </row>
    <row r="5055" spans="1:2" x14ac:dyDescent="0.25">
      <c r="A5055" s="6" t="s">
        <v>35356</v>
      </c>
      <c r="B5055" s="6">
        <v>2</v>
      </c>
    </row>
    <row r="5056" spans="1:2" x14ac:dyDescent="0.25">
      <c r="A5056" s="6" t="s">
        <v>35355</v>
      </c>
      <c r="B5056" s="6">
        <v>2</v>
      </c>
    </row>
    <row r="5057" spans="1:2" x14ac:dyDescent="0.25">
      <c r="A5057" s="6" t="s">
        <v>35354</v>
      </c>
      <c r="B5057" s="6">
        <v>2</v>
      </c>
    </row>
    <row r="5058" spans="1:2" x14ac:dyDescent="0.25">
      <c r="A5058" s="6" t="s">
        <v>36628</v>
      </c>
      <c r="B5058" s="6">
        <v>2</v>
      </c>
    </row>
    <row r="5059" spans="1:2" x14ac:dyDescent="0.25">
      <c r="A5059" s="6" t="s">
        <v>35353</v>
      </c>
      <c r="B5059" s="6">
        <v>2</v>
      </c>
    </row>
    <row r="5060" spans="1:2" x14ac:dyDescent="0.25">
      <c r="A5060" s="6" t="s">
        <v>35352</v>
      </c>
      <c r="B5060" s="6">
        <v>2</v>
      </c>
    </row>
    <row r="5061" spans="1:2" x14ac:dyDescent="0.25">
      <c r="A5061" s="6" t="s">
        <v>36452</v>
      </c>
      <c r="B5061" s="6">
        <v>2</v>
      </c>
    </row>
    <row r="5062" spans="1:2" x14ac:dyDescent="0.25">
      <c r="A5062" s="6" t="s">
        <v>36536</v>
      </c>
      <c r="B5062" s="6">
        <v>2</v>
      </c>
    </row>
    <row r="5063" spans="1:2" x14ac:dyDescent="0.25">
      <c r="A5063" s="6" t="s">
        <v>35351</v>
      </c>
      <c r="B5063" s="6">
        <v>2</v>
      </c>
    </row>
    <row r="5064" spans="1:2" x14ac:dyDescent="0.25">
      <c r="A5064" s="6" t="s">
        <v>36243</v>
      </c>
      <c r="B5064" s="6">
        <v>2</v>
      </c>
    </row>
    <row r="5065" spans="1:2" x14ac:dyDescent="0.25">
      <c r="A5065" s="6" t="s">
        <v>35350</v>
      </c>
      <c r="B5065" s="6">
        <v>2</v>
      </c>
    </row>
    <row r="5066" spans="1:2" x14ac:dyDescent="0.25">
      <c r="A5066" s="6" t="s">
        <v>35349</v>
      </c>
      <c r="B5066" s="6">
        <v>2</v>
      </c>
    </row>
    <row r="5067" spans="1:2" x14ac:dyDescent="0.25">
      <c r="A5067" s="6" t="s">
        <v>35348</v>
      </c>
      <c r="B5067" s="6">
        <v>2</v>
      </c>
    </row>
    <row r="5068" spans="1:2" x14ac:dyDescent="0.25">
      <c r="A5068" s="6" t="s">
        <v>36659</v>
      </c>
      <c r="B5068" s="6">
        <v>2</v>
      </c>
    </row>
    <row r="5069" spans="1:2" x14ac:dyDescent="0.25">
      <c r="A5069" s="6" t="s">
        <v>35347</v>
      </c>
      <c r="B5069" s="6">
        <v>2</v>
      </c>
    </row>
    <row r="5070" spans="1:2" x14ac:dyDescent="0.25">
      <c r="A5070" s="6" t="s">
        <v>36583</v>
      </c>
      <c r="B5070" s="6">
        <v>2</v>
      </c>
    </row>
    <row r="5071" spans="1:2" x14ac:dyDescent="0.25">
      <c r="A5071" s="6" t="s">
        <v>37</v>
      </c>
      <c r="B5071" s="6">
        <v>2</v>
      </c>
    </row>
    <row r="5072" spans="1:2" x14ac:dyDescent="0.25">
      <c r="A5072" s="6" t="s">
        <v>35346</v>
      </c>
      <c r="B5072" s="6">
        <v>2</v>
      </c>
    </row>
    <row r="5073" spans="1:2" x14ac:dyDescent="0.25">
      <c r="A5073" s="6" t="s">
        <v>35345</v>
      </c>
      <c r="B5073" s="6">
        <v>2</v>
      </c>
    </row>
    <row r="5074" spans="1:2" x14ac:dyDescent="0.25">
      <c r="A5074" s="6" t="s">
        <v>36551</v>
      </c>
      <c r="B5074" s="6">
        <v>2</v>
      </c>
    </row>
    <row r="5075" spans="1:2" x14ac:dyDescent="0.25">
      <c r="A5075" s="6" t="s">
        <v>35344</v>
      </c>
      <c r="B5075" s="6">
        <v>2</v>
      </c>
    </row>
    <row r="5076" spans="1:2" x14ac:dyDescent="0.25">
      <c r="A5076" s="6" t="s">
        <v>36244</v>
      </c>
      <c r="B5076" s="6">
        <v>2</v>
      </c>
    </row>
    <row r="5077" spans="1:2" x14ac:dyDescent="0.25">
      <c r="A5077" s="6" t="s">
        <v>35343</v>
      </c>
      <c r="B5077" s="6">
        <v>2</v>
      </c>
    </row>
    <row r="5078" spans="1:2" x14ac:dyDescent="0.25">
      <c r="A5078" s="6" t="s">
        <v>36708</v>
      </c>
      <c r="B5078" s="6">
        <v>2</v>
      </c>
    </row>
    <row r="5079" spans="1:2" x14ac:dyDescent="0.25">
      <c r="A5079" s="6" t="s">
        <v>35342</v>
      </c>
      <c r="B5079" s="6">
        <v>2</v>
      </c>
    </row>
    <row r="5080" spans="1:2" x14ac:dyDescent="0.25">
      <c r="A5080" s="6" t="s">
        <v>35341</v>
      </c>
      <c r="B5080" s="6">
        <v>2</v>
      </c>
    </row>
    <row r="5081" spans="1:2" x14ac:dyDescent="0.25">
      <c r="A5081" s="6" t="s">
        <v>35340</v>
      </c>
      <c r="B5081" s="6">
        <v>2</v>
      </c>
    </row>
    <row r="5082" spans="1:2" x14ac:dyDescent="0.25">
      <c r="A5082" s="6" t="s">
        <v>35339</v>
      </c>
      <c r="B5082" s="6">
        <v>2</v>
      </c>
    </row>
    <row r="5083" spans="1:2" x14ac:dyDescent="0.25">
      <c r="A5083" s="6" t="s">
        <v>283</v>
      </c>
      <c r="B5083" s="6">
        <v>2</v>
      </c>
    </row>
    <row r="5084" spans="1:2" x14ac:dyDescent="0.25">
      <c r="A5084" s="6" t="s">
        <v>35338</v>
      </c>
      <c r="B5084" s="6">
        <v>2</v>
      </c>
    </row>
    <row r="5085" spans="1:2" x14ac:dyDescent="0.25">
      <c r="A5085" s="6" t="s">
        <v>35337</v>
      </c>
      <c r="B5085" s="6">
        <v>2</v>
      </c>
    </row>
    <row r="5086" spans="1:2" x14ac:dyDescent="0.25">
      <c r="A5086" s="6" t="s">
        <v>35336</v>
      </c>
      <c r="B5086" s="6">
        <v>2</v>
      </c>
    </row>
    <row r="5087" spans="1:2" x14ac:dyDescent="0.25">
      <c r="A5087" s="6" t="s">
        <v>36425</v>
      </c>
      <c r="B5087" s="6">
        <v>2</v>
      </c>
    </row>
    <row r="5088" spans="1:2" x14ac:dyDescent="0.25">
      <c r="A5088" s="6" t="s">
        <v>35335</v>
      </c>
      <c r="B5088" s="6">
        <v>2</v>
      </c>
    </row>
    <row r="5089" spans="1:2" x14ac:dyDescent="0.25">
      <c r="A5089" s="6" t="s">
        <v>35334</v>
      </c>
      <c r="B5089" s="6">
        <v>2</v>
      </c>
    </row>
    <row r="5090" spans="1:2" x14ac:dyDescent="0.25">
      <c r="A5090" s="6" t="s">
        <v>35333</v>
      </c>
      <c r="B5090" s="6">
        <v>2</v>
      </c>
    </row>
    <row r="5091" spans="1:2" x14ac:dyDescent="0.25">
      <c r="A5091" s="6" t="s">
        <v>36286</v>
      </c>
      <c r="B5091" s="6">
        <v>2</v>
      </c>
    </row>
    <row r="5092" spans="1:2" x14ac:dyDescent="0.25">
      <c r="A5092" s="6" t="s">
        <v>35332</v>
      </c>
      <c r="B5092" s="6">
        <v>2</v>
      </c>
    </row>
    <row r="5093" spans="1:2" x14ac:dyDescent="0.25">
      <c r="A5093" s="6" t="s">
        <v>35331</v>
      </c>
      <c r="B5093" s="6">
        <v>2</v>
      </c>
    </row>
    <row r="5094" spans="1:2" x14ac:dyDescent="0.25">
      <c r="A5094" s="6" t="s">
        <v>35330</v>
      </c>
      <c r="B5094" s="6">
        <v>2</v>
      </c>
    </row>
    <row r="5095" spans="1:2" x14ac:dyDescent="0.25">
      <c r="A5095" s="6" t="s">
        <v>35329</v>
      </c>
      <c r="B5095" s="6">
        <v>2</v>
      </c>
    </row>
    <row r="5096" spans="1:2" x14ac:dyDescent="0.25">
      <c r="A5096" s="6" t="s">
        <v>35328</v>
      </c>
      <c r="B5096" s="6">
        <v>2</v>
      </c>
    </row>
    <row r="5097" spans="1:2" x14ac:dyDescent="0.25">
      <c r="A5097" s="6" t="s">
        <v>11</v>
      </c>
      <c r="B5097" s="6">
        <v>2</v>
      </c>
    </row>
    <row r="5098" spans="1:2" x14ac:dyDescent="0.25">
      <c r="A5098" s="6" t="s">
        <v>35327</v>
      </c>
      <c r="B5098" s="6">
        <v>2</v>
      </c>
    </row>
    <row r="5099" spans="1:2" x14ac:dyDescent="0.25">
      <c r="A5099" s="6" t="s">
        <v>35326</v>
      </c>
      <c r="B5099" s="6">
        <v>2</v>
      </c>
    </row>
    <row r="5100" spans="1:2" x14ac:dyDescent="0.25">
      <c r="A5100" s="6" t="s">
        <v>35325</v>
      </c>
      <c r="B5100" s="6">
        <v>2</v>
      </c>
    </row>
    <row r="5101" spans="1:2" x14ac:dyDescent="0.25">
      <c r="A5101" s="6" t="s">
        <v>35324</v>
      </c>
      <c r="B5101" s="6">
        <v>2</v>
      </c>
    </row>
    <row r="5102" spans="1:2" x14ac:dyDescent="0.25">
      <c r="A5102" s="6" t="s">
        <v>35323</v>
      </c>
      <c r="B5102" s="6">
        <v>2</v>
      </c>
    </row>
    <row r="5103" spans="1:2" x14ac:dyDescent="0.25">
      <c r="A5103" s="6" t="s">
        <v>35322</v>
      </c>
      <c r="B5103" s="6">
        <v>2</v>
      </c>
    </row>
    <row r="5104" spans="1:2" x14ac:dyDescent="0.25">
      <c r="A5104" s="6" t="s">
        <v>35321</v>
      </c>
      <c r="B5104" s="6">
        <v>2</v>
      </c>
    </row>
    <row r="5105" spans="1:2" x14ac:dyDescent="0.25">
      <c r="A5105" s="6" t="s">
        <v>35320</v>
      </c>
      <c r="B5105" s="6">
        <v>2</v>
      </c>
    </row>
    <row r="5106" spans="1:2" x14ac:dyDescent="0.25">
      <c r="A5106" s="6" t="s">
        <v>35319</v>
      </c>
      <c r="B5106" s="6">
        <v>2</v>
      </c>
    </row>
    <row r="5107" spans="1:2" x14ac:dyDescent="0.25">
      <c r="A5107" s="6" t="s">
        <v>36235</v>
      </c>
      <c r="B5107" s="6">
        <v>2</v>
      </c>
    </row>
    <row r="5108" spans="1:2" x14ac:dyDescent="0.25">
      <c r="A5108" s="6" t="s">
        <v>36518</v>
      </c>
      <c r="B5108" s="6">
        <v>2</v>
      </c>
    </row>
    <row r="5109" spans="1:2" x14ac:dyDescent="0.25">
      <c r="A5109" s="6" t="s">
        <v>35318</v>
      </c>
      <c r="B5109" s="6">
        <v>2</v>
      </c>
    </row>
    <row r="5110" spans="1:2" x14ac:dyDescent="0.25">
      <c r="A5110" s="6" t="s">
        <v>35317</v>
      </c>
      <c r="B5110" s="6">
        <v>2</v>
      </c>
    </row>
    <row r="5111" spans="1:2" x14ac:dyDescent="0.25">
      <c r="A5111" s="6" t="s">
        <v>35316</v>
      </c>
      <c r="B5111" s="6">
        <v>2</v>
      </c>
    </row>
    <row r="5112" spans="1:2" x14ac:dyDescent="0.25">
      <c r="A5112" s="6" t="s">
        <v>35315</v>
      </c>
      <c r="B5112" s="6">
        <v>2</v>
      </c>
    </row>
    <row r="5113" spans="1:2" x14ac:dyDescent="0.25">
      <c r="A5113" s="6" t="s">
        <v>35314</v>
      </c>
      <c r="B5113" s="6">
        <v>2</v>
      </c>
    </row>
    <row r="5114" spans="1:2" x14ac:dyDescent="0.25">
      <c r="A5114" s="6" t="s">
        <v>35313</v>
      </c>
      <c r="B5114" s="6">
        <v>2</v>
      </c>
    </row>
    <row r="5115" spans="1:2" x14ac:dyDescent="0.25">
      <c r="A5115" s="6" t="s">
        <v>35312</v>
      </c>
      <c r="B5115" s="6">
        <v>2</v>
      </c>
    </row>
    <row r="5116" spans="1:2" x14ac:dyDescent="0.25">
      <c r="A5116" s="6" t="s">
        <v>35311</v>
      </c>
      <c r="B5116" s="6">
        <v>2</v>
      </c>
    </row>
    <row r="5117" spans="1:2" x14ac:dyDescent="0.25">
      <c r="A5117" s="6" t="s">
        <v>36679</v>
      </c>
      <c r="B5117" s="6">
        <v>2</v>
      </c>
    </row>
    <row r="5118" spans="1:2" x14ac:dyDescent="0.25">
      <c r="A5118" s="6" t="s">
        <v>35310</v>
      </c>
      <c r="B5118" s="6">
        <v>2</v>
      </c>
    </row>
    <row r="5119" spans="1:2" x14ac:dyDescent="0.25">
      <c r="A5119" s="6" t="s">
        <v>35309</v>
      </c>
      <c r="B5119" s="6">
        <v>2</v>
      </c>
    </row>
    <row r="5120" spans="1:2" x14ac:dyDescent="0.25">
      <c r="A5120" s="6" t="s">
        <v>297</v>
      </c>
      <c r="B5120" s="6">
        <v>2</v>
      </c>
    </row>
    <row r="5121" spans="1:2" x14ac:dyDescent="0.25">
      <c r="A5121" s="6" t="s">
        <v>36493</v>
      </c>
      <c r="B5121" s="6">
        <v>2</v>
      </c>
    </row>
    <row r="5122" spans="1:2" x14ac:dyDescent="0.25">
      <c r="A5122" s="6" t="s">
        <v>35308</v>
      </c>
      <c r="B5122" s="6">
        <v>2</v>
      </c>
    </row>
    <row r="5123" spans="1:2" x14ac:dyDescent="0.25">
      <c r="A5123" s="6" t="s">
        <v>35307</v>
      </c>
      <c r="B5123" s="6">
        <v>2</v>
      </c>
    </row>
    <row r="5124" spans="1:2" x14ac:dyDescent="0.25">
      <c r="A5124" s="6" t="s">
        <v>35306</v>
      </c>
      <c r="B5124" s="6">
        <v>2</v>
      </c>
    </row>
    <row r="5125" spans="1:2" x14ac:dyDescent="0.25">
      <c r="A5125" s="6" t="s">
        <v>35305</v>
      </c>
      <c r="B5125" s="6">
        <v>2</v>
      </c>
    </row>
    <row r="5126" spans="1:2" x14ac:dyDescent="0.25">
      <c r="A5126" s="6" t="s">
        <v>35304</v>
      </c>
      <c r="B5126" s="6">
        <v>2</v>
      </c>
    </row>
    <row r="5127" spans="1:2" x14ac:dyDescent="0.25">
      <c r="A5127" s="6" t="s">
        <v>35303</v>
      </c>
      <c r="B5127" s="6">
        <v>2</v>
      </c>
    </row>
    <row r="5128" spans="1:2" x14ac:dyDescent="0.25">
      <c r="A5128" s="6" t="s">
        <v>35302</v>
      </c>
      <c r="B5128" s="6">
        <v>2</v>
      </c>
    </row>
    <row r="5129" spans="1:2" x14ac:dyDescent="0.25">
      <c r="A5129" s="6" t="s">
        <v>35301</v>
      </c>
      <c r="B5129" s="6">
        <v>2</v>
      </c>
    </row>
    <row r="5130" spans="1:2" x14ac:dyDescent="0.25">
      <c r="A5130" s="6" t="s">
        <v>36108</v>
      </c>
      <c r="B5130" s="6">
        <v>2</v>
      </c>
    </row>
    <row r="5131" spans="1:2" x14ac:dyDescent="0.25">
      <c r="A5131" s="6" t="s">
        <v>35300</v>
      </c>
      <c r="B5131" s="6">
        <v>2</v>
      </c>
    </row>
    <row r="5132" spans="1:2" x14ac:dyDescent="0.25">
      <c r="A5132" s="6" t="s">
        <v>36359</v>
      </c>
      <c r="B5132" s="6">
        <v>2</v>
      </c>
    </row>
    <row r="5133" spans="1:2" x14ac:dyDescent="0.25">
      <c r="A5133" s="6" t="s">
        <v>35299</v>
      </c>
      <c r="B5133" s="6">
        <v>2</v>
      </c>
    </row>
    <row r="5134" spans="1:2" x14ac:dyDescent="0.25">
      <c r="A5134" s="6" t="s">
        <v>35298</v>
      </c>
      <c r="B5134" s="6">
        <v>2</v>
      </c>
    </row>
    <row r="5135" spans="1:2" x14ac:dyDescent="0.25">
      <c r="A5135" s="6" t="s">
        <v>35297</v>
      </c>
      <c r="B5135" s="6">
        <v>2</v>
      </c>
    </row>
    <row r="5136" spans="1:2" x14ac:dyDescent="0.25">
      <c r="A5136" s="6" t="s">
        <v>35296</v>
      </c>
      <c r="B5136" s="6">
        <v>2</v>
      </c>
    </row>
    <row r="5137" spans="1:2" x14ac:dyDescent="0.25">
      <c r="A5137" s="6" t="s">
        <v>35295</v>
      </c>
      <c r="B5137" s="6">
        <v>2</v>
      </c>
    </row>
    <row r="5138" spans="1:2" x14ac:dyDescent="0.25">
      <c r="A5138" s="6" t="s">
        <v>35294</v>
      </c>
      <c r="B5138" s="6">
        <v>2</v>
      </c>
    </row>
    <row r="5139" spans="1:2" x14ac:dyDescent="0.25">
      <c r="A5139" s="6" t="s">
        <v>35293</v>
      </c>
      <c r="B5139" s="6">
        <v>2</v>
      </c>
    </row>
    <row r="5140" spans="1:2" x14ac:dyDescent="0.25">
      <c r="A5140" s="6" t="s">
        <v>36264</v>
      </c>
      <c r="B5140" s="6">
        <v>2</v>
      </c>
    </row>
    <row r="5141" spans="1:2" x14ac:dyDescent="0.25">
      <c r="A5141" s="6" t="s">
        <v>35292</v>
      </c>
      <c r="B5141" s="6">
        <v>2</v>
      </c>
    </row>
    <row r="5142" spans="1:2" x14ac:dyDescent="0.25">
      <c r="A5142" s="6" t="s">
        <v>35291</v>
      </c>
      <c r="B5142" s="6">
        <v>2</v>
      </c>
    </row>
    <row r="5143" spans="1:2" x14ac:dyDescent="0.25">
      <c r="A5143" s="6" t="s">
        <v>36686</v>
      </c>
      <c r="B5143" s="6">
        <v>2</v>
      </c>
    </row>
    <row r="5144" spans="1:2" x14ac:dyDescent="0.25">
      <c r="A5144" s="6" t="s">
        <v>35290</v>
      </c>
      <c r="B5144" s="6">
        <v>2</v>
      </c>
    </row>
    <row r="5145" spans="1:2" x14ac:dyDescent="0.25">
      <c r="A5145" s="6" t="s">
        <v>35289</v>
      </c>
      <c r="B5145" s="6">
        <v>2</v>
      </c>
    </row>
    <row r="5146" spans="1:2" x14ac:dyDescent="0.25">
      <c r="A5146" s="6" t="s">
        <v>35288</v>
      </c>
      <c r="B5146" s="6">
        <v>2</v>
      </c>
    </row>
    <row r="5147" spans="1:2" x14ac:dyDescent="0.25">
      <c r="A5147" s="6" t="s">
        <v>35287</v>
      </c>
      <c r="B5147" s="6">
        <v>2</v>
      </c>
    </row>
    <row r="5148" spans="1:2" x14ac:dyDescent="0.25">
      <c r="A5148" s="6" t="s">
        <v>35286</v>
      </c>
      <c r="B5148" s="6">
        <v>2</v>
      </c>
    </row>
    <row r="5149" spans="1:2" x14ac:dyDescent="0.25">
      <c r="A5149" s="6" t="s">
        <v>35285</v>
      </c>
      <c r="B5149" s="6">
        <v>2</v>
      </c>
    </row>
    <row r="5150" spans="1:2" x14ac:dyDescent="0.25">
      <c r="A5150" s="6" t="s">
        <v>35284</v>
      </c>
      <c r="B5150" s="6">
        <v>2</v>
      </c>
    </row>
    <row r="5151" spans="1:2" x14ac:dyDescent="0.25">
      <c r="A5151" s="6" t="s">
        <v>35283</v>
      </c>
      <c r="B5151" s="6">
        <v>2</v>
      </c>
    </row>
    <row r="5152" spans="1:2" x14ac:dyDescent="0.25">
      <c r="A5152" s="6" t="s">
        <v>35282</v>
      </c>
      <c r="B5152" s="6">
        <v>2</v>
      </c>
    </row>
    <row r="5153" spans="1:2" x14ac:dyDescent="0.25">
      <c r="A5153" s="6" t="s">
        <v>35281</v>
      </c>
      <c r="B5153" s="6">
        <v>2</v>
      </c>
    </row>
    <row r="5154" spans="1:2" x14ac:dyDescent="0.25">
      <c r="A5154" s="6" t="s">
        <v>35280</v>
      </c>
      <c r="B5154" s="6">
        <v>2</v>
      </c>
    </row>
    <row r="5155" spans="1:2" x14ac:dyDescent="0.25">
      <c r="A5155" s="6" t="s">
        <v>35279</v>
      </c>
      <c r="B5155" s="6">
        <v>2</v>
      </c>
    </row>
    <row r="5156" spans="1:2" x14ac:dyDescent="0.25">
      <c r="A5156" s="6" t="s">
        <v>35278</v>
      </c>
      <c r="B5156" s="6">
        <v>2</v>
      </c>
    </row>
    <row r="5157" spans="1:2" x14ac:dyDescent="0.25">
      <c r="A5157" s="6" t="s">
        <v>36663</v>
      </c>
      <c r="B5157" s="6">
        <v>2</v>
      </c>
    </row>
    <row r="5158" spans="1:2" x14ac:dyDescent="0.25">
      <c r="A5158" s="6" t="s">
        <v>35277</v>
      </c>
      <c r="B5158" s="6">
        <v>2</v>
      </c>
    </row>
    <row r="5159" spans="1:2" x14ac:dyDescent="0.25">
      <c r="A5159" s="6" t="s">
        <v>35276</v>
      </c>
      <c r="B5159" s="6">
        <v>2</v>
      </c>
    </row>
    <row r="5160" spans="1:2" x14ac:dyDescent="0.25">
      <c r="A5160" s="6" t="s">
        <v>35275</v>
      </c>
      <c r="B5160" s="6">
        <v>2</v>
      </c>
    </row>
    <row r="5161" spans="1:2" x14ac:dyDescent="0.25">
      <c r="A5161" s="6" t="s">
        <v>35274</v>
      </c>
      <c r="B5161" s="6">
        <v>2</v>
      </c>
    </row>
    <row r="5162" spans="1:2" x14ac:dyDescent="0.25">
      <c r="A5162" s="6" t="s">
        <v>35273</v>
      </c>
      <c r="B5162" s="6">
        <v>2</v>
      </c>
    </row>
    <row r="5163" spans="1:2" x14ac:dyDescent="0.25">
      <c r="A5163" s="6" t="s">
        <v>35272</v>
      </c>
      <c r="B5163" s="6">
        <v>2</v>
      </c>
    </row>
    <row r="5164" spans="1:2" x14ac:dyDescent="0.25">
      <c r="A5164" s="6" t="s">
        <v>35271</v>
      </c>
      <c r="B5164" s="6">
        <v>2</v>
      </c>
    </row>
    <row r="5165" spans="1:2" x14ac:dyDescent="0.25">
      <c r="A5165" s="6" t="s">
        <v>35270</v>
      </c>
      <c r="B5165" s="6">
        <v>2</v>
      </c>
    </row>
    <row r="5166" spans="1:2" x14ac:dyDescent="0.25">
      <c r="A5166" s="6" t="s">
        <v>35269</v>
      </c>
      <c r="B5166" s="6">
        <v>2</v>
      </c>
    </row>
    <row r="5167" spans="1:2" x14ac:dyDescent="0.25">
      <c r="A5167" s="6" t="s">
        <v>35268</v>
      </c>
      <c r="B5167" s="6">
        <v>2</v>
      </c>
    </row>
    <row r="5168" spans="1:2" x14ac:dyDescent="0.25">
      <c r="A5168" s="6" t="s">
        <v>36151</v>
      </c>
      <c r="B5168" s="6">
        <v>2</v>
      </c>
    </row>
    <row r="5169" spans="1:2" x14ac:dyDescent="0.25">
      <c r="A5169" s="6" t="s">
        <v>36685</v>
      </c>
      <c r="B5169" s="6">
        <v>2</v>
      </c>
    </row>
    <row r="5170" spans="1:2" x14ac:dyDescent="0.25">
      <c r="A5170" s="6" t="s">
        <v>35267</v>
      </c>
      <c r="B5170" s="6">
        <v>2</v>
      </c>
    </row>
    <row r="5171" spans="1:2" x14ac:dyDescent="0.25">
      <c r="A5171" s="6" t="s">
        <v>35266</v>
      </c>
      <c r="B5171" s="6">
        <v>2</v>
      </c>
    </row>
    <row r="5172" spans="1:2" x14ac:dyDescent="0.25">
      <c r="A5172" s="6" t="s">
        <v>35265</v>
      </c>
      <c r="B5172" s="6">
        <v>2</v>
      </c>
    </row>
    <row r="5173" spans="1:2" x14ac:dyDescent="0.25">
      <c r="A5173" s="6" t="s">
        <v>35264</v>
      </c>
      <c r="B5173" s="6">
        <v>2</v>
      </c>
    </row>
    <row r="5174" spans="1:2" x14ac:dyDescent="0.25">
      <c r="A5174" s="6" t="s">
        <v>181</v>
      </c>
      <c r="B5174" s="6">
        <v>2</v>
      </c>
    </row>
    <row r="5175" spans="1:2" x14ac:dyDescent="0.25">
      <c r="A5175" s="6" t="s">
        <v>36543</v>
      </c>
      <c r="B5175" s="6">
        <v>2</v>
      </c>
    </row>
    <row r="5176" spans="1:2" x14ac:dyDescent="0.25">
      <c r="A5176" s="6" t="s">
        <v>35263</v>
      </c>
      <c r="B5176" s="6">
        <v>2</v>
      </c>
    </row>
    <row r="5177" spans="1:2" x14ac:dyDescent="0.25">
      <c r="A5177" s="6" t="s">
        <v>35262</v>
      </c>
      <c r="B5177" s="6">
        <v>2</v>
      </c>
    </row>
    <row r="5178" spans="1:2" x14ac:dyDescent="0.25">
      <c r="A5178" s="6" t="s">
        <v>35261</v>
      </c>
      <c r="B5178" s="6">
        <v>2</v>
      </c>
    </row>
    <row r="5179" spans="1:2" x14ac:dyDescent="0.25">
      <c r="A5179" s="6" t="s">
        <v>35260</v>
      </c>
      <c r="B5179" s="6">
        <v>2</v>
      </c>
    </row>
    <row r="5180" spans="1:2" x14ac:dyDescent="0.25">
      <c r="A5180" s="6" t="s">
        <v>35259</v>
      </c>
      <c r="B5180" s="6">
        <v>2</v>
      </c>
    </row>
    <row r="5181" spans="1:2" x14ac:dyDescent="0.25">
      <c r="A5181" s="6" t="s">
        <v>36125</v>
      </c>
      <c r="B5181" s="6">
        <v>2</v>
      </c>
    </row>
    <row r="5182" spans="1:2" x14ac:dyDescent="0.25">
      <c r="A5182" s="6" t="s">
        <v>35258</v>
      </c>
      <c r="B5182" s="6">
        <v>2</v>
      </c>
    </row>
    <row r="5183" spans="1:2" x14ac:dyDescent="0.25">
      <c r="A5183" s="6" t="s">
        <v>35257</v>
      </c>
      <c r="B5183" s="6">
        <v>2</v>
      </c>
    </row>
    <row r="5184" spans="1:2" x14ac:dyDescent="0.25">
      <c r="A5184" s="6" t="s">
        <v>36187</v>
      </c>
      <c r="B5184" s="6">
        <v>2</v>
      </c>
    </row>
    <row r="5185" spans="1:2" x14ac:dyDescent="0.25">
      <c r="A5185" s="6" t="s">
        <v>35256</v>
      </c>
      <c r="B5185" s="6">
        <v>2</v>
      </c>
    </row>
    <row r="5186" spans="1:2" x14ac:dyDescent="0.25">
      <c r="A5186" s="6" t="s">
        <v>35255</v>
      </c>
      <c r="B5186" s="6">
        <v>2</v>
      </c>
    </row>
    <row r="5187" spans="1:2" x14ac:dyDescent="0.25">
      <c r="A5187" s="6" t="s">
        <v>35254</v>
      </c>
      <c r="B5187" s="6">
        <v>2</v>
      </c>
    </row>
    <row r="5188" spans="1:2" x14ac:dyDescent="0.25">
      <c r="A5188" s="6" t="s">
        <v>35253</v>
      </c>
      <c r="B5188" s="6">
        <v>2</v>
      </c>
    </row>
    <row r="5189" spans="1:2" x14ac:dyDescent="0.25">
      <c r="A5189" s="6" t="s">
        <v>111</v>
      </c>
      <c r="B5189" s="6">
        <v>2</v>
      </c>
    </row>
    <row r="5190" spans="1:2" x14ac:dyDescent="0.25">
      <c r="A5190" s="6" t="s">
        <v>35252</v>
      </c>
      <c r="B5190" s="6">
        <v>2</v>
      </c>
    </row>
    <row r="5191" spans="1:2" x14ac:dyDescent="0.25">
      <c r="A5191" s="6" t="s">
        <v>35251</v>
      </c>
      <c r="B5191" s="6">
        <v>2</v>
      </c>
    </row>
    <row r="5192" spans="1:2" x14ac:dyDescent="0.25">
      <c r="A5192" s="6" t="s">
        <v>120</v>
      </c>
      <c r="B5192" s="6">
        <v>2</v>
      </c>
    </row>
    <row r="5193" spans="1:2" x14ac:dyDescent="0.25">
      <c r="A5193" s="6" t="s">
        <v>82</v>
      </c>
      <c r="B5193" s="6">
        <v>2</v>
      </c>
    </row>
    <row r="5194" spans="1:2" x14ac:dyDescent="0.25">
      <c r="A5194" s="6" t="s">
        <v>35250</v>
      </c>
      <c r="B5194" s="6">
        <v>2</v>
      </c>
    </row>
    <row r="5195" spans="1:2" x14ac:dyDescent="0.25">
      <c r="A5195" s="6" t="s">
        <v>35249</v>
      </c>
      <c r="B5195" s="6">
        <v>2</v>
      </c>
    </row>
    <row r="5196" spans="1:2" x14ac:dyDescent="0.25">
      <c r="A5196" s="6" t="s">
        <v>12</v>
      </c>
      <c r="B5196" s="6">
        <v>2</v>
      </c>
    </row>
    <row r="5197" spans="1:2" x14ac:dyDescent="0.25">
      <c r="A5197" s="6" t="s">
        <v>35248</v>
      </c>
      <c r="B5197" s="6">
        <v>2</v>
      </c>
    </row>
    <row r="5198" spans="1:2" x14ac:dyDescent="0.25">
      <c r="A5198" s="6" t="s">
        <v>124</v>
      </c>
      <c r="B5198" s="6">
        <v>2</v>
      </c>
    </row>
    <row r="5199" spans="1:2" x14ac:dyDescent="0.25">
      <c r="A5199" s="6" t="s">
        <v>35247</v>
      </c>
      <c r="B5199" s="6">
        <v>2</v>
      </c>
    </row>
    <row r="5200" spans="1:2" x14ac:dyDescent="0.25">
      <c r="A5200" s="6" t="s">
        <v>35246</v>
      </c>
      <c r="B5200" s="6">
        <v>2</v>
      </c>
    </row>
    <row r="5201" spans="1:2" x14ac:dyDescent="0.25">
      <c r="A5201" s="6" t="s">
        <v>35245</v>
      </c>
      <c r="B5201" s="6">
        <v>2</v>
      </c>
    </row>
    <row r="5202" spans="1:2" x14ac:dyDescent="0.25">
      <c r="A5202" s="6" t="s">
        <v>35244</v>
      </c>
      <c r="B5202" s="6">
        <v>2</v>
      </c>
    </row>
    <row r="5203" spans="1:2" x14ac:dyDescent="0.25">
      <c r="A5203" s="6" t="s">
        <v>35243</v>
      </c>
      <c r="B5203" s="6">
        <v>2</v>
      </c>
    </row>
    <row r="5204" spans="1:2" x14ac:dyDescent="0.25">
      <c r="A5204" s="6" t="s">
        <v>35242</v>
      </c>
      <c r="B5204" s="6">
        <v>2</v>
      </c>
    </row>
    <row r="5205" spans="1:2" x14ac:dyDescent="0.25">
      <c r="A5205" s="6" t="s">
        <v>36581</v>
      </c>
      <c r="B5205" s="6">
        <v>2</v>
      </c>
    </row>
    <row r="5206" spans="1:2" x14ac:dyDescent="0.25">
      <c r="A5206" s="6" t="s">
        <v>35241</v>
      </c>
      <c r="B5206" s="6">
        <v>2</v>
      </c>
    </row>
    <row r="5207" spans="1:2" x14ac:dyDescent="0.25">
      <c r="A5207" s="6" t="s">
        <v>31</v>
      </c>
      <c r="B5207" s="6">
        <v>2</v>
      </c>
    </row>
    <row r="5208" spans="1:2" x14ac:dyDescent="0.25">
      <c r="A5208" s="6" t="s">
        <v>35240</v>
      </c>
      <c r="B5208" s="6">
        <v>2</v>
      </c>
    </row>
    <row r="5209" spans="1:2" x14ac:dyDescent="0.25">
      <c r="A5209" s="6" t="s">
        <v>35239</v>
      </c>
      <c r="B5209" s="6">
        <v>2</v>
      </c>
    </row>
    <row r="5210" spans="1:2" x14ac:dyDescent="0.25">
      <c r="A5210" s="6" t="s">
        <v>35238</v>
      </c>
      <c r="B5210" s="6">
        <v>2</v>
      </c>
    </row>
    <row r="5211" spans="1:2" x14ac:dyDescent="0.25">
      <c r="A5211" s="6" t="s">
        <v>36309</v>
      </c>
      <c r="B5211" s="6">
        <v>2</v>
      </c>
    </row>
    <row r="5212" spans="1:2" x14ac:dyDescent="0.25">
      <c r="A5212" s="6" t="s">
        <v>35237</v>
      </c>
      <c r="B5212" s="6">
        <v>2</v>
      </c>
    </row>
    <row r="5213" spans="1:2" x14ac:dyDescent="0.25">
      <c r="A5213" s="6" t="s">
        <v>35236</v>
      </c>
      <c r="B5213" s="6">
        <v>2</v>
      </c>
    </row>
    <row r="5214" spans="1:2" x14ac:dyDescent="0.25">
      <c r="A5214" s="6" t="s">
        <v>35235</v>
      </c>
      <c r="B5214" s="6">
        <v>2</v>
      </c>
    </row>
    <row r="5215" spans="1:2" x14ac:dyDescent="0.25">
      <c r="A5215" s="6" t="s">
        <v>35234</v>
      </c>
      <c r="B5215" s="6">
        <v>2</v>
      </c>
    </row>
    <row r="5216" spans="1:2" x14ac:dyDescent="0.25">
      <c r="A5216" s="6" t="s">
        <v>35233</v>
      </c>
      <c r="B5216" s="6">
        <v>2</v>
      </c>
    </row>
    <row r="5217" spans="1:2" x14ac:dyDescent="0.25">
      <c r="A5217" s="6" t="s">
        <v>35232</v>
      </c>
      <c r="B5217" s="6">
        <v>2</v>
      </c>
    </row>
    <row r="5218" spans="1:2" x14ac:dyDescent="0.25">
      <c r="A5218" s="6" t="s">
        <v>35231</v>
      </c>
      <c r="B5218" s="6">
        <v>2</v>
      </c>
    </row>
    <row r="5219" spans="1:2" x14ac:dyDescent="0.25">
      <c r="A5219" s="6" t="s">
        <v>35230</v>
      </c>
      <c r="B5219" s="6">
        <v>2</v>
      </c>
    </row>
    <row r="5220" spans="1:2" x14ac:dyDescent="0.25">
      <c r="A5220" s="6" t="s">
        <v>35229</v>
      </c>
      <c r="B5220" s="6">
        <v>2</v>
      </c>
    </row>
    <row r="5221" spans="1:2" x14ac:dyDescent="0.25">
      <c r="A5221" s="6" t="s">
        <v>36650</v>
      </c>
      <c r="B5221" s="6">
        <v>2</v>
      </c>
    </row>
    <row r="5222" spans="1:2" x14ac:dyDescent="0.25">
      <c r="A5222" s="6" t="s">
        <v>36179</v>
      </c>
      <c r="B5222" s="6">
        <v>2</v>
      </c>
    </row>
    <row r="5223" spans="1:2" x14ac:dyDescent="0.25">
      <c r="A5223" s="6" t="s">
        <v>35228</v>
      </c>
      <c r="B5223" s="6">
        <v>2</v>
      </c>
    </row>
    <row r="5224" spans="1:2" x14ac:dyDescent="0.25">
      <c r="A5224" s="6" t="s">
        <v>36282</v>
      </c>
      <c r="B5224" s="6">
        <v>2</v>
      </c>
    </row>
    <row r="5225" spans="1:2" x14ac:dyDescent="0.25">
      <c r="A5225" s="6" t="s">
        <v>35227</v>
      </c>
      <c r="B5225" s="6">
        <v>2</v>
      </c>
    </row>
    <row r="5226" spans="1:2" x14ac:dyDescent="0.25">
      <c r="A5226" s="6" t="s">
        <v>35226</v>
      </c>
      <c r="B5226" s="6">
        <v>2</v>
      </c>
    </row>
    <row r="5227" spans="1:2" x14ac:dyDescent="0.25">
      <c r="A5227" s="6" t="s">
        <v>35225</v>
      </c>
      <c r="B5227" s="6">
        <v>2</v>
      </c>
    </row>
    <row r="5228" spans="1:2" x14ac:dyDescent="0.25">
      <c r="A5228" s="6" t="s">
        <v>36521</v>
      </c>
      <c r="B5228" s="6">
        <v>2</v>
      </c>
    </row>
    <row r="5229" spans="1:2" x14ac:dyDescent="0.25">
      <c r="A5229" s="6" t="s">
        <v>36646</v>
      </c>
      <c r="B5229" s="6">
        <v>2</v>
      </c>
    </row>
    <row r="5230" spans="1:2" x14ac:dyDescent="0.25">
      <c r="A5230" s="6" t="s">
        <v>60</v>
      </c>
      <c r="B5230" s="6">
        <v>2</v>
      </c>
    </row>
    <row r="5231" spans="1:2" x14ac:dyDescent="0.25">
      <c r="A5231" s="6" t="s">
        <v>35224</v>
      </c>
      <c r="B5231" s="6">
        <v>2</v>
      </c>
    </row>
    <row r="5232" spans="1:2" x14ac:dyDescent="0.25">
      <c r="A5232" s="6" t="s">
        <v>35223</v>
      </c>
      <c r="B5232" s="6">
        <v>2</v>
      </c>
    </row>
    <row r="5233" spans="1:2" x14ac:dyDescent="0.25">
      <c r="A5233" s="6" t="s">
        <v>35222</v>
      </c>
      <c r="B5233" s="6">
        <v>2</v>
      </c>
    </row>
    <row r="5234" spans="1:2" x14ac:dyDescent="0.25">
      <c r="A5234" s="6" t="s">
        <v>35221</v>
      </c>
      <c r="B5234" s="6">
        <v>2</v>
      </c>
    </row>
    <row r="5235" spans="1:2" x14ac:dyDescent="0.25">
      <c r="A5235" s="6" t="s">
        <v>35220</v>
      </c>
      <c r="B5235" s="6">
        <v>2</v>
      </c>
    </row>
    <row r="5236" spans="1:2" x14ac:dyDescent="0.25">
      <c r="A5236" s="6" t="s">
        <v>35219</v>
      </c>
      <c r="B5236" s="6">
        <v>2</v>
      </c>
    </row>
    <row r="5237" spans="1:2" x14ac:dyDescent="0.25">
      <c r="A5237" s="6" t="s">
        <v>36554</v>
      </c>
      <c r="B5237" s="6">
        <v>2</v>
      </c>
    </row>
    <row r="5238" spans="1:2" x14ac:dyDescent="0.25">
      <c r="A5238" s="6" t="s">
        <v>35218</v>
      </c>
      <c r="B5238" s="6">
        <v>2</v>
      </c>
    </row>
    <row r="5239" spans="1:2" x14ac:dyDescent="0.25">
      <c r="A5239" s="6" t="s">
        <v>35217</v>
      </c>
      <c r="B5239" s="6">
        <v>2</v>
      </c>
    </row>
    <row r="5240" spans="1:2" x14ac:dyDescent="0.25">
      <c r="A5240" s="6" t="s">
        <v>35216</v>
      </c>
      <c r="B5240" s="6">
        <v>2</v>
      </c>
    </row>
    <row r="5241" spans="1:2" x14ac:dyDescent="0.25">
      <c r="A5241" s="6" t="s">
        <v>35215</v>
      </c>
      <c r="B5241" s="6">
        <v>2</v>
      </c>
    </row>
    <row r="5242" spans="1:2" x14ac:dyDescent="0.25">
      <c r="A5242" s="6" t="s">
        <v>36716</v>
      </c>
      <c r="B5242" s="6">
        <v>2</v>
      </c>
    </row>
    <row r="5243" spans="1:2" x14ac:dyDescent="0.25">
      <c r="A5243" s="6" t="s">
        <v>35214</v>
      </c>
      <c r="B5243" s="6">
        <v>2</v>
      </c>
    </row>
    <row r="5244" spans="1:2" x14ac:dyDescent="0.25">
      <c r="A5244" s="6" t="s">
        <v>35213</v>
      </c>
      <c r="B5244" s="6">
        <v>2</v>
      </c>
    </row>
    <row r="5245" spans="1:2" x14ac:dyDescent="0.25">
      <c r="A5245" s="6" t="s">
        <v>35212</v>
      </c>
      <c r="B5245" s="6">
        <v>2</v>
      </c>
    </row>
    <row r="5246" spans="1:2" x14ac:dyDescent="0.25">
      <c r="A5246" s="6" t="s">
        <v>35211</v>
      </c>
      <c r="B5246" s="6">
        <v>2</v>
      </c>
    </row>
    <row r="5247" spans="1:2" x14ac:dyDescent="0.25">
      <c r="A5247" s="6" t="s">
        <v>35210</v>
      </c>
      <c r="B5247" s="6">
        <v>2</v>
      </c>
    </row>
    <row r="5248" spans="1:2" x14ac:dyDescent="0.25">
      <c r="A5248" s="6" t="s">
        <v>35209</v>
      </c>
      <c r="B5248" s="6">
        <v>2</v>
      </c>
    </row>
    <row r="5249" spans="1:2" x14ac:dyDescent="0.25">
      <c r="A5249" s="6" t="s">
        <v>35208</v>
      </c>
      <c r="B5249" s="6">
        <v>2</v>
      </c>
    </row>
    <row r="5250" spans="1:2" x14ac:dyDescent="0.25">
      <c r="A5250" s="6" t="s">
        <v>35207</v>
      </c>
      <c r="B5250" s="6">
        <v>2</v>
      </c>
    </row>
    <row r="5251" spans="1:2" x14ac:dyDescent="0.25">
      <c r="A5251" s="6" t="s">
        <v>35206</v>
      </c>
      <c r="B5251" s="6">
        <v>2</v>
      </c>
    </row>
    <row r="5252" spans="1:2" x14ac:dyDescent="0.25">
      <c r="A5252" s="6" t="s">
        <v>35205</v>
      </c>
      <c r="B5252" s="6">
        <v>2</v>
      </c>
    </row>
    <row r="5253" spans="1:2" x14ac:dyDescent="0.25">
      <c r="A5253" s="6" t="s">
        <v>35204</v>
      </c>
      <c r="B5253" s="6">
        <v>2</v>
      </c>
    </row>
    <row r="5254" spans="1:2" x14ac:dyDescent="0.25">
      <c r="A5254" s="6" t="s">
        <v>35203</v>
      </c>
      <c r="B5254" s="6">
        <v>2</v>
      </c>
    </row>
    <row r="5255" spans="1:2" x14ac:dyDescent="0.25">
      <c r="A5255" s="6" t="s">
        <v>35202</v>
      </c>
      <c r="B5255" s="6">
        <v>2</v>
      </c>
    </row>
    <row r="5256" spans="1:2" x14ac:dyDescent="0.25">
      <c r="A5256" s="6" t="s">
        <v>35201</v>
      </c>
      <c r="B5256" s="6">
        <v>2</v>
      </c>
    </row>
    <row r="5257" spans="1:2" x14ac:dyDescent="0.25">
      <c r="A5257" s="6" t="s">
        <v>36115</v>
      </c>
      <c r="B5257" s="6">
        <v>2</v>
      </c>
    </row>
    <row r="5258" spans="1:2" x14ac:dyDescent="0.25">
      <c r="A5258" s="6" t="s">
        <v>35200</v>
      </c>
      <c r="B5258" s="6">
        <v>2</v>
      </c>
    </row>
    <row r="5259" spans="1:2" x14ac:dyDescent="0.25">
      <c r="A5259" s="6" t="s">
        <v>35199</v>
      </c>
      <c r="B5259" s="6">
        <v>2</v>
      </c>
    </row>
    <row r="5260" spans="1:2" x14ac:dyDescent="0.25">
      <c r="A5260" s="6" t="s">
        <v>36347</v>
      </c>
      <c r="B5260" s="6">
        <v>2</v>
      </c>
    </row>
    <row r="5261" spans="1:2" x14ac:dyDescent="0.25">
      <c r="A5261" s="6" t="s">
        <v>35198</v>
      </c>
      <c r="B5261" s="6">
        <v>2</v>
      </c>
    </row>
    <row r="5262" spans="1:2" x14ac:dyDescent="0.25">
      <c r="A5262" s="6" t="s">
        <v>35197</v>
      </c>
      <c r="B5262" s="6">
        <v>2</v>
      </c>
    </row>
    <row r="5263" spans="1:2" x14ac:dyDescent="0.25">
      <c r="A5263" s="6" t="s">
        <v>36434</v>
      </c>
      <c r="B5263" s="6">
        <v>2</v>
      </c>
    </row>
    <row r="5264" spans="1:2" x14ac:dyDescent="0.25">
      <c r="A5264" s="6" t="s">
        <v>35196</v>
      </c>
      <c r="B5264" s="6">
        <v>2</v>
      </c>
    </row>
    <row r="5265" spans="1:2" x14ac:dyDescent="0.25">
      <c r="A5265" s="6" t="s">
        <v>35195</v>
      </c>
      <c r="B5265" s="6">
        <v>2</v>
      </c>
    </row>
    <row r="5266" spans="1:2" x14ac:dyDescent="0.25">
      <c r="A5266" s="6" t="s">
        <v>35194</v>
      </c>
      <c r="B5266" s="6">
        <v>2</v>
      </c>
    </row>
    <row r="5267" spans="1:2" x14ac:dyDescent="0.25">
      <c r="A5267" s="6" t="s">
        <v>35193</v>
      </c>
      <c r="B5267" s="6">
        <v>2</v>
      </c>
    </row>
    <row r="5268" spans="1:2" x14ac:dyDescent="0.25">
      <c r="A5268" s="6" t="s">
        <v>36473</v>
      </c>
      <c r="B5268" s="6">
        <v>2</v>
      </c>
    </row>
    <row r="5269" spans="1:2" x14ac:dyDescent="0.25">
      <c r="A5269" s="6" t="s">
        <v>35192</v>
      </c>
      <c r="B5269" s="6">
        <v>2</v>
      </c>
    </row>
    <row r="5270" spans="1:2" x14ac:dyDescent="0.25">
      <c r="A5270" s="6" t="s">
        <v>35191</v>
      </c>
      <c r="B5270" s="6">
        <v>2</v>
      </c>
    </row>
    <row r="5271" spans="1:2" x14ac:dyDescent="0.25">
      <c r="A5271" s="6" t="s">
        <v>35190</v>
      </c>
      <c r="B5271" s="6">
        <v>2</v>
      </c>
    </row>
    <row r="5272" spans="1:2" x14ac:dyDescent="0.25">
      <c r="A5272" s="6" t="s">
        <v>35189</v>
      </c>
      <c r="B5272" s="6">
        <v>2</v>
      </c>
    </row>
    <row r="5273" spans="1:2" x14ac:dyDescent="0.25">
      <c r="A5273" s="6" t="s">
        <v>35188</v>
      </c>
      <c r="B5273" s="6">
        <v>2</v>
      </c>
    </row>
    <row r="5274" spans="1:2" x14ac:dyDescent="0.25">
      <c r="A5274" s="6" t="s">
        <v>36177</v>
      </c>
      <c r="B5274" s="6">
        <v>2</v>
      </c>
    </row>
    <row r="5275" spans="1:2" x14ac:dyDescent="0.25">
      <c r="A5275" s="6" t="s">
        <v>213</v>
      </c>
      <c r="B5275" s="6">
        <v>2</v>
      </c>
    </row>
    <row r="5276" spans="1:2" x14ac:dyDescent="0.25">
      <c r="A5276" s="15" t="s">
        <v>37348</v>
      </c>
      <c r="B5276" s="6">
        <v>2</v>
      </c>
    </row>
    <row r="5277" spans="1:2" x14ac:dyDescent="0.25">
      <c r="A5277" s="6" t="s">
        <v>36378</v>
      </c>
      <c r="B5277" s="6">
        <v>2</v>
      </c>
    </row>
    <row r="5278" spans="1:2" x14ac:dyDescent="0.25">
      <c r="A5278" s="6" t="s">
        <v>36516</v>
      </c>
      <c r="B5278" s="6">
        <v>2</v>
      </c>
    </row>
    <row r="5279" spans="1:2" x14ac:dyDescent="0.25">
      <c r="A5279" s="6" t="s">
        <v>35187</v>
      </c>
      <c r="B5279" s="6">
        <v>2</v>
      </c>
    </row>
    <row r="5280" spans="1:2" x14ac:dyDescent="0.25">
      <c r="A5280" s="6" t="s">
        <v>35186</v>
      </c>
      <c r="B5280" s="6">
        <v>2</v>
      </c>
    </row>
    <row r="5281" spans="1:2" x14ac:dyDescent="0.25">
      <c r="A5281" s="6" t="s">
        <v>35185</v>
      </c>
      <c r="B5281" s="6">
        <v>2</v>
      </c>
    </row>
    <row r="5282" spans="1:2" x14ac:dyDescent="0.25">
      <c r="A5282" s="6" t="s">
        <v>35184</v>
      </c>
      <c r="B5282" s="6">
        <v>2</v>
      </c>
    </row>
    <row r="5283" spans="1:2" x14ac:dyDescent="0.25">
      <c r="A5283" s="6" t="s">
        <v>36611</v>
      </c>
      <c r="B5283" s="6">
        <v>2</v>
      </c>
    </row>
    <row r="5284" spans="1:2" x14ac:dyDescent="0.25">
      <c r="A5284" s="6" t="s">
        <v>36683</v>
      </c>
      <c r="B5284" s="6">
        <v>2</v>
      </c>
    </row>
    <row r="5285" spans="1:2" x14ac:dyDescent="0.25">
      <c r="A5285" s="6" t="s">
        <v>35183</v>
      </c>
      <c r="B5285" s="6">
        <v>2</v>
      </c>
    </row>
    <row r="5286" spans="1:2" x14ac:dyDescent="0.25">
      <c r="A5286" s="6" t="s">
        <v>35182</v>
      </c>
      <c r="B5286" s="6">
        <v>2</v>
      </c>
    </row>
    <row r="5287" spans="1:2" x14ac:dyDescent="0.25">
      <c r="A5287" s="6" t="s">
        <v>35181</v>
      </c>
      <c r="B5287" s="6">
        <v>2</v>
      </c>
    </row>
    <row r="5288" spans="1:2" x14ac:dyDescent="0.25">
      <c r="A5288" s="6" t="s">
        <v>35180</v>
      </c>
      <c r="B5288" s="6">
        <v>2</v>
      </c>
    </row>
    <row r="5289" spans="1:2" x14ac:dyDescent="0.25">
      <c r="A5289" s="6" t="s">
        <v>35179</v>
      </c>
      <c r="B5289" s="6">
        <v>2</v>
      </c>
    </row>
    <row r="5290" spans="1:2" x14ac:dyDescent="0.25">
      <c r="A5290" s="6" t="s">
        <v>35178</v>
      </c>
      <c r="B5290" s="6">
        <v>2</v>
      </c>
    </row>
    <row r="5291" spans="1:2" x14ac:dyDescent="0.25">
      <c r="A5291" s="6" t="s">
        <v>36511</v>
      </c>
      <c r="B5291" s="6">
        <v>2</v>
      </c>
    </row>
    <row r="5292" spans="1:2" x14ac:dyDescent="0.25">
      <c r="A5292" s="6" t="s">
        <v>36555</v>
      </c>
      <c r="B5292" s="6">
        <v>2</v>
      </c>
    </row>
    <row r="5293" spans="1:2" x14ac:dyDescent="0.25">
      <c r="A5293" s="6" t="s">
        <v>35177</v>
      </c>
      <c r="B5293" s="6">
        <v>2</v>
      </c>
    </row>
    <row r="5294" spans="1:2" x14ac:dyDescent="0.25">
      <c r="A5294" s="6" t="s">
        <v>36559</v>
      </c>
      <c r="B5294" s="6">
        <v>2</v>
      </c>
    </row>
    <row r="5295" spans="1:2" x14ac:dyDescent="0.25">
      <c r="A5295" s="6" t="s">
        <v>35176</v>
      </c>
      <c r="B5295" s="6">
        <v>2</v>
      </c>
    </row>
    <row r="5296" spans="1:2" x14ac:dyDescent="0.25">
      <c r="A5296" s="6" t="s">
        <v>35175</v>
      </c>
      <c r="B5296" s="6">
        <v>2</v>
      </c>
    </row>
    <row r="5297" spans="1:2" x14ac:dyDescent="0.25">
      <c r="A5297" s="6" t="s">
        <v>35174</v>
      </c>
      <c r="B5297" s="6">
        <v>2</v>
      </c>
    </row>
    <row r="5298" spans="1:2" x14ac:dyDescent="0.25">
      <c r="A5298" s="6" t="s">
        <v>36709</v>
      </c>
      <c r="B5298" s="6">
        <v>2</v>
      </c>
    </row>
    <row r="5299" spans="1:2" x14ac:dyDescent="0.25">
      <c r="A5299" s="6" t="s">
        <v>35173</v>
      </c>
      <c r="B5299" s="6">
        <v>2</v>
      </c>
    </row>
    <row r="5300" spans="1:2" x14ac:dyDescent="0.25">
      <c r="A5300" s="6" t="s">
        <v>35172</v>
      </c>
      <c r="B5300" s="6">
        <v>2</v>
      </c>
    </row>
    <row r="5301" spans="1:2" x14ac:dyDescent="0.25">
      <c r="A5301" s="6" t="s">
        <v>35171</v>
      </c>
      <c r="B5301" s="6">
        <v>2</v>
      </c>
    </row>
    <row r="5302" spans="1:2" x14ac:dyDescent="0.25">
      <c r="A5302" s="6" t="s">
        <v>35170</v>
      </c>
      <c r="B5302" s="6">
        <v>2</v>
      </c>
    </row>
    <row r="5303" spans="1:2" x14ac:dyDescent="0.25">
      <c r="A5303" s="6" t="s">
        <v>36278</v>
      </c>
      <c r="B5303" s="6">
        <v>2</v>
      </c>
    </row>
    <row r="5304" spans="1:2" x14ac:dyDescent="0.25">
      <c r="A5304" s="6" t="s">
        <v>35169</v>
      </c>
      <c r="B5304" s="6">
        <v>2</v>
      </c>
    </row>
    <row r="5305" spans="1:2" x14ac:dyDescent="0.25">
      <c r="A5305" s="6" t="s">
        <v>35168</v>
      </c>
      <c r="B5305" s="6">
        <v>2</v>
      </c>
    </row>
    <row r="5306" spans="1:2" x14ac:dyDescent="0.25">
      <c r="A5306" s="6" t="s">
        <v>35167</v>
      </c>
      <c r="B5306" s="6">
        <v>2</v>
      </c>
    </row>
    <row r="5307" spans="1:2" x14ac:dyDescent="0.25">
      <c r="A5307" s="6" t="s">
        <v>35166</v>
      </c>
      <c r="B5307" s="6">
        <v>2</v>
      </c>
    </row>
    <row r="5308" spans="1:2" x14ac:dyDescent="0.25">
      <c r="A5308" s="6" t="s">
        <v>36632</v>
      </c>
      <c r="B5308" s="6">
        <v>2</v>
      </c>
    </row>
    <row r="5309" spans="1:2" x14ac:dyDescent="0.25">
      <c r="A5309" s="6" t="s">
        <v>35165</v>
      </c>
      <c r="B5309" s="6">
        <v>2</v>
      </c>
    </row>
    <row r="5310" spans="1:2" x14ac:dyDescent="0.25">
      <c r="A5310" s="6" t="s">
        <v>35164</v>
      </c>
      <c r="B5310" s="6">
        <v>2</v>
      </c>
    </row>
    <row r="5311" spans="1:2" x14ac:dyDescent="0.25">
      <c r="A5311" s="6" t="s">
        <v>35163</v>
      </c>
      <c r="B5311" s="6">
        <v>2</v>
      </c>
    </row>
    <row r="5312" spans="1:2" x14ac:dyDescent="0.25">
      <c r="A5312" s="6" t="s">
        <v>36139</v>
      </c>
      <c r="B5312" s="6">
        <v>2</v>
      </c>
    </row>
    <row r="5313" spans="1:2" x14ac:dyDescent="0.25">
      <c r="A5313" s="6" t="s">
        <v>35162</v>
      </c>
      <c r="B5313" s="6">
        <v>2</v>
      </c>
    </row>
    <row r="5314" spans="1:2" x14ac:dyDescent="0.25">
      <c r="A5314" s="6" t="s">
        <v>35161</v>
      </c>
      <c r="B5314" s="6">
        <v>2</v>
      </c>
    </row>
    <row r="5315" spans="1:2" x14ac:dyDescent="0.25">
      <c r="A5315" s="6" t="s">
        <v>36436</v>
      </c>
      <c r="B5315" s="6">
        <v>2</v>
      </c>
    </row>
    <row r="5316" spans="1:2" x14ac:dyDescent="0.25">
      <c r="A5316" s="6" t="s">
        <v>35160</v>
      </c>
      <c r="B5316" s="6">
        <v>2</v>
      </c>
    </row>
    <row r="5317" spans="1:2" x14ac:dyDescent="0.25">
      <c r="A5317" s="6" t="s">
        <v>35159</v>
      </c>
      <c r="B5317" s="6">
        <v>2</v>
      </c>
    </row>
    <row r="5318" spans="1:2" x14ac:dyDescent="0.25">
      <c r="A5318" s="6" t="s">
        <v>35158</v>
      </c>
      <c r="B5318" s="6">
        <v>2</v>
      </c>
    </row>
    <row r="5319" spans="1:2" x14ac:dyDescent="0.25">
      <c r="A5319" s="6" t="s">
        <v>35157</v>
      </c>
      <c r="B5319" s="6">
        <v>2</v>
      </c>
    </row>
    <row r="5320" spans="1:2" x14ac:dyDescent="0.25">
      <c r="A5320" s="6" t="s">
        <v>35156</v>
      </c>
      <c r="B5320" s="6">
        <v>2</v>
      </c>
    </row>
    <row r="5321" spans="1:2" x14ac:dyDescent="0.25">
      <c r="A5321" s="6" t="s">
        <v>35155</v>
      </c>
      <c r="B5321" s="6">
        <v>2</v>
      </c>
    </row>
    <row r="5322" spans="1:2" x14ac:dyDescent="0.25">
      <c r="A5322" s="6" t="s">
        <v>35154</v>
      </c>
      <c r="B5322" s="6">
        <v>2</v>
      </c>
    </row>
    <row r="5323" spans="1:2" x14ac:dyDescent="0.25">
      <c r="A5323" s="6" t="s">
        <v>35153</v>
      </c>
      <c r="B5323" s="6">
        <v>2</v>
      </c>
    </row>
    <row r="5324" spans="1:2" x14ac:dyDescent="0.25">
      <c r="A5324" s="6" t="s">
        <v>35152</v>
      </c>
      <c r="B5324" s="6">
        <v>2</v>
      </c>
    </row>
    <row r="5325" spans="1:2" x14ac:dyDescent="0.25">
      <c r="A5325" s="6" t="s">
        <v>35151</v>
      </c>
      <c r="B5325" s="6">
        <v>2</v>
      </c>
    </row>
    <row r="5326" spans="1:2" x14ac:dyDescent="0.25">
      <c r="A5326" s="6" t="s">
        <v>225</v>
      </c>
      <c r="B5326" s="6">
        <v>2</v>
      </c>
    </row>
    <row r="5327" spans="1:2" x14ac:dyDescent="0.25">
      <c r="A5327" s="6" t="s">
        <v>35150</v>
      </c>
      <c r="B5327" s="6">
        <v>2</v>
      </c>
    </row>
    <row r="5328" spans="1:2" x14ac:dyDescent="0.25">
      <c r="A5328" s="6" t="s">
        <v>35149</v>
      </c>
      <c r="B5328" s="6">
        <v>2</v>
      </c>
    </row>
    <row r="5329" spans="1:2" x14ac:dyDescent="0.25">
      <c r="A5329" s="6" t="s">
        <v>126</v>
      </c>
      <c r="B5329" s="6">
        <v>2</v>
      </c>
    </row>
    <row r="5330" spans="1:2" x14ac:dyDescent="0.25">
      <c r="A5330" s="6" t="s">
        <v>35148</v>
      </c>
      <c r="B5330" s="6">
        <v>2</v>
      </c>
    </row>
    <row r="5331" spans="1:2" x14ac:dyDescent="0.25">
      <c r="A5331" s="6" t="s">
        <v>35147</v>
      </c>
      <c r="B5331" s="6">
        <v>2</v>
      </c>
    </row>
    <row r="5332" spans="1:2" x14ac:dyDescent="0.25">
      <c r="A5332" s="6" t="s">
        <v>35146</v>
      </c>
      <c r="B5332" s="6">
        <v>2</v>
      </c>
    </row>
    <row r="5333" spans="1:2" x14ac:dyDescent="0.25">
      <c r="A5333" s="6" t="s">
        <v>35145</v>
      </c>
      <c r="B5333" s="6">
        <v>2</v>
      </c>
    </row>
    <row r="5334" spans="1:2" x14ac:dyDescent="0.25">
      <c r="A5334" s="6" t="s">
        <v>35144</v>
      </c>
      <c r="B5334" s="6">
        <v>2</v>
      </c>
    </row>
    <row r="5335" spans="1:2" x14ac:dyDescent="0.25">
      <c r="A5335" s="6" t="s">
        <v>36475</v>
      </c>
      <c r="B5335" s="6">
        <v>2</v>
      </c>
    </row>
    <row r="5336" spans="1:2" x14ac:dyDescent="0.25">
      <c r="A5336" s="6" t="s">
        <v>35143</v>
      </c>
      <c r="B5336" s="6">
        <v>2</v>
      </c>
    </row>
    <row r="5337" spans="1:2" x14ac:dyDescent="0.25">
      <c r="A5337" s="6" t="s">
        <v>35142</v>
      </c>
      <c r="B5337" s="6">
        <v>2</v>
      </c>
    </row>
    <row r="5338" spans="1:2" x14ac:dyDescent="0.25">
      <c r="A5338" s="6" t="s">
        <v>35141</v>
      </c>
      <c r="B5338" s="6">
        <v>2</v>
      </c>
    </row>
    <row r="5339" spans="1:2" x14ac:dyDescent="0.25">
      <c r="A5339" s="6" t="s">
        <v>35140</v>
      </c>
      <c r="B5339" s="6">
        <v>2</v>
      </c>
    </row>
    <row r="5340" spans="1:2" x14ac:dyDescent="0.25">
      <c r="A5340" s="6" t="s">
        <v>36129</v>
      </c>
      <c r="B5340" s="6">
        <v>2</v>
      </c>
    </row>
    <row r="5341" spans="1:2" x14ac:dyDescent="0.25">
      <c r="A5341" s="6" t="s">
        <v>35139</v>
      </c>
      <c r="B5341" s="6">
        <v>2</v>
      </c>
    </row>
    <row r="5342" spans="1:2" x14ac:dyDescent="0.25">
      <c r="A5342" s="6" t="s">
        <v>35138</v>
      </c>
      <c r="B5342" s="6">
        <v>2</v>
      </c>
    </row>
    <row r="5343" spans="1:2" x14ac:dyDescent="0.25">
      <c r="A5343" s="6" t="s">
        <v>36624</v>
      </c>
      <c r="B5343" s="6">
        <v>2</v>
      </c>
    </row>
    <row r="5344" spans="1:2" x14ac:dyDescent="0.25">
      <c r="A5344" s="6" t="s">
        <v>35137</v>
      </c>
      <c r="B5344" s="6">
        <v>2</v>
      </c>
    </row>
    <row r="5345" spans="1:2" x14ac:dyDescent="0.25">
      <c r="A5345" s="6" t="s">
        <v>35136</v>
      </c>
      <c r="B5345" s="6">
        <v>2</v>
      </c>
    </row>
    <row r="5346" spans="1:2" x14ac:dyDescent="0.25">
      <c r="A5346" s="6" t="s">
        <v>35135</v>
      </c>
      <c r="B5346" s="6">
        <v>2</v>
      </c>
    </row>
    <row r="5347" spans="1:2" x14ac:dyDescent="0.25">
      <c r="A5347" s="6" t="s">
        <v>35134</v>
      </c>
      <c r="B5347" s="6">
        <v>2</v>
      </c>
    </row>
    <row r="5348" spans="1:2" x14ac:dyDescent="0.25">
      <c r="A5348" s="6" t="s">
        <v>35133</v>
      </c>
      <c r="B5348" s="6">
        <v>2</v>
      </c>
    </row>
    <row r="5349" spans="1:2" x14ac:dyDescent="0.25">
      <c r="A5349" s="6" t="s">
        <v>35132</v>
      </c>
      <c r="B5349" s="6">
        <v>2</v>
      </c>
    </row>
    <row r="5350" spans="1:2" x14ac:dyDescent="0.25">
      <c r="A5350" s="6" t="s">
        <v>35131</v>
      </c>
      <c r="B5350" s="6">
        <v>2</v>
      </c>
    </row>
    <row r="5351" spans="1:2" x14ac:dyDescent="0.25">
      <c r="A5351" s="6" t="s">
        <v>36310</v>
      </c>
      <c r="B5351" s="6">
        <v>2</v>
      </c>
    </row>
    <row r="5352" spans="1:2" x14ac:dyDescent="0.25">
      <c r="A5352" s="6" t="s">
        <v>35130</v>
      </c>
      <c r="B5352" s="6">
        <v>2</v>
      </c>
    </row>
    <row r="5353" spans="1:2" x14ac:dyDescent="0.25">
      <c r="A5353" s="6" t="s">
        <v>35129</v>
      </c>
      <c r="B5353" s="6">
        <v>2</v>
      </c>
    </row>
    <row r="5354" spans="1:2" x14ac:dyDescent="0.25">
      <c r="A5354" s="6" t="s">
        <v>35128</v>
      </c>
      <c r="B5354" s="6">
        <v>2</v>
      </c>
    </row>
    <row r="5355" spans="1:2" x14ac:dyDescent="0.25">
      <c r="A5355" s="6" t="s">
        <v>36133</v>
      </c>
      <c r="B5355" s="6">
        <v>2</v>
      </c>
    </row>
    <row r="5356" spans="1:2" x14ac:dyDescent="0.25">
      <c r="A5356" s="6" t="s">
        <v>35127</v>
      </c>
      <c r="B5356" s="6">
        <v>2</v>
      </c>
    </row>
    <row r="5357" spans="1:2" x14ac:dyDescent="0.25">
      <c r="A5357" s="6" t="s">
        <v>35126</v>
      </c>
      <c r="B5357" s="6">
        <v>2</v>
      </c>
    </row>
    <row r="5358" spans="1:2" x14ac:dyDescent="0.25">
      <c r="A5358" s="6" t="s">
        <v>35125</v>
      </c>
      <c r="B5358" s="6">
        <v>2</v>
      </c>
    </row>
    <row r="5359" spans="1:2" x14ac:dyDescent="0.25">
      <c r="A5359" s="15" t="s">
        <v>37349</v>
      </c>
      <c r="B5359" s="6">
        <v>2</v>
      </c>
    </row>
    <row r="5360" spans="1:2" x14ac:dyDescent="0.25">
      <c r="A5360" s="6" t="s">
        <v>35124</v>
      </c>
      <c r="B5360" s="6">
        <v>2</v>
      </c>
    </row>
    <row r="5361" spans="1:2" x14ac:dyDescent="0.25">
      <c r="A5361" s="6" t="s">
        <v>35123</v>
      </c>
      <c r="B5361" s="6">
        <v>2</v>
      </c>
    </row>
    <row r="5362" spans="1:2" x14ac:dyDescent="0.25">
      <c r="A5362" s="6" t="s">
        <v>35122</v>
      </c>
      <c r="B5362" s="6">
        <v>2</v>
      </c>
    </row>
    <row r="5363" spans="1:2" x14ac:dyDescent="0.25">
      <c r="A5363" s="6" t="s">
        <v>35121</v>
      </c>
      <c r="B5363" s="6">
        <v>2</v>
      </c>
    </row>
    <row r="5364" spans="1:2" x14ac:dyDescent="0.25">
      <c r="A5364" s="6" t="s">
        <v>35120</v>
      </c>
      <c r="B5364" s="6">
        <v>2</v>
      </c>
    </row>
    <row r="5365" spans="1:2" x14ac:dyDescent="0.25">
      <c r="A5365" s="6" t="s">
        <v>35119</v>
      </c>
      <c r="B5365" s="6">
        <v>2</v>
      </c>
    </row>
    <row r="5366" spans="1:2" x14ac:dyDescent="0.25">
      <c r="A5366" s="6" t="s">
        <v>35118</v>
      </c>
      <c r="B5366" s="6">
        <v>2</v>
      </c>
    </row>
    <row r="5367" spans="1:2" x14ac:dyDescent="0.25">
      <c r="A5367" s="6" t="s">
        <v>35117</v>
      </c>
      <c r="B5367" s="6">
        <v>2</v>
      </c>
    </row>
    <row r="5368" spans="1:2" x14ac:dyDescent="0.25">
      <c r="A5368" s="6" t="s">
        <v>35116</v>
      </c>
      <c r="B5368" s="6">
        <v>2</v>
      </c>
    </row>
    <row r="5369" spans="1:2" x14ac:dyDescent="0.25">
      <c r="A5369" s="6" t="s">
        <v>35115</v>
      </c>
      <c r="B5369" s="6">
        <v>2</v>
      </c>
    </row>
    <row r="5370" spans="1:2" x14ac:dyDescent="0.25">
      <c r="A5370" s="6" t="s">
        <v>35114</v>
      </c>
      <c r="B5370" s="6">
        <v>2</v>
      </c>
    </row>
    <row r="5371" spans="1:2" x14ac:dyDescent="0.25">
      <c r="A5371" s="6" t="s">
        <v>35113</v>
      </c>
      <c r="B5371" s="6">
        <v>2</v>
      </c>
    </row>
    <row r="5372" spans="1:2" x14ac:dyDescent="0.25">
      <c r="A5372" s="6" t="s">
        <v>194</v>
      </c>
      <c r="B5372" s="6">
        <v>2</v>
      </c>
    </row>
    <row r="5373" spans="1:2" x14ac:dyDescent="0.25">
      <c r="A5373" s="6" t="s">
        <v>35112</v>
      </c>
      <c r="B5373" s="6">
        <v>2</v>
      </c>
    </row>
    <row r="5374" spans="1:2" x14ac:dyDescent="0.25">
      <c r="A5374" s="6" t="s">
        <v>35111</v>
      </c>
      <c r="B5374" s="6">
        <v>2</v>
      </c>
    </row>
    <row r="5375" spans="1:2" x14ac:dyDescent="0.25">
      <c r="A5375" s="6" t="s">
        <v>36661</v>
      </c>
      <c r="B5375" s="6">
        <v>2</v>
      </c>
    </row>
    <row r="5376" spans="1:2" x14ac:dyDescent="0.25">
      <c r="A5376" s="6" t="s">
        <v>35110</v>
      </c>
      <c r="B5376" s="6">
        <v>2</v>
      </c>
    </row>
    <row r="5377" spans="1:2" x14ac:dyDescent="0.25">
      <c r="A5377" s="6" t="s">
        <v>35109</v>
      </c>
      <c r="B5377" s="6">
        <v>2</v>
      </c>
    </row>
    <row r="5378" spans="1:2" x14ac:dyDescent="0.25">
      <c r="A5378" s="6" t="s">
        <v>35108</v>
      </c>
      <c r="B5378" s="6">
        <v>2</v>
      </c>
    </row>
    <row r="5379" spans="1:2" x14ac:dyDescent="0.25">
      <c r="A5379" s="6" t="s">
        <v>35107</v>
      </c>
      <c r="B5379" s="6">
        <v>2</v>
      </c>
    </row>
    <row r="5380" spans="1:2" x14ac:dyDescent="0.25">
      <c r="A5380" s="6" t="s">
        <v>35106</v>
      </c>
      <c r="B5380" s="6">
        <v>2</v>
      </c>
    </row>
    <row r="5381" spans="1:2" x14ac:dyDescent="0.25">
      <c r="A5381" s="6" t="s">
        <v>35105</v>
      </c>
      <c r="B5381" s="6">
        <v>2</v>
      </c>
    </row>
    <row r="5382" spans="1:2" x14ac:dyDescent="0.25">
      <c r="A5382" s="6" t="s">
        <v>35104</v>
      </c>
      <c r="B5382" s="6">
        <v>2</v>
      </c>
    </row>
    <row r="5383" spans="1:2" x14ac:dyDescent="0.25">
      <c r="A5383" s="6" t="s">
        <v>35103</v>
      </c>
      <c r="B5383" s="6">
        <v>2</v>
      </c>
    </row>
    <row r="5384" spans="1:2" x14ac:dyDescent="0.25">
      <c r="A5384" s="6" t="s">
        <v>35102</v>
      </c>
      <c r="B5384" s="6">
        <v>2</v>
      </c>
    </row>
    <row r="5385" spans="1:2" x14ac:dyDescent="0.25">
      <c r="A5385" s="6" t="s">
        <v>36455</v>
      </c>
      <c r="B5385" s="6">
        <v>2</v>
      </c>
    </row>
    <row r="5386" spans="1:2" x14ac:dyDescent="0.25">
      <c r="A5386" s="6" t="s">
        <v>35101</v>
      </c>
      <c r="B5386" s="6">
        <v>2</v>
      </c>
    </row>
    <row r="5387" spans="1:2" x14ac:dyDescent="0.25">
      <c r="A5387" s="6" t="s">
        <v>36448</v>
      </c>
      <c r="B5387" s="6">
        <v>2</v>
      </c>
    </row>
    <row r="5388" spans="1:2" x14ac:dyDescent="0.25">
      <c r="A5388" s="6" t="s">
        <v>36451</v>
      </c>
      <c r="B5388" s="6">
        <v>2</v>
      </c>
    </row>
    <row r="5389" spans="1:2" x14ac:dyDescent="0.25">
      <c r="A5389" s="6" t="s">
        <v>35100</v>
      </c>
      <c r="B5389" s="6">
        <v>2</v>
      </c>
    </row>
    <row r="5390" spans="1:2" x14ac:dyDescent="0.25">
      <c r="A5390" s="6" t="s">
        <v>36656</v>
      </c>
      <c r="B5390" s="6">
        <v>2</v>
      </c>
    </row>
    <row r="5391" spans="1:2" x14ac:dyDescent="0.25">
      <c r="A5391" s="6" t="s">
        <v>35099</v>
      </c>
      <c r="B5391" s="6">
        <v>2</v>
      </c>
    </row>
    <row r="5392" spans="1:2" x14ac:dyDescent="0.25">
      <c r="A5392" s="6" t="s">
        <v>35098</v>
      </c>
      <c r="B5392" s="6">
        <v>2</v>
      </c>
    </row>
    <row r="5393" spans="1:2" x14ac:dyDescent="0.25">
      <c r="A5393" s="6" t="s">
        <v>35097</v>
      </c>
      <c r="B5393" s="6">
        <v>2</v>
      </c>
    </row>
    <row r="5394" spans="1:2" x14ac:dyDescent="0.25">
      <c r="A5394" s="6" t="s">
        <v>35096</v>
      </c>
      <c r="B5394" s="6">
        <v>2</v>
      </c>
    </row>
    <row r="5395" spans="1:2" x14ac:dyDescent="0.25">
      <c r="A5395" s="6" t="s">
        <v>35095</v>
      </c>
      <c r="B5395" s="6">
        <v>2</v>
      </c>
    </row>
    <row r="5396" spans="1:2" x14ac:dyDescent="0.25">
      <c r="A5396" s="6" t="s">
        <v>35094</v>
      </c>
      <c r="B5396" s="6">
        <v>2</v>
      </c>
    </row>
    <row r="5397" spans="1:2" x14ac:dyDescent="0.25">
      <c r="A5397" s="6" t="s">
        <v>35093</v>
      </c>
      <c r="B5397" s="6">
        <v>2</v>
      </c>
    </row>
    <row r="5398" spans="1:2" x14ac:dyDescent="0.25">
      <c r="A5398" s="6" t="s">
        <v>35092</v>
      </c>
      <c r="B5398" s="6">
        <v>2</v>
      </c>
    </row>
    <row r="5399" spans="1:2" x14ac:dyDescent="0.25">
      <c r="A5399" s="6" t="s">
        <v>35091</v>
      </c>
      <c r="B5399" s="6">
        <v>2</v>
      </c>
    </row>
    <row r="5400" spans="1:2" x14ac:dyDescent="0.25">
      <c r="A5400" s="6" t="s">
        <v>35090</v>
      </c>
      <c r="B5400" s="6">
        <v>2</v>
      </c>
    </row>
    <row r="5401" spans="1:2" x14ac:dyDescent="0.25">
      <c r="A5401" s="6" t="s">
        <v>35089</v>
      </c>
      <c r="B5401" s="6">
        <v>2</v>
      </c>
    </row>
    <row r="5402" spans="1:2" x14ac:dyDescent="0.25">
      <c r="A5402" s="6" t="s">
        <v>35088</v>
      </c>
      <c r="B5402" s="6">
        <v>2</v>
      </c>
    </row>
    <row r="5403" spans="1:2" x14ac:dyDescent="0.25">
      <c r="A5403" s="6" t="s">
        <v>35087</v>
      </c>
      <c r="B5403" s="6">
        <v>2</v>
      </c>
    </row>
    <row r="5404" spans="1:2" x14ac:dyDescent="0.25">
      <c r="A5404" s="6" t="s">
        <v>36701</v>
      </c>
      <c r="B5404" s="6">
        <v>2</v>
      </c>
    </row>
    <row r="5405" spans="1:2" x14ac:dyDescent="0.25">
      <c r="A5405" s="6" t="s">
        <v>35086</v>
      </c>
      <c r="B5405" s="6">
        <v>2</v>
      </c>
    </row>
    <row r="5406" spans="1:2" x14ac:dyDescent="0.25">
      <c r="A5406" s="6" t="s">
        <v>35085</v>
      </c>
      <c r="B5406" s="6">
        <v>2</v>
      </c>
    </row>
    <row r="5407" spans="1:2" x14ac:dyDescent="0.25">
      <c r="A5407" s="6" t="s">
        <v>35084</v>
      </c>
      <c r="B5407" s="6">
        <v>2</v>
      </c>
    </row>
    <row r="5408" spans="1:2" x14ac:dyDescent="0.25">
      <c r="A5408" s="6" t="s">
        <v>35083</v>
      </c>
      <c r="B5408" s="6">
        <v>2</v>
      </c>
    </row>
    <row r="5409" spans="1:2" x14ac:dyDescent="0.25">
      <c r="A5409" s="6" t="s">
        <v>35082</v>
      </c>
      <c r="B5409" s="6">
        <v>2</v>
      </c>
    </row>
    <row r="5410" spans="1:2" x14ac:dyDescent="0.25">
      <c r="A5410" s="6" t="s">
        <v>36227</v>
      </c>
      <c r="B5410" s="6">
        <v>2</v>
      </c>
    </row>
    <row r="5411" spans="1:2" x14ac:dyDescent="0.25">
      <c r="A5411" s="6" t="s">
        <v>35081</v>
      </c>
      <c r="B5411" s="6">
        <v>2</v>
      </c>
    </row>
    <row r="5412" spans="1:2" x14ac:dyDescent="0.25">
      <c r="A5412" s="6" t="s">
        <v>35080</v>
      </c>
      <c r="B5412" s="6">
        <v>2</v>
      </c>
    </row>
    <row r="5413" spans="1:2" x14ac:dyDescent="0.25">
      <c r="A5413" s="6" t="s">
        <v>35079</v>
      </c>
      <c r="B5413" s="6">
        <v>2</v>
      </c>
    </row>
    <row r="5414" spans="1:2" x14ac:dyDescent="0.25">
      <c r="A5414" s="6" t="s">
        <v>35078</v>
      </c>
      <c r="B5414" s="6">
        <v>2</v>
      </c>
    </row>
    <row r="5415" spans="1:2" x14ac:dyDescent="0.25">
      <c r="A5415" s="6" t="s">
        <v>35077</v>
      </c>
      <c r="B5415" s="6">
        <v>2</v>
      </c>
    </row>
    <row r="5416" spans="1:2" x14ac:dyDescent="0.25">
      <c r="A5416" s="6" t="s">
        <v>36167</v>
      </c>
      <c r="B5416" s="6">
        <v>2</v>
      </c>
    </row>
    <row r="5417" spans="1:2" x14ac:dyDescent="0.25">
      <c r="A5417" s="15" t="s">
        <v>37351</v>
      </c>
      <c r="B5417" s="6">
        <v>2</v>
      </c>
    </row>
    <row r="5418" spans="1:2" x14ac:dyDescent="0.25">
      <c r="A5418" s="6" t="s">
        <v>36335</v>
      </c>
      <c r="B5418" s="6">
        <v>2</v>
      </c>
    </row>
    <row r="5419" spans="1:2" x14ac:dyDescent="0.25">
      <c r="A5419" s="6" t="s">
        <v>36262</v>
      </c>
      <c r="B5419" s="6">
        <v>2</v>
      </c>
    </row>
    <row r="5420" spans="1:2" x14ac:dyDescent="0.25">
      <c r="A5420" s="6" t="s">
        <v>35076</v>
      </c>
      <c r="B5420" s="6">
        <v>2</v>
      </c>
    </row>
    <row r="5421" spans="1:2" x14ac:dyDescent="0.25">
      <c r="A5421" s="6" t="s">
        <v>36711</v>
      </c>
      <c r="B5421" s="6">
        <v>2</v>
      </c>
    </row>
    <row r="5422" spans="1:2" x14ac:dyDescent="0.25">
      <c r="A5422" s="6" t="s">
        <v>36184</v>
      </c>
      <c r="B5422" s="6">
        <v>2</v>
      </c>
    </row>
    <row r="5423" spans="1:2" x14ac:dyDescent="0.25">
      <c r="A5423" s="6" t="s">
        <v>35075</v>
      </c>
      <c r="B5423" s="6">
        <v>2</v>
      </c>
    </row>
    <row r="5424" spans="1:2" x14ac:dyDescent="0.25">
      <c r="A5424" s="6" t="s">
        <v>36332</v>
      </c>
      <c r="B5424" s="6">
        <v>2</v>
      </c>
    </row>
    <row r="5425" spans="1:2" x14ac:dyDescent="0.25">
      <c r="A5425" s="6" t="s">
        <v>35074</v>
      </c>
      <c r="B5425" s="6">
        <v>2</v>
      </c>
    </row>
    <row r="5426" spans="1:2" x14ac:dyDescent="0.25">
      <c r="A5426" s="6" t="s">
        <v>35073</v>
      </c>
      <c r="B5426" s="6">
        <v>2</v>
      </c>
    </row>
    <row r="5427" spans="1:2" x14ac:dyDescent="0.25">
      <c r="A5427" s="6" t="s">
        <v>35072</v>
      </c>
      <c r="B5427" s="6">
        <v>2</v>
      </c>
    </row>
    <row r="5428" spans="1:2" x14ac:dyDescent="0.25">
      <c r="A5428" s="6" t="s">
        <v>36208</v>
      </c>
      <c r="B5428" s="6">
        <v>2</v>
      </c>
    </row>
    <row r="5429" spans="1:2" x14ac:dyDescent="0.25">
      <c r="A5429" s="6" t="s">
        <v>83</v>
      </c>
      <c r="B5429" s="6">
        <v>2</v>
      </c>
    </row>
    <row r="5430" spans="1:2" x14ac:dyDescent="0.25">
      <c r="A5430" s="6" t="s">
        <v>35071</v>
      </c>
      <c r="B5430" s="6">
        <v>2</v>
      </c>
    </row>
    <row r="5431" spans="1:2" x14ac:dyDescent="0.25">
      <c r="A5431" s="6" t="s">
        <v>36560</v>
      </c>
      <c r="B5431" s="6">
        <v>2</v>
      </c>
    </row>
    <row r="5432" spans="1:2" x14ac:dyDescent="0.25">
      <c r="A5432" s="6" t="s">
        <v>36606</v>
      </c>
      <c r="B5432" s="6">
        <v>2</v>
      </c>
    </row>
    <row r="5433" spans="1:2" x14ac:dyDescent="0.25">
      <c r="A5433" s="6" t="s">
        <v>35070</v>
      </c>
      <c r="B5433" s="6">
        <v>2</v>
      </c>
    </row>
    <row r="5434" spans="1:2" x14ac:dyDescent="0.25">
      <c r="A5434" s="6" t="s">
        <v>35069</v>
      </c>
      <c r="B5434" s="6">
        <v>2</v>
      </c>
    </row>
    <row r="5435" spans="1:2" x14ac:dyDescent="0.25">
      <c r="A5435" s="6" t="s">
        <v>35068</v>
      </c>
      <c r="B5435" s="6">
        <v>2</v>
      </c>
    </row>
    <row r="5436" spans="1:2" x14ac:dyDescent="0.25">
      <c r="A5436" s="6" t="s">
        <v>35067</v>
      </c>
      <c r="B5436" s="6">
        <v>2</v>
      </c>
    </row>
    <row r="5437" spans="1:2" x14ac:dyDescent="0.25">
      <c r="A5437" s="6" t="s">
        <v>35066</v>
      </c>
      <c r="B5437" s="6">
        <v>2</v>
      </c>
    </row>
    <row r="5438" spans="1:2" x14ac:dyDescent="0.25">
      <c r="A5438" s="6" t="s">
        <v>35065</v>
      </c>
      <c r="B5438" s="6">
        <v>2</v>
      </c>
    </row>
    <row r="5439" spans="1:2" x14ac:dyDescent="0.25">
      <c r="A5439" s="6" t="s">
        <v>36519</v>
      </c>
      <c r="B5439" s="6">
        <v>2</v>
      </c>
    </row>
    <row r="5440" spans="1:2" x14ac:dyDescent="0.25">
      <c r="A5440" s="6" t="s">
        <v>35064</v>
      </c>
      <c r="B5440" s="6">
        <v>2</v>
      </c>
    </row>
    <row r="5441" spans="1:2" x14ac:dyDescent="0.25">
      <c r="A5441" s="6" t="s">
        <v>36587</v>
      </c>
      <c r="B5441" s="6">
        <v>2</v>
      </c>
    </row>
    <row r="5442" spans="1:2" x14ac:dyDescent="0.25">
      <c r="A5442" s="6" t="s">
        <v>35063</v>
      </c>
      <c r="B5442" s="6">
        <v>2</v>
      </c>
    </row>
    <row r="5443" spans="1:2" x14ac:dyDescent="0.25">
      <c r="A5443" s="6" t="s">
        <v>36197</v>
      </c>
      <c r="B5443" s="6">
        <v>2</v>
      </c>
    </row>
    <row r="5444" spans="1:2" x14ac:dyDescent="0.25">
      <c r="A5444" s="6" t="s">
        <v>36147</v>
      </c>
      <c r="B5444" s="6">
        <v>2</v>
      </c>
    </row>
    <row r="5445" spans="1:2" x14ac:dyDescent="0.25">
      <c r="A5445" s="6" t="s">
        <v>36149</v>
      </c>
      <c r="B5445" s="6">
        <v>2</v>
      </c>
    </row>
    <row r="5446" spans="1:2" x14ac:dyDescent="0.25">
      <c r="A5446" s="6" t="s">
        <v>36148</v>
      </c>
      <c r="B5446" s="6">
        <v>2</v>
      </c>
    </row>
    <row r="5447" spans="1:2" x14ac:dyDescent="0.25">
      <c r="A5447" s="6" t="s">
        <v>36199</v>
      </c>
      <c r="B5447" s="6">
        <v>2</v>
      </c>
    </row>
    <row r="5448" spans="1:2" x14ac:dyDescent="0.25">
      <c r="A5448" s="6" t="s">
        <v>35062</v>
      </c>
      <c r="B5448" s="6">
        <v>2</v>
      </c>
    </row>
    <row r="5449" spans="1:2" x14ac:dyDescent="0.25">
      <c r="A5449" s="6" t="s">
        <v>112</v>
      </c>
      <c r="B5449" s="6">
        <v>2</v>
      </c>
    </row>
    <row r="5450" spans="1:2" x14ac:dyDescent="0.25">
      <c r="A5450" s="6" t="s">
        <v>36210</v>
      </c>
      <c r="B5450" s="6">
        <v>2</v>
      </c>
    </row>
    <row r="5451" spans="1:2" x14ac:dyDescent="0.25">
      <c r="A5451" s="6" t="s">
        <v>35061</v>
      </c>
      <c r="B5451" s="6">
        <v>2</v>
      </c>
    </row>
    <row r="5452" spans="1:2" x14ac:dyDescent="0.25">
      <c r="A5452" s="6" t="s">
        <v>35060</v>
      </c>
      <c r="B5452" s="6">
        <v>2</v>
      </c>
    </row>
    <row r="5453" spans="1:2" x14ac:dyDescent="0.25">
      <c r="A5453" s="6" t="s">
        <v>35059</v>
      </c>
      <c r="B5453" s="6">
        <v>2</v>
      </c>
    </row>
    <row r="5454" spans="1:2" x14ac:dyDescent="0.25">
      <c r="A5454" s="6" t="s">
        <v>35058</v>
      </c>
      <c r="B5454" s="6">
        <v>2</v>
      </c>
    </row>
    <row r="5455" spans="1:2" x14ac:dyDescent="0.25">
      <c r="A5455" s="6" t="s">
        <v>35057</v>
      </c>
      <c r="B5455" s="6">
        <v>2</v>
      </c>
    </row>
    <row r="5456" spans="1:2" x14ac:dyDescent="0.25">
      <c r="A5456" s="6" t="s">
        <v>35056</v>
      </c>
      <c r="B5456" s="6">
        <v>2</v>
      </c>
    </row>
    <row r="5457" spans="1:2" x14ac:dyDescent="0.25">
      <c r="A5457" s="6" t="s">
        <v>36165</v>
      </c>
      <c r="B5457" s="6">
        <v>2</v>
      </c>
    </row>
    <row r="5458" spans="1:2" x14ac:dyDescent="0.25">
      <c r="A5458" s="6" t="s">
        <v>35055</v>
      </c>
      <c r="B5458" s="6">
        <v>2</v>
      </c>
    </row>
    <row r="5459" spans="1:2" x14ac:dyDescent="0.25">
      <c r="A5459" s="6" t="s">
        <v>35054</v>
      </c>
      <c r="B5459" s="6">
        <v>2</v>
      </c>
    </row>
    <row r="5460" spans="1:2" x14ac:dyDescent="0.25">
      <c r="A5460" s="6" t="s">
        <v>35053</v>
      </c>
      <c r="B5460" s="6">
        <v>2</v>
      </c>
    </row>
    <row r="5461" spans="1:2" x14ac:dyDescent="0.25">
      <c r="A5461" s="6" t="s">
        <v>35052</v>
      </c>
      <c r="B5461" s="6">
        <v>2</v>
      </c>
    </row>
    <row r="5462" spans="1:2" x14ac:dyDescent="0.25">
      <c r="A5462" s="6" t="s">
        <v>35051</v>
      </c>
      <c r="B5462" s="6">
        <v>2</v>
      </c>
    </row>
    <row r="5463" spans="1:2" x14ac:dyDescent="0.25">
      <c r="A5463" s="6" t="s">
        <v>35050</v>
      </c>
      <c r="B5463" s="6">
        <v>2</v>
      </c>
    </row>
    <row r="5464" spans="1:2" x14ac:dyDescent="0.25">
      <c r="A5464" s="6" t="s">
        <v>35049</v>
      </c>
      <c r="B5464" s="6">
        <v>2</v>
      </c>
    </row>
    <row r="5465" spans="1:2" x14ac:dyDescent="0.25">
      <c r="A5465" s="6" t="s">
        <v>35048</v>
      </c>
      <c r="B5465" s="6">
        <v>2</v>
      </c>
    </row>
    <row r="5466" spans="1:2" x14ac:dyDescent="0.25">
      <c r="A5466" s="6" t="s">
        <v>35047</v>
      </c>
      <c r="B5466" s="6">
        <v>2</v>
      </c>
    </row>
    <row r="5467" spans="1:2" x14ac:dyDescent="0.25">
      <c r="A5467" s="6" t="s">
        <v>36394</v>
      </c>
      <c r="B5467" s="6">
        <v>2</v>
      </c>
    </row>
    <row r="5468" spans="1:2" x14ac:dyDescent="0.25">
      <c r="A5468" s="6" t="s">
        <v>35046</v>
      </c>
      <c r="B5468" s="6">
        <v>2</v>
      </c>
    </row>
    <row r="5469" spans="1:2" x14ac:dyDescent="0.25">
      <c r="A5469" s="6" t="s">
        <v>54</v>
      </c>
      <c r="B5469" s="6">
        <v>2</v>
      </c>
    </row>
    <row r="5470" spans="1:2" x14ac:dyDescent="0.25">
      <c r="A5470" s="6" t="s">
        <v>36445</v>
      </c>
      <c r="B5470" s="6">
        <v>2</v>
      </c>
    </row>
    <row r="5471" spans="1:2" x14ac:dyDescent="0.25">
      <c r="A5471" s="6" t="s">
        <v>35045</v>
      </c>
      <c r="B5471" s="6">
        <v>2</v>
      </c>
    </row>
    <row r="5472" spans="1:2" x14ac:dyDescent="0.25">
      <c r="A5472" s="6" t="s">
        <v>36203</v>
      </c>
      <c r="B5472" s="6">
        <v>2</v>
      </c>
    </row>
    <row r="5473" spans="1:2" x14ac:dyDescent="0.25">
      <c r="A5473" s="6" t="s">
        <v>35044</v>
      </c>
      <c r="B5473" s="6">
        <v>2</v>
      </c>
    </row>
    <row r="5474" spans="1:2" x14ac:dyDescent="0.25">
      <c r="A5474" s="6" t="s">
        <v>35043</v>
      </c>
      <c r="B5474" s="6">
        <v>2</v>
      </c>
    </row>
    <row r="5475" spans="1:2" x14ac:dyDescent="0.25">
      <c r="A5475" s="6" t="s">
        <v>35042</v>
      </c>
      <c r="B5475" s="6">
        <v>2</v>
      </c>
    </row>
    <row r="5476" spans="1:2" x14ac:dyDescent="0.25">
      <c r="A5476" s="6" t="s">
        <v>35041</v>
      </c>
      <c r="B5476" s="6">
        <v>2</v>
      </c>
    </row>
    <row r="5477" spans="1:2" x14ac:dyDescent="0.25">
      <c r="A5477" s="6" t="s">
        <v>36691</v>
      </c>
      <c r="B5477" s="6">
        <v>2</v>
      </c>
    </row>
    <row r="5478" spans="1:2" x14ac:dyDescent="0.25">
      <c r="A5478" s="6" t="s">
        <v>35040</v>
      </c>
      <c r="B5478" s="6">
        <v>2</v>
      </c>
    </row>
    <row r="5479" spans="1:2" x14ac:dyDescent="0.25">
      <c r="A5479" s="6" t="s">
        <v>35039</v>
      </c>
      <c r="B5479" s="6">
        <v>2</v>
      </c>
    </row>
    <row r="5480" spans="1:2" x14ac:dyDescent="0.25">
      <c r="A5480" s="6" t="s">
        <v>35038</v>
      </c>
      <c r="B5480" s="6">
        <v>2</v>
      </c>
    </row>
    <row r="5481" spans="1:2" x14ac:dyDescent="0.25">
      <c r="A5481" s="6" t="s">
        <v>35037</v>
      </c>
      <c r="B5481" s="6">
        <v>2</v>
      </c>
    </row>
    <row r="5482" spans="1:2" x14ac:dyDescent="0.25">
      <c r="A5482" s="6" t="s">
        <v>35036</v>
      </c>
      <c r="B5482" s="6">
        <v>2</v>
      </c>
    </row>
    <row r="5483" spans="1:2" x14ac:dyDescent="0.25">
      <c r="A5483" s="6" t="s">
        <v>35035</v>
      </c>
      <c r="B5483" s="6">
        <v>2</v>
      </c>
    </row>
    <row r="5484" spans="1:2" x14ac:dyDescent="0.25">
      <c r="A5484" s="6" t="s">
        <v>36360</v>
      </c>
      <c r="B5484" s="6">
        <v>2</v>
      </c>
    </row>
    <row r="5485" spans="1:2" x14ac:dyDescent="0.25">
      <c r="A5485" s="6" t="s">
        <v>36247</v>
      </c>
      <c r="B5485" s="6">
        <v>2</v>
      </c>
    </row>
    <row r="5486" spans="1:2" x14ac:dyDescent="0.25">
      <c r="A5486" s="6" t="s">
        <v>36336</v>
      </c>
      <c r="B5486" s="6">
        <v>2</v>
      </c>
    </row>
    <row r="5487" spans="1:2" x14ac:dyDescent="0.25">
      <c r="A5487" s="6" t="s">
        <v>35034</v>
      </c>
      <c r="B5487" s="6">
        <v>2</v>
      </c>
    </row>
    <row r="5488" spans="1:2" x14ac:dyDescent="0.25">
      <c r="A5488" s="6" t="s">
        <v>35033</v>
      </c>
      <c r="B5488" s="6">
        <v>2</v>
      </c>
    </row>
    <row r="5489" spans="1:2" x14ac:dyDescent="0.25">
      <c r="A5489" s="6" t="s">
        <v>35032</v>
      </c>
      <c r="B5489" s="6">
        <v>2</v>
      </c>
    </row>
    <row r="5490" spans="1:2" x14ac:dyDescent="0.25">
      <c r="A5490" s="6" t="s">
        <v>35031</v>
      </c>
      <c r="B5490" s="6">
        <v>2</v>
      </c>
    </row>
    <row r="5491" spans="1:2" x14ac:dyDescent="0.25">
      <c r="A5491" s="6" t="s">
        <v>35030</v>
      </c>
      <c r="B5491" s="6">
        <v>2</v>
      </c>
    </row>
    <row r="5492" spans="1:2" x14ac:dyDescent="0.25">
      <c r="A5492" s="6" t="s">
        <v>35029</v>
      </c>
      <c r="B5492" s="6">
        <v>2</v>
      </c>
    </row>
    <row r="5493" spans="1:2" x14ac:dyDescent="0.25">
      <c r="A5493" s="6" t="s">
        <v>35028</v>
      </c>
      <c r="B5493" s="6">
        <v>2</v>
      </c>
    </row>
    <row r="5494" spans="1:2" x14ac:dyDescent="0.25">
      <c r="A5494" s="6" t="s">
        <v>35027</v>
      </c>
      <c r="B5494" s="6">
        <v>2</v>
      </c>
    </row>
    <row r="5495" spans="1:2" x14ac:dyDescent="0.25">
      <c r="A5495" s="6" t="s">
        <v>35026</v>
      </c>
      <c r="B5495" s="6">
        <v>2</v>
      </c>
    </row>
    <row r="5496" spans="1:2" x14ac:dyDescent="0.25">
      <c r="A5496" s="6" t="s">
        <v>35025</v>
      </c>
      <c r="B5496" s="6">
        <v>2</v>
      </c>
    </row>
    <row r="5497" spans="1:2" x14ac:dyDescent="0.25">
      <c r="A5497" s="6" t="s">
        <v>35024</v>
      </c>
      <c r="B5497" s="6">
        <v>2</v>
      </c>
    </row>
    <row r="5498" spans="1:2" x14ac:dyDescent="0.25">
      <c r="A5498" s="6" t="s">
        <v>35023</v>
      </c>
      <c r="B5498" s="6">
        <v>2</v>
      </c>
    </row>
    <row r="5499" spans="1:2" x14ac:dyDescent="0.25">
      <c r="A5499" s="6" t="s">
        <v>35022</v>
      </c>
      <c r="B5499" s="6">
        <v>2</v>
      </c>
    </row>
    <row r="5500" spans="1:2" x14ac:dyDescent="0.25">
      <c r="A5500" s="6" t="s">
        <v>35021</v>
      </c>
      <c r="B5500" s="6">
        <v>2</v>
      </c>
    </row>
    <row r="5501" spans="1:2" x14ac:dyDescent="0.25">
      <c r="A5501" s="6" t="s">
        <v>35020</v>
      </c>
      <c r="B5501" s="6">
        <v>2</v>
      </c>
    </row>
    <row r="5502" spans="1:2" x14ac:dyDescent="0.25">
      <c r="A5502" s="6" t="s">
        <v>35019</v>
      </c>
      <c r="B5502" s="6">
        <v>2</v>
      </c>
    </row>
    <row r="5503" spans="1:2" x14ac:dyDescent="0.25">
      <c r="A5503" s="6" t="s">
        <v>35018</v>
      </c>
      <c r="B5503" s="6">
        <v>2</v>
      </c>
    </row>
    <row r="5504" spans="1:2" x14ac:dyDescent="0.25">
      <c r="A5504" s="6" t="s">
        <v>36171</v>
      </c>
      <c r="B5504" s="6">
        <v>2</v>
      </c>
    </row>
    <row r="5505" spans="1:2" x14ac:dyDescent="0.25">
      <c r="A5505" s="6" t="s">
        <v>35017</v>
      </c>
      <c r="B5505" s="6">
        <v>2</v>
      </c>
    </row>
    <row r="5506" spans="1:2" x14ac:dyDescent="0.25">
      <c r="A5506" s="6" t="s">
        <v>35016</v>
      </c>
      <c r="B5506" s="6">
        <v>2</v>
      </c>
    </row>
    <row r="5507" spans="1:2" x14ac:dyDescent="0.25">
      <c r="A5507" s="6" t="s">
        <v>36373</v>
      </c>
      <c r="B5507" s="6">
        <v>2</v>
      </c>
    </row>
    <row r="5508" spans="1:2" x14ac:dyDescent="0.25">
      <c r="A5508" s="6" t="s">
        <v>35015</v>
      </c>
      <c r="B5508" s="6">
        <v>2</v>
      </c>
    </row>
    <row r="5509" spans="1:2" x14ac:dyDescent="0.25">
      <c r="A5509" s="6" t="s">
        <v>35014</v>
      </c>
      <c r="B5509" s="6">
        <v>2</v>
      </c>
    </row>
    <row r="5510" spans="1:2" x14ac:dyDescent="0.25">
      <c r="A5510" s="6" t="s">
        <v>36642</v>
      </c>
      <c r="B5510" s="6">
        <v>2</v>
      </c>
    </row>
    <row r="5511" spans="1:2" x14ac:dyDescent="0.25">
      <c r="A5511" s="6" t="s">
        <v>35013</v>
      </c>
      <c r="B5511" s="6">
        <v>2</v>
      </c>
    </row>
    <row r="5512" spans="1:2" x14ac:dyDescent="0.25">
      <c r="A5512" s="6" t="s">
        <v>35012</v>
      </c>
      <c r="B5512" s="6">
        <v>2</v>
      </c>
    </row>
    <row r="5513" spans="1:2" x14ac:dyDescent="0.25">
      <c r="A5513" s="6" t="s">
        <v>35011</v>
      </c>
      <c r="B5513" s="6">
        <v>2</v>
      </c>
    </row>
    <row r="5514" spans="1:2" x14ac:dyDescent="0.25">
      <c r="A5514" s="6" t="s">
        <v>35010</v>
      </c>
      <c r="B5514" s="6">
        <v>2</v>
      </c>
    </row>
    <row r="5515" spans="1:2" x14ac:dyDescent="0.25">
      <c r="A5515" s="6" t="s">
        <v>36198</v>
      </c>
      <c r="B5515" s="6">
        <v>2</v>
      </c>
    </row>
    <row r="5516" spans="1:2" x14ac:dyDescent="0.25">
      <c r="A5516" s="6" t="s">
        <v>35009</v>
      </c>
      <c r="B5516" s="6">
        <v>2</v>
      </c>
    </row>
    <row r="5517" spans="1:2" x14ac:dyDescent="0.25">
      <c r="A5517" s="6" t="s">
        <v>302</v>
      </c>
      <c r="B5517" s="6">
        <v>2</v>
      </c>
    </row>
    <row r="5518" spans="1:2" x14ac:dyDescent="0.25">
      <c r="A5518" s="6" t="s">
        <v>36383</v>
      </c>
      <c r="B5518" s="6">
        <v>2</v>
      </c>
    </row>
    <row r="5519" spans="1:2" x14ac:dyDescent="0.25">
      <c r="A5519" s="6" t="s">
        <v>35008</v>
      </c>
      <c r="B5519" s="6">
        <v>2</v>
      </c>
    </row>
    <row r="5520" spans="1:2" x14ac:dyDescent="0.25">
      <c r="A5520" s="6" t="s">
        <v>35007</v>
      </c>
      <c r="B5520" s="6">
        <v>2</v>
      </c>
    </row>
    <row r="5521" spans="1:2" x14ac:dyDescent="0.25">
      <c r="A5521" s="6" t="s">
        <v>35006</v>
      </c>
      <c r="B5521" s="6">
        <v>2</v>
      </c>
    </row>
    <row r="5522" spans="1:2" x14ac:dyDescent="0.25">
      <c r="A5522" s="6" t="s">
        <v>35005</v>
      </c>
      <c r="B5522" s="6">
        <v>2</v>
      </c>
    </row>
    <row r="5523" spans="1:2" x14ac:dyDescent="0.25">
      <c r="A5523" s="6" t="s">
        <v>35004</v>
      </c>
      <c r="B5523" s="6">
        <v>2</v>
      </c>
    </row>
    <row r="5524" spans="1:2" x14ac:dyDescent="0.25">
      <c r="A5524" s="6" t="s">
        <v>35003</v>
      </c>
      <c r="B5524" s="6">
        <v>2</v>
      </c>
    </row>
    <row r="5525" spans="1:2" x14ac:dyDescent="0.25">
      <c r="A5525" s="6" t="s">
        <v>36153</v>
      </c>
      <c r="B5525" s="6">
        <v>2</v>
      </c>
    </row>
    <row r="5526" spans="1:2" x14ac:dyDescent="0.25">
      <c r="A5526" s="6" t="s">
        <v>35002</v>
      </c>
      <c r="B5526" s="6">
        <v>2</v>
      </c>
    </row>
    <row r="5527" spans="1:2" x14ac:dyDescent="0.25">
      <c r="A5527" s="6" t="s">
        <v>35001</v>
      </c>
      <c r="B5527" s="6">
        <v>2</v>
      </c>
    </row>
    <row r="5528" spans="1:2" x14ac:dyDescent="0.25">
      <c r="A5528" s="6" t="s">
        <v>35000</v>
      </c>
      <c r="B5528" s="6">
        <v>2</v>
      </c>
    </row>
    <row r="5529" spans="1:2" x14ac:dyDescent="0.25">
      <c r="A5529" s="6" t="s">
        <v>34999</v>
      </c>
      <c r="B5529" s="6">
        <v>2</v>
      </c>
    </row>
    <row r="5530" spans="1:2" x14ac:dyDescent="0.25">
      <c r="A5530" s="6" t="s">
        <v>36214</v>
      </c>
      <c r="B5530" s="6">
        <v>2</v>
      </c>
    </row>
    <row r="5531" spans="1:2" x14ac:dyDescent="0.25">
      <c r="A5531" s="15" t="s">
        <v>37345</v>
      </c>
      <c r="B5531" s="6">
        <v>2</v>
      </c>
    </row>
    <row r="5532" spans="1:2" x14ac:dyDescent="0.25">
      <c r="A5532" s="6" t="s">
        <v>36570</v>
      </c>
      <c r="B5532" s="6">
        <v>2</v>
      </c>
    </row>
    <row r="5533" spans="1:2" x14ac:dyDescent="0.25">
      <c r="A5533" s="6" t="s">
        <v>36571</v>
      </c>
      <c r="B5533" s="6">
        <v>2</v>
      </c>
    </row>
    <row r="5534" spans="1:2" x14ac:dyDescent="0.25">
      <c r="A5534" s="6" t="s">
        <v>34998</v>
      </c>
      <c r="B5534" s="6">
        <v>2</v>
      </c>
    </row>
    <row r="5535" spans="1:2" x14ac:dyDescent="0.25">
      <c r="A5535" s="6" t="s">
        <v>34997</v>
      </c>
      <c r="B5535" s="6">
        <v>2</v>
      </c>
    </row>
    <row r="5536" spans="1:2" x14ac:dyDescent="0.25">
      <c r="A5536" s="6" t="s">
        <v>34996</v>
      </c>
      <c r="B5536" s="6">
        <v>2</v>
      </c>
    </row>
    <row r="5537" spans="1:2" x14ac:dyDescent="0.25">
      <c r="A5537" s="6" t="s">
        <v>36648</v>
      </c>
      <c r="B5537" s="6">
        <v>2</v>
      </c>
    </row>
    <row r="5538" spans="1:2" x14ac:dyDescent="0.25">
      <c r="A5538" s="6" t="s">
        <v>36340</v>
      </c>
      <c r="B5538" s="6">
        <v>2</v>
      </c>
    </row>
    <row r="5539" spans="1:2" x14ac:dyDescent="0.25">
      <c r="A5539" s="6" t="s">
        <v>34995</v>
      </c>
      <c r="B5539" s="6">
        <v>2</v>
      </c>
    </row>
    <row r="5540" spans="1:2" x14ac:dyDescent="0.25">
      <c r="A5540" s="6" t="s">
        <v>36110</v>
      </c>
      <c r="B5540" s="6">
        <v>2</v>
      </c>
    </row>
    <row r="5541" spans="1:2" x14ac:dyDescent="0.25">
      <c r="A5541" s="6" t="s">
        <v>34994</v>
      </c>
      <c r="B5541" s="6">
        <v>2</v>
      </c>
    </row>
    <row r="5542" spans="1:2" x14ac:dyDescent="0.25">
      <c r="A5542" s="6" t="s">
        <v>34993</v>
      </c>
      <c r="B5542" s="6">
        <v>2</v>
      </c>
    </row>
    <row r="5543" spans="1:2" x14ac:dyDescent="0.25">
      <c r="A5543" s="6" t="s">
        <v>34992</v>
      </c>
      <c r="B5543" s="6">
        <v>2</v>
      </c>
    </row>
    <row r="5544" spans="1:2" x14ac:dyDescent="0.25">
      <c r="A5544" s="6" t="s">
        <v>34991</v>
      </c>
      <c r="B5544" s="6">
        <v>2</v>
      </c>
    </row>
    <row r="5545" spans="1:2" x14ac:dyDescent="0.25">
      <c r="A5545" s="6" t="s">
        <v>34990</v>
      </c>
      <c r="B5545" s="6">
        <v>2</v>
      </c>
    </row>
    <row r="5546" spans="1:2" x14ac:dyDescent="0.25">
      <c r="A5546" s="6" t="s">
        <v>36191</v>
      </c>
      <c r="B5546" s="6">
        <v>2</v>
      </c>
    </row>
    <row r="5547" spans="1:2" x14ac:dyDescent="0.25">
      <c r="A5547" s="6" t="s">
        <v>36294</v>
      </c>
      <c r="B5547" s="6">
        <v>2</v>
      </c>
    </row>
    <row r="5548" spans="1:2" x14ac:dyDescent="0.25">
      <c r="A5548" s="6" t="s">
        <v>36444</v>
      </c>
      <c r="B5548" s="6">
        <v>2</v>
      </c>
    </row>
    <row r="5549" spans="1:2" x14ac:dyDescent="0.25">
      <c r="A5549" s="15" t="s">
        <v>37352</v>
      </c>
      <c r="B5549" s="6">
        <v>2</v>
      </c>
    </row>
    <row r="5550" spans="1:2" x14ac:dyDescent="0.25">
      <c r="A5550" s="15" t="s">
        <v>37353</v>
      </c>
      <c r="B5550" s="6">
        <v>2</v>
      </c>
    </row>
    <row r="5551" spans="1:2" x14ac:dyDescent="0.25">
      <c r="A5551" s="6" t="s">
        <v>36529</v>
      </c>
      <c r="B5551" s="6">
        <v>2</v>
      </c>
    </row>
    <row r="5552" spans="1:2" x14ac:dyDescent="0.25">
      <c r="A5552" s="6" t="s">
        <v>34989</v>
      </c>
      <c r="B5552" s="6">
        <v>2</v>
      </c>
    </row>
    <row r="5553" spans="1:2" x14ac:dyDescent="0.25">
      <c r="A5553" s="6" t="s">
        <v>34988</v>
      </c>
      <c r="B5553" s="6">
        <v>2</v>
      </c>
    </row>
    <row r="5554" spans="1:2" x14ac:dyDescent="0.25">
      <c r="A5554" s="6" t="s">
        <v>34987</v>
      </c>
      <c r="B5554" s="6">
        <v>2</v>
      </c>
    </row>
    <row r="5555" spans="1:2" x14ac:dyDescent="0.25">
      <c r="A5555" s="6" t="s">
        <v>34986</v>
      </c>
      <c r="B5555" s="6">
        <v>2</v>
      </c>
    </row>
    <row r="5556" spans="1:2" x14ac:dyDescent="0.25">
      <c r="A5556" s="6" t="s">
        <v>36499</v>
      </c>
      <c r="B5556" s="6">
        <v>2</v>
      </c>
    </row>
    <row r="5557" spans="1:2" x14ac:dyDescent="0.25">
      <c r="A5557" s="6" t="s">
        <v>155</v>
      </c>
      <c r="B5557" s="6">
        <v>2</v>
      </c>
    </row>
    <row r="5558" spans="1:2" x14ac:dyDescent="0.25">
      <c r="A5558" s="6" t="s">
        <v>36338</v>
      </c>
      <c r="B5558" s="6">
        <v>2</v>
      </c>
    </row>
    <row r="5559" spans="1:2" x14ac:dyDescent="0.25">
      <c r="A5559" s="6" t="s">
        <v>34985</v>
      </c>
      <c r="B5559" s="6">
        <v>2</v>
      </c>
    </row>
    <row r="5560" spans="1:2" x14ac:dyDescent="0.25">
      <c r="A5560" s="6" t="s">
        <v>34984</v>
      </c>
      <c r="B5560" s="6">
        <v>2</v>
      </c>
    </row>
    <row r="5561" spans="1:2" x14ac:dyDescent="0.25">
      <c r="A5561" s="6" t="s">
        <v>116</v>
      </c>
      <c r="B5561" s="6">
        <v>2</v>
      </c>
    </row>
    <row r="5562" spans="1:2" x14ac:dyDescent="0.25">
      <c r="A5562" s="6" t="s">
        <v>34983</v>
      </c>
      <c r="B5562" s="6">
        <v>2</v>
      </c>
    </row>
    <row r="5563" spans="1:2" x14ac:dyDescent="0.25">
      <c r="A5563" s="6" t="s">
        <v>34982</v>
      </c>
      <c r="B5563" s="6">
        <v>2</v>
      </c>
    </row>
    <row r="5564" spans="1:2" x14ac:dyDescent="0.25">
      <c r="A5564" s="6" t="s">
        <v>34981</v>
      </c>
      <c r="B5564" s="6">
        <v>2</v>
      </c>
    </row>
    <row r="5565" spans="1:2" x14ac:dyDescent="0.25">
      <c r="A5565" s="6" t="s">
        <v>34980</v>
      </c>
      <c r="B5565" s="6">
        <v>2</v>
      </c>
    </row>
    <row r="5566" spans="1:2" x14ac:dyDescent="0.25">
      <c r="A5566" s="6" t="s">
        <v>36369</v>
      </c>
      <c r="B5566" s="6">
        <v>2</v>
      </c>
    </row>
    <row r="5567" spans="1:2" x14ac:dyDescent="0.25">
      <c r="A5567" s="6" t="s">
        <v>34979</v>
      </c>
      <c r="B5567" s="6">
        <v>2</v>
      </c>
    </row>
    <row r="5568" spans="1:2" x14ac:dyDescent="0.25">
      <c r="A5568" s="6" t="s">
        <v>34978</v>
      </c>
      <c r="B5568" s="6">
        <v>2</v>
      </c>
    </row>
    <row r="5569" spans="1:2" x14ac:dyDescent="0.25">
      <c r="A5569" s="6" t="s">
        <v>34977</v>
      </c>
      <c r="B5569" s="6">
        <v>2</v>
      </c>
    </row>
    <row r="5570" spans="1:2" x14ac:dyDescent="0.25">
      <c r="A5570" s="6" t="s">
        <v>34976</v>
      </c>
      <c r="B5570" s="6">
        <v>2</v>
      </c>
    </row>
    <row r="5571" spans="1:2" x14ac:dyDescent="0.25">
      <c r="A5571" s="6" t="s">
        <v>34975</v>
      </c>
      <c r="B5571" s="6">
        <v>2</v>
      </c>
    </row>
    <row r="5572" spans="1:2" x14ac:dyDescent="0.25">
      <c r="A5572" s="6" t="s">
        <v>34974</v>
      </c>
      <c r="B5572" s="6">
        <v>2</v>
      </c>
    </row>
    <row r="5573" spans="1:2" x14ac:dyDescent="0.25">
      <c r="A5573" s="6" t="s">
        <v>34973</v>
      </c>
      <c r="B5573" s="6">
        <v>2</v>
      </c>
    </row>
    <row r="5574" spans="1:2" x14ac:dyDescent="0.25">
      <c r="A5574" s="6" t="s">
        <v>34972</v>
      </c>
      <c r="B5574" s="6">
        <v>2</v>
      </c>
    </row>
    <row r="5575" spans="1:2" x14ac:dyDescent="0.25">
      <c r="A5575" s="6" t="s">
        <v>34971</v>
      </c>
      <c r="B5575" s="6">
        <v>2</v>
      </c>
    </row>
    <row r="5576" spans="1:2" x14ac:dyDescent="0.25">
      <c r="A5576" s="6" t="s">
        <v>34970</v>
      </c>
      <c r="B5576" s="6">
        <v>2</v>
      </c>
    </row>
    <row r="5577" spans="1:2" x14ac:dyDescent="0.25">
      <c r="A5577" s="6" t="s">
        <v>34969</v>
      </c>
      <c r="B5577" s="6">
        <v>2</v>
      </c>
    </row>
    <row r="5578" spans="1:2" x14ac:dyDescent="0.25">
      <c r="A5578" s="6" t="s">
        <v>34968</v>
      </c>
      <c r="B5578" s="6">
        <v>2</v>
      </c>
    </row>
    <row r="5579" spans="1:2" x14ac:dyDescent="0.25">
      <c r="A5579" s="6" t="s">
        <v>34967</v>
      </c>
      <c r="B5579" s="6">
        <v>2</v>
      </c>
    </row>
    <row r="5580" spans="1:2" x14ac:dyDescent="0.25">
      <c r="A5580" s="15" t="s">
        <v>37354</v>
      </c>
      <c r="B5580" s="6">
        <v>2</v>
      </c>
    </row>
    <row r="5581" spans="1:2" x14ac:dyDescent="0.25">
      <c r="A5581" s="6" t="s">
        <v>34966</v>
      </c>
      <c r="B5581" s="6">
        <v>2</v>
      </c>
    </row>
    <row r="5582" spans="1:2" x14ac:dyDescent="0.25">
      <c r="A5582" s="6" t="s">
        <v>34965</v>
      </c>
      <c r="B5582" s="6">
        <v>2</v>
      </c>
    </row>
    <row r="5583" spans="1:2" x14ac:dyDescent="0.25">
      <c r="A5583" s="6" t="s">
        <v>34964</v>
      </c>
      <c r="B5583" s="6">
        <v>2</v>
      </c>
    </row>
    <row r="5584" spans="1:2" x14ac:dyDescent="0.25">
      <c r="A5584" s="15" t="s">
        <v>37355</v>
      </c>
      <c r="B5584" s="6">
        <v>2</v>
      </c>
    </row>
    <row r="5585" spans="1:2" x14ac:dyDescent="0.25">
      <c r="A5585" s="6" t="s">
        <v>36629</v>
      </c>
      <c r="B5585" s="6">
        <v>2</v>
      </c>
    </row>
    <row r="5586" spans="1:2" x14ac:dyDescent="0.25">
      <c r="A5586" s="6" t="s">
        <v>34963</v>
      </c>
      <c r="B5586" s="6">
        <v>2</v>
      </c>
    </row>
    <row r="5587" spans="1:2" x14ac:dyDescent="0.25">
      <c r="A5587" s="6" t="s">
        <v>36380</v>
      </c>
      <c r="B5587" s="6">
        <v>2</v>
      </c>
    </row>
    <row r="5588" spans="1:2" x14ac:dyDescent="0.25">
      <c r="A5588" s="6" t="s">
        <v>34962</v>
      </c>
      <c r="B5588" s="6">
        <v>2</v>
      </c>
    </row>
    <row r="5589" spans="1:2" x14ac:dyDescent="0.25">
      <c r="A5589" s="6" t="s">
        <v>34961</v>
      </c>
      <c r="B5589" s="6">
        <v>2</v>
      </c>
    </row>
    <row r="5590" spans="1:2" x14ac:dyDescent="0.25">
      <c r="A5590" s="6" t="s">
        <v>34960</v>
      </c>
      <c r="B5590" s="6">
        <v>2</v>
      </c>
    </row>
    <row r="5591" spans="1:2" x14ac:dyDescent="0.25">
      <c r="A5591" s="6" t="s">
        <v>34959</v>
      </c>
      <c r="B5591" s="6">
        <v>2</v>
      </c>
    </row>
    <row r="5592" spans="1:2" x14ac:dyDescent="0.25">
      <c r="A5592" s="6" t="s">
        <v>34958</v>
      </c>
      <c r="B5592" s="6">
        <v>2</v>
      </c>
    </row>
    <row r="5593" spans="1:2" x14ac:dyDescent="0.25">
      <c r="A5593" s="6" t="s">
        <v>36226</v>
      </c>
      <c r="B5593" s="6">
        <v>2</v>
      </c>
    </row>
    <row r="5594" spans="1:2" x14ac:dyDescent="0.25">
      <c r="A5594" s="6" t="s">
        <v>34017</v>
      </c>
      <c r="B5594" s="6">
        <v>2</v>
      </c>
    </row>
    <row r="5595" spans="1:2" x14ac:dyDescent="0.25">
      <c r="A5595" s="6" t="s">
        <v>34957</v>
      </c>
      <c r="B5595" s="6">
        <v>2</v>
      </c>
    </row>
    <row r="5596" spans="1:2" x14ac:dyDescent="0.25">
      <c r="A5596" s="15" t="s">
        <v>37356</v>
      </c>
      <c r="B5596" s="6">
        <v>2</v>
      </c>
    </row>
    <row r="5597" spans="1:2" x14ac:dyDescent="0.25">
      <c r="A5597" s="6" t="s">
        <v>34956</v>
      </c>
      <c r="B5597" s="6">
        <v>2</v>
      </c>
    </row>
    <row r="5598" spans="1:2" x14ac:dyDescent="0.25">
      <c r="A5598" s="6" t="s">
        <v>34955</v>
      </c>
      <c r="B5598" s="6">
        <v>2</v>
      </c>
    </row>
    <row r="5599" spans="1:2" x14ac:dyDescent="0.25">
      <c r="A5599" s="6" t="s">
        <v>34954</v>
      </c>
      <c r="B5599" s="6">
        <v>2</v>
      </c>
    </row>
    <row r="5600" spans="1:2" x14ac:dyDescent="0.25">
      <c r="A5600" s="6" t="s">
        <v>36315</v>
      </c>
      <c r="B5600" s="6">
        <v>2</v>
      </c>
    </row>
    <row r="5601" spans="1:2" x14ac:dyDescent="0.25">
      <c r="A5601" s="6" t="s">
        <v>45</v>
      </c>
      <c r="B5601" s="6">
        <v>2</v>
      </c>
    </row>
    <row r="5602" spans="1:2" x14ac:dyDescent="0.25">
      <c r="A5602" s="6" t="s">
        <v>36211</v>
      </c>
      <c r="B5602" s="6">
        <v>2</v>
      </c>
    </row>
    <row r="5603" spans="1:2" x14ac:dyDescent="0.25">
      <c r="A5603" s="6" t="s">
        <v>34953</v>
      </c>
      <c r="B5603" s="6">
        <v>2</v>
      </c>
    </row>
    <row r="5604" spans="1:2" x14ac:dyDescent="0.25">
      <c r="A5604" s="6" t="s">
        <v>36283</v>
      </c>
      <c r="B5604" s="6">
        <v>2</v>
      </c>
    </row>
    <row r="5605" spans="1:2" x14ac:dyDescent="0.25">
      <c r="A5605" s="6" t="s">
        <v>36384</v>
      </c>
      <c r="B5605" s="6">
        <v>2</v>
      </c>
    </row>
    <row r="5606" spans="1:2" x14ac:dyDescent="0.25">
      <c r="A5606" s="15" t="s">
        <v>37357</v>
      </c>
      <c r="B5606" s="6">
        <v>2</v>
      </c>
    </row>
    <row r="5607" spans="1:2" x14ac:dyDescent="0.25">
      <c r="A5607" s="6" t="s">
        <v>34952</v>
      </c>
      <c r="B5607" s="6">
        <v>2</v>
      </c>
    </row>
    <row r="5608" spans="1:2" x14ac:dyDescent="0.25">
      <c r="A5608" s="6" t="s">
        <v>36292</v>
      </c>
      <c r="B5608" s="6">
        <v>2</v>
      </c>
    </row>
    <row r="5609" spans="1:2" x14ac:dyDescent="0.25">
      <c r="A5609" s="6" t="s">
        <v>34951</v>
      </c>
      <c r="B5609" s="6">
        <v>2</v>
      </c>
    </row>
    <row r="5610" spans="1:2" x14ac:dyDescent="0.25">
      <c r="A5610" s="6" t="s">
        <v>36377</v>
      </c>
      <c r="B5610" s="6">
        <v>2</v>
      </c>
    </row>
    <row r="5611" spans="1:2" x14ac:dyDescent="0.25">
      <c r="A5611" s="6" t="s">
        <v>36252</v>
      </c>
      <c r="B5611" s="6">
        <v>2</v>
      </c>
    </row>
    <row r="5612" spans="1:2" x14ac:dyDescent="0.25">
      <c r="A5612" s="6" t="s">
        <v>34950</v>
      </c>
      <c r="B5612" s="6">
        <v>2</v>
      </c>
    </row>
    <row r="5613" spans="1:2" x14ac:dyDescent="0.25">
      <c r="A5613" s="6" t="s">
        <v>36241</v>
      </c>
      <c r="B5613" s="6">
        <v>2</v>
      </c>
    </row>
    <row r="5614" spans="1:2" x14ac:dyDescent="0.25">
      <c r="A5614" s="6" t="s">
        <v>36281</v>
      </c>
      <c r="B5614" s="6">
        <v>2</v>
      </c>
    </row>
    <row r="5615" spans="1:2" x14ac:dyDescent="0.25">
      <c r="A5615" s="6" t="s">
        <v>34949</v>
      </c>
      <c r="B5615" s="6">
        <v>2</v>
      </c>
    </row>
    <row r="5616" spans="1:2" x14ac:dyDescent="0.25">
      <c r="A5616" s="6" t="s">
        <v>36482</v>
      </c>
      <c r="B5616" s="6">
        <v>2</v>
      </c>
    </row>
    <row r="5617" spans="1:2" x14ac:dyDescent="0.25">
      <c r="A5617" s="15" t="s">
        <v>37358</v>
      </c>
      <c r="B5617" s="6">
        <v>2</v>
      </c>
    </row>
    <row r="5618" spans="1:2" x14ac:dyDescent="0.25">
      <c r="A5618" s="6" t="s">
        <v>36311</v>
      </c>
      <c r="B5618" s="6">
        <v>2</v>
      </c>
    </row>
    <row r="5619" spans="1:2" x14ac:dyDescent="0.25">
      <c r="A5619" s="6" t="s">
        <v>34948</v>
      </c>
      <c r="B5619" s="6">
        <v>2</v>
      </c>
    </row>
    <row r="5620" spans="1:2" x14ac:dyDescent="0.25">
      <c r="A5620" s="6" t="s">
        <v>36630</v>
      </c>
      <c r="B5620" s="6">
        <v>2</v>
      </c>
    </row>
    <row r="5621" spans="1:2" x14ac:dyDescent="0.25">
      <c r="A5621" s="6" t="s">
        <v>34947</v>
      </c>
      <c r="B5621" s="6">
        <v>2</v>
      </c>
    </row>
    <row r="5622" spans="1:2" x14ac:dyDescent="0.25">
      <c r="A5622" s="6" t="s">
        <v>34946</v>
      </c>
      <c r="B5622" s="6">
        <v>2</v>
      </c>
    </row>
    <row r="5623" spans="1:2" x14ac:dyDescent="0.25">
      <c r="A5623" s="6" t="s">
        <v>36305</v>
      </c>
      <c r="B5623" s="6">
        <v>2</v>
      </c>
    </row>
    <row r="5624" spans="1:2" x14ac:dyDescent="0.25">
      <c r="A5624" s="6" t="s">
        <v>36127</v>
      </c>
      <c r="B5624" s="6">
        <v>2</v>
      </c>
    </row>
    <row r="5625" spans="1:2" x14ac:dyDescent="0.25">
      <c r="A5625" s="6" t="s">
        <v>34945</v>
      </c>
      <c r="B5625" s="6">
        <v>2</v>
      </c>
    </row>
    <row r="5626" spans="1:2" x14ac:dyDescent="0.25">
      <c r="A5626" s="6" t="s">
        <v>34944</v>
      </c>
      <c r="B5626" s="6">
        <v>2</v>
      </c>
    </row>
    <row r="5627" spans="1:2" x14ac:dyDescent="0.25">
      <c r="A5627" s="6" t="s">
        <v>34943</v>
      </c>
      <c r="B5627" s="6">
        <v>2</v>
      </c>
    </row>
    <row r="5628" spans="1:2" x14ac:dyDescent="0.25">
      <c r="A5628" s="6" t="s">
        <v>206</v>
      </c>
      <c r="B5628" s="6">
        <v>2</v>
      </c>
    </row>
    <row r="5629" spans="1:2" x14ac:dyDescent="0.25">
      <c r="A5629" s="6" t="s">
        <v>36346</v>
      </c>
      <c r="B5629" s="6">
        <v>2</v>
      </c>
    </row>
    <row r="5630" spans="1:2" x14ac:dyDescent="0.25">
      <c r="A5630" s="6" t="s">
        <v>34942</v>
      </c>
      <c r="B5630" s="6">
        <v>2</v>
      </c>
    </row>
    <row r="5631" spans="1:2" x14ac:dyDescent="0.25">
      <c r="A5631" s="6" t="s">
        <v>68</v>
      </c>
      <c r="B5631" s="6">
        <v>2</v>
      </c>
    </row>
    <row r="5632" spans="1:2" x14ac:dyDescent="0.25">
      <c r="A5632" s="6" t="s">
        <v>34941</v>
      </c>
      <c r="B5632" s="6">
        <v>2</v>
      </c>
    </row>
    <row r="5633" spans="1:2" x14ac:dyDescent="0.25">
      <c r="A5633" s="6" t="s">
        <v>34940</v>
      </c>
      <c r="B5633" s="6">
        <v>2</v>
      </c>
    </row>
    <row r="5634" spans="1:2" x14ac:dyDescent="0.25">
      <c r="A5634" s="6" t="s">
        <v>34939</v>
      </c>
      <c r="B5634" s="6">
        <v>2</v>
      </c>
    </row>
    <row r="5635" spans="1:2" x14ac:dyDescent="0.25">
      <c r="A5635" s="6" t="s">
        <v>34938</v>
      </c>
      <c r="B5635" s="6">
        <v>2</v>
      </c>
    </row>
    <row r="5636" spans="1:2" x14ac:dyDescent="0.25">
      <c r="A5636" s="6" t="s">
        <v>34937</v>
      </c>
      <c r="B5636" s="6">
        <v>2</v>
      </c>
    </row>
    <row r="5637" spans="1:2" x14ac:dyDescent="0.25">
      <c r="A5637" s="6" t="s">
        <v>34936</v>
      </c>
      <c r="B5637" s="6">
        <v>2</v>
      </c>
    </row>
    <row r="5638" spans="1:2" x14ac:dyDescent="0.25">
      <c r="A5638" s="6" t="s">
        <v>36318</v>
      </c>
      <c r="B5638" s="6">
        <v>2</v>
      </c>
    </row>
    <row r="5639" spans="1:2" x14ac:dyDescent="0.25">
      <c r="A5639" s="6" t="s">
        <v>34935</v>
      </c>
      <c r="B5639" s="6">
        <v>2</v>
      </c>
    </row>
    <row r="5640" spans="1:2" x14ac:dyDescent="0.25">
      <c r="A5640" s="6" t="s">
        <v>36120</v>
      </c>
      <c r="B5640" s="6">
        <v>2</v>
      </c>
    </row>
    <row r="5641" spans="1:2" x14ac:dyDescent="0.25">
      <c r="A5641" s="6" t="s">
        <v>36348</v>
      </c>
      <c r="B5641" s="6">
        <v>2</v>
      </c>
    </row>
    <row r="5642" spans="1:2" x14ac:dyDescent="0.25">
      <c r="A5642" s="6" t="s">
        <v>34934</v>
      </c>
      <c r="B5642" s="6">
        <v>2</v>
      </c>
    </row>
    <row r="5643" spans="1:2" x14ac:dyDescent="0.25">
      <c r="A5643" s="6" t="s">
        <v>199</v>
      </c>
      <c r="B5643" s="6">
        <v>2</v>
      </c>
    </row>
    <row r="5644" spans="1:2" x14ac:dyDescent="0.25">
      <c r="A5644" s="6" t="s">
        <v>34933</v>
      </c>
      <c r="B5644" s="6">
        <v>2</v>
      </c>
    </row>
    <row r="5645" spans="1:2" x14ac:dyDescent="0.25">
      <c r="A5645" s="6" t="s">
        <v>34932</v>
      </c>
      <c r="B5645" s="6">
        <v>2</v>
      </c>
    </row>
    <row r="5646" spans="1:2" x14ac:dyDescent="0.25">
      <c r="A5646" s="6" t="s">
        <v>34931</v>
      </c>
      <c r="B5646" s="6">
        <v>2</v>
      </c>
    </row>
    <row r="5647" spans="1:2" x14ac:dyDescent="0.25">
      <c r="A5647" s="6" t="s">
        <v>34930</v>
      </c>
      <c r="B5647" s="6">
        <v>2</v>
      </c>
    </row>
    <row r="5648" spans="1:2" x14ac:dyDescent="0.25">
      <c r="A5648" s="6" t="s">
        <v>34929</v>
      </c>
      <c r="B5648" s="6">
        <v>2</v>
      </c>
    </row>
    <row r="5649" spans="1:2" x14ac:dyDescent="0.25">
      <c r="A5649" s="6" t="s">
        <v>34928</v>
      </c>
      <c r="B5649" s="6">
        <v>2</v>
      </c>
    </row>
    <row r="5650" spans="1:2" x14ac:dyDescent="0.25">
      <c r="A5650" s="6" t="s">
        <v>34927</v>
      </c>
      <c r="B5650" s="6">
        <v>2</v>
      </c>
    </row>
    <row r="5651" spans="1:2" x14ac:dyDescent="0.25">
      <c r="A5651" s="6" t="s">
        <v>36607</v>
      </c>
      <c r="B5651" s="6">
        <v>2</v>
      </c>
    </row>
    <row r="5652" spans="1:2" x14ac:dyDescent="0.25">
      <c r="A5652" s="6" t="s">
        <v>36146</v>
      </c>
      <c r="B5652" s="6">
        <v>2</v>
      </c>
    </row>
    <row r="5653" spans="1:2" x14ac:dyDescent="0.25">
      <c r="A5653" s="6" t="s">
        <v>34926</v>
      </c>
      <c r="B5653" s="6">
        <v>2</v>
      </c>
    </row>
    <row r="5654" spans="1:2" x14ac:dyDescent="0.25">
      <c r="A5654" s="6" t="s">
        <v>34925</v>
      </c>
      <c r="B5654" s="6">
        <v>2</v>
      </c>
    </row>
    <row r="5655" spans="1:2" x14ac:dyDescent="0.25">
      <c r="A5655" s="6" t="s">
        <v>34924</v>
      </c>
      <c r="B5655" s="6">
        <v>2</v>
      </c>
    </row>
    <row r="5656" spans="1:2" x14ac:dyDescent="0.25">
      <c r="A5656" s="6" t="s">
        <v>34923</v>
      </c>
      <c r="B5656" s="6">
        <v>2</v>
      </c>
    </row>
    <row r="5657" spans="1:2" x14ac:dyDescent="0.25">
      <c r="A5657" s="6" t="s">
        <v>36100</v>
      </c>
      <c r="B5657" s="6">
        <v>2</v>
      </c>
    </row>
    <row r="5658" spans="1:2" x14ac:dyDescent="0.25">
      <c r="A5658" s="6" t="s">
        <v>34922</v>
      </c>
      <c r="B5658" s="6">
        <v>2</v>
      </c>
    </row>
    <row r="5659" spans="1:2" x14ac:dyDescent="0.25">
      <c r="A5659" s="6" t="s">
        <v>36468</v>
      </c>
      <c r="B5659" s="6">
        <v>2</v>
      </c>
    </row>
    <row r="5660" spans="1:2" x14ac:dyDescent="0.25">
      <c r="A5660" s="6" t="s">
        <v>36195</v>
      </c>
      <c r="B5660" s="6">
        <v>2</v>
      </c>
    </row>
    <row r="5661" spans="1:2" x14ac:dyDescent="0.25">
      <c r="A5661" s="6" t="s">
        <v>34921</v>
      </c>
      <c r="B5661" s="6">
        <v>2</v>
      </c>
    </row>
    <row r="5662" spans="1:2" x14ac:dyDescent="0.25">
      <c r="A5662" s="6" t="s">
        <v>34920</v>
      </c>
      <c r="B5662" s="6">
        <v>2</v>
      </c>
    </row>
    <row r="5663" spans="1:2" x14ac:dyDescent="0.25">
      <c r="A5663" s="6" t="s">
        <v>34919</v>
      </c>
      <c r="B5663" s="6">
        <v>2</v>
      </c>
    </row>
    <row r="5664" spans="1:2" x14ac:dyDescent="0.25">
      <c r="A5664" s="6" t="s">
        <v>34918</v>
      </c>
      <c r="B5664" s="6">
        <v>2</v>
      </c>
    </row>
    <row r="5665" spans="1:2" x14ac:dyDescent="0.25">
      <c r="A5665" s="6" t="s">
        <v>36649</v>
      </c>
      <c r="B5665" s="6">
        <v>2</v>
      </c>
    </row>
    <row r="5666" spans="1:2" x14ac:dyDescent="0.25">
      <c r="A5666" s="6" t="s">
        <v>34917</v>
      </c>
      <c r="B5666" s="6">
        <v>2</v>
      </c>
    </row>
    <row r="5667" spans="1:2" x14ac:dyDescent="0.25">
      <c r="A5667" s="6" t="s">
        <v>34916</v>
      </c>
      <c r="B5667" s="6">
        <v>2</v>
      </c>
    </row>
    <row r="5668" spans="1:2" x14ac:dyDescent="0.25">
      <c r="A5668" s="6" t="s">
        <v>36174</v>
      </c>
      <c r="B5668" s="6">
        <v>2</v>
      </c>
    </row>
    <row r="5669" spans="1:2" x14ac:dyDescent="0.25">
      <c r="A5669" s="6" t="s">
        <v>34915</v>
      </c>
      <c r="B5669" s="6">
        <v>2</v>
      </c>
    </row>
    <row r="5670" spans="1:2" x14ac:dyDescent="0.25">
      <c r="A5670" s="6" t="s">
        <v>34914</v>
      </c>
      <c r="B5670" s="6">
        <v>2</v>
      </c>
    </row>
    <row r="5671" spans="1:2" x14ac:dyDescent="0.25">
      <c r="A5671" s="6" t="s">
        <v>34913</v>
      </c>
      <c r="B5671" s="6">
        <v>2</v>
      </c>
    </row>
    <row r="5672" spans="1:2" x14ac:dyDescent="0.25">
      <c r="A5672" s="6" t="s">
        <v>34912</v>
      </c>
      <c r="B5672" s="6">
        <v>2</v>
      </c>
    </row>
    <row r="5673" spans="1:2" x14ac:dyDescent="0.25">
      <c r="A5673" s="6" t="s">
        <v>34911</v>
      </c>
      <c r="B5673" s="6">
        <v>2</v>
      </c>
    </row>
    <row r="5674" spans="1:2" x14ac:dyDescent="0.25">
      <c r="A5674" s="6" t="s">
        <v>34910</v>
      </c>
      <c r="B5674" s="6">
        <v>2</v>
      </c>
    </row>
    <row r="5675" spans="1:2" x14ac:dyDescent="0.25">
      <c r="A5675" s="6" t="s">
        <v>24</v>
      </c>
      <c r="B5675" s="6">
        <v>2</v>
      </c>
    </row>
    <row r="5676" spans="1:2" x14ac:dyDescent="0.25">
      <c r="A5676" s="6" t="s">
        <v>34909</v>
      </c>
      <c r="B5676" s="6">
        <v>2</v>
      </c>
    </row>
    <row r="5677" spans="1:2" x14ac:dyDescent="0.25">
      <c r="A5677" s="6" t="s">
        <v>34908</v>
      </c>
      <c r="B5677" s="6">
        <v>2</v>
      </c>
    </row>
    <row r="5678" spans="1:2" x14ac:dyDescent="0.25">
      <c r="A5678" s="6" t="s">
        <v>34907</v>
      </c>
      <c r="B5678" s="6">
        <v>2</v>
      </c>
    </row>
    <row r="5679" spans="1:2" x14ac:dyDescent="0.25">
      <c r="A5679" s="6" t="s">
        <v>34906</v>
      </c>
      <c r="B5679" s="6">
        <v>2</v>
      </c>
    </row>
    <row r="5680" spans="1:2" x14ac:dyDescent="0.25">
      <c r="A5680" s="15" t="s">
        <v>37359</v>
      </c>
      <c r="B5680" s="6">
        <v>2</v>
      </c>
    </row>
    <row r="5681" spans="1:2" x14ac:dyDescent="0.25">
      <c r="A5681" s="6" t="s">
        <v>36144</v>
      </c>
      <c r="B5681" s="6">
        <v>2</v>
      </c>
    </row>
    <row r="5682" spans="1:2" x14ac:dyDescent="0.25">
      <c r="A5682" s="6" t="s">
        <v>34905</v>
      </c>
      <c r="B5682" s="6">
        <v>2</v>
      </c>
    </row>
    <row r="5683" spans="1:2" x14ac:dyDescent="0.25">
      <c r="A5683" s="6" t="s">
        <v>34904</v>
      </c>
      <c r="B5683" s="6">
        <v>2</v>
      </c>
    </row>
    <row r="5684" spans="1:2" x14ac:dyDescent="0.25">
      <c r="A5684" s="6" t="s">
        <v>34903</v>
      </c>
      <c r="B5684" s="6">
        <v>2</v>
      </c>
    </row>
    <row r="5685" spans="1:2" x14ac:dyDescent="0.25">
      <c r="A5685" s="6" t="s">
        <v>34902</v>
      </c>
      <c r="B5685" s="6">
        <v>2</v>
      </c>
    </row>
    <row r="5686" spans="1:2" x14ac:dyDescent="0.25">
      <c r="A5686" s="6" t="s">
        <v>34901</v>
      </c>
      <c r="B5686" s="6">
        <v>2</v>
      </c>
    </row>
    <row r="5687" spans="1:2" x14ac:dyDescent="0.25">
      <c r="A5687" s="6" t="s">
        <v>34900</v>
      </c>
      <c r="B5687" s="6">
        <v>2</v>
      </c>
    </row>
    <row r="5688" spans="1:2" x14ac:dyDescent="0.25">
      <c r="A5688" s="6" t="s">
        <v>99</v>
      </c>
      <c r="B5688" s="6">
        <v>2</v>
      </c>
    </row>
    <row r="5689" spans="1:2" x14ac:dyDescent="0.25">
      <c r="A5689" s="6" t="s">
        <v>34899</v>
      </c>
      <c r="B5689" s="6">
        <v>2</v>
      </c>
    </row>
    <row r="5690" spans="1:2" x14ac:dyDescent="0.25">
      <c r="A5690" s="6" t="s">
        <v>34898</v>
      </c>
      <c r="B5690" s="6">
        <v>2</v>
      </c>
    </row>
    <row r="5691" spans="1:2" x14ac:dyDescent="0.25">
      <c r="A5691" s="6" t="s">
        <v>34897</v>
      </c>
      <c r="B5691" s="6">
        <v>2</v>
      </c>
    </row>
    <row r="5692" spans="1:2" x14ac:dyDescent="0.25">
      <c r="A5692" s="6" t="s">
        <v>34896</v>
      </c>
      <c r="B5692" s="6">
        <v>2</v>
      </c>
    </row>
    <row r="5693" spans="1:2" x14ac:dyDescent="0.25">
      <c r="A5693" s="6" t="s">
        <v>34895</v>
      </c>
      <c r="B5693" s="6">
        <v>2</v>
      </c>
    </row>
    <row r="5694" spans="1:2" x14ac:dyDescent="0.25">
      <c r="A5694" s="6" t="s">
        <v>34894</v>
      </c>
      <c r="B5694" s="6">
        <v>2</v>
      </c>
    </row>
    <row r="5695" spans="1:2" x14ac:dyDescent="0.25">
      <c r="A5695" s="6" t="s">
        <v>36376</v>
      </c>
      <c r="B5695" s="6">
        <v>2</v>
      </c>
    </row>
    <row r="5696" spans="1:2" x14ac:dyDescent="0.25">
      <c r="A5696" s="6" t="s">
        <v>36351</v>
      </c>
      <c r="B5696" s="6">
        <v>2</v>
      </c>
    </row>
    <row r="5697" spans="1:2" x14ac:dyDescent="0.25">
      <c r="A5697" s="6" t="s">
        <v>34893</v>
      </c>
      <c r="B5697" s="6">
        <v>2</v>
      </c>
    </row>
    <row r="5698" spans="1:2" x14ac:dyDescent="0.25">
      <c r="A5698" s="6" t="s">
        <v>34892</v>
      </c>
      <c r="B5698" s="6">
        <v>2</v>
      </c>
    </row>
    <row r="5699" spans="1:2" x14ac:dyDescent="0.25">
      <c r="A5699" s="6" t="s">
        <v>34891</v>
      </c>
      <c r="B5699" s="6">
        <v>2</v>
      </c>
    </row>
    <row r="5700" spans="1:2" x14ac:dyDescent="0.25">
      <c r="A5700" s="6" t="s">
        <v>34890</v>
      </c>
      <c r="B5700" s="6">
        <v>2</v>
      </c>
    </row>
    <row r="5701" spans="1:2" x14ac:dyDescent="0.25">
      <c r="A5701" s="6" t="s">
        <v>34889</v>
      </c>
      <c r="B5701" s="6">
        <v>2</v>
      </c>
    </row>
    <row r="5702" spans="1:2" x14ac:dyDescent="0.25">
      <c r="A5702" s="6" t="s">
        <v>34888</v>
      </c>
      <c r="B5702" s="6">
        <v>2</v>
      </c>
    </row>
    <row r="5703" spans="1:2" x14ac:dyDescent="0.25">
      <c r="A5703" s="6" t="s">
        <v>34887</v>
      </c>
      <c r="B5703" s="6">
        <v>2</v>
      </c>
    </row>
    <row r="5704" spans="1:2" x14ac:dyDescent="0.25">
      <c r="A5704" s="6" t="s">
        <v>224</v>
      </c>
      <c r="B5704" s="6">
        <v>2</v>
      </c>
    </row>
    <row r="5705" spans="1:2" x14ac:dyDescent="0.25">
      <c r="A5705" s="6" t="s">
        <v>36391</v>
      </c>
      <c r="B5705" s="6">
        <v>2</v>
      </c>
    </row>
    <row r="5706" spans="1:2" x14ac:dyDescent="0.25">
      <c r="A5706" s="6" t="s">
        <v>48</v>
      </c>
      <c r="B5706" s="6">
        <v>2</v>
      </c>
    </row>
    <row r="5707" spans="1:2" x14ac:dyDescent="0.25">
      <c r="A5707" s="6" t="s">
        <v>34886</v>
      </c>
      <c r="B5707" s="6">
        <v>2</v>
      </c>
    </row>
    <row r="5708" spans="1:2" x14ac:dyDescent="0.25">
      <c r="A5708" s="6" t="s">
        <v>14</v>
      </c>
      <c r="B5708" s="6">
        <v>2</v>
      </c>
    </row>
    <row r="5709" spans="1:2" x14ac:dyDescent="0.25">
      <c r="A5709" s="6" t="s">
        <v>34885</v>
      </c>
      <c r="B5709" s="6">
        <v>2</v>
      </c>
    </row>
    <row r="5710" spans="1:2" x14ac:dyDescent="0.25">
      <c r="A5710" s="6" t="s">
        <v>34884</v>
      </c>
      <c r="B5710" s="6">
        <v>2</v>
      </c>
    </row>
    <row r="5711" spans="1:2" x14ac:dyDescent="0.25">
      <c r="A5711" s="6" t="s">
        <v>34883</v>
      </c>
      <c r="B5711" s="6">
        <v>2</v>
      </c>
    </row>
    <row r="5712" spans="1:2" x14ac:dyDescent="0.25">
      <c r="A5712" s="6" t="s">
        <v>34882</v>
      </c>
      <c r="B5712" s="6">
        <v>2</v>
      </c>
    </row>
    <row r="5713" spans="1:2" x14ac:dyDescent="0.25">
      <c r="A5713" s="6" t="s">
        <v>34881</v>
      </c>
      <c r="B5713" s="6">
        <v>2</v>
      </c>
    </row>
    <row r="5714" spans="1:2" x14ac:dyDescent="0.25">
      <c r="A5714" s="6" t="s">
        <v>36500</v>
      </c>
      <c r="B5714" s="6">
        <v>2</v>
      </c>
    </row>
    <row r="5715" spans="1:2" x14ac:dyDescent="0.25">
      <c r="A5715" s="6" t="s">
        <v>34880</v>
      </c>
      <c r="B5715" s="6">
        <v>2</v>
      </c>
    </row>
    <row r="5716" spans="1:2" x14ac:dyDescent="0.25">
      <c r="A5716" s="6" t="s">
        <v>34879</v>
      </c>
      <c r="B5716" s="6">
        <v>2</v>
      </c>
    </row>
    <row r="5717" spans="1:2" x14ac:dyDescent="0.25">
      <c r="A5717" s="6" t="s">
        <v>34878</v>
      </c>
      <c r="B5717" s="6">
        <v>2</v>
      </c>
    </row>
    <row r="5718" spans="1:2" x14ac:dyDescent="0.25">
      <c r="A5718" s="6" t="s">
        <v>34877</v>
      </c>
      <c r="B5718" s="6">
        <v>2</v>
      </c>
    </row>
    <row r="5719" spans="1:2" x14ac:dyDescent="0.25">
      <c r="A5719" s="6" t="s">
        <v>34876</v>
      </c>
      <c r="B5719" s="6">
        <v>2</v>
      </c>
    </row>
    <row r="5720" spans="1:2" x14ac:dyDescent="0.25">
      <c r="A5720" s="6" t="s">
        <v>36375</v>
      </c>
      <c r="B5720" s="6">
        <v>2</v>
      </c>
    </row>
    <row r="5721" spans="1:2" x14ac:dyDescent="0.25">
      <c r="A5721" s="6" t="s">
        <v>34875</v>
      </c>
      <c r="B5721" s="6">
        <v>2</v>
      </c>
    </row>
    <row r="5722" spans="1:2" x14ac:dyDescent="0.25">
      <c r="A5722" s="6" t="s">
        <v>262</v>
      </c>
      <c r="B5722" s="6">
        <v>2</v>
      </c>
    </row>
    <row r="5723" spans="1:2" x14ac:dyDescent="0.25">
      <c r="A5723" s="6" t="s">
        <v>154</v>
      </c>
      <c r="B5723" s="6">
        <v>2</v>
      </c>
    </row>
    <row r="5724" spans="1:2" x14ac:dyDescent="0.25">
      <c r="A5724" s="6" t="s">
        <v>34874</v>
      </c>
      <c r="B5724" s="6">
        <v>2</v>
      </c>
    </row>
    <row r="5725" spans="1:2" x14ac:dyDescent="0.25">
      <c r="A5725" s="6" t="s">
        <v>36449</v>
      </c>
      <c r="B5725" s="6">
        <v>2</v>
      </c>
    </row>
    <row r="5726" spans="1:2" x14ac:dyDescent="0.25">
      <c r="A5726" s="6" t="s">
        <v>34873</v>
      </c>
      <c r="B5726" s="6">
        <v>2</v>
      </c>
    </row>
    <row r="5727" spans="1:2" x14ac:dyDescent="0.25">
      <c r="A5727" s="6" t="s">
        <v>34872</v>
      </c>
      <c r="B5727" s="6">
        <v>2</v>
      </c>
    </row>
    <row r="5728" spans="1:2" x14ac:dyDescent="0.25">
      <c r="A5728" s="6" t="s">
        <v>34871</v>
      </c>
      <c r="B5728" s="6">
        <v>2</v>
      </c>
    </row>
    <row r="5729" spans="1:2" x14ac:dyDescent="0.25">
      <c r="A5729" s="6" t="s">
        <v>34870</v>
      </c>
      <c r="B5729" s="6">
        <v>2</v>
      </c>
    </row>
    <row r="5730" spans="1:2" x14ac:dyDescent="0.25">
      <c r="A5730" s="6" t="s">
        <v>34869</v>
      </c>
      <c r="B5730" s="6">
        <v>2</v>
      </c>
    </row>
    <row r="5731" spans="1:2" x14ac:dyDescent="0.25">
      <c r="A5731" s="6" t="s">
        <v>36275</v>
      </c>
      <c r="B5731" s="6">
        <v>2</v>
      </c>
    </row>
    <row r="5732" spans="1:2" x14ac:dyDescent="0.25">
      <c r="A5732" s="6" t="s">
        <v>36374</v>
      </c>
      <c r="B5732" s="6">
        <v>2</v>
      </c>
    </row>
    <row r="5733" spans="1:2" x14ac:dyDescent="0.25">
      <c r="A5733" s="6" t="s">
        <v>34868</v>
      </c>
      <c r="B5733" s="6">
        <v>2</v>
      </c>
    </row>
    <row r="5734" spans="1:2" x14ac:dyDescent="0.25">
      <c r="A5734" s="6" t="s">
        <v>34867</v>
      </c>
      <c r="B5734" s="6">
        <v>2</v>
      </c>
    </row>
    <row r="5735" spans="1:2" x14ac:dyDescent="0.25">
      <c r="A5735" s="6" t="s">
        <v>34866</v>
      </c>
      <c r="B5735" s="6">
        <v>2</v>
      </c>
    </row>
    <row r="5736" spans="1:2" x14ac:dyDescent="0.25">
      <c r="A5736" s="6" t="s">
        <v>34865</v>
      </c>
      <c r="B5736" s="6">
        <v>2</v>
      </c>
    </row>
    <row r="5737" spans="1:2" x14ac:dyDescent="0.25">
      <c r="A5737" s="6" t="s">
        <v>34864</v>
      </c>
      <c r="B5737" s="6">
        <v>2</v>
      </c>
    </row>
    <row r="5738" spans="1:2" x14ac:dyDescent="0.25">
      <c r="A5738" s="6" t="s">
        <v>34863</v>
      </c>
      <c r="B5738" s="6">
        <v>2</v>
      </c>
    </row>
    <row r="5739" spans="1:2" x14ac:dyDescent="0.25">
      <c r="A5739" s="6" t="s">
        <v>34</v>
      </c>
      <c r="B5739" s="6">
        <v>2</v>
      </c>
    </row>
    <row r="5740" spans="1:2" x14ac:dyDescent="0.25">
      <c r="A5740" s="6" t="s">
        <v>36132</v>
      </c>
      <c r="B5740" s="6">
        <v>2</v>
      </c>
    </row>
    <row r="5741" spans="1:2" x14ac:dyDescent="0.25">
      <c r="A5741" s="6" t="s">
        <v>19</v>
      </c>
      <c r="B5741" s="6">
        <v>2</v>
      </c>
    </row>
    <row r="5742" spans="1:2" x14ac:dyDescent="0.25">
      <c r="A5742" s="6" t="s">
        <v>34862</v>
      </c>
      <c r="B5742" s="6">
        <v>2</v>
      </c>
    </row>
    <row r="5743" spans="1:2" x14ac:dyDescent="0.25">
      <c r="A5743" s="6" t="s">
        <v>36673</v>
      </c>
      <c r="B5743" s="6">
        <v>2</v>
      </c>
    </row>
    <row r="5744" spans="1:2" x14ac:dyDescent="0.25">
      <c r="A5744" s="6" t="s">
        <v>36466</v>
      </c>
      <c r="B5744" s="6">
        <v>2</v>
      </c>
    </row>
    <row r="5745" spans="1:2" x14ac:dyDescent="0.25">
      <c r="A5745" s="6" t="s">
        <v>36465</v>
      </c>
      <c r="B5745" s="6">
        <v>2</v>
      </c>
    </row>
    <row r="5746" spans="1:2" x14ac:dyDescent="0.25">
      <c r="A5746" s="6" t="s">
        <v>34861</v>
      </c>
      <c r="B5746" s="6">
        <v>2</v>
      </c>
    </row>
    <row r="5747" spans="1:2" x14ac:dyDescent="0.25">
      <c r="A5747" s="6" t="s">
        <v>34860</v>
      </c>
      <c r="B5747" s="6">
        <v>2</v>
      </c>
    </row>
    <row r="5748" spans="1:2" x14ac:dyDescent="0.25">
      <c r="A5748" s="6" t="s">
        <v>36562</v>
      </c>
      <c r="B5748" s="6">
        <v>2</v>
      </c>
    </row>
    <row r="5749" spans="1:2" x14ac:dyDescent="0.25">
      <c r="A5749" s="6" t="s">
        <v>34859</v>
      </c>
      <c r="B5749" s="6">
        <v>2</v>
      </c>
    </row>
    <row r="5750" spans="1:2" x14ac:dyDescent="0.25">
      <c r="A5750" s="6" t="s">
        <v>34858</v>
      </c>
      <c r="B5750" s="6">
        <v>2</v>
      </c>
    </row>
    <row r="5751" spans="1:2" x14ac:dyDescent="0.25">
      <c r="A5751" s="6" t="s">
        <v>34857</v>
      </c>
      <c r="B5751" s="6">
        <v>2</v>
      </c>
    </row>
    <row r="5752" spans="1:2" x14ac:dyDescent="0.25">
      <c r="A5752" s="6" t="s">
        <v>34856</v>
      </c>
      <c r="B5752" s="6">
        <v>2</v>
      </c>
    </row>
    <row r="5753" spans="1:2" x14ac:dyDescent="0.25">
      <c r="A5753" s="6" t="s">
        <v>36541</v>
      </c>
      <c r="B5753" s="6">
        <v>2</v>
      </c>
    </row>
    <row r="5754" spans="1:2" x14ac:dyDescent="0.25">
      <c r="A5754" s="6" t="s">
        <v>36317</v>
      </c>
      <c r="B5754" s="6">
        <v>2</v>
      </c>
    </row>
    <row r="5755" spans="1:2" x14ac:dyDescent="0.25">
      <c r="A5755" s="6" t="s">
        <v>34030</v>
      </c>
      <c r="B5755" s="6">
        <v>2</v>
      </c>
    </row>
    <row r="5756" spans="1:2" x14ac:dyDescent="0.25">
      <c r="A5756" s="6" t="s">
        <v>34855</v>
      </c>
      <c r="B5756" s="6">
        <v>2</v>
      </c>
    </row>
    <row r="5757" spans="1:2" x14ac:dyDescent="0.25">
      <c r="A5757" s="6" t="s">
        <v>34019</v>
      </c>
      <c r="B5757" s="6">
        <v>2</v>
      </c>
    </row>
    <row r="5758" spans="1:2" x14ac:dyDescent="0.25">
      <c r="A5758" s="6" t="s">
        <v>34854</v>
      </c>
      <c r="B5758" s="6">
        <v>2</v>
      </c>
    </row>
    <row r="5759" spans="1:2" x14ac:dyDescent="0.25">
      <c r="A5759" s="6" t="s">
        <v>34853</v>
      </c>
      <c r="B5759" s="6">
        <v>2</v>
      </c>
    </row>
    <row r="5760" spans="1:2" x14ac:dyDescent="0.25">
      <c r="A5760" s="6" t="s">
        <v>34852</v>
      </c>
      <c r="B5760" s="6">
        <v>2</v>
      </c>
    </row>
    <row r="5761" spans="1:2" x14ac:dyDescent="0.25">
      <c r="A5761" s="6" t="s">
        <v>34851</v>
      </c>
      <c r="B5761" s="6">
        <v>2</v>
      </c>
    </row>
    <row r="5762" spans="1:2" x14ac:dyDescent="0.25">
      <c r="A5762" s="6" t="s">
        <v>34850</v>
      </c>
      <c r="B5762" s="6">
        <v>2</v>
      </c>
    </row>
    <row r="5763" spans="1:2" x14ac:dyDescent="0.25">
      <c r="A5763" s="6" t="s">
        <v>34849</v>
      </c>
      <c r="B5763" s="6">
        <v>2</v>
      </c>
    </row>
    <row r="5764" spans="1:2" x14ac:dyDescent="0.25">
      <c r="A5764" s="6" t="s">
        <v>34848</v>
      </c>
      <c r="B5764" s="6">
        <v>2</v>
      </c>
    </row>
    <row r="5765" spans="1:2" x14ac:dyDescent="0.25">
      <c r="A5765" s="6" t="s">
        <v>34847</v>
      </c>
      <c r="B5765" s="6">
        <v>2</v>
      </c>
    </row>
    <row r="5766" spans="1:2" x14ac:dyDescent="0.25">
      <c r="A5766" s="6" t="s">
        <v>34846</v>
      </c>
      <c r="B5766" s="6">
        <v>2</v>
      </c>
    </row>
    <row r="5767" spans="1:2" x14ac:dyDescent="0.25">
      <c r="A5767" s="6" t="s">
        <v>34845</v>
      </c>
      <c r="B5767" s="6">
        <v>2</v>
      </c>
    </row>
    <row r="5768" spans="1:2" x14ac:dyDescent="0.25">
      <c r="A5768" s="6" t="s">
        <v>34032</v>
      </c>
      <c r="B5768" s="6">
        <v>2</v>
      </c>
    </row>
    <row r="5769" spans="1:2" x14ac:dyDescent="0.25">
      <c r="A5769" s="6" t="s">
        <v>34844</v>
      </c>
      <c r="B5769" s="6">
        <v>2</v>
      </c>
    </row>
    <row r="5770" spans="1:2" x14ac:dyDescent="0.25">
      <c r="A5770" s="6" t="s">
        <v>34843</v>
      </c>
      <c r="B5770" s="6">
        <v>2</v>
      </c>
    </row>
    <row r="5771" spans="1:2" x14ac:dyDescent="0.25">
      <c r="A5771" s="6" t="s">
        <v>34842</v>
      </c>
      <c r="B5771" s="6">
        <v>2</v>
      </c>
    </row>
    <row r="5772" spans="1:2" x14ac:dyDescent="0.25">
      <c r="A5772" s="6" t="s">
        <v>36677</v>
      </c>
      <c r="B5772" s="6">
        <v>2</v>
      </c>
    </row>
    <row r="5773" spans="1:2" x14ac:dyDescent="0.25">
      <c r="A5773" s="6" t="s">
        <v>36231</v>
      </c>
      <c r="B5773" s="6">
        <v>2</v>
      </c>
    </row>
    <row r="5774" spans="1:2" x14ac:dyDescent="0.25">
      <c r="A5774" s="6" t="s">
        <v>36314</v>
      </c>
      <c r="B5774" s="6">
        <v>2</v>
      </c>
    </row>
    <row r="5775" spans="1:2" x14ac:dyDescent="0.25">
      <c r="A5775" s="6" t="s">
        <v>34841</v>
      </c>
      <c r="B5775" s="6">
        <v>2</v>
      </c>
    </row>
    <row r="5776" spans="1:2" x14ac:dyDescent="0.25">
      <c r="A5776" s="6" t="s">
        <v>34840</v>
      </c>
      <c r="B5776" s="6">
        <v>2</v>
      </c>
    </row>
    <row r="5777" spans="1:2" x14ac:dyDescent="0.25">
      <c r="A5777" s="6" t="s">
        <v>34839</v>
      </c>
      <c r="B5777" s="6">
        <v>2</v>
      </c>
    </row>
    <row r="5778" spans="1:2" x14ac:dyDescent="0.25">
      <c r="A5778" s="6" t="s">
        <v>36143</v>
      </c>
      <c r="B5778" s="6">
        <v>2</v>
      </c>
    </row>
    <row r="5779" spans="1:2" x14ac:dyDescent="0.25">
      <c r="A5779" s="6" t="s">
        <v>34838</v>
      </c>
      <c r="B5779" s="6">
        <v>2</v>
      </c>
    </row>
    <row r="5780" spans="1:2" x14ac:dyDescent="0.25">
      <c r="A5780" s="6" t="s">
        <v>243</v>
      </c>
      <c r="B5780" s="6">
        <v>2</v>
      </c>
    </row>
    <row r="5781" spans="1:2" x14ac:dyDescent="0.25">
      <c r="A5781" s="6" t="s">
        <v>36258</v>
      </c>
      <c r="B5781" s="6">
        <v>2</v>
      </c>
    </row>
    <row r="5782" spans="1:2" x14ac:dyDescent="0.25">
      <c r="A5782" s="6" t="s">
        <v>34837</v>
      </c>
      <c r="B5782" s="6">
        <v>2</v>
      </c>
    </row>
    <row r="5783" spans="1:2" x14ac:dyDescent="0.25">
      <c r="A5783" s="6" t="s">
        <v>34836</v>
      </c>
      <c r="B5783" s="6">
        <v>2</v>
      </c>
    </row>
    <row r="5784" spans="1:2" x14ac:dyDescent="0.25">
      <c r="A5784" s="6" t="s">
        <v>36385</v>
      </c>
      <c r="B5784" s="6">
        <v>2</v>
      </c>
    </row>
    <row r="5785" spans="1:2" x14ac:dyDescent="0.25">
      <c r="A5785" s="6" t="s">
        <v>34835</v>
      </c>
      <c r="B5785" s="6">
        <v>2</v>
      </c>
    </row>
    <row r="5786" spans="1:2" x14ac:dyDescent="0.25">
      <c r="A5786" s="6" t="s">
        <v>34834</v>
      </c>
      <c r="B5786" s="6">
        <v>2</v>
      </c>
    </row>
    <row r="5787" spans="1:2" x14ac:dyDescent="0.25">
      <c r="A5787" s="6" t="s">
        <v>34833</v>
      </c>
      <c r="B5787" s="6">
        <v>2</v>
      </c>
    </row>
    <row r="5788" spans="1:2" x14ac:dyDescent="0.25">
      <c r="A5788" s="6" t="s">
        <v>34832</v>
      </c>
      <c r="B5788" s="6">
        <v>2</v>
      </c>
    </row>
    <row r="5789" spans="1:2" x14ac:dyDescent="0.25">
      <c r="A5789" s="6" t="s">
        <v>36367</v>
      </c>
      <c r="B5789" s="6">
        <v>2</v>
      </c>
    </row>
    <row r="5790" spans="1:2" x14ac:dyDescent="0.25">
      <c r="A5790" s="6" t="s">
        <v>34831</v>
      </c>
      <c r="B5790" s="6">
        <v>2</v>
      </c>
    </row>
    <row r="5791" spans="1:2" x14ac:dyDescent="0.25">
      <c r="A5791" s="6" t="s">
        <v>34830</v>
      </c>
      <c r="B5791" s="6">
        <v>2</v>
      </c>
    </row>
    <row r="5792" spans="1:2" x14ac:dyDescent="0.25">
      <c r="A5792" s="6" t="s">
        <v>38</v>
      </c>
      <c r="B5792" s="6">
        <v>2</v>
      </c>
    </row>
    <row r="5793" spans="1:2" x14ac:dyDescent="0.25">
      <c r="A5793" s="6" t="s">
        <v>34829</v>
      </c>
      <c r="B5793" s="6">
        <v>2</v>
      </c>
    </row>
    <row r="5794" spans="1:2" x14ac:dyDescent="0.25">
      <c r="A5794" s="6" t="s">
        <v>34828</v>
      </c>
      <c r="B5794" s="6">
        <v>2</v>
      </c>
    </row>
    <row r="5795" spans="1:2" x14ac:dyDescent="0.25">
      <c r="A5795" s="6" t="s">
        <v>34827</v>
      </c>
      <c r="B5795" s="6">
        <v>2</v>
      </c>
    </row>
    <row r="5796" spans="1:2" x14ac:dyDescent="0.25">
      <c r="A5796" s="6" t="s">
        <v>36273</v>
      </c>
      <c r="B5796" s="6">
        <v>2</v>
      </c>
    </row>
    <row r="5797" spans="1:2" x14ac:dyDescent="0.25">
      <c r="A5797" s="6" t="s">
        <v>34826</v>
      </c>
      <c r="B5797" s="6">
        <v>2</v>
      </c>
    </row>
    <row r="5798" spans="1:2" x14ac:dyDescent="0.25">
      <c r="A5798" s="6" t="s">
        <v>36675</v>
      </c>
      <c r="B5798" s="6">
        <v>2</v>
      </c>
    </row>
    <row r="5799" spans="1:2" x14ac:dyDescent="0.25">
      <c r="A5799" s="6" t="s">
        <v>34825</v>
      </c>
      <c r="B5799" s="6">
        <v>2</v>
      </c>
    </row>
    <row r="5800" spans="1:2" x14ac:dyDescent="0.25">
      <c r="A5800" s="6" t="s">
        <v>34824</v>
      </c>
      <c r="B5800" s="6">
        <v>2</v>
      </c>
    </row>
    <row r="5801" spans="1:2" x14ac:dyDescent="0.25">
      <c r="A5801" s="6" t="s">
        <v>43</v>
      </c>
      <c r="B5801" s="6">
        <v>2</v>
      </c>
    </row>
    <row r="5802" spans="1:2" x14ac:dyDescent="0.25">
      <c r="A5802" s="6" t="s">
        <v>34823</v>
      </c>
      <c r="B5802" s="6">
        <v>2</v>
      </c>
    </row>
    <row r="5803" spans="1:2" x14ac:dyDescent="0.25">
      <c r="A5803" s="6" t="s">
        <v>34822</v>
      </c>
      <c r="B5803" s="6">
        <v>2</v>
      </c>
    </row>
    <row r="5804" spans="1:2" x14ac:dyDescent="0.25">
      <c r="A5804" s="6" t="s">
        <v>36284</v>
      </c>
      <c r="B5804" s="6">
        <v>2</v>
      </c>
    </row>
    <row r="5805" spans="1:2" x14ac:dyDescent="0.25">
      <c r="A5805" s="6" t="s">
        <v>34821</v>
      </c>
      <c r="B5805" s="6">
        <v>2</v>
      </c>
    </row>
    <row r="5806" spans="1:2" x14ac:dyDescent="0.25">
      <c r="A5806" s="6" t="s">
        <v>36546</v>
      </c>
      <c r="B5806" s="6">
        <v>2</v>
      </c>
    </row>
    <row r="5807" spans="1:2" x14ac:dyDescent="0.25">
      <c r="A5807" s="6" t="s">
        <v>34820</v>
      </c>
      <c r="B5807" s="6">
        <v>2</v>
      </c>
    </row>
    <row r="5808" spans="1:2" x14ac:dyDescent="0.25">
      <c r="A5808" s="6" t="s">
        <v>34819</v>
      </c>
      <c r="B5808" s="6">
        <v>2</v>
      </c>
    </row>
    <row r="5809" spans="1:2" x14ac:dyDescent="0.25">
      <c r="A5809" s="15" t="s">
        <v>37361</v>
      </c>
      <c r="B5809" s="6">
        <v>2</v>
      </c>
    </row>
    <row r="5810" spans="1:2" x14ac:dyDescent="0.25">
      <c r="A5810" s="6" t="s">
        <v>235</v>
      </c>
      <c r="B5810" s="6">
        <v>2</v>
      </c>
    </row>
    <row r="5811" spans="1:2" x14ac:dyDescent="0.25">
      <c r="A5811" s="6" t="s">
        <v>34818</v>
      </c>
      <c r="B5811" s="6">
        <v>2</v>
      </c>
    </row>
    <row r="5812" spans="1:2" x14ac:dyDescent="0.25">
      <c r="A5812" s="6" t="s">
        <v>34817</v>
      </c>
      <c r="B5812" s="6">
        <v>2</v>
      </c>
    </row>
    <row r="5813" spans="1:2" x14ac:dyDescent="0.25">
      <c r="A5813" s="6" t="s">
        <v>34816</v>
      </c>
      <c r="B5813" s="6">
        <v>2</v>
      </c>
    </row>
    <row r="5814" spans="1:2" x14ac:dyDescent="0.25">
      <c r="A5814" s="6" t="s">
        <v>34815</v>
      </c>
      <c r="B5814" s="6">
        <v>2</v>
      </c>
    </row>
    <row r="5815" spans="1:2" x14ac:dyDescent="0.25">
      <c r="A5815" s="6" t="s">
        <v>34814</v>
      </c>
      <c r="B5815" s="6">
        <v>2</v>
      </c>
    </row>
    <row r="5816" spans="1:2" x14ac:dyDescent="0.25">
      <c r="A5816" s="6" t="s">
        <v>34813</v>
      </c>
      <c r="B5816" s="6">
        <v>2</v>
      </c>
    </row>
    <row r="5817" spans="1:2" x14ac:dyDescent="0.25">
      <c r="A5817" s="6" t="s">
        <v>34812</v>
      </c>
      <c r="B5817" s="6">
        <v>2</v>
      </c>
    </row>
    <row r="5818" spans="1:2" x14ac:dyDescent="0.25">
      <c r="A5818" s="6" t="s">
        <v>34811</v>
      </c>
      <c r="B5818" s="6">
        <v>2</v>
      </c>
    </row>
    <row r="5819" spans="1:2" x14ac:dyDescent="0.25">
      <c r="A5819" s="6" t="s">
        <v>176</v>
      </c>
      <c r="B5819" s="6">
        <v>2</v>
      </c>
    </row>
    <row r="5820" spans="1:2" x14ac:dyDescent="0.25">
      <c r="A5820" s="6" t="s">
        <v>34810</v>
      </c>
      <c r="B5820" s="6">
        <v>2</v>
      </c>
    </row>
    <row r="5821" spans="1:2" x14ac:dyDescent="0.25">
      <c r="A5821" s="6" t="s">
        <v>34809</v>
      </c>
      <c r="B5821" s="6">
        <v>2</v>
      </c>
    </row>
    <row r="5822" spans="1:2" x14ac:dyDescent="0.25">
      <c r="A5822" s="6" t="s">
        <v>34808</v>
      </c>
      <c r="B5822" s="6">
        <v>2</v>
      </c>
    </row>
    <row r="5823" spans="1:2" x14ac:dyDescent="0.25">
      <c r="A5823" s="6" t="s">
        <v>34807</v>
      </c>
      <c r="B5823" s="6">
        <v>2</v>
      </c>
    </row>
    <row r="5824" spans="1:2" x14ac:dyDescent="0.25">
      <c r="A5824" s="6" t="s">
        <v>34806</v>
      </c>
      <c r="B5824" s="6">
        <v>2</v>
      </c>
    </row>
    <row r="5825" spans="1:2" x14ac:dyDescent="0.25">
      <c r="A5825" s="6" t="s">
        <v>34805</v>
      </c>
      <c r="B5825" s="6">
        <v>2</v>
      </c>
    </row>
    <row r="5826" spans="1:2" x14ac:dyDescent="0.25">
      <c r="A5826" s="6" t="s">
        <v>34804</v>
      </c>
      <c r="B5826" s="6">
        <v>2</v>
      </c>
    </row>
    <row r="5827" spans="1:2" x14ac:dyDescent="0.25">
      <c r="A5827" s="6" t="s">
        <v>34803</v>
      </c>
      <c r="B5827" s="6">
        <v>2</v>
      </c>
    </row>
    <row r="5828" spans="1:2" x14ac:dyDescent="0.25">
      <c r="A5828" s="6" t="s">
        <v>34802</v>
      </c>
      <c r="B5828" s="6">
        <v>2</v>
      </c>
    </row>
    <row r="5829" spans="1:2" x14ac:dyDescent="0.25">
      <c r="A5829" s="6" t="s">
        <v>34801</v>
      </c>
      <c r="B5829" s="6">
        <v>2</v>
      </c>
    </row>
    <row r="5830" spans="1:2" x14ac:dyDescent="0.25">
      <c r="A5830" s="6" t="s">
        <v>34800</v>
      </c>
      <c r="B5830" s="6">
        <v>2</v>
      </c>
    </row>
    <row r="5831" spans="1:2" x14ac:dyDescent="0.25">
      <c r="A5831" s="6" t="s">
        <v>34799</v>
      </c>
      <c r="B5831" s="6">
        <v>2</v>
      </c>
    </row>
    <row r="5832" spans="1:2" x14ac:dyDescent="0.25">
      <c r="A5832" s="6" t="s">
        <v>34798</v>
      </c>
      <c r="B5832" s="6">
        <v>2</v>
      </c>
    </row>
    <row r="5833" spans="1:2" x14ac:dyDescent="0.25">
      <c r="A5833" s="6" t="s">
        <v>34797</v>
      </c>
      <c r="B5833" s="6">
        <v>2</v>
      </c>
    </row>
    <row r="5834" spans="1:2" x14ac:dyDescent="0.25">
      <c r="A5834" s="6" t="s">
        <v>34796</v>
      </c>
      <c r="B5834" s="6">
        <v>2</v>
      </c>
    </row>
    <row r="5835" spans="1:2" x14ac:dyDescent="0.25">
      <c r="A5835" s="6" t="s">
        <v>34795</v>
      </c>
      <c r="B5835" s="6">
        <v>2</v>
      </c>
    </row>
    <row r="5836" spans="1:2" x14ac:dyDescent="0.25">
      <c r="A5836" s="6" t="s">
        <v>34794</v>
      </c>
      <c r="B5836" s="6">
        <v>2</v>
      </c>
    </row>
    <row r="5837" spans="1:2" x14ac:dyDescent="0.25">
      <c r="A5837" s="6" t="s">
        <v>34793</v>
      </c>
      <c r="B5837" s="6">
        <v>2</v>
      </c>
    </row>
    <row r="5838" spans="1:2" x14ac:dyDescent="0.25">
      <c r="A5838" s="6" t="s">
        <v>34792</v>
      </c>
      <c r="B5838" s="6">
        <v>2</v>
      </c>
    </row>
    <row r="5839" spans="1:2" x14ac:dyDescent="0.25">
      <c r="A5839" s="6" t="s">
        <v>34791</v>
      </c>
      <c r="B5839" s="6">
        <v>2</v>
      </c>
    </row>
    <row r="5840" spans="1:2" x14ac:dyDescent="0.25">
      <c r="A5840" s="6" t="s">
        <v>34790</v>
      </c>
      <c r="B5840" s="6">
        <v>2</v>
      </c>
    </row>
    <row r="5841" spans="1:2" x14ac:dyDescent="0.25">
      <c r="A5841" s="6" t="s">
        <v>34789</v>
      </c>
      <c r="B5841" s="6">
        <v>2</v>
      </c>
    </row>
    <row r="5842" spans="1:2" x14ac:dyDescent="0.25">
      <c r="A5842" s="6" t="s">
        <v>34788</v>
      </c>
      <c r="B5842" s="6">
        <v>2</v>
      </c>
    </row>
    <row r="5843" spans="1:2" x14ac:dyDescent="0.25">
      <c r="A5843" s="6" t="s">
        <v>34787</v>
      </c>
      <c r="B5843" s="6">
        <v>2</v>
      </c>
    </row>
    <row r="5844" spans="1:2" x14ac:dyDescent="0.25">
      <c r="A5844" s="6" t="s">
        <v>34786</v>
      </c>
      <c r="B5844" s="6">
        <v>2</v>
      </c>
    </row>
    <row r="5845" spans="1:2" x14ac:dyDescent="0.25">
      <c r="A5845" s="6" t="s">
        <v>34785</v>
      </c>
      <c r="B5845" s="6">
        <v>2</v>
      </c>
    </row>
    <row r="5846" spans="1:2" x14ac:dyDescent="0.25">
      <c r="A5846" s="6" t="s">
        <v>34784</v>
      </c>
      <c r="B5846" s="6">
        <v>2</v>
      </c>
    </row>
    <row r="5847" spans="1:2" x14ac:dyDescent="0.25">
      <c r="A5847" s="6" t="s">
        <v>34783</v>
      </c>
      <c r="B5847" s="6">
        <v>2</v>
      </c>
    </row>
    <row r="5848" spans="1:2" x14ac:dyDescent="0.25">
      <c r="A5848" s="6" t="s">
        <v>34782</v>
      </c>
      <c r="B5848" s="6">
        <v>2</v>
      </c>
    </row>
    <row r="5849" spans="1:2" x14ac:dyDescent="0.25">
      <c r="A5849" s="6" t="s">
        <v>34781</v>
      </c>
      <c r="B5849" s="6">
        <v>2</v>
      </c>
    </row>
    <row r="5850" spans="1:2" x14ac:dyDescent="0.25">
      <c r="A5850" s="6" t="s">
        <v>34780</v>
      </c>
      <c r="B5850" s="6">
        <v>2</v>
      </c>
    </row>
    <row r="5851" spans="1:2" x14ac:dyDescent="0.25">
      <c r="A5851" s="6" t="s">
        <v>34779</v>
      </c>
      <c r="B5851" s="6">
        <v>2</v>
      </c>
    </row>
    <row r="5852" spans="1:2" x14ac:dyDescent="0.25">
      <c r="A5852" s="6" t="s">
        <v>34778</v>
      </c>
      <c r="B5852" s="6">
        <v>2</v>
      </c>
    </row>
    <row r="5853" spans="1:2" x14ac:dyDescent="0.25">
      <c r="A5853" s="6" t="s">
        <v>34777</v>
      </c>
      <c r="B5853" s="6">
        <v>2</v>
      </c>
    </row>
    <row r="5854" spans="1:2" x14ac:dyDescent="0.25">
      <c r="A5854" s="6" t="s">
        <v>34776</v>
      </c>
      <c r="B5854" s="6">
        <v>2</v>
      </c>
    </row>
    <row r="5855" spans="1:2" x14ac:dyDescent="0.25">
      <c r="A5855" s="6" t="s">
        <v>34775</v>
      </c>
      <c r="B5855" s="6">
        <v>2</v>
      </c>
    </row>
    <row r="5856" spans="1:2" x14ac:dyDescent="0.25">
      <c r="A5856" s="6" t="s">
        <v>34774</v>
      </c>
      <c r="B5856" s="6">
        <v>2</v>
      </c>
    </row>
    <row r="5857" spans="1:2" x14ac:dyDescent="0.25">
      <c r="A5857" s="6" t="s">
        <v>34773</v>
      </c>
      <c r="B5857" s="6">
        <v>2</v>
      </c>
    </row>
    <row r="5858" spans="1:2" x14ac:dyDescent="0.25">
      <c r="A5858" s="6" t="s">
        <v>34772</v>
      </c>
      <c r="B5858" s="6">
        <v>2</v>
      </c>
    </row>
    <row r="5859" spans="1:2" x14ac:dyDescent="0.25">
      <c r="A5859" s="6" t="s">
        <v>36527</v>
      </c>
      <c r="B5859" s="6">
        <v>2</v>
      </c>
    </row>
    <row r="5860" spans="1:2" x14ac:dyDescent="0.25">
      <c r="A5860" s="6" t="s">
        <v>34771</v>
      </c>
      <c r="B5860" s="6">
        <v>2</v>
      </c>
    </row>
    <row r="5861" spans="1:2" x14ac:dyDescent="0.25">
      <c r="A5861" s="6" t="s">
        <v>34770</v>
      </c>
      <c r="B5861" s="6">
        <v>2</v>
      </c>
    </row>
    <row r="5862" spans="1:2" x14ac:dyDescent="0.25">
      <c r="A5862" s="6" t="s">
        <v>34769</v>
      </c>
      <c r="B5862" s="6">
        <v>2</v>
      </c>
    </row>
    <row r="5863" spans="1:2" x14ac:dyDescent="0.25">
      <c r="A5863" s="6" t="s">
        <v>34768</v>
      </c>
      <c r="B5863" s="6">
        <v>2</v>
      </c>
    </row>
    <row r="5864" spans="1:2" x14ac:dyDescent="0.25">
      <c r="A5864" s="6" t="s">
        <v>34767</v>
      </c>
      <c r="B5864" s="6">
        <v>2</v>
      </c>
    </row>
    <row r="5865" spans="1:2" x14ac:dyDescent="0.25">
      <c r="A5865" s="6" t="s">
        <v>34766</v>
      </c>
      <c r="B5865" s="6">
        <v>2</v>
      </c>
    </row>
    <row r="5866" spans="1:2" x14ac:dyDescent="0.25">
      <c r="A5866" s="6" t="s">
        <v>34765</v>
      </c>
      <c r="B5866" s="6">
        <v>2</v>
      </c>
    </row>
    <row r="5867" spans="1:2" x14ac:dyDescent="0.25">
      <c r="A5867" s="6" t="s">
        <v>34764</v>
      </c>
      <c r="B5867" s="6">
        <v>2</v>
      </c>
    </row>
    <row r="5868" spans="1:2" x14ac:dyDescent="0.25">
      <c r="A5868" s="6" t="s">
        <v>34763</v>
      </c>
      <c r="B5868" s="6">
        <v>2</v>
      </c>
    </row>
    <row r="5869" spans="1:2" x14ac:dyDescent="0.25">
      <c r="A5869" s="6" t="s">
        <v>34762</v>
      </c>
      <c r="B5869" s="6">
        <v>2</v>
      </c>
    </row>
    <row r="5870" spans="1:2" x14ac:dyDescent="0.25">
      <c r="A5870" s="6" t="s">
        <v>34761</v>
      </c>
      <c r="B5870" s="6">
        <v>2</v>
      </c>
    </row>
    <row r="5871" spans="1:2" x14ac:dyDescent="0.25">
      <c r="A5871" s="6" t="s">
        <v>34760</v>
      </c>
      <c r="B5871" s="6">
        <v>2</v>
      </c>
    </row>
    <row r="5872" spans="1:2" x14ac:dyDescent="0.25">
      <c r="A5872" s="6" t="s">
        <v>34759</v>
      </c>
      <c r="B5872" s="6">
        <v>2</v>
      </c>
    </row>
    <row r="5873" spans="1:2" x14ac:dyDescent="0.25">
      <c r="A5873" s="6" t="s">
        <v>34758</v>
      </c>
      <c r="B5873" s="6">
        <v>2</v>
      </c>
    </row>
    <row r="5874" spans="1:2" x14ac:dyDescent="0.25">
      <c r="A5874" s="6" t="s">
        <v>34757</v>
      </c>
      <c r="B5874" s="6">
        <v>2</v>
      </c>
    </row>
    <row r="5875" spans="1:2" x14ac:dyDescent="0.25">
      <c r="A5875" s="6" t="s">
        <v>34756</v>
      </c>
      <c r="B5875" s="6">
        <v>2</v>
      </c>
    </row>
    <row r="5876" spans="1:2" x14ac:dyDescent="0.25">
      <c r="A5876" s="6" t="s">
        <v>34755</v>
      </c>
      <c r="B5876" s="6">
        <v>2</v>
      </c>
    </row>
    <row r="5877" spans="1:2" x14ac:dyDescent="0.25">
      <c r="A5877" s="6" t="s">
        <v>34754</v>
      </c>
      <c r="B5877" s="6">
        <v>2</v>
      </c>
    </row>
    <row r="5878" spans="1:2" x14ac:dyDescent="0.25">
      <c r="A5878" s="6" t="s">
        <v>34753</v>
      </c>
      <c r="B5878" s="6">
        <v>2</v>
      </c>
    </row>
    <row r="5879" spans="1:2" x14ac:dyDescent="0.25">
      <c r="A5879" s="6" t="s">
        <v>34752</v>
      </c>
      <c r="B5879" s="6">
        <v>2</v>
      </c>
    </row>
    <row r="5880" spans="1:2" x14ac:dyDescent="0.25">
      <c r="A5880" s="6" t="s">
        <v>34751</v>
      </c>
      <c r="B5880" s="6">
        <v>2</v>
      </c>
    </row>
    <row r="5881" spans="1:2" x14ac:dyDescent="0.25">
      <c r="A5881" s="6" t="s">
        <v>36494</v>
      </c>
      <c r="B5881" s="6">
        <v>2</v>
      </c>
    </row>
    <row r="5882" spans="1:2" x14ac:dyDescent="0.25">
      <c r="A5882" s="6" t="s">
        <v>35</v>
      </c>
      <c r="B5882" s="6">
        <v>2</v>
      </c>
    </row>
    <row r="5883" spans="1:2" x14ac:dyDescent="0.25">
      <c r="A5883" s="6" t="s">
        <v>34750</v>
      </c>
      <c r="B5883" s="6">
        <v>2</v>
      </c>
    </row>
    <row r="5884" spans="1:2" x14ac:dyDescent="0.25">
      <c r="A5884" s="6" t="s">
        <v>34749</v>
      </c>
      <c r="B5884" s="6">
        <v>2</v>
      </c>
    </row>
    <row r="5885" spans="1:2" x14ac:dyDescent="0.25">
      <c r="A5885" s="6" t="s">
        <v>36479</v>
      </c>
      <c r="B5885" s="6">
        <v>2</v>
      </c>
    </row>
    <row r="5886" spans="1:2" x14ac:dyDescent="0.25">
      <c r="A5886" s="6" t="s">
        <v>34748</v>
      </c>
      <c r="B5886" s="6">
        <v>2</v>
      </c>
    </row>
    <row r="5887" spans="1:2" x14ac:dyDescent="0.25">
      <c r="A5887" s="6" t="s">
        <v>34747</v>
      </c>
      <c r="B5887" s="6">
        <v>2</v>
      </c>
    </row>
    <row r="5888" spans="1:2" x14ac:dyDescent="0.25">
      <c r="A5888" s="6" t="s">
        <v>34746</v>
      </c>
      <c r="B5888" s="6">
        <v>2</v>
      </c>
    </row>
    <row r="5889" spans="1:2" x14ac:dyDescent="0.25">
      <c r="A5889" s="6" t="s">
        <v>34034</v>
      </c>
      <c r="B5889" s="6">
        <v>2</v>
      </c>
    </row>
    <row r="5890" spans="1:2" x14ac:dyDescent="0.25">
      <c r="A5890" s="6" t="s">
        <v>34745</v>
      </c>
      <c r="B5890" s="6">
        <v>2</v>
      </c>
    </row>
    <row r="5891" spans="1:2" x14ac:dyDescent="0.25">
      <c r="A5891" s="6" t="s">
        <v>34744</v>
      </c>
      <c r="B5891" s="6">
        <v>2</v>
      </c>
    </row>
    <row r="5892" spans="1:2" x14ac:dyDescent="0.25">
      <c r="A5892" s="6" t="s">
        <v>34743</v>
      </c>
      <c r="B5892" s="6">
        <v>2</v>
      </c>
    </row>
    <row r="5893" spans="1:2" x14ac:dyDescent="0.25">
      <c r="A5893" s="6" t="s">
        <v>158</v>
      </c>
      <c r="B5893" s="6">
        <v>2</v>
      </c>
    </row>
    <row r="5894" spans="1:2" x14ac:dyDescent="0.25">
      <c r="A5894" s="6" t="s">
        <v>36176</v>
      </c>
      <c r="B5894" s="6">
        <v>2</v>
      </c>
    </row>
    <row r="5895" spans="1:2" x14ac:dyDescent="0.25">
      <c r="A5895" s="6" t="s">
        <v>34742</v>
      </c>
      <c r="B5895" s="6">
        <v>2</v>
      </c>
    </row>
    <row r="5896" spans="1:2" x14ac:dyDescent="0.25">
      <c r="A5896" s="6" t="s">
        <v>139</v>
      </c>
      <c r="B5896" s="6">
        <v>2</v>
      </c>
    </row>
    <row r="5897" spans="1:2" x14ac:dyDescent="0.25">
      <c r="A5897" s="6" t="s">
        <v>36245</v>
      </c>
      <c r="B5897" s="6">
        <v>2</v>
      </c>
    </row>
    <row r="5898" spans="1:2" x14ac:dyDescent="0.25">
      <c r="A5898" s="6" t="s">
        <v>36150</v>
      </c>
      <c r="B5898" s="6">
        <v>2</v>
      </c>
    </row>
    <row r="5899" spans="1:2" x14ac:dyDescent="0.25">
      <c r="A5899" s="6" t="s">
        <v>179</v>
      </c>
      <c r="B5899" s="6">
        <v>2</v>
      </c>
    </row>
    <row r="5900" spans="1:2" x14ac:dyDescent="0.25">
      <c r="A5900" s="6" t="s">
        <v>34741</v>
      </c>
      <c r="B5900" s="6">
        <v>2</v>
      </c>
    </row>
    <row r="5901" spans="1:2" x14ac:dyDescent="0.25">
      <c r="A5901" s="6" t="s">
        <v>34740</v>
      </c>
      <c r="B5901" s="6">
        <v>2</v>
      </c>
    </row>
    <row r="5902" spans="1:2" x14ac:dyDescent="0.25">
      <c r="A5902" s="6" t="s">
        <v>34739</v>
      </c>
      <c r="B5902" s="6">
        <v>2</v>
      </c>
    </row>
    <row r="5903" spans="1:2" x14ac:dyDescent="0.25">
      <c r="A5903" s="6" t="s">
        <v>36173</v>
      </c>
      <c r="B5903" s="6">
        <v>2</v>
      </c>
    </row>
    <row r="5904" spans="1:2" x14ac:dyDescent="0.25">
      <c r="A5904" s="6" t="s">
        <v>34738</v>
      </c>
      <c r="B5904" s="6">
        <v>2</v>
      </c>
    </row>
    <row r="5905" spans="1:2" x14ac:dyDescent="0.25">
      <c r="A5905" s="6" t="s">
        <v>34737</v>
      </c>
      <c r="B5905" s="6">
        <v>2</v>
      </c>
    </row>
    <row r="5906" spans="1:2" x14ac:dyDescent="0.25">
      <c r="A5906" s="6" t="s">
        <v>34736</v>
      </c>
      <c r="B5906" s="6">
        <v>2</v>
      </c>
    </row>
    <row r="5907" spans="1:2" x14ac:dyDescent="0.25">
      <c r="A5907" s="6" t="s">
        <v>36694</v>
      </c>
      <c r="B5907" s="6">
        <v>2</v>
      </c>
    </row>
    <row r="5908" spans="1:2" x14ac:dyDescent="0.25">
      <c r="A5908" s="15" t="s">
        <v>37362</v>
      </c>
      <c r="B5908" s="6">
        <v>2</v>
      </c>
    </row>
    <row r="5909" spans="1:2" x14ac:dyDescent="0.25">
      <c r="A5909" s="6" t="s">
        <v>6</v>
      </c>
      <c r="B5909" s="6">
        <v>2</v>
      </c>
    </row>
    <row r="5910" spans="1:2" x14ac:dyDescent="0.25">
      <c r="A5910" s="6" t="s">
        <v>36561</v>
      </c>
      <c r="B5910" s="6">
        <v>2</v>
      </c>
    </row>
    <row r="5911" spans="1:2" x14ac:dyDescent="0.25">
      <c r="A5911" s="6" t="s">
        <v>36122</v>
      </c>
      <c r="B5911" s="6">
        <v>2</v>
      </c>
    </row>
    <row r="5912" spans="1:2" x14ac:dyDescent="0.25">
      <c r="A5912" s="6" t="s">
        <v>34735</v>
      </c>
      <c r="B5912" s="6">
        <v>2</v>
      </c>
    </row>
    <row r="5913" spans="1:2" x14ac:dyDescent="0.25">
      <c r="A5913" s="6" t="s">
        <v>34734</v>
      </c>
      <c r="B5913" s="6">
        <v>2</v>
      </c>
    </row>
    <row r="5914" spans="1:2" x14ac:dyDescent="0.25">
      <c r="A5914" s="6" t="s">
        <v>34733</v>
      </c>
      <c r="B5914" s="6">
        <v>2</v>
      </c>
    </row>
    <row r="5915" spans="1:2" x14ac:dyDescent="0.25">
      <c r="A5915" s="6" t="s">
        <v>34732</v>
      </c>
      <c r="B5915" s="6">
        <v>2</v>
      </c>
    </row>
    <row r="5916" spans="1:2" x14ac:dyDescent="0.25">
      <c r="A5916" s="6" t="s">
        <v>34731</v>
      </c>
      <c r="B5916" s="6">
        <v>2</v>
      </c>
    </row>
    <row r="5917" spans="1:2" x14ac:dyDescent="0.25">
      <c r="A5917" s="6" t="s">
        <v>34730</v>
      </c>
      <c r="B5917" s="6">
        <v>2</v>
      </c>
    </row>
    <row r="5918" spans="1:2" x14ac:dyDescent="0.25">
      <c r="A5918" s="6" t="s">
        <v>36319</v>
      </c>
      <c r="B5918" s="6">
        <v>2</v>
      </c>
    </row>
    <row r="5919" spans="1:2" x14ac:dyDescent="0.25">
      <c r="A5919" s="6" t="s">
        <v>175</v>
      </c>
      <c r="B5919" s="6">
        <v>2</v>
      </c>
    </row>
    <row r="5920" spans="1:2" x14ac:dyDescent="0.25">
      <c r="A5920" s="6" t="s">
        <v>34729</v>
      </c>
      <c r="B5920" s="6">
        <v>2</v>
      </c>
    </row>
    <row r="5921" spans="1:2" x14ac:dyDescent="0.25">
      <c r="A5921" s="6" t="s">
        <v>36193</v>
      </c>
      <c r="B5921" s="6">
        <v>2</v>
      </c>
    </row>
    <row r="5922" spans="1:2" x14ac:dyDescent="0.25">
      <c r="A5922" s="6" t="s">
        <v>34728</v>
      </c>
      <c r="B5922" s="6">
        <v>2</v>
      </c>
    </row>
    <row r="5923" spans="1:2" x14ac:dyDescent="0.25">
      <c r="A5923" s="6" t="s">
        <v>34727</v>
      </c>
      <c r="B5923" s="6">
        <v>2</v>
      </c>
    </row>
    <row r="5924" spans="1:2" x14ac:dyDescent="0.25">
      <c r="A5924" s="6" t="s">
        <v>34726</v>
      </c>
      <c r="B5924" s="6">
        <v>2</v>
      </c>
    </row>
    <row r="5925" spans="1:2" x14ac:dyDescent="0.25">
      <c r="A5925" s="6" t="s">
        <v>34725</v>
      </c>
      <c r="B5925" s="6">
        <v>2</v>
      </c>
    </row>
    <row r="5926" spans="1:2" x14ac:dyDescent="0.25">
      <c r="A5926" s="6" t="s">
        <v>34724</v>
      </c>
      <c r="B5926" s="6">
        <v>2</v>
      </c>
    </row>
    <row r="5927" spans="1:2" x14ac:dyDescent="0.25">
      <c r="A5927" s="6" t="s">
        <v>36596</v>
      </c>
      <c r="B5927" s="6">
        <v>2</v>
      </c>
    </row>
    <row r="5928" spans="1:2" x14ac:dyDescent="0.25">
      <c r="A5928" s="6" t="s">
        <v>34723</v>
      </c>
      <c r="B5928" s="6">
        <v>2</v>
      </c>
    </row>
    <row r="5929" spans="1:2" x14ac:dyDescent="0.25">
      <c r="A5929" s="6" t="s">
        <v>34722</v>
      </c>
      <c r="B5929" s="6">
        <v>2</v>
      </c>
    </row>
    <row r="5930" spans="1:2" x14ac:dyDescent="0.25">
      <c r="A5930" s="6" t="s">
        <v>36534</v>
      </c>
      <c r="B5930" s="6">
        <v>2</v>
      </c>
    </row>
    <row r="5931" spans="1:2" x14ac:dyDescent="0.25">
      <c r="A5931" s="6" t="s">
        <v>36213</v>
      </c>
      <c r="B5931" s="6">
        <v>2</v>
      </c>
    </row>
    <row r="5932" spans="1:2" x14ac:dyDescent="0.25">
      <c r="A5932" s="6" t="s">
        <v>34721</v>
      </c>
      <c r="B5932" s="6">
        <v>2</v>
      </c>
    </row>
    <row r="5933" spans="1:2" x14ac:dyDescent="0.25">
      <c r="A5933" s="6" t="s">
        <v>34720</v>
      </c>
      <c r="B5933" s="6">
        <v>2</v>
      </c>
    </row>
    <row r="5934" spans="1:2" x14ac:dyDescent="0.25">
      <c r="A5934" s="6" t="s">
        <v>34719</v>
      </c>
      <c r="B5934" s="6">
        <v>2</v>
      </c>
    </row>
    <row r="5935" spans="1:2" x14ac:dyDescent="0.25">
      <c r="A5935" s="6" t="s">
        <v>34718</v>
      </c>
      <c r="B5935" s="6">
        <v>2</v>
      </c>
    </row>
    <row r="5936" spans="1:2" x14ac:dyDescent="0.25">
      <c r="A5936" s="6" t="s">
        <v>34717</v>
      </c>
      <c r="B5936" s="6">
        <v>2</v>
      </c>
    </row>
    <row r="5937" spans="1:2" x14ac:dyDescent="0.25">
      <c r="A5937" s="6" t="s">
        <v>34716</v>
      </c>
      <c r="B5937" s="6">
        <v>2</v>
      </c>
    </row>
    <row r="5938" spans="1:2" x14ac:dyDescent="0.25">
      <c r="A5938" s="6" t="s">
        <v>34715</v>
      </c>
      <c r="B5938" s="6">
        <v>2</v>
      </c>
    </row>
    <row r="5939" spans="1:2" x14ac:dyDescent="0.25">
      <c r="A5939" s="6" t="s">
        <v>36099</v>
      </c>
      <c r="B5939" s="6">
        <v>2</v>
      </c>
    </row>
    <row r="5940" spans="1:2" x14ac:dyDescent="0.25">
      <c r="A5940" s="6" t="s">
        <v>74</v>
      </c>
      <c r="B5940" s="6">
        <v>2</v>
      </c>
    </row>
    <row r="5941" spans="1:2" x14ac:dyDescent="0.25">
      <c r="A5941" s="6" t="s">
        <v>34714</v>
      </c>
      <c r="B5941" s="6">
        <v>2</v>
      </c>
    </row>
    <row r="5942" spans="1:2" x14ac:dyDescent="0.25">
      <c r="A5942" s="6" t="s">
        <v>34713</v>
      </c>
      <c r="B5942" s="6">
        <v>2</v>
      </c>
    </row>
    <row r="5943" spans="1:2" x14ac:dyDescent="0.25">
      <c r="A5943" s="6" t="s">
        <v>36178</v>
      </c>
      <c r="B5943" s="6">
        <v>2</v>
      </c>
    </row>
    <row r="5944" spans="1:2" x14ac:dyDescent="0.25">
      <c r="A5944" s="6" t="s">
        <v>34712</v>
      </c>
      <c r="B5944" s="6">
        <v>2</v>
      </c>
    </row>
    <row r="5945" spans="1:2" x14ac:dyDescent="0.25">
      <c r="A5945" s="6" t="s">
        <v>34711</v>
      </c>
      <c r="B5945" s="6">
        <v>2</v>
      </c>
    </row>
    <row r="5946" spans="1:2" x14ac:dyDescent="0.25">
      <c r="A5946" s="6" t="s">
        <v>34710</v>
      </c>
      <c r="B5946" s="6">
        <v>2</v>
      </c>
    </row>
    <row r="5947" spans="1:2" x14ac:dyDescent="0.25">
      <c r="A5947" s="6" t="s">
        <v>34709</v>
      </c>
      <c r="B5947" s="6">
        <v>2</v>
      </c>
    </row>
    <row r="5948" spans="1:2" x14ac:dyDescent="0.25">
      <c r="A5948" s="6" t="s">
        <v>34708</v>
      </c>
      <c r="B5948" s="6">
        <v>2</v>
      </c>
    </row>
    <row r="5949" spans="1:2" x14ac:dyDescent="0.25">
      <c r="A5949" s="6" t="s">
        <v>34707</v>
      </c>
      <c r="B5949" s="6">
        <v>2</v>
      </c>
    </row>
    <row r="5950" spans="1:2" x14ac:dyDescent="0.25">
      <c r="A5950" s="6" t="s">
        <v>76</v>
      </c>
      <c r="B5950" s="6">
        <v>2</v>
      </c>
    </row>
    <row r="5951" spans="1:2" x14ac:dyDescent="0.25">
      <c r="A5951" s="6" t="s">
        <v>34706</v>
      </c>
      <c r="B5951" s="6">
        <v>2</v>
      </c>
    </row>
    <row r="5952" spans="1:2" x14ac:dyDescent="0.25">
      <c r="A5952" s="6" t="s">
        <v>34705</v>
      </c>
      <c r="B5952" s="6">
        <v>2</v>
      </c>
    </row>
    <row r="5953" spans="1:2" x14ac:dyDescent="0.25">
      <c r="A5953" s="6" t="s">
        <v>34022</v>
      </c>
      <c r="B5953" s="6">
        <v>2</v>
      </c>
    </row>
    <row r="5954" spans="1:2" x14ac:dyDescent="0.25">
      <c r="A5954" s="6" t="s">
        <v>36478</v>
      </c>
      <c r="B5954" s="6">
        <v>2</v>
      </c>
    </row>
    <row r="5955" spans="1:2" x14ac:dyDescent="0.25">
      <c r="A5955" s="6" t="s">
        <v>34023</v>
      </c>
      <c r="B5955" s="6">
        <v>2</v>
      </c>
    </row>
    <row r="5956" spans="1:2" x14ac:dyDescent="0.25">
      <c r="A5956" s="6" t="s">
        <v>34704</v>
      </c>
      <c r="B5956" s="6">
        <v>2</v>
      </c>
    </row>
    <row r="5957" spans="1:2" x14ac:dyDescent="0.25">
      <c r="A5957" s="6" t="s">
        <v>34703</v>
      </c>
      <c r="B5957" s="6">
        <v>2</v>
      </c>
    </row>
    <row r="5958" spans="1:2" x14ac:dyDescent="0.25">
      <c r="A5958" s="6" t="s">
        <v>34702</v>
      </c>
      <c r="B5958" s="6">
        <v>2</v>
      </c>
    </row>
    <row r="5959" spans="1:2" x14ac:dyDescent="0.25">
      <c r="A5959" s="6" t="s">
        <v>36307</v>
      </c>
      <c r="B5959" s="6">
        <v>2</v>
      </c>
    </row>
    <row r="5960" spans="1:2" x14ac:dyDescent="0.25">
      <c r="A5960" s="6" t="s">
        <v>36306</v>
      </c>
      <c r="B5960" s="6">
        <v>2</v>
      </c>
    </row>
    <row r="5961" spans="1:2" x14ac:dyDescent="0.25">
      <c r="A5961" s="6" t="s">
        <v>34701</v>
      </c>
      <c r="B5961" s="6">
        <v>2</v>
      </c>
    </row>
    <row r="5962" spans="1:2" x14ac:dyDescent="0.25">
      <c r="A5962" s="6" t="s">
        <v>34700</v>
      </c>
      <c r="B5962" s="6">
        <v>2</v>
      </c>
    </row>
    <row r="5963" spans="1:2" x14ac:dyDescent="0.25">
      <c r="A5963" s="6" t="s">
        <v>34699</v>
      </c>
      <c r="B5963" s="6">
        <v>2</v>
      </c>
    </row>
    <row r="5964" spans="1:2" x14ac:dyDescent="0.25">
      <c r="A5964" s="6" t="s">
        <v>34698</v>
      </c>
      <c r="B5964" s="6">
        <v>2</v>
      </c>
    </row>
    <row r="5965" spans="1:2" x14ac:dyDescent="0.25">
      <c r="A5965" s="6" t="s">
        <v>36222</v>
      </c>
      <c r="B5965" s="6">
        <v>2</v>
      </c>
    </row>
    <row r="5966" spans="1:2" x14ac:dyDescent="0.25">
      <c r="A5966" s="6" t="s">
        <v>34697</v>
      </c>
      <c r="B5966" s="6">
        <v>2</v>
      </c>
    </row>
    <row r="5967" spans="1:2" x14ac:dyDescent="0.25">
      <c r="A5967" s="6" t="s">
        <v>34696</v>
      </c>
      <c r="B5967" s="6">
        <v>2</v>
      </c>
    </row>
    <row r="5968" spans="1:2" x14ac:dyDescent="0.25">
      <c r="A5968" s="6" t="s">
        <v>34695</v>
      </c>
      <c r="B5968" s="6">
        <v>2</v>
      </c>
    </row>
    <row r="5969" spans="1:2" x14ac:dyDescent="0.25">
      <c r="A5969" s="6" t="s">
        <v>34694</v>
      </c>
      <c r="B5969" s="6">
        <v>2</v>
      </c>
    </row>
    <row r="5970" spans="1:2" x14ac:dyDescent="0.25">
      <c r="A5970" s="6" t="s">
        <v>34693</v>
      </c>
      <c r="B5970" s="6">
        <v>2</v>
      </c>
    </row>
    <row r="5971" spans="1:2" x14ac:dyDescent="0.25">
      <c r="A5971" s="6" t="s">
        <v>34692</v>
      </c>
      <c r="B5971" s="6">
        <v>2</v>
      </c>
    </row>
    <row r="5972" spans="1:2" x14ac:dyDescent="0.25">
      <c r="A5972" s="6" t="s">
        <v>34691</v>
      </c>
      <c r="B5972" s="6">
        <v>2</v>
      </c>
    </row>
    <row r="5973" spans="1:2" x14ac:dyDescent="0.25">
      <c r="A5973" s="6" t="s">
        <v>36163</v>
      </c>
      <c r="B5973" s="6">
        <v>2</v>
      </c>
    </row>
    <row r="5974" spans="1:2" x14ac:dyDescent="0.25">
      <c r="A5974" s="6" t="s">
        <v>306</v>
      </c>
      <c r="B5974" s="6">
        <v>2</v>
      </c>
    </row>
    <row r="5975" spans="1:2" x14ac:dyDescent="0.25">
      <c r="A5975" s="6" t="s">
        <v>36667</v>
      </c>
      <c r="B5975" s="6">
        <v>2</v>
      </c>
    </row>
    <row r="5976" spans="1:2" x14ac:dyDescent="0.25">
      <c r="A5976" s="6" t="s">
        <v>36531</v>
      </c>
      <c r="B5976" s="6">
        <v>2</v>
      </c>
    </row>
    <row r="5977" spans="1:2" x14ac:dyDescent="0.25">
      <c r="A5977" s="6" t="s">
        <v>36721</v>
      </c>
      <c r="B5977" s="6">
        <v>2</v>
      </c>
    </row>
    <row r="5978" spans="1:2" x14ac:dyDescent="0.25">
      <c r="A5978" s="6" t="s">
        <v>34690</v>
      </c>
      <c r="B5978" s="6">
        <v>2</v>
      </c>
    </row>
    <row r="5979" spans="1:2" x14ac:dyDescent="0.25">
      <c r="A5979" s="6" t="s">
        <v>34689</v>
      </c>
      <c r="B5979" s="6">
        <v>2</v>
      </c>
    </row>
    <row r="5980" spans="1:2" x14ac:dyDescent="0.25">
      <c r="A5980" s="6" t="s">
        <v>34688</v>
      </c>
      <c r="B5980" s="6">
        <v>2</v>
      </c>
    </row>
    <row r="5981" spans="1:2" x14ac:dyDescent="0.25">
      <c r="A5981" s="6" t="s">
        <v>34687</v>
      </c>
      <c r="B5981" s="6">
        <v>2</v>
      </c>
    </row>
    <row r="5982" spans="1:2" x14ac:dyDescent="0.25">
      <c r="A5982" s="6" t="s">
        <v>34686</v>
      </c>
      <c r="B5982" s="6">
        <v>2</v>
      </c>
    </row>
    <row r="5983" spans="1:2" x14ac:dyDescent="0.25">
      <c r="A5983" s="6" t="s">
        <v>34685</v>
      </c>
      <c r="B5983" s="6">
        <v>2</v>
      </c>
    </row>
    <row r="5984" spans="1:2" x14ac:dyDescent="0.25">
      <c r="A5984" s="6" t="s">
        <v>34684</v>
      </c>
      <c r="B5984" s="6">
        <v>2</v>
      </c>
    </row>
    <row r="5985" spans="1:2" x14ac:dyDescent="0.25">
      <c r="A5985" s="6" t="s">
        <v>34683</v>
      </c>
      <c r="B5985" s="6">
        <v>2</v>
      </c>
    </row>
    <row r="5986" spans="1:2" x14ac:dyDescent="0.25">
      <c r="A5986" s="6" t="s">
        <v>34682</v>
      </c>
      <c r="B5986" s="6">
        <v>2</v>
      </c>
    </row>
    <row r="5987" spans="1:2" x14ac:dyDescent="0.25">
      <c r="A5987" s="6" t="s">
        <v>36643</v>
      </c>
      <c r="B5987" s="6">
        <v>2</v>
      </c>
    </row>
    <row r="5988" spans="1:2" x14ac:dyDescent="0.25">
      <c r="A5988" s="6" t="s">
        <v>36192</v>
      </c>
      <c r="B5988" s="6">
        <v>2</v>
      </c>
    </row>
    <row r="5989" spans="1:2" x14ac:dyDescent="0.25">
      <c r="A5989" s="6" t="s">
        <v>34681</v>
      </c>
      <c r="B5989" s="6">
        <v>2</v>
      </c>
    </row>
    <row r="5990" spans="1:2" x14ac:dyDescent="0.25">
      <c r="A5990" s="6" t="s">
        <v>36681</v>
      </c>
      <c r="B5990" s="6">
        <v>2</v>
      </c>
    </row>
    <row r="5991" spans="1:2" x14ac:dyDescent="0.25">
      <c r="A5991" s="6" t="s">
        <v>34680</v>
      </c>
      <c r="B5991" s="6">
        <v>2</v>
      </c>
    </row>
    <row r="5992" spans="1:2" x14ac:dyDescent="0.25">
      <c r="A5992" s="6" t="s">
        <v>34679</v>
      </c>
      <c r="B5992" s="6">
        <v>2</v>
      </c>
    </row>
    <row r="5993" spans="1:2" x14ac:dyDescent="0.25">
      <c r="A5993" s="6" t="s">
        <v>34678</v>
      </c>
      <c r="B5993" s="6">
        <v>2</v>
      </c>
    </row>
    <row r="5994" spans="1:2" x14ac:dyDescent="0.25">
      <c r="A5994" s="6" t="s">
        <v>34677</v>
      </c>
      <c r="B5994" s="6">
        <v>2</v>
      </c>
    </row>
    <row r="5995" spans="1:2" x14ac:dyDescent="0.25">
      <c r="A5995" s="6" t="s">
        <v>34676</v>
      </c>
      <c r="B5995" s="6">
        <v>2</v>
      </c>
    </row>
    <row r="5996" spans="1:2" x14ac:dyDescent="0.25">
      <c r="A5996" s="6" t="s">
        <v>34675</v>
      </c>
      <c r="B5996" s="6">
        <v>2</v>
      </c>
    </row>
    <row r="5997" spans="1:2" x14ac:dyDescent="0.25">
      <c r="A5997" s="6" t="s">
        <v>36603</v>
      </c>
      <c r="B5997" s="6">
        <v>2</v>
      </c>
    </row>
    <row r="5998" spans="1:2" x14ac:dyDescent="0.25">
      <c r="A5998" s="6" t="s">
        <v>34674</v>
      </c>
      <c r="B5998" s="6">
        <v>2</v>
      </c>
    </row>
    <row r="5999" spans="1:2" x14ac:dyDescent="0.25">
      <c r="A5999" s="6" t="s">
        <v>34673</v>
      </c>
      <c r="B5999" s="6">
        <v>2</v>
      </c>
    </row>
    <row r="6000" spans="1:2" x14ac:dyDescent="0.25">
      <c r="A6000" s="6" t="s">
        <v>193</v>
      </c>
      <c r="B6000" s="6">
        <v>2</v>
      </c>
    </row>
    <row r="6001" spans="1:2" x14ac:dyDescent="0.25">
      <c r="A6001" s="6" t="s">
        <v>36302</v>
      </c>
      <c r="B6001" s="6">
        <v>2</v>
      </c>
    </row>
    <row r="6002" spans="1:2" x14ac:dyDescent="0.25">
      <c r="A6002" s="6" t="s">
        <v>34672</v>
      </c>
      <c r="B6002" s="6">
        <v>2</v>
      </c>
    </row>
    <row r="6003" spans="1:2" x14ac:dyDescent="0.25">
      <c r="A6003" s="6" t="s">
        <v>34671</v>
      </c>
      <c r="B6003" s="6">
        <v>2</v>
      </c>
    </row>
    <row r="6004" spans="1:2" x14ac:dyDescent="0.25">
      <c r="A6004" s="6" t="s">
        <v>34670</v>
      </c>
      <c r="B6004" s="6">
        <v>2</v>
      </c>
    </row>
    <row r="6005" spans="1:2" x14ac:dyDescent="0.25">
      <c r="A6005" s="6" t="s">
        <v>36544</v>
      </c>
      <c r="B6005" s="6">
        <v>2</v>
      </c>
    </row>
    <row r="6006" spans="1:2" x14ac:dyDescent="0.25">
      <c r="A6006" s="6" t="s">
        <v>34669</v>
      </c>
      <c r="B6006" s="6">
        <v>2</v>
      </c>
    </row>
    <row r="6007" spans="1:2" x14ac:dyDescent="0.25">
      <c r="A6007" s="6" t="s">
        <v>36249</v>
      </c>
      <c r="B6007" s="6">
        <v>2</v>
      </c>
    </row>
    <row r="6008" spans="1:2" x14ac:dyDescent="0.25">
      <c r="A6008" s="6" t="s">
        <v>34668</v>
      </c>
      <c r="B6008" s="6">
        <v>2</v>
      </c>
    </row>
    <row r="6009" spans="1:2" x14ac:dyDescent="0.25">
      <c r="A6009" s="6" t="s">
        <v>36300</v>
      </c>
      <c r="B6009" s="6">
        <v>2</v>
      </c>
    </row>
    <row r="6010" spans="1:2" x14ac:dyDescent="0.25">
      <c r="A6010" s="6" t="s">
        <v>34667</v>
      </c>
      <c r="B6010" s="6">
        <v>2</v>
      </c>
    </row>
    <row r="6011" spans="1:2" x14ac:dyDescent="0.25">
      <c r="A6011" s="6" t="s">
        <v>36393</v>
      </c>
      <c r="B6011" s="6">
        <v>2</v>
      </c>
    </row>
    <row r="6012" spans="1:2" x14ac:dyDescent="0.25">
      <c r="A6012" s="6" t="s">
        <v>34666</v>
      </c>
      <c r="B6012" s="6">
        <v>2</v>
      </c>
    </row>
    <row r="6013" spans="1:2" x14ac:dyDescent="0.25">
      <c r="A6013" s="6" t="s">
        <v>34665</v>
      </c>
      <c r="B6013" s="6">
        <v>2</v>
      </c>
    </row>
    <row r="6014" spans="1:2" x14ac:dyDescent="0.25">
      <c r="A6014" s="6" t="s">
        <v>36617</v>
      </c>
      <c r="B6014" s="6">
        <v>2</v>
      </c>
    </row>
    <row r="6015" spans="1:2" x14ac:dyDescent="0.25">
      <c r="A6015" s="6" t="s">
        <v>34664</v>
      </c>
      <c r="B6015" s="6">
        <v>2</v>
      </c>
    </row>
    <row r="6016" spans="1:2" x14ac:dyDescent="0.25">
      <c r="A6016" s="6" t="s">
        <v>34663</v>
      </c>
      <c r="B6016" s="6">
        <v>2</v>
      </c>
    </row>
    <row r="6017" spans="1:2" x14ac:dyDescent="0.25">
      <c r="A6017" s="6" t="s">
        <v>34662</v>
      </c>
      <c r="B6017" s="6">
        <v>2</v>
      </c>
    </row>
    <row r="6018" spans="1:2" x14ac:dyDescent="0.25">
      <c r="A6018" s="6" t="s">
        <v>36597</v>
      </c>
      <c r="B6018" s="6">
        <v>2</v>
      </c>
    </row>
    <row r="6019" spans="1:2" x14ac:dyDescent="0.25">
      <c r="A6019" s="6" t="s">
        <v>34661</v>
      </c>
      <c r="B6019" s="6">
        <v>2</v>
      </c>
    </row>
    <row r="6020" spans="1:2" x14ac:dyDescent="0.25">
      <c r="A6020" s="6" t="s">
        <v>34660</v>
      </c>
      <c r="B6020" s="6">
        <v>2</v>
      </c>
    </row>
    <row r="6021" spans="1:2" x14ac:dyDescent="0.25">
      <c r="A6021" s="6" t="s">
        <v>34659</v>
      </c>
      <c r="B6021" s="6">
        <v>2</v>
      </c>
    </row>
    <row r="6022" spans="1:2" x14ac:dyDescent="0.25">
      <c r="A6022" s="6" t="s">
        <v>34658</v>
      </c>
      <c r="B6022" s="6">
        <v>2</v>
      </c>
    </row>
    <row r="6023" spans="1:2" x14ac:dyDescent="0.25">
      <c r="A6023" s="6" t="s">
        <v>34657</v>
      </c>
      <c r="B6023" s="6">
        <v>2</v>
      </c>
    </row>
    <row r="6024" spans="1:2" x14ac:dyDescent="0.25">
      <c r="A6024" s="6" t="s">
        <v>34656</v>
      </c>
      <c r="B6024" s="6">
        <v>2</v>
      </c>
    </row>
    <row r="6025" spans="1:2" x14ac:dyDescent="0.25">
      <c r="A6025" s="6" t="s">
        <v>34655</v>
      </c>
      <c r="B6025" s="6">
        <v>2</v>
      </c>
    </row>
    <row r="6026" spans="1:2" x14ac:dyDescent="0.25">
      <c r="A6026" s="6" t="s">
        <v>34654</v>
      </c>
      <c r="B6026" s="6">
        <v>2</v>
      </c>
    </row>
    <row r="6027" spans="1:2" x14ac:dyDescent="0.25">
      <c r="A6027" s="6" t="s">
        <v>34021</v>
      </c>
      <c r="B6027" s="6">
        <v>2</v>
      </c>
    </row>
    <row r="6028" spans="1:2" x14ac:dyDescent="0.25">
      <c r="A6028" s="6" t="s">
        <v>36326</v>
      </c>
      <c r="B6028" s="6">
        <v>2</v>
      </c>
    </row>
    <row r="6029" spans="1:2" x14ac:dyDescent="0.25">
      <c r="A6029" s="6" t="s">
        <v>36386</v>
      </c>
      <c r="B6029" s="6">
        <v>2</v>
      </c>
    </row>
    <row r="6030" spans="1:2" x14ac:dyDescent="0.25">
      <c r="A6030" s="6" t="s">
        <v>34653</v>
      </c>
      <c r="B6030" s="6">
        <v>2</v>
      </c>
    </row>
    <row r="6031" spans="1:2" x14ac:dyDescent="0.25">
      <c r="A6031" s="6" t="s">
        <v>36615</v>
      </c>
      <c r="B6031" s="6">
        <v>2</v>
      </c>
    </row>
    <row r="6032" spans="1:2" x14ac:dyDescent="0.25">
      <c r="A6032" s="6" t="s">
        <v>34652</v>
      </c>
      <c r="B6032" s="6">
        <v>2</v>
      </c>
    </row>
    <row r="6033" spans="1:2" x14ac:dyDescent="0.25">
      <c r="A6033" s="6" t="s">
        <v>34651</v>
      </c>
      <c r="B6033" s="6">
        <v>2</v>
      </c>
    </row>
    <row r="6034" spans="1:2" x14ac:dyDescent="0.25">
      <c r="A6034" s="6" t="s">
        <v>34650</v>
      </c>
      <c r="B6034" s="6">
        <v>2</v>
      </c>
    </row>
    <row r="6035" spans="1:2" x14ac:dyDescent="0.25">
      <c r="A6035" s="6" t="s">
        <v>36633</v>
      </c>
      <c r="B6035" s="6">
        <v>2</v>
      </c>
    </row>
    <row r="6036" spans="1:2" x14ac:dyDescent="0.25">
      <c r="A6036" s="6" t="s">
        <v>34649</v>
      </c>
      <c r="B6036" s="6">
        <v>2</v>
      </c>
    </row>
    <row r="6037" spans="1:2" x14ac:dyDescent="0.25">
      <c r="A6037" s="6" t="s">
        <v>34648</v>
      </c>
      <c r="B6037" s="6">
        <v>2</v>
      </c>
    </row>
    <row r="6038" spans="1:2" x14ac:dyDescent="0.25">
      <c r="A6038" s="6" t="s">
        <v>34647</v>
      </c>
      <c r="B6038" s="6">
        <v>2</v>
      </c>
    </row>
    <row r="6039" spans="1:2" x14ac:dyDescent="0.25">
      <c r="A6039" s="6" t="s">
        <v>90</v>
      </c>
      <c r="B6039" s="6">
        <v>2</v>
      </c>
    </row>
    <row r="6040" spans="1:2" x14ac:dyDescent="0.25">
      <c r="A6040" s="6" t="s">
        <v>34646</v>
      </c>
      <c r="B6040" s="6">
        <v>2</v>
      </c>
    </row>
    <row r="6041" spans="1:2" x14ac:dyDescent="0.25">
      <c r="A6041" s="6" t="s">
        <v>34645</v>
      </c>
      <c r="B6041" s="6">
        <v>2</v>
      </c>
    </row>
    <row r="6042" spans="1:2" x14ac:dyDescent="0.25">
      <c r="A6042" s="6" t="s">
        <v>34644</v>
      </c>
      <c r="B6042" s="6">
        <v>2</v>
      </c>
    </row>
    <row r="6043" spans="1:2" x14ac:dyDescent="0.25">
      <c r="A6043" s="6" t="s">
        <v>34643</v>
      </c>
      <c r="B6043" s="6">
        <v>2</v>
      </c>
    </row>
    <row r="6044" spans="1:2" x14ac:dyDescent="0.25">
      <c r="A6044" s="6" t="s">
        <v>34642</v>
      </c>
      <c r="B6044" s="6">
        <v>2</v>
      </c>
    </row>
    <row r="6045" spans="1:2" x14ac:dyDescent="0.25">
      <c r="A6045" s="6" t="s">
        <v>36220</v>
      </c>
      <c r="B6045" s="6">
        <v>2</v>
      </c>
    </row>
    <row r="6046" spans="1:2" x14ac:dyDescent="0.25">
      <c r="A6046" s="6" t="s">
        <v>34641</v>
      </c>
      <c r="B6046" s="6">
        <v>2</v>
      </c>
    </row>
    <row r="6047" spans="1:2" x14ac:dyDescent="0.25">
      <c r="A6047" s="6" t="s">
        <v>34640</v>
      </c>
      <c r="B6047" s="6">
        <v>2</v>
      </c>
    </row>
    <row r="6048" spans="1:2" x14ac:dyDescent="0.25">
      <c r="A6048" s="6" t="s">
        <v>34639</v>
      </c>
      <c r="B6048" s="6">
        <v>2</v>
      </c>
    </row>
    <row r="6049" spans="1:2" x14ac:dyDescent="0.25">
      <c r="A6049" s="6" t="s">
        <v>34638</v>
      </c>
      <c r="B6049" s="6">
        <v>2</v>
      </c>
    </row>
    <row r="6050" spans="1:2" x14ac:dyDescent="0.25">
      <c r="A6050" s="6" t="s">
        <v>34637</v>
      </c>
      <c r="B6050" s="6">
        <v>2</v>
      </c>
    </row>
    <row r="6051" spans="1:2" x14ac:dyDescent="0.25">
      <c r="A6051" s="6" t="s">
        <v>34636</v>
      </c>
      <c r="B6051" s="6">
        <v>2</v>
      </c>
    </row>
    <row r="6052" spans="1:2" x14ac:dyDescent="0.25">
      <c r="A6052" s="6" t="s">
        <v>34635</v>
      </c>
      <c r="B6052" s="6">
        <v>2</v>
      </c>
    </row>
    <row r="6053" spans="1:2" x14ac:dyDescent="0.25">
      <c r="A6053" s="6" t="s">
        <v>34634</v>
      </c>
      <c r="B6053" s="6">
        <v>2</v>
      </c>
    </row>
    <row r="6054" spans="1:2" x14ac:dyDescent="0.25">
      <c r="A6054" s="6" t="s">
        <v>34633</v>
      </c>
      <c r="B6054" s="6">
        <v>2</v>
      </c>
    </row>
    <row r="6055" spans="1:2" x14ac:dyDescent="0.25">
      <c r="A6055" s="6" t="s">
        <v>34632</v>
      </c>
      <c r="B6055" s="6">
        <v>2</v>
      </c>
    </row>
    <row r="6056" spans="1:2" x14ac:dyDescent="0.25">
      <c r="A6056" s="6" t="s">
        <v>34631</v>
      </c>
      <c r="B6056" s="6">
        <v>2</v>
      </c>
    </row>
    <row r="6057" spans="1:2" x14ac:dyDescent="0.25">
      <c r="A6057" s="6" t="s">
        <v>34630</v>
      </c>
      <c r="B6057" s="6">
        <v>2</v>
      </c>
    </row>
    <row r="6058" spans="1:2" x14ac:dyDescent="0.25">
      <c r="A6058" s="6" t="s">
        <v>34629</v>
      </c>
      <c r="B6058" s="6">
        <v>2</v>
      </c>
    </row>
    <row r="6059" spans="1:2" x14ac:dyDescent="0.25">
      <c r="A6059" s="6" t="s">
        <v>34628</v>
      </c>
      <c r="B6059" s="6">
        <v>2</v>
      </c>
    </row>
    <row r="6060" spans="1:2" x14ac:dyDescent="0.25">
      <c r="A6060" s="6" t="s">
        <v>34627</v>
      </c>
      <c r="B6060" s="6">
        <v>2</v>
      </c>
    </row>
    <row r="6061" spans="1:2" x14ac:dyDescent="0.25">
      <c r="A6061" s="6" t="s">
        <v>34626</v>
      </c>
      <c r="B6061" s="6">
        <v>2</v>
      </c>
    </row>
    <row r="6062" spans="1:2" x14ac:dyDescent="0.25">
      <c r="A6062" s="6" t="s">
        <v>34625</v>
      </c>
      <c r="B6062" s="6">
        <v>2</v>
      </c>
    </row>
    <row r="6063" spans="1:2" x14ac:dyDescent="0.25">
      <c r="A6063" s="6" t="s">
        <v>34624</v>
      </c>
      <c r="B6063" s="6">
        <v>2</v>
      </c>
    </row>
    <row r="6064" spans="1:2" x14ac:dyDescent="0.25">
      <c r="A6064" s="6" t="s">
        <v>36260</v>
      </c>
      <c r="B6064" s="6">
        <v>2</v>
      </c>
    </row>
    <row r="6065" spans="1:2" x14ac:dyDescent="0.25">
      <c r="A6065" s="6" t="s">
        <v>36406</v>
      </c>
      <c r="B6065" s="6">
        <v>2</v>
      </c>
    </row>
    <row r="6066" spans="1:2" x14ac:dyDescent="0.25">
      <c r="A6066" s="6" t="s">
        <v>36442</v>
      </c>
      <c r="B6066" s="6">
        <v>2</v>
      </c>
    </row>
    <row r="6067" spans="1:2" x14ac:dyDescent="0.25">
      <c r="A6067" s="6" t="s">
        <v>34623</v>
      </c>
      <c r="B6067" s="6">
        <v>2</v>
      </c>
    </row>
    <row r="6068" spans="1:2" x14ac:dyDescent="0.25">
      <c r="A6068" s="6" t="s">
        <v>34622</v>
      </c>
      <c r="B6068" s="6">
        <v>2</v>
      </c>
    </row>
    <row r="6069" spans="1:2" x14ac:dyDescent="0.25">
      <c r="A6069" s="6" t="s">
        <v>34621</v>
      </c>
      <c r="B6069" s="6">
        <v>2</v>
      </c>
    </row>
    <row r="6070" spans="1:2" x14ac:dyDescent="0.25">
      <c r="A6070" s="6" t="s">
        <v>34620</v>
      </c>
      <c r="B6070" s="6">
        <v>2</v>
      </c>
    </row>
    <row r="6071" spans="1:2" x14ac:dyDescent="0.25">
      <c r="A6071" s="6" t="s">
        <v>36403</v>
      </c>
      <c r="B6071" s="6">
        <v>2</v>
      </c>
    </row>
    <row r="6072" spans="1:2" x14ac:dyDescent="0.25">
      <c r="A6072" s="6" t="s">
        <v>34619</v>
      </c>
      <c r="B6072" s="6">
        <v>2</v>
      </c>
    </row>
    <row r="6073" spans="1:2" x14ac:dyDescent="0.25">
      <c r="A6073" s="6" t="s">
        <v>34618</v>
      </c>
      <c r="B6073" s="6">
        <v>2</v>
      </c>
    </row>
    <row r="6074" spans="1:2" x14ac:dyDescent="0.25">
      <c r="A6074" s="6" t="s">
        <v>34617</v>
      </c>
      <c r="B6074" s="6">
        <v>2</v>
      </c>
    </row>
    <row r="6075" spans="1:2" x14ac:dyDescent="0.25">
      <c r="A6075" s="6" t="s">
        <v>36267</v>
      </c>
      <c r="B6075" s="6">
        <v>2</v>
      </c>
    </row>
    <row r="6076" spans="1:2" x14ac:dyDescent="0.25">
      <c r="A6076" s="6" t="s">
        <v>34616</v>
      </c>
      <c r="B6076" s="6">
        <v>2</v>
      </c>
    </row>
    <row r="6077" spans="1:2" x14ac:dyDescent="0.25">
      <c r="A6077" s="6" t="s">
        <v>36671</v>
      </c>
      <c r="B6077" s="6">
        <v>2</v>
      </c>
    </row>
    <row r="6078" spans="1:2" x14ac:dyDescent="0.25">
      <c r="A6078" s="6" t="s">
        <v>34615</v>
      </c>
      <c r="B6078" s="6">
        <v>2</v>
      </c>
    </row>
    <row r="6079" spans="1:2" x14ac:dyDescent="0.25">
      <c r="A6079" s="6" t="s">
        <v>34614</v>
      </c>
      <c r="B6079" s="6">
        <v>2</v>
      </c>
    </row>
    <row r="6080" spans="1:2" x14ac:dyDescent="0.25">
      <c r="A6080" s="6" t="s">
        <v>34613</v>
      </c>
      <c r="B6080" s="6">
        <v>2</v>
      </c>
    </row>
    <row r="6081" spans="1:2" x14ac:dyDescent="0.25">
      <c r="A6081" s="6" t="s">
        <v>34612</v>
      </c>
      <c r="B6081" s="6">
        <v>2</v>
      </c>
    </row>
    <row r="6082" spans="1:2" x14ac:dyDescent="0.25">
      <c r="A6082" s="6" t="s">
        <v>56</v>
      </c>
      <c r="B6082" s="6">
        <v>2</v>
      </c>
    </row>
    <row r="6083" spans="1:2" x14ac:dyDescent="0.25">
      <c r="A6083" s="6" t="s">
        <v>34611</v>
      </c>
      <c r="B6083" s="6">
        <v>2</v>
      </c>
    </row>
    <row r="6084" spans="1:2" x14ac:dyDescent="0.25">
      <c r="A6084" s="6" t="s">
        <v>34610</v>
      </c>
      <c r="B6084" s="6">
        <v>2</v>
      </c>
    </row>
    <row r="6085" spans="1:2" x14ac:dyDescent="0.25">
      <c r="A6085" s="6" t="s">
        <v>34609</v>
      </c>
      <c r="B6085" s="6">
        <v>2</v>
      </c>
    </row>
    <row r="6086" spans="1:2" x14ac:dyDescent="0.25">
      <c r="A6086" s="6" t="s">
        <v>34608</v>
      </c>
      <c r="B6086" s="6">
        <v>2</v>
      </c>
    </row>
    <row r="6087" spans="1:2" x14ac:dyDescent="0.25">
      <c r="A6087" s="6" t="s">
        <v>34607</v>
      </c>
      <c r="B6087" s="6">
        <v>2</v>
      </c>
    </row>
    <row r="6088" spans="1:2" x14ac:dyDescent="0.25">
      <c r="A6088" s="6" t="s">
        <v>34606</v>
      </c>
      <c r="B6088" s="6">
        <v>2</v>
      </c>
    </row>
    <row r="6089" spans="1:2" x14ac:dyDescent="0.25">
      <c r="A6089" s="6" t="s">
        <v>34605</v>
      </c>
      <c r="B6089" s="6">
        <v>2</v>
      </c>
    </row>
    <row r="6090" spans="1:2" x14ac:dyDescent="0.25">
      <c r="A6090" s="6" t="s">
        <v>36461</v>
      </c>
      <c r="B6090" s="6">
        <v>2</v>
      </c>
    </row>
    <row r="6091" spans="1:2" x14ac:dyDescent="0.25">
      <c r="A6091" s="6" t="s">
        <v>36253</v>
      </c>
      <c r="B6091" s="6">
        <v>2</v>
      </c>
    </row>
    <row r="6092" spans="1:2" x14ac:dyDescent="0.25">
      <c r="A6092" s="6" t="s">
        <v>34604</v>
      </c>
      <c r="B6092" s="6">
        <v>2</v>
      </c>
    </row>
    <row r="6093" spans="1:2" x14ac:dyDescent="0.25">
      <c r="A6093" s="6" t="s">
        <v>34603</v>
      </c>
      <c r="B6093" s="6">
        <v>2</v>
      </c>
    </row>
    <row r="6094" spans="1:2" x14ac:dyDescent="0.25">
      <c r="A6094" s="6" t="s">
        <v>34602</v>
      </c>
      <c r="B6094" s="6">
        <v>2</v>
      </c>
    </row>
    <row r="6095" spans="1:2" x14ac:dyDescent="0.25">
      <c r="A6095" s="6" t="s">
        <v>34601</v>
      </c>
      <c r="B6095" s="6">
        <v>2</v>
      </c>
    </row>
    <row r="6096" spans="1:2" x14ac:dyDescent="0.25">
      <c r="A6096" s="6" t="s">
        <v>36169</v>
      </c>
      <c r="B6096" s="6">
        <v>2</v>
      </c>
    </row>
    <row r="6097" spans="1:2" x14ac:dyDescent="0.25">
      <c r="A6097" s="6" t="s">
        <v>34600</v>
      </c>
      <c r="B6097" s="6">
        <v>2</v>
      </c>
    </row>
    <row r="6098" spans="1:2" x14ac:dyDescent="0.25">
      <c r="A6098" s="6" t="s">
        <v>34599</v>
      </c>
      <c r="B6098" s="6">
        <v>2</v>
      </c>
    </row>
    <row r="6099" spans="1:2" x14ac:dyDescent="0.25">
      <c r="A6099" s="6" t="s">
        <v>34598</v>
      </c>
      <c r="B6099" s="6">
        <v>2</v>
      </c>
    </row>
    <row r="6100" spans="1:2" x14ac:dyDescent="0.25">
      <c r="A6100" s="6" t="s">
        <v>34597</v>
      </c>
      <c r="B6100" s="6">
        <v>2</v>
      </c>
    </row>
    <row r="6101" spans="1:2" x14ac:dyDescent="0.25">
      <c r="A6101" s="6" t="s">
        <v>34596</v>
      </c>
      <c r="B6101" s="6">
        <v>2</v>
      </c>
    </row>
    <row r="6102" spans="1:2" x14ac:dyDescent="0.25">
      <c r="A6102" s="6" t="s">
        <v>34595</v>
      </c>
      <c r="B6102" s="6">
        <v>2</v>
      </c>
    </row>
    <row r="6103" spans="1:2" x14ac:dyDescent="0.25">
      <c r="A6103" s="6" t="s">
        <v>34594</v>
      </c>
      <c r="B6103" s="6">
        <v>2</v>
      </c>
    </row>
    <row r="6104" spans="1:2" x14ac:dyDescent="0.25">
      <c r="A6104" s="6" t="s">
        <v>34593</v>
      </c>
      <c r="B6104" s="6">
        <v>2</v>
      </c>
    </row>
    <row r="6105" spans="1:2" x14ac:dyDescent="0.25">
      <c r="A6105" s="6" t="s">
        <v>34592</v>
      </c>
      <c r="B6105" s="6">
        <v>2</v>
      </c>
    </row>
    <row r="6106" spans="1:2" x14ac:dyDescent="0.25">
      <c r="A6106" s="6" t="s">
        <v>34591</v>
      </c>
      <c r="B6106" s="6">
        <v>2</v>
      </c>
    </row>
    <row r="6107" spans="1:2" x14ac:dyDescent="0.25">
      <c r="A6107" s="6" t="s">
        <v>34590</v>
      </c>
      <c r="B6107" s="6">
        <v>2</v>
      </c>
    </row>
    <row r="6108" spans="1:2" x14ac:dyDescent="0.25">
      <c r="A6108" s="6" t="s">
        <v>36308</v>
      </c>
      <c r="B6108" s="6">
        <v>2</v>
      </c>
    </row>
    <row r="6109" spans="1:2" x14ac:dyDescent="0.25">
      <c r="A6109" s="6" t="s">
        <v>34589</v>
      </c>
      <c r="B6109" s="6">
        <v>2</v>
      </c>
    </row>
    <row r="6110" spans="1:2" x14ac:dyDescent="0.25">
      <c r="A6110" s="6" t="s">
        <v>34588</v>
      </c>
      <c r="B6110" s="6">
        <v>2</v>
      </c>
    </row>
    <row r="6111" spans="1:2" x14ac:dyDescent="0.25">
      <c r="A6111" s="6" t="s">
        <v>36618</v>
      </c>
      <c r="B6111" s="6">
        <v>2</v>
      </c>
    </row>
    <row r="6112" spans="1:2" x14ac:dyDescent="0.25">
      <c r="A6112" s="6" t="s">
        <v>34587</v>
      </c>
      <c r="B6112" s="6">
        <v>2</v>
      </c>
    </row>
    <row r="6113" spans="1:2" x14ac:dyDescent="0.25">
      <c r="A6113" s="6" t="s">
        <v>34586</v>
      </c>
      <c r="B6113" s="6">
        <v>2</v>
      </c>
    </row>
    <row r="6114" spans="1:2" x14ac:dyDescent="0.25">
      <c r="A6114" s="6" t="s">
        <v>34585</v>
      </c>
      <c r="B6114" s="6">
        <v>2</v>
      </c>
    </row>
    <row r="6115" spans="1:2" x14ac:dyDescent="0.25">
      <c r="A6115" s="6" t="s">
        <v>34584</v>
      </c>
      <c r="B6115" s="6">
        <v>2</v>
      </c>
    </row>
    <row r="6116" spans="1:2" x14ac:dyDescent="0.25">
      <c r="A6116" s="6" t="s">
        <v>34583</v>
      </c>
      <c r="B6116" s="6">
        <v>2</v>
      </c>
    </row>
    <row r="6117" spans="1:2" x14ac:dyDescent="0.25">
      <c r="A6117" s="6" t="s">
        <v>34582</v>
      </c>
      <c r="B6117" s="6">
        <v>2</v>
      </c>
    </row>
    <row r="6118" spans="1:2" x14ac:dyDescent="0.25">
      <c r="A6118" s="6" t="s">
        <v>263</v>
      </c>
      <c r="B6118" s="6">
        <v>2</v>
      </c>
    </row>
    <row r="6119" spans="1:2" x14ac:dyDescent="0.25">
      <c r="A6119" s="6" t="s">
        <v>34581</v>
      </c>
      <c r="B6119" s="6">
        <v>2</v>
      </c>
    </row>
    <row r="6120" spans="1:2" x14ac:dyDescent="0.25">
      <c r="A6120" s="6" t="s">
        <v>34580</v>
      </c>
      <c r="B6120" s="6">
        <v>2</v>
      </c>
    </row>
    <row r="6121" spans="1:2" x14ac:dyDescent="0.25">
      <c r="A6121" s="6" t="s">
        <v>36622</v>
      </c>
      <c r="B6121" s="6">
        <v>2</v>
      </c>
    </row>
    <row r="6122" spans="1:2" x14ac:dyDescent="0.25">
      <c r="A6122" s="6" t="s">
        <v>36684</v>
      </c>
      <c r="B6122" s="6">
        <v>2</v>
      </c>
    </row>
    <row r="6123" spans="1:2" x14ac:dyDescent="0.25">
      <c r="A6123" s="6" t="s">
        <v>34579</v>
      </c>
      <c r="B6123" s="6">
        <v>2</v>
      </c>
    </row>
    <row r="6124" spans="1:2" x14ac:dyDescent="0.25">
      <c r="A6124" s="6" t="s">
        <v>36598</v>
      </c>
      <c r="B6124" s="6">
        <v>2</v>
      </c>
    </row>
    <row r="6125" spans="1:2" x14ac:dyDescent="0.25">
      <c r="A6125" s="6" t="s">
        <v>34578</v>
      </c>
      <c r="B6125" s="6">
        <v>2</v>
      </c>
    </row>
    <row r="6126" spans="1:2" x14ac:dyDescent="0.25">
      <c r="A6126" s="6" t="s">
        <v>34577</v>
      </c>
      <c r="B6126" s="6">
        <v>2</v>
      </c>
    </row>
    <row r="6127" spans="1:2" x14ac:dyDescent="0.25">
      <c r="A6127" s="6" t="s">
        <v>34576</v>
      </c>
      <c r="B6127" s="6">
        <v>2</v>
      </c>
    </row>
    <row r="6128" spans="1:2" x14ac:dyDescent="0.25">
      <c r="A6128" s="6" t="s">
        <v>34575</v>
      </c>
      <c r="B6128" s="6">
        <v>2</v>
      </c>
    </row>
    <row r="6129" spans="1:2" x14ac:dyDescent="0.25">
      <c r="A6129" s="6" t="s">
        <v>34574</v>
      </c>
      <c r="B6129" s="6">
        <v>2</v>
      </c>
    </row>
    <row r="6130" spans="1:2" x14ac:dyDescent="0.25">
      <c r="A6130" s="6" t="s">
        <v>36106</v>
      </c>
      <c r="B6130" s="6">
        <v>2</v>
      </c>
    </row>
    <row r="6131" spans="1:2" x14ac:dyDescent="0.25">
      <c r="A6131" s="6" t="s">
        <v>36422</v>
      </c>
      <c r="B6131" s="6">
        <v>2</v>
      </c>
    </row>
    <row r="6132" spans="1:2" x14ac:dyDescent="0.25">
      <c r="A6132" s="6" t="s">
        <v>34573</v>
      </c>
      <c r="B6132" s="6">
        <v>2</v>
      </c>
    </row>
    <row r="6133" spans="1:2" x14ac:dyDescent="0.25">
      <c r="A6133" s="6" t="s">
        <v>34572</v>
      </c>
      <c r="B6133" s="6">
        <v>2</v>
      </c>
    </row>
    <row r="6134" spans="1:2" x14ac:dyDescent="0.25">
      <c r="A6134" s="6" t="s">
        <v>34571</v>
      </c>
      <c r="B6134" s="6">
        <v>2</v>
      </c>
    </row>
    <row r="6135" spans="1:2" x14ac:dyDescent="0.25">
      <c r="A6135" s="6" t="s">
        <v>34570</v>
      </c>
      <c r="B6135" s="6">
        <v>2</v>
      </c>
    </row>
    <row r="6136" spans="1:2" x14ac:dyDescent="0.25">
      <c r="A6136" s="6" t="s">
        <v>34569</v>
      </c>
      <c r="B6136" s="6">
        <v>2</v>
      </c>
    </row>
    <row r="6137" spans="1:2" x14ac:dyDescent="0.25">
      <c r="A6137" s="6" t="s">
        <v>34568</v>
      </c>
      <c r="B6137" s="6">
        <v>2</v>
      </c>
    </row>
    <row r="6138" spans="1:2" x14ac:dyDescent="0.25">
      <c r="A6138" s="6" t="s">
        <v>34567</v>
      </c>
      <c r="B6138" s="6">
        <v>2</v>
      </c>
    </row>
    <row r="6139" spans="1:2" x14ac:dyDescent="0.25">
      <c r="A6139" s="6" t="s">
        <v>34566</v>
      </c>
      <c r="B6139" s="6">
        <v>2</v>
      </c>
    </row>
    <row r="6140" spans="1:2" x14ac:dyDescent="0.25">
      <c r="A6140" s="6" t="s">
        <v>34565</v>
      </c>
      <c r="B6140" s="6">
        <v>2</v>
      </c>
    </row>
    <row r="6141" spans="1:2" x14ac:dyDescent="0.25">
      <c r="A6141" s="6" t="s">
        <v>34564</v>
      </c>
      <c r="B6141" s="6">
        <v>2</v>
      </c>
    </row>
    <row r="6142" spans="1:2" x14ac:dyDescent="0.25">
      <c r="A6142" s="6" t="s">
        <v>36370</v>
      </c>
      <c r="B6142" s="6">
        <v>2</v>
      </c>
    </row>
    <row r="6143" spans="1:2" x14ac:dyDescent="0.25">
      <c r="A6143" s="6" t="s">
        <v>34563</v>
      </c>
      <c r="B6143" s="6">
        <v>2</v>
      </c>
    </row>
    <row r="6144" spans="1:2" x14ac:dyDescent="0.25">
      <c r="A6144" s="6" t="s">
        <v>34562</v>
      </c>
      <c r="B6144" s="6">
        <v>2</v>
      </c>
    </row>
    <row r="6145" spans="1:2" x14ac:dyDescent="0.25">
      <c r="A6145" s="6" t="s">
        <v>34561</v>
      </c>
      <c r="B6145" s="6">
        <v>2</v>
      </c>
    </row>
    <row r="6146" spans="1:2" x14ac:dyDescent="0.25">
      <c r="A6146" s="6" t="s">
        <v>34560</v>
      </c>
      <c r="B6146" s="6">
        <v>2</v>
      </c>
    </row>
    <row r="6147" spans="1:2" x14ac:dyDescent="0.25">
      <c r="A6147" s="6" t="s">
        <v>34559</v>
      </c>
      <c r="B6147" s="6">
        <v>2</v>
      </c>
    </row>
    <row r="6148" spans="1:2" x14ac:dyDescent="0.25">
      <c r="A6148" s="6" t="s">
        <v>36437</v>
      </c>
      <c r="B6148" s="6">
        <v>2</v>
      </c>
    </row>
    <row r="6149" spans="1:2" x14ac:dyDescent="0.25">
      <c r="A6149" s="6" t="s">
        <v>34558</v>
      </c>
      <c r="B6149" s="6">
        <v>2</v>
      </c>
    </row>
    <row r="6150" spans="1:2" x14ac:dyDescent="0.25">
      <c r="A6150" s="6" t="s">
        <v>34557</v>
      </c>
      <c r="B6150" s="6">
        <v>2</v>
      </c>
    </row>
    <row r="6151" spans="1:2" x14ac:dyDescent="0.25">
      <c r="A6151" s="6" t="s">
        <v>34556</v>
      </c>
      <c r="B6151" s="6">
        <v>2</v>
      </c>
    </row>
    <row r="6152" spans="1:2" x14ac:dyDescent="0.25">
      <c r="A6152" s="6" t="s">
        <v>34555</v>
      </c>
      <c r="B6152" s="6">
        <v>2</v>
      </c>
    </row>
    <row r="6153" spans="1:2" x14ac:dyDescent="0.25">
      <c r="A6153" s="6" t="s">
        <v>36480</v>
      </c>
      <c r="B6153" s="6">
        <v>2</v>
      </c>
    </row>
    <row r="6154" spans="1:2" x14ac:dyDescent="0.25">
      <c r="A6154" s="6" t="s">
        <v>36495</v>
      </c>
      <c r="B6154" s="6">
        <v>2</v>
      </c>
    </row>
    <row r="6155" spans="1:2" x14ac:dyDescent="0.25">
      <c r="A6155" s="6" t="s">
        <v>34026</v>
      </c>
      <c r="B6155" s="6">
        <v>2</v>
      </c>
    </row>
    <row r="6156" spans="1:2" x14ac:dyDescent="0.25">
      <c r="A6156" s="6" t="s">
        <v>34554</v>
      </c>
      <c r="B6156" s="6">
        <v>2</v>
      </c>
    </row>
    <row r="6157" spans="1:2" x14ac:dyDescent="0.25">
      <c r="A6157" s="6" t="s">
        <v>34553</v>
      </c>
      <c r="B6157" s="6">
        <v>2</v>
      </c>
    </row>
    <row r="6158" spans="1:2" x14ac:dyDescent="0.25">
      <c r="A6158" s="6" t="s">
        <v>34552</v>
      </c>
      <c r="B6158" s="6">
        <v>2</v>
      </c>
    </row>
    <row r="6159" spans="1:2" x14ac:dyDescent="0.25">
      <c r="A6159" s="6" t="s">
        <v>34551</v>
      </c>
      <c r="B6159" s="6">
        <v>2</v>
      </c>
    </row>
    <row r="6160" spans="1:2" x14ac:dyDescent="0.25">
      <c r="A6160" s="6" t="s">
        <v>34550</v>
      </c>
      <c r="B6160" s="6">
        <v>2</v>
      </c>
    </row>
    <row r="6161" spans="1:2" x14ac:dyDescent="0.25">
      <c r="A6161" s="6" t="s">
        <v>34549</v>
      </c>
      <c r="B6161" s="6">
        <v>2</v>
      </c>
    </row>
    <row r="6162" spans="1:2" x14ac:dyDescent="0.25">
      <c r="A6162" s="6" t="s">
        <v>36563</v>
      </c>
      <c r="B6162" s="6">
        <v>2</v>
      </c>
    </row>
    <row r="6163" spans="1:2" x14ac:dyDescent="0.25">
      <c r="A6163" s="6" t="s">
        <v>34548</v>
      </c>
      <c r="B6163" s="6">
        <v>2</v>
      </c>
    </row>
    <row r="6164" spans="1:2" x14ac:dyDescent="0.25">
      <c r="A6164" s="6" t="s">
        <v>34547</v>
      </c>
      <c r="B6164" s="6">
        <v>2</v>
      </c>
    </row>
    <row r="6165" spans="1:2" x14ac:dyDescent="0.25">
      <c r="A6165" s="6" t="s">
        <v>34546</v>
      </c>
      <c r="B6165" s="6">
        <v>2</v>
      </c>
    </row>
    <row r="6166" spans="1:2" x14ac:dyDescent="0.25">
      <c r="A6166" s="6" t="s">
        <v>34545</v>
      </c>
      <c r="B6166" s="6">
        <v>2</v>
      </c>
    </row>
    <row r="6167" spans="1:2" x14ac:dyDescent="0.25">
      <c r="A6167" s="6" t="s">
        <v>34544</v>
      </c>
      <c r="B6167" s="6">
        <v>2</v>
      </c>
    </row>
    <row r="6168" spans="1:2" x14ac:dyDescent="0.25">
      <c r="A6168" s="6" t="s">
        <v>36713</v>
      </c>
      <c r="B6168" s="6">
        <v>2</v>
      </c>
    </row>
    <row r="6169" spans="1:2" x14ac:dyDescent="0.25">
      <c r="A6169" s="6" t="s">
        <v>36155</v>
      </c>
      <c r="B6169" s="6">
        <v>2</v>
      </c>
    </row>
    <row r="6170" spans="1:2" x14ac:dyDescent="0.25">
      <c r="A6170" s="6" t="s">
        <v>34543</v>
      </c>
      <c r="B6170" s="6">
        <v>2</v>
      </c>
    </row>
    <row r="6171" spans="1:2" x14ac:dyDescent="0.25">
      <c r="A6171" s="6" t="s">
        <v>36522</v>
      </c>
      <c r="B6171" s="6">
        <v>2</v>
      </c>
    </row>
    <row r="6172" spans="1:2" x14ac:dyDescent="0.25">
      <c r="A6172" s="6" t="s">
        <v>34542</v>
      </c>
      <c r="B6172" s="6">
        <v>2</v>
      </c>
    </row>
    <row r="6173" spans="1:2" x14ac:dyDescent="0.25">
      <c r="A6173" s="6" t="s">
        <v>36182</v>
      </c>
      <c r="B6173" s="6">
        <v>2</v>
      </c>
    </row>
    <row r="6174" spans="1:2" x14ac:dyDescent="0.25">
      <c r="A6174" s="6" t="s">
        <v>34541</v>
      </c>
      <c r="B6174" s="6">
        <v>2</v>
      </c>
    </row>
    <row r="6175" spans="1:2" x14ac:dyDescent="0.25">
      <c r="A6175" s="6" t="s">
        <v>34540</v>
      </c>
      <c r="B6175" s="6">
        <v>2</v>
      </c>
    </row>
    <row r="6176" spans="1:2" x14ac:dyDescent="0.25">
      <c r="A6176" s="6" t="s">
        <v>34539</v>
      </c>
      <c r="B6176" s="6">
        <v>2</v>
      </c>
    </row>
    <row r="6177" spans="1:2" x14ac:dyDescent="0.25">
      <c r="A6177" s="6" t="s">
        <v>34538</v>
      </c>
      <c r="B6177" s="6">
        <v>2</v>
      </c>
    </row>
    <row r="6178" spans="1:2" x14ac:dyDescent="0.25">
      <c r="A6178" s="6" t="s">
        <v>34537</v>
      </c>
      <c r="B6178" s="6">
        <v>2</v>
      </c>
    </row>
    <row r="6179" spans="1:2" x14ac:dyDescent="0.25">
      <c r="A6179" s="6" t="s">
        <v>34536</v>
      </c>
      <c r="B6179" s="6">
        <v>2</v>
      </c>
    </row>
    <row r="6180" spans="1:2" x14ac:dyDescent="0.25">
      <c r="A6180" s="6" t="s">
        <v>34535</v>
      </c>
      <c r="B6180" s="6">
        <v>2</v>
      </c>
    </row>
    <row r="6181" spans="1:2" x14ac:dyDescent="0.25">
      <c r="A6181" s="6" t="s">
        <v>36616</v>
      </c>
      <c r="B6181" s="6">
        <v>2</v>
      </c>
    </row>
    <row r="6182" spans="1:2" x14ac:dyDescent="0.25">
      <c r="A6182" s="6" t="s">
        <v>34534</v>
      </c>
      <c r="B6182" s="6">
        <v>2</v>
      </c>
    </row>
    <row r="6183" spans="1:2" x14ac:dyDescent="0.25">
      <c r="A6183" s="6" t="s">
        <v>34533</v>
      </c>
      <c r="B6183" s="6">
        <v>2</v>
      </c>
    </row>
    <row r="6184" spans="1:2" x14ac:dyDescent="0.25">
      <c r="A6184" s="6" t="s">
        <v>34532</v>
      </c>
      <c r="B6184" s="6">
        <v>2</v>
      </c>
    </row>
    <row r="6185" spans="1:2" x14ac:dyDescent="0.25">
      <c r="A6185" s="6" t="s">
        <v>34531</v>
      </c>
      <c r="B6185" s="6">
        <v>2</v>
      </c>
    </row>
    <row r="6186" spans="1:2" x14ac:dyDescent="0.25">
      <c r="A6186" s="6" t="s">
        <v>34530</v>
      </c>
      <c r="B6186" s="6">
        <v>2</v>
      </c>
    </row>
    <row r="6187" spans="1:2" x14ac:dyDescent="0.25">
      <c r="A6187" s="6" t="s">
        <v>34529</v>
      </c>
      <c r="B6187" s="6">
        <v>2</v>
      </c>
    </row>
    <row r="6188" spans="1:2" x14ac:dyDescent="0.25">
      <c r="A6188" s="6" t="s">
        <v>34528</v>
      </c>
      <c r="B6188" s="6">
        <v>2</v>
      </c>
    </row>
    <row r="6189" spans="1:2" x14ac:dyDescent="0.25">
      <c r="A6189" s="6" t="s">
        <v>34527</v>
      </c>
      <c r="B6189" s="6">
        <v>2</v>
      </c>
    </row>
    <row r="6190" spans="1:2" x14ac:dyDescent="0.25">
      <c r="A6190" s="6" t="s">
        <v>34526</v>
      </c>
      <c r="B6190" s="6">
        <v>2</v>
      </c>
    </row>
    <row r="6191" spans="1:2" x14ac:dyDescent="0.25">
      <c r="A6191" s="6" t="s">
        <v>34525</v>
      </c>
      <c r="B6191" s="6">
        <v>2</v>
      </c>
    </row>
    <row r="6192" spans="1:2" x14ac:dyDescent="0.25">
      <c r="A6192" s="6" t="s">
        <v>34524</v>
      </c>
      <c r="B6192" s="6">
        <v>2</v>
      </c>
    </row>
    <row r="6193" spans="1:2" x14ac:dyDescent="0.25">
      <c r="A6193" s="6" t="s">
        <v>36586</v>
      </c>
      <c r="B6193" s="6">
        <v>2</v>
      </c>
    </row>
    <row r="6194" spans="1:2" x14ac:dyDescent="0.25">
      <c r="A6194" s="6" t="s">
        <v>36339</v>
      </c>
      <c r="B6194" s="6">
        <v>2</v>
      </c>
    </row>
    <row r="6195" spans="1:2" x14ac:dyDescent="0.25">
      <c r="A6195" s="6" t="s">
        <v>34523</v>
      </c>
      <c r="B6195" s="6">
        <v>2</v>
      </c>
    </row>
    <row r="6196" spans="1:2" x14ac:dyDescent="0.25">
      <c r="A6196" s="6" t="s">
        <v>34522</v>
      </c>
      <c r="B6196" s="6">
        <v>2</v>
      </c>
    </row>
    <row r="6197" spans="1:2" x14ac:dyDescent="0.25">
      <c r="A6197" s="6" t="s">
        <v>36181</v>
      </c>
      <c r="B6197" s="6">
        <v>2</v>
      </c>
    </row>
    <row r="6198" spans="1:2" x14ac:dyDescent="0.25">
      <c r="A6198" s="6" t="s">
        <v>36381</v>
      </c>
      <c r="B6198" s="6">
        <v>2</v>
      </c>
    </row>
    <row r="6199" spans="1:2" x14ac:dyDescent="0.25">
      <c r="A6199" s="6" t="s">
        <v>34521</v>
      </c>
      <c r="B6199" s="6">
        <v>2</v>
      </c>
    </row>
    <row r="6200" spans="1:2" x14ac:dyDescent="0.25">
      <c r="A6200" s="6" t="s">
        <v>34520</v>
      </c>
      <c r="B6200" s="6">
        <v>2</v>
      </c>
    </row>
    <row r="6201" spans="1:2" x14ac:dyDescent="0.25">
      <c r="A6201" s="6" t="s">
        <v>34519</v>
      </c>
      <c r="B6201" s="6">
        <v>2</v>
      </c>
    </row>
    <row r="6202" spans="1:2" x14ac:dyDescent="0.25">
      <c r="A6202" s="6" t="s">
        <v>34518</v>
      </c>
      <c r="B6202" s="6">
        <v>2</v>
      </c>
    </row>
    <row r="6203" spans="1:2" x14ac:dyDescent="0.25">
      <c r="A6203" s="6" t="s">
        <v>34517</v>
      </c>
      <c r="B6203" s="6">
        <v>2</v>
      </c>
    </row>
    <row r="6204" spans="1:2" x14ac:dyDescent="0.25">
      <c r="A6204" s="6" t="s">
        <v>36194</v>
      </c>
      <c r="B6204" s="6">
        <v>2</v>
      </c>
    </row>
    <row r="6205" spans="1:2" x14ac:dyDescent="0.25">
      <c r="A6205" s="6" t="s">
        <v>34033</v>
      </c>
      <c r="B6205" s="6">
        <v>2</v>
      </c>
    </row>
    <row r="6206" spans="1:2" x14ac:dyDescent="0.25">
      <c r="A6206" s="6" t="s">
        <v>34516</v>
      </c>
      <c r="B6206" s="6">
        <v>2</v>
      </c>
    </row>
    <row r="6207" spans="1:2" x14ac:dyDescent="0.25">
      <c r="A6207" s="6" t="s">
        <v>36141</v>
      </c>
      <c r="B6207" s="6">
        <v>2</v>
      </c>
    </row>
    <row r="6208" spans="1:2" x14ac:dyDescent="0.25">
      <c r="A6208" s="6" t="s">
        <v>36291</v>
      </c>
      <c r="B6208" s="6">
        <v>2</v>
      </c>
    </row>
    <row r="6209" spans="1:2" x14ac:dyDescent="0.25">
      <c r="A6209" s="6" t="s">
        <v>34515</v>
      </c>
      <c r="B6209" s="6">
        <v>2</v>
      </c>
    </row>
    <row r="6210" spans="1:2" x14ac:dyDescent="0.25">
      <c r="A6210" s="6" t="s">
        <v>34514</v>
      </c>
      <c r="B6210" s="6">
        <v>2</v>
      </c>
    </row>
    <row r="6211" spans="1:2" x14ac:dyDescent="0.25">
      <c r="A6211" s="6" t="s">
        <v>34513</v>
      </c>
      <c r="B6211" s="6">
        <v>2</v>
      </c>
    </row>
    <row r="6212" spans="1:2" x14ac:dyDescent="0.25">
      <c r="A6212" s="6" t="s">
        <v>34512</v>
      </c>
      <c r="B6212" s="6">
        <v>2</v>
      </c>
    </row>
    <row r="6213" spans="1:2" x14ac:dyDescent="0.25">
      <c r="A6213" s="6" t="s">
        <v>34511</v>
      </c>
      <c r="B6213" s="6">
        <v>2</v>
      </c>
    </row>
    <row r="6214" spans="1:2" x14ac:dyDescent="0.25">
      <c r="A6214" s="6" t="s">
        <v>36599</v>
      </c>
      <c r="B6214" s="6">
        <v>2</v>
      </c>
    </row>
    <row r="6215" spans="1:2" x14ac:dyDescent="0.25">
      <c r="A6215" s="6" t="s">
        <v>36412</v>
      </c>
      <c r="B6215" s="6">
        <v>2</v>
      </c>
    </row>
    <row r="6216" spans="1:2" x14ac:dyDescent="0.25">
      <c r="A6216" s="6" t="s">
        <v>34510</v>
      </c>
      <c r="B6216" s="6">
        <v>2</v>
      </c>
    </row>
    <row r="6217" spans="1:2" x14ac:dyDescent="0.25">
      <c r="A6217" s="6" t="s">
        <v>34041</v>
      </c>
      <c r="B6217" s="6">
        <v>2</v>
      </c>
    </row>
    <row r="6218" spans="1:2" x14ac:dyDescent="0.25">
      <c r="A6218" s="6" t="s">
        <v>34509</v>
      </c>
      <c r="B6218" s="6">
        <v>2</v>
      </c>
    </row>
    <row r="6219" spans="1:2" x14ac:dyDescent="0.25">
      <c r="A6219" s="6" t="s">
        <v>36123</v>
      </c>
      <c r="B6219" s="6">
        <v>2</v>
      </c>
    </row>
    <row r="6220" spans="1:2" x14ac:dyDescent="0.25">
      <c r="A6220" s="6" t="s">
        <v>34508</v>
      </c>
      <c r="B6220" s="6">
        <v>2</v>
      </c>
    </row>
    <row r="6221" spans="1:2" x14ac:dyDescent="0.25">
      <c r="A6221" s="6" t="s">
        <v>34507</v>
      </c>
      <c r="B6221" s="6">
        <v>2</v>
      </c>
    </row>
    <row r="6222" spans="1:2" x14ac:dyDescent="0.25">
      <c r="A6222" s="6" t="s">
        <v>36287</v>
      </c>
      <c r="B6222" s="6">
        <v>2</v>
      </c>
    </row>
    <row r="6223" spans="1:2" x14ac:dyDescent="0.25">
      <c r="A6223" s="6" t="s">
        <v>34506</v>
      </c>
      <c r="B6223" s="6">
        <v>2</v>
      </c>
    </row>
    <row r="6224" spans="1:2" x14ac:dyDescent="0.25">
      <c r="A6224" s="6" t="s">
        <v>34505</v>
      </c>
      <c r="B6224" s="6">
        <v>2</v>
      </c>
    </row>
    <row r="6225" spans="1:2" x14ac:dyDescent="0.25">
      <c r="A6225" s="6" t="s">
        <v>34504</v>
      </c>
      <c r="B6225" s="6">
        <v>2</v>
      </c>
    </row>
    <row r="6226" spans="1:2" x14ac:dyDescent="0.25">
      <c r="A6226" s="6" t="s">
        <v>34503</v>
      </c>
      <c r="B6226" s="6">
        <v>2</v>
      </c>
    </row>
    <row r="6227" spans="1:2" x14ac:dyDescent="0.25">
      <c r="A6227" s="6" t="s">
        <v>34502</v>
      </c>
      <c r="B6227" s="6">
        <v>2</v>
      </c>
    </row>
    <row r="6228" spans="1:2" x14ac:dyDescent="0.25">
      <c r="A6228" s="6" t="s">
        <v>34501</v>
      </c>
      <c r="B6228" s="6">
        <v>2</v>
      </c>
    </row>
    <row r="6229" spans="1:2" x14ac:dyDescent="0.25">
      <c r="A6229" s="6" t="s">
        <v>36238</v>
      </c>
      <c r="B6229" s="6">
        <v>2</v>
      </c>
    </row>
    <row r="6230" spans="1:2" x14ac:dyDescent="0.25">
      <c r="A6230" s="6" t="s">
        <v>36164</v>
      </c>
      <c r="B6230" s="6">
        <v>2</v>
      </c>
    </row>
    <row r="6231" spans="1:2" x14ac:dyDescent="0.25">
      <c r="A6231" s="6" t="s">
        <v>34500</v>
      </c>
      <c r="B6231" s="6">
        <v>2</v>
      </c>
    </row>
    <row r="6232" spans="1:2" x14ac:dyDescent="0.25">
      <c r="A6232" s="6" t="s">
        <v>34499</v>
      </c>
      <c r="B6232" s="6">
        <v>2</v>
      </c>
    </row>
    <row r="6233" spans="1:2" x14ac:dyDescent="0.25">
      <c r="A6233" s="6" t="s">
        <v>244</v>
      </c>
      <c r="B6233" s="6">
        <v>2</v>
      </c>
    </row>
    <row r="6234" spans="1:2" x14ac:dyDescent="0.25">
      <c r="A6234" s="6" t="s">
        <v>34498</v>
      </c>
      <c r="B6234" s="6">
        <v>2</v>
      </c>
    </row>
    <row r="6235" spans="1:2" x14ac:dyDescent="0.25">
      <c r="A6235" s="6" t="s">
        <v>34497</v>
      </c>
      <c r="B6235" s="6">
        <v>2</v>
      </c>
    </row>
    <row r="6236" spans="1:2" x14ac:dyDescent="0.25">
      <c r="A6236" s="6" t="s">
        <v>34496</v>
      </c>
      <c r="B6236" s="6">
        <v>2</v>
      </c>
    </row>
    <row r="6237" spans="1:2" x14ac:dyDescent="0.25">
      <c r="A6237" s="6" t="s">
        <v>34495</v>
      </c>
      <c r="B6237" s="6">
        <v>2</v>
      </c>
    </row>
    <row r="6238" spans="1:2" x14ac:dyDescent="0.25">
      <c r="A6238" s="6" t="s">
        <v>36289</v>
      </c>
      <c r="B6238" s="6">
        <v>2</v>
      </c>
    </row>
    <row r="6239" spans="1:2" x14ac:dyDescent="0.25">
      <c r="A6239" s="6" t="s">
        <v>36327</v>
      </c>
      <c r="B6239" s="6">
        <v>2</v>
      </c>
    </row>
    <row r="6240" spans="1:2" x14ac:dyDescent="0.25">
      <c r="A6240" s="6" t="s">
        <v>34494</v>
      </c>
      <c r="B6240" s="6">
        <v>2</v>
      </c>
    </row>
    <row r="6241" spans="1:2" x14ac:dyDescent="0.25">
      <c r="A6241" s="6" t="s">
        <v>34493</v>
      </c>
      <c r="B6241" s="6">
        <v>2</v>
      </c>
    </row>
    <row r="6242" spans="1:2" x14ac:dyDescent="0.25">
      <c r="A6242" s="6" t="s">
        <v>36688</v>
      </c>
      <c r="B6242" s="6">
        <v>2</v>
      </c>
    </row>
    <row r="6243" spans="1:2" x14ac:dyDescent="0.25">
      <c r="A6243" s="6" t="s">
        <v>34492</v>
      </c>
      <c r="B6243" s="6">
        <v>2</v>
      </c>
    </row>
    <row r="6244" spans="1:2" x14ac:dyDescent="0.25">
      <c r="A6244" s="6" t="s">
        <v>34491</v>
      </c>
      <c r="B6244" s="6">
        <v>2</v>
      </c>
    </row>
    <row r="6245" spans="1:2" x14ac:dyDescent="0.25">
      <c r="A6245" s="6" t="s">
        <v>36138</v>
      </c>
      <c r="B6245" s="6">
        <v>2</v>
      </c>
    </row>
    <row r="6246" spans="1:2" x14ac:dyDescent="0.25">
      <c r="A6246" s="6" t="s">
        <v>34490</v>
      </c>
      <c r="B6246" s="6">
        <v>2</v>
      </c>
    </row>
    <row r="6247" spans="1:2" x14ac:dyDescent="0.25">
      <c r="A6247" s="6" t="s">
        <v>34489</v>
      </c>
      <c r="B6247" s="6">
        <v>2</v>
      </c>
    </row>
    <row r="6248" spans="1:2" x14ac:dyDescent="0.25">
      <c r="A6248" s="6" t="s">
        <v>34488</v>
      </c>
      <c r="B6248" s="6">
        <v>2</v>
      </c>
    </row>
    <row r="6249" spans="1:2" x14ac:dyDescent="0.25">
      <c r="A6249" s="6" t="s">
        <v>34487</v>
      </c>
      <c r="B6249" s="6">
        <v>2</v>
      </c>
    </row>
    <row r="6250" spans="1:2" x14ac:dyDescent="0.25">
      <c r="A6250" s="6" t="s">
        <v>34486</v>
      </c>
      <c r="B6250" s="6">
        <v>2</v>
      </c>
    </row>
    <row r="6251" spans="1:2" x14ac:dyDescent="0.25">
      <c r="A6251" s="6" t="s">
        <v>34485</v>
      </c>
      <c r="B6251" s="6">
        <v>2</v>
      </c>
    </row>
    <row r="6252" spans="1:2" x14ac:dyDescent="0.25">
      <c r="A6252" s="6" t="s">
        <v>34484</v>
      </c>
      <c r="B6252" s="6">
        <v>2</v>
      </c>
    </row>
    <row r="6253" spans="1:2" x14ac:dyDescent="0.25">
      <c r="A6253" s="6" t="s">
        <v>34483</v>
      </c>
      <c r="B6253" s="6">
        <v>2</v>
      </c>
    </row>
    <row r="6254" spans="1:2" x14ac:dyDescent="0.25">
      <c r="A6254" s="6" t="s">
        <v>36676</v>
      </c>
      <c r="B6254" s="6">
        <v>2</v>
      </c>
    </row>
    <row r="6255" spans="1:2" x14ac:dyDescent="0.25">
      <c r="A6255" s="6" t="s">
        <v>34039</v>
      </c>
      <c r="B6255" s="6">
        <v>2</v>
      </c>
    </row>
    <row r="6256" spans="1:2" x14ac:dyDescent="0.25">
      <c r="A6256" s="6" t="s">
        <v>36580</v>
      </c>
      <c r="B6256" s="6">
        <v>2</v>
      </c>
    </row>
    <row r="6257" spans="1:2" x14ac:dyDescent="0.25">
      <c r="A6257" s="6" t="s">
        <v>36501</v>
      </c>
      <c r="B6257" s="6">
        <v>2</v>
      </c>
    </row>
    <row r="6258" spans="1:2" x14ac:dyDescent="0.25">
      <c r="A6258" s="6" t="s">
        <v>249</v>
      </c>
      <c r="B6258" s="6">
        <v>2</v>
      </c>
    </row>
    <row r="6259" spans="1:2" x14ac:dyDescent="0.25">
      <c r="A6259" s="6" t="s">
        <v>36579</v>
      </c>
      <c r="B6259" s="6">
        <v>2</v>
      </c>
    </row>
    <row r="6260" spans="1:2" x14ac:dyDescent="0.25">
      <c r="A6260" s="6" t="s">
        <v>34482</v>
      </c>
      <c r="B6260" s="6">
        <v>2</v>
      </c>
    </row>
    <row r="6261" spans="1:2" x14ac:dyDescent="0.25">
      <c r="A6261" s="6" t="s">
        <v>65</v>
      </c>
      <c r="B6261" s="6">
        <v>2</v>
      </c>
    </row>
    <row r="6262" spans="1:2" x14ac:dyDescent="0.25">
      <c r="A6262" s="6" t="s">
        <v>34481</v>
      </c>
      <c r="B6262" s="6">
        <v>2</v>
      </c>
    </row>
    <row r="6263" spans="1:2" x14ac:dyDescent="0.25">
      <c r="A6263" s="6" t="s">
        <v>34480</v>
      </c>
      <c r="B6263" s="6">
        <v>2</v>
      </c>
    </row>
    <row r="6264" spans="1:2" x14ac:dyDescent="0.25">
      <c r="A6264" s="6" t="s">
        <v>34479</v>
      </c>
      <c r="B6264" s="6">
        <v>2</v>
      </c>
    </row>
    <row r="6265" spans="1:2" x14ac:dyDescent="0.25">
      <c r="A6265" s="6" t="s">
        <v>36463</v>
      </c>
      <c r="B6265" s="6">
        <v>2</v>
      </c>
    </row>
    <row r="6266" spans="1:2" x14ac:dyDescent="0.25">
      <c r="A6266" s="6" t="s">
        <v>34478</v>
      </c>
      <c r="B6266" s="6">
        <v>2</v>
      </c>
    </row>
    <row r="6267" spans="1:2" x14ac:dyDescent="0.25">
      <c r="A6267" s="6" t="s">
        <v>34477</v>
      </c>
      <c r="B6267" s="6">
        <v>2</v>
      </c>
    </row>
    <row r="6268" spans="1:2" x14ac:dyDescent="0.25">
      <c r="A6268" s="6" t="s">
        <v>34476</v>
      </c>
      <c r="B6268" s="6">
        <v>2</v>
      </c>
    </row>
    <row r="6269" spans="1:2" x14ac:dyDescent="0.25">
      <c r="A6269" s="6" t="s">
        <v>36687</v>
      </c>
      <c r="B6269" s="6">
        <v>2</v>
      </c>
    </row>
    <row r="6270" spans="1:2" x14ac:dyDescent="0.25">
      <c r="A6270" s="6" t="s">
        <v>34475</v>
      </c>
      <c r="B6270" s="6">
        <v>2</v>
      </c>
    </row>
    <row r="6271" spans="1:2" x14ac:dyDescent="0.25">
      <c r="A6271" s="6" t="s">
        <v>34474</v>
      </c>
      <c r="B6271" s="6">
        <v>2</v>
      </c>
    </row>
    <row r="6272" spans="1:2" x14ac:dyDescent="0.25">
      <c r="A6272" s="6" t="s">
        <v>36470</v>
      </c>
      <c r="B6272" s="6">
        <v>2</v>
      </c>
    </row>
    <row r="6273" spans="1:2" x14ac:dyDescent="0.25">
      <c r="A6273" s="6" t="s">
        <v>34473</v>
      </c>
      <c r="B6273" s="6">
        <v>2</v>
      </c>
    </row>
    <row r="6274" spans="1:2" x14ac:dyDescent="0.25">
      <c r="A6274" s="6" t="s">
        <v>34472</v>
      </c>
      <c r="B6274" s="6">
        <v>2</v>
      </c>
    </row>
    <row r="6275" spans="1:2" x14ac:dyDescent="0.25">
      <c r="A6275" s="6" t="s">
        <v>34471</v>
      </c>
      <c r="B6275" s="6">
        <v>2</v>
      </c>
    </row>
    <row r="6276" spans="1:2" x14ac:dyDescent="0.25">
      <c r="A6276" s="6" t="s">
        <v>34470</v>
      </c>
      <c r="B6276" s="6">
        <v>2</v>
      </c>
    </row>
    <row r="6277" spans="1:2" x14ac:dyDescent="0.25">
      <c r="A6277" s="6" t="s">
        <v>36349</v>
      </c>
      <c r="B6277" s="6">
        <v>2</v>
      </c>
    </row>
    <row r="6278" spans="1:2" x14ac:dyDescent="0.25">
      <c r="A6278" s="6" t="s">
        <v>34469</v>
      </c>
      <c r="B6278" s="6">
        <v>2</v>
      </c>
    </row>
    <row r="6279" spans="1:2" x14ac:dyDescent="0.25">
      <c r="A6279" s="6" t="s">
        <v>34468</v>
      </c>
      <c r="B6279" s="6">
        <v>2</v>
      </c>
    </row>
    <row r="6280" spans="1:2" x14ac:dyDescent="0.25">
      <c r="A6280" s="6" t="s">
        <v>34467</v>
      </c>
      <c r="B6280" s="6">
        <v>2</v>
      </c>
    </row>
    <row r="6281" spans="1:2" x14ac:dyDescent="0.25">
      <c r="A6281" s="6" t="s">
        <v>34466</v>
      </c>
      <c r="B6281" s="6">
        <v>2</v>
      </c>
    </row>
    <row r="6282" spans="1:2" x14ac:dyDescent="0.25">
      <c r="A6282" s="6" t="s">
        <v>36514</v>
      </c>
      <c r="B6282" s="6">
        <v>2</v>
      </c>
    </row>
    <row r="6283" spans="1:2" x14ac:dyDescent="0.25">
      <c r="A6283" s="6" t="s">
        <v>94</v>
      </c>
      <c r="B6283" s="6">
        <v>2</v>
      </c>
    </row>
    <row r="6284" spans="1:2" x14ac:dyDescent="0.25">
      <c r="A6284" s="6" t="s">
        <v>34465</v>
      </c>
      <c r="B6284" s="6">
        <v>2</v>
      </c>
    </row>
    <row r="6285" spans="1:2" x14ac:dyDescent="0.25">
      <c r="A6285" s="6" t="s">
        <v>34464</v>
      </c>
      <c r="B6285" s="6">
        <v>2</v>
      </c>
    </row>
    <row r="6286" spans="1:2" x14ac:dyDescent="0.25">
      <c r="A6286" s="6" t="s">
        <v>34463</v>
      </c>
      <c r="B6286" s="6">
        <v>2</v>
      </c>
    </row>
    <row r="6287" spans="1:2" x14ac:dyDescent="0.25">
      <c r="A6287" s="6" t="s">
        <v>36492</v>
      </c>
      <c r="B6287" s="6">
        <v>2</v>
      </c>
    </row>
    <row r="6288" spans="1:2" x14ac:dyDescent="0.25">
      <c r="A6288" s="6" t="s">
        <v>52</v>
      </c>
      <c r="B6288" s="6">
        <v>2</v>
      </c>
    </row>
    <row r="6289" spans="1:2" x14ac:dyDescent="0.25">
      <c r="A6289" s="6" t="s">
        <v>34462</v>
      </c>
      <c r="B6289" s="6">
        <v>2</v>
      </c>
    </row>
    <row r="6290" spans="1:2" x14ac:dyDescent="0.25">
      <c r="A6290" s="6" t="s">
        <v>34461</v>
      </c>
      <c r="B6290" s="6">
        <v>2</v>
      </c>
    </row>
    <row r="6291" spans="1:2" x14ac:dyDescent="0.25">
      <c r="A6291" s="6" t="s">
        <v>34460</v>
      </c>
      <c r="B6291" s="6">
        <v>2</v>
      </c>
    </row>
    <row r="6292" spans="1:2" x14ac:dyDescent="0.25">
      <c r="A6292" s="6" t="s">
        <v>34459</v>
      </c>
      <c r="B6292" s="6">
        <v>2</v>
      </c>
    </row>
    <row r="6293" spans="1:2" x14ac:dyDescent="0.25">
      <c r="A6293" s="6" t="s">
        <v>34458</v>
      </c>
      <c r="B6293" s="6">
        <v>2</v>
      </c>
    </row>
    <row r="6294" spans="1:2" x14ac:dyDescent="0.25">
      <c r="A6294" s="6" t="s">
        <v>34457</v>
      </c>
      <c r="B6294" s="6">
        <v>2</v>
      </c>
    </row>
    <row r="6295" spans="1:2" x14ac:dyDescent="0.25">
      <c r="A6295" s="15" t="s">
        <v>37363</v>
      </c>
      <c r="B6295" s="6">
        <v>2</v>
      </c>
    </row>
    <row r="6296" spans="1:2" x14ac:dyDescent="0.25">
      <c r="A6296" s="6" t="s">
        <v>34456</v>
      </c>
      <c r="B6296" s="6">
        <v>2</v>
      </c>
    </row>
    <row r="6297" spans="1:2" x14ac:dyDescent="0.25">
      <c r="A6297" s="6" t="s">
        <v>34455</v>
      </c>
      <c r="B6297" s="6">
        <v>2</v>
      </c>
    </row>
    <row r="6298" spans="1:2" x14ac:dyDescent="0.25">
      <c r="A6298" s="6" t="s">
        <v>34454</v>
      </c>
      <c r="B6298" s="6">
        <v>2</v>
      </c>
    </row>
    <row r="6299" spans="1:2" x14ac:dyDescent="0.25">
      <c r="A6299" s="15" t="s">
        <v>37364</v>
      </c>
      <c r="B6299" s="6">
        <v>2</v>
      </c>
    </row>
    <row r="6300" spans="1:2" x14ac:dyDescent="0.25">
      <c r="A6300" s="6" t="s">
        <v>34031</v>
      </c>
      <c r="B6300" s="6">
        <v>2</v>
      </c>
    </row>
    <row r="6301" spans="1:2" x14ac:dyDescent="0.25">
      <c r="A6301" s="6" t="s">
        <v>34453</v>
      </c>
      <c r="B6301" s="6">
        <v>2</v>
      </c>
    </row>
    <row r="6302" spans="1:2" x14ac:dyDescent="0.25">
      <c r="A6302" s="6" t="s">
        <v>34452</v>
      </c>
      <c r="B6302" s="6">
        <v>2</v>
      </c>
    </row>
    <row r="6303" spans="1:2" x14ac:dyDescent="0.25">
      <c r="A6303" s="6" t="s">
        <v>34451</v>
      </c>
      <c r="B6303" s="6">
        <v>2</v>
      </c>
    </row>
    <row r="6304" spans="1:2" x14ac:dyDescent="0.25">
      <c r="A6304" s="6" t="s">
        <v>34450</v>
      </c>
      <c r="B6304" s="6">
        <v>2</v>
      </c>
    </row>
    <row r="6305" spans="1:2" x14ac:dyDescent="0.25">
      <c r="A6305" s="6" t="s">
        <v>34449</v>
      </c>
      <c r="B6305" s="6">
        <v>2</v>
      </c>
    </row>
    <row r="6306" spans="1:2" x14ac:dyDescent="0.25">
      <c r="A6306" s="6" t="s">
        <v>34448</v>
      </c>
      <c r="B6306" s="6">
        <v>2</v>
      </c>
    </row>
    <row r="6307" spans="1:2" x14ac:dyDescent="0.25">
      <c r="A6307" s="6" t="s">
        <v>34447</v>
      </c>
      <c r="B6307" s="6">
        <v>2</v>
      </c>
    </row>
    <row r="6308" spans="1:2" x14ac:dyDescent="0.25">
      <c r="A6308" s="6" t="s">
        <v>36397</v>
      </c>
      <c r="B6308" s="6">
        <v>2</v>
      </c>
    </row>
    <row r="6309" spans="1:2" x14ac:dyDescent="0.25">
      <c r="A6309" s="6" t="s">
        <v>36228</v>
      </c>
      <c r="B6309" s="6">
        <v>2</v>
      </c>
    </row>
    <row r="6310" spans="1:2" x14ac:dyDescent="0.25">
      <c r="A6310" s="6" t="s">
        <v>34446</v>
      </c>
      <c r="B6310" s="6">
        <v>2</v>
      </c>
    </row>
    <row r="6311" spans="1:2" x14ac:dyDescent="0.25">
      <c r="A6311" s="6" t="s">
        <v>127</v>
      </c>
      <c r="B6311" s="6">
        <v>2</v>
      </c>
    </row>
    <row r="6312" spans="1:2" x14ac:dyDescent="0.25">
      <c r="A6312" s="6" t="s">
        <v>34445</v>
      </c>
      <c r="B6312" s="6">
        <v>2</v>
      </c>
    </row>
    <row r="6313" spans="1:2" x14ac:dyDescent="0.25">
      <c r="A6313" s="6" t="s">
        <v>34444</v>
      </c>
      <c r="B6313" s="6">
        <v>2</v>
      </c>
    </row>
    <row r="6314" spans="1:2" x14ac:dyDescent="0.25">
      <c r="A6314" s="6" t="s">
        <v>34443</v>
      </c>
      <c r="B6314" s="6">
        <v>2</v>
      </c>
    </row>
    <row r="6315" spans="1:2" x14ac:dyDescent="0.25">
      <c r="A6315" s="6" t="s">
        <v>34442</v>
      </c>
      <c r="B6315" s="6">
        <v>2</v>
      </c>
    </row>
    <row r="6316" spans="1:2" x14ac:dyDescent="0.25">
      <c r="A6316" s="6" t="s">
        <v>34441</v>
      </c>
      <c r="B6316" s="6">
        <v>2</v>
      </c>
    </row>
    <row r="6317" spans="1:2" x14ac:dyDescent="0.25">
      <c r="A6317" s="6" t="s">
        <v>34440</v>
      </c>
      <c r="B6317" s="6">
        <v>2</v>
      </c>
    </row>
    <row r="6318" spans="1:2" x14ac:dyDescent="0.25">
      <c r="A6318" s="6" t="s">
        <v>34439</v>
      </c>
      <c r="B6318" s="6">
        <v>2</v>
      </c>
    </row>
    <row r="6319" spans="1:2" x14ac:dyDescent="0.25">
      <c r="A6319" s="6" t="s">
        <v>34438</v>
      </c>
      <c r="B6319" s="6">
        <v>2</v>
      </c>
    </row>
    <row r="6320" spans="1:2" x14ac:dyDescent="0.25">
      <c r="A6320" s="6" t="s">
        <v>34437</v>
      </c>
      <c r="B6320" s="6">
        <v>2</v>
      </c>
    </row>
    <row r="6321" spans="1:2" x14ac:dyDescent="0.25">
      <c r="A6321" s="6" t="s">
        <v>34436</v>
      </c>
      <c r="B6321" s="6">
        <v>2</v>
      </c>
    </row>
    <row r="6322" spans="1:2" x14ac:dyDescent="0.25">
      <c r="A6322" s="6" t="s">
        <v>34435</v>
      </c>
      <c r="B6322" s="6">
        <v>2</v>
      </c>
    </row>
    <row r="6323" spans="1:2" x14ac:dyDescent="0.25">
      <c r="A6323" s="6" t="s">
        <v>36704</v>
      </c>
      <c r="B6323" s="6">
        <v>2</v>
      </c>
    </row>
    <row r="6324" spans="1:2" x14ac:dyDescent="0.25">
      <c r="A6324" s="6" t="s">
        <v>34434</v>
      </c>
      <c r="B6324" s="6">
        <v>2</v>
      </c>
    </row>
    <row r="6325" spans="1:2" x14ac:dyDescent="0.25">
      <c r="A6325" s="6" t="s">
        <v>140</v>
      </c>
      <c r="B6325" s="6">
        <v>2</v>
      </c>
    </row>
    <row r="6326" spans="1:2" x14ac:dyDescent="0.25">
      <c r="A6326" s="6" t="s">
        <v>33</v>
      </c>
      <c r="B6326" s="6">
        <v>2</v>
      </c>
    </row>
    <row r="6327" spans="1:2" x14ac:dyDescent="0.25">
      <c r="A6327" s="6" t="s">
        <v>34433</v>
      </c>
      <c r="B6327" s="6">
        <v>2</v>
      </c>
    </row>
    <row r="6328" spans="1:2" x14ac:dyDescent="0.25">
      <c r="A6328" s="6" t="s">
        <v>34432</v>
      </c>
      <c r="B6328" s="6">
        <v>2</v>
      </c>
    </row>
    <row r="6329" spans="1:2" x14ac:dyDescent="0.25">
      <c r="A6329" s="6" t="s">
        <v>34431</v>
      </c>
      <c r="B6329" s="6">
        <v>2</v>
      </c>
    </row>
    <row r="6330" spans="1:2" x14ac:dyDescent="0.25">
      <c r="A6330" s="6" t="s">
        <v>34430</v>
      </c>
      <c r="B6330" s="6">
        <v>2</v>
      </c>
    </row>
    <row r="6331" spans="1:2" x14ac:dyDescent="0.25">
      <c r="A6331" s="6" t="s">
        <v>34429</v>
      </c>
      <c r="B6331" s="6">
        <v>2</v>
      </c>
    </row>
    <row r="6332" spans="1:2" x14ac:dyDescent="0.25">
      <c r="A6332" s="6" t="s">
        <v>34428</v>
      </c>
      <c r="B6332" s="6">
        <v>2</v>
      </c>
    </row>
    <row r="6333" spans="1:2" x14ac:dyDescent="0.25">
      <c r="A6333" s="6" t="s">
        <v>34427</v>
      </c>
      <c r="B6333" s="6">
        <v>2</v>
      </c>
    </row>
    <row r="6334" spans="1:2" x14ac:dyDescent="0.25">
      <c r="A6334" s="6" t="s">
        <v>34426</v>
      </c>
      <c r="B6334" s="6">
        <v>2</v>
      </c>
    </row>
    <row r="6335" spans="1:2" x14ac:dyDescent="0.25">
      <c r="A6335" s="6" t="s">
        <v>34425</v>
      </c>
      <c r="B6335" s="6">
        <v>2</v>
      </c>
    </row>
    <row r="6336" spans="1:2" x14ac:dyDescent="0.25">
      <c r="A6336" s="6" t="s">
        <v>34424</v>
      </c>
      <c r="B6336" s="6">
        <v>2</v>
      </c>
    </row>
    <row r="6337" spans="1:2" x14ac:dyDescent="0.25">
      <c r="A6337" s="6" t="s">
        <v>34423</v>
      </c>
      <c r="B6337" s="6">
        <v>2</v>
      </c>
    </row>
    <row r="6338" spans="1:2" x14ac:dyDescent="0.25">
      <c r="A6338" s="6" t="s">
        <v>34422</v>
      </c>
      <c r="B6338" s="6">
        <v>2</v>
      </c>
    </row>
    <row r="6339" spans="1:2" x14ac:dyDescent="0.25">
      <c r="A6339" s="15" t="s">
        <v>37365</v>
      </c>
      <c r="B6339" s="6">
        <v>2</v>
      </c>
    </row>
    <row r="6340" spans="1:2" x14ac:dyDescent="0.25">
      <c r="A6340" s="6" t="s">
        <v>36549</v>
      </c>
      <c r="B6340" s="6">
        <v>2</v>
      </c>
    </row>
    <row r="6341" spans="1:2" x14ac:dyDescent="0.25">
      <c r="A6341" s="6" t="s">
        <v>34421</v>
      </c>
      <c r="B6341" s="6">
        <v>2</v>
      </c>
    </row>
    <row r="6342" spans="1:2" x14ac:dyDescent="0.25">
      <c r="A6342" s="6" t="s">
        <v>34420</v>
      </c>
      <c r="B6342" s="6">
        <v>2</v>
      </c>
    </row>
    <row r="6343" spans="1:2" x14ac:dyDescent="0.25">
      <c r="A6343" s="6" t="s">
        <v>34419</v>
      </c>
      <c r="B6343" s="6">
        <v>2</v>
      </c>
    </row>
    <row r="6344" spans="1:2" x14ac:dyDescent="0.25">
      <c r="A6344" s="6" t="s">
        <v>216</v>
      </c>
      <c r="B6344" s="6">
        <v>2</v>
      </c>
    </row>
    <row r="6345" spans="1:2" x14ac:dyDescent="0.25">
      <c r="A6345" s="6" t="s">
        <v>34418</v>
      </c>
      <c r="B6345" s="6">
        <v>2</v>
      </c>
    </row>
    <row r="6346" spans="1:2" x14ac:dyDescent="0.25">
      <c r="A6346" s="6" t="s">
        <v>229</v>
      </c>
      <c r="B6346" s="6">
        <v>2</v>
      </c>
    </row>
    <row r="6347" spans="1:2" x14ac:dyDescent="0.25">
      <c r="A6347" s="15" t="s">
        <v>37366</v>
      </c>
      <c r="B6347" s="6">
        <v>2</v>
      </c>
    </row>
    <row r="6348" spans="1:2" x14ac:dyDescent="0.25">
      <c r="A6348" s="6" t="s">
        <v>36637</v>
      </c>
      <c r="B6348" s="6">
        <v>2</v>
      </c>
    </row>
    <row r="6349" spans="1:2" x14ac:dyDescent="0.25">
      <c r="A6349" s="6" t="s">
        <v>34417</v>
      </c>
      <c r="B6349" s="6">
        <v>2</v>
      </c>
    </row>
    <row r="6350" spans="1:2" x14ac:dyDescent="0.25">
      <c r="A6350" s="6" t="s">
        <v>34416</v>
      </c>
      <c r="B6350" s="6">
        <v>2</v>
      </c>
    </row>
    <row r="6351" spans="1:2" x14ac:dyDescent="0.25">
      <c r="A6351" s="6" t="s">
        <v>34415</v>
      </c>
      <c r="B6351" s="6">
        <v>2</v>
      </c>
    </row>
    <row r="6352" spans="1:2" x14ac:dyDescent="0.25">
      <c r="A6352" s="6" t="s">
        <v>36566</v>
      </c>
      <c r="B6352" s="6">
        <v>2</v>
      </c>
    </row>
    <row r="6353" spans="1:2" x14ac:dyDescent="0.25">
      <c r="A6353" s="6" t="s">
        <v>34414</v>
      </c>
      <c r="B6353" s="6">
        <v>2</v>
      </c>
    </row>
    <row r="6354" spans="1:2" x14ac:dyDescent="0.25">
      <c r="A6354" s="6" t="s">
        <v>34413</v>
      </c>
      <c r="B6354" s="6">
        <v>2</v>
      </c>
    </row>
    <row r="6355" spans="1:2" x14ac:dyDescent="0.25">
      <c r="A6355" s="6" t="s">
        <v>22</v>
      </c>
      <c r="B6355" s="6">
        <v>2</v>
      </c>
    </row>
    <row r="6356" spans="1:2" x14ac:dyDescent="0.25">
      <c r="A6356" s="6" t="s">
        <v>284</v>
      </c>
      <c r="B6356" s="6">
        <v>2</v>
      </c>
    </row>
    <row r="6357" spans="1:2" x14ac:dyDescent="0.25">
      <c r="A6357" s="6" t="s">
        <v>34412</v>
      </c>
      <c r="B6357" s="6">
        <v>2</v>
      </c>
    </row>
    <row r="6358" spans="1:2" x14ac:dyDescent="0.25">
      <c r="A6358" s="6" t="s">
        <v>34411</v>
      </c>
      <c r="B6358" s="6">
        <v>2</v>
      </c>
    </row>
    <row r="6359" spans="1:2" x14ac:dyDescent="0.25">
      <c r="A6359" s="6" t="s">
        <v>34410</v>
      </c>
      <c r="B6359" s="6">
        <v>2</v>
      </c>
    </row>
    <row r="6360" spans="1:2" x14ac:dyDescent="0.25">
      <c r="A6360" s="6" t="s">
        <v>34409</v>
      </c>
      <c r="B6360" s="6">
        <v>2</v>
      </c>
    </row>
    <row r="6361" spans="1:2" x14ac:dyDescent="0.25">
      <c r="A6361" s="6" t="s">
        <v>34408</v>
      </c>
      <c r="B6361" s="6">
        <v>2</v>
      </c>
    </row>
    <row r="6362" spans="1:2" x14ac:dyDescent="0.25">
      <c r="A6362" s="6" t="s">
        <v>36237</v>
      </c>
      <c r="B6362" s="6">
        <v>2</v>
      </c>
    </row>
    <row r="6363" spans="1:2" x14ac:dyDescent="0.25">
      <c r="A6363" s="6" t="s">
        <v>293</v>
      </c>
      <c r="B6363" s="6">
        <v>2</v>
      </c>
    </row>
    <row r="6364" spans="1:2" x14ac:dyDescent="0.25">
      <c r="A6364" s="6" t="s">
        <v>4</v>
      </c>
      <c r="B6364" s="6">
        <v>2</v>
      </c>
    </row>
    <row r="6365" spans="1:2" x14ac:dyDescent="0.25">
      <c r="A6365" s="6" t="s">
        <v>64</v>
      </c>
      <c r="B6365" s="6">
        <v>2</v>
      </c>
    </row>
    <row r="6366" spans="1:2" x14ac:dyDescent="0.25">
      <c r="A6366" s="6" t="s">
        <v>34407</v>
      </c>
      <c r="B6366" s="6">
        <v>2</v>
      </c>
    </row>
    <row r="6367" spans="1:2" x14ac:dyDescent="0.25">
      <c r="A6367" s="6" t="s">
        <v>34406</v>
      </c>
      <c r="B6367" s="6">
        <v>2</v>
      </c>
    </row>
    <row r="6368" spans="1:2" x14ac:dyDescent="0.25">
      <c r="A6368" s="6" t="s">
        <v>34405</v>
      </c>
      <c r="B6368" s="6">
        <v>2</v>
      </c>
    </row>
    <row r="6369" spans="1:2" x14ac:dyDescent="0.25">
      <c r="A6369" s="15" t="s">
        <v>37368</v>
      </c>
      <c r="B6369" s="6">
        <v>2</v>
      </c>
    </row>
    <row r="6370" spans="1:2" x14ac:dyDescent="0.25">
      <c r="A6370" s="15" t="s">
        <v>37369</v>
      </c>
      <c r="B6370" s="6">
        <v>2</v>
      </c>
    </row>
    <row r="6371" spans="1:2" x14ac:dyDescent="0.25">
      <c r="A6371" s="15" t="s">
        <v>37370</v>
      </c>
      <c r="B6371" s="6">
        <v>2</v>
      </c>
    </row>
    <row r="6372" spans="1:2" x14ac:dyDescent="0.25">
      <c r="A6372" s="6" t="s">
        <v>34404</v>
      </c>
      <c r="B6372" s="6">
        <v>2</v>
      </c>
    </row>
    <row r="6373" spans="1:2" x14ac:dyDescent="0.25">
      <c r="A6373" s="6" t="s">
        <v>220</v>
      </c>
      <c r="B6373" s="6">
        <v>2</v>
      </c>
    </row>
    <row r="6374" spans="1:2" x14ac:dyDescent="0.25">
      <c r="A6374" s="6" t="s">
        <v>34403</v>
      </c>
      <c r="B6374" s="6">
        <v>2</v>
      </c>
    </row>
    <row r="6375" spans="1:2" x14ac:dyDescent="0.25">
      <c r="A6375" s="6" t="s">
        <v>34402</v>
      </c>
      <c r="B6375" s="6">
        <v>2</v>
      </c>
    </row>
    <row r="6376" spans="1:2" x14ac:dyDescent="0.25">
      <c r="A6376" s="6" t="s">
        <v>97</v>
      </c>
      <c r="B6376" s="6">
        <v>2</v>
      </c>
    </row>
    <row r="6377" spans="1:2" x14ac:dyDescent="0.25">
      <c r="A6377" s="6" t="s">
        <v>34401</v>
      </c>
      <c r="B6377" s="6">
        <v>2</v>
      </c>
    </row>
    <row r="6378" spans="1:2" x14ac:dyDescent="0.25">
      <c r="A6378" s="6" t="s">
        <v>36547</v>
      </c>
      <c r="B6378" s="6">
        <v>2</v>
      </c>
    </row>
    <row r="6379" spans="1:2" x14ac:dyDescent="0.25">
      <c r="A6379" s="6" t="s">
        <v>36548</v>
      </c>
      <c r="B6379" s="6">
        <v>2</v>
      </c>
    </row>
    <row r="6380" spans="1:2" x14ac:dyDescent="0.25">
      <c r="A6380" s="6" t="s">
        <v>34400</v>
      </c>
      <c r="B6380" s="6">
        <v>2</v>
      </c>
    </row>
    <row r="6381" spans="1:2" x14ac:dyDescent="0.25">
      <c r="A6381" s="6" t="s">
        <v>34399</v>
      </c>
      <c r="B6381" s="6">
        <v>2</v>
      </c>
    </row>
    <row r="6382" spans="1:2" x14ac:dyDescent="0.25">
      <c r="A6382" s="6" t="s">
        <v>34398</v>
      </c>
      <c r="B6382" s="6">
        <v>2</v>
      </c>
    </row>
    <row r="6383" spans="1:2" x14ac:dyDescent="0.25">
      <c r="A6383" s="6" t="s">
        <v>257</v>
      </c>
      <c r="B6383" s="6">
        <v>2</v>
      </c>
    </row>
    <row r="6384" spans="1:2" x14ac:dyDescent="0.25">
      <c r="A6384" s="6" t="s">
        <v>34397</v>
      </c>
      <c r="B6384" s="6">
        <v>2</v>
      </c>
    </row>
    <row r="6385" spans="1:2" x14ac:dyDescent="0.25">
      <c r="A6385" s="6" t="s">
        <v>34396</v>
      </c>
      <c r="B6385" s="6">
        <v>2</v>
      </c>
    </row>
    <row r="6386" spans="1:2" x14ac:dyDescent="0.25">
      <c r="A6386" s="6" t="s">
        <v>34395</v>
      </c>
      <c r="B6386" s="6">
        <v>2</v>
      </c>
    </row>
    <row r="6387" spans="1:2" x14ac:dyDescent="0.25">
      <c r="A6387" s="6" t="s">
        <v>34394</v>
      </c>
      <c r="B6387" s="6">
        <v>2</v>
      </c>
    </row>
    <row r="6388" spans="1:2" x14ac:dyDescent="0.25">
      <c r="A6388" s="6" t="s">
        <v>34393</v>
      </c>
      <c r="B6388" s="6">
        <v>2</v>
      </c>
    </row>
    <row r="6389" spans="1:2" x14ac:dyDescent="0.25">
      <c r="A6389" s="15" t="s">
        <v>37371</v>
      </c>
      <c r="B6389" s="6">
        <v>2</v>
      </c>
    </row>
    <row r="6390" spans="1:2" x14ac:dyDescent="0.25">
      <c r="A6390" s="6" t="s">
        <v>34392</v>
      </c>
      <c r="B6390" s="6">
        <v>2</v>
      </c>
    </row>
    <row r="6391" spans="1:2" x14ac:dyDescent="0.25">
      <c r="A6391" s="6" t="s">
        <v>36142</v>
      </c>
      <c r="B6391" s="6">
        <v>2</v>
      </c>
    </row>
    <row r="6392" spans="1:2" x14ac:dyDescent="0.25">
      <c r="A6392" s="6" t="s">
        <v>34391</v>
      </c>
      <c r="B6392" s="6">
        <v>2</v>
      </c>
    </row>
    <row r="6393" spans="1:2" x14ac:dyDescent="0.25">
      <c r="A6393" s="6" t="s">
        <v>34390</v>
      </c>
      <c r="B6393" s="6">
        <v>2</v>
      </c>
    </row>
    <row r="6394" spans="1:2" x14ac:dyDescent="0.25">
      <c r="A6394" s="6" t="s">
        <v>34389</v>
      </c>
      <c r="B6394" s="6">
        <v>2</v>
      </c>
    </row>
    <row r="6395" spans="1:2" x14ac:dyDescent="0.25">
      <c r="A6395" s="6" t="s">
        <v>34388</v>
      </c>
      <c r="B6395" s="6">
        <v>2</v>
      </c>
    </row>
    <row r="6396" spans="1:2" x14ac:dyDescent="0.25">
      <c r="A6396" s="6" t="s">
        <v>36573</v>
      </c>
      <c r="B6396" s="6">
        <v>2</v>
      </c>
    </row>
    <row r="6397" spans="1:2" x14ac:dyDescent="0.25">
      <c r="A6397" s="6" t="s">
        <v>34387</v>
      </c>
      <c r="B6397" s="6">
        <v>2</v>
      </c>
    </row>
    <row r="6398" spans="1:2" x14ac:dyDescent="0.25">
      <c r="A6398" s="6" t="s">
        <v>34386</v>
      </c>
      <c r="B6398" s="6">
        <v>2</v>
      </c>
    </row>
    <row r="6399" spans="1:2" x14ac:dyDescent="0.25">
      <c r="A6399" s="6" t="s">
        <v>34385</v>
      </c>
      <c r="B6399" s="6">
        <v>2</v>
      </c>
    </row>
    <row r="6400" spans="1:2" x14ac:dyDescent="0.25">
      <c r="A6400" s="6" t="s">
        <v>34384</v>
      </c>
      <c r="B6400" s="6">
        <v>2</v>
      </c>
    </row>
    <row r="6401" spans="1:2" x14ac:dyDescent="0.25">
      <c r="A6401" s="6" t="s">
        <v>34383</v>
      </c>
      <c r="B6401" s="6">
        <v>2</v>
      </c>
    </row>
    <row r="6402" spans="1:2" x14ac:dyDescent="0.25">
      <c r="A6402" s="6" t="s">
        <v>0</v>
      </c>
      <c r="B6402" s="6">
        <v>2</v>
      </c>
    </row>
    <row r="6403" spans="1:2" x14ac:dyDescent="0.25">
      <c r="A6403" s="6" t="s">
        <v>34382</v>
      </c>
      <c r="B6403" s="6">
        <v>2</v>
      </c>
    </row>
    <row r="6404" spans="1:2" x14ac:dyDescent="0.25">
      <c r="A6404" s="6" t="s">
        <v>36662</v>
      </c>
      <c r="B6404" s="6">
        <v>2</v>
      </c>
    </row>
    <row r="6405" spans="1:2" x14ac:dyDescent="0.25">
      <c r="A6405" s="6" t="s">
        <v>34381</v>
      </c>
      <c r="B6405" s="6">
        <v>2</v>
      </c>
    </row>
    <row r="6406" spans="1:2" x14ac:dyDescent="0.25">
      <c r="A6406" s="15" t="s">
        <v>37372</v>
      </c>
      <c r="B6406" s="6">
        <v>2</v>
      </c>
    </row>
    <row r="6407" spans="1:2" x14ac:dyDescent="0.25">
      <c r="A6407" s="6" t="s">
        <v>34380</v>
      </c>
      <c r="B6407" s="6">
        <v>2</v>
      </c>
    </row>
    <row r="6408" spans="1:2" x14ac:dyDescent="0.25">
      <c r="A6408" s="6" t="s">
        <v>34379</v>
      </c>
      <c r="B6408" s="6">
        <v>2</v>
      </c>
    </row>
    <row r="6409" spans="1:2" x14ac:dyDescent="0.25">
      <c r="A6409" s="6" t="s">
        <v>36392</v>
      </c>
      <c r="B6409" s="6">
        <v>2</v>
      </c>
    </row>
    <row r="6410" spans="1:2" x14ac:dyDescent="0.25">
      <c r="A6410" s="6" t="s">
        <v>36299</v>
      </c>
      <c r="B6410" s="6">
        <v>2</v>
      </c>
    </row>
    <row r="6411" spans="1:2" x14ac:dyDescent="0.25">
      <c r="A6411" s="6" t="s">
        <v>34378</v>
      </c>
      <c r="B6411" s="6">
        <v>2</v>
      </c>
    </row>
    <row r="6412" spans="1:2" x14ac:dyDescent="0.25">
      <c r="A6412" s="6" t="s">
        <v>34377</v>
      </c>
      <c r="B6412" s="6">
        <v>2</v>
      </c>
    </row>
    <row r="6413" spans="1:2" x14ac:dyDescent="0.25">
      <c r="A6413" s="6" t="s">
        <v>36433</v>
      </c>
      <c r="B6413" s="6">
        <v>2</v>
      </c>
    </row>
    <row r="6414" spans="1:2" x14ac:dyDescent="0.25">
      <c r="A6414" s="6" t="s">
        <v>34376</v>
      </c>
      <c r="B6414" s="6">
        <v>2</v>
      </c>
    </row>
    <row r="6415" spans="1:2" x14ac:dyDescent="0.25">
      <c r="A6415" s="6" t="s">
        <v>259</v>
      </c>
      <c r="B6415" s="6">
        <v>2</v>
      </c>
    </row>
    <row r="6416" spans="1:2" x14ac:dyDescent="0.25">
      <c r="A6416" s="6" t="s">
        <v>258</v>
      </c>
      <c r="B6416" s="6">
        <v>2</v>
      </c>
    </row>
    <row r="6417" spans="1:2" x14ac:dyDescent="0.25">
      <c r="A6417" s="6" t="s">
        <v>246</v>
      </c>
      <c r="B6417" s="6">
        <v>2</v>
      </c>
    </row>
    <row r="6418" spans="1:2" x14ac:dyDescent="0.25">
      <c r="A6418" s="6" t="s">
        <v>162</v>
      </c>
      <c r="B6418" s="6">
        <v>2</v>
      </c>
    </row>
    <row r="6419" spans="1:2" x14ac:dyDescent="0.25">
      <c r="A6419" s="6" t="s">
        <v>239</v>
      </c>
      <c r="B6419" s="6">
        <v>2</v>
      </c>
    </row>
    <row r="6420" spans="1:2" x14ac:dyDescent="0.25">
      <c r="A6420" s="6" t="s">
        <v>34375</v>
      </c>
      <c r="B6420" s="6">
        <v>2</v>
      </c>
    </row>
    <row r="6421" spans="1:2" x14ac:dyDescent="0.25">
      <c r="A6421" s="6" t="s">
        <v>34374</v>
      </c>
      <c r="B6421" s="6">
        <v>2</v>
      </c>
    </row>
    <row r="6422" spans="1:2" x14ac:dyDescent="0.25">
      <c r="A6422" s="6" t="s">
        <v>34373</v>
      </c>
      <c r="B6422" s="6">
        <v>2</v>
      </c>
    </row>
    <row r="6423" spans="1:2" x14ac:dyDescent="0.25">
      <c r="A6423" s="6" t="s">
        <v>34372</v>
      </c>
      <c r="B6423" s="6">
        <v>2</v>
      </c>
    </row>
    <row r="6424" spans="1:2" x14ac:dyDescent="0.25">
      <c r="A6424" s="6" t="s">
        <v>34371</v>
      </c>
      <c r="B6424" s="6">
        <v>2</v>
      </c>
    </row>
    <row r="6425" spans="1:2" x14ac:dyDescent="0.25">
      <c r="A6425" s="6" t="s">
        <v>34370</v>
      </c>
      <c r="B6425" s="6">
        <v>2</v>
      </c>
    </row>
    <row r="6426" spans="1:2" x14ac:dyDescent="0.25">
      <c r="A6426" s="6" t="s">
        <v>1</v>
      </c>
      <c r="B6426" s="6">
        <v>2</v>
      </c>
    </row>
    <row r="6427" spans="1:2" x14ac:dyDescent="0.25">
      <c r="A6427" s="6" t="s">
        <v>34369</v>
      </c>
      <c r="B6427" s="6">
        <v>2</v>
      </c>
    </row>
    <row r="6428" spans="1:2" x14ac:dyDescent="0.25">
      <c r="A6428" s="6" t="s">
        <v>36277</v>
      </c>
      <c r="B6428" s="6">
        <v>2</v>
      </c>
    </row>
    <row r="6429" spans="1:2" x14ac:dyDescent="0.25">
      <c r="A6429" s="6" t="s">
        <v>36627</v>
      </c>
      <c r="B6429" s="6">
        <v>2</v>
      </c>
    </row>
    <row r="6430" spans="1:2" x14ac:dyDescent="0.25">
      <c r="A6430" s="6" t="s">
        <v>34368</v>
      </c>
      <c r="B6430" s="6">
        <v>2</v>
      </c>
    </row>
    <row r="6431" spans="1:2" x14ac:dyDescent="0.25">
      <c r="A6431" s="6" t="s">
        <v>143</v>
      </c>
      <c r="B6431" s="6">
        <v>2</v>
      </c>
    </row>
    <row r="6432" spans="1:2" x14ac:dyDescent="0.25">
      <c r="A6432" s="6" t="s">
        <v>34367</v>
      </c>
      <c r="B6432" s="6">
        <v>2</v>
      </c>
    </row>
    <row r="6433" spans="1:2" x14ac:dyDescent="0.25">
      <c r="A6433" s="6" t="s">
        <v>34366</v>
      </c>
      <c r="B6433" s="6">
        <v>2</v>
      </c>
    </row>
    <row r="6434" spans="1:2" x14ac:dyDescent="0.25">
      <c r="A6434" s="6" t="s">
        <v>34365</v>
      </c>
      <c r="B6434" s="6">
        <v>2</v>
      </c>
    </row>
    <row r="6435" spans="1:2" x14ac:dyDescent="0.25">
      <c r="A6435" s="6" t="s">
        <v>167</v>
      </c>
      <c r="B6435" s="6">
        <v>2</v>
      </c>
    </row>
    <row r="6436" spans="1:2" x14ac:dyDescent="0.25">
      <c r="A6436" s="6" t="s">
        <v>36689</v>
      </c>
      <c r="B6436" s="6">
        <v>2</v>
      </c>
    </row>
    <row r="6437" spans="1:2" x14ac:dyDescent="0.25">
      <c r="A6437" s="6" t="s">
        <v>34364</v>
      </c>
      <c r="B6437" s="6">
        <v>2</v>
      </c>
    </row>
    <row r="6438" spans="1:2" x14ac:dyDescent="0.25">
      <c r="A6438" s="6" t="s">
        <v>34363</v>
      </c>
      <c r="B6438" s="6">
        <v>2</v>
      </c>
    </row>
    <row r="6439" spans="1:2" x14ac:dyDescent="0.25">
      <c r="A6439" s="6" t="s">
        <v>231</v>
      </c>
      <c r="B6439" s="6">
        <v>2</v>
      </c>
    </row>
    <row r="6440" spans="1:2" x14ac:dyDescent="0.25">
      <c r="A6440" s="6" t="s">
        <v>34362</v>
      </c>
      <c r="B6440" s="6">
        <v>2</v>
      </c>
    </row>
    <row r="6441" spans="1:2" x14ac:dyDescent="0.25">
      <c r="A6441" s="6" t="s">
        <v>34361</v>
      </c>
      <c r="B6441" s="6">
        <v>2</v>
      </c>
    </row>
    <row r="6442" spans="1:2" x14ac:dyDescent="0.25">
      <c r="A6442" s="6" t="s">
        <v>34360</v>
      </c>
      <c r="B6442" s="6">
        <v>2</v>
      </c>
    </row>
    <row r="6443" spans="1:2" x14ac:dyDescent="0.25">
      <c r="A6443" s="6" t="s">
        <v>34359</v>
      </c>
      <c r="B6443" s="6">
        <v>2</v>
      </c>
    </row>
    <row r="6444" spans="1:2" x14ac:dyDescent="0.25">
      <c r="A6444" s="6" t="s">
        <v>34358</v>
      </c>
      <c r="B6444" s="6">
        <v>2</v>
      </c>
    </row>
    <row r="6445" spans="1:2" x14ac:dyDescent="0.25">
      <c r="A6445" s="6" t="s">
        <v>34357</v>
      </c>
      <c r="B6445" s="6">
        <v>2</v>
      </c>
    </row>
    <row r="6446" spans="1:2" x14ac:dyDescent="0.25">
      <c r="A6446" s="6" t="s">
        <v>34356</v>
      </c>
      <c r="B6446" s="6">
        <v>2</v>
      </c>
    </row>
    <row r="6447" spans="1:2" x14ac:dyDescent="0.25">
      <c r="A6447" s="6" t="s">
        <v>34355</v>
      </c>
      <c r="B6447" s="6">
        <v>2</v>
      </c>
    </row>
    <row r="6448" spans="1:2" x14ac:dyDescent="0.25">
      <c r="A6448" s="6" t="s">
        <v>34354</v>
      </c>
      <c r="B6448" s="6">
        <v>2</v>
      </c>
    </row>
    <row r="6449" spans="1:2" x14ac:dyDescent="0.25">
      <c r="A6449" s="6" t="s">
        <v>34353</v>
      </c>
      <c r="B6449" s="6">
        <v>2</v>
      </c>
    </row>
    <row r="6450" spans="1:2" x14ac:dyDescent="0.25">
      <c r="A6450" s="6" t="s">
        <v>34352</v>
      </c>
      <c r="B6450" s="6">
        <v>2</v>
      </c>
    </row>
    <row r="6451" spans="1:2" x14ac:dyDescent="0.25">
      <c r="A6451" s="15" t="s">
        <v>37373</v>
      </c>
      <c r="B6451" s="6">
        <v>2</v>
      </c>
    </row>
    <row r="6452" spans="1:2" x14ac:dyDescent="0.25">
      <c r="A6452" s="15" t="s">
        <v>37374</v>
      </c>
      <c r="B6452" s="6">
        <v>2</v>
      </c>
    </row>
    <row r="6453" spans="1:2" x14ac:dyDescent="0.25">
      <c r="A6453" s="6" t="s">
        <v>34351</v>
      </c>
      <c r="B6453" s="6">
        <v>2</v>
      </c>
    </row>
    <row r="6454" spans="1:2" x14ac:dyDescent="0.25">
      <c r="A6454" s="6" t="s">
        <v>34350</v>
      </c>
      <c r="B6454" s="6">
        <v>2</v>
      </c>
    </row>
    <row r="6455" spans="1:2" x14ac:dyDescent="0.25">
      <c r="A6455" s="6" t="s">
        <v>34349</v>
      </c>
      <c r="B6455" s="6">
        <v>2</v>
      </c>
    </row>
    <row r="6456" spans="1:2" x14ac:dyDescent="0.25">
      <c r="A6456" s="6" t="s">
        <v>34348</v>
      </c>
      <c r="B6456" s="6">
        <v>2</v>
      </c>
    </row>
    <row r="6457" spans="1:2" x14ac:dyDescent="0.25">
      <c r="A6457" s="6" t="s">
        <v>34347</v>
      </c>
      <c r="B6457" s="6">
        <v>2</v>
      </c>
    </row>
    <row r="6458" spans="1:2" x14ac:dyDescent="0.25">
      <c r="A6458" s="6" t="s">
        <v>34346</v>
      </c>
      <c r="B6458" s="6">
        <v>2</v>
      </c>
    </row>
    <row r="6459" spans="1:2" x14ac:dyDescent="0.25">
      <c r="A6459" s="6" t="s">
        <v>21</v>
      </c>
      <c r="B6459" s="6">
        <v>2</v>
      </c>
    </row>
    <row r="6460" spans="1:2" x14ac:dyDescent="0.25">
      <c r="A6460" s="6" t="s">
        <v>34345</v>
      </c>
      <c r="B6460" s="6">
        <v>2</v>
      </c>
    </row>
    <row r="6461" spans="1:2" x14ac:dyDescent="0.25">
      <c r="A6461" s="6" t="s">
        <v>34344</v>
      </c>
      <c r="B6461" s="6">
        <v>2</v>
      </c>
    </row>
    <row r="6462" spans="1:2" x14ac:dyDescent="0.25">
      <c r="A6462" s="6" t="s">
        <v>58</v>
      </c>
      <c r="B6462" s="6">
        <v>2</v>
      </c>
    </row>
    <row r="6463" spans="1:2" x14ac:dyDescent="0.25">
      <c r="A6463" s="6" t="s">
        <v>34343</v>
      </c>
      <c r="B6463" s="6">
        <v>2</v>
      </c>
    </row>
    <row r="6464" spans="1:2" x14ac:dyDescent="0.25">
      <c r="A6464" s="6" t="s">
        <v>34342</v>
      </c>
      <c r="B6464" s="6">
        <v>2</v>
      </c>
    </row>
    <row r="6465" spans="1:2" x14ac:dyDescent="0.25">
      <c r="A6465" s="6" t="s">
        <v>108</v>
      </c>
      <c r="B6465" s="6">
        <v>2</v>
      </c>
    </row>
    <row r="6466" spans="1:2" x14ac:dyDescent="0.25">
      <c r="A6466" s="6" t="s">
        <v>34341</v>
      </c>
      <c r="B6466" s="6">
        <v>2</v>
      </c>
    </row>
    <row r="6467" spans="1:2" x14ac:dyDescent="0.25">
      <c r="A6467" s="15" t="s">
        <v>37375</v>
      </c>
      <c r="B6467" s="6">
        <v>2</v>
      </c>
    </row>
    <row r="6468" spans="1:2" x14ac:dyDescent="0.25">
      <c r="A6468" s="6" t="s">
        <v>34340</v>
      </c>
      <c r="B6468" s="6">
        <v>2</v>
      </c>
    </row>
    <row r="6469" spans="1:2" x14ac:dyDescent="0.25">
      <c r="A6469" s="6" t="s">
        <v>34339</v>
      </c>
      <c r="B6469" s="6">
        <v>2</v>
      </c>
    </row>
    <row r="6470" spans="1:2" x14ac:dyDescent="0.25">
      <c r="A6470" s="6" t="s">
        <v>42</v>
      </c>
      <c r="B6470" s="6">
        <v>2</v>
      </c>
    </row>
    <row r="6471" spans="1:2" x14ac:dyDescent="0.25">
      <c r="A6471" s="15" t="s">
        <v>37376</v>
      </c>
      <c r="B6471" s="6">
        <v>2</v>
      </c>
    </row>
    <row r="6472" spans="1:2" x14ac:dyDescent="0.25">
      <c r="A6472" s="15" t="s">
        <v>37377</v>
      </c>
      <c r="B6472" s="6">
        <v>2</v>
      </c>
    </row>
    <row r="6473" spans="1:2" x14ac:dyDescent="0.25">
      <c r="A6473" s="6" t="s">
        <v>34338</v>
      </c>
      <c r="B6473" s="6">
        <v>2</v>
      </c>
    </row>
    <row r="6474" spans="1:2" x14ac:dyDescent="0.25">
      <c r="A6474" s="6" t="s">
        <v>34337</v>
      </c>
      <c r="B6474" s="6">
        <v>2</v>
      </c>
    </row>
    <row r="6475" spans="1:2" x14ac:dyDescent="0.25">
      <c r="A6475" s="6" t="s">
        <v>34336</v>
      </c>
      <c r="B6475" s="6">
        <v>2</v>
      </c>
    </row>
    <row r="6476" spans="1:2" x14ac:dyDescent="0.25">
      <c r="A6476" s="6" t="s">
        <v>34335</v>
      </c>
      <c r="B6476" s="6">
        <v>2</v>
      </c>
    </row>
    <row r="6477" spans="1:2" x14ac:dyDescent="0.25">
      <c r="A6477" s="6" t="s">
        <v>34334</v>
      </c>
      <c r="B6477" s="6">
        <v>2</v>
      </c>
    </row>
    <row r="6478" spans="1:2" x14ac:dyDescent="0.25">
      <c r="A6478" s="6" t="s">
        <v>34333</v>
      </c>
      <c r="B6478" s="6">
        <v>2</v>
      </c>
    </row>
    <row r="6479" spans="1:2" x14ac:dyDescent="0.25">
      <c r="A6479" s="6" t="s">
        <v>34332</v>
      </c>
      <c r="B6479" s="6">
        <v>2</v>
      </c>
    </row>
    <row r="6480" spans="1:2" x14ac:dyDescent="0.25">
      <c r="A6480" s="6" t="s">
        <v>34331</v>
      </c>
      <c r="B6480" s="6">
        <v>2</v>
      </c>
    </row>
    <row r="6481" spans="1:2" x14ac:dyDescent="0.25">
      <c r="A6481" s="6" t="s">
        <v>34330</v>
      </c>
      <c r="B6481" s="6">
        <v>2</v>
      </c>
    </row>
    <row r="6482" spans="1:2" x14ac:dyDescent="0.25">
      <c r="A6482" s="6" t="s">
        <v>34329</v>
      </c>
      <c r="B6482" s="6">
        <v>2</v>
      </c>
    </row>
    <row r="6483" spans="1:2" x14ac:dyDescent="0.25">
      <c r="A6483" s="15" t="s">
        <v>37378</v>
      </c>
      <c r="B6483" s="6">
        <v>2</v>
      </c>
    </row>
    <row r="6484" spans="1:2" x14ac:dyDescent="0.25">
      <c r="A6484" s="6" t="s">
        <v>34328</v>
      </c>
      <c r="B6484" s="6">
        <v>2</v>
      </c>
    </row>
    <row r="6485" spans="1:2" x14ac:dyDescent="0.25">
      <c r="A6485" s="6" t="s">
        <v>34327</v>
      </c>
      <c r="B6485" s="6">
        <v>2</v>
      </c>
    </row>
    <row r="6486" spans="1:2" x14ac:dyDescent="0.25">
      <c r="A6486" s="6" t="s">
        <v>34326</v>
      </c>
      <c r="B6486" s="6">
        <v>2</v>
      </c>
    </row>
    <row r="6487" spans="1:2" x14ac:dyDescent="0.25">
      <c r="A6487" s="6" t="s">
        <v>34325</v>
      </c>
      <c r="B6487" s="6">
        <v>2</v>
      </c>
    </row>
    <row r="6488" spans="1:2" x14ac:dyDescent="0.25">
      <c r="A6488" s="6" t="s">
        <v>34324</v>
      </c>
      <c r="B6488" s="6">
        <v>2</v>
      </c>
    </row>
    <row r="6489" spans="1:2" x14ac:dyDescent="0.25">
      <c r="A6489" s="6" t="s">
        <v>34323</v>
      </c>
      <c r="B6489" s="6">
        <v>2</v>
      </c>
    </row>
    <row r="6490" spans="1:2" x14ac:dyDescent="0.25">
      <c r="A6490" s="6" t="s">
        <v>34322</v>
      </c>
      <c r="B6490" s="6">
        <v>2</v>
      </c>
    </row>
    <row r="6491" spans="1:2" x14ac:dyDescent="0.25">
      <c r="A6491" s="15" t="s">
        <v>37379</v>
      </c>
      <c r="B6491" s="6">
        <v>2</v>
      </c>
    </row>
    <row r="6492" spans="1:2" x14ac:dyDescent="0.25">
      <c r="A6492" s="6" t="s">
        <v>34321</v>
      </c>
      <c r="B6492" s="6">
        <v>2</v>
      </c>
    </row>
    <row r="6493" spans="1:2" x14ac:dyDescent="0.25">
      <c r="A6493" s="6" t="s">
        <v>34320</v>
      </c>
      <c r="B6493" s="6">
        <v>2</v>
      </c>
    </row>
    <row r="6494" spans="1:2" x14ac:dyDescent="0.25">
      <c r="A6494" s="6" t="s">
        <v>34319</v>
      </c>
      <c r="B6494" s="6">
        <v>2</v>
      </c>
    </row>
    <row r="6495" spans="1:2" x14ac:dyDescent="0.25">
      <c r="A6495" s="6" t="s">
        <v>36669</v>
      </c>
      <c r="B6495" s="6">
        <v>2</v>
      </c>
    </row>
    <row r="6496" spans="1:2" x14ac:dyDescent="0.25">
      <c r="A6496" s="6" t="s">
        <v>34318</v>
      </c>
      <c r="B6496" s="6">
        <v>2</v>
      </c>
    </row>
    <row r="6497" spans="1:2" x14ac:dyDescent="0.25">
      <c r="A6497" s="6" t="s">
        <v>61</v>
      </c>
      <c r="B6497" s="6">
        <v>2</v>
      </c>
    </row>
    <row r="6498" spans="1:2" x14ac:dyDescent="0.25">
      <c r="A6498" s="6" t="s">
        <v>34317</v>
      </c>
      <c r="B6498" s="6">
        <v>2</v>
      </c>
    </row>
    <row r="6499" spans="1:2" x14ac:dyDescent="0.25">
      <c r="A6499" s="6" t="s">
        <v>7</v>
      </c>
      <c r="B6499" s="6">
        <v>2</v>
      </c>
    </row>
    <row r="6500" spans="1:2" x14ac:dyDescent="0.25">
      <c r="A6500" s="6" t="s">
        <v>34316</v>
      </c>
      <c r="B6500" s="6">
        <v>2</v>
      </c>
    </row>
    <row r="6501" spans="1:2" x14ac:dyDescent="0.25">
      <c r="A6501" s="15" t="s">
        <v>37380</v>
      </c>
      <c r="B6501" s="6">
        <v>2</v>
      </c>
    </row>
    <row r="6502" spans="1:2" x14ac:dyDescent="0.25">
      <c r="A6502" s="6" t="s">
        <v>34315</v>
      </c>
      <c r="B6502" s="6">
        <v>2</v>
      </c>
    </row>
    <row r="6503" spans="1:2" x14ac:dyDescent="0.25">
      <c r="A6503" s="6" t="s">
        <v>34314</v>
      </c>
      <c r="B6503" s="6">
        <v>2</v>
      </c>
    </row>
    <row r="6504" spans="1:2" x14ac:dyDescent="0.25">
      <c r="A6504" s="6" t="s">
        <v>34313</v>
      </c>
      <c r="B6504" s="6">
        <v>2</v>
      </c>
    </row>
    <row r="6505" spans="1:2" x14ac:dyDescent="0.25">
      <c r="A6505" s="6" t="s">
        <v>34312</v>
      </c>
      <c r="B6505" s="6">
        <v>2</v>
      </c>
    </row>
    <row r="6506" spans="1:2" x14ac:dyDescent="0.25">
      <c r="A6506" s="6" t="s">
        <v>34311</v>
      </c>
      <c r="B6506" s="6">
        <v>2</v>
      </c>
    </row>
    <row r="6507" spans="1:2" x14ac:dyDescent="0.25">
      <c r="A6507" s="6" t="s">
        <v>34310</v>
      </c>
      <c r="B6507" s="6">
        <v>2</v>
      </c>
    </row>
    <row r="6508" spans="1:2" x14ac:dyDescent="0.25">
      <c r="A6508" s="6" t="s">
        <v>34309</v>
      </c>
      <c r="B6508" s="6">
        <v>2</v>
      </c>
    </row>
    <row r="6509" spans="1:2" x14ac:dyDescent="0.25">
      <c r="A6509" s="6" t="s">
        <v>34308</v>
      </c>
      <c r="B6509" s="6">
        <v>2</v>
      </c>
    </row>
    <row r="6510" spans="1:2" x14ac:dyDescent="0.25">
      <c r="A6510" s="15" t="s">
        <v>37381</v>
      </c>
      <c r="B6510" s="6">
        <v>2</v>
      </c>
    </row>
    <row r="6511" spans="1:2" x14ac:dyDescent="0.25">
      <c r="A6511" s="6" t="s">
        <v>34307</v>
      </c>
      <c r="B6511" s="6">
        <v>2</v>
      </c>
    </row>
    <row r="6512" spans="1:2" x14ac:dyDescent="0.25">
      <c r="A6512" s="6" t="s">
        <v>34306</v>
      </c>
      <c r="B6512" s="6">
        <v>2</v>
      </c>
    </row>
    <row r="6513" spans="1:2" x14ac:dyDescent="0.25">
      <c r="A6513" s="6" t="s">
        <v>34305</v>
      </c>
      <c r="B6513" s="6">
        <v>2</v>
      </c>
    </row>
    <row r="6514" spans="1:2" x14ac:dyDescent="0.25">
      <c r="A6514" s="6" t="s">
        <v>34304</v>
      </c>
      <c r="B6514" s="6">
        <v>2</v>
      </c>
    </row>
    <row r="6515" spans="1:2" x14ac:dyDescent="0.25">
      <c r="A6515" s="6" t="s">
        <v>34303</v>
      </c>
      <c r="B6515" s="6">
        <v>2</v>
      </c>
    </row>
    <row r="6516" spans="1:2" x14ac:dyDescent="0.25">
      <c r="A6516" s="6" t="s">
        <v>34302</v>
      </c>
      <c r="B6516" s="6">
        <v>2</v>
      </c>
    </row>
    <row r="6517" spans="1:2" x14ac:dyDescent="0.25">
      <c r="A6517" s="15" t="s">
        <v>37382</v>
      </c>
      <c r="B6517" s="6">
        <v>2</v>
      </c>
    </row>
    <row r="6518" spans="1:2" x14ac:dyDescent="0.25">
      <c r="A6518" s="6" t="s">
        <v>34301</v>
      </c>
      <c r="B6518" s="6">
        <v>2</v>
      </c>
    </row>
    <row r="6519" spans="1:2" x14ac:dyDescent="0.25">
      <c r="A6519" s="6" t="s">
        <v>36454</v>
      </c>
      <c r="B6519" s="6">
        <v>2</v>
      </c>
    </row>
    <row r="6520" spans="1:2" x14ac:dyDescent="0.25">
      <c r="A6520" s="15" t="s">
        <v>37383</v>
      </c>
      <c r="B6520" s="6">
        <v>2</v>
      </c>
    </row>
    <row r="6521" spans="1:2" x14ac:dyDescent="0.25">
      <c r="A6521" s="6" t="s">
        <v>34300</v>
      </c>
      <c r="B6521" s="6">
        <v>2</v>
      </c>
    </row>
    <row r="6522" spans="1:2" x14ac:dyDescent="0.25">
      <c r="A6522" s="6" t="s">
        <v>34299</v>
      </c>
      <c r="B6522" s="6">
        <v>2</v>
      </c>
    </row>
    <row r="6523" spans="1:2" x14ac:dyDescent="0.25">
      <c r="A6523" s="6" t="s">
        <v>36678</v>
      </c>
      <c r="B6523" s="6">
        <v>2</v>
      </c>
    </row>
    <row r="6524" spans="1:2" x14ac:dyDescent="0.25">
      <c r="A6524" s="6" t="s">
        <v>36334</v>
      </c>
      <c r="B6524" s="6">
        <v>2</v>
      </c>
    </row>
    <row r="6525" spans="1:2" x14ac:dyDescent="0.25">
      <c r="A6525" s="6" t="s">
        <v>36344</v>
      </c>
      <c r="B6525" s="6">
        <v>2</v>
      </c>
    </row>
    <row r="6526" spans="1:2" x14ac:dyDescent="0.25">
      <c r="A6526" s="6" t="s">
        <v>36419</v>
      </c>
      <c r="B6526" s="6">
        <v>2</v>
      </c>
    </row>
    <row r="6527" spans="1:2" x14ac:dyDescent="0.25">
      <c r="A6527" s="6" t="s">
        <v>34298</v>
      </c>
      <c r="B6527" s="6">
        <v>2</v>
      </c>
    </row>
    <row r="6528" spans="1:2" x14ac:dyDescent="0.25">
      <c r="A6528" s="6" t="s">
        <v>36156</v>
      </c>
      <c r="B6528" s="6">
        <v>2</v>
      </c>
    </row>
    <row r="6529" spans="1:2" x14ac:dyDescent="0.25">
      <c r="A6529" s="6" t="s">
        <v>149</v>
      </c>
      <c r="B6529" s="6">
        <v>2</v>
      </c>
    </row>
    <row r="6530" spans="1:2" x14ac:dyDescent="0.25">
      <c r="A6530" s="6" t="s">
        <v>36400</v>
      </c>
      <c r="B6530" s="6">
        <v>2</v>
      </c>
    </row>
    <row r="6531" spans="1:2" x14ac:dyDescent="0.25">
      <c r="A6531" s="6" t="s">
        <v>145</v>
      </c>
      <c r="B6531" s="6">
        <v>2</v>
      </c>
    </row>
    <row r="6532" spans="1:2" x14ac:dyDescent="0.25">
      <c r="A6532" s="6" t="s">
        <v>36715</v>
      </c>
      <c r="B6532" s="6">
        <v>2</v>
      </c>
    </row>
    <row r="6533" spans="1:2" x14ac:dyDescent="0.25">
      <c r="A6533" s="6" t="s">
        <v>34297</v>
      </c>
      <c r="B6533" s="6">
        <v>2</v>
      </c>
    </row>
    <row r="6534" spans="1:2" x14ac:dyDescent="0.25">
      <c r="A6534" s="6" t="s">
        <v>34296</v>
      </c>
      <c r="B6534" s="6">
        <v>2</v>
      </c>
    </row>
    <row r="6535" spans="1:2" x14ac:dyDescent="0.25">
      <c r="A6535" s="6" t="s">
        <v>34295</v>
      </c>
      <c r="B6535" s="6">
        <v>2</v>
      </c>
    </row>
    <row r="6536" spans="1:2" x14ac:dyDescent="0.25">
      <c r="A6536" s="6" t="s">
        <v>34028</v>
      </c>
      <c r="B6536" s="6">
        <v>2</v>
      </c>
    </row>
    <row r="6537" spans="1:2" x14ac:dyDescent="0.25">
      <c r="A6537" s="6" t="s">
        <v>36491</v>
      </c>
      <c r="B6537" s="6">
        <v>2</v>
      </c>
    </row>
    <row r="6538" spans="1:2" x14ac:dyDescent="0.25">
      <c r="A6538" s="6" t="s">
        <v>282</v>
      </c>
      <c r="B6538" s="6">
        <v>2</v>
      </c>
    </row>
    <row r="6539" spans="1:2" x14ac:dyDescent="0.25">
      <c r="A6539" s="6" t="s">
        <v>34294</v>
      </c>
      <c r="B6539" s="6">
        <v>2</v>
      </c>
    </row>
    <row r="6540" spans="1:2" x14ac:dyDescent="0.25">
      <c r="A6540" s="6" t="s">
        <v>36276</v>
      </c>
      <c r="B6540" s="6">
        <v>2</v>
      </c>
    </row>
    <row r="6541" spans="1:2" x14ac:dyDescent="0.25">
      <c r="A6541" s="6" t="s">
        <v>34293</v>
      </c>
      <c r="B6541" s="6">
        <v>2</v>
      </c>
    </row>
    <row r="6542" spans="1:2" x14ac:dyDescent="0.25">
      <c r="A6542" s="6" t="s">
        <v>36690</v>
      </c>
      <c r="B6542" s="6">
        <v>2</v>
      </c>
    </row>
    <row r="6543" spans="1:2" x14ac:dyDescent="0.25">
      <c r="A6543" s="6" t="s">
        <v>34292</v>
      </c>
      <c r="B6543" s="6">
        <v>2</v>
      </c>
    </row>
    <row r="6544" spans="1:2" x14ac:dyDescent="0.25">
      <c r="A6544" s="6" t="s">
        <v>34291</v>
      </c>
      <c r="B6544" s="6">
        <v>2</v>
      </c>
    </row>
    <row r="6545" spans="1:2" x14ac:dyDescent="0.25">
      <c r="A6545" s="6" t="s">
        <v>36136</v>
      </c>
      <c r="B6545" s="6">
        <v>2</v>
      </c>
    </row>
    <row r="6546" spans="1:2" x14ac:dyDescent="0.25">
      <c r="A6546" s="6" t="s">
        <v>34290</v>
      </c>
      <c r="B6546" s="6">
        <v>2</v>
      </c>
    </row>
    <row r="6547" spans="1:2" x14ac:dyDescent="0.25">
      <c r="A6547" s="6" t="s">
        <v>34289</v>
      </c>
      <c r="B6547" s="6">
        <v>2</v>
      </c>
    </row>
    <row r="6548" spans="1:2" x14ac:dyDescent="0.25">
      <c r="A6548" s="6" t="s">
        <v>34288</v>
      </c>
      <c r="B6548" s="6">
        <v>2</v>
      </c>
    </row>
    <row r="6549" spans="1:2" x14ac:dyDescent="0.25">
      <c r="A6549" s="6" t="s">
        <v>34287</v>
      </c>
      <c r="B6549" s="6">
        <v>2</v>
      </c>
    </row>
    <row r="6550" spans="1:2" x14ac:dyDescent="0.25">
      <c r="A6550" s="6" t="s">
        <v>36285</v>
      </c>
      <c r="B6550" s="6">
        <v>2</v>
      </c>
    </row>
    <row r="6551" spans="1:2" x14ac:dyDescent="0.25">
      <c r="A6551" s="6" t="s">
        <v>63</v>
      </c>
      <c r="B6551" s="6">
        <v>2</v>
      </c>
    </row>
    <row r="6552" spans="1:2" x14ac:dyDescent="0.25">
      <c r="A6552" s="6" t="s">
        <v>34286</v>
      </c>
      <c r="B6552" s="6">
        <v>2</v>
      </c>
    </row>
    <row r="6553" spans="1:2" x14ac:dyDescent="0.25">
      <c r="A6553" s="6" t="s">
        <v>34285</v>
      </c>
      <c r="B6553" s="6">
        <v>2</v>
      </c>
    </row>
    <row r="6554" spans="1:2" x14ac:dyDescent="0.25">
      <c r="A6554" s="6" t="s">
        <v>34284</v>
      </c>
      <c r="B6554" s="6">
        <v>2</v>
      </c>
    </row>
    <row r="6555" spans="1:2" x14ac:dyDescent="0.25">
      <c r="A6555" s="6" t="s">
        <v>8</v>
      </c>
      <c r="B6555" s="6">
        <v>2</v>
      </c>
    </row>
    <row r="6556" spans="1:2" x14ac:dyDescent="0.25">
      <c r="A6556" s="6" t="s">
        <v>75</v>
      </c>
      <c r="B6556" s="6">
        <v>2</v>
      </c>
    </row>
    <row r="6557" spans="1:2" x14ac:dyDescent="0.25">
      <c r="A6557" s="6" t="s">
        <v>81</v>
      </c>
      <c r="B6557" s="6">
        <v>2</v>
      </c>
    </row>
    <row r="6558" spans="1:2" x14ac:dyDescent="0.25">
      <c r="A6558" s="6" t="s">
        <v>34283</v>
      </c>
      <c r="B6558" s="6">
        <v>2</v>
      </c>
    </row>
    <row r="6559" spans="1:2" x14ac:dyDescent="0.25">
      <c r="A6559" s="6" t="s">
        <v>34282</v>
      </c>
      <c r="B6559" s="6">
        <v>2</v>
      </c>
    </row>
    <row r="6560" spans="1:2" x14ac:dyDescent="0.25">
      <c r="A6560" s="6" t="s">
        <v>55</v>
      </c>
      <c r="B6560" s="6">
        <v>2</v>
      </c>
    </row>
    <row r="6561" spans="1:2" x14ac:dyDescent="0.25">
      <c r="A6561" s="6" t="s">
        <v>77</v>
      </c>
      <c r="B6561" s="6">
        <v>2</v>
      </c>
    </row>
    <row r="6562" spans="1:2" x14ac:dyDescent="0.25">
      <c r="A6562" s="6" t="s">
        <v>34281</v>
      </c>
      <c r="B6562" s="6">
        <v>2</v>
      </c>
    </row>
    <row r="6563" spans="1:2" x14ac:dyDescent="0.25">
      <c r="A6563" s="6" t="s">
        <v>34280</v>
      </c>
      <c r="B6563" s="6">
        <v>2</v>
      </c>
    </row>
    <row r="6564" spans="1:2" x14ac:dyDescent="0.25">
      <c r="A6564" s="6" t="s">
        <v>34279</v>
      </c>
      <c r="B6564" s="6">
        <v>2</v>
      </c>
    </row>
    <row r="6565" spans="1:2" x14ac:dyDescent="0.25">
      <c r="A6565" s="6" t="s">
        <v>34278</v>
      </c>
      <c r="B6565" s="6">
        <v>2</v>
      </c>
    </row>
    <row r="6566" spans="1:2" x14ac:dyDescent="0.25">
      <c r="A6566" s="6" t="s">
        <v>34277</v>
      </c>
      <c r="B6566" s="6">
        <v>2</v>
      </c>
    </row>
    <row r="6567" spans="1:2" x14ac:dyDescent="0.25">
      <c r="A6567" s="6" t="s">
        <v>34276</v>
      </c>
      <c r="B6567" s="6">
        <v>2</v>
      </c>
    </row>
    <row r="6568" spans="1:2" x14ac:dyDescent="0.25">
      <c r="A6568" s="6" t="s">
        <v>36420</v>
      </c>
      <c r="B6568" s="6">
        <v>2</v>
      </c>
    </row>
    <row r="6569" spans="1:2" x14ac:dyDescent="0.25">
      <c r="A6569" s="6" t="s">
        <v>34275</v>
      </c>
      <c r="B6569" s="6">
        <v>2</v>
      </c>
    </row>
    <row r="6570" spans="1:2" x14ac:dyDescent="0.25">
      <c r="A6570" s="6" t="s">
        <v>36280</v>
      </c>
      <c r="B6570" s="6">
        <v>2</v>
      </c>
    </row>
    <row r="6571" spans="1:2" x14ac:dyDescent="0.25">
      <c r="A6571" s="6" t="s">
        <v>36361</v>
      </c>
      <c r="B6571" s="6">
        <v>2</v>
      </c>
    </row>
    <row r="6572" spans="1:2" x14ac:dyDescent="0.25">
      <c r="A6572" s="6" t="s">
        <v>34274</v>
      </c>
      <c r="B6572" s="6">
        <v>2</v>
      </c>
    </row>
    <row r="6573" spans="1:2" x14ac:dyDescent="0.25">
      <c r="A6573" s="6" t="s">
        <v>34273</v>
      </c>
      <c r="B6573" s="6">
        <v>2</v>
      </c>
    </row>
    <row r="6574" spans="1:2" x14ac:dyDescent="0.25">
      <c r="A6574" s="6" t="s">
        <v>34272</v>
      </c>
      <c r="B6574" s="6">
        <v>2</v>
      </c>
    </row>
    <row r="6575" spans="1:2" x14ac:dyDescent="0.25">
      <c r="A6575" s="6" t="s">
        <v>34271</v>
      </c>
      <c r="B6575" s="6">
        <v>2</v>
      </c>
    </row>
    <row r="6576" spans="1:2" x14ac:dyDescent="0.25">
      <c r="A6576" s="6" t="s">
        <v>34270</v>
      </c>
      <c r="B6576" s="6">
        <v>2</v>
      </c>
    </row>
    <row r="6577" spans="1:2" x14ac:dyDescent="0.25">
      <c r="A6577" s="6" t="s">
        <v>27</v>
      </c>
      <c r="B6577" s="6">
        <v>2</v>
      </c>
    </row>
    <row r="6578" spans="1:2" x14ac:dyDescent="0.25">
      <c r="A6578" s="6" t="s">
        <v>34269</v>
      </c>
      <c r="B6578" s="6">
        <v>2</v>
      </c>
    </row>
    <row r="6579" spans="1:2" x14ac:dyDescent="0.25">
      <c r="A6579" s="6" t="s">
        <v>34268</v>
      </c>
      <c r="B6579" s="6">
        <v>2</v>
      </c>
    </row>
    <row r="6580" spans="1:2" x14ac:dyDescent="0.25">
      <c r="A6580" s="6" t="s">
        <v>34267</v>
      </c>
      <c r="B6580" s="6">
        <v>2</v>
      </c>
    </row>
    <row r="6581" spans="1:2" x14ac:dyDescent="0.25">
      <c r="A6581" s="6" t="s">
        <v>34266</v>
      </c>
      <c r="B6581" s="6">
        <v>2</v>
      </c>
    </row>
    <row r="6582" spans="1:2" x14ac:dyDescent="0.25">
      <c r="A6582" s="6" t="s">
        <v>34265</v>
      </c>
      <c r="B6582" s="6">
        <v>2</v>
      </c>
    </row>
    <row r="6583" spans="1:2" x14ac:dyDescent="0.25">
      <c r="A6583" s="6" t="s">
        <v>34264</v>
      </c>
      <c r="B6583" s="6">
        <v>2</v>
      </c>
    </row>
    <row r="6584" spans="1:2" x14ac:dyDescent="0.25">
      <c r="A6584" s="6" t="s">
        <v>36612</v>
      </c>
      <c r="B6584" s="6">
        <v>2</v>
      </c>
    </row>
    <row r="6585" spans="1:2" x14ac:dyDescent="0.25">
      <c r="A6585" s="6" t="s">
        <v>36304</v>
      </c>
      <c r="B6585" s="6">
        <v>2</v>
      </c>
    </row>
    <row r="6586" spans="1:2" x14ac:dyDescent="0.25">
      <c r="A6586" s="6" t="s">
        <v>36323</v>
      </c>
      <c r="B6586" s="6">
        <v>2</v>
      </c>
    </row>
    <row r="6587" spans="1:2" x14ac:dyDescent="0.25">
      <c r="A6587" s="6" t="s">
        <v>36328</v>
      </c>
      <c r="B6587" s="6">
        <v>2</v>
      </c>
    </row>
    <row r="6588" spans="1:2" x14ac:dyDescent="0.25">
      <c r="A6588" s="6" t="s">
        <v>34263</v>
      </c>
      <c r="B6588" s="6">
        <v>2</v>
      </c>
    </row>
    <row r="6589" spans="1:2" x14ac:dyDescent="0.25">
      <c r="A6589" s="6" t="s">
        <v>34262</v>
      </c>
      <c r="B6589" s="6">
        <v>2</v>
      </c>
    </row>
    <row r="6590" spans="1:2" x14ac:dyDescent="0.25">
      <c r="A6590" s="6" t="s">
        <v>34261</v>
      </c>
      <c r="B6590" s="6">
        <v>2</v>
      </c>
    </row>
    <row r="6591" spans="1:2" x14ac:dyDescent="0.25">
      <c r="A6591" s="6" t="s">
        <v>34260</v>
      </c>
      <c r="B6591" s="6">
        <v>2</v>
      </c>
    </row>
    <row r="6592" spans="1:2" x14ac:dyDescent="0.25">
      <c r="A6592" s="6" t="s">
        <v>36329</v>
      </c>
      <c r="B6592" s="6">
        <v>2</v>
      </c>
    </row>
    <row r="6593" spans="1:2" x14ac:dyDescent="0.25">
      <c r="A6593" s="6" t="s">
        <v>34259</v>
      </c>
      <c r="B6593" s="6">
        <v>2</v>
      </c>
    </row>
    <row r="6594" spans="1:2" x14ac:dyDescent="0.25">
      <c r="A6594" s="6" t="s">
        <v>36293</v>
      </c>
      <c r="B6594" s="6">
        <v>2</v>
      </c>
    </row>
    <row r="6595" spans="1:2" x14ac:dyDescent="0.25">
      <c r="A6595" s="6" t="s">
        <v>34258</v>
      </c>
      <c r="B6595" s="6">
        <v>2</v>
      </c>
    </row>
    <row r="6596" spans="1:2" x14ac:dyDescent="0.25">
      <c r="A6596" s="6" t="s">
        <v>34257</v>
      </c>
      <c r="B6596" s="6">
        <v>2</v>
      </c>
    </row>
    <row r="6597" spans="1:2" x14ac:dyDescent="0.25">
      <c r="A6597" s="6" t="s">
        <v>36320</v>
      </c>
      <c r="B6597" s="6">
        <v>2</v>
      </c>
    </row>
    <row r="6598" spans="1:2" x14ac:dyDescent="0.25">
      <c r="A6598" s="6" t="s">
        <v>30</v>
      </c>
      <c r="B6598" s="6">
        <v>2</v>
      </c>
    </row>
    <row r="6599" spans="1:2" x14ac:dyDescent="0.25">
      <c r="A6599" s="6" t="s">
        <v>36366</v>
      </c>
      <c r="B6599" s="6">
        <v>2</v>
      </c>
    </row>
    <row r="6600" spans="1:2" x14ac:dyDescent="0.25">
      <c r="A6600" s="6" t="s">
        <v>178</v>
      </c>
      <c r="B6600" s="6">
        <v>2</v>
      </c>
    </row>
    <row r="6601" spans="1:2" x14ac:dyDescent="0.25">
      <c r="A6601" s="6" t="s">
        <v>34256</v>
      </c>
      <c r="B6601" s="6">
        <v>2</v>
      </c>
    </row>
    <row r="6602" spans="1:2" x14ac:dyDescent="0.25">
      <c r="A6602" s="6" t="s">
        <v>190</v>
      </c>
      <c r="B6602" s="6">
        <v>2</v>
      </c>
    </row>
    <row r="6603" spans="1:2" x14ac:dyDescent="0.25">
      <c r="A6603" s="6" t="s">
        <v>36212</v>
      </c>
      <c r="B6603" s="6">
        <v>2</v>
      </c>
    </row>
    <row r="6604" spans="1:2" x14ac:dyDescent="0.25">
      <c r="A6604" s="6" t="s">
        <v>250</v>
      </c>
      <c r="B6604" s="6">
        <v>2</v>
      </c>
    </row>
    <row r="6605" spans="1:2" x14ac:dyDescent="0.25">
      <c r="A6605" s="6" t="s">
        <v>34255</v>
      </c>
      <c r="B6605" s="6">
        <v>2</v>
      </c>
    </row>
    <row r="6606" spans="1:2" x14ac:dyDescent="0.25">
      <c r="A6606" s="6" t="s">
        <v>39</v>
      </c>
      <c r="B6606" s="6">
        <v>2</v>
      </c>
    </row>
    <row r="6607" spans="1:2" x14ac:dyDescent="0.25">
      <c r="A6607" s="6" t="s">
        <v>36271</v>
      </c>
      <c r="B6607" s="6">
        <v>2</v>
      </c>
    </row>
    <row r="6608" spans="1:2" x14ac:dyDescent="0.25">
      <c r="A6608" s="6" t="s">
        <v>269</v>
      </c>
      <c r="B6608" s="6">
        <v>2</v>
      </c>
    </row>
    <row r="6609" spans="1:2" x14ac:dyDescent="0.25">
      <c r="A6609" s="6" t="s">
        <v>34254</v>
      </c>
      <c r="B6609" s="6">
        <v>2</v>
      </c>
    </row>
    <row r="6610" spans="1:2" x14ac:dyDescent="0.25">
      <c r="A6610" s="6" t="s">
        <v>36398</v>
      </c>
      <c r="B6610" s="6">
        <v>2</v>
      </c>
    </row>
    <row r="6611" spans="1:2" x14ac:dyDescent="0.25">
      <c r="A6611" s="6" t="s">
        <v>172</v>
      </c>
      <c r="B6611" s="6">
        <v>2</v>
      </c>
    </row>
    <row r="6612" spans="1:2" x14ac:dyDescent="0.25">
      <c r="A6612" s="6" t="s">
        <v>34253</v>
      </c>
      <c r="B6612" s="6">
        <v>2</v>
      </c>
    </row>
    <row r="6613" spans="1:2" x14ac:dyDescent="0.25">
      <c r="A6613" s="6" t="s">
        <v>34252</v>
      </c>
      <c r="B6613" s="6">
        <v>2</v>
      </c>
    </row>
    <row r="6614" spans="1:2" x14ac:dyDescent="0.25">
      <c r="A6614" s="6" t="s">
        <v>34251</v>
      </c>
      <c r="B6614" s="6">
        <v>2</v>
      </c>
    </row>
    <row r="6615" spans="1:2" x14ac:dyDescent="0.25">
      <c r="A6615" s="6" t="s">
        <v>36324</v>
      </c>
      <c r="B6615" s="6">
        <v>2</v>
      </c>
    </row>
    <row r="6616" spans="1:2" x14ac:dyDescent="0.25">
      <c r="A6616" s="6" t="s">
        <v>36268</v>
      </c>
      <c r="B6616" s="6">
        <v>2</v>
      </c>
    </row>
    <row r="6617" spans="1:2" x14ac:dyDescent="0.25">
      <c r="A6617" s="6" t="s">
        <v>117</v>
      </c>
      <c r="B6617" s="6">
        <v>2</v>
      </c>
    </row>
    <row r="6618" spans="1:2" x14ac:dyDescent="0.25">
      <c r="A6618" s="6" t="s">
        <v>36166</v>
      </c>
      <c r="B6618" s="6">
        <v>2</v>
      </c>
    </row>
    <row r="6619" spans="1:2" x14ac:dyDescent="0.25">
      <c r="A6619" s="6" t="s">
        <v>36137</v>
      </c>
      <c r="B6619" s="6">
        <v>2</v>
      </c>
    </row>
    <row r="6620" spans="1:2" x14ac:dyDescent="0.25">
      <c r="A6620" s="6" t="s">
        <v>36418</v>
      </c>
      <c r="B6620" s="6">
        <v>2</v>
      </c>
    </row>
    <row r="6621" spans="1:2" x14ac:dyDescent="0.25">
      <c r="A6621" s="6" t="s">
        <v>34250</v>
      </c>
      <c r="B6621" s="6">
        <v>2</v>
      </c>
    </row>
    <row r="6622" spans="1:2" x14ac:dyDescent="0.25">
      <c r="A6622" s="6" t="s">
        <v>34249</v>
      </c>
      <c r="B6622" s="6">
        <v>2</v>
      </c>
    </row>
    <row r="6623" spans="1:2" x14ac:dyDescent="0.25">
      <c r="A6623" s="6" t="s">
        <v>36707</v>
      </c>
      <c r="B6623" s="6">
        <v>2</v>
      </c>
    </row>
    <row r="6624" spans="1:2" x14ac:dyDescent="0.25">
      <c r="A6624" s="6" t="s">
        <v>34248</v>
      </c>
      <c r="B6624" s="6">
        <v>2</v>
      </c>
    </row>
    <row r="6625" spans="1:2" x14ac:dyDescent="0.25">
      <c r="A6625" s="6" t="s">
        <v>34247</v>
      </c>
      <c r="B6625" s="6">
        <v>2</v>
      </c>
    </row>
    <row r="6626" spans="1:2" x14ac:dyDescent="0.25">
      <c r="A6626" s="6" t="s">
        <v>36567</v>
      </c>
      <c r="B6626" s="6">
        <v>2</v>
      </c>
    </row>
    <row r="6627" spans="1:2" x14ac:dyDescent="0.25">
      <c r="A6627" s="6" t="s">
        <v>34246</v>
      </c>
      <c r="B6627" s="6">
        <v>2</v>
      </c>
    </row>
    <row r="6628" spans="1:2" x14ac:dyDescent="0.25">
      <c r="A6628" s="6" t="s">
        <v>34245</v>
      </c>
      <c r="B6628" s="6">
        <v>2</v>
      </c>
    </row>
    <row r="6629" spans="1:2" x14ac:dyDescent="0.25">
      <c r="A6629" s="6" t="s">
        <v>34244</v>
      </c>
      <c r="B6629" s="6">
        <v>2</v>
      </c>
    </row>
    <row r="6630" spans="1:2" x14ac:dyDescent="0.25">
      <c r="A6630" s="6" t="s">
        <v>34243</v>
      </c>
      <c r="B6630" s="6">
        <v>2</v>
      </c>
    </row>
    <row r="6631" spans="1:2" x14ac:dyDescent="0.25">
      <c r="A6631" s="6" t="s">
        <v>138</v>
      </c>
      <c r="B6631" s="6">
        <v>2</v>
      </c>
    </row>
    <row r="6632" spans="1:2" x14ac:dyDescent="0.25">
      <c r="A6632" s="6" t="s">
        <v>34242</v>
      </c>
      <c r="B6632" s="6">
        <v>2</v>
      </c>
    </row>
    <row r="6633" spans="1:2" x14ac:dyDescent="0.25">
      <c r="A6633" s="6" t="s">
        <v>34241</v>
      </c>
      <c r="B6633" s="6">
        <v>2</v>
      </c>
    </row>
    <row r="6634" spans="1:2" x14ac:dyDescent="0.25">
      <c r="A6634" s="15" t="s">
        <v>37384</v>
      </c>
      <c r="B6634" s="6">
        <v>2</v>
      </c>
    </row>
    <row r="6635" spans="1:2" x14ac:dyDescent="0.25">
      <c r="A6635" s="6" t="s">
        <v>36589</v>
      </c>
      <c r="B6635" s="6">
        <v>2</v>
      </c>
    </row>
    <row r="6636" spans="1:2" x14ac:dyDescent="0.25">
      <c r="A6636" s="6" t="s">
        <v>36484</v>
      </c>
      <c r="B6636" s="6">
        <v>2</v>
      </c>
    </row>
    <row r="6637" spans="1:2" x14ac:dyDescent="0.25">
      <c r="A6637" s="6" t="s">
        <v>34240</v>
      </c>
      <c r="B6637" s="6">
        <v>2</v>
      </c>
    </row>
    <row r="6638" spans="1:2" x14ac:dyDescent="0.25">
      <c r="A6638" s="6" t="s">
        <v>34239</v>
      </c>
      <c r="B6638" s="6">
        <v>2</v>
      </c>
    </row>
    <row r="6639" spans="1:2" x14ac:dyDescent="0.25">
      <c r="A6639" s="6" t="s">
        <v>34238</v>
      </c>
      <c r="B6639" s="6">
        <v>2</v>
      </c>
    </row>
    <row r="6640" spans="1:2" x14ac:dyDescent="0.25">
      <c r="A6640" s="6" t="s">
        <v>34237</v>
      </c>
      <c r="B6640" s="6">
        <v>2</v>
      </c>
    </row>
    <row r="6641" spans="1:2" x14ac:dyDescent="0.25">
      <c r="A6641" s="6" t="s">
        <v>34236</v>
      </c>
      <c r="B6641" s="6">
        <v>2</v>
      </c>
    </row>
    <row r="6642" spans="1:2" x14ac:dyDescent="0.25">
      <c r="A6642" s="6" t="s">
        <v>34235</v>
      </c>
      <c r="B6642" s="6">
        <v>2</v>
      </c>
    </row>
    <row r="6643" spans="1:2" x14ac:dyDescent="0.25">
      <c r="A6643" s="6" t="s">
        <v>34234</v>
      </c>
      <c r="B6643" s="6">
        <v>2</v>
      </c>
    </row>
    <row r="6644" spans="1:2" x14ac:dyDescent="0.25">
      <c r="A6644" s="6" t="s">
        <v>34233</v>
      </c>
      <c r="B6644" s="6">
        <v>2</v>
      </c>
    </row>
    <row r="6645" spans="1:2" x14ac:dyDescent="0.25">
      <c r="A6645" s="6" t="s">
        <v>34232</v>
      </c>
      <c r="B6645" s="6">
        <v>2</v>
      </c>
    </row>
    <row r="6646" spans="1:2" x14ac:dyDescent="0.25">
      <c r="A6646" s="6" t="s">
        <v>34231</v>
      </c>
      <c r="B6646" s="6">
        <v>2</v>
      </c>
    </row>
    <row r="6647" spans="1:2" x14ac:dyDescent="0.25">
      <c r="A6647" s="15" t="s">
        <v>37385</v>
      </c>
      <c r="B6647" s="6">
        <v>2</v>
      </c>
    </row>
    <row r="6648" spans="1:2" x14ac:dyDescent="0.25">
      <c r="A6648" s="15" t="s">
        <v>37386</v>
      </c>
      <c r="B6648" s="6">
        <v>2</v>
      </c>
    </row>
    <row r="6649" spans="1:2" x14ac:dyDescent="0.25">
      <c r="A6649" s="6" t="s">
        <v>36631</v>
      </c>
      <c r="B6649" s="6">
        <v>2</v>
      </c>
    </row>
    <row r="6650" spans="1:2" x14ac:dyDescent="0.25">
      <c r="A6650" s="15" t="s">
        <v>37387</v>
      </c>
      <c r="B6650" s="6">
        <v>2</v>
      </c>
    </row>
    <row r="6651" spans="1:2" x14ac:dyDescent="0.25">
      <c r="A6651" s="15" t="s">
        <v>37388</v>
      </c>
      <c r="B6651" s="6">
        <v>2</v>
      </c>
    </row>
    <row r="6652" spans="1:2" x14ac:dyDescent="0.25">
      <c r="A6652" s="15" t="s">
        <v>37389</v>
      </c>
      <c r="B6652" s="6">
        <v>2</v>
      </c>
    </row>
    <row r="6653" spans="1:2" x14ac:dyDescent="0.25">
      <c r="A6653" s="6" t="s">
        <v>36216</v>
      </c>
      <c r="B6653" s="6">
        <v>2</v>
      </c>
    </row>
    <row r="6654" spans="1:2" x14ac:dyDescent="0.25">
      <c r="A6654" s="6" t="s">
        <v>34230</v>
      </c>
      <c r="B6654" s="6">
        <v>2</v>
      </c>
    </row>
    <row r="6655" spans="1:2" x14ac:dyDescent="0.25">
      <c r="A6655" s="6" t="s">
        <v>36233</v>
      </c>
      <c r="B6655" s="6">
        <v>2</v>
      </c>
    </row>
    <row r="6656" spans="1:2" x14ac:dyDescent="0.25">
      <c r="A6656" s="6" t="s">
        <v>34229</v>
      </c>
      <c r="B6656" s="6">
        <v>2</v>
      </c>
    </row>
    <row r="6657" spans="1:2" x14ac:dyDescent="0.25">
      <c r="A6657" s="6" t="s">
        <v>34228</v>
      </c>
      <c r="B6657" s="6">
        <v>2</v>
      </c>
    </row>
    <row r="6658" spans="1:2" x14ac:dyDescent="0.25">
      <c r="A6658" s="6" t="s">
        <v>200</v>
      </c>
      <c r="B6658" s="6">
        <v>2</v>
      </c>
    </row>
    <row r="6659" spans="1:2" x14ac:dyDescent="0.25">
      <c r="A6659" s="6" t="s">
        <v>34227</v>
      </c>
      <c r="B6659" s="6">
        <v>2</v>
      </c>
    </row>
    <row r="6660" spans="1:2" x14ac:dyDescent="0.25">
      <c r="A6660" s="6" t="s">
        <v>34226</v>
      </c>
      <c r="B6660" s="6">
        <v>2</v>
      </c>
    </row>
    <row r="6661" spans="1:2" x14ac:dyDescent="0.25">
      <c r="A6661" s="6" t="s">
        <v>34225</v>
      </c>
      <c r="B6661" s="6">
        <v>2</v>
      </c>
    </row>
    <row r="6662" spans="1:2" x14ac:dyDescent="0.25">
      <c r="A6662" s="6" t="s">
        <v>34224</v>
      </c>
      <c r="B6662" s="6">
        <v>2</v>
      </c>
    </row>
    <row r="6663" spans="1:2" x14ac:dyDescent="0.25">
      <c r="A6663" s="6" t="s">
        <v>34223</v>
      </c>
      <c r="B6663" s="6">
        <v>2</v>
      </c>
    </row>
    <row r="6664" spans="1:2" x14ac:dyDescent="0.25">
      <c r="A6664" s="6" t="s">
        <v>34222</v>
      </c>
      <c r="B6664" s="6">
        <v>2</v>
      </c>
    </row>
    <row r="6665" spans="1:2" x14ac:dyDescent="0.25">
      <c r="A6665" s="6" t="s">
        <v>34221</v>
      </c>
      <c r="B6665" s="6">
        <v>2</v>
      </c>
    </row>
    <row r="6666" spans="1:2" x14ac:dyDescent="0.25">
      <c r="A6666" s="6" t="s">
        <v>34220</v>
      </c>
      <c r="B6666" s="6">
        <v>2</v>
      </c>
    </row>
    <row r="6667" spans="1:2" x14ac:dyDescent="0.25">
      <c r="A6667" s="6" t="s">
        <v>34219</v>
      </c>
      <c r="B6667" s="6">
        <v>2</v>
      </c>
    </row>
    <row r="6668" spans="1:2" x14ac:dyDescent="0.25">
      <c r="A6668" s="6" t="s">
        <v>34218</v>
      </c>
      <c r="B6668" s="6">
        <v>2</v>
      </c>
    </row>
    <row r="6669" spans="1:2" x14ac:dyDescent="0.25">
      <c r="A6669" s="6" t="s">
        <v>34217</v>
      </c>
      <c r="B6669" s="6">
        <v>2</v>
      </c>
    </row>
    <row r="6670" spans="1:2" x14ac:dyDescent="0.25">
      <c r="A6670" s="6" t="s">
        <v>36297</v>
      </c>
      <c r="B6670" s="6">
        <v>2</v>
      </c>
    </row>
    <row r="6671" spans="1:2" x14ac:dyDescent="0.25">
      <c r="A6671" s="6" t="s">
        <v>36331</v>
      </c>
      <c r="B6671" s="6">
        <v>2</v>
      </c>
    </row>
    <row r="6672" spans="1:2" x14ac:dyDescent="0.25">
      <c r="A6672" s="6" t="s">
        <v>36665</v>
      </c>
      <c r="B6672" s="6">
        <v>2</v>
      </c>
    </row>
    <row r="6673" spans="1:2" x14ac:dyDescent="0.25">
      <c r="A6673" s="6" t="s">
        <v>34216</v>
      </c>
      <c r="B6673" s="6">
        <v>2</v>
      </c>
    </row>
    <row r="6674" spans="1:2" x14ac:dyDescent="0.25">
      <c r="A6674" s="6" t="s">
        <v>34215</v>
      </c>
      <c r="B6674" s="6">
        <v>2</v>
      </c>
    </row>
    <row r="6675" spans="1:2" x14ac:dyDescent="0.25">
      <c r="A6675" s="6" t="s">
        <v>34214</v>
      </c>
      <c r="B6675" s="6">
        <v>2</v>
      </c>
    </row>
    <row r="6676" spans="1:2" x14ac:dyDescent="0.25">
      <c r="A6676" s="6" t="s">
        <v>34213</v>
      </c>
      <c r="B6676" s="6">
        <v>2</v>
      </c>
    </row>
    <row r="6677" spans="1:2" x14ac:dyDescent="0.25">
      <c r="A6677" s="6" t="s">
        <v>34212</v>
      </c>
      <c r="B6677" s="6">
        <v>2</v>
      </c>
    </row>
    <row r="6678" spans="1:2" x14ac:dyDescent="0.25">
      <c r="A6678" s="6" t="s">
        <v>34211</v>
      </c>
      <c r="B6678" s="6">
        <v>2</v>
      </c>
    </row>
    <row r="6679" spans="1:2" x14ac:dyDescent="0.25">
      <c r="A6679" s="6" t="s">
        <v>34210</v>
      </c>
      <c r="B6679" s="6">
        <v>2</v>
      </c>
    </row>
    <row r="6680" spans="1:2" x14ac:dyDescent="0.25">
      <c r="A6680" s="6" t="s">
        <v>34209</v>
      </c>
      <c r="B6680" s="6">
        <v>2</v>
      </c>
    </row>
    <row r="6681" spans="1:2" x14ac:dyDescent="0.25">
      <c r="A6681" s="6" t="s">
        <v>34208</v>
      </c>
      <c r="B6681" s="6">
        <v>2</v>
      </c>
    </row>
    <row r="6682" spans="1:2" x14ac:dyDescent="0.25">
      <c r="A6682" s="6" t="s">
        <v>34207</v>
      </c>
      <c r="B6682" s="6">
        <v>2</v>
      </c>
    </row>
    <row r="6683" spans="1:2" x14ac:dyDescent="0.25">
      <c r="A6683" s="6" t="s">
        <v>34206</v>
      </c>
      <c r="B6683" s="6">
        <v>2</v>
      </c>
    </row>
    <row r="6684" spans="1:2" x14ac:dyDescent="0.25">
      <c r="A6684" s="6" t="s">
        <v>34205</v>
      </c>
      <c r="B6684" s="6">
        <v>2</v>
      </c>
    </row>
    <row r="6685" spans="1:2" x14ac:dyDescent="0.25">
      <c r="A6685" s="6" t="s">
        <v>34204</v>
      </c>
      <c r="B6685" s="6">
        <v>2</v>
      </c>
    </row>
    <row r="6686" spans="1:2" x14ac:dyDescent="0.25">
      <c r="A6686" s="6" t="s">
        <v>34203</v>
      </c>
      <c r="B6686" s="6">
        <v>2</v>
      </c>
    </row>
    <row r="6687" spans="1:2" x14ac:dyDescent="0.25">
      <c r="A6687" s="6" t="s">
        <v>34202</v>
      </c>
      <c r="B6687" s="6">
        <v>2</v>
      </c>
    </row>
    <row r="6688" spans="1:2" x14ac:dyDescent="0.25">
      <c r="A6688" s="6" t="s">
        <v>34201</v>
      </c>
      <c r="B6688" s="6">
        <v>2</v>
      </c>
    </row>
    <row r="6689" spans="1:2" x14ac:dyDescent="0.25">
      <c r="A6689" s="6" t="s">
        <v>300</v>
      </c>
      <c r="B6689" s="6">
        <v>2</v>
      </c>
    </row>
    <row r="6690" spans="1:2" x14ac:dyDescent="0.25">
      <c r="A6690" s="6" t="s">
        <v>34200</v>
      </c>
      <c r="B6690" s="6">
        <v>2</v>
      </c>
    </row>
    <row r="6691" spans="1:2" x14ac:dyDescent="0.25">
      <c r="A6691" s="6" t="s">
        <v>34199</v>
      </c>
      <c r="B6691" s="6">
        <v>2</v>
      </c>
    </row>
    <row r="6692" spans="1:2" x14ac:dyDescent="0.25">
      <c r="A6692" s="6" t="s">
        <v>34198</v>
      </c>
      <c r="B6692" s="6">
        <v>2</v>
      </c>
    </row>
    <row r="6693" spans="1:2" x14ac:dyDescent="0.25">
      <c r="A6693" s="6" t="s">
        <v>189</v>
      </c>
      <c r="B6693" s="6">
        <v>2</v>
      </c>
    </row>
    <row r="6694" spans="1:2" x14ac:dyDescent="0.25">
      <c r="A6694" s="6" t="s">
        <v>34197</v>
      </c>
      <c r="B6694" s="6">
        <v>2</v>
      </c>
    </row>
    <row r="6695" spans="1:2" x14ac:dyDescent="0.25">
      <c r="A6695" s="6" t="s">
        <v>34196</v>
      </c>
      <c r="B6695" s="6">
        <v>2</v>
      </c>
    </row>
    <row r="6696" spans="1:2" x14ac:dyDescent="0.25">
      <c r="A6696" s="15" t="s">
        <v>37390</v>
      </c>
      <c r="B6696" s="6">
        <v>2</v>
      </c>
    </row>
    <row r="6697" spans="1:2" x14ac:dyDescent="0.25">
      <c r="A6697" s="15" t="s">
        <v>37391</v>
      </c>
      <c r="B6697" s="6">
        <v>2</v>
      </c>
    </row>
    <row r="6698" spans="1:2" x14ac:dyDescent="0.25">
      <c r="A6698" s="15" t="s">
        <v>37392</v>
      </c>
      <c r="B6698" s="6">
        <v>2</v>
      </c>
    </row>
    <row r="6699" spans="1:2" x14ac:dyDescent="0.25">
      <c r="A6699" s="6" t="s">
        <v>34195</v>
      </c>
      <c r="B6699" s="6">
        <v>2</v>
      </c>
    </row>
    <row r="6700" spans="1:2" x14ac:dyDescent="0.25">
      <c r="A6700" s="6" t="s">
        <v>34194</v>
      </c>
      <c r="B6700" s="6">
        <v>2</v>
      </c>
    </row>
    <row r="6701" spans="1:2" x14ac:dyDescent="0.25">
      <c r="A6701" s="6" t="s">
        <v>34193</v>
      </c>
      <c r="B6701" s="6">
        <v>2</v>
      </c>
    </row>
    <row r="6702" spans="1:2" x14ac:dyDescent="0.25">
      <c r="A6702" s="6" t="s">
        <v>34192</v>
      </c>
      <c r="B6702" s="6">
        <v>2</v>
      </c>
    </row>
    <row r="6703" spans="1:2" x14ac:dyDescent="0.25">
      <c r="A6703" s="6" t="s">
        <v>34191</v>
      </c>
      <c r="B6703" s="6">
        <v>2</v>
      </c>
    </row>
    <row r="6704" spans="1:2" x14ac:dyDescent="0.25">
      <c r="A6704" s="6" t="s">
        <v>34190</v>
      </c>
      <c r="B6704" s="6">
        <v>2</v>
      </c>
    </row>
    <row r="6705" spans="1:2" x14ac:dyDescent="0.25">
      <c r="A6705" s="6" t="s">
        <v>34189</v>
      </c>
      <c r="B6705" s="6">
        <v>2</v>
      </c>
    </row>
    <row r="6706" spans="1:2" x14ac:dyDescent="0.25">
      <c r="A6706" s="6" t="s">
        <v>34188</v>
      </c>
      <c r="B6706" s="6">
        <v>2</v>
      </c>
    </row>
    <row r="6707" spans="1:2" x14ac:dyDescent="0.25">
      <c r="A6707" s="6" t="s">
        <v>34187</v>
      </c>
      <c r="B6707" s="6">
        <v>2</v>
      </c>
    </row>
    <row r="6708" spans="1:2" x14ac:dyDescent="0.25">
      <c r="A6708" s="6" t="s">
        <v>34186</v>
      </c>
      <c r="B6708" s="6">
        <v>2</v>
      </c>
    </row>
    <row r="6709" spans="1:2" x14ac:dyDescent="0.25">
      <c r="A6709" s="6" t="s">
        <v>34185</v>
      </c>
      <c r="B6709" s="6">
        <v>2</v>
      </c>
    </row>
    <row r="6710" spans="1:2" x14ac:dyDescent="0.25">
      <c r="A6710" s="6" t="s">
        <v>34184</v>
      </c>
      <c r="B6710" s="6">
        <v>2</v>
      </c>
    </row>
    <row r="6711" spans="1:2" x14ac:dyDescent="0.25">
      <c r="A6711" s="6" t="s">
        <v>34183</v>
      </c>
      <c r="B6711" s="6">
        <v>2</v>
      </c>
    </row>
    <row r="6712" spans="1:2" x14ac:dyDescent="0.25">
      <c r="A6712" s="6" t="s">
        <v>34182</v>
      </c>
      <c r="B6712" s="6">
        <v>2</v>
      </c>
    </row>
    <row r="6713" spans="1:2" x14ac:dyDescent="0.25">
      <c r="A6713" s="15" t="s">
        <v>37393</v>
      </c>
      <c r="B6713" s="6">
        <v>2</v>
      </c>
    </row>
    <row r="6714" spans="1:2" x14ac:dyDescent="0.25">
      <c r="A6714" s="6" t="s">
        <v>34181</v>
      </c>
      <c r="B6714" s="6">
        <v>2</v>
      </c>
    </row>
    <row r="6715" spans="1:2" x14ac:dyDescent="0.25">
      <c r="A6715" s="6" t="s">
        <v>34180</v>
      </c>
      <c r="B6715" s="6">
        <v>2</v>
      </c>
    </row>
    <row r="6716" spans="1:2" x14ac:dyDescent="0.25">
      <c r="A6716" s="6" t="s">
        <v>34179</v>
      </c>
      <c r="B6716" s="6">
        <v>2</v>
      </c>
    </row>
    <row r="6717" spans="1:2" x14ac:dyDescent="0.25">
      <c r="A6717" s="6" t="s">
        <v>36613</v>
      </c>
      <c r="B6717" s="6">
        <v>2</v>
      </c>
    </row>
    <row r="6718" spans="1:2" x14ac:dyDescent="0.25">
      <c r="A6718" s="6" t="s">
        <v>34178</v>
      </c>
      <c r="B6718" s="6">
        <v>2</v>
      </c>
    </row>
    <row r="6719" spans="1:2" x14ac:dyDescent="0.25">
      <c r="A6719" s="6" t="s">
        <v>34177</v>
      </c>
      <c r="B6719" s="6">
        <v>2</v>
      </c>
    </row>
    <row r="6720" spans="1:2" x14ac:dyDescent="0.25">
      <c r="A6720" s="6" t="s">
        <v>34176</v>
      </c>
      <c r="B6720" s="6">
        <v>2</v>
      </c>
    </row>
    <row r="6721" spans="1:2" x14ac:dyDescent="0.25">
      <c r="A6721" s="6" t="s">
        <v>34175</v>
      </c>
      <c r="B6721" s="6">
        <v>2</v>
      </c>
    </row>
    <row r="6722" spans="1:2" x14ac:dyDescent="0.25">
      <c r="A6722" s="6" t="s">
        <v>34174</v>
      </c>
      <c r="B6722" s="6">
        <v>2</v>
      </c>
    </row>
    <row r="6723" spans="1:2" x14ac:dyDescent="0.25">
      <c r="A6723" s="6" t="s">
        <v>34173</v>
      </c>
      <c r="B6723" s="6">
        <v>2</v>
      </c>
    </row>
    <row r="6724" spans="1:2" x14ac:dyDescent="0.25">
      <c r="A6724" s="6" t="s">
        <v>34172</v>
      </c>
      <c r="B6724" s="6">
        <v>2</v>
      </c>
    </row>
    <row r="6725" spans="1:2" x14ac:dyDescent="0.25">
      <c r="A6725" s="6" t="s">
        <v>34171</v>
      </c>
      <c r="B6725" s="6">
        <v>2</v>
      </c>
    </row>
    <row r="6726" spans="1:2" x14ac:dyDescent="0.25">
      <c r="A6726" s="6" t="s">
        <v>34170</v>
      </c>
      <c r="B6726" s="6">
        <v>2</v>
      </c>
    </row>
    <row r="6727" spans="1:2" x14ac:dyDescent="0.25">
      <c r="A6727" s="6" t="s">
        <v>34169</v>
      </c>
      <c r="B6727" s="6">
        <v>2</v>
      </c>
    </row>
    <row r="6728" spans="1:2" x14ac:dyDescent="0.25">
      <c r="A6728" s="6" t="s">
        <v>34168</v>
      </c>
      <c r="B6728" s="6">
        <v>2</v>
      </c>
    </row>
    <row r="6729" spans="1:2" x14ac:dyDescent="0.25">
      <c r="A6729" s="6" t="s">
        <v>34167</v>
      </c>
      <c r="B6729" s="6">
        <v>2</v>
      </c>
    </row>
    <row r="6730" spans="1:2" x14ac:dyDescent="0.25">
      <c r="A6730" s="6" t="s">
        <v>34166</v>
      </c>
      <c r="B6730" s="6">
        <v>2</v>
      </c>
    </row>
    <row r="6731" spans="1:2" x14ac:dyDescent="0.25">
      <c r="A6731" s="6" t="s">
        <v>34165</v>
      </c>
      <c r="B6731" s="6">
        <v>2</v>
      </c>
    </row>
    <row r="6732" spans="1:2" x14ac:dyDescent="0.25">
      <c r="A6732" s="15" t="s">
        <v>37394</v>
      </c>
      <c r="B6732" s="6">
        <v>2</v>
      </c>
    </row>
    <row r="6733" spans="1:2" x14ac:dyDescent="0.25">
      <c r="A6733" s="6" t="s">
        <v>34164</v>
      </c>
      <c r="B6733" s="6">
        <v>2</v>
      </c>
    </row>
    <row r="6734" spans="1:2" x14ac:dyDescent="0.25">
      <c r="A6734" s="6" t="s">
        <v>34163</v>
      </c>
      <c r="B6734" s="6">
        <v>2</v>
      </c>
    </row>
    <row r="6735" spans="1:2" x14ac:dyDescent="0.25">
      <c r="A6735" s="6" t="s">
        <v>34162</v>
      </c>
      <c r="B6735" s="6">
        <v>2</v>
      </c>
    </row>
    <row r="6736" spans="1:2" x14ac:dyDescent="0.25">
      <c r="A6736" s="6" t="s">
        <v>36604</v>
      </c>
      <c r="B6736" s="6">
        <v>2</v>
      </c>
    </row>
    <row r="6737" spans="1:2" x14ac:dyDescent="0.25">
      <c r="A6737" s="6" t="s">
        <v>36696</v>
      </c>
      <c r="B6737" s="6">
        <v>2</v>
      </c>
    </row>
    <row r="6738" spans="1:2" x14ac:dyDescent="0.25">
      <c r="A6738" s="6" t="s">
        <v>34161</v>
      </c>
      <c r="B6738" s="6">
        <v>2</v>
      </c>
    </row>
    <row r="6739" spans="1:2" x14ac:dyDescent="0.25">
      <c r="A6739" s="6" t="s">
        <v>34160</v>
      </c>
      <c r="B6739" s="6">
        <v>2</v>
      </c>
    </row>
    <row r="6740" spans="1:2" x14ac:dyDescent="0.25">
      <c r="A6740" s="6" t="s">
        <v>34159</v>
      </c>
      <c r="B6740" s="6">
        <v>2</v>
      </c>
    </row>
    <row r="6741" spans="1:2" x14ac:dyDescent="0.25">
      <c r="A6741" s="6" t="s">
        <v>34158</v>
      </c>
      <c r="B6741" s="6">
        <v>2</v>
      </c>
    </row>
    <row r="6742" spans="1:2" x14ac:dyDescent="0.25">
      <c r="A6742" s="6" t="s">
        <v>34157</v>
      </c>
      <c r="B6742" s="6">
        <v>2</v>
      </c>
    </row>
    <row r="6743" spans="1:2" x14ac:dyDescent="0.25">
      <c r="A6743" s="6" t="s">
        <v>36641</v>
      </c>
      <c r="B6743" s="6">
        <v>2</v>
      </c>
    </row>
    <row r="6744" spans="1:2" x14ac:dyDescent="0.25">
      <c r="A6744" s="6" t="s">
        <v>34156</v>
      </c>
      <c r="B6744" s="6">
        <v>2</v>
      </c>
    </row>
    <row r="6745" spans="1:2" x14ac:dyDescent="0.25">
      <c r="A6745" s="6" t="s">
        <v>36111</v>
      </c>
      <c r="B6745" s="6">
        <v>2</v>
      </c>
    </row>
    <row r="6746" spans="1:2" x14ac:dyDescent="0.25">
      <c r="A6746" s="6" t="s">
        <v>36168</v>
      </c>
      <c r="B6746" s="6">
        <v>2</v>
      </c>
    </row>
    <row r="6747" spans="1:2" x14ac:dyDescent="0.25">
      <c r="A6747" s="6" t="s">
        <v>34155</v>
      </c>
      <c r="B6747" s="6">
        <v>2</v>
      </c>
    </row>
    <row r="6748" spans="1:2" x14ac:dyDescent="0.25">
      <c r="A6748" s="15" t="s">
        <v>37395</v>
      </c>
      <c r="B6748" s="6">
        <v>2</v>
      </c>
    </row>
    <row r="6749" spans="1:2" x14ac:dyDescent="0.25">
      <c r="A6749" s="15" t="s">
        <v>37396</v>
      </c>
      <c r="B6749" s="6">
        <v>2</v>
      </c>
    </row>
    <row r="6750" spans="1:2" x14ac:dyDescent="0.25">
      <c r="A6750" s="15" t="s">
        <v>37397</v>
      </c>
      <c r="B6750" s="6">
        <v>2</v>
      </c>
    </row>
    <row r="6751" spans="1:2" x14ac:dyDescent="0.25">
      <c r="A6751" s="6" t="s">
        <v>36265</v>
      </c>
      <c r="B6751" s="6">
        <v>2</v>
      </c>
    </row>
    <row r="6752" spans="1:2" x14ac:dyDescent="0.25">
      <c r="A6752" s="15" t="s">
        <v>37398</v>
      </c>
      <c r="B6752" s="6">
        <v>2</v>
      </c>
    </row>
    <row r="6753" spans="1:2" x14ac:dyDescent="0.25">
      <c r="A6753" s="15" t="s">
        <v>37399</v>
      </c>
      <c r="B6753" s="6">
        <v>2</v>
      </c>
    </row>
    <row r="6754" spans="1:2" x14ac:dyDescent="0.25">
      <c r="A6754" s="6" t="s">
        <v>34154</v>
      </c>
      <c r="B6754" s="6">
        <v>2</v>
      </c>
    </row>
    <row r="6755" spans="1:2" x14ac:dyDescent="0.25">
      <c r="A6755" s="6" t="s">
        <v>34153</v>
      </c>
      <c r="B6755" s="6">
        <v>2</v>
      </c>
    </row>
    <row r="6756" spans="1:2" x14ac:dyDescent="0.25">
      <c r="A6756" s="6" t="s">
        <v>34152</v>
      </c>
      <c r="B6756" s="6">
        <v>2</v>
      </c>
    </row>
    <row r="6757" spans="1:2" x14ac:dyDescent="0.25">
      <c r="A6757" s="6" t="s">
        <v>36706</v>
      </c>
      <c r="B6757" s="6">
        <v>2</v>
      </c>
    </row>
    <row r="6758" spans="1:2" x14ac:dyDescent="0.25">
      <c r="A6758" s="6" t="s">
        <v>34151</v>
      </c>
      <c r="B6758" s="6">
        <v>2</v>
      </c>
    </row>
    <row r="6759" spans="1:2" x14ac:dyDescent="0.25">
      <c r="A6759" s="6" t="s">
        <v>36234</v>
      </c>
      <c r="B6759" s="6">
        <v>2</v>
      </c>
    </row>
    <row r="6760" spans="1:2" x14ac:dyDescent="0.25">
      <c r="A6760" s="6" t="s">
        <v>34150</v>
      </c>
      <c r="B6760" s="6">
        <v>2</v>
      </c>
    </row>
    <row r="6761" spans="1:2" x14ac:dyDescent="0.25">
      <c r="A6761" s="6" t="s">
        <v>34149</v>
      </c>
      <c r="B6761" s="6">
        <v>2</v>
      </c>
    </row>
    <row r="6762" spans="1:2" x14ac:dyDescent="0.25">
      <c r="A6762" s="6" t="s">
        <v>34148</v>
      </c>
      <c r="B6762" s="6">
        <v>2</v>
      </c>
    </row>
    <row r="6763" spans="1:2" x14ac:dyDescent="0.25">
      <c r="A6763" s="6" t="s">
        <v>34147</v>
      </c>
      <c r="B6763" s="6">
        <v>2</v>
      </c>
    </row>
    <row r="6764" spans="1:2" x14ac:dyDescent="0.25">
      <c r="A6764" s="6" t="s">
        <v>34146</v>
      </c>
      <c r="B6764" s="6">
        <v>2</v>
      </c>
    </row>
    <row r="6765" spans="1:2" x14ac:dyDescent="0.25">
      <c r="A6765" s="6" t="s">
        <v>36101</v>
      </c>
      <c r="B6765" s="6">
        <v>2</v>
      </c>
    </row>
    <row r="6766" spans="1:2" x14ac:dyDescent="0.25">
      <c r="A6766" s="6" t="s">
        <v>34145</v>
      </c>
      <c r="B6766" s="6">
        <v>2</v>
      </c>
    </row>
    <row r="6767" spans="1:2" x14ac:dyDescent="0.25">
      <c r="A6767" s="6" t="s">
        <v>34020</v>
      </c>
      <c r="B6767" s="6">
        <v>2</v>
      </c>
    </row>
    <row r="6768" spans="1:2" x14ac:dyDescent="0.25">
      <c r="A6768" s="6" t="s">
        <v>34144</v>
      </c>
      <c r="B6768" s="6">
        <v>2</v>
      </c>
    </row>
    <row r="6769" spans="1:2" x14ac:dyDescent="0.25">
      <c r="A6769" s="6" t="s">
        <v>34143</v>
      </c>
      <c r="B6769" s="6">
        <v>2</v>
      </c>
    </row>
    <row r="6770" spans="1:2" x14ac:dyDescent="0.25">
      <c r="A6770" s="6" t="s">
        <v>34142</v>
      </c>
      <c r="B6770" s="6">
        <v>2</v>
      </c>
    </row>
    <row r="6771" spans="1:2" x14ac:dyDescent="0.25">
      <c r="A6771" s="15" t="s">
        <v>37400</v>
      </c>
      <c r="B6771" s="6">
        <v>2</v>
      </c>
    </row>
    <row r="6772" spans="1:2" x14ac:dyDescent="0.25">
      <c r="A6772" s="6" t="s">
        <v>36430</v>
      </c>
      <c r="B6772" s="6">
        <v>2</v>
      </c>
    </row>
    <row r="6773" spans="1:2" x14ac:dyDescent="0.25">
      <c r="A6773" s="6" t="s">
        <v>34141</v>
      </c>
      <c r="B6773" s="6">
        <v>2</v>
      </c>
    </row>
    <row r="6774" spans="1:2" x14ac:dyDescent="0.25">
      <c r="A6774" s="6" t="s">
        <v>34140</v>
      </c>
      <c r="B6774" s="6">
        <v>2</v>
      </c>
    </row>
    <row r="6775" spans="1:2" x14ac:dyDescent="0.25">
      <c r="A6775" s="6" t="s">
        <v>197</v>
      </c>
      <c r="B6775" s="6">
        <v>2</v>
      </c>
    </row>
    <row r="6776" spans="1:2" x14ac:dyDescent="0.25">
      <c r="A6776" s="6" t="s">
        <v>34139</v>
      </c>
      <c r="B6776" s="6">
        <v>2</v>
      </c>
    </row>
    <row r="6777" spans="1:2" x14ac:dyDescent="0.25">
      <c r="A6777" s="6" t="s">
        <v>36700</v>
      </c>
      <c r="B6777" s="6">
        <v>2</v>
      </c>
    </row>
    <row r="6778" spans="1:2" x14ac:dyDescent="0.25">
      <c r="A6778" s="6" t="s">
        <v>34138</v>
      </c>
      <c r="B6778" s="6">
        <v>2</v>
      </c>
    </row>
    <row r="6779" spans="1:2" x14ac:dyDescent="0.25">
      <c r="A6779" s="6" t="s">
        <v>34137</v>
      </c>
      <c r="B6779" s="6">
        <v>2</v>
      </c>
    </row>
    <row r="6780" spans="1:2" x14ac:dyDescent="0.25">
      <c r="A6780" s="6" t="s">
        <v>34136</v>
      </c>
      <c r="B6780" s="6">
        <v>2</v>
      </c>
    </row>
    <row r="6781" spans="1:2" x14ac:dyDescent="0.25">
      <c r="A6781" s="6" t="s">
        <v>34135</v>
      </c>
      <c r="B6781" s="6">
        <v>2</v>
      </c>
    </row>
    <row r="6782" spans="1:2" x14ac:dyDescent="0.25">
      <c r="A6782" s="6" t="s">
        <v>34134</v>
      </c>
      <c r="B6782" s="6">
        <v>2</v>
      </c>
    </row>
    <row r="6783" spans="1:2" x14ac:dyDescent="0.25">
      <c r="A6783" s="6" t="s">
        <v>36269</v>
      </c>
      <c r="B6783" s="6">
        <v>2</v>
      </c>
    </row>
    <row r="6784" spans="1:2" x14ac:dyDescent="0.25">
      <c r="A6784" s="6" t="s">
        <v>34133</v>
      </c>
      <c r="B6784" s="6">
        <v>2</v>
      </c>
    </row>
    <row r="6785" spans="1:2" x14ac:dyDescent="0.25">
      <c r="A6785" s="6" t="s">
        <v>36113</v>
      </c>
      <c r="B6785" s="6">
        <v>2</v>
      </c>
    </row>
    <row r="6786" spans="1:2" x14ac:dyDescent="0.25">
      <c r="A6786" s="6" t="s">
        <v>34132</v>
      </c>
      <c r="B6786" s="6">
        <v>2</v>
      </c>
    </row>
    <row r="6787" spans="1:2" x14ac:dyDescent="0.25">
      <c r="A6787" s="6" t="s">
        <v>36426</v>
      </c>
      <c r="B6787" s="6">
        <v>2</v>
      </c>
    </row>
    <row r="6788" spans="1:2" x14ac:dyDescent="0.25">
      <c r="A6788" s="6" t="s">
        <v>34131</v>
      </c>
      <c r="B6788" s="6">
        <v>2</v>
      </c>
    </row>
    <row r="6789" spans="1:2" x14ac:dyDescent="0.25">
      <c r="A6789" s="6" t="s">
        <v>36459</v>
      </c>
      <c r="B6789" s="6">
        <v>2</v>
      </c>
    </row>
    <row r="6790" spans="1:2" x14ac:dyDescent="0.25">
      <c r="A6790" s="6" t="s">
        <v>34130</v>
      </c>
      <c r="B6790" s="6">
        <v>2</v>
      </c>
    </row>
    <row r="6791" spans="1:2" x14ac:dyDescent="0.25">
      <c r="A6791" s="6" t="s">
        <v>34129</v>
      </c>
      <c r="B6791" s="6">
        <v>2</v>
      </c>
    </row>
    <row r="6792" spans="1:2" x14ac:dyDescent="0.25">
      <c r="A6792" s="6" t="s">
        <v>34128</v>
      </c>
      <c r="B6792" s="6">
        <v>2</v>
      </c>
    </row>
    <row r="6793" spans="1:2" x14ac:dyDescent="0.25">
      <c r="A6793" s="6" t="s">
        <v>34127</v>
      </c>
      <c r="B6793" s="6">
        <v>2</v>
      </c>
    </row>
    <row r="6794" spans="1:2" x14ac:dyDescent="0.25">
      <c r="A6794" s="6" t="s">
        <v>36530</v>
      </c>
      <c r="B6794" s="6">
        <v>2</v>
      </c>
    </row>
    <row r="6795" spans="1:2" x14ac:dyDescent="0.25">
      <c r="A6795" s="6" t="s">
        <v>268</v>
      </c>
      <c r="B6795" s="6">
        <v>2</v>
      </c>
    </row>
    <row r="6796" spans="1:2" x14ac:dyDescent="0.25">
      <c r="A6796" s="6" t="s">
        <v>36605</v>
      </c>
      <c r="B6796" s="6">
        <v>2</v>
      </c>
    </row>
    <row r="6797" spans="1:2" x14ac:dyDescent="0.25">
      <c r="A6797" s="6" t="s">
        <v>34126</v>
      </c>
      <c r="B6797" s="6">
        <v>2</v>
      </c>
    </row>
    <row r="6798" spans="1:2" x14ac:dyDescent="0.25">
      <c r="A6798" s="6" t="s">
        <v>36565</v>
      </c>
      <c r="B6798" s="6">
        <v>2</v>
      </c>
    </row>
    <row r="6799" spans="1:2" x14ac:dyDescent="0.25">
      <c r="A6799" s="6" t="s">
        <v>36460</v>
      </c>
      <c r="B6799" s="6">
        <v>2</v>
      </c>
    </row>
    <row r="6800" spans="1:2" x14ac:dyDescent="0.25">
      <c r="A6800" s="15" t="s">
        <v>37401</v>
      </c>
      <c r="B6800" s="6">
        <v>2</v>
      </c>
    </row>
    <row r="6801" spans="1:2" x14ac:dyDescent="0.25">
      <c r="A6801" s="6" t="s">
        <v>36485</v>
      </c>
      <c r="B6801" s="6">
        <v>2</v>
      </c>
    </row>
    <row r="6802" spans="1:2" x14ac:dyDescent="0.25">
      <c r="A6802" s="6" t="s">
        <v>34125</v>
      </c>
      <c r="B6802" s="6">
        <v>2</v>
      </c>
    </row>
    <row r="6803" spans="1:2" x14ac:dyDescent="0.25">
      <c r="A6803" s="6" t="s">
        <v>36591</v>
      </c>
      <c r="B6803" s="6">
        <v>2</v>
      </c>
    </row>
    <row r="6804" spans="1:2" x14ac:dyDescent="0.25">
      <c r="A6804" s="6" t="s">
        <v>34124</v>
      </c>
      <c r="B6804" s="6">
        <v>2</v>
      </c>
    </row>
    <row r="6805" spans="1:2" x14ac:dyDescent="0.25">
      <c r="A6805" s="6" t="s">
        <v>34123</v>
      </c>
      <c r="B6805" s="6">
        <v>2</v>
      </c>
    </row>
    <row r="6806" spans="1:2" x14ac:dyDescent="0.25">
      <c r="A6806" s="6" t="s">
        <v>34122</v>
      </c>
      <c r="B6806" s="6">
        <v>2</v>
      </c>
    </row>
    <row r="6807" spans="1:2" x14ac:dyDescent="0.25">
      <c r="A6807" s="6" t="s">
        <v>36196</v>
      </c>
      <c r="B6807" s="6">
        <v>2</v>
      </c>
    </row>
    <row r="6808" spans="1:2" x14ac:dyDescent="0.25">
      <c r="A6808" s="6" t="s">
        <v>34121</v>
      </c>
      <c r="B6808" s="6">
        <v>2</v>
      </c>
    </row>
    <row r="6809" spans="1:2" x14ac:dyDescent="0.25">
      <c r="A6809" s="6" t="s">
        <v>34120</v>
      </c>
      <c r="B6809" s="6">
        <v>2</v>
      </c>
    </row>
    <row r="6810" spans="1:2" x14ac:dyDescent="0.25">
      <c r="A6810" s="6" t="s">
        <v>34119</v>
      </c>
      <c r="B6810" s="6">
        <v>2</v>
      </c>
    </row>
    <row r="6811" spans="1:2" x14ac:dyDescent="0.25">
      <c r="A6811" s="6" t="s">
        <v>34118</v>
      </c>
      <c r="B6811" s="6">
        <v>2</v>
      </c>
    </row>
    <row r="6812" spans="1:2" x14ac:dyDescent="0.25">
      <c r="A6812" s="6" t="s">
        <v>34117</v>
      </c>
      <c r="B6812" s="6">
        <v>2</v>
      </c>
    </row>
    <row r="6813" spans="1:2" x14ac:dyDescent="0.25">
      <c r="A6813" s="6" t="s">
        <v>34116</v>
      </c>
      <c r="B6813" s="6">
        <v>2</v>
      </c>
    </row>
    <row r="6814" spans="1:2" x14ac:dyDescent="0.25">
      <c r="A6814" s="6" t="s">
        <v>34115</v>
      </c>
      <c r="B6814" s="6">
        <v>2</v>
      </c>
    </row>
    <row r="6815" spans="1:2" x14ac:dyDescent="0.25">
      <c r="A6815" s="6" t="s">
        <v>36593</v>
      </c>
      <c r="B6815" s="6">
        <v>2</v>
      </c>
    </row>
    <row r="6816" spans="1:2" x14ac:dyDescent="0.25">
      <c r="A6816" s="6" t="s">
        <v>36462</v>
      </c>
      <c r="B6816" s="6">
        <v>2</v>
      </c>
    </row>
    <row r="6817" spans="1:2" x14ac:dyDescent="0.25">
      <c r="A6817" s="6" t="s">
        <v>36154</v>
      </c>
      <c r="B6817" s="6">
        <v>2</v>
      </c>
    </row>
    <row r="6818" spans="1:2" x14ac:dyDescent="0.25">
      <c r="A6818" s="6" t="s">
        <v>67</v>
      </c>
      <c r="B6818" s="6">
        <v>2</v>
      </c>
    </row>
    <row r="6819" spans="1:2" x14ac:dyDescent="0.25">
      <c r="A6819" s="6" t="s">
        <v>36312</v>
      </c>
      <c r="B6819" s="6">
        <v>2</v>
      </c>
    </row>
    <row r="6820" spans="1:2" x14ac:dyDescent="0.25">
      <c r="A6820" s="6" t="s">
        <v>34114</v>
      </c>
      <c r="B6820" s="6">
        <v>2</v>
      </c>
    </row>
    <row r="6821" spans="1:2" x14ac:dyDescent="0.25">
      <c r="A6821" s="6" t="s">
        <v>34113</v>
      </c>
      <c r="B6821" s="6">
        <v>2</v>
      </c>
    </row>
    <row r="6822" spans="1:2" x14ac:dyDescent="0.25">
      <c r="A6822" s="6" t="s">
        <v>36362</v>
      </c>
      <c r="B6822" s="6">
        <v>2</v>
      </c>
    </row>
    <row r="6823" spans="1:2" x14ac:dyDescent="0.25">
      <c r="A6823" s="6" t="s">
        <v>34112</v>
      </c>
      <c r="B6823" s="6">
        <v>2</v>
      </c>
    </row>
    <row r="6824" spans="1:2" x14ac:dyDescent="0.25">
      <c r="A6824" s="6" t="s">
        <v>34111</v>
      </c>
      <c r="B6824" s="6">
        <v>2</v>
      </c>
    </row>
    <row r="6825" spans="1:2" x14ac:dyDescent="0.25">
      <c r="A6825" s="6" t="s">
        <v>34110</v>
      </c>
      <c r="B6825" s="6">
        <v>2</v>
      </c>
    </row>
    <row r="6826" spans="1:2" x14ac:dyDescent="0.25">
      <c r="A6826" s="6" t="s">
        <v>34109</v>
      </c>
      <c r="B6826" s="6">
        <v>2</v>
      </c>
    </row>
    <row r="6827" spans="1:2" x14ac:dyDescent="0.25">
      <c r="A6827" s="6" t="s">
        <v>34108</v>
      </c>
      <c r="B6827" s="6">
        <v>2</v>
      </c>
    </row>
    <row r="6828" spans="1:2" x14ac:dyDescent="0.25">
      <c r="A6828" s="6" t="s">
        <v>34107</v>
      </c>
      <c r="B6828" s="6">
        <v>2</v>
      </c>
    </row>
    <row r="6829" spans="1:2" x14ac:dyDescent="0.25">
      <c r="A6829" s="6" t="s">
        <v>34106</v>
      </c>
      <c r="B6829" s="6">
        <v>2</v>
      </c>
    </row>
    <row r="6830" spans="1:2" x14ac:dyDescent="0.25">
      <c r="A6830" s="6" t="s">
        <v>34105</v>
      </c>
      <c r="B6830" s="6">
        <v>2</v>
      </c>
    </row>
    <row r="6831" spans="1:2" x14ac:dyDescent="0.25">
      <c r="A6831" s="6" t="s">
        <v>34104</v>
      </c>
      <c r="B6831" s="6">
        <v>2</v>
      </c>
    </row>
    <row r="6832" spans="1:2" x14ac:dyDescent="0.25">
      <c r="A6832" s="6" t="s">
        <v>36471</v>
      </c>
      <c r="B6832" s="6">
        <v>2</v>
      </c>
    </row>
    <row r="6833" spans="1:2" x14ac:dyDescent="0.25">
      <c r="A6833" s="6" t="s">
        <v>34103</v>
      </c>
      <c r="B6833" s="6">
        <v>2</v>
      </c>
    </row>
    <row r="6834" spans="1:2" x14ac:dyDescent="0.25">
      <c r="A6834" s="6" t="s">
        <v>203</v>
      </c>
      <c r="B6834" s="6">
        <v>2</v>
      </c>
    </row>
    <row r="6835" spans="1:2" x14ac:dyDescent="0.25">
      <c r="A6835" s="6" t="s">
        <v>34102</v>
      </c>
      <c r="B6835" s="6">
        <v>2</v>
      </c>
    </row>
    <row r="6836" spans="1:2" x14ac:dyDescent="0.25">
      <c r="A6836" s="6" t="s">
        <v>34101</v>
      </c>
      <c r="B6836" s="6">
        <v>2</v>
      </c>
    </row>
    <row r="6837" spans="1:2" x14ac:dyDescent="0.25">
      <c r="A6837" s="6" t="s">
        <v>34100</v>
      </c>
      <c r="B6837" s="6">
        <v>2</v>
      </c>
    </row>
    <row r="6838" spans="1:2" x14ac:dyDescent="0.25">
      <c r="A6838" s="6" t="s">
        <v>34099</v>
      </c>
      <c r="B6838" s="6">
        <v>2</v>
      </c>
    </row>
    <row r="6839" spans="1:2" x14ac:dyDescent="0.25">
      <c r="A6839" s="6" t="s">
        <v>34098</v>
      </c>
      <c r="B6839" s="6">
        <v>2</v>
      </c>
    </row>
    <row r="6840" spans="1:2" x14ac:dyDescent="0.25">
      <c r="A6840" s="6" t="s">
        <v>34097</v>
      </c>
      <c r="B6840" s="6">
        <v>2</v>
      </c>
    </row>
    <row r="6841" spans="1:2" x14ac:dyDescent="0.25">
      <c r="A6841" s="6" t="s">
        <v>34096</v>
      </c>
      <c r="B6841" s="6">
        <v>2</v>
      </c>
    </row>
    <row r="6842" spans="1:2" x14ac:dyDescent="0.25">
      <c r="A6842" s="6" t="s">
        <v>34095</v>
      </c>
      <c r="B6842" s="6">
        <v>2</v>
      </c>
    </row>
    <row r="6843" spans="1:2" x14ac:dyDescent="0.25">
      <c r="A6843" s="6" t="s">
        <v>34094</v>
      </c>
      <c r="B6843" s="6">
        <v>2</v>
      </c>
    </row>
    <row r="6844" spans="1:2" x14ac:dyDescent="0.25">
      <c r="A6844" s="6" t="s">
        <v>34093</v>
      </c>
      <c r="B6844" s="6">
        <v>2</v>
      </c>
    </row>
    <row r="6845" spans="1:2" x14ac:dyDescent="0.25">
      <c r="A6845" s="6" t="s">
        <v>34092</v>
      </c>
      <c r="B6845" s="6">
        <v>2</v>
      </c>
    </row>
    <row r="6846" spans="1:2" x14ac:dyDescent="0.25">
      <c r="A6846" s="6" t="s">
        <v>34091</v>
      </c>
      <c r="B6846" s="6">
        <v>2</v>
      </c>
    </row>
    <row r="6847" spans="1:2" x14ac:dyDescent="0.25">
      <c r="A6847" s="6" t="s">
        <v>198</v>
      </c>
      <c r="B6847" s="6">
        <v>2</v>
      </c>
    </row>
    <row r="6848" spans="1:2" x14ac:dyDescent="0.25">
      <c r="A6848" s="6" t="s">
        <v>36609</v>
      </c>
      <c r="B6848" s="6">
        <v>2</v>
      </c>
    </row>
    <row r="6849" spans="1:2" x14ac:dyDescent="0.25">
      <c r="A6849" s="6" t="s">
        <v>195</v>
      </c>
      <c r="B6849" s="6">
        <v>2</v>
      </c>
    </row>
    <row r="6850" spans="1:2" x14ac:dyDescent="0.25">
      <c r="A6850" s="6" t="s">
        <v>34090</v>
      </c>
      <c r="B6850" s="6">
        <v>2</v>
      </c>
    </row>
    <row r="6851" spans="1:2" x14ac:dyDescent="0.25">
      <c r="A6851" s="6" t="s">
        <v>34089</v>
      </c>
      <c r="B6851" s="6">
        <v>2</v>
      </c>
    </row>
    <row r="6852" spans="1:2" x14ac:dyDescent="0.25">
      <c r="A6852" s="6" t="s">
        <v>34088</v>
      </c>
      <c r="B6852" s="6">
        <v>2</v>
      </c>
    </row>
    <row r="6853" spans="1:2" x14ac:dyDescent="0.25">
      <c r="A6853" s="6" t="s">
        <v>34087</v>
      </c>
      <c r="B6853" s="6">
        <v>2</v>
      </c>
    </row>
    <row r="6854" spans="1:2" x14ac:dyDescent="0.25">
      <c r="A6854" s="6" t="s">
        <v>34086</v>
      </c>
      <c r="B6854" s="6">
        <v>2</v>
      </c>
    </row>
    <row r="6855" spans="1:2" x14ac:dyDescent="0.25">
      <c r="A6855" s="6" t="s">
        <v>34085</v>
      </c>
      <c r="B6855" s="6">
        <v>2</v>
      </c>
    </row>
    <row r="6856" spans="1:2" x14ac:dyDescent="0.25">
      <c r="A6856" s="6" t="s">
        <v>36410</v>
      </c>
      <c r="B6856" s="6">
        <v>2</v>
      </c>
    </row>
    <row r="6857" spans="1:2" x14ac:dyDescent="0.25">
      <c r="A6857" s="6" t="s">
        <v>34084</v>
      </c>
      <c r="B6857" s="6">
        <v>2</v>
      </c>
    </row>
    <row r="6858" spans="1:2" x14ac:dyDescent="0.25">
      <c r="A6858" s="6" t="s">
        <v>34083</v>
      </c>
      <c r="B6858" s="6">
        <v>2</v>
      </c>
    </row>
    <row r="6859" spans="1:2" x14ac:dyDescent="0.25">
      <c r="A6859" s="6" t="s">
        <v>34082</v>
      </c>
      <c r="B6859" s="6">
        <v>2</v>
      </c>
    </row>
    <row r="6860" spans="1:2" x14ac:dyDescent="0.25">
      <c r="A6860" s="6" t="s">
        <v>36698</v>
      </c>
      <c r="B6860" s="6">
        <v>2</v>
      </c>
    </row>
    <row r="6861" spans="1:2" x14ac:dyDescent="0.25">
      <c r="A6861" s="6" t="s">
        <v>36368</v>
      </c>
      <c r="B6861" s="6">
        <v>2</v>
      </c>
    </row>
    <row r="6862" spans="1:2" x14ac:dyDescent="0.25">
      <c r="A6862" s="6" t="s">
        <v>34081</v>
      </c>
      <c r="B6862" s="6">
        <v>2</v>
      </c>
    </row>
    <row r="6863" spans="1:2" x14ac:dyDescent="0.25">
      <c r="A6863" s="6" t="s">
        <v>34080</v>
      </c>
      <c r="B6863" s="6">
        <v>2</v>
      </c>
    </row>
    <row r="6864" spans="1:2" x14ac:dyDescent="0.25">
      <c r="A6864" s="6" t="s">
        <v>36429</v>
      </c>
      <c r="B6864" s="6">
        <v>2</v>
      </c>
    </row>
    <row r="6865" spans="1:2" x14ac:dyDescent="0.25">
      <c r="A6865" s="6" t="s">
        <v>34079</v>
      </c>
      <c r="B6865" s="6">
        <v>2</v>
      </c>
    </row>
    <row r="6866" spans="1:2" x14ac:dyDescent="0.25">
      <c r="A6866" s="6" t="s">
        <v>254</v>
      </c>
      <c r="B6866" s="6">
        <v>2</v>
      </c>
    </row>
    <row r="6867" spans="1:2" x14ac:dyDescent="0.25">
      <c r="A6867" s="6" t="s">
        <v>36390</v>
      </c>
      <c r="B6867" s="6">
        <v>2</v>
      </c>
    </row>
    <row r="6868" spans="1:2" x14ac:dyDescent="0.25">
      <c r="A6868" s="6" t="s">
        <v>88</v>
      </c>
      <c r="B6868" s="6">
        <v>2</v>
      </c>
    </row>
    <row r="6869" spans="1:2" x14ac:dyDescent="0.25">
      <c r="A6869" s="6" t="s">
        <v>34078</v>
      </c>
      <c r="B6869" s="6">
        <v>2</v>
      </c>
    </row>
    <row r="6870" spans="1:2" x14ac:dyDescent="0.25">
      <c r="A6870" s="6" t="s">
        <v>113</v>
      </c>
      <c r="B6870" s="6">
        <v>2</v>
      </c>
    </row>
    <row r="6871" spans="1:2" x14ac:dyDescent="0.25">
      <c r="A6871" s="6" t="s">
        <v>34077</v>
      </c>
      <c r="B6871" s="6">
        <v>2</v>
      </c>
    </row>
    <row r="6872" spans="1:2" x14ac:dyDescent="0.25">
      <c r="A6872" s="6" t="s">
        <v>34076</v>
      </c>
      <c r="B6872" s="6">
        <v>2</v>
      </c>
    </row>
    <row r="6873" spans="1:2" x14ac:dyDescent="0.25">
      <c r="A6873" s="6" t="s">
        <v>9060</v>
      </c>
      <c r="B6873" s="6">
        <v>2</v>
      </c>
    </row>
    <row r="6874" spans="1:2" x14ac:dyDescent="0.25">
      <c r="A6874" s="6" t="s">
        <v>36221</v>
      </c>
      <c r="B6874" s="6">
        <v>2</v>
      </c>
    </row>
    <row r="6875" spans="1:2" x14ac:dyDescent="0.25">
      <c r="A6875" s="6" t="s">
        <v>153</v>
      </c>
      <c r="B6875" s="6">
        <v>2</v>
      </c>
    </row>
    <row r="6876" spans="1:2" x14ac:dyDescent="0.25">
      <c r="A6876" s="6" t="s">
        <v>13</v>
      </c>
      <c r="B6876" s="6">
        <v>2</v>
      </c>
    </row>
    <row r="6877" spans="1:2" x14ac:dyDescent="0.25">
      <c r="A6877" s="6" t="s">
        <v>36145</v>
      </c>
      <c r="B6877" s="6">
        <v>2</v>
      </c>
    </row>
    <row r="6878" spans="1:2" x14ac:dyDescent="0.25">
      <c r="A6878" s="6" t="s">
        <v>34075</v>
      </c>
      <c r="B6878" s="6">
        <v>2</v>
      </c>
    </row>
    <row r="6879" spans="1:2" x14ac:dyDescent="0.25">
      <c r="A6879" s="6" t="s">
        <v>34074</v>
      </c>
      <c r="B6879" s="6">
        <v>2</v>
      </c>
    </row>
    <row r="6880" spans="1:2" x14ac:dyDescent="0.25">
      <c r="A6880" s="6" t="s">
        <v>34073</v>
      </c>
      <c r="B6880" s="6">
        <v>2</v>
      </c>
    </row>
    <row r="6881" spans="1:2" x14ac:dyDescent="0.25">
      <c r="A6881" s="6" t="s">
        <v>34072</v>
      </c>
      <c r="B6881" s="6">
        <v>2</v>
      </c>
    </row>
    <row r="6882" spans="1:2" x14ac:dyDescent="0.25">
      <c r="A6882" s="6" t="s">
        <v>152</v>
      </c>
      <c r="B6882" s="6">
        <v>2</v>
      </c>
    </row>
    <row r="6883" spans="1:2" x14ac:dyDescent="0.25">
      <c r="A6883" s="6" t="s">
        <v>34071</v>
      </c>
      <c r="B6883" s="6">
        <v>2</v>
      </c>
    </row>
    <row r="6884" spans="1:2" x14ac:dyDescent="0.25">
      <c r="A6884" s="6" t="s">
        <v>242</v>
      </c>
      <c r="B6884" s="6">
        <v>2</v>
      </c>
    </row>
    <row r="6885" spans="1:2" x14ac:dyDescent="0.25">
      <c r="A6885" s="6" t="s">
        <v>34070</v>
      </c>
      <c r="B6885" s="6">
        <v>2</v>
      </c>
    </row>
    <row r="6886" spans="1:2" x14ac:dyDescent="0.25">
      <c r="A6886" s="6" t="s">
        <v>36417</v>
      </c>
      <c r="B6886" s="6">
        <v>2</v>
      </c>
    </row>
    <row r="6887" spans="1:2" x14ac:dyDescent="0.25">
      <c r="A6887" s="6" t="s">
        <v>34069</v>
      </c>
      <c r="B6887" s="6">
        <v>2</v>
      </c>
    </row>
    <row r="6888" spans="1:2" x14ac:dyDescent="0.25">
      <c r="A6888" s="6" t="s">
        <v>228</v>
      </c>
      <c r="B6888" s="6">
        <v>2</v>
      </c>
    </row>
    <row r="6889" spans="1:2" x14ac:dyDescent="0.25">
      <c r="A6889" s="6" t="s">
        <v>251</v>
      </c>
      <c r="B6889" s="6">
        <v>2</v>
      </c>
    </row>
    <row r="6890" spans="1:2" x14ac:dyDescent="0.25">
      <c r="A6890" s="6" t="s">
        <v>34068</v>
      </c>
      <c r="B6890" s="6">
        <v>2</v>
      </c>
    </row>
    <row r="6891" spans="1:2" x14ac:dyDescent="0.25">
      <c r="A6891" s="6" t="s">
        <v>166</v>
      </c>
      <c r="B6891" s="6">
        <v>2</v>
      </c>
    </row>
    <row r="6892" spans="1:2" x14ac:dyDescent="0.25">
      <c r="A6892" s="6" t="s">
        <v>34067</v>
      </c>
      <c r="B6892" s="6">
        <v>2</v>
      </c>
    </row>
    <row r="6893" spans="1:2" x14ac:dyDescent="0.25">
      <c r="A6893" s="6" t="s">
        <v>34066</v>
      </c>
      <c r="B6893" s="6">
        <v>2</v>
      </c>
    </row>
    <row r="6894" spans="1:2" x14ac:dyDescent="0.25">
      <c r="A6894" s="6" t="s">
        <v>34065</v>
      </c>
      <c r="B6894" s="6">
        <v>2</v>
      </c>
    </row>
    <row r="6895" spans="1:2" x14ac:dyDescent="0.25">
      <c r="A6895" s="6" t="s">
        <v>232</v>
      </c>
      <c r="B6895" s="6">
        <v>2</v>
      </c>
    </row>
    <row r="6896" spans="1:2" x14ac:dyDescent="0.25">
      <c r="A6896" s="6" t="s">
        <v>34064</v>
      </c>
      <c r="B6896" s="6">
        <v>2</v>
      </c>
    </row>
    <row r="6897" spans="1:2" x14ac:dyDescent="0.25">
      <c r="A6897" s="6" t="s">
        <v>78</v>
      </c>
      <c r="B6897" s="6">
        <v>2</v>
      </c>
    </row>
    <row r="6898" spans="1:2" x14ac:dyDescent="0.25">
      <c r="A6898" s="6" t="s">
        <v>34063</v>
      </c>
      <c r="B6898" s="6">
        <v>2</v>
      </c>
    </row>
    <row r="6899" spans="1:2" x14ac:dyDescent="0.25">
      <c r="A6899" s="6" t="s">
        <v>34062</v>
      </c>
      <c r="B6899" s="6">
        <v>2</v>
      </c>
    </row>
    <row r="6900" spans="1:2" x14ac:dyDescent="0.25">
      <c r="A6900" s="6" t="s">
        <v>34061</v>
      </c>
      <c r="B6900" s="6">
        <v>2</v>
      </c>
    </row>
    <row r="6901" spans="1:2" x14ac:dyDescent="0.25">
      <c r="A6901" s="6" t="s">
        <v>34060</v>
      </c>
      <c r="B6901" s="6">
        <v>2</v>
      </c>
    </row>
    <row r="6902" spans="1:2" x14ac:dyDescent="0.25">
      <c r="A6902" s="6" t="s">
        <v>34059</v>
      </c>
      <c r="B6902" s="6">
        <v>2</v>
      </c>
    </row>
    <row r="6903" spans="1:2" x14ac:dyDescent="0.25">
      <c r="A6903" s="6" t="s">
        <v>36619</v>
      </c>
      <c r="B6903" s="6">
        <v>2</v>
      </c>
    </row>
    <row r="6904" spans="1:2" x14ac:dyDescent="0.25">
      <c r="A6904" s="6" t="s">
        <v>34058</v>
      </c>
      <c r="B6904" s="6">
        <v>2</v>
      </c>
    </row>
    <row r="6905" spans="1:2" x14ac:dyDescent="0.25">
      <c r="A6905" s="6" t="s">
        <v>34057</v>
      </c>
      <c r="B6905" s="6">
        <v>2</v>
      </c>
    </row>
    <row r="6906" spans="1:2" x14ac:dyDescent="0.25">
      <c r="A6906" s="6" t="s">
        <v>115</v>
      </c>
      <c r="B6906" s="6">
        <v>2</v>
      </c>
    </row>
    <row r="6907" spans="1:2" x14ac:dyDescent="0.25">
      <c r="A6907" s="6" t="s">
        <v>160</v>
      </c>
      <c r="B6907" s="6">
        <v>2</v>
      </c>
    </row>
    <row r="6908" spans="1:2" x14ac:dyDescent="0.25">
      <c r="A6908" s="6" t="s">
        <v>34056</v>
      </c>
      <c r="B6908" s="6">
        <v>2</v>
      </c>
    </row>
    <row r="6909" spans="1:2" x14ac:dyDescent="0.25">
      <c r="A6909" s="6" t="s">
        <v>34055</v>
      </c>
      <c r="B6909" s="6">
        <v>2</v>
      </c>
    </row>
    <row r="6910" spans="1:2" x14ac:dyDescent="0.25">
      <c r="A6910" s="6" t="s">
        <v>34054</v>
      </c>
      <c r="B6910" s="6">
        <v>2</v>
      </c>
    </row>
    <row r="6911" spans="1:2" x14ac:dyDescent="0.25">
      <c r="A6911" s="6" t="s">
        <v>34053</v>
      </c>
      <c r="B6911" s="6">
        <v>2</v>
      </c>
    </row>
    <row r="6912" spans="1:2" x14ac:dyDescent="0.25">
      <c r="A6912" s="6" t="s">
        <v>36248</v>
      </c>
      <c r="B6912" s="6">
        <v>2</v>
      </c>
    </row>
    <row r="6913" spans="1:2" x14ac:dyDescent="0.25">
      <c r="A6913" s="6" t="s">
        <v>36601</v>
      </c>
      <c r="B6913" s="6">
        <v>2</v>
      </c>
    </row>
    <row r="6914" spans="1:2" x14ac:dyDescent="0.25">
      <c r="A6914" s="6" t="s">
        <v>34052</v>
      </c>
      <c r="B6914" s="6">
        <v>2</v>
      </c>
    </row>
    <row r="6915" spans="1:2" x14ac:dyDescent="0.25">
      <c r="A6915" s="6" t="s">
        <v>36355</v>
      </c>
      <c r="B6915" s="6">
        <v>2</v>
      </c>
    </row>
    <row r="6916" spans="1:2" x14ac:dyDescent="0.25">
      <c r="A6916" s="6" t="s">
        <v>34051</v>
      </c>
      <c r="B6916" s="6">
        <v>2</v>
      </c>
    </row>
    <row r="6917" spans="1:2" x14ac:dyDescent="0.25">
      <c r="A6917" s="6" t="s">
        <v>34050</v>
      </c>
      <c r="B6917" s="6">
        <v>2</v>
      </c>
    </row>
    <row r="6918" spans="1:2" x14ac:dyDescent="0.25">
      <c r="A6918" s="6" t="s">
        <v>36620</v>
      </c>
      <c r="B6918" s="6">
        <v>2</v>
      </c>
    </row>
    <row r="6919" spans="1:2" x14ac:dyDescent="0.25">
      <c r="A6919" s="6" t="s">
        <v>34049</v>
      </c>
      <c r="B6919" s="6">
        <v>2</v>
      </c>
    </row>
    <row r="6920" spans="1:2" x14ac:dyDescent="0.25">
      <c r="A6920" s="6" t="s">
        <v>34048</v>
      </c>
      <c r="B6920" s="6">
        <v>2</v>
      </c>
    </row>
    <row r="6921" spans="1:2" x14ac:dyDescent="0.25">
      <c r="A6921" s="6" t="s">
        <v>34047</v>
      </c>
      <c r="B6921" s="6">
        <v>2</v>
      </c>
    </row>
    <row r="6922" spans="1:2" x14ac:dyDescent="0.25">
      <c r="A6922" s="6" t="s">
        <v>34046</v>
      </c>
      <c r="B6922" s="6">
        <v>2</v>
      </c>
    </row>
    <row r="6923" spans="1:2" x14ac:dyDescent="0.25">
      <c r="A6923" s="6" t="s">
        <v>34045</v>
      </c>
      <c r="B6923" s="6">
        <v>2</v>
      </c>
    </row>
    <row r="6924" spans="1:2" x14ac:dyDescent="0.25">
      <c r="A6924" s="6" t="s">
        <v>34044</v>
      </c>
      <c r="B6924" s="6">
        <v>2</v>
      </c>
    </row>
    <row r="6925" spans="1:2" x14ac:dyDescent="0.25">
      <c r="A6925" s="6" t="s">
        <v>157</v>
      </c>
      <c r="B6925" s="6">
        <v>2</v>
      </c>
    </row>
    <row r="6926" spans="1:2" x14ac:dyDescent="0.25">
      <c r="A6926" s="6" t="s">
        <v>34043</v>
      </c>
      <c r="B6926" s="6">
        <v>2</v>
      </c>
    </row>
    <row r="6927" spans="1:2" x14ac:dyDescent="0.25">
      <c r="A6927" s="6" t="s">
        <v>159</v>
      </c>
      <c r="B6927" s="6">
        <v>2</v>
      </c>
    </row>
    <row r="6928" spans="1:2" x14ac:dyDescent="0.25">
      <c r="A6928" s="6" t="s">
        <v>34042</v>
      </c>
      <c r="B6928" s="6">
        <v>2</v>
      </c>
    </row>
    <row r="6929" spans="1:2" x14ac:dyDescent="0.25">
      <c r="A6929" s="6" t="s">
        <v>10076</v>
      </c>
      <c r="B6929" s="6">
        <v>3</v>
      </c>
    </row>
    <row r="6930" spans="1:2" x14ac:dyDescent="0.25">
      <c r="A6930" s="6" t="s">
        <v>10078</v>
      </c>
      <c r="B6930" s="6">
        <v>3</v>
      </c>
    </row>
    <row r="6931" spans="1:2" x14ac:dyDescent="0.25">
      <c r="A6931" s="6" t="s">
        <v>9083</v>
      </c>
      <c r="B6931" s="6">
        <v>3</v>
      </c>
    </row>
    <row r="6932" spans="1:2" x14ac:dyDescent="0.25">
      <c r="A6932" s="6" t="s">
        <v>11337</v>
      </c>
      <c r="B6932" s="6">
        <v>3</v>
      </c>
    </row>
    <row r="6933" spans="1:2" x14ac:dyDescent="0.25">
      <c r="A6933" s="6" t="s">
        <v>11338</v>
      </c>
      <c r="B6933" s="6">
        <v>3</v>
      </c>
    </row>
    <row r="6934" spans="1:2" x14ac:dyDescent="0.25">
      <c r="A6934" s="6" t="s">
        <v>11339</v>
      </c>
      <c r="B6934" s="6">
        <v>3</v>
      </c>
    </row>
    <row r="6935" spans="1:2" x14ac:dyDescent="0.25">
      <c r="A6935" s="6" t="s">
        <v>11341</v>
      </c>
      <c r="B6935" s="6">
        <v>3</v>
      </c>
    </row>
    <row r="6936" spans="1:2" x14ac:dyDescent="0.25">
      <c r="A6936" s="6" t="s">
        <v>11343</v>
      </c>
      <c r="B6936" s="6">
        <v>3</v>
      </c>
    </row>
    <row r="6937" spans="1:2" x14ac:dyDescent="0.25">
      <c r="A6937" s="6" t="s">
        <v>9085</v>
      </c>
      <c r="B6937" s="6">
        <v>3</v>
      </c>
    </row>
    <row r="6938" spans="1:2" x14ac:dyDescent="0.25">
      <c r="A6938" s="6" t="s">
        <v>9087</v>
      </c>
      <c r="B6938" s="6">
        <v>3</v>
      </c>
    </row>
    <row r="6939" spans="1:2" x14ac:dyDescent="0.25">
      <c r="A6939" s="6" t="s">
        <v>11344</v>
      </c>
      <c r="B6939" s="6">
        <v>3</v>
      </c>
    </row>
    <row r="6940" spans="1:2" x14ac:dyDescent="0.25">
      <c r="A6940" s="6" t="s">
        <v>11346</v>
      </c>
      <c r="B6940" s="6">
        <v>3</v>
      </c>
    </row>
    <row r="6941" spans="1:2" x14ac:dyDescent="0.25">
      <c r="A6941" s="6" t="s">
        <v>9089</v>
      </c>
      <c r="B6941" s="6">
        <v>3</v>
      </c>
    </row>
    <row r="6942" spans="1:2" x14ac:dyDescent="0.25">
      <c r="A6942" s="6" t="s">
        <v>10081</v>
      </c>
      <c r="B6942" s="6">
        <v>3</v>
      </c>
    </row>
    <row r="6943" spans="1:2" x14ac:dyDescent="0.25">
      <c r="A6943" s="6" t="s">
        <v>9090</v>
      </c>
      <c r="B6943" s="6">
        <v>3</v>
      </c>
    </row>
    <row r="6944" spans="1:2" x14ac:dyDescent="0.25">
      <c r="A6944" s="6" t="s">
        <v>10083</v>
      </c>
      <c r="B6944" s="6">
        <v>3</v>
      </c>
    </row>
    <row r="6945" spans="1:2" x14ac:dyDescent="0.25">
      <c r="A6945" s="6" t="s">
        <v>9092</v>
      </c>
      <c r="B6945" s="6">
        <v>3</v>
      </c>
    </row>
    <row r="6946" spans="1:2" x14ac:dyDescent="0.25">
      <c r="A6946" s="6" t="s">
        <v>11348</v>
      </c>
      <c r="B6946" s="6">
        <v>3</v>
      </c>
    </row>
    <row r="6947" spans="1:2" x14ac:dyDescent="0.25">
      <c r="A6947" s="6" t="s">
        <v>9443</v>
      </c>
      <c r="B6947" s="6">
        <v>3</v>
      </c>
    </row>
    <row r="6948" spans="1:2" x14ac:dyDescent="0.25">
      <c r="A6948" s="6" t="s">
        <v>9445</v>
      </c>
      <c r="B6948" s="6">
        <v>3</v>
      </c>
    </row>
    <row r="6949" spans="1:2" x14ac:dyDescent="0.25">
      <c r="A6949" s="6" t="s">
        <v>11349</v>
      </c>
      <c r="B6949" s="6">
        <v>3</v>
      </c>
    </row>
    <row r="6950" spans="1:2" x14ac:dyDescent="0.25">
      <c r="A6950" s="6" t="s">
        <v>11350</v>
      </c>
      <c r="B6950" s="6">
        <v>3</v>
      </c>
    </row>
    <row r="6951" spans="1:2" x14ac:dyDescent="0.25">
      <c r="A6951" s="6" t="s">
        <v>10085</v>
      </c>
      <c r="B6951" s="6">
        <v>3</v>
      </c>
    </row>
    <row r="6952" spans="1:2" x14ac:dyDescent="0.25">
      <c r="A6952" s="6" t="s">
        <v>11351</v>
      </c>
      <c r="B6952" s="6">
        <v>3</v>
      </c>
    </row>
    <row r="6953" spans="1:2" x14ac:dyDescent="0.25">
      <c r="A6953" s="6" t="s">
        <v>11352</v>
      </c>
      <c r="B6953" s="6">
        <v>3</v>
      </c>
    </row>
    <row r="6954" spans="1:2" x14ac:dyDescent="0.25">
      <c r="A6954" s="6" t="s">
        <v>11353</v>
      </c>
      <c r="B6954" s="6">
        <v>3</v>
      </c>
    </row>
    <row r="6955" spans="1:2" x14ac:dyDescent="0.25">
      <c r="A6955" s="6" t="s">
        <v>11355</v>
      </c>
      <c r="B6955" s="6">
        <v>3</v>
      </c>
    </row>
    <row r="6956" spans="1:2" x14ac:dyDescent="0.25">
      <c r="A6956" s="6" t="s">
        <v>10086</v>
      </c>
      <c r="B6956" s="6">
        <v>3</v>
      </c>
    </row>
    <row r="6957" spans="1:2" x14ac:dyDescent="0.25">
      <c r="A6957" s="6" t="s">
        <v>9447</v>
      </c>
      <c r="B6957" s="6">
        <v>3</v>
      </c>
    </row>
    <row r="6958" spans="1:2" x14ac:dyDescent="0.25">
      <c r="A6958" s="6" t="s">
        <v>9094</v>
      </c>
      <c r="B6958" s="6">
        <v>3</v>
      </c>
    </row>
    <row r="6959" spans="1:2" x14ac:dyDescent="0.25">
      <c r="A6959" s="6" t="s">
        <v>9096</v>
      </c>
      <c r="B6959" s="6">
        <v>3</v>
      </c>
    </row>
    <row r="6960" spans="1:2" x14ac:dyDescent="0.25">
      <c r="A6960" s="6" t="s">
        <v>11356</v>
      </c>
      <c r="B6960" s="6">
        <v>3</v>
      </c>
    </row>
    <row r="6961" spans="1:2" x14ac:dyDescent="0.25">
      <c r="A6961" s="6" t="s">
        <v>11357</v>
      </c>
      <c r="B6961" s="6">
        <v>3</v>
      </c>
    </row>
    <row r="6962" spans="1:2" x14ac:dyDescent="0.25">
      <c r="A6962" s="6" t="s">
        <v>11359</v>
      </c>
      <c r="B6962" s="6">
        <v>3</v>
      </c>
    </row>
    <row r="6963" spans="1:2" x14ac:dyDescent="0.25">
      <c r="A6963" s="6" t="s">
        <v>11360</v>
      </c>
      <c r="B6963" s="6">
        <v>3</v>
      </c>
    </row>
    <row r="6964" spans="1:2" x14ac:dyDescent="0.25">
      <c r="A6964" s="6" t="s">
        <v>11361</v>
      </c>
      <c r="B6964" s="6">
        <v>3</v>
      </c>
    </row>
    <row r="6965" spans="1:2" x14ac:dyDescent="0.25">
      <c r="A6965" s="6" t="s">
        <v>11363</v>
      </c>
      <c r="B6965" s="6">
        <v>3</v>
      </c>
    </row>
    <row r="6966" spans="1:2" x14ac:dyDescent="0.25">
      <c r="A6966" s="6" t="s">
        <v>11364</v>
      </c>
      <c r="B6966" s="6">
        <v>3</v>
      </c>
    </row>
    <row r="6967" spans="1:2" x14ac:dyDescent="0.25">
      <c r="A6967" s="6" t="s">
        <v>11365</v>
      </c>
      <c r="B6967" s="6">
        <v>3</v>
      </c>
    </row>
    <row r="6968" spans="1:2" x14ac:dyDescent="0.25">
      <c r="A6968" s="6" t="s">
        <v>11367</v>
      </c>
      <c r="B6968" s="6">
        <v>3</v>
      </c>
    </row>
    <row r="6969" spans="1:2" x14ac:dyDescent="0.25">
      <c r="A6969" s="6" t="s">
        <v>11368</v>
      </c>
      <c r="B6969" s="6">
        <v>3</v>
      </c>
    </row>
    <row r="6970" spans="1:2" x14ac:dyDescent="0.25">
      <c r="A6970" s="6" t="s">
        <v>10089</v>
      </c>
      <c r="B6970" s="6">
        <v>3</v>
      </c>
    </row>
    <row r="6971" spans="1:2" x14ac:dyDescent="0.25">
      <c r="A6971" s="6" t="s">
        <v>10091</v>
      </c>
      <c r="B6971" s="6">
        <v>3</v>
      </c>
    </row>
    <row r="6972" spans="1:2" x14ac:dyDescent="0.25">
      <c r="A6972" s="6" t="s">
        <v>10092</v>
      </c>
      <c r="B6972" s="6">
        <v>3</v>
      </c>
    </row>
    <row r="6973" spans="1:2" x14ac:dyDescent="0.25">
      <c r="A6973" s="6" t="s">
        <v>11369</v>
      </c>
      <c r="B6973" s="6">
        <v>3</v>
      </c>
    </row>
    <row r="6974" spans="1:2" x14ac:dyDescent="0.25">
      <c r="A6974" s="6" t="s">
        <v>11371</v>
      </c>
      <c r="B6974" s="6">
        <v>3</v>
      </c>
    </row>
    <row r="6975" spans="1:2" x14ac:dyDescent="0.25">
      <c r="A6975" s="6" t="s">
        <v>11373</v>
      </c>
      <c r="B6975" s="6">
        <v>3</v>
      </c>
    </row>
    <row r="6976" spans="1:2" x14ac:dyDescent="0.25">
      <c r="A6976" s="6" t="s">
        <v>10094</v>
      </c>
      <c r="B6976" s="6">
        <v>3</v>
      </c>
    </row>
    <row r="6977" spans="1:2" x14ac:dyDescent="0.25">
      <c r="A6977" s="6" t="s">
        <v>11375</v>
      </c>
      <c r="B6977" s="6">
        <v>3</v>
      </c>
    </row>
    <row r="6978" spans="1:2" x14ac:dyDescent="0.25">
      <c r="A6978" s="6" t="s">
        <v>10096</v>
      </c>
      <c r="B6978" s="6">
        <v>3</v>
      </c>
    </row>
    <row r="6979" spans="1:2" x14ac:dyDescent="0.25">
      <c r="A6979" s="6" t="s">
        <v>11377</v>
      </c>
      <c r="B6979" s="6">
        <v>3</v>
      </c>
    </row>
    <row r="6980" spans="1:2" x14ac:dyDescent="0.25">
      <c r="A6980" s="6" t="s">
        <v>11379</v>
      </c>
      <c r="B6980" s="6">
        <v>3</v>
      </c>
    </row>
    <row r="6981" spans="1:2" x14ac:dyDescent="0.25">
      <c r="A6981" s="6" t="s">
        <v>11380</v>
      </c>
      <c r="B6981" s="6">
        <v>3</v>
      </c>
    </row>
    <row r="6982" spans="1:2" x14ac:dyDescent="0.25">
      <c r="A6982" s="6" t="s">
        <v>10097</v>
      </c>
      <c r="B6982" s="6">
        <v>3</v>
      </c>
    </row>
    <row r="6983" spans="1:2" x14ac:dyDescent="0.25">
      <c r="A6983" s="6" t="s">
        <v>11381</v>
      </c>
      <c r="B6983" s="6">
        <v>3</v>
      </c>
    </row>
    <row r="6984" spans="1:2" x14ac:dyDescent="0.25">
      <c r="A6984" s="6" t="s">
        <v>11382</v>
      </c>
      <c r="B6984" s="6">
        <v>3</v>
      </c>
    </row>
    <row r="6985" spans="1:2" x14ac:dyDescent="0.25">
      <c r="A6985" s="6" t="s">
        <v>11383</v>
      </c>
      <c r="B6985" s="6">
        <v>3</v>
      </c>
    </row>
    <row r="6986" spans="1:2" x14ac:dyDescent="0.25">
      <c r="A6986" s="6" t="s">
        <v>9099</v>
      </c>
      <c r="B6986" s="6">
        <v>3</v>
      </c>
    </row>
    <row r="6987" spans="1:2" x14ac:dyDescent="0.25">
      <c r="A6987" s="6" t="s">
        <v>9449</v>
      </c>
      <c r="B6987" s="6">
        <v>3</v>
      </c>
    </row>
    <row r="6988" spans="1:2" x14ac:dyDescent="0.25">
      <c r="A6988" s="6" t="s">
        <v>9104</v>
      </c>
      <c r="B6988" s="6">
        <v>3</v>
      </c>
    </row>
    <row r="6989" spans="1:2" x14ac:dyDescent="0.25">
      <c r="A6989" s="6" t="s">
        <v>9106</v>
      </c>
      <c r="B6989" s="6">
        <v>3</v>
      </c>
    </row>
    <row r="6990" spans="1:2" x14ac:dyDescent="0.25">
      <c r="A6990" s="6" t="s">
        <v>9107</v>
      </c>
      <c r="B6990" s="6">
        <v>3</v>
      </c>
    </row>
    <row r="6991" spans="1:2" x14ac:dyDescent="0.25">
      <c r="A6991" s="6" t="s">
        <v>9109</v>
      </c>
      <c r="B6991" s="6">
        <v>3</v>
      </c>
    </row>
    <row r="6992" spans="1:2" x14ac:dyDescent="0.25">
      <c r="A6992" s="6" t="s">
        <v>11384</v>
      </c>
      <c r="B6992" s="6">
        <v>3</v>
      </c>
    </row>
    <row r="6993" spans="1:2" x14ac:dyDescent="0.25">
      <c r="A6993" s="6" t="s">
        <v>9451</v>
      </c>
      <c r="B6993" s="6">
        <v>3</v>
      </c>
    </row>
    <row r="6994" spans="1:2" x14ac:dyDescent="0.25">
      <c r="A6994" s="6" t="s">
        <v>11385</v>
      </c>
      <c r="B6994" s="6">
        <v>3</v>
      </c>
    </row>
    <row r="6995" spans="1:2" x14ac:dyDescent="0.25">
      <c r="A6995" s="6" t="s">
        <v>11386</v>
      </c>
      <c r="B6995" s="6">
        <v>3</v>
      </c>
    </row>
    <row r="6996" spans="1:2" x14ac:dyDescent="0.25">
      <c r="A6996" s="6" t="s">
        <v>9111</v>
      </c>
      <c r="B6996" s="6">
        <v>3</v>
      </c>
    </row>
    <row r="6997" spans="1:2" x14ac:dyDescent="0.25">
      <c r="A6997" s="6" t="s">
        <v>9453</v>
      </c>
      <c r="B6997" s="6">
        <v>3</v>
      </c>
    </row>
    <row r="6998" spans="1:2" x14ac:dyDescent="0.25">
      <c r="A6998" s="6" t="s">
        <v>9113</v>
      </c>
      <c r="B6998" s="6">
        <v>3</v>
      </c>
    </row>
    <row r="6999" spans="1:2" x14ac:dyDescent="0.25">
      <c r="A6999" s="6" t="s">
        <v>9455</v>
      </c>
      <c r="B6999" s="6">
        <v>3</v>
      </c>
    </row>
    <row r="7000" spans="1:2" x14ac:dyDescent="0.25">
      <c r="A7000" s="6" t="s">
        <v>9115</v>
      </c>
      <c r="B7000" s="6">
        <v>3</v>
      </c>
    </row>
    <row r="7001" spans="1:2" x14ac:dyDescent="0.25">
      <c r="A7001" s="6" t="s">
        <v>11387</v>
      </c>
      <c r="B7001" s="6">
        <v>3</v>
      </c>
    </row>
    <row r="7002" spans="1:2" x14ac:dyDescent="0.25">
      <c r="A7002" s="6" t="s">
        <v>9117</v>
      </c>
      <c r="B7002" s="6">
        <v>3</v>
      </c>
    </row>
    <row r="7003" spans="1:2" x14ac:dyDescent="0.25">
      <c r="A7003" s="6" t="s">
        <v>11389</v>
      </c>
      <c r="B7003" s="6">
        <v>3</v>
      </c>
    </row>
    <row r="7004" spans="1:2" x14ac:dyDescent="0.25">
      <c r="A7004" s="6" t="s">
        <v>11391</v>
      </c>
      <c r="B7004" s="6">
        <v>3</v>
      </c>
    </row>
    <row r="7005" spans="1:2" x14ac:dyDescent="0.25">
      <c r="A7005" s="6" t="s">
        <v>9119</v>
      </c>
      <c r="B7005" s="6">
        <v>3</v>
      </c>
    </row>
    <row r="7006" spans="1:2" x14ac:dyDescent="0.25">
      <c r="A7006" s="6" t="s">
        <v>10287</v>
      </c>
      <c r="B7006" s="6">
        <v>3</v>
      </c>
    </row>
    <row r="7007" spans="1:2" x14ac:dyDescent="0.25">
      <c r="A7007" s="6" t="s">
        <v>11393</v>
      </c>
      <c r="B7007" s="6">
        <v>3</v>
      </c>
    </row>
    <row r="7008" spans="1:2" x14ac:dyDescent="0.25">
      <c r="A7008" s="6" t="s">
        <v>11394</v>
      </c>
      <c r="B7008" s="6">
        <v>3</v>
      </c>
    </row>
    <row r="7009" spans="1:2" x14ac:dyDescent="0.25">
      <c r="A7009" s="6" t="s">
        <v>10099</v>
      </c>
      <c r="B7009" s="6">
        <v>3</v>
      </c>
    </row>
    <row r="7010" spans="1:2" x14ac:dyDescent="0.25">
      <c r="A7010" s="6" t="s">
        <v>10100</v>
      </c>
      <c r="B7010" s="6">
        <v>3</v>
      </c>
    </row>
    <row r="7011" spans="1:2" x14ac:dyDescent="0.25">
      <c r="A7011" s="6" t="s">
        <v>10102</v>
      </c>
      <c r="B7011" s="6">
        <v>3</v>
      </c>
    </row>
    <row r="7012" spans="1:2" x14ac:dyDescent="0.25">
      <c r="A7012" s="6" t="s">
        <v>10104</v>
      </c>
      <c r="B7012" s="6">
        <v>3</v>
      </c>
    </row>
    <row r="7013" spans="1:2" x14ac:dyDescent="0.25">
      <c r="A7013" s="6" t="s">
        <v>9457</v>
      </c>
      <c r="B7013" s="6">
        <v>3</v>
      </c>
    </row>
    <row r="7014" spans="1:2" x14ac:dyDescent="0.25">
      <c r="A7014" s="6" t="s">
        <v>11395</v>
      </c>
      <c r="B7014" s="6">
        <v>3</v>
      </c>
    </row>
    <row r="7015" spans="1:2" x14ac:dyDescent="0.25">
      <c r="A7015" s="6" t="s">
        <v>10105</v>
      </c>
      <c r="B7015" s="6">
        <v>3</v>
      </c>
    </row>
    <row r="7016" spans="1:2" x14ac:dyDescent="0.25">
      <c r="A7016" s="6" t="s">
        <v>9459</v>
      </c>
      <c r="B7016" s="6">
        <v>3</v>
      </c>
    </row>
    <row r="7017" spans="1:2" x14ac:dyDescent="0.25">
      <c r="A7017" s="6" t="s">
        <v>11396</v>
      </c>
      <c r="B7017" s="6">
        <v>3</v>
      </c>
    </row>
    <row r="7018" spans="1:2" x14ac:dyDescent="0.25">
      <c r="A7018" s="6" t="s">
        <v>11398</v>
      </c>
      <c r="B7018" s="6">
        <v>3</v>
      </c>
    </row>
    <row r="7019" spans="1:2" x14ac:dyDescent="0.25">
      <c r="A7019" s="6" t="s">
        <v>11400</v>
      </c>
      <c r="B7019" s="6">
        <v>3</v>
      </c>
    </row>
    <row r="7020" spans="1:2" x14ac:dyDescent="0.25">
      <c r="A7020" s="6" t="s">
        <v>11401</v>
      </c>
      <c r="B7020" s="6">
        <v>3</v>
      </c>
    </row>
    <row r="7021" spans="1:2" x14ac:dyDescent="0.25">
      <c r="A7021" s="6" t="s">
        <v>11402</v>
      </c>
      <c r="B7021" s="6">
        <v>3</v>
      </c>
    </row>
    <row r="7022" spans="1:2" x14ac:dyDescent="0.25">
      <c r="A7022" s="6" t="s">
        <v>9460</v>
      </c>
      <c r="B7022" s="6">
        <v>3</v>
      </c>
    </row>
    <row r="7023" spans="1:2" x14ac:dyDescent="0.25">
      <c r="A7023" s="6" t="s">
        <v>11403</v>
      </c>
      <c r="B7023" s="6">
        <v>3</v>
      </c>
    </row>
    <row r="7024" spans="1:2" x14ac:dyDescent="0.25">
      <c r="A7024" s="6" t="s">
        <v>11405</v>
      </c>
      <c r="B7024" s="6">
        <v>3</v>
      </c>
    </row>
    <row r="7025" spans="1:2" x14ac:dyDescent="0.25">
      <c r="A7025" s="6" t="s">
        <v>11407</v>
      </c>
      <c r="B7025" s="6">
        <v>3</v>
      </c>
    </row>
    <row r="7026" spans="1:2" x14ac:dyDescent="0.25">
      <c r="A7026" s="6" t="s">
        <v>11408</v>
      </c>
      <c r="B7026" s="6">
        <v>3</v>
      </c>
    </row>
    <row r="7027" spans="1:2" x14ac:dyDescent="0.25">
      <c r="A7027" s="6" t="s">
        <v>11409</v>
      </c>
      <c r="B7027" s="6">
        <v>3</v>
      </c>
    </row>
    <row r="7028" spans="1:2" x14ac:dyDescent="0.25">
      <c r="A7028" s="6" t="s">
        <v>11410</v>
      </c>
      <c r="B7028" s="6">
        <v>3</v>
      </c>
    </row>
    <row r="7029" spans="1:2" x14ac:dyDescent="0.25">
      <c r="A7029" s="6" t="s">
        <v>11412</v>
      </c>
      <c r="B7029" s="6">
        <v>3</v>
      </c>
    </row>
    <row r="7030" spans="1:2" x14ac:dyDescent="0.25">
      <c r="A7030" s="6" t="s">
        <v>9462</v>
      </c>
      <c r="B7030" s="6">
        <v>3</v>
      </c>
    </row>
    <row r="7031" spans="1:2" x14ac:dyDescent="0.25">
      <c r="A7031" s="6" t="s">
        <v>11414</v>
      </c>
      <c r="B7031" s="6">
        <v>3</v>
      </c>
    </row>
    <row r="7032" spans="1:2" x14ac:dyDescent="0.25">
      <c r="A7032" s="6" t="s">
        <v>11415</v>
      </c>
      <c r="B7032" s="6">
        <v>3</v>
      </c>
    </row>
    <row r="7033" spans="1:2" x14ac:dyDescent="0.25">
      <c r="A7033" s="6" t="s">
        <v>11417</v>
      </c>
      <c r="B7033" s="6">
        <v>3</v>
      </c>
    </row>
    <row r="7034" spans="1:2" x14ac:dyDescent="0.25">
      <c r="A7034" s="6" t="s">
        <v>11418</v>
      </c>
      <c r="B7034" s="6">
        <v>3</v>
      </c>
    </row>
    <row r="7035" spans="1:2" x14ac:dyDescent="0.25">
      <c r="A7035" s="6" t="s">
        <v>9464</v>
      </c>
      <c r="B7035" s="6">
        <v>3</v>
      </c>
    </row>
    <row r="7036" spans="1:2" x14ac:dyDescent="0.25">
      <c r="A7036" s="6" t="s">
        <v>11419</v>
      </c>
      <c r="B7036" s="6">
        <v>3</v>
      </c>
    </row>
    <row r="7037" spans="1:2" x14ac:dyDescent="0.25">
      <c r="A7037" s="6" t="s">
        <v>11420</v>
      </c>
      <c r="B7037" s="6">
        <v>3</v>
      </c>
    </row>
    <row r="7038" spans="1:2" x14ac:dyDescent="0.25">
      <c r="A7038" s="6" t="s">
        <v>9120</v>
      </c>
      <c r="B7038" s="6">
        <v>3</v>
      </c>
    </row>
    <row r="7039" spans="1:2" x14ac:dyDescent="0.25">
      <c r="A7039" s="6" t="s">
        <v>11421</v>
      </c>
      <c r="B7039" s="6">
        <v>3</v>
      </c>
    </row>
    <row r="7040" spans="1:2" x14ac:dyDescent="0.25">
      <c r="A7040" s="6" t="s">
        <v>11422</v>
      </c>
      <c r="B7040" s="6">
        <v>3</v>
      </c>
    </row>
    <row r="7041" spans="1:2" x14ac:dyDescent="0.25">
      <c r="A7041" s="6" t="s">
        <v>11423</v>
      </c>
      <c r="B7041" s="6">
        <v>3</v>
      </c>
    </row>
    <row r="7042" spans="1:2" x14ac:dyDescent="0.25">
      <c r="A7042" s="6" t="s">
        <v>11424</v>
      </c>
      <c r="B7042" s="6">
        <v>3</v>
      </c>
    </row>
    <row r="7043" spans="1:2" x14ac:dyDescent="0.25">
      <c r="A7043" s="6" t="s">
        <v>9122</v>
      </c>
      <c r="B7043" s="6">
        <v>3</v>
      </c>
    </row>
    <row r="7044" spans="1:2" x14ac:dyDescent="0.25">
      <c r="A7044" s="6" t="s">
        <v>9124</v>
      </c>
      <c r="B7044" s="6">
        <v>3</v>
      </c>
    </row>
    <row r="7045" spans="1:2" x14ac:dyDescent="0.25">
      <c r="A7045" s="6" t="s">
        <v>9125</v>
      </c>
      <c r="B7045" s="6">
        <v>3</v>
      </c>
    </row>
    <row r="7046" spans="1:2" x14ac:dyDescent="0.25">
      <c r="A7046" s="6" t="s">
        <v>9126</v>
      </c>
      <c r="B7046" s="6">
        <v>3</v>
      </c>
    </row>
    <row r="7047" spans="1:2" x14ac:dyDescent="0.25">
      <c r="A7047" s="6" t="s">
        <v>11426</v>
      </c>
      <c r="B7047" s="6">
        <v>3</v>
      </c>
    </row>
    <row r="7048" spans="1:2" x14ac:dyDescent="0.25">
      <c r="A7048" s="6" t="s">
        <v>9128</v>
      </c>
      <c r="B7048" s="6">
        <v>3</v>
      </c>
    </row>
    <row r="7049" spans="1:2" x14ac:dyDescent="0.25">
      <c r="A7049" s="6" t="s">
        <v>9130</v>
      </c>
      <c r="B7049" s="6">
        <v>3</v>
      </c>
    </row>
    <row r="7050" spans="1:2" x14ac:dyDescent="0.25">
      <c r="A7050" s="6" t="s">
        <v>9132</v>
      </c>
      <c r="B7050" s="6">
        <v>3</v>
      </c>
    </row>
    <row r="7051" spans="1:2" x14ac:dyDescent="0.25">
      <c r="A7051" s="6" t="s">
        <v>9134</v>
      </c>
      <c r="B7051" s="6">
        <v>3</v>
      </c>
    </row>
    <row r="7052" spans="1:2" x14ac:dyDescent="0.25">
      <c r="A7052" s="6" t="s">
        <v>9135</v>
      </c>
      <c r="B7052" s="6">
        <v>3</v>
      </c>
    </row>
    <row r="7053" spans="1:2" x14ac:dyDescent="0.25">
      <c r="A7053" s="6" t="s">
        <v>11427</v>
      </c>
      <c r="B7053" s="6">
        <v>3</v>
      </c>
    </row>
    <row r="7054" spans="1:2" x14ac:dyDescent="0.25">
      <c r="A7054" s="6" t="s">
        <v>11428</v>
      </c>
      <c r="B7054" s="6">
        <v>3</v>
      </c>
    </row>
    <row r="7055" spans="1:2" x14ac:dyDescent="0.25">
      <c r="A7055" s="6" t="s">
        <v>9137</v>
      </c>
      <c r="B7055" s="6">
        <v>3</v>
      </c>
    </row>
    <row r="7056" spans="1:2" x14ac:dyDescent="0.25">
      <c r="A7056" s="6" t="s">
        <v>9139</v>
      </c>
      <c r="B7056" s="6">
        <v>3</v>
      </c>
    </row>
    <row r="7057" spans="1:2" x14ac:dyDescent="0.25">
      <c r="A7057" s="6" t="s">
        <v>11430</v>
      </c>
      <c r="B7057" s="6">
        <v>3</v>
      </c>
    </row>
    <row r="7058" spans="1:2" x14ac:dyDescent="0.25">
      <c r="A7058" s="6" t="s">
        <v>9141</v>
      </c>
      <c r="B7058" s="6">
        <v>3</v>
      </c>
    </row>
    <row r="7059" spans="1:2" x14ac:dyDescent="0.25">
      <c r="A7059" s="6" t="s">
        <v>9465</v>
      </c>
      <c r="B7059" s="6">
        <v>3</v>
      </c>
    </row>
    <row r="7060" spans="1:2" x14ac:dyDescent="0.25">
      <c r="A7060" s="6" t="s">
        <v>11431</v>
      </c>
      <c r="B7060" s="6">
        <v>3</v>
      </c>
    </row>
    <row r="7061" spans="1:2" x14ac:dyDescent="0.25">
      <c r="A7061" s="6" t="s">
        <v>11433</v>
      </c>
      <c r="B7061" s="6">
        <v>3</v>
      </c>
    </row>
    <row r="7062" spans="1:2" x14ac:dyDescent="0.25">
      <c r="A7062" s="6" t="s">
        <v>9143</v>
      </c>
      <c r="B7062" s="6">
        <v>3</v>
      </c>
    </row>
    <row r="7063" spans="1:2" x14ac:dyDescent="0.25">
      <c r="A7063" s="6" t="s">
        <v>11434</v>
      </c>
      <c r="B7063" s="6">
        <v>3</v>
      </c>
    </row>
    <row r="7064" spans="1:2" x14ac:dyDescent="0.25">
      <c r="A7064" s="6" t="s">
        <v>11436</v>
      </c>
      <c r="B7064" s="6">
        <v>3</v>
      </c>
    </row>
    <row r="7065" spans="1:2" x14ac:dyDescent="0.25">
      <c r="A7065" s="6" t="s">
        <v>9145</v>
      </c>
      <c r="B7065" s="6">
        <v>3</v>
      </c>
    </row>
    <row r="7066" spans="1:2" x14ac:dyDescent="0.25">
      <c r="A7066" s="6" t="s">
        <v>11437</v>
      </c>
      <c r="B7066" s="6">
        <v>3</v>
      </c>
    </row>
    <row r="7067" spans="1:2" x14ac:dyDescent="0.25">
      <c r="A7067" s="6" t="s">
        <v>11438</v>
      </c>
      <c r="B7067" s="6">
        <v>3</v>
      </c>
    </row>
    <row r="7068" spans="1:2" x14ac:dyDescent="0.25">
      <c r="A7068" s="6" t="s">
        <v>9147</v>
      </c>
      <c r="B7068" s="6">
        <v>3</v>
      </c>
    </row>
    <row r="7069" spans="1:2" x14ac:dyDescent="0.25">
      <c r="A7069" s="6" t="s">
        <v>9150</v>
      </c>
      <c r="B7069" s="6">
        <v>3</v>
      </c>
    </row>
    <row r="7070" spans="1:2" x14ac:dyDescent="0.25">
      <c r="A7070" s="6" t="s">
        <v>11440</v>
      </c>
      <c r="B7070" s="6">
        <v>3</v>
      </c>
    </row>
    <row r="7071" spans="1:2" x14ac:dyDescent="0.25">
      <c r="A7071" s="6" t="s">
        <v>11441</v>
      </c>
      <c r="B7071" s="6">
        <v>3</v>
      </c>
    </row>
    <row r="7072" spans="1:2" x14ac:dyDescent="0.25">
      <c r="A7072" s="6" t="s">
        <v>11443</v>
      </c>
      <c r="B7072" s="6">
        <v>3</v>
      </c>
    </row>
    <row r="7073" spans="1:2" x14ac:dyDescent="0.25">
      <c r="A7073" s="6" t="s">
        <v>9467</v>
      </c>
      <c r="B7073" s="6">
        <v>3</v>
      </c>
    </row>
    <row r="7074" spans="1:2" x14ac:dyDescent="0.25">
      <c r="A7074" s="6" t="s">
        <v>11444</v>
      </c>
      <c r="B7074" s="6">
        <v>3</v>
      </c>
    </row>
    <row r="7075" spans="1:2" x14ac:dyDescent="0.25">
      <c r="A7075" s="6" t="s">
        <v>11446</v>
      </c>
      <c r="B7075" s="6">
        <v>3</v>
      </c>
    </row>
    <row r="7076" spans="1:2" x14ac:dyDescent="0.25">
      <c r="A7076" s="6" t="s">
        <v>11447</v>
      </c>
      <c r="B7076" s="6">
        <v>3</v>
      </c>
    </row>
    <row r="7077" spans="1:2" x14ac:dyDescent="0.25">
      <c r="A7077" s="6" t="s">
        <v>11449</v>
      </c>
      <c r="B7077" s="6">
        <v>3</v>
      </c>
    </row>
    <row r="7078" spans="1:2" x14ac:dyDescent="0.25">
      <c r="A7078" s="6" t="s">
        <v>10108</v>
      </c>
      <c r="B7078" s="6">
        <v>3</v>
      </c>
    </row>
    <row r="7079" spans="1:2" x14ac:dyDescent="0.25">
      <c r="A7079" s="6" t="s">
        <v>10110</v>
      </c>
      <c r="B7079" s="6">
        <v>3</v>
      </c>
    </row>
    <row r="7080" spans="1:2" x14ac:dyDescent="0.25">
      <c r="A7080" s="6" t="s">
        <v>11451</v>
      </c>
      <c r="B7080" s="6">
        <v>3</v>
      </c>
    </row>
    <row r="7081" spans="1:2" x14ac:dyDescent="0.25">
      <c r="A7081" s="6" t="s">
        <v>11452</v>
      </c>
      <c r="B7081" s="6">
        <v>3</v>
      </c>
    </row>
    <row r="7082" spans="1:2" x14ac:dyDescent="0.25">
      <c r="A7082" s="6" t="s">
        <v>11453</v>
      </c>
      <c r="B7082" s="6">
        <v>3</v>
      </c>
    </row>
    <row r="7083" spans="1:2" x14ac:dyDescent="0.25">
      <c r="A7083" s="6" t="s">
        <v>9152</v>
      </c>
      <c r="B7083" s="6">
        <v>3</v>
      </c>
    </row>
    <row r="7084" spans="1:2" x14ac:dyDescent="0.25">
      <c r="A7084" s="6" t="s">
        <v>9154</v>
      </c>
      <c r="B7084" s="6">
        <v>3</v>
      </c>
    </row>
    <row r="7085" spans="1:2" x14ac:dyDescent="0.25">
      <c r="A7085" s="6" t="s">
        <v>9156</v>
      </c>
      <c r="B7085" s="6">
        <v>3</v>
      </c>
    </row>
    <row r="7086" spans="1:2" x14ac:dyDescent="0.25">
      <c r="A7086" s="6" t="s">
        <v>10112</v>
      </c>
      <c r="B7086" s="6">
        <v>3</v>
      </c>
    </row>
    <row r="7087" spans="1:2" x14ac:dyDescent="0.25">
      <c r="A7087" s="6" t="s">
        <v>9159</v>
      </c>
      <c r="B7087" s="6">
        <v>3</v>
      </c>
    </row>
    <row r="7088" spans="1:2" x14ac:dyDescent="0.25">
      <c r="A7088" s="6" t="s">
        <v>10114</v>
      </c>
      <c r="B7088" s="6">
        <v>3</v>
      </c>
    </row>
    <row r="7089" spans="1:2" x14ac:dyDescent="0.25">
      <c r="A7089" s="6" t="s">
        <v>10116</v>
      </c>
      <c r="B7089" s="6">
        <v>3</v>
      </c>
    </row>
    <row r="7090" spans="1:2" x14ac:dyDescent="0.25">
      <c r="A7090" s="6" t="s">
        <v>10118</v>
      </c>
      <c r="B7090" s="6">
        <v>3</v>
      </c>
    </row>
    <row r="7091" spans="1:2" x14ac:dyDescent="0.25">
      <c r="A7091" s="6" t="s">
        <v>11455</v>
      </c>
      <c r="B7091" s="6">
        <v>3</v>
      </c>
    </row>
    <row r="7092" spans="1:2" x14ac:dyDescent="0.25">
      <c r="A7092" s="6" t="s">
        <v>11456</v>
      </c>
      <c r="B7092" s="6">
        <v>3</v>
      </c>
    </row>
    <row r="7093" spans="1:2" x14ac:dyDescent="0.25">
      <c r="A7093" s="6" t="s">
        <v>11457</v>
      </c>
      <c r="B7093" s="6">
        <v>3</v>
      </c>
    </row>
    <row r="7094" spans="1:2" x14ac:dyDescent="0.25">
      <c r="A7094" s="6" t="s">
        <v>9161</v>
      </c>
      <c r="B7094" s="6">
        <v>3</v>
      </c>
    </row>
    <row r="7095" spans="1:2" x14ac:dyDescent="0.25">
      <c r="A7095" s="6" t="s">
        <v>9163</v>
      </c>
      <c r="B7095" s="6">
        <v>3</v>
      </c>
    </row>
    <row r="7096" spans="1:2" x14ac:dyDescent="0.25">
      <c r="A7096" s="6" t="s">
        <v>9165</v>
      </c>
      <c r="B7096" s="6">
        <v>3</v>
      </c>
    </row>
    <row r="7097" spans="1:2" x14ac:dyDescent="0.25">
      <c r="A7097" s="6" t="s">
        <v>9468</v>
      </c>
      <c r="B7097" s="6">
        <v>3</v>
      </c>
    </row>
    <row r="7098" spans="1:2" x14ac:dyDescent="0.25">
      <c r="A7098" s="6" t="s">
        <v>11459</v>
      </c>
      <c r="B7098" s="6">
        <v>3</v>
      </c>
    </row>
    <row r="7099" spans="1:2" x14ac:dyDescent="0.25">
      <c r="A7099" s="6" t="s">
        <v>11461</v>
      </c>
      <c r="B7099" s="6">
        <v>3</v>
      </c>
    </row>
    <row r="7100" spans="1:2" x14ac:dyDescent="0.25">
      <c r="A7100" s="6" t="s">
        <v>9470</v>
      </c>
      <c r="B7100" s="6">
        <v>3</v>
      </c>
    </row>
    <row r="7101" spans="1:2" x14ac:dyDescent="0.25">
      <c r="A7101" s="6" t="s">
        <v>9167</v>
      </c>
      <c r="B7101" s="6">
        <v>3</v>
      </c>
    </row>
    <row r="7102" spans="1:2" x14ac:dyDescent="0.25">
      <c r="A7102" s="6" t="s">
        <v>10288</v>
      </c>
      <c r="B7102" s="6">
        <v>3</v>
      </c>
    </row>
    <row r="7103" spans="1:2" x14ac:dyDescent="0.25">
      <c r="A7103" s="6" t="s">
        <v>11463</v>
      </c>
      <c r="B7103" s="6">
        <v>3</v>
      </c>
    </row>
    <row r="7104" spans="1:2" x14ac:dyDescent="0.25">
      <c r="A7104" s="6" t="s">
        <v>11464</v>
      </c>
      <c r="B7104" s="6">
        <v>3</v>
      </c>
    </row>
    <row r="7105" spans="1:2" x14ac:dyDescent="0.25">
      <c r="A7105" s="6" t="s">
        <v>9169</v>
      </c>
      <c r="B7105" s="6">
        <v>3</v>
      </c>
    </row>
    <row r="7106" spans="1:2" x14ac:dyDescent="0.25">
      <c r="A7106" s="6" t="s">
        <v>9170</v>
      </c>
      <c r="B7106" s="6">
        <v>3</v>
      </c>
    </row>
    <row r="7107" spans="1:2" x14ac:dyDescent="0.25">
      <c r="A7107" s="6" t="s">
        <v>9171</v>
      </c>
      <c r="B7107" s="6">
        <v>3</v>
      </c>
    </row>
    <row r="7108" spans="1:2" x14ac:dyDescent="0.25">
      <c r="A7108" s="6" t="s">
        <v>9173</v>
      </c>
      <c r="B7108" s="6">
        <v>3</v>
      </c>
    </row>
    <row r="7109" spans="1:2" x14ac:dyDescent="0.25">
      <c r="A7109" s="6" t="s">
        <v>11465</v>
      </c>
      <c r="B7109" s="6">
        <v>3</v>
      </c>
    </row>
    <row r="7110" spans="1:2" x14ac:dyDescent="0.25">
      <c r="A7110" s="6" t="s">
        <v>11466</v>
      </c>
      <c r="B7110" s="6">
        <v>3</v>
      </c>
    </row>
    <row r="7111" spans="1:2" x14ac:dyDescent="0.25">
      <c r="A7111" s="6" t="s">
        <v>11467</v>
      </c>
      <c r="B7111" s="6">
        <v>3</v>
      </c>
    </row>
    <row r="7112" spans="1:2" x14ac:dyDescent="0.25">
      <c r="A7112" s="6" t="s">
        <v>11469</v>
      </c>
      <c r="B7112" s="6">
        <v>3</v>
      </c>
    </row>
    <row r="7113" spans="1:2" x14ac:dyDescent="0.25">
      <c r="A7113" s="6" t="s">
        <v>9174</v>
      </c>
      <c r="B7113" s="6">
        <v>3</v>
      </c>
    </row>
    <row r="7114" spans="1:2" x14ac:dyDescent="0.25">
      <c r="A7114" s="6" t="s">
        <v>11470</v>
      </c>
      <c r="B7114" s="6">
        <v>3</v>
      </c>
    </row>
    <row r="7115" spans="1:2" x14ac:dyDescent="0.25">
      <c r="A7115" s="6" t="s">
        <v>11472</v>
      </c>
      <c r="B7115" s="6">
        <v>3</v>
      </c>
    </row>
    <row r="7116" spans="1:2" x14ac:dyDescent="0.25">
      <c r="A7116" s="6" t="s">
        <v>10292</v>
      </c>
      <c r="B7116" s="6">
        <v>3</v>
      </c>
    </row>
    <row r="7117" spans="1:2" x14ac:dyDescent="0.25">
      <c r="A7117" s="6" t="s">
        <v>9176</v>
      </c>
      <c r="B7117" s="6">
        <v>3</v>
      </c>
    </row>
    <row r="7118" spans="1:2" x14ac:dyDescent="0.25">
      <c r="A7118" s="6" t="s">
        <v>11473</v>
      </c>
      <c r="B7118" s="6">
        <v>3</v>
      </c>
    </row>
    <row r="7119" spans="1:2" x14ac:dyDescent="0.25">
      <c r="A7119" s="6" t="s">
        <v>11474</v>
      </c>
      <c r="B7119" s="6">
        <v>3</v>
      </c>
    </row>
    <row r="7120" spans="1:2" x14ac:dyDescent="0.25">
      <c r="A7120" s="6" t="s">
        <v>11475</v>
      </c>
      <c r="B7120" s="6">
        <v>3</v>
      </c>
    </row>
    <row r="7121" spans="1:2" x14ac:dyDescent="0.25">
      <c r="A7121" s="6" t="s">
        <v>9178</v>
      </c>
      <c r="B7121" s="6">
        <v>3</v>
      </c>
    </row>
    <row r="7122" spans="1:2" x14ac:dyDescent="0.25">
      <c r="A7122" s="6" t="s">
        <v>11476</v>
      </c>
      <c r="B7122" s="6">
        <v>3</v>
      </c>
    </row>
    <row r="7123" spans="1:2" x14ac:dyDescent="0.25">
      <c r="A7123" s="6" t="s">
        <v>10121</v>
      </c>
      <c r="B7123" s="6">
        <v>3</v>
      </c>
    </row>
    <row r="7124" spans="1:2" x14ac:dyDescent="0.25">
      <c r="A7124" s="6" t="s">
        <v>10123</v>
      </c>
      <c r="B7124" s="6">
        <v>3</v>
      </c>
    </row>
    <row r="7125" spans="1:2" x14ac:dyDescent="0.25">
      <c r="A7125" s="6" t="s">
        <v>11477</v>
      </c>
      <c r="B7125" s="6">
        <v>3</v>
      </c>
    </row>
    <row r="7126" spans="1:2" x14ac:dyDescent="0.25">
      <c r="A7126" s="6" t="s">
        <v>9180</v>
      </c>
      <c r="B7126" s="6">
        <v>3</v>
      </c>
    </row>
    <row r="7127" spans="1:2" x14ac:dyDescent="0.25">
      <c r="A7127" s="6" t="s">
        <v>11479</v>
      </c>
      <c r="B7127" s="6">
        <v>3</v>
      </c>
    </row>
    <row r="7128" spans="1:2" x14ac:dyDescent="0.25">
      <c r="A7128" s="6" t="s">
        <v>11480</v>
      </c>
      <c r="B7128" s="6">
        <v>3</v>
      </c>
    </row>
    <row r="7129" spans="1:2" x14ac:dyDescent="0.25">
      <c r="A7129" s="6" t="s">
        <v>11482</v>
      </c>
      <c r="B7129" s="6">
        <v>3</v>
      </c>
    </row>
    <row r="7130" spans="1:2" x14ac:dyDescent="0.25">
      <c r="A7130" s="6" t="s">
        <v>11484</v>
      </c>
      <c r="B7130" s="6">
        <v>3</v>
      </c>
    </row>
    <row r="7131" spans="1:2" x14ac:dyDescent="0.25">
      <c r="A7131" s="6" t="s">
        <v>11486</v>
      </c>
      <c r="B7131" s="6">
        <v>3</v>
      </c>
    </row>
    <row r="7132" spans="1:2" x14ac:dyDescent="0.25">
      <c r="A7132" s="6" t="s">
        <v>11487</v>
      </c>
      <c r="B7132" s="6">
        <v>3</v>
      </c>
    </row>
    <row r="7133" spans="1:2" x14ac:dyDescent="0.25">
      <c r="A7133" s="6" t="s">
        <v>9182</v>
      </c>
      <c r="B7133" s="6">
        <v>3</v>
      </c>
    </row>
    <row r="7134" spans="1:2" x14ac:dyDescent="0.25">
      <c r="A7134" s="6" t="s">
        <v>9184</v>
      </c>
      <c r="B7134" s="6">
        <v>3</v>
      </c>
    </row>
    <row r="7135" spans="1:2" x14ac:dyDescent="0.25">
      <c r="A7135" s="6" t="s">
        <v>11488</v>
      </c>
      <c r="B7135" s="6">
        <v>3</v>
      </c>
    </row>
    <row r="7136" spans="1:2" x14ac:dyDescent="0.25">
      <c r="A7136" s="6" t="s">
        <v>11489</v>
      </c>
      <c r="B7136" s="6">
        <v>3</v>
      </c>
    </row>
    <row r="7137" spans="1:2" x14ac:dyDescent="0.25">
      <c r="A7137" s="6" t="s">
        <v>9186</v>
      </c>
      <c r="B7137" s="6">
        <v>3</v>
      </c>
    </row>
    <row r="7138" spans="1:2" x14ac:dyDescent="0.25">
      <c r="A7138" s="6" t="s">
        <v>11491</v>
      </c>
      <c r="B7138" s="6">
        <v>3</v>
      </c>
    </row>
    <row r="7139" spans="1:2" x14ac:dyDescent="0.25">
      <c r="A7139" s="6" t="s">
        <v>11492</v>
      </c>
      <c r="B7139" s="6">
        <v>3</v>
      </c>
    </row>
    <row r="7140" spans="1:2" x14ac:dyDescent="0.25">
      <c r="A7140" s="6" t="s">
        <v>11493</v>
      </c>
      <c r="B7140" s="6">
        <v>3</v>
      </c>
    </row>
    <row r="7141" spans="1:2" x14ac:dyDescent="0.25">
      <c r="A7141" s="6" t="s">
        <v>9188</v>
      </c>
      <c r="B7141" s="6">
        <v>3</v>
      </c>
    </row>
    <row r="7142" spans="1:2" x14ac:dyDescent="0.25">
      <c r="A7142" s="6" t="s">
        <v>11494</v>
      </c>
      <c r="B7142" s="6">
        <v>3</v>
      </c>
    </row>
    <row r="7143" spans="1:2" x14ac:dyDescent="0.25">
      <c r="A7143" s="6" t="s">
        <v>9190</v>
      </c>
      <c r="B7143" s="6">
        <v>3</v>
      </c>
    </row>
    <row r="7144" spans="1:2" x14ac:dyDescent="0.25">
      <c r="A7144" s="6" t="s">
        <v>10124</v>
      </c>
      <c r="B7144" s="6">
        <v>3</v>
      </c>
    </row>
    <row r="7145" spans="1:2" x14ac:dyDescent="0.25">
      <c r="A7145" s="6" t="s">
        <v>11496</v>
      </c>
      <c r="B7145" s="6">
        <v>3</v>
      </c>
    </row>
    <row r="7146" spans="1:2" x14ac:dyDescent="0.25">
      <c r="A7146" s="6" t="s">
        <v>11497</v>
      </c>
      <c r="B7146" s="6">
        <v>3</v>
      </c>
    </row>
    <row r="7147" spans="1:2" x14ac:dyDescent="0.25">
      <c r="A7147" s="6" t="s">
        <v>11498</v>
      </c>
      <c r="B7147" s="6">
        <v>3</v>
      </c>
    </row>
    <row r="7148" spans="1:2" x14ac:dyDescent="0.25">
      <c r="A7148" s="6" t="s">
        <v>9192</v>
      </c>
      <c r="B7148" s="6">
        <v>3</v>
      </c>
    </row>
    <row r="7149" spans="1:2" x14ac:dyDescent="0.25">
      <c r="A7149" s="6" t="s">
        <v>11500</v>
      </c>
      <c r="B7149" s="6">
        <v>3</v>
      </c>
    </row>
    <row r="7150" spans="1:2" x14ac:dyDescent="0.25">
      <c r="A7150" s="6" t="s">
        <v>11501</v>
      </c>
      <c r="B7150" s="6">
        <v>3</v>
      </c>
    </row>
    <row r="7151" spans="1:2" x14ac:dyDescent="0.25">
      <c r="A7151" s="6" t="s">
        <v>11503</v>
      </c>
      <c r="B7151" s="6">
        <v>3</v>
      </c>
    </row>
    <row r="7152" spans="1:2" x14ac:dyDescent="0.25">
      <c r="A7152" s="6" t="s">
        <v>9194</v>
      </c>
      <c r="B7152" s="6">
        <v>3</v>
      </c>
    </row>
    <row r="7153" spans="1:2" x14ac:dyDescent="0.25">
      <c r="A7153" s="6" t="s">
        <v>11504</v>
      </c>
      <c r="B7153" s="6">
        <v>3</v>
      </c>
    </row>
    <row r="7154" spans="1:2" x14ac:dyDescent="0.25">
      <c r="A7154" s="6" t="s">
        <v>11506</v>
      </c>
      <c r="B7154" s="6">
        <v>3</v>
      </c>
    </row>
    <row r="7155" spans="1:2" x14ac:dyDescent="0.25">
      <c r="A7155" s="6" t="s">
        <v>9472</v>
      </c>
      <c r="B7155" s="6">
        <v>3</v>
      </c>
    </row>
    <row r="7156" spans="1:2" x14ac:dyDescent="0.25">
      <c r="A7156" s="6" t="s">
        <v>11508</v>
      </c>
      <c r="B7156" s="6">
        <v>3</v>
      </c>
    </row>
    <row r="7157" spans="1:2" x14ac:dyDescent="0.25">
      <c r="A7157" s="6" t="s">
        <v>11509</v>
      </c>
      <c r="B7157" s="6">
        <v>3</v>
      </c>
    </row>
    <row r="7158" spans="1:2" x14ac:dyDescent="0.25">
      <c r="A7158" s="6" t="s">
        <v>10126</v>
      </c>
      <c r="B7158" s="6">
        <v>3</v>
      </c>
    </row>
    <row r="7159" spans="1:2" x14ac:dyDescent="0.25">
      <c r="A7159" s="6" t="s">
        <v>10128</v>
      </c>
      <c r="B7159" s="6">
        <v>3</v>
      </c>
    </row>
    <row r="7160" spans="1:2" x14ac:dyDescent="0.25">
      <c r="A7160" s="6" t="s">
        <v>11510</v>
      </c>
      <c r="B7160" s="6">
        <v>3</v>
      </c>
    </row>
    <row r="7161" spans="1:2" x14ac:dyDescent="0.25">
      <c r="A7161" s="6" t="s">
        <v>10129</v>
      </c>
      <c r="B7161" s="6">
        <v>3</v>
      </c>
    </row>
    <row r="7162" spans="1:2" x14ac:dyDescent="0.25">
      <c r="A7162" s="6" t="s">
        <v>11511</v>
      </c>
      <c r="B7162" s="6">
        <v>3</v>
      </c>
    </row>
    <row r="7163" spans="1:2" x14ac:dyDescent="0.25">
      <c r="A7163" s="6" t="s">
        <v>11512</v>
      </c>
      <c r="B7163" s="6">
        <v>3</v>
      </c>
    </row>
    <row r="7164" spans="1:2" x14ac:dyDescent="0.25">
      <c r="A7164" s="6" t="s">
        <v>9474</v>
      </c>
      <c r="B7164" s="6">
        <v>3</v>
      </c>
    </row>
    <row r="7165" spans="1:2" x14ac:dyDescent="0.25">
      <c r="A7165" s="6" t="s">
        <v>10131</v>
      </c>
      <c r="B7165" s="6">
        <v>3</v>
      </c>
    </row>
    <row r="7166" spans="1:2" x14ac:dyDescent="0.25">
      <c r="A7166" s="6" t="s">
        <v>9198</v>
      </c>
      <c r="B7166" s="6">
        <v>3</v>
      </c>
    </row>
    <row r="7167" spans="1:2" x14ac:dyDescent="0.25">
      <c r="A7167" s="6" t="s">
        <v>9476</v>
      </c>
      <c r="B7167" s="6">
        <v>3</v>
      </c>
    </row>
    <row r="7168" spans="1:2" x14ac:dyDescent="0.25">
      <c r="A7168" s="6" t="s">
        <v>11513</v>
      </c>
      <c r="B7168" s="6">
        <v>3</v>
      </c>
    </row>
    <row r="7169" spans="1:2" x14ac:dyDescent="0.25">
      <c r="A7169" s="6" t="s">
        <v>10133</v>
      </c>
      <c r="B7169" s="6">
        <v>3</v>
      </c>
    </row>
    <row r="7170" spans="1:2" x14ac:dyDescent="0.25">
      <c r="A7170" s="6" t="s">
        <v>11514</v>
      </c>
      <c r="B7170" s="6">
        <v>3</v>
      </c>
    </row>
    <row r="7171" spans="1:2" x14ac:dyDescent="0.25">
      <c r="A7171" s="6" t="s">
        <v>9200</v>
      </c>
      <c r="B7171" s="6">
        <v>3</v>
      </c>
    </row>
    <row r="7172" spans="1:2" x14ac:dyDescent="0.25">
      <c r="A7172" s="6" t="s">
        <v>11515</v>
      </c>
      <c r="B7172" s="6">
        <v>3</v>
      </c>
    </row>
    <row r="7173" spans="1:2" x14ac:dyDescent="0.25">
      <c r="A7173" s="6" t="s">
        <v>11517</v>
      </c>
      <c r="B7173" s="6">
        <v>3</v>
      </c>
    </row>
    <row r="7174" spans="1:2" x14ac:dyDescent="0.25">
      <c r="A7174" s="6" t="s">
        <v>10135</v>
      </c>
      <c r="B7174" s="6">
        <v>3</v>
      </c>
    </row>
    <row r="7175" spans="1:2" x14ac:dyDescent="0.25">
      <c r="A7175" s="6" t="s">
        <v>9478</v>
      </c>
      <c r="B7175" s="6">
        <v>3</v>
      </c>
    </row>
    <row r="7176" spans="1:2" x14ac:dyDescent="0.25">
      <c r="A7176" s="6" t="s">
        <v>11519</v>
      </c>
      <c r="B7176" s="6">
        <v>3</v>
      </c>
    </row>
    <row r="7177" spans="1:2" x14ac:dyDescent="0.25">
      <c r="A7177" s="6" t="s">
        <v>9480</v>
      </c>
      <c r="B7177" s="6">
        <v>3</v>
      </c>
    </row>
    <row r="7178" spans="1:2" x14ac:dyDescent="0.25">
      <c r="A7178" s="6" t="s">
        <v>9482</v>
      </c>
      <c r="B7178" s="6">
        <v>3</v>
      </c>
    </row>
    <row r="7179" spans="1:2" x14ac:dyDescent="0.25">
      <c r="A7179" s="6" t="s">
        <v>11520</v>
      </c>
      <c r="B7179" s="6">
        <v>3</v>
      </c>
    </row>
    <row r="7180" spans="1:2" x14ac:dyDescent="0.25">
      <c r="A7180" s="6" t="s">
        <v>9203</v>
      </c>
      <c r="B7180" s="6">
        <v>3</v>
      </c>
    </row>
    <row r="7181" spans="1:2" x14ac:dyDescent="0.25">
      <c r="A7181" s="6" t="s">
        <v>9205</v>
      </c>
      <c r="B7181" s="6">
        <v>3</v>
      </c>
    </row>
    <row r="7182" spans="1:2" x14ac:dyDescent="0.25">
      <c r="A7182" s="6" t="s">
        <v>9484</v>
      </c>
      <c r="B7182" s="6">
        <v>3</v>
      </c>
    </row>
    <row r="7183" spans="1:2" x14ac:dyDescent="0.25">
      <c r="A7183" s="6" t="s">
        <v>9208</v>
      </c>
      <c r="B7183" s="6">
        <v>3</v>
      </c>
    </row>
    <row r="7184" spans="1:2" x14ac:dyDescent="0.25">
      <c r="A7184" s="6" t="s">
        <v>11521</v>
      </c>
      <c r="B7184" s="6">
        <v>3</v>
      </c>
    </row>
    <row r="7185" spans="1:2" x14ac:dyDescent="0.25">
      <c r="A7185" s="6" t="s">
        <v>9486</v>
      </c>
      <c r="B7185" s="6">
        <v>3</v>
      </c>
    </row>
    <row r="7186" spans="1:2" x14ac:dyDescent="0.25">
      <c r="A7186" s="6" t="s">
        <v>11522</v>
      </c>
      <c r="B7186" s="6">
        <v>3</v>
      </c>
    </row>
    <row r="7187" spans="1:2" x14ac:dyDescent="0.25">
      <c r="A7187" s="6" t="s">
        <v>11523</v>
      </c>
      <c r="B7187" s="6">
        <v>3</v>
      </c>
    </row>
    <row r="7188" spans="1:2" x14ac:dyDescent="0.25">
      <c r="A7188" s="6" t="s">
        <v>9210</v>
      </c>
      <c r="B7188" s="6">
        <v>3</v>
      </c>
    </row>
    <row r="7189" spans="1:2" x14ac:dyDescent="0.25">
      <c r="A7189" s="6" t="s">
        <v>11524</v>
      </c>
      <c r="B7189" s="6">
        <v>3</v>
      </c>
    </row>
    <row r="7190" spans="1:2" x14ac:dyDescent="0.25">
      <c r="A7190" s="6" t="s">
        <v>10136</v>
      </c>
      <c r="B7190" s="6">
        <v>3</v>
      </c>
    </row>
    <row r="7191" spans="1:2" x14ac:dyDescent="0.25">
      <c r="A7191" s="6" t="s">
        <v>10138</v>
      </c>
      <c r="B7191" s="6">
        <v>3</v>
      </c>
    </row>
    <row r="7192" spans="1:2" x14ac:dyDescent="0.25">
      <c r="A7192" s="6" t="s">
        <v>9488</v>
      </c>
      <c r="B7192" s="6">
        <v>3</v>
      </c>
    </row>
    <row r="7193" spans="1:2" x14ac:dyDescent="0.25">
      <c r="A7193" s="6" t="s">
        <v>11525</v>
      </c>
      <c r="B7193" s="6">
        <v>3</v>
      </c>
    </row>
    <row r="7194" spans="1:2" x14ac:dyDescent="0.25">
      <c r="A7194" s="6" t="s">
        <v>9212</v>
      </c>
      <c r="B7194" s="6">
        <v>3</v>
      </c>
    </row>
    <row r="7195" spans="1:2" x14ac:dyDescent="0.25">
      <c r="A7195" s="6" t="s">
        <v>11526</v>
      </c>
      <c r="B7195" s="6">
        <v>3</v>
      </c>
    </row>
    <row r="7196" spans="1:2" x14ac:dyDescent="0.25">
      <c r="A7196" s="6" t="s">
        <v>11527</v>
      </c>
      <c r="B7196" s="6">
        <v>3</v>
      </c>
    </row>
    <row r="7197" spans="1:2" x14ac:dyDescent="0.25">
      <c r="A7197" s="6" t="s">
        <v>9214</v>
      </c>
      <c r="B7197" s="6">
        <v>3</v>
      </c>
    </row>
    <row r="7198" spans="1:2" x14ac:dyDescent="0.25">
      <c r="A7198" s="6" t="s">
        <v>9491</v>
      </c>
      <c r="B7198" s="6">
        <v>3</v>
      </c>
    </row>
    <row r="7199" spans="1:2" x14ac:dyDescent="0.25">
      <c r="A7199" s="6" t="s">
        <v>9493</v>
      </c>
      <c r="B7199" s="6">
        <v>3</v>
      </c>
    </row>
    <row r="7200" spans="1:2" x14ac:dyDescent="0.25">
      <c r="A7200" s="6" t="s">
        <v>9495</v>
      </c>
      <c r="B7200" s="6">
        <v>3</v>
      </c>
    </row>
    <row r="7201" spans="1:2" x14ac:dyDescent="0.25">
      <c r="A7201" s="6" t="s">
        <v>10140</v>
      </c>
      <c r="B7201" s="6">
        <v>3</v>
      </c>
    </row>
    <row r="7202" spans="1:2" x14ac:dyDescent="0.25">
      <c r="A7202" s="6" t="s">
        <v>11529</v>
      </c>
      <c r="B7202" s="6">
        <v>3</v>
      </c>
    </row>
    <row r="7203" spans="1:2" x14ac:dyDescent="0.25">
      <c r="A7203" s="6" t="s">
        <v>9216</v>
      </c>
      <c r="B7203" s="6">
        <v>3</v>
      </c>
    </row>
    <row r="7204" spans="1:2" x14ac:dyDescent="0.25">
      <c r="A7204" s="6" t="s">
        <v>11530</v>
      </c>
      <c r="B7204" s="6">
        <v>3</v>
      </c>
    </row>
    <row r="7205" spans="1:2" x14ac:dyDescent="0.25">
      <c r="A7205" s="6" t="s">
        <v>10142</v>
      </c>
      <c r="B7205" s="6">
        <v>3</v>
      </c>
    </row>
    <row r="7206" spans="1:2" x14ac:dyDescent="0.25">
      <c r="A7206" s="6" t="s">
        <v>11532</v>
      </c>
      <c r="B7206" s="6">
        <v>3</v>
      </c>
    </row>
    <row r="7207" spans="1:2" x14ac:dyDescent="0.25">
      <c r="A7207" s="6" t="s">
        <v>11533</v>
      </c>
      <c r="B7207" s="6">
        <v>3</v>
      </c>
    </row>
    <row r="7208" spans="1:2" x14ac:dyDescent="0.25">
      <c r="A7208" s="6" t="s">
        <v>11534</v>
      </c>
      <c r="B7208" s="6">
        <v>3</v>
      </c>
    </row>
    <row r="7209" spans="1:2" x14ac:dyDescent="0.25">
      <c r="A7209" s="6" t="s">
        <v>10144</v>
      </c>
      <c r="B7209" s="6">
        <v>3</v>
      </c>
    </row>
    <row r="7210" spans="1:2" x14ac:dyDescent="0.25">
      <c r="A7210" s="6" t="s">
        <v>9218</v>
      </c>
      <c r="B7210" s="6">
        <v>3</v>
      </c>
    </row>
    <row r="7211" spans="1:2" x14ac:dyDescent="0.25">
      <c r="A7211" s="6" t="s">
        <v>11535</v>
      </c>
      <c r="B7211" s="6">
        <v>3</v>
      </c>
    </row>
    <row r="7212" spans="1:2" x14ac:dyDescent="0.25">
      <c r="A7212" s="6" t="s">
        <v>11537</v>
      </c>
      <c r="B7212" s="6">
        <v>3</v>
      </c>
    </row>
    <row r="7213" spans="1:2" x14ac:dyDescent="0.25">
      <c r="A7213" s="6" t="s">
        <v>10145</v>
      </c>
      <c r="B7213" s="6">
        <v>3</v>
      </c>
    </row>
    <row r="7214" spans="1:2" x14ac:dyDescent="0.25">
      <c r="A7214" s="6" t="s">
        <v>10146</v>
      </c>
      <c r="B7214" s="6">
        <v>3</v>
      </c>
    </row>
    <row r="7215" spans="1:2" x14ac:dyDescent="0.25">
      <c r="A7215" s="6" t="s">
        <v>10148</v>
      </c>
      <c r="B7215" s="6">
        <v>3</v>
      </c>
    </row>
    <row r="7216" spans="1:2" x14ac:dyDescent="0.25">
      <c r="A7216" s="6" t="s">
        <v>10150</v>
      </c>
      <c r="B7216" s="6">
        <v>3</v>
      </c>
    </row>
    <row r="7217" spans="1:2" x14ac:dyDescent="0.25">
      <c r="A7217" s="6" t="s">
        <v>11538</v>
      </c>
      <c r="B7217" s="6">
        <v>3</v>
      </c>
    </row>
    <row r="7218" spans="1:2" x14ac:dyDescent="0.25">
      <c r="A7218" s="6" t="s">
        <v>11539</v>
      </c>
      <c r="B7218" s="6">
        <v>3</v>
      </c>
    </row>
    <row r="7219" spans="1:2" x14ac:dyDescent="0.25">
      <c r="A7219" s="6" t="s">
        <v>11540</v>
      </c>
      <c r="B7219" s="6">
        <v>3</v>
      </c>
    </row>
    <row r="7220" spans="1:2" x14ac:dyDescent="0.25">
      <c r="A7220" s="6" t="s">
        <v>9220</v>
      </c>
      <c r="B7220" s="6">
        <v>3</v>
      </c>
    </row>
    <row r="7221" spans="1:2" x14ac:dyDescent="0.25">
      <c r="A7221" s="6" t="s">
        <v>11541</v>
      </c>
      <c r="B7221" s="6">
        <v>3</v>
      </c>
    </row>
    <row r="7222" spans="1:2" x14ac:dyDescent="0.25">
      <c r="A7222" s="6" t="s">
        <v>9222</v>
      </c>
      <c r="B7222" s="6">
        <v>3</v>
      </c>
    </row>
    <row r="7223" spans="1:2" x14ac:dyDescent="0.25">
      <c r="A7223" s="6" t="s">
        <v>10152</v>
      </c>
      <c r="B7223" s="6">
        <v>3</v>
      </c>
    </row>
    <row r="7224" spans="1:2" x14ac:dyDescent="0.25">
      <c r="A7224" s="6" t="s">
        <v>10153</v>
      </c>
      <c r="B7224" s="6">
        <v>3</v>
      </c>
    </row>
    <row r="7225" spans="1:2" x14ac:dyDescent="0.25">
      <c r="A7225" s="6" t="s">
        <v>10154</v>
      </c>
      <c r="B7225" s="6">
        <v>3</v>
      </c>
    </row>
    <row r="7226" spans="1:2" x14ac:dyDescent="0.25">
      <c r="A7226" s="6" t="s">
        <v>11542</v>
      </c>
      <c r="B7226" s="6">
        <v>3</v>
      </c>
    </row>
    <row r="7227" spans="1:2" x14ac:dyDescent="0.25">
      <c r="A7227" s="6" t="s">
        <v>10155</v>
      </c>
      <c r="B7227" s="6">
        <v>3</v>
      </c>
    </row>
    <row r="7228" spans="1:2" x14ac:dyDescent="0.25">
      <c r="A7228" s="6" t="s">
        <v>11543</v>
      </c>
      <c r="B7228" s="6">
        <v>3</v>
      </c>
    </row>
    <row r="7229" spans="1:2" x14ac:dyDescent="0.25">
      <c r="A7229" s="6" t="s">
        <v>10157</v>
      </c>
      <c r="B7229" s="6">
        <v>3</v>
      </c>
    </row>
    <row r="7230" spans="1:2" x14ac:dyDescent="0.25">
      <c r="A7230" s="6" t="s">
        <v>9227</v>
      </c>
      <c r="B7230" s="6">
        <v>3</v>
      </c>
    </row>
    <row r="7231" spans="1:2" x14ac:dyDescent="0.25">
      <c r="A7231" s="6" t="s">
        <v>11544</v>
      </c>
      <c r="B7231" s="6">
        <v>3</v>
      </c>
    </row>
    <row r="7232" spans="1:2" x14ac:dyDescent="0.25">
      <c r="A7232" s="6" t="s">
        <v>11546</v>
      </c>
      <c r="B7232" s="6">
        <v>3</v>
      </c>
    </row>
    <row r="7233" spans="1:2" x14ac:dyDescent="0.25">
      <c r="A7233" s="6" t="s">
        <v>10159</v>
      </c>
      <c r="B7233" s="6">
        <v>3</v>
      </c>
    </row>
    <row r="7234" spans="1:2" x14ac:dyDescent="0.25">
      <c r="A7234" s="6" t="s">
        <v>11547</v>
      </c>
      <c r="B7234" s="6">
        <v>3</v>
      </c>
    </row>
    <row r="7235" spans="1:2" x14ac:dyDescent="0.25">
      <c r="A7235" s="6" t="s">
        <v>11548</v>
      </c>
      <c r="B7235" s="6">
        <v>3</v>
      </c>
    </row>
    <row r="7236" spans="1:2" x14ac:dyDescent="0.25">
      <c r="A7236" s="6" t="s">
        <v>11549</v>
      </c>
      <c r="B7236" s="6">
        <v>3</v>
      </c>
    </row>
    <row r="7237" spans="1:2" x14ac:dyDescent="0.25">
      <c r="A7237" s="6" t="s">
        <v>10160</v>
      </c>
      <c r="B7237" s="6">
        <v>3</v>
      </c>
    </row>
    <row r="7238" spans="1:2" x14ac:dyDescent="0.25">
      <c r="A7238" s="6" t="s">
        <v>9229</v>
      </c>
      <c r="B7238" s="6">
        <v>3</v>
      </c>
    </row>
    <row r="7239" spans="1:2" x14ac:dyDescent="0.25">
      <c r="A7239" s="6" t="s">
        <v>11551</v>
      </c>
      <c r="B7239" s="6">
        <v>3</v>
      </c>
    </row>
    <row r="7240" spans="1:2" x14ac:dyDescent="0.25">
      <c r="A7240" s="6" t="s">
        <v>11553</v>
      </c>
      <c r="B7240" s="6">
        <v>3</v>
      </c>
    </row>
    <row r="7241" spans="1:2" x14ac:dyDescent="0.25">
      <c r="A7241" s="6" t="s">
        <v>11554</v>
      </c>
      <c r="B7241" s="6">
        <v>3</v>
      </c>
    </row>
    <row r="7242" spans="1:2" x14ac:dyDescent="0.25">
      <c r="A7242" s="6" t="s">
        <v>11556</v>
      </c>
      <c r="B7242" s="6">
        <v>3</v>
      </c>
    </row>
    <row r="7243" spans="1:2" x14ac:dyDescent="0.25">
      <c r="A7243" s="6" t="s">
        <v>9230</v>
      </c>
      <c r="B7243" s="6">
        <v>3</v>
      </c>
    </row>
    <row r="7244" spans="1:2" x14ac:dyDescent="0.25">
      <c r="A7244" s="6" t="s">
        <v>9232</v>
      </c>
      <c r="B7244" s="6">
        <v>3</v>
      </c>
    </row>
    <row r="7245" spans="1:2" x14ac:dyDescent="0.25">
      <c r="A7245" s="6" t="s">
        <v>10162</v>
      </c>
      <c r="B7245" s="6">
        <v>3</v>
      </c>
    </row>
    <row r="7246" spans="1:2" x14ac:dyDescent="0.25">
      <c r="A7246" s="6" t="s">
        <v>10164</v>
      </c>
      <c r="B7246" s="6">
        <v>3</v>
      </c>
    </row>
    <row r="7247" spans="1:2" x14ac:dyDescent="0.25">
      <c r="A7247" s="6" t="s">
        <v>9234</v>
      </c>
      <c r="B7247" s="6">
        <v>3</v>
      </c>
    </row>
    <row r="7248" spans="1:2" x14ac:dyDescent="0.25">
      <c r="A7248" s="6" t="s">
        <v>11557</v>
      </c>
      <c r="B7248" s="6">
        <v>3</v>
      </c>
    </row>
    <row r="7249" spans="1:2" x14ac:dyDescent="0.25">
      <c r="A7249" s="6" t="s">
        <v>9236</v>
      </c>
      <c r="B7249" s="6">
        <v>3</v>
      </c>
    </row>
    <row r="7250" spans="1:2" x14ac:dyDescent="0.25">
      <c r="A7250" s="6" t="s">
        <v>11558</v>
      </c>
      <c r="B7250" s="6">
        <v>3</v>
      </c>
    </row>
    <row r="7251" spans="1:2" x14ac:dyDescent="0.25">
      <c r="A7251" s="6" t="s">
        <v>10283</v>
      </c>
      <c r="B7251" s="6">
        <v>3</v>
      </c>
    </row>
    <row r="7252" spans="1:2" x14ac:dyDescent="0.25">
      <c r="A7252" s="6" t="s">
        <v>10166</v>
      </c>
      <c r="B7252" s="6">
        <v>3</v>
      </c>
    </row>
    <row r="7253" spans="1:2" x14ac:dyDescent="0.25">
      <c r="A7253" s="6" t="s">
        <v>11559</v>
      </c>
      <c r="B7253" s="6">
        <v>3</v>
      </c>
    </row>
    <row r="7254" spans="1:2" x14ac:dyDescent="0.25">
      <c r="A7254" s="6" t="s">
        <v>9238</v>
      </c>
      <c r="B7254" s="6">
        <v>3</v>
      </c>
    </row>
    <row r="7255" spans="1:2" x14ac:dyDescent="0.25">
      <c r="A7255" s="6" t="s">
        <v>10167</v>
      </c>
      <c r="B7255" s="6">
        <v>3</v>
      </c>
    </row>
    <row r="7256" spans="1:2" x14ac:dyDescent="0.25">
      <c r="A7256" s="6" t="s">
        <v>11560</v>
      </c>
      <c r="B7256" s="6">
        <v>3</v>
      </c>
    </row>
    <row r="7257" spans="1:2" x14ac:dyDescent="0.25">
      <c r="A7257" s="6" t="s">
        <v>9497</v>
      </c>
      <c r="B7257" s="6">
        <v>3</v>
      </c>
    </row>
    <row r="7258" spans="1:2" x14ac:dyDescent="0.25">
      <c r="A7258" s="6" t="s">
        <v>9499</v>
      </c>
      <c r="B7258" s="6">
        <v>3</v>
      </c>
    </row>
    <row r="7259" spans="1:2" x14ac:dyDescent="0.25">
      <c r="A7259" s="6" t="s">
        <v>9501</v>
      </c>
      <c r="B7259" s="6">
        <v>3</v>
      </c>
    </row>
    <row r="7260" spans="1:2" x14ac:dyDescent="0.25">
      <c r="A7260" s="6" t="s">
        <v>10168</v>
      </c>
      <c r="B7260" s="6">
        <v>3</v>
      </c>
    </row>
    <row r="7261" spans="1:2" x14ac:dyDescent="0.25">
      <c r="A7261" s="6" t="s">
        <v>10170</v>
      </c>
      <c r="B7261" s="6">
        <v>3</v>
      </c>
    </row>
    <row r="7262" spans="1:2" x14ac:dyDescent="0.25">
      <c r="A7262" s="6" t="s">
        <v>11562</v>
      </c>
      <c r="B7262" s="6">
        <v>3</v>
      </c>
    </row>
    <row r="7263" spans="1:2" x14ac:dyDescent="0.25">
      <c r="A7263" s="6" t="s">
        <v>11563</v>
      </c>
      <c r="B7263" s="6">
        <v>3</v>
      </c>
    </row>
    <row r="7264" spans="1:2" x14ac:dyDescent="0.25">
      <c r="A7264" s="6" t="s">
        <v>10172</v>
      </c>
      <c r="B7264" s="6">
        <v>3</v>
      </c>
    </row>
    <row r="7265" spans="1:2" x14ac:dyDescent="0.25">
      <c r="A7265" s="6" t="s">
        <v>11564</v>
      </c>
      <c r="B7265" s="6">
        <v>3</v>
      </c>
    </row>
    <row r="7266" spans="1:2" x14ac:dyDescent="0.25">
      <c r="A7266" s="6" t="s">
        <v>9503</v>
      </c>
      <c r="B7266" s="6">
        <v>3</v>
      </c>
    </row>
    <row r="7267" spans="1:2" x14ac:dyDescent="0.25">
      <c r="A7267" s="6" t="s">
        <v>9241</v>
      </c>
      <c r="B7267" s="6">
        <v>3</v>
      </c>
    </row>
    <row r="7268" spans="1:2" x14ac:dyDescent="0.25">
      <c r="A7268" s="6" t="s">
        <v>10284</v>
      </c>
      <c r="B7268" s="6">
        <v>3</v>
      </c>
    </row>
    <row r="7269" spans="1:2" x14ac:dyDescent="0.25">
      <c r="A7269" s="6" t="s">
        <v>9243</v>
      </c>
      <c r="B7269" s="6">
        <v>3</v>
      </c>
    </row>
    <row r="7270" spans="1:2" x14ac:dyDescent="0.25">
      <c r="A7270" s="6" t="s">
        <v>10174</v>
      </c>
      <c r="B7270" s="6">
        <v>3</v>
      </c>
    </row>
    <row r="7271" spans="1:2" x14ac:dyDescent="0.25">
      <c r="A7271" s="6" t="s">
        <v>11565</v>
      </c>
      <c r="B7271" s="6">
        <v>3</v>
      </c>
    </row>
    <row r="7272" spans="1:2" x14ac:dyDescent="0.25">
      <c r="A7272" s="6" t="s">
        <v>9245</v>
      </c>
      <c r="B7272" s="6">
        <v>3</v>
      </c>
    </row>
    <row r="7273" spans="1:2" x14ac:dyDescent="0.25">
      <c r="A7273" s="6" t="s">
        <v>10175</v>
      </c>
      <c r="B7273" s="6">
        <v>3</v>
      </c>
    </row>
    <row r="7274" spans="1:2" x14ac:dyDescent="0.25">
      <c r="A7274" s="6" t="s">
        <v>9247</v>
      </c>
      <c r="B7274" s="6">
        <v>3</v>
      </c>
    </row>
    <row r="7275" spans="1:2" x14ac:dyDescent="0.25">
      <c r="A7275" s="6" t="s">
        <v>9249</v>
      </c>
      <c r="B7275" s="6">
        <v>3</v>
      </c>
    </row>
    <row r="7276" spans="1:2" x14ac:dyDescent="0.25">
      <c r="A7276" s="6" t="s">
        <v>11566</v>
      </c>
      <c r="B7276" s="6">
        <v>3</v>
      </c>
    </row>
    <row r="7277" spans="1:2" x14ac:dyDescent="0.25">
      <c r="A7277" s="6" t="s">
        <v>11568</v>
      </c>
      <c r="B7277" s="6">
        <v>3</v>
      </c>
    </row>
    <row r="7278" spans="1:2" x14ac:dyDescent="0.25">
      <c r="A7278" s="6" t="s">
        <v>10177</v>
      </c>
      <c r="B7278" s="6">
        <v>3</v>
      </c>
    </row>
    <row r="7279" spans="1:2" x14ac:dyDescent="0.25">
      <c r="A7279" s="6" t="s">
        <v>11570</v>
      </c>
      <c r="B7279" s="6">
        <v>3</v>
      </c>
    </row>
    <row r="7280" spans="1:2" x14ac:dyDescent="0.25">
      <c r="A7280" s="6" t="s">
        <v>10179</v>
      </c>
      <c r="B7280" s="6">
        <v>3</v>
      </c>
    </row>
    <row r="7281" spans="1:2" x14ac:dyDescent="0.25">
      <c r="A7281" s="6" t="s">
        <v>10181</v>
      </c>
      <c r="B7281" s="6">
        <v>3</v>
      </c>
    </row>
    <row r="7282" spans="1:2" x14ac:dyDescent="0.25">
      <c r="A7282" s="6" t="s">
        <v>11571</v>
      </c>
      <c r="B7282" s="6">
        <v>3</v>
      </c>
    </row>
    <row r="7283" spans="1:2" x14ac:dyDescent="0.25">
      <c r="A7283" s="6" t="s">
        <v>11572</v>
      </c>
      <c r="B7283" s="6">
        <v>3</v>
      </c>
    </row>
    <row r="7284" spans="1:2" x14ac:dyDescent="0.25">
      <c r="A7284" s="6" t="s">
        <v>11573</v>
      </c>
      <c r="B7284" s="6">
        <v>3</v>
      </c>
    </row>
    <row r="7285" spans="1:2" x14ac:dyDescent="0.25">
      <c r="A7285" s="6" t="s">
        <v>11574</v>
      </c>
      <c r="B7285" s="6">
        <v>3</v>
      </c>
    </row>
    <row r="7286" spans="1:2" x14ac:dyDescent="0.25">
      <c r="A7286" s="6" t="s">
        <v>11576</v>
      </c>
      <c r="B7286" s="6">
        <v>3</v>
      </c>
    </row>
    <row r="7287" spans="1:2" x14ac:dyDescent="0.25">
      <c r="A7287" s="6" t="s">
        <v>9251</v>
      </c>
      <c r="B7287" s="6">
        <v>3</v>
      </c>
    </row>
    <row r="7288" spans="1:2" x14ac:dyDescent="0.25">
      <c r="A7288" s="6" t="s">
        <v>11578</v>
      </c>
      <c r="B7288" s="6">
        <v>3</v>
      </c>
    </row>
    <row r="7289" spans="1:2" x14ac:dyDescent="0.25">
      <c r="A7289" s="6" t="s">
        <v>11579</v>
      </c>
      <c r="B7289" s="6">
        <v>3</v>
      </c>
    </row>
    <row r="7290" spans="1:2" x14ac:dyDescent="0.25">
      <c r="A7290" s="6" t="s">
        <v>10182</v>
      </c>
      <c r="B7290" s="6">
        <v>3</v>
      </c>
    </row>
    <row r="7291" spans="1:2" x14ac:dyDescent="0.25">
      <c r="A7291" s="6" t="s">
        <v>11581</v>
      </c>
      <c r="B7291" s="6">
        <v>3</v>
      </c>
    </row>
    <row r="7292" spans="1:2" x14ac:dyDescent="0.25">
      <c r="A7292" s="6" t="s">
        <v>10184</v>
      </c>
      <c r="B7292" s="6">
        <v>3</v>
      </c>
    </row>
    <row r="7293" spans="1:2" x14ac:dyDescent="0.25">
      <c r="A7293" s="6" t="s">
        <v>10186</v>
      </c>
      <c r="B7293" s="6">
        <v>3</v>
      </c>
    </row>
    <row r="7294" spans="1:2" x14ac:dyDescent="0.25">
      <c r="A7294" s="6" t="s">
        <v>10188</v>
      </c>
      <c r="B7294" s="6">
        <v>3</v>
      </c>
    </row>
    <row r="7295" spans="1:2" x14ac:dyDescent="0.25">
      <c r="A7295" s="6" t="s">
        <v>10298</v>
      </c>
      <c r="B7295" s="6">
        <v>3</v>
      </c>
    </row>
    <row r="7296" spans="1:2" x14ac:dyDescent="0.25">
      <c r="A7296" s="6" t="s">
        <v>9253</v>
      </c>
      <c r="B7296" s="6">
        <v>3</v>
      </c>
    </row>
    <row r="7297" spans="1:2" x14ac:dyDescent="0.25">
      <c r="A7297" s="6" t="s">
        <v>9505</v>
      </c>
      <c r="B7297" s="6">
        <v>3</v>
      </c>
    </row>
    <row r="7298" spans="1:2" x14ac:dyDescent="0.25">
      <c r="A7298" s="6" t="s">
        <v>11583</v>
      </c>
      <c r="B7298" s="6">
        <v>3</v>
      </c>
    </row>
    <row r="7299" spans="1:2" x14ac:dyDescent="0.25">
      <c r="A7299" s="6" t="s">
        <v>9254</v>
      </c>
      <c r="B7299" s="6">
        <v>3</v>
      </c>
    </row>
    <row r="7300" spans="1:2" x14ac:dyDescent="0.25">
      <c r="A7300" s="6" t="s">
        <v>11584</v>
      </c>
      <c r="B7300" s="6">
        <v>3</v>
      </c>
    </row>
    <row r="7301" spans="1:2" x14ac:dyDescent="0.25">
      <c r="A7301" s="6" t="s">
        <v>10190</v>
      </c>
      <c r="B7301" s="6">
        <v>3</v>
      </c>
    </row>
    <row r="7302" spans="1:2" x14ac:dyDescent="0.25">
      <c r="A7302" s="6" t="s">
        <v>11585</v>
      </c>
      <c r="B7302" s="6">
        <v>3</v>
      </c>
    </row>
    <row r="7303" spans="1:2" x14ac:dyDescent="0.25">
      <c r="A7303" s="6" t="s">
        <v>11586</v>
      </c>
      <c r="B7303" s="6">
        <v>3</v>
      </c>
    </row>
    <row r="7304" spans="1:2" x14ac:dyDescent="0.25">
      <c r="A7304" s="6" t="s">
        <v>11587</v>
      </c>
      <c r="B7304" s="6">
        <v>3</v>
      </c>
    </row>
    <row r="7305" spans="1:2" x14ac:dyDescent="0.25">
      <c r="A7305" s="6" t="s">
        <v>11589</v>
      </c>
      <c r="B7305" s="6">
        <v>3</v>
      </c>
    </row>
    <row r="7306" spans="1:2" x14ac:dyDescent="0.25">
      <c r="A7306" s="6" t="s">
        <v>9256</v>
      </c>
      <c r="B7306" s="6">
        <v>3</v>
      </c>
    </row>
    <row r="7307" spans="1:2" x14ac:dyDescent="0.25">
      <c r="A7307" s="6" t="s">
        <v>9258</v>
      </c>
      <c r="B7307" s="6">
        <v>3</v>
      </c>
    </row>
    <row r="7308" spans="1:2" x14ac:dyDescent="0.25">
      <c r="A7308" s="6" t="s">
        <v>11591</v>
      </c>
      <c r="B7308" s="6">
        <v>3</v>
      </c>
    </row>
    <row r="7309" spans="1:2" x14ac:dyDescent="0.25">
      <c r="A7309" s="6" t="s">
        <v>10192</v>
      </c>
      <c r="B7309" s="6">
        <v>3</v>
      </c>
    </row>
    <row r="7310" spans="1:2" x14ac:dyDescent="0.25">
      <c r="A7310" s="6" t="s">
        <v>10194</v>
      </c>
      <c r="B7310" s="6">
        <v>3</v>
      </c>
    </row>
    <row r="7311" spans="1:2" x14ac:dyDescent="0.25">
      <c r="A7311" s="6" t="s">
        <v>10195</v>
      </c>
      <c r="B7311" s="6">
        <v>3</v>
      </c>
    </row>
    <row r="7312" spans="1:2" x14ac:dyDescent="0.25">
      <c r="A7312" s="6" t="s">
        <v>9260</v>
      </c>
      <c r="B7312" s="6">
        <v>3</v>
      </c>
    </row>
    <row r="7313" spans="1:2" x14ac:dyDescent="0.25">
      <c r="A7313" s="6" t="s">
        <v>10197</v>
      </c>
      <c r="B7313" s="6">
        <v>3</v>
      </c>
    </row>
    <row r="7314" spans="1:2" x14ac:dyDescent="0.25">
      <c r="A7314" s="6" t="s">
        <v>10198</v>
      </c>
      <c r="B7314" s="6">
        <v>3</v>
      </c>
    </row>
    <row r="7315" spans="1:2" x14ac:dyDescent="0.25">
      <c r="A7315" s="6" t="s">
        <v>10200</v>
      </c>
      <c r="B7315" s="6">
        <v>3</v>
      </c>
    </row>
    <row r="7316" spans="1:2" x14ac:dyDescent="0.25">
      <c r="A7316" s="6" t="s">
        <v>10201</v>
      </c>
      <c r="B7316" s="6">
        <v>3</v>
      </c>
    </row>
    <row r="7317" spans="1:2" x14ac:dyDescent="0.25">
      <c r="A7317" s="6" t="s">
        <v>10203</v>
      </c>
      <c r="B7317" s="6">
        <v>3</v>
      </c>
    </row>
    <row r="7318" spans="1:2" x14ac:dyDescent="0.25">
      <c r="A7318" s="6" t="s">
        <v>11592</v>
      </c>
      <c r="B7318" s="6">
        <v>3</v>
      </c>
    </row>
    <row r="7319" spans="1:2" x14ac:dyDescent="0.25">
      <c r="A7319" s="6" t="s">
        <v>9507</v>
      </c>
      <c r="B7319" s="6">
        <v>3</v>
      </c>
    </row>
    <row r="7320" spans="1:2" x14ac:dyDescent="0.25">
      <c r="A7320" s="6" t="s">
        <v>11593</v>
      </c>
      <c r="B7320" s="6">
        <v>3</v>
      </c>
    </row>
    <row r="7321" spans="1:2" x14ac:dyDescent="0.25">
      <c r="A7321" s="6" t="s">
        <v>11594</v>
      </c>
      <c r="B7321" s="6">
        <v>3</v>
      </c>
    </row>
    <row r="7322" spans="1:2" x14ac:dyDescent="0.25">
      <c r="A7322" s="6" t="s">
        <v>11595</v>
      </c>
      <c r="B7322" s="6">
        <v>3</v>
      </c>
    </row>
    <row r="7323" spans="1:2" x14ac:dyDescent="0.25">
      <c r="A7323" s="6" t="s">
        <v>11596</v>
      </c>
      <c r="B7323" s="6">
        <v>3</v>
      </c>
    </row>
    <row r="7324" spans="1:2" x14ac:dyDescent="0.25">
      <c r="A7324" s="6" t="s">
        <v>10205</v>
      </c>
      <c r="B7324" s="6">
        <v>3</v>
      </c>
    </row>
    <row r="7325" spans="1:2" x14ac:dyDescent="0.25">
      <c r="A7325" s="6" t="s">
        <v>10207</v>
      </c>
      <c r="B7325" s="6">
        <v>3</v>
      </c>
    </row>
    <row r="7326" spans="1:2" x14ac:dyDescent="0.25">
      <c r="A7326" s="6" t="s">
        <v>11597</v>
      </c>
      <c r="B7326" s="6">
        <v>3</v>
      </c>
    </row>
    <row r="7327" spans="1:2" x14ac:dyDescent="0.25">
      <c r="A7327" s="6" t="s">
        <v>10209</v>
      </c>
      <c r="B7327" s="6">
        <v>3</v>
      </c>
    </row>
    <row r="7328" spans="1:2" x14ac:dyDescent="0.25">
      <c r="A7328" s="6" t="s">
        <v>11598</v>
      </c>
      <c r="B7328" s="6">
        <v>3</v>
      </c>
    </row>
    <row r="7329" spans="1:2" x14ac:dyDescent="0.25">
      <c r="A7329" s="6" t="s">
        <v>9508</v>
      </c>
      <c r="B7329" s="6">
        <v>3</v>
      </c>
    </row>
    <row r="7330" spans="1:2" x14ac:dyDescent="0.25">
      <c r="A7330" s="6" t="s">
        <v>9509</v>
      </c>
      <c r="B7330" s="6">
        <v>3</v>
      </c>
    </row>
    <row r="7331" spans="1:2" x14ac:dyDescent="0.25">
      <c r="A7331" s="6" t="s">
        <v>10211</v>
      </c>
      <c r="B7331" s="6">
        <v>3</v>
      </c>
    </row>
    <row r="7332" spans="1:2" x14ac:dyDescent="0.25">
      <c r="A7332" s="6" t="s">
        <v>9262</v>
      </c>
      <c r="B7332" s="6">
        <v>3</v>
      </c>
    </row>
    <row r="7333" spans="1:2" x14ac:dyDescent="0.25">
      <c r="A7333" s="6" t="s">
        <v>11599</v>
      </c>
      <c r="B7333" s="6">
        <v>3</v>
      </c>
    </row>
    <row r="7334" spans="1:2" x14ac:dyDescent="0.25">
      <c r="A7334" s="6" t="s">
        <v>9511</v>
      </c>
      <c r="B7334" s="6">
        <v>3</v>
      </c>
    </row>
    <row r="7335" spans="1:2" x14ac:dyDescent="0.25">
      <c r="A7335" s="6" t="s">
        <v>11600</v>
      </c>
      <c r="B7335" s="6">
        <v>3</v>
      </c>
    </row>
    <row r="7336" spans="1:2" x14ac:dyDescent="0.25">
      <c r="A7336" s="6" t="s">
        <v>11601</v>
      </c>
      <c r="B7336" s="6">
        <v>3</v>
      </c>
    </row>
    <row r="7337" spans="1:2" x14ac:dyDescent="0.25">
      <c r="A7337" s="6" t="s">
        <v>10213</v>
      </c>
      <c r="B7337" s="6">
        <v>3</v>
      </c>
    </row>
    <row r="7338" spans="1:2" x14ac:dyDescent="0.25">
      <c r="A7338" s="6" t="s">
        <v>11602</v>
      </c>
      <c r="B7338" s="6">
        <v>3</v>
      </c>
    </row>
    <row r="7339" spans="1:2" x14ac:dyDescent="0.25">
      <c r="A7339" s="6" t="s">
        <v>11603</v>
      </c>
      <c r="B7339" s="6">
        <v>3</v>
      </c>
    </row>
    <row r="7340" spans="1:2" x14ac:dyDescent="0.25">
      <c r="A7340" s="6" t="s">
        <v>10214</v>
      </c>
      <c r="B7340" s="6">
        <v>3</v>
      </c>
    </row>
    <row r="7341" spans="1:2" x14ac:dyDescent="0.25">
      <c r="A7341" s="6" t="s">
        <v>9513</v>
      </c>
      <c r="B7341" s="6">
        <v>3</v>
      </c>
    </row>
    <row r="7342" spans="1:2" x14ac:dyDescent="0.25">
      <c r="A7342" s="6" t="s">
        <v>11604</v>
      </c>
      <c r="B7342" s="6">
        <v>3</v>
      </c>
    </row>
    <row r="7343" spans="1:2" x14ac:dyDescent="0.25">
      <c r="A7343" s="6" t="s">
        <v>9515</v>
      </c>
      <c r="B7343" s="6">
        <v>3</v>
      </c>
    </row>
    <row r="7344" spans="1:2" x14ac:dyDescent="0.25">
      <c r="A7344" s="6" t="s">
        <v>10216</v>
      </c>
      <c r="B7344" s="6">
        <v>3</v>
      </c>
    </row>
    <row r="7345" spans="1:2" x14ac:dyDescent="0.25">
      <c r="A7345" s="6" t="s">
        <v>10220</v>
      </c>
      <c r="B7345" s="6">
        <v>3</v>
      </c>
    </row>
    <row r="7346" spans="1:2" x14ac:dyDescent="0.25">
      <c r="A7346" s="6" t="s">
        <v>9517</v>
      </c>
      <c r="B7346" s="6">
        <v>3</v>
      </c>
    </row>
    <row r="7347" spans="1:2" x14ac:dyDescent="0.25">
      <c r="A7347" s="6" t="s">
        <v>9519</v>
      </c>
      <c r="B7347" s="6">
        <v>3</v>
      </c>
    </row>
    <row r="7348" spans="1:2" x14ac:dyDescent="0.25">
      <c r="A7348" s="6" t="s">
        <v>11605</v>
      </c>
      <c r="B7348" s="6">
        <v>3</v>
      </c>
    </row>
    <row r="7349" spans="1:2" x14ac:dyDescent="0.25">
      <c r="A7349" s="6" t="s">
        <v>10218</v>
      </c>
      <c r="B7349" s="6">
        <v>3</v>
      </c>
    </row>
    <row r="7350" spans="1:2" x14ac:dyDescent="0.25">
      <c r="A7350" s="6" t="s">
        <v>11606</v>
      </c>
      <c r="B7350" s="6">
        <v>3</v>
      </c>
    </row>
    <row r="7351" spans="1:2" x14ac:dyDescent="0.25">
      <c r="A7351" s="6" t="s">
        <v>11607</v>
      </c>
      <c r="B7351" s="6">
        <v>3</v>
      </c>
    </row>
    <row r="7352" spans="1:2" x14ac:dyDescent="0.25">
      <c r="A7352" s="6" t="s">
        <v>11608</v>
      </c>
      <c r="B7352" s="6">
        <v>3</v>
      </c>
    </row>
    <row r="7353" spans="1:2" x14ac:dyDescent="0.25">
      <c r="A7353" s="6" t="s">
        <v>11609</v>
      </c>
      <c r="B7353" s="6">
        <v>3</v>
      </c>
    </row>
    <row r="7354" spans="1:2" x14ac:dyDescent="0.25">
      <c r="A7354" s="6" t="s">
        <v>11610</v>
      </c>
      <c r="B7354" s="6">
        <v>3</v>
      </c>
    </row>
    <row r="7355" spans="1:2" x14ac:dyDescent="0.25">
      <c r="A7355" s="6" t="s">
        <v>11611</v>
      </c>
      <c r="B7355" s="6">
        <v>3</v>
      </c>
    </row>
    <row r="7356" spans="1:2" x14ac:dyDescent="0.25">
      <c r="A7356" s="6" t="s">
        <v>11613</v>
      </c>
      <c r="B7356" s="6">
        <v>3</v>
      </c>
    </row>
    <row r="7357" spans="1:2" x14ac:dyDescent="0.25">
      <c r="A7357" s="6" t="s">
        <v>9521</v>
      </c>
      <c r="B7357" s="6">
        <v>3</v>
      </c>
    </row>
    <row r="7358" spans="1:2" x14ac:dyDescent="0.25">
      <c r="A7358" s="6" t="s">
        <v>9523</v>
      </c>
      <c r="B7358" s="6">
        <v>3</v>
      </c>
    </row>
    <row r="7359" spans="1:2" x14ac:dyDescent="0.25">
      <c r="A7359" s="6" t="s">
        <v>10221</v>
      </c>
      <c r="B7359" s="6">
        <v>3</v>
      </c>
    </row>
    <row r="7360" spans="1:2" x14ac:dyDescent="0.25">
      <c r="A7360" s="6" t="s">
        <v>11614</v>
      </c>
      <c r="B7360" s="6">
        <v>3</v>
      </c>
    </row>
    <row r="7361" spans="1:2" x14ac:dyDescent="0.25">
      <c r="A7361" s="6" t="s">
        <v>11615</v>
      </c>
      <c r="B7361" s="6">
        <v>3</v>
      </c>
    </row>
    <row r="7362" spans="1:2" x14ac:dyDescent="0.25">
      <c r="A7362" s="6" t="s">
        <v>10223</v>
      </c>
      <c r="B7362" s="6">
        <v>3</v>
      </c>
    </row>
    <row r="7363" spans="1:2" x14ac:dyDescent="0.25">
      <c r="A7363" s="6" t="s">
        <v>10224</v>
      </c>
      <c r="B7363" s="6">
        <v>3</v>
      </c>
    </row>
    <row r="7364" spans="1:2" x14ac:dyDescent="0.25">
      <c r="A7364" s="6" t="s">
        <v>10225</v>
      </c>
      <c r="B7364" s="6">
        <v>3</v>
      </c>
    </row>
    <row r="7365" spans="1:2" x14ac:dyDescent="0.25">
      <c r="A7365" s="6" t="s">
        <v>10226</v>
      </c>
      <c r="B7365" s="6">
        <v>3</v>
      </c>
    </row>
    <row r="7366" spans="1:2" x14ac:dyDescent="0.25">
      <c r="A7366" s="6" t="s">
        <v>10228</v>
      </c>
      <c r="B7366" s="6">
        <v>3</v>
      </c>
    </row>
    <row r="7367" spans="1:2" x14ac:dyDescent="0.25">
      <c r="A7367" s="6" t="s">
        <v>11616</v>
      </c>
      <c r="B7367" s="6">
        <v>3</v>
      </c>
    </row>
    <row r="7368" spans="1:2" x14ac:dyDescent="0.25">
      <c r="A7368" s="6" t="s">
        <v>11617</v>
      </c>
      <c r="B7368" s="6">
        <v>3</v>
      </c>
    </row>
    <row r="7369" spans="1:2" x14ac:dyDescent="0.25">
      <c r="A7369" s="6" t="s">
        <v>10229</v>
      </c>
      <c r="B7369" s="6">
        <v>3</v>
      </c>
    </row>
    <row r="7370" spans="1:2" x14ac:dyDescent="0.25">
      <c r="A7370" s="6" t="s">
        <v>9524</v>
      </c>
      <c r="B7370" s="6">
        <v>3</v>
      </c>
    </row>
    <row r="7371" spans="1:2" x14ac:dyDescent="0.25">
      <c r="A7371" s="6" t="s">
        <v>9526</v>
      </c>
      <c r="B7371" s="6">
        <v>3</v>
      </c>
    </row>
    <row r="7372" spans="1:2" x14ac:dyDescent="0.25">
      <c r="A7372" s="6" t="s">
        <v>9527</v>
      </c>
      <c r="B7372" s="6">
        <v>3</v>
      </c>
    </row>
    <row r="7373" spans="1:2" x14ac:dyDescent="0.25">
      <c r="A7373" s="6" t="s">
        <v>11618</v>
      </c>
      <c r="B7373" s="6">
        <v>3</v>
      </c>
    </row>
    <row r="7374" spans="1:2" x14ac:dyDescent="0.25">
      <c r="A7374" s="6" t="s">
        <v>9529</v>
      </c>
      <c r="B7374" s="6">
        <v>3</v>
      </c>
    </row>
    <row r="7375" spans="1:2" x14ac:dyDescent="0.25">
      <c r="A7375" s="6" t="s">
        <v>9531</v>
      </c>
      <c r="B7375" s="6">
        <v>3</v>
      </c>
    </row>
    <row r="7376" spans="1:2" x14ac:dyDescent="0.25">
      <c r="A7376" s="6" t="s">
        <v>11619</v>
      </c>
      <c r="B7376" s="6">
        <v>3</v>
      </c>
    </row>
    <row r="7377" spans="1:2" x14ac:dyDescent="0.25">
      <c r="A7377" s="6" t="s">
        <v>9533</v>
      </c>
      <c r="B7377" s="6">
        <v>3</v>
      </c>
    </row>
    <row r="7378" spans="1:2" x14ac:dyDescent="0.25">
      <c r="A7378" s="6" t="s">
        <v>10231</v>
      </c>
      <c r="B7378" s="6">
        <v>3</v>
      </c>
    </row>
    <row r="7379" spans="1:2" x14ac:dyDescent="0.25">
      <c r="A7379" s="6" t="s">
        <v>10233</v>
      </c>
      <c r="B7379" s="6">
        <v>3</v>
      </c>
    </row>
    <row r="7380" spans="1:2" x14ac:dyDescent="0.25">
      <c r="A7380" s="6" t="s">
        <v>10234</v>
      </c>
      <c r="B7380" s="6">
        <v>3</v>
      </c>
    </row>
    <row r="7381" spans="1:2" x14ac:dyDescent="0.25">
      <c r="A7381" s="6" t="s">
        <v>10236</v>
      </c>
      <c r="B7381" s="6">
        <v>3</v>
      </c>
    </row>
    <row r="7382" spans="1:2" x14ac:dyDescent="0.25">
      <c r="A7382" s="6" t="s">
        <v>11620</v>
      </c>
      <c r="B7382" s="6">
        <v>3</v>
      </c>
    </row>
    <row r="7383" spans="1:2" x14ac:dyDescent="0.25">
      <c r="A7383" s="6" t="s">
        <v>11621</v>
      </c>
      <c r="B7383" s="6">
        <v>3</v>
      </c>
    </row>
    <row r="7384" spans="1:2" x14ac:dyDescent="0.25">
      <c r="A7384" s="6" t="s">
        <v>10238</v>
      </c>
      <c r="B7384" s="6">
        <v>3</v>
      </c>
    </row>
    <row r="7385" spans="1:2" x14ac:dyDescent="0.25">
      <c r="A7385" s="6" t="s">
        <v>9534</v>
      </c>
      <c r="B7385" s="6">
        <v>3</v>
      </c>
    </row>
    <row r="7386" spans="1:2" x14ac:dyDescent="0.25">
      <c r="A7386" s="6" t="s">
        <v>9536</v>
      </c>
      <c r="B7386" s="6">
        <v>3</v>
      </c>
    </row>
    <row r="7387" spans="1:2" x14ac:dyDescent="0.25">
      <c r="A7387" s="6" t="s">
        <v>9538</v>
      </c>
      <c r="B7387" s="6">
        <v>3</v>
      </c>
    </row>
    <row r="7388" spans="1:2" x14ac:dyDescent="0.25">
      <c r="A7388" s="6" t="s">
        <v>9540</v>
      </c>
      <c r="B7388" s="6">
        <v>3</v>
      </c>
    </row>
    <row r="7389" spans="1:2" x14ac:dyDescent="0.25">
      <c r="A7389" s="6" t="s">
        <v>9542</v>
      </c>
      <c r="B7389" s="6">
        <v>3</v>
      </c>
    </row>
    <row r="7390" spans="1:2" x14ac:dyDescent="0.25">
      <c r="A7390" s="6" t="s">
        <v>11622</v>
      </c>
      <c r="B7390" s="6">
        <v>3</v>
      </c>
    </row>
    <row r="7391" spans="1:2" x14ac:dyDescent="0.25">
      <c r="A7391" s="6" t="s">
        <v>11624</v>
      </c>
      <c r="B7391" s="6">
        <v>3</v>
      </c>
    </row>
    <row r="7392" spans="1:2" x14ac:dyDescent="0.25">
      <c r="A7392" s="6" t="s">
        <v>11625</v>
      </c>
      <c r="B7392" s="6">
        <v>3</v>
      </c>
    </row>
    <row r="7393" spans="1:2" x14ac:dyDescent="0.25">
      <c r="A7393" s="6" t="s">
        <v>11626</v>
      </c>
      <c r="B7393" s="6">
        <v>3</v>
      </c>
    </row>
    <row r="7394" spans="1:2" x14ac:dyDescent="0.25">
      <c r="A7394" s="6" t="s">
        <v>10239</v>
      </c>
      <c r="B7394" s="6">
        <v>3</v>
      </c>
    </row>
    <row r="7395" spans="1:2" x14ac:dyDescent="0.25">
      <c r="A7395" s="6" t="s">
        <v>11627</v>
      </c>
      <c r="B7395" s="6">
        <v>3</v>
      </c>
    </row>
    <row r="7396" spans="1:2" x14ac:dyDescent="0.25">
      <c r="A7396" s="6" t="s">
        <v>9544</v>
      </c>
      <c r="B7396" s="6">
        <v>3</v>
      </c>
    </row>
    <row r="7397" spans="1:2" x14ac:dyDescent="0.25">
      <c r="A7397" s="6" t="s">
        <v>11628</v>
      </c>
      <c r="B7397" s="6">
        <v>3</v>
      </c>
    </row>
    <row r="7398" spans="1:2" x14ac:dyDescent="0.25">
      <c r="A7398" s="6" t="s">
        <v>11629</v>
      </c>
      <c r="B7398" s="6">
        <v>3</v>
      </c>
    </row>
    <row r="7399" spans="1:2" x14ac:dyDescent="0.25">
      <c r="A7399" s="6" t="s">
        <v>9546</v>
      </c>
      <c r="B7399" s="6">
        <v>3</v>
      </c>
    </row>
    <row r="7400" spans="1:2" x14ac:dyDescent="0.25">
      <c r="A7400" s="6" t="s">
        <v>10241</v>
      </c>
      <c r="B7400" s="6">
        <v>3</v>
      </c>
    </row>
    <row r="7401" spans="1:2" x14ac:dyDescent="0.25">
      <c r="A7401" s="6" t="s">
        <v>10243</v>
      </c>
      <c r="B7401" s="6">
        <v>3</v>
      </c>
    </row>
    <row r="7402" spans="1:2" x14ac:dyDescent="0.25">
      <c r="A7402" s="6" t="s">
        <v>10245</v>
      </c>
      <c r="B7402" s="6">
        <v>3</v>
      </c>
    </row>
    <row r="7403" spans="1:2" x14ac:dyDescent="0.25">
      <c r="A7403" s="6" t="s">
        <v>9548</v>
      </c>
      <c r="B7403" s="6">
        <v>3</v>
      </c>
    </row>
    <row r="7404" spans="1:2" x14ac:dyDescent="0.25">
      <c r="A7404" s="6" t="s">
        <v>9550</v>
      </c>
      <c r="B7404" s="6">
        <v>3</v>
      </c>
    </row>
    <row r="7405" spans="1:2" x14ac:dyDescent="0.25">
      <c r="A7405" s="6" t="s">
        <v>10268</v>
      </c>
      <c r="B7405" s="6">
        <v>3</v>
      </c>
    </row>
    <row r="7406" spans="1:2" x14ac:dyDescent="0.25">
      <c r="A7406" s="6" t="s">
        <v>9552</v>
      </c>
      <c r="B7406" s="6">
        <v>3</v>
      </c>
    </row>
    <row r="7407" spans="1:2" x14ac:dyDescent="0.25">
      <c r="A7407" s="6" t="s">
        <v>10247</v>
      </c>
      <c r="B7407" s="6">
        <v>3</v>
      </c>
    </row>
    <row r="7408" spans="1:2" x14ac:dyDescent="0.25">
      <c r="A7408" s="6" t="s">
        <v>11631</v>
      </c>
      <c r="B7408" s="6">
        <v>3</v>
      </c>
    </row>
    <row r="7409" spans="1:2" x14ac:dyDescent="0.25">
      <c r="A7409" s="6" t="s">
        <v>11633</v>
      </c>
      <c r="B7409" s="6">
        <v>3</v>
      </c>
    </row>
    <row r="7410" spans="1:2" x14ac:dyDescent="0.25">
      <c r="A7410" s="6" t="s">
        <v>11634</v>
      </c>
      <c r="B7410" s="6">
        <v>3</v>
      </c>
    </row>
    <row r="7411" spans="1:2" x14ac:dyDescent="0.25">
      <c r="A7411" s="6" t="s">
        <v>11635</v>
      </c>
      <c r="B7411" s="6">
        <v>3</v>
      </c>
    </row>
    <row r="7412" spans="1:2" x14ac:dyDescent="0.25">
      <c r="A7412" s="6" t="s">
        <v>10248</v>
      </c>
      <c r="B7412" s="6">
        <v>3</v>
      </c>
    </row>
    <row r="7413" spans="1:2" x14ac:dyDescent="0.25">
      <c r="A7413" s="6" t="s">
        <v>10250</v>
      </c>
      <c r="B7413" s="6">
        <v>3</v>
      </c>
    </row>
    <row r="7414" spans="1:2" x14ac:dyDescent="0.25">
      <c r="A7414" s="6" t="s">
        <v>10302</v>
      </c>
      <c r="B7414" s="6">
        <v>3</v>
      </c>
    </row>
    <row r="7415" spans="1:2" x14ac:dyDescent="0.25">
      <c r="A7415" s="6" t="s">
        <v>9554</v>
      </c>
      <c r="B7415" s="6">
        <v>3</v>
      </c>
    </row>
    <row r="7416" spans="1:2" x14ac:dyDescent="0.25">
      <c r="A7416" s="6" t="s">
        <v>10303</v>
      </c>
      <c r="B7416" s="6">
        <v>3</v>
      </c>
    </row>
    <row r="7417" spans="1:2" x14ac:dyDescent="0.25">
      <c r="A7417" s="6" t="s">
        <v>9555</v>
      </c>
      <c r="B7417" s="6">
        <v>3</v>
      </c>
    </row>
    <row r="7418" spans="1:2" x14ac:dyDescent="0.25">
      <c r="A7418" s="6" t="s">
        <v>11639</v>
      </c>
      <c r="B7418" s="6">
        <v>3</v>
      </c>
    </row>
    <row r="7419" spans="1:2" x14ac:dyDescent="0.25">
      <c r="A7419" s="6" t="s">
        <v>9557</v>
      </c>
      <c r="B7419" s="6">
        <v>3</v>
      </c>
    </row>
    <row r="7420" spans="1:2" x14ac:dyDescent="0.25">
      <c r="A7420" s="6" t="s">
        <v>10304</v>
      </c>
      <c r="B7420" s="6">
        <v>3</v>
      </c>
    </row>
    <row r="7421" spans="1:2" x14ac:dyDescent="0.25">
      <c r="A7421" s="6" t="s">
        <v>11640</v>
      </c>
      <c r="B7421" s="6">
        <v>3</v>
      </c>
    </row>
    <row r="7422" spans="1:2" x14ac:dyDescent="0.25">
      <c r="A7422" s="6" t="s">
        <v>10305</v>
      </c>
      <c r="B7422" s="6">
        <v>3</v>
      </c>
    </row>
    <row r="7423" spans="1:2" x14ac:dyDescent="0.25">
      <c r="A7423" s="6" t="s">
        <v>9559</v>
      </c>
      <c r="B7423" s="6">
        <v>3</v>
      </c>
    </row>
    <row r="7424" spans="1:2" x14ac:dyDescent="0.25">
      <c r="A7424" s="6" t="s">
        <v>9561</v>
      </c>
      <c r="B7424" s="6">
        <v>3</v>
      </c>
    </row>
    <row r="7425" spans="1:2" x14ac:dyDescent="0.25">
      <c r="A7425" s="6" t="s">
        <v>9562</v>
      </c>
      <c r="B7425" s="6">
        <v>3</v>
      </c>
    </row>
    <row r="7426" spans="1:2" x14ac:dyDescent="0.25">
      <c r="A7426" s="6" t="s">
        <v>10307</v>
      </c>
      <c r="B7426" s="6">
        <v>3</v>
      </c>
    </row>
    <row r="7427" spans="1:2" x14ac:dyDescent="0.25">
      <c r="A7427" s="6" t="s">
        <v>11636</v>
      </c>
      <c r="B7427" s="6">
        <v>3</v>
      </c>
    </row>
    <row r="7428" spans="1:2" x14ac:dyDescent="0.25">
      <c r="A7428" s="6" t="s">
        <v>11638</v>
      </c>
      <c r="B7428" s="6">
        <v>3</v>
      </c>
    </row>
    <row r="7429" spans="1:2" x14ac:dyDescent="0.25">
      <c r="A7429" s="6" t="s">
        <v>10309</v>
      </c>
      <c r="B7429" s="6">
        <v>3</v>
      </c>
    </row>
    <row r="7430" spans="1:2" x14ac:dyDescent="0.25">
      <c r="A7430" s="6" t="s">
        <v>11641</v>
      </c>
      <c r="B7430" s="6">
        <v>3</v>
      </c>
    </row>
    <row r="7431" spans="1:2" x14ac:dyDescent="0.25">
      <c r="A7431" s="6" t="s">
        <v>11642</v>
      </c>
      <c r="B7431" s="6">
        <v>3</v>
      </c>
    </row>
    <row r="7432" spans="1:2" x14ac:dyDescent="0.25">
      <c r="A7432" s="6" t="s">
        <v>11643</v>
      </c>
      <c r="B7432" s="6">
        <v>3</v>
      </c>
    </row>
    <row r="7433" spans="1:2" x14ac:dyDescent="0.25">
      <c r="A7433" s="6" t="s">
        <v>10310</v>
      </c>
      <c r="B7433" s="6">
        <v>3</v>
      </c>
    </row>
    <row r="7434" spans="1:2" x14ac:dyDescent="0.25">
      <c r="A7434" s="6" t="s">
        <v>11644</v>
      </c>
      <c r="B7434" s="6">
        <v>3</v>
      </c>
    </row>
    <row r="7435" spans="1:2" x14ac:dyDescent="0.25">
      <c r="A7435" s="6" t="s">
        <v>9563</v>
      </c>
      <c r="B7435" s="6">
        <v>3</v>
      </c>
    </row>
    <row r="7436" spans="1:2" x14ac:dyDescent="0.25">
      <c r="A7436" s="6" t="s">
        <v>11645</v>
      </c>
      <c r="B7436" s="6">
        <v>3</v>
      </c>
    </row>
    <row r="7437" spans="1:2" x14ac:dyDescent="0.25">
      <c r="A7437" s="6" t="s">
        <v>9565</v>
      </c>
      <c r="B7437" s="6">
        <v>3</v>
      </c>
    </row>
    <row r="7438" spans="1:2" x14ac:dyDescent="0.25">
      <c r="A7438" s="6" t="s">
        <v>11646</v>
      </c>
      <c r="B7438" s="6">
        <v>3</v>
      </c>
    </row>
    <row r="7439" spans="1:2" x14ac:dyDescent="0.25">
      <c r="A7439" s="6" t="s">
        <v>10252</v>
      </c>
      <c r="B7439" s="6">
        <v>3</v>
      </c>
    </row>
    <row r="7440" spans="1:2" x14ac:dyDescent="0.25">
      <c r="A7440" s="6" t="s">
        <v>10312</v>
      </c>
      <c r="B7440" s="6">
        <v>3</v>
      </c>
    </row>
    <row r="7441" spans="1:2" x14ac:dyDescent="0.25">
      <c r="A7441" s="6" t="s">
        <v>9567</v>
      </c>
      <c r="B7441" s="6">
        <v>3</v>
      </c>
    </row>
    <row r="7442" spans="1:2" x14ac:dyDescent="0.25">
      <c r="A7442" s="6" t="s">
        <v>9569</v>
      </c>
      <c r="B7442" s="6">
        <v>3</v>
      </c>
    </row>
    <row r="7443" spans="1:2" x14ac:dyDescent="0.25">
      <c r="A7443" s="6" t="s">
        <v>9571</v>
      </c>
      <c r="B7443" s="6">
        <v>3</v>
      </c>
    </row>
    <row r="7444" spans="1:2" x14ac:dyDescent="0.25">
      <c r="A7444" s="6" t="s">
        <v>9573</v>
      </c>
      <c r="B7444" s="6">
        <v>3</v>
      </c>
    </row>
    <row r="7445" spans="1:2" x14ac:dyDescent="0.25">
      <c r="A7445" s="6" t="s">
        <v>9575</v>
      </c>
      <c r="B7445" s="6">
        <v>3</v>
      </c>
    </row>
    <row r="7446" spans="1:2" x14ac:dyDescent="0.25">
      <c r="A7446" s="6" t="s">
        <v>9576</v>
      </c>
      <c r="B7446" s="6">
        <v>3</v>
      </c>
    </row>
    <row r="7447" spans="1:2" x14ac:dyDescent="0.25">
      <c r="A7447" s="6" t="s">
        <v>9578</v>
      </c>
      <c r="B7447" s="6">
        <v>3</v>
      </c>
    </row>
    <row r="7448" spans="1:2" x14ac:dyDescent="0.25">
      <c r="A7448" s="15" t="s">
        <v>11712</v>
      </c>
      <c r="B7448" s="6">
        <v>3</v>
      </c>
    </row>
    <row r="7449" spans="1:2" x14ac:dyDescent="0.25">
      <c r="A7449" s="15" t="s">
        <v>11713</v>
      </c>
      <c r="B7449" s="6">
        <v>3</v>
      </c>
    </row>
    <row r="7450" spans="1:2" x14ac:dyDescent="0.25">
      <c r="A7450" s="6" t="s">
        <v>9580</v>
      </c>
      <c r="B7450" s="6">
        <v>3</v>
      </c>
    </row>
    <row r="7451" spans="1:2" x14ac:dyDescent="0.25">
      <c r="A7451" s="6" t="s">
        <v>9582</v>
      </c>
      <c r="B7451" s="6">
        <v>3</v>
      </c>
    </row>
    <row r="7452" spans="1:2" x14ac:dyDescent="0.25">
      <c r="A7452" s="6" t="s">
        <v>9583</v>
      </c>
      <c r="B7452" s="6">
        <v>3</v>
      </c>
    </row>
    <row r="7453" spans="1:2" x14ac:dyDescent="0.25">
      <c r="A7453" s="6" t="s">
        <v>9585</v>
      </c>
      <c r="B7453" s="6">
        <v>3</v>
      </c>
    </row>
    <row r="7454" spans="1:2" x14ac:dyDescent="0.25">
      <c r="A7454" s="6" t="s">
        <v>9586</v>
      </c>
      <c r="B7454" s="6">
        <v>3</v>
      </c>
    </row>
    <row r="7455" spans="1:2" x14ac:dyDescent="0.25">
      <c r="A7455" s="6" t="s">
        <v>9588</v>
      </c>
      <c r="B7455" s="6">
        <v>3</v>
      </c>
    </row>
    <row r="7456" spans="1:2" x14ac:dyDescent="0.25">
      <c r="A7456" s="6" t="s">
        <v>9590</v>
      </c>
      <c r="B7456" s="6">
        <v>3</v>
      </c>
    </row>
    <row r="7457" spans="1:2" x14ac:dyDescent="0.25">
      <c r="A7457" s="6" t="s">
        <v>9591</v>
      </c>
      <c r="B7457" s="6">
        <v>3</v>
      </c>
    </row>
    <row r="7458" spans="1:2" x14ac:dyDescent="0.25">
      <c r="A7458" s="6" t="s">
        <v>9593</v>
      </c>
      <c r="B7458" s="6">
        <v>3</v>
      </c>
    </row>
    <row r="7459" spans="1:2" x14ac:dyDescent="0.25">
      <c r="A7459" s="6" t="s">
        <v>9594</v>
      </c>
      <c r="B7459" s="6">
        <v>3</v>
      </c>
    </row>
    <row r="7460" spans="1:2" x14ac:dyDescent="0.25">
      <c r="A7460" s="6" t="s">
        <v>9596</v>
      </c>
      <c r="B7460" s="6">
        <v>3</v>
      </c>
    </row>
    <row r="7461" spans="1:2" x14ac:dyDescent="0.25">
      <c r="A7461" s="6" t="s">
        <v>9597</v>
      </c>
      <c r="B7461" s="6">
        <v>3</v>
      </c>
    </row>
    <row r="7462" spans="1:2" x14ac:dyDescent="0.25">
      <c r="A7462" s="6" t="s">
        <v>9599</v>
      </c>
      <c r="B7462" s="6">
        <v>3</v>
      </c>
    </row>
    <row r="7463" spans="1:2" x14ac:dyDescent="0.25">
      <c r="A7463" s="6" t="s">
        <v>9601</v>
      </c>
      <c r="B7463" s="6">
        <v>3</v>
      </c>
    </row>
    <row r="7464" spans="1:2" x14ac:dyDescent="0.25">
      <c r="A7464" s="6" t="s">
        <v>9603</v>
      </c>
      <c r="B7464" s="6">
        <v>3</v>
      </c>
    </row>
    <row r="7465" spans="1:2" x14ac:dyDescent="0.25">
      <c r="A7465" s="6" t="s">
        <v>9604</v>
      </c>
      <c r="B7465" s="6">
        <v>3</v>
      </c>
    </row>
    <row r="7466" spans="1:2" x14ac:dyDescent="0.25">
      <c r="A7466" s="6" t="s">
        <v>10313</v>
      </c>
      <c r="B7466" s="6">
        <v>3</v>
      </c>
    </row>
    <row r="7467" spans="1:2" x14ac:dyDescent="0.25">
      <c r="A7467" s="6" t="s">
        <v>11647</v>
      </c>
      <c r="B7467" s="6">
        <v>3</v>
      </c>
    </row>
    <row r="7468" spans="1:2" x14ac:dyDescent="0.25">
      <c r="A7468" s="6" t="s">
        <v>10315</v>
      </c>
      <c r="B7468" s="6">
        <v>3</v>
      </c>
    </row>
    <row r="7469" spans="1:2" x14ac:dyDescent="0.25">
      <c r="A7469" s="6" t="s">
        <v>10317</v>
      </c>
      <c r="B7469" s="6">
        <v>3</v>
      </c>
    </row>
    <row r="7470" spans="1:2" x14ac:dyDescent="0.25">
      <c r="A7470" s="6" t="s">
        <v>10318</v>
      </c>
      <c r="B7470" s="6">
        <v>3</v>
      </c>
    </row>
    <row r="7471" spans="1:2" x14ac:dyDescent="0.25">
      <c r="A7471" s="6" t="s">
        <v>9606</v>
      </c>
      <c r="B7471" s="6">
        <v>3</v>
      </c>
    </row>
    <row r="7472" spans="1:2" x14ac:dyDescent="0.25">
      <c r="A7472" s="6" t="s">
        <v>10320</v>
      </c>
      <c r="B7472" s="6">
        <v>3</v>
      </c>
    </row>
    <row r="7473" spans="1:2" x14ac:dyDescent="0.25">
      <c r="A7473" s="6" t="s">
        <v>10322</v>
      </c>
      <c r="B7473" s="6">
        <v>3</v>
      </c>
    </row>
    <row r="7474" spans="1:2" x14ac:dyDescent="0.25">
      <c r="A7474" s="6" t="s">
        <v>9608</v>
      </c>
      <c r="B7474" s="6">
        <v>3</v>
      </c>
    </row>
    <row r="7475" spans="1:2" x14ac:dyDescent="0.25">
      <c r="A7475" s="6" t="s">
        <v>10253</v>
      </c>
      <c r="B7475" s="6">
        <v>3</v>
      </c>
    </row>
    <row r="7476" spans="1:2" x14ac:dyDescent="0.25">
      <c r="A7476" s="6" t="s">
        <v>9610</v>
      </c>
      <c r="B7476" s="6">
        <v>3</v>
      </c>
    </row>
    <row r="7477" spans="1:2" x14ac:dyDescent="0.25">
      <c r="A7477" s="6" t="s">
        <v>10323</v>
      </c>
      <c r="B7477" s="6">
        <v>3</v>
      </c>
    </row>
    <row r="7478" spans="1:2" x14ac:dyDescent="0.25">
      <c r="A7478" s="6" t="s">
        <v>9612</v>
      </c>
      <c r="B7478" s="6">
        <v>3</v>
      </c>
    </row>
    <row r="7479" spans="1:2" x14ac:dyDescent="0.25">
      <c r="A7479" s="6" t="s">
        <v>10325</v>
      </c>
      <c r="B7479" s="6">
        <v>3</v>
      </c>
    </row>
    <row r="7480" spans="1:2" x14ac:dyDescent="0.25">
      <c r="A7480" s="6" t="s">
        <v>10327</v>
      </c>
      <c r="B7480" s="6">
        <v>3</v>
      </c>
    </row>
    <row r="7481" spans="1:2" x14ac:dyDescent="0.25">
      <c r="A7481" s="6" t="s">
        <v>9614</v>
      </c>
      <c r="B7481" s="6">
        <v>3</v>
      </c>
    </row>
    <row r="7482" spans="1:2" x14ac:dyDescent="0.25">
      <c r="A7482" s="6" t="s">
        <v>9616</v>
      </c>
      <c r="B7482" s="6">
        <v>3</v>
      </c>
    </row>
    <row r="7483" spans="1:2" x14ac:dyDescent="0.25">
      <c r="A7483" s="6" t="s">
        <v>9618</v>
      </c>
      <c r="B7483" s="6">
        <v>3</v>
      </c>
    </row>
    <row r="7484" spans="1:2" x14ac:dyDescent="0.25">
      <c r="A7484" s="6" t="s">
        <v>11648</v>
      </c>
      <c r="B7484" s="6">
        <v>3</v>
      </c>
    </row>
    <row r="7485" spans="1:2" x14ac:dyDescent="0.25">
      <c r="A7485" s="6" t="s">
        <v>10328</v>
      </c>
      <c r="B7485" s="6">
        <v>3</v>
      </c>
    </row>
    <row r="7486" spans="1:2" x14ac:dyDescent="0.25">
      <c r="A7486" s="6" t="s">
        <v>9620</v>
      </c>
      <c r="B7486" s="6">
        <v>3</v>
      </c>
    </row>
    <row r="7487" spans="1:2" x14ac:dyDescent="0.25">
      <c r="A7487" s="6" t="s">
        <v>9622</v>
      </c>
      <c r="B7487" s="6">
        <v>3</v>
      </c>
    </row>
    <row r="7488" spans="1:2" x14ac:dyDescent="0.25">
      <c r="A7488" s="6" t="s">
        <v>9624</v>
      </c>
      <c r="B7488" s="6">
        <v>3</v>
      </c>
    </row>
    <row r="7489" spans="1:2" x14ac:dyDescent="0.25">
      <c r="A7489" s="6" t="s">
        <v>11650</v>
      </c>
      <c r="B7489" s="6">
        <v>3</v>
      </c>
    </row>
    <row r="7490" spans="1:2" x14ac:dyDescent="0.25">
      <c r="A7490" s="6" t="s">
        <v>10330</v>
      </c>
      <c r="B7490" s="6">
        <v>3</v>
      </c>
    </row>
    <row r="7491" spans="1:2" x14ac:dyDescent="0.25">
      <c r="A7491" s="6" t="s">
        <v>10332</v>
      </c>
      <c r="B7491" s="6">
        <v>3</v>
      </c>
    </row>
    <row r="7492" spans="1:2" x14ac:dyDescent="0.25">
      <c r="A7492" s="6" t="s">
        <v>9625</v>
      </c>
      <c r="B7492" s="6">
        <v>3</v>
      </c>
    </row>
    <row r="7493" spans="1:2" x14ac:dyDescent="0.25">
      <c r="A7493" s="6" t="s">
        <v>9627</v>
      </c>
      <c r="B7493" s="6">
        <v>3</v>
      </c>
    </row>
    <row r="7494" spans="1:2" x14ac:dyDescent="0.25">
      <c r="A7494" s="6" t="s">
        <v>11651</v>
      </c>
      <c r="B7494" s="6">
        <v>3</v>
      </c>
    </row>
    <row r="7495" spans="1:2" x14ac:dyDescent="0.25">
      <c r="A7495" s="6" t="s">
        <v>10255</v>
      </c>
      <c r="B7495" s="6">
        <v>3</v>
      </c>
    </row>
    <row r="7496" spans="1:2" x14ac:dyDescent="0.25">
      <c r="A7496" s="6" t="s">
        <v>9629</v>
      </c>
      <c r="B7496" s="6">
        <v>3</v>
      </c>
    </row>
    <row r="7497" spans="1:2" x14ac:dyDescent="0.25">
      <c r="A7497" s="6" t="s">
        <v>10334</v>
      </c>
      <c r="B7497" s="6">
        <v>3</v>
      </c>
    </row>
    <row r="7498" spans="1:2" x14ac:dyDescent="0.25">
      <c r="A7498" s="6" t="s">
        <v>10336</v>
      </c>
      <c r="B7498" s="6">
        <v>3</v>
      </c>
    </row>
    <row r="7499" spans="1:2" x14ac:dyDescent="0.25">
      <c r="A7499" s="6" t="s">
        <v>11652</v>
      </c>
      <c r="B7499" s="6">
        <v>3</v>
      </c>
    </row>
    <row r="7500" spans="1:2" x14ac:dyDescent="0.25">
      <c r="A7500" s="6" t="s">
        <v>9631</v>
      </c>
      <c r="B7500" s="6">
        <v>3</v>
      </c>
    </row>
    <row r="7501" spans="1:2" x14ac:dyDescent="0.25">
      <c r="A7501" s="6" t="s">
        <v>9633</v>
      </c>
      <c r="B7501" s="6">
        <v>3</v>
      </c>
    </row>
    <row r="7502" spans="1:2" x14ac:dyDescent="0.25">
      <c r="A7502" s="6" t="s">
        <v>10338</v>
      </c>
      <c r="B7502" s="6">
        <v>3</v>
      </c>
    </row>
    <row r="7503" spans="1:2" x14ac:dyDescent="0.25">
      <c r="A7503" s="6" t="s">
        <v>10340</v>
      </c>
      <c r="B7503" s="6">
        <v>3</v>
      </c>
    </row>
    <row r="7504" spans="1:2" x14ac:dyDescent="0.25">
      <c r="A7504" s="6" t="s">
        <v>9635</v>
      </c>
      <c r="B7504" s="6">
        <v>3</v>
      </c>
    </row>
    <row r="7505" spans="1:2" x14ac:dyDescent="0.25">
      <c r="A7505" s="6" t="s">
        <v>9636</v>
      </c>
      <c r="B7505" s="6">
        <v>3</v>
      </c>
    </row>
    <row r="7506" spans="1:2" x14ac:dyDescent="0.25">
      <c r="A7506" s="6" t="s">
        <v>11653</v>
      </c>
      <c r="B7506" s="6">
        <v>3</v>
      </c>
    </row>
    <row r="7507" spans="1:2" x14ac:dyDescent="0.25">
      <c r="A7507" s="6" t="s">
        <v>10341</v>
      </c>
      <c r="B7507" s="6">
        <v>3</v>
      </c>
    </row>
    <row r="7508" spans="1:2" x14ac:dyDescent="0.25">
      <c r="A7508" s="6" t="s">
        <v>10343</v>
      </c>
      <c r="B7508" s="6">
        <v>3</v>
      </c>
    </row>
    <row r="7509" spans="1:2" x14ac:dyDescent="0.25">
      <c r="A7509" s="6" t="s">
        <v>10345</v>
      </c>
      <c r="B7509" s="6">
        <v>3</v>
      </c>
    </row>
    <row r="7510" spans="1:2" x14ac:dyDescent="0.25">
      <c r="A7510" s="6" t="s">
        <v>11655</v>
      </c>
      <c r="B7510" s="6">
        <v>3</v>
      </c>
    </row>
    <row r="7511" spans="1:2" x14ac:dyDescent="0.25">
      <c r="A7511" s="6" t="s">
        <v>11656</v>
      </c>
      <c r="B7511" s="6">
        <v>3</v>
      </c>
    </row>
    <row r="7512" spans="1:2" x14ac:dyDescent="0.25">
      <c r="A7512" s="6" t="s">
        <v>9638</v>
      </c>
      <c r="B7512" s="6">
        <v>3</v>
      </c>
    </row>
    <row r="7513" spans="1:2" x14ac:dyDescent="0.25">
      <c r="A7513" s="6" t="s">
        <v>9640</v>
      </c>
      <c r="B7513" s="6">
        <v>3</v>
      </c>
    </row>
    <row r="7514" spans="1:2" x14ac:dyDescent="0.25">
      <c r="A7514" s="6" t="s">
        <v>11657</v>
      </c>
      <c r="B7514" s="6">
        <v>3</v>
      </c>
    </row>
    <row r="7515" spans="1:2" x14ac:dyDescent="0.25">
      <c r="A7515" s="6" t="s">
        <v>10346</v>
      </c>
      <c r="B7515" s="6">
        <v>3</v>
      </c>
    </row>
    <row r="7516" spans="1:2" x14ac:dyDescent="0.25">
      <c r="A7516" s="6" t="s">
        <v>11659</v>
      </c>
      <c r="B7516" s="6">
        <v>3</v>
      </c>
    </row>
    <row r="7517" spans="1:2" x14ac:dyDescent="0.25">
      <c r="A7517" s="6" t="s">
        <v>11660</v>
      </c>
      <c r="B7517" s="6">
        <v>3</v>
      </c>
    </row>
    <row r="7518" spans="1:2" x14ac:dyDescent="0.25">
      <c r="A7518" s="6" t="s">
        <v>9642</v>
      </c>
      <c r="B7518" s="6">
        <v>3</v>
      </c>
    </row>
    <row r="7519" spans="1:2" x14ac:dyDescent="0.25">
      <c r="A7519" s="6" t="s">
        <v>10347</v>
      </c>
      <c r="B7519" s="6">
        <v>3</v>
      </c>
    </row>
    <row r="7520" spans="1:2" x14ac:dyDescent="0.25">
      <c r="A7520" s="6" t="s">
        <v>10349</v>
      </c>
      <c r="B7520" s="6">
        <v>3</v>
      </c>
    </row>
    <row r="7521" spans="1:2" x14ac:dyDescent="0.25">
      <c r="A7521" s="6" t="s">
        <v>11662</v>
      </c>
      <c r="B7521" s="6">
        <v>3</v>
      </c>
    </row>
    <row r="7522" spans="1:2" x14ac:dyDescent="0.25">
      <c r="A7522" s="6" t="s">
        <v>10351</v>
      </c>
      <c r="B7522" s="6">
        <v>3</v>
      </c>
    </row>
    <row r="7523" spans="1:2" x14ac:dyDescent="0.25">
      <c r="A7523" s="6" t="s">
        <v>9644</v>
      </c>
      <c r="B7523" s="6">
        <v>3</v>
      </c>
    </row>
    <row r="7524" spans="1:2" x14ac:dyDescent="0.25">
      <c r="A7524" s="6" t="s">
        <v>10352</v>
      </c>
      <c r="B7524" s="6">
        <v>3</v>
      </c>
    </row>
    <row r="7525" spans="1:2" x14ac:dyDescent="0.25">
      <c r="A7525" s="6" t="s">
        <v>9646</v>
      </c>
      <c r="B7525" s="6">
        <v>3</v>
      </c>
    </row>
    <row r="7526" spans="1:2" x14ac:dyDescent="0.25">
      <c r="A7526" s="6" t="s">
        <v>10353</v>
      </c>
      <c r="B7526" s="6">
        <v>3</v>
      </c>
    </row>
    <row r="7527" spans="1:2" x14ac:dyDescent="0.25">
      <c r="A7527" s="6" t="s">
        <v>10355</v>
      </c>
      <c r="B7527" s="6">
        <v>3</v>
      </c>
    </row>
    <row r="7528" spans="1:2" x14ac:dyDescent="0.25">
      <c r="A7528" s="6" t="s">
        <v>10358</v>
      </c>
      <c r="B7528" s="6">
        <v>3</v>
      </c>
    </row>
    <row r="7529" spans="1:2" x14ac:dyDescent="0.25">
      <c r="A7529" s="6" t="s">
        <v>10360</v>
      </c>
      <c r="B7529" s="6">
        <v>3</v>
      </c>
    </row>
    <row r="7530" spans="1:2" x14ac:dyDescent="0.25">
      <c r="A7530" s="6" t="s">
        <v>9647</v>
      </c>
      <c r="B7530" s="6">
        <v>3</v>
      </c>
    </row>
    <row r="7531" spans="1:2" x14ac:dyDescent="0.25">
      <c r="A7531" s="6" t="s">
        <v>9649</v>
      </c>
      <c r="B7531" s="6">
        <v>3</v>
      </c>
    </row>
    <row r="7532" spans="1:2" x14ac:dyDescent="0.25">
      <c r="A7532" s="6" t="s">
        <v>9651</v>
      </c>
      <c r="B7532" s="6">
        <v>3</v>
      </c>
    </row>
    <row r="7533" spans="1:2" x14ac:dyDescent="0.25">
      <c r="A7533" s="15" t="s">
        <v>11714</v>
      </c>
      <c r="B7533" s="6">
        <v>3</v>
      </c>
    </row>
    <row r="7534" spans="1:2" x14ac:dyDescent="0.25">
      <c r="A7534" s="15" t="s">
        <v>11715</v>
      </c>
      <c r="B7534" s="6">
        <v>3</v>
      </c>
    </row>
    <row r="7535" spans="1:2" x14ac:dyDescent="0.25">
      <c r="A7535" s="6" t="s">
        <v>9655</v>
      </c>
      <c r="B7535" s="6">
        <v>3</v>
      </c>
    </row>
    <row r="7536" spans="1:2" x14ac:dyDescent="0.25">
      <c r="A7536" s="6" t="s">
        <v>9656</v>
      </c>
      <c r="B7536" s="6">
        <v>3</v>
      </c>
    </row>
    <row r="7537" spans="1:2" x14ac:dyDescent="0.25">
      <c r="A7537" s="6" t="s">
        <v>9657</v>
      </c>
      <c r="B7537" s="6">
        <v>3</v>
      </c>
    </row>
    <row r="7538" spans="1:2" x14ac:dyDescent="0.25">
      <c r="A7538" s="6" t="s">
        <v>10361</v>
      </c>
      <c r="B7538" s="6">
        <v>3</v>
      </c>
    </row>
    <row r="7539" spans="1:2" x14ac:dyDescent="0.25">
      <c r="A7539" s="6" t="s">
        <v>10257</v>
      </c>
      <c r="B7539" s="6">
        <v>3</v>
      </c>
    </row>
    <row r="7540" spans="1:2" x14ac:dyDescent="0.25">
      <c r="A7540" s="6" t="s">
        <v>10364</v>
      </c>
      <c r="B7540" s="6">
        <v>3</v>
      </c>
    </row>
    <row r="7541" spans="1:2" x14ac:dyDescent="0.25">
      <c r="A7541" s="6" t="s">
        <v>10365</v>
      </c>
      <c r="B7541" s="6">
        <v>3</v>
      </c>
    </row>
    <row r="7542" spans="1:2" x14ac:dyDescent="0.25">
      <c r="A7542" s="6" t="s">
        <v>10367</v>
      </c>
      <c r="B7542" s="6">
        <v>3</v>
      </c>
    </row>
    <row r="7543" spans="1:2" x14ac:dyDescent="0.25">
      <c r="A7543" s="6" t="s">
        <v>11664</v>
      </c>
      <c r="B7543" s="6">
        <v>3</v>
      </c>
    </row>
    <row r="7544" spans="1:2" x14ac:dyDescent="0.25">
      <c r="A7544" s="6" t="s">
        <v>10369</v>
      </c>
      <c r="B7544" s="6">
        <v>3</v>
      </c>
    </row>
    <row r="7545" spans="1:2" x14ac:dyDescent="0.25">
      <c r="A7545" s="6" t="s">
        <v>11666</v>
      </c>
      <c r="B7545" s="6">
        <v>3</v>
      </c>
    </row>
    <row r="7546" spans="1:2" x14ac:dyDescent="0.25">
      <c r="A7546" s="6" t="s">
        <v>11667</v>
      </c>
      <c r="B7546" s="6">
        <v>3</v>
      </c>
    </row>
    <row r="7547" spans="1:2" x14ac:dyDescent="0.25">
      <c r="A7547" s="6" t="s">
        <v>9659</v>
      </c>
      <c r="B7547" s="6">
        <v>3</v>
      </c>
    </row>
    <row r="7548" spans="1:2" x14ac:dyDescent="0.25">
      <c r="A7548" s="6" t="s">
        <v>9661</v>
      </c>
      <c r="B7548" s="6">
        <v>3</v>
      </c>
    </row>
    <row r="7549" spans="1:2" x14ac:dyDescent="0.25">
      <c r="A7549" s="6" t="s">
        <v>11668</v>
      </c>
      <c r="B7549" s="6">
        <v>3</v>
      </c>
    </row>
    <row r="7550" spans="1:2" x14ac:dyDescent="0.25">
      <c r="A7550" s="6" t="s">
        <v>10371</v>
      </c>
      <c r="B7550" s="6">
        <v>3</v>
      </c>
    </row>
    <row r="7551" spans="1:2" x14ac:dyDescent="0.25">
      <c r="A7551" s="6" t="s">
        <v>10373</v>
      </c>
      <c r="B7551" s="6">
        <v>3</v>
      </c>
    </row>
    <row r="7552" spans="1:2" x14ac:dyDescent="0.25">
      <c r="A7552" s="6" t="s">
        <v>10374</v>
      </c>
      <c r="B7552" s="6">
        <v>3</v>
      </c>
    </row>
    <row r="7553" spans="1:2" x14ac:dyDescent="0.25">
      <c r="A7553" s="6" t="s">
        <v>10375</v>
      </c>
      <c r="B7553" s="6">
        <v>3</v>
      </c>
    </row>
    <row r="7554" spans="1:2" x14ac:dyDescent="0.25">
      <c r="A7554" s="6" t="s">
        <v>10377</v>
      </c>
      <c r="B7554" s="6">
        <v>3</v>
      </c>
    </row>
    <row r="7555" spans="1:2" x14ac:dyDescent="0.25">
      <c r="A7555" s="6" t="s">
        <v>9662</v>
      </c>
      <c r="B7555" s="6">
        <v>3</v>
      </c>
    </row>
    <row r="7556" spans="1:2" x14ac:dyDescent="0.25">
      <c r="A7556" s="6" t="s">
        <v>9664</v>
      </c>
      <c r="B7556" s="6">
        <v>3</v>
      </c>
    </row>
    <row r="7557" spans="1:2" x14ac:dyDescent="0.25">
      <c r="A7557" s="6" t="s">
        <v>11669</v>
      </c>
      <c r="B7557" s="6">
        <v>3</v>
      </c>
    </row>
    <row r="7558" spans="1:2" x14ac:dyDescent="0.25">
      <c r="A7558" s="6" t="s">
        <v>9666</v>
      </c>
      <c r="B7558" s="6">
        <v>3</v>
      </c>
    </row>
    <row r="7559" spans="1:2" x14ac:dyDescent="0.25">
      <c r="A7559" s="6" t="s">
        <v>11670</v>
      </c>
      <c r="B7559" s="6">
        <v>3</v>
      </c>
    </row>
    <row r="7560" spans="1:2" x14ac:dyDescent="0.25">
      <c r="A7560" s="6" t="s">
        <v>10379</v>
      </c>
      <c r="B7560" s="6">
        <v>3</v>
      </c>
    </row>
    <row r="7561" spans="1:2" x14ac:dyDescent="0.25">
      <c r="A7561" s="6" t="s">
        <v>10380</v>
      </c>
      <c r="B7561" s="6">
        <v>3</v>
      </c>
    </row>
    <row r="7562" spans="1:2" x14ac:dyDescent="0.25">
      <c r="A7562" s="6" t="s">
        <v>10382</v>
      </c>
      <c r="B7562" s="6">
        <v>3</v>
      </c>
    </row>
    <row r="7563" spans="1:2" x14ac:dyDescent="0.25">
      <c r="A7563" s="6" t="s">
        <v>10383</v>
      </c>
      <c r="B7563" s="6">
        <v>3</v>
      </c>
    </row>
    <row r="7564" spans="1:2" x14ac:dyDescent="0.25">
      <c r="A7564" s="6" t="s">
        <v>9668</v>
      </c>
      <c r="B7564" s="6">
        <v>3</v>
      </c>
    </row>
    <row r="7565" spans="1:2" x14ac:dyDescent="0.25">
      <c r="A7565" s="6" t="s">
        <v>9670</v>
      </c>
      <c r="B7565" s="6">
        <v>3</v>
      </c>
    </row>
    <row r="7566" spans="1:2" x14ac:dyDescent="0.25">
      <c r="A7566" s="6" t="s">
        <v>9672</v>
      </c>
      <c r="B7566" s="6">
        <v>3</v>
      </c>
    </row>
    <row r="7567" spans="1:2" x14ac:dyDescent="0.25">
      <c r="A7567" s="6" t="s">
        <v>9674</v>
      </c>
      <c r="B7567" s="6">
        <v>3</v>
      </c>
    </row>
    <row r="7568" spans="1:2" x14ac:dyDescent="0.25">
      <c r="A7568" s="6" t="s">
        <v>9676</v>
      </c>
      <c r="B7568" s="6">
        <v>3</v>
      </c>
    </row>
    <row r="7569" spans="1:2" x14ac:dyDescent="0.25">
      <c r="A7569" s="6" t="s">
        <v>10385</v>
      </c>
      <c r="B7569" s="6">
        <v>3</v>
      </c>
    </row>
    <row r="7570" spans="1:2" x14ac:dyDescent="0.25">
      <c r="A7570" s="6" t="s">
        <v>9678</v>
      </c>
      <c r="B7570" s="6">
        <v>3</v>
      </c>
    </row>
    <row r="7571" spans="1:2" x14ac:dyDescent="0.25">
      <c r="A7571" s="6" t="s">
        <v>10387</v>
      </c>
      <c r="B7571" s="6">
        <v>3</v>
      </c>
    </row>
    <row r="7572" spans="1:2" x14ac:dyDescent="0.25">
      <c r="A7572" s="6" t="s">
        <v>10388</v>
      </c>
      <c r="B7572" s="6">
        <v>3</v>
      </c>
    </row>
    <row r="7573" spans="1:2" x14ac:dyDescent="0.25">
      <c r="A7573" s="6" t="s">
        <v>10389</v>
      </c>
      <c r="B7573" s="6">
        <v>3</v>
      </c>
    </row>
    <row r="7574" spans="1:2" x14ac:dyDescent="0.25">
      <c r="A7574" s="6" t="s">
        <v>10391</v>
      </c>
      <c r="B7574" s="6">
        <v>3</v>
      </c>
    </row>
    <row r="7575" spans="1:2" x14ac:dyDescent="0.25">
      <c r="A7575" s="6" t="s">
        <v>10393</v>
      </c>
      <c r="B7575" s="6">
        <v>3</v>
      </c>
    </row>
    <row r="7576" spans="1:2" x14ac:dyDescent="0.25">
      <c r="A7576" s="6" t="s">
        <v>10394</v>
      </c>
      <c r="B7576" s="6">
        <v>3</v>
      </c>
    </row>
    <row r="7577" spans="1:2" x14ac:dyDescent="0.25">
      <c r="A7577" s="6" t="s">
        <v>11671</v>
      </c>
      <c r="B7577" s="6">
        <v>3</v>
      </c>
    </row>
    <row r="7578" spans="1:2" x14ac:dyDescent="0.25">
      <c r="A7578" s="6" t="s">
        <v>9679</v>
      </c>
      <c r="B7578" s="6">
        <v>3</v>
      </c>
    </row>
    <row r="7579" spans="1:2" x14ac:dyDescent="0.25">
      <c r="A7579" s="6" t="s">
        <v>9681</v>
      </c>
      <c r="B7579" s="6">
        <v>3</v>
      </c>
    </row>
    <row r="7580" spans="1:2" x14ac:dyDescent="0.25">
      <c r="A7580" s="6" t="s">
        <v>10396</v>
      </c>
      <c r="B7580" s="6">
        <v>3</v>
      </c>
    </row>
    <row r="7581" spans="1:2" x14ac:dyDescent="0.25">
      <c r="A7581" s="6" t="s">
        <v>9683</v>
      </c>
      <c r="B7581" s="6">
        <v>3</v>
      </c>
    </row>
    <row r="7582" spans="1:2" x14ac:dyDescent="0.25">
      <c r="A7582" s="6" t="s">
        <v>9685</v>
      </c>
      <c r="B7582" s="6">
        <v>3</v>
      </c>
    </row>
    <row r="7583" spans="1:2" x14ac:dyDescent="0.25">
      <c r="A7583" s="6" t="s">
        <v>9687</v>
      </c>
      <c r="B7583" s="6">
        <v>3</v>
      </c>
    </row>
    <row r="7584" spans="1:2" x14ac:dyDescent="0.25">
      <c r="A7584" s="6" t="s">
        <v>9689</v>
      </c>
      <c r="B7584" s="6">
        <v>3</v>
      </c>
    </row>
    <row r="7585" spans="1:2" x14ac:dyDescent="0.25">
      <c r="A7585" s="6" t="s">
        <v>9691</v>
      </c>
      <c r="B7585" s="6">
        <v>3</v>
      </c>
    </row>
    <row r="7586" spans="1:2" x14ac:dyDescent="0.25">
      <c r="A7586" s="6" t="s">
        <v>9693</v>
      </c>
      <c r="B7586" s="6">
        <v>3</v>
      </c>
    </row>
    <row r="7587" spans="1:2" x14ac:dyDescent="0.25">
      <c r="A7587" s="6" t="s">
        <v>10258</v>
      </c>
      <c r="B7587" s="6">
        <v>3</v>
      </c>
    </row>
    <row r="7588" spans="1:2" x14ac:dyDescent="0.25">
      <c r="A7588" s="6" t="s">
        <v>10397</v>
      </c>
      <c r="B7588" s="6">
        <v>3</v>
      </c>
    </row>
    <row r="7589" spans="1:2" x14ac:dyDescent="0.25">
      <c r="A7589" s="6" t="s">
        <v>9694</v>
      </c>
      <c r="B7589" s="6">
        <v>3</v>
      </c>
    </row>
    <row r="7590" spans="1:2" x14ac:dyDescent="0.25">
      <c r="A7590" s="6" t="s">
        <v>9695</v>
      </c>
      <c r="B7590" s="6">
        <v>3</v>
      </c>
    </row>
    <row r="7591" spans="1:2" x14ac:dyDescent="0.25">
      <c r="A7591" s="6" t="s">
        <v>10398</v>
      </c>
      <c r="B7591" s="6">
        <v>3</v>
      </c>
    </row>
    <row r="7592" spans="1:2" x14ac:dyDescent="0.25">
      <c r="A7592" s="15" t="s">
        <v>11716</v>
      </c>
      <c r="B7592" s="6">
        <v>3</v>
      </c>
    </row>
    <row r="7593" spans="1:2" x14ac:dyDescent="0.25">
      <c r="A7593" s="6" t="s">
        <v>9698</v>
      </c>
      <c r="B7593" s="6">
        <v>3</v>
      </c>
    </row>
    <row r="7594" spans="1:2" x14ac:dyDescent="0.25">
      <c r="A7594" s="6" t="s">
        <v>10399</v>
      </c>
      <c r="B7594" s="6">
        <v>3</v>
      </c>
    </row>
    <row r="7595" spans="1:2" x14ac:dyDescent="0.25">
      <c r="A7595" s="6" t="s">
        <v>10401</v>
      </c>
      <c r="B7595" s="6">
        <v>3</v>
      </c>
    </row>
    <row r="7596" spans="1:2" x14ac:dyDescent="0.25">
      <c r="A7596" s="6" t="s">
        <v>9700</v>
      </c>
      <c r="B7596" s="6">
        <v>3</v>
      </c>
    </row>
    <row r="7597" spans="1:2" x14ac:dyDescent="0.25">
      <c r="A7597" s="6" t="s">
        <v>10403</v>
      </c>
      <c r="B7597" s="6">
        <v>3</v>
      </c>
    </row>
    <row r="7598" spans="1:2" x14ac:dyDescent="0.25">
      <c r="A7598" s="6" t="s">
        <v>10404</v>
      </c>
      <c r="B7598" s="6">
        <v>3</v>
      </c>
    </row>
    <row r="7599" spans="1:2" x14ac:dyDescent="0.25">
      <c r="A7599" s="6" t="s">
        <v>10405</v>
      </c>
      <c r="B7599" s="6">
        <v>3</v>
      </c>
    </row>
    <row r="7600" spans="1:2" x14ac:dyDescent="0.25">
      <c r="A7600" s="6" t="s">
        <v>10407</v>
      </c>
      <c r="B7600" s="6">
        <v>3</v>
      </c>
    </row>
    <row r="7601" spans="1:2" x14ac:dyDescent="0.25">
      <c r="A7601" s="6" t="s">
        <v>10409</v>
      </c>
      <c r="B7601" s="6">
        <v>3</v>
      </c>
    </row>
    <row r="7602" spans="1:2" x14ac:dyDescent="0.25">
      <c r="A7602" s="6" t="s">
        <v>10260</v>
      </c>
      <c r="B7602" s="6">
        <v>3</v>
      </c>
    </row>
    <row r="7603" spans="1:2" x14ac:dyDescent="0.25">
      <c r="A7603" s="6" t="s">
        <v>10412</v>
      </c>
      <c r="B7603" s="6">
        <v>3</v>
      </c>
    </row>
    <row r="7604" spans="1:2" x14ac:dyDescent="0.25">
      <c r="A7604" s="6" t="s">
        <v>10414</v>
      </c>
      <c r="B7604" s="6">
        <v>3</v>
      </c>
    </row>
    <row r="7605" spans="1:2" x14ac:dyDescent="0.25">
      <c r="A7605" s="6" t="s">
        <v>10416</v>
      </c>
      <c r="B7605" s="6">
        <v>3</v>
      </c>
    </row>
    <row r="7606" spans="1:2" x14ac:dyDescent="0.25">
      <c r="A7606" s="6" t="s">
        <v>9702</v>
      </c>
      <c r="B7606" s="6">
        <v>3</v>
      </c>
    </row>
    <row r="7607" spans="1:2" x14ac:dyDescent="0.25">
      <c r="A7607" s="6" t="s">
        <v>9704</v>
      </c>
      <c r="B7607" s="6">
        <v>3</v>
      </c>
    </row>
    <row r="7608" spans="1:2" x14ac:dyDescent="0.25">
      <c r="A7608" s="6" t="s">
        <v>11672</v>
      </c>
      <c r="B7608" s="6">
        <v>3</v>
      </c>
    </row>
    <row r="7609" spans="1:2" x14ac:dyDescent="0.25">
      <c r="A7609" s="6" t="s">
        <v>10418</v>
      </c>
      <c r="B7609" s="6">
        <v>3</v>
      </c>
    </row>
    <row r="7610" spans="1:2" x14ac:dyDescent="0.25">
      <c r="A7610" s="6" t="s">
        <v>10261</v>
      </c>
      <c r="B7610" s="6">
        <v>3</v>
      </c>
    </row>
    <row r="7611" spans="1:2" x14ac:dyDescent="0.25">
      <c r="A7611" s="6" t="s">
        <v>10420</v>
      </c>
      <c r="B7611" s="6">
        <v>3</v>
      </c>
    </row>
    <row r="7612" spans="1:2" x14ac:dyDescent="0.25">
      <c r="A7612" s="6" t="s">
        <v>9706</v>
      </c>
      <c r="B7612" s="6">
        <v>3</v>
      </c>
    </row>
    <row r="7613" spans="1:2" x14ac:dyDescent="0.25">
      <c r="A7613" s="6" t="s">
        <v>10422</v>
      </c>
      <c r="B7613" s="6">
        <v>3</v>
      </c>
    </row>
    <row r="7614" spans="1:2" x14ac:dyDescent="0.25">
      <c r="A7614" s="6" t="s">
        <v>11674</v>
      </c>
      <c r="B7614" s="6">
        <v>3</v>
      </c>
    </row>
    <row r="7615" spans="1:2" x14ac:dyDescent="0.25">
      <c r="A7615" s="6" t="s">
        <v>10423</v>
      </c>
      <c r="B7615" s="6">
        <v>3</v>
      </c>
    </row>
    <row r="7616" spans="1:2" x14ac:dyDescent="0.25">
      <c r="A7616" s="6" t="s">
        <v>10425</v>
      </c>
      <c r="B7616" s="6">
        <v>3</v>
      </c>
    </row>
    <row r="7617" spans="1:2" x14ac:dyDescent="0.25">
      <c r="A7617" s="15" t="s">
        <v>10270</v>
      </c>
      <c r="B7617" s="6">
        <v>3</v>
      </c>
    </row>
    <row r="7618" spans="1:2" x14ac:dyDescent="0.25">
      <c r="A7618" s="15" t="s">
        <v>11717</v>
      </c>
      <c r="B7618" s="6">
        <v>3</v>
      </c>
    </row>
    <row r="7619" spans="1:2" x14ac:dyDescent="0.25">
      <c r="A7619" s="6" t="s">
        <v>9710</v>
      </c>
      <c r="B7619" s="6">
        <v>3</v>
      </c>
    </row>
    <row r="7620" spans="1:2" x14ac:dyDescent="0.25">
      <c r="A7620" s="6" t="s">
        <v>10427</v>
      </c>
      <c r="B7620" s="6">
        <v>3</v>
      </c>
    </row>
    <row r="7621" spans="1:2" x14ac:dyDescent="0.25">
      <c r="A7621" s="6" t="s">
        <v>10429</v>
      </c>
      <c r="B7621" s="6">
        <v>3</v>
      </c>
    </row>
    <row r="7622" spans="1:2" x14ac:dyDescent="0.25">
      <c r="A7622" s="6" t="s">
        <v>10431</v>
      </c>
      <c r="B7622" s="6">
        <v>3</v>
      </c>
    </row>
    <row r="7623" spans="1:2" x14ac:dyDescent="0.25">
      <c r="A7623" s="6" t="s">
        <v>9712</v>
      </c>
      <c r="B7623" s="6">
        <v>3</v>
      </c>
    </row>
    <row r="7624" spans="1:2" x14ac:dyDescent="0.25">
      <c r="A7624" s="6" t="s">
        <v>9713</v>
      </c>
      <c r="B7624" s="6">
        <v>3</v>
      </c>
    </row>
    <row r="7625" spans="1:2" x14ac:dyDescent="0.25">
      <c r="A7625" s="15" t="s">
        <v>10290</v>
      </c>
      <c r="B7625" s="6">
        <v>3</v>
      </c>
    </row>
    <row r="7626" spans="1:2" x14ac:dyDescent="0.25">
      <c r="A7626" s="6" t="s">
        <v>11676</v>
      </c>
      <c r="B7626" s="6">
        <v>3</v>
      </c>
    </row>
    <row r="7627" spans="1:2" x14ac:dyDescent="0.25">
      <c r="A7627" s="6" t="s">
        <v>9716</v>
      </c>
      <c r="B7627" s="6">
        <v>3</v>
      </c>
    </row>
    <row r="7628" spans="1:2" x14ac:dyDescent="0.25">
      <c r="A7628" s="6" t="s">
        <v>10433</v>
      </c>
      <c r="B7628" s="6">
        <v>3</v>
      </c>
    </row>
    <row r="7629" spans="1:2" x14ac:dyDescent="0.25">
      <c r="A7629" s="6" t="s">
        <v>10435</v>
      </c>
      <c r="B7629" s="6">
        <v>3</v>
      </c>
    </row>
    <row r="7630" spans="1:2" x14ac:dyDescent="0.25">
      <c r="A7630" s="6" t="s">
        <v>10437</v>
      </c>
      <c r="B7630" s="6">
        <v>3</v>
      </c>
    </row>
    <row r="7631" spans="1:2" x14ac:dyDescent="0.25">
      <c r="A7631" s="6" t="s">
        <v>10439</v>
      </c>
      <c r="B7631" s="6">
        <v>3</v>
      </c>
    </row>
    <row r="7632" spans="1:2" x14ac:dyDescent="0.25">
      <c r="A7632" s="6" t="s">
        <v>9718</v>
      </c>
      <c r="B7632" s="6">
        <v>3</v>
      </c>
    </row>
    <row r="7633" spans="1:2" x14ac:dyDescent="0.25">
      <c r="A7633" s="6" t="s">
        <v>9720</v>
      </c>
      <c r="B7633" s="6">
        <v>3</v>
      </c>
    </row>
    <row r="7634" spans="1:2" x14ac:dyDescent="0.25">
      <c r="A7634" s="6" t="s">
        <v>10440</v>
      </c>
      <c r="B7634" s="6">
        <v>3</v>
      </c>
    </row>
    <row r="7635" spans="1:2" x14ac:dyDescent="0.25">
      <c r="A7635" s="6" t="s">
        <v>10442</v>
      </c>
      <c r="B7635" s="6">
        <v>3</v>
      </c>
    </row>
    <row r="7636" spans="1:2" x14ac:dyDescent="0.25">
      <c r="A7636" s="6" t="s">
        <v>11678</v>
      </c>
      <c r="B7636" s="6">
        <v>3</v>
      </c>
    </row>
    <row r="7637" spans="1:2" x14ac:dyDescent="0.25">
      <c r="A7637" s="6" t="s">
        <v>11679</v>
      </c>
      <c r="B7637" s="6">
        <v>3</v>
      </c>
    </row>
    <row r="7638" spans="1:2" x14ac:dyDescent="0.25">
      <c r="A7638" s="6" t="s">
        <v>10443</v>
      </c>
      <c r="B7638" s="6">
        <v>3</v>
      </c>
    </row>
    <row r="7639" spans="1:2" x14ac:dyDescent="0.25">
      <c r="A7639" s="15" t="s">
        <v>11719</v>
      </c>
      <c r="B7639" s="6">
        <v>3</v>
      </c>
    </row>
    <row r="7640" spans="1:2" x14ac:dyDescent="0.25">
      <c r="A7640" s="6" t="s">
        <v>10445</v>
      </c>
      <c r="B7640" s="6">
        <v>3</v>
      </c>
    </row>
    <row r="7641" spans="1:2" x14ac:dyDescent="0.25">
      <c r="A7641" s="6" t="s">
        <v>10447</v>
      </c>
      <c r="B7641" s="6">
        <v>3</v>
      </c>
    </row>
    <row r="7642" spans="1:2" x14ac:dyDescent="0.25">
      <c r="A7642" s="6" t="s">
        <v>10449</v>
      </c>
      <c r="B7642" s="6">
        <v>3</v>
      </c>
    </row>
    <row r="7643" spans="1:2" x14ac:dyDescent="0.25">
      <c r="A7643" s="6" t="s">
        <v>9723</v>
      </c>
      <c r="B7643" s="6">
        <v>3</v>
      </c>
    </row>
    <row r="7644" spans="1:2" x14ac:dyDescent="0.25">
      <c r="A7644" s="6" t="s">
        <v>10451</v>
      </c>
      <c r="B7644" s="6">
        <v>3</v>
      </c>
    </row>
    <row r="7645" spans="1:2" x14ac:dyDescent="0.25">
      <c r="A7645" s="6" t="s">
        <v>10453</v>
      </c>
      <c r="B7645" s="6">
        <v>3</v>
      </c>
    </row>
    <row r="7646" spans="1:2" x14ac:dyDescent="0.25">
      <c r="A7646" s="6" t="s">
        <v>10455</v>
      </c>
      <c r="B7646" s="6">
        <v>3</v>
      </c>
    </row>
    <row r="7647" spans="1:2" x14ac:dyDescent="0.25">
      <c r="A7647" s="6" t="s">
        <v>10457</v>
      </c>
      <c r="B7647" s="6">
        <v>3</v>
      </c>
    </row>
    <row r="7648" spans="1:2" x14ac:dyDescent="0.25">
      <c r="A7648" s="6" t="s">
        <v>10458</v>
      </c>
      <c r="B7648" s="6">
        <v>3</v>
      </c>
    </row>
    <row r="7649" spans="1:2" x14ac:dyDescent="0.25">
      <c r="A7649" s="6" t="s">
        <v>10460</v>
      </c>
      <c r="B7649" s="6">
        <v>3</v>
      </c>
    </row>
    <row r="7650" spans="1:2" x14ac:dyDescent="0.25">
      <c r="A7650" s="6" t="s">
        <v>10461</v>
      </c>
      <c r="B7650" s="6">
        <v>3</v>
      </c>
    </row>
    <row r="7651" spans="1:2" x14ac:dyDescent="0.25">
      <c r="A7651" s="6" t="s">
        <v>10462</v>
      </c>
      <c r="B7651" s="6">
        <v>3</v>
      </c>
    </row>
    <row r="7652" spans="1:2" x14ac:dyDescent="0.25">
      <c r="A7652" s="6" t="s">
        <v>9725</v>
      </c>
      <c r="B7652" s="6">
        <v>3</v>
      </c>
    </row>
    <row r="7653" spans="1:2" x14ac:dyDescent="0.25">
      <c r="A7653" s="6" t="s">
        <v>10464</v>
      </c>
      <c r="B7653" s="6">
        <v>3</v>
      </c>
    </row>
    <row r="7654" spans="1:2" x14ac:dyDescent="0.25">
      <c r="A7654" s="6" t="s">
        <v>10466</v>
      </c>
      <c r="B7654" s="6">
        <v>3</v>
      </c>
    </row>
    <row r="7655" spans="1:2" x14ac:dyDescent="0.25">
      <c r="A7655" s="6" t="s">
        <v>9727</v>
      </c>
      <c r="B7655" s="6">
        <v>3</v>
      </c>
    </row>
    <row r="7656" spans="1:2" x14ac:dyDescent="0.25">
      <c r="A7656" s="6" t="s">
        <v>9729</v>
      </c>
      <c r="B7656" s="6">
        <v>3</v>
      </c>
    </row>
    <row r="7657" spans="1:2" x14ac:dyDescent="0.25">
      <c r="A7657" s="6" t="s">
        <v>9731</v>
      </c>
      <c r="B7657" s="6">
        <v>3</v>
      </c>
    </row>
    <row r="7658" spans="1:2" x14ac:dyDescent="0.25">
      <c r="A7658" s="6" t="s">
        <v>9733</v>
      </c>
      <c r="B7658" s="6">
        <v>3</v>
      </c>
    </row>
    <row r="7659" spans="1:2" x14ac:dyDescent="0.25">
      <c r="A7659" s="6" t="s">
        <v>10468</v>
      </c>
      <c r="B7659" s="6">
        <v>3</v>
      </c>
    </row>
    <row r="7660" spans="1:2" x14ac:dyDescent="0.25">
      <c r="A7660" s="6" t="s">
        <v>9735</v>
      </c>
      <c r="B7660" s="6">
        <v>3</v>
      </c>
    </row>
    <row r="7661" spans="1:2" x14ac:dyDescent="0.25">
      <c r="A7661" s="6" t="s">
        <v>10469</v>
      </c>
      <c r="B7661" s="6">
        <v>3</v>
      </c>
    </row>
    <row r="7662" spans="1:2" x14ac:dyDescent="0.25">
      <c r="A7662" s="6" t="s">
        <v>10471</v>
      </c>
      <c r="B7662" s="6">
        <v>3</v>
      </c>
    </row>
    <row r="7663" spans="1:2" x14ac:dyDescent="0.25">
      <c r="A7663" s="6" t="s">
        <v>10472</v>
      </c>
      <c r="B7663" s="6">
        <v>3</v>
      </c>
    </row>
    <row r="7664" spans="1:2" x14ac:dyDescent="0.25">
      <c r="A7664" s="6" t="s">
        <v>11680</v>
      </c>
      <c r="B7664" s="6">
        <v>3</v>
      </c>
    </row>
    <row r="7665" spans="1:2" x14ac:dyDescent="0.25">
      <c r="A7665" s="6" t="s">
        <v>10473</v>
      </c>
      <c r="B7665" s="6">
        <v>3</v>
      </c>
    </row>
    <row r="7666" spans="1:2" x14ac:dyDescent="0.25">
      <c r="A7666" s="6" t="s">
        <v>10474</v>
      </c>
      <c r="B7666" s="6">
        <v>3</v>
      </c>
    </row>
    <row r="7667" spans="1:2" x14ac:dyDescent="0.25">
      <c r="A7667" s="15" t="s">
        <v>11720</v>
      </c>
      <c r="B7667" s="6">
        <v>3</v>
      </c>
    </row>
    <row r="7668" spans="1:2" x14ac:dyDescent="0.25">
      <c r="A7668" s="6" t="s">
        <v>9740</v>
      </c>
      <c r="B7668" s="6">
        <v>3</v>
      </c>
    </row>
    <row r="7669" spans="1:2" x14ac:dyDescent="0.25">
      <c r="A7669" s="6" t="s">
        <v>9742</v>
      </c>
      <c r="B7669" s="6">
        <v>3</v>
      </c>
    </row>
    <row r="7670" spans="1:2" x14ac:dyDescent="0.25">
      <c r="A7670" s="6" t="s">
        <v>10476</v>
      </c>
      <c r="B7670" s="6">
        <v>3</v>
      </c>
    </row>
    <row r="7671" spans="1:2" x14ac:dyDescent="0.25">
      <c r="A7671" s="6" t="s">
        <v>9743</v>
      </c>
      <c r="B7671" s="6">
        <v>3</v>
      </c>
    </row>
    <row r="7672" spans="1:2" x14ac:dyDescent="0.25">
      <c r="A7672" s="15" t="s">
        <v>11721</v>
      </c>
      <c r="B7672" s="6">
        <v>3</v>
      </c>
    </row>
    <row r="7673" spans="1:2" x14ac:dyDescent="0.25">
      <c r="A7673" s="6" t="s">
        <v>9746</v>
      </c>
      <c r="B7673" s="6">
        <v>3</v>
      </c>
    </row>
    <row r="7674" spans="1:2" x14ac:dyDescent="0.25">
      <c r="A7674" s="6" t="s">
        <v>9747</v>
      </c>
      <c r="B7674" s="6">
        <v>3</v>
      </c>
    </row>
    <row r="7675" spans="1:2" x14ac:dyDescent="0.25">
      <c r="A7675" s="6" t="s">
        <v>10478</v>
      </c>
      <c r="B7675" s="6">
        <v>3</v>
      </c>
    </row>
    <row r="7676" spans="1:2" x14ac:dyDescent="0.25">
      <c r="A7676" s="6" t="s">
        <v>10480</v>
      </c>
      <c r="B7676" s="6">
        <v>3</v>
      </c>
    </row>
    <row r="7677" spans="1:2" x14ac:dyDescent="0.25">
      <c r="A7677" s="6" t="s">
        <v>10482</v>
      </c>
      <c r="B7677" s="6">
        <v>3</v>
      </c>
    </row>
    <row r="7678" spans="1:2" x14ac:dyDescent="0.25">
      <c r="A7678" s="6" t="s">
        <v>9748</v>
      </c>
      <c r="B7678" s="6">
        <v>3</v>
      </c>
    </row>
    <row r="7679" spans="1:2" x14ac:dyDescent="0.25">
      <c r="A7679" s="6" t="s">
        <v>10484</v>
      </c>
      <c r="B7679" s="6">
        <v>3</v>
      </c>
    </row>
    <row r="7680" spans="1:2" x14ac:dyDescent="0.25">
      <c r="A7680" s="6" t="s">
        <v>9749</v>
      </c>
      <c r="B7680" s="6">
        <v>3</v>
      </c>
    </row>
    <row r="7681" spans="1:2" x14ac:dyDescent="0.25">
      <c r="A7681" s="6" t="s">
        <v>10486</v>
      </c>
      <c r="B7681" s="6">
        <v>3</v>
      </c>
    </row>
    <row r="7682" spans="1:2" x14ac:dyDescent="0.25">
      <c r="A7682" s="6" t="s">
        <v>10487</v>
      </c>
      <c r="B7682" s="6">
        <v>3</v>
      </c>
    </row>
    <row r="7683" spans="1:2" x14ac:dyDescent="0.25">
      <c r="A7683" s="6" t="s">
        <v>9751</v>
      </c>
      <c r="B7683" s="6">
        <v>3</v>
      </c>
    </row>
    <row r="7684" spans="1:2" x14ac:dyDescent="0.25">
      <c r="A7684" s="6" t="s">
        <v>9753</v>
      </c>
      <c r="B7684" s="6">
        <v>3</v>
      </c>
    </row>
    <row r="7685" spans="1:2" x14ac:dyDescent="0.25">
      <c r="A7685" s="6" t="s">
        <v>9755</v>
      </c>
      <c r="B7685" s="6">
        <v>3</v>
      </c>
    </row>
    <row r="7686" spans="1:2" x14ac:dyDescent="0.25">
      <c r="A7686" s="6" t="s">
        <v>9757</v>
      </c>
      <c r="B7686" s="6">
        <v>3</v>
      </c>
    </row>
    <row r="7687" spans="1:2" x14ac:dyDescent="0.25">
      <c r="A7687" s="6" t="s">
        <v>10489</v>
      </c>
      <c r="B7687" s="6">
        <v>3</v>
      </c>
    </row>
    <row r="7688" spans="1:2" x14ac:dyDescent="0.25">
      <c r="A7688" s="6" t="s">
        <v>9759</v>
      </c>
      <c r="B7688" s="6">
        <v>3</v>
      </c>
    </row>
    <row r="7689" spans="1:2" x14ac:dyDescent="0.25">
      <c r="A7689" s="6" t="s">
        <v>9761</v>
      </c>
      <c r="B7689" s="6">
        <v>3</v>
      </c>
    </row>
    <row r="7690" spans="1:2" x14ac:dyDescent="0.25">
      <c r="A7690" s="6" t="s">
        <v>10492</v>
      </c>
      <c r="B7690" s="6">
        <v>3</v>
      </c>
    </row>
    <row r="7691" spans="1:2" x14ac:dyDescent="0.25">
      <c r="A7691" s="6" t="s">
        <v>9763</v>
      </c>
      <c r="B7691" s="6">
        <v>3</v>
      </c>
    </row>
    <row r="7692" spans="1:2" x14ac:dyDescent="0.25">
      <c r="A7692" s="6" t="s">
        <v>9765</v>
      </c>
      <c r="B7692" s="6">
        <v>3</v>
      </c>
    </row>
    <row r="7693" spans="1:2" x14ac:dyDescent="0.25">
      <c r="A7693" s="6" t="s">
        <v>10494</v>
      </c>
      <c r="B7693" s="6">
        <v>3</v>
      </c>
    </row>
    <row r="7694" spans="1:2" x14ac:dyDescent="0.25">
      <c r="A7694" s="6" t="s">
        <v>10262</v>
      </c>
      <c r="B7694" s="6">
        <v>3</v>
      </c>
    </row>
    <row r="7695" spans="1:2" x14ac:dyDescent="0.25">
      <c r="A7695" s="6" t="s">
        <v>9767</v>
      </c>
      <c r="B7695" s="6">
        <v>3</v>
      </c>
    </row>
    <row r="7696" spans="1:2" x14ac:dyDescent="0.25">
      <c r="A7696" s="6" t="s">
        <v>9769</v>
      </c>
      <c r="B7696" s="6">
        <v>3</v>
      </c>
    </row>
    <row r="7697" spans="1:2" x14ac:dyDescent="0.25">
      <c r="A7697" s="6" t="s">
        <v>9770</v>
      </c>
      <c r="B7697" s="6">
        <v>3</v>
      </c>
    </row>
    <row r="7698" spans="1:2" x14ac:dyDescent="0.25">
      <c r="A7698" s="6" t="s">
        <v>10496</v>
      </c>
      <c r="B7698" s="6">
        <v>3</v>
      </c>
    </row>
    <row r="7699" spans="1:2" x14ac:dyDescent="0.25">
      <c r="A7699" s="6" t="s">
        <v>10497</v>
      </c>
      <c r="B7699" s="6">
        <v>3</v>
      </c>
    </row>
    <row r="7700" spans="1:2" x14ac:dyDescent="0.25">
      <c r="A7700" s="6" t="s">
        <v>9772</v>
      </c>
      <c r="B7700" s="6">
        <v>3</v>
      </c>
    </row>
    <row r="7701" spans="1:2" x14ac:dyDescent="0.25">
      <c r="A7701" s="6" t="s">
        <v>9774</v>
      </c>
      <c r="B7701" s="6">
        <v>3</v>
      </c>
    </row>
    <row r="7702" spans="1:2" x14ac:dyDescent="0.25">
      <c r="A7702" s="6" t="s">
        <v>10499</v>
      </c>
      <c r="B7702" s="6">
        <v>3</v>
      </c>
    </row>
    <row r="7703" spans="1:2" x14ac:dyDescent="0.25">
      <c r="A7703" s="6" t="s">
        <v>9775</v>
      </c>
      <c r="B7703" s="6">
        <v>3</v>
      </c>
    </row>
    <row r="7704" spans="1:2" x14ac:dyDescent="0.25">
      <c r="A7704" s="6" t="s">
        <v>9777</v>
      </c>
      <c r="B7704" s="6">
        <v>3</v>
      </c>
    </row>
    <row r="7705" spans="1:2" x14ac:dyDescent="0.25">
      <c r="A7705" s="6" t="s">
        <v>9779</v>
      </c>
      <c r="B7705" s="6">
        <v>3</v>
      </c>
    </row>
    <row r="7706" spans="1:2" x14ac:dyDescent="0.25">
      <c r="A7706" s="6" t="s">
        <v>9781</v>
      </c>
      <c r="B7706" s="6">
        <v>3</v>
      </c>
    </row>
    <row r="7707" spans="1:2" x14ac:dyDescent="0.25">
      <c r="A7707" s="6" t="s">
        <v>11681</v>
      </c>
      <c r="B7707" s="6">
        <v>3</v>
      </c>
    </row>
    <row r="7708" spans="1:2" x14ac:dyDescent="0.25">
      <c r="A7708" s="6" t="s">
        <v>11682</v>
      </c>
      <c r="B7708" s="6">
        <v>3</v>
      </c>
    </row>
    <row r="7709" spans="1:2" x14ac:dyDescent="0.25">
      <c r="A7709" s="6" t="s">
        <v>10501</v>
      </c>
      <c r="B7709" s="6">
        <v>3</v>
      </c>
    </row>
    <row r="7710" spans="1:2" x14ac:dyDescent="0.25">
      <c r="A7710" s="6" t="s">
        <v>10502</v>
      </c>
      <c r="B7710" s="6">
        <v>3</v>
      </c>
    </row>
    <row r="7711" spans="1:2" x14ac:dyDescent="0.25">
      <c r="A7711" s="6" t="s">
        <v>10503</v>
      </c>
      <c r="B7711" s="6">
        <v>3</v>
      </c>
    </row>
    <row r="7712" spans="1:2" x14ac:dyDescent="0.25">
      <c r="A7712" s="6" t="s">
        <v>10505</v>
      </c>
      <c r="B7712" s="6">
        <v>3</v>
      </c>
    </row>
    <row r="7713" spans="1:2" x14ac:dyDescent="0.25">
      <c r="A7713" s="6" t="s">
        <v>10507</v>
      </c>
      <c r="B7713" s="6">
        <v>3</v>
      </c>
    </row>
    <row r="7714" spans="1:2" x14ac:dyDescent="0.25">
      <c r="A7714" s="6" t="s">
        <v>10509</v>
      </c>
      <c r="B7714" s="6">
        <v>3</v>
      </c>
    </row>
    <row r="7715" spans="1:2" x14ac:dyDescent="0.25">
      <c r="A7715" s="6" t="s">
        <v>9738</v>
      </c>
      <c r="B7715" s="6">
        <v>3</v>
      </c>
    </row>
    <row r="7716" spans="1:2" x14ac:dyDescent="0.25">
      <c r="A7716" s="6" t="s">
        <v>9783</v>
      </c>
      <c r="B7716" s="6">
        <v>3</v>
      </c>
    </row>
    <row r="7717" spans="1:2" x14ac:dyDescent="0.25">
      <c r="A7717" s="6" t="s">
        <v>10510</v>
      </c>
      <c r="B7717" s="6">
        <v>3</v>
      </c>
    </row>
    <row r="7718" spans="1:2" x14ac:dyDescent="0.25">
      <c r="A7718" s="6" t="s">
        <v>9785</v>
      </c>
      <c r="B7718" s="6">
        <v>3</v>
      </c>
    </row>
    <row r="7719" spans="1:2" x14ac:dyDescent="0.25">
      <c r="A7719" s="15" t="s">
        <v>11722</v>
      </c>
      <c r="B7719" s="6">
        <v>3</v>
      </c>
    </row>
    <row r="7720" spans="1:2" x14ac:dyDescent="0.25">
      <c r="A7720" s="6" t="s">
        <v>9788</v>
      </c>
      <c r="B7720" s="6">
        <v>3</v>
      </c>
    </row>
    <row r="7721" spans="1:2" x14ac:dyDescent="0.25">
      <c r="A7721" s="6" t="s">
        <v>10512</v>
      </c>
      <c r="B7721" s="6">
        <v>3</v>
      </c>
    </row>
    <row r="7722" spans="1:2" x14ac:dyDescent="0.25">
      <c r="A7722" s="6" t="s">
        <v>9789</v>
      </c>
      <c r="B7722" s="6">
        <v>3</v>
      </c>
    </row>
    <row r="7723" spans="1:2" x14ac:dyDescent="0.25">
      <c r="A7723" s="6" t="s">
        <v>10514</v>
      </c>
      <c r="B7723" s="6">
        <v>3</v>
      </c>
    </row>
    <row r="7724" spans="1:2" x14ac:dyDescent="0.25">
      <c r="A7724" s="6" t="s">
        <v>10516</v>
      </c>
      <c r="B7724" s="6">
        <v>3</v>
      </c>
    </row>
    <row r="7725" spans="1:2" x14ac:dyDescent="0.25">
      <c r="A7725" s="6" t="s">
        <v>9791</v>
      </c>
      <c r="B7725" s="6">
        <v>3</v>
      </c>
    </row>
    <row r="7726" spans="1:2" x14ac:dyDescent="0.25">
      <c r="A7726" s="6" t="s">
        <v>10517</v>
      </c>
      <c r="B7726" s="6">
        <v>3</v>
      </c>
    </row>
    <row r="7727" spans="1:2" x14ac:dyDescent="0.25">
      <c r="A7727" s="6" t="s">
        <v>9793</v>
      </c>
      <c r="B7727" s="6">
        <v>3</v>
      </c>
    </row>
    <row r="7728" spans="1:2" x14ac:dyDescent="0.25">
      <c r="A7728" s="6" t="s">
        <v>10518</v>
      </c>
      <c r="B7728" s="6">
        <v>3</v>
      </c>
    </row>
    <row r="7729" spans="1:2" x14ac:dyDescent="0.25">
      <c r="A7729" s="6" t="s">
        <v>10520</v>
      </c>
      <c r="B7729" s="6">
        <v>3</v>
      </c>
    </row>
    <row r="7730" spans="1:2" x14ac:dyDescent="0.25">
      <c r="A7730" s="6" t="s">
        <v>10521</v>
      </c>
      <c r="B7730" s="6">
        <v>3</v>
      </c>
    </row>
    <row r="7731" spans="1:2" x14ac:dyDescent="0.25">
      <c r="A7731" s="6" t="s">
        <v>11684</v>
      </c>
      <c r="B7731" s="6">
        <v>3</v>
      </c>
    </row>
    <row r="7732" spans="1:2" x14ac:dyDescent="0.25">
      <c r="A7732" s="6" t="s">
        <v>10522</v>
      </c>
      <c r="B7732" s="6">
        <v>3</v>
      </c>
    </row>
    <row r="7733" spans="1:2" x14ac:dyDescent="0.25">
      <c r="A7733" s="6" t="s">
        <v>10524</v>
      </c>
      <c r="B7733" s="6">
        <v>3</v>
      </c>
    </row>
    <row r="7734" spans="1:2" x14ac:dyDescent="0.25">
      <c r="A7734" s="6" t="s">
        <v>10526</v>
      </c>
      <c r="B7734" s="6">
        <v>3</v>
      </c>
    </row>
    <row r="7735" spans="1:2" x14ac:dyDescent="0.25">
      <c r="A7735" s="6" t="s">
        <v>10528</v>
      </c>
      <c r="B7735" s="6">
        <v>3</v>
      </c>
    </row>
    <row r="7736" spans="1:2" x14ac:dyDescent="0.25">
      <c r="A7736" s="6" t="s">
        <v>10530</v>
      </c>
      <c r="B7736" s="6">
        <v>3</v>
      </c>
    </row>
    <row r="7737" spans="1:2" x14ac:dyDescent="0.25">
      <c r="A7737" s="6" t="s">
        <v>10532</v>
      </c>
      <c r="B7737" s="6">
        <v>3</v>
      </c>
    </row>
    <row r="7738" spans="1:2" x14ac:dyDescent="0.25">
      <c r="A7738" s="6" t="s">
        <v>10534</v>
      </c>
      <c r="B7738" s="6">
        <v>3</v>
      </c>
    </row>
    <row r="7739" spans="1:2" x14ac:dyDescent="0.25">
      <c r="A7739" s="6" t="s">
        <v>10536</v>
      </c>
      <c r="B7739" s="6">
        <v>3</v>
      </c>
    </row>
    <row r="7740" spans="1:2" x14ac:dyDescent="0.25">
      <c r="A7740" s="6" t="s">
        <v>10538</v>
      </c>
      <c r="B7740" s="6">
        <v>3</v>
      </c>
    </row>
    <row r="7741" spans="1:2" x14ac:dyDescent="0.25">
      <c r="A7741" s="6" t="s">
        <v>10540</v>
      </c>
      <c r="B7741" s="6">
        <v>3</v>
      </c>
    </row>
    <row r="7742" spans="1:2" x14ac:dyDescent="0.25">
      <c r="A7742" s="6" t="s">
        <v>10542</v>
      </c>
      <c r="B7742" s="6">
        <v>3</v>
      </c>
    </row>
    <row r="7743" spans="1:2" x14ac:dyDescent="0.25">
      <c r="A7743" s="6" t="s">
        <v>10543</v>
      </c>
      <c r="B7743" s="6">
        <v>3</v>
      </c>
    </row>
    <row r="7744" spans="1:2" x14ac:dyDescent="0.25">
      <c r="A7744" s="6" t="s">
        <v>10545</v>
      </c>
      <c r="B7744" s="6">
        <v>3</v>
      </c>
    </row>
    <row r="7745" spans="1:2" x14ac:dyDescent="0.25">
      <c r="A7745" s="6" t="s">
        <v>10547</v>
      </c>
      <c r="B7745" s="6">
        <v>3</v>
      </c>
    </row>
    <row r="7746" spans="1:2" x14ac:dyDescent="0.25">
      <c r="A7746" s="6" t="s">
        <v>10549</v>
      </c>
      <c r="B7746" s="6">
        <v>3</v>
      </c>
    </row>
    <row r="7747" spans="1:2" x14ac:dyDescent="0.25">
      <c r="A7747" s="6" t="s">
        <v>10550</v>
      </c>
      <c r="B7747" s="6">
        <v>3</v>
      </c>
    </row>
    <row r="7748" spans="1:2" x14ac:dyDescent="0.25">
      <c r="A7748" s="6" t="s">
        <v>9795</v>
      </c>
      <c r="B7748" s="6">
        <v>3</v>
      </c>
    </row>
    <row r="7749" spans="1:2" x14ac:dyDescent="0.25">
      <c r="A7749" s="6" t="s">
        <v>10551</v>
      </c>
      <c r="B7749" s="6">
        <v>3</v>
      </c>
    </row>
    <row r="7750" spans="1:2" x14ac:dyDescent="0.25">
      <c r="A7750" s="6" t="s">
        <v>9797</v>
      </c>
      <c r="B7750" s="6">
        <v>3</v>
      </c>
    </row>
    <row r="7751" spans="1:2" x14ac:dyDescent="0.25">
      <c r="A7751" s="6" t="s">
        <v>10553</v>
      </c>
      <c r="B7751" s="6">
        <v>3</v>
      </c>
    </row>
    <row r="7752" spans="1:2" x14ac:dyDescent="0.25">
      <c r="A7752" s="6" t="s">
        <v>10555</v>
      </c>
      <c r="B7752" s="6">
        <v>3</v>
      </c>
    </row>
    <row r="7753" spans="1:2" x14ac:dyDescent="0.25">
      <c r="A7753" s="6" t="s">
        <v>9799</v>
      </c>
      <c r="B7753" s="6">
        <v>3</v>
      </c>
    </row>
    <row r="7754" spans="1:2" x14ac:dyDescent="0.25">
      <c r="A7754" s="6" t="s">
        <v>9801</v>
      </c>
      <c r="B7754" s="6">
        <v>3</v>
      </c>
    </row>
    <row r="7755" spans="1:2" x14ac:dyDescent="0.25">
      <c r="A7755" s="6" t="s">
        <v>9803</v>
      </c>
      <c r="B7755" s="6">
        <v>3</v>
      </c>
    </row>
    <row r="7756" spans="1:2" x14ac:dyDescent="0.25">
      <c r="A7756" s="6" t="s">
        <v>10556</v>
      </c>
      <c r="B7756" s="6">
        <v>3</v>
      </c>
    </row>
    <row r="7757" spans="1:2" x14ac:dyDescent="0.25">
      <c r="A7757" s="6" t="s">
        <v>9264</v>
      </c>
      <c r="B7757" s="6">
        <v>3</v>
      </c>
    </row>
    <row r="7758" spans="1:2" x14ac:dyDescent="0.25">
      <c r="A7758" s="6" t="s">
        <v>9266</v>
      </c>
      <c r="B7758" s="6">
        <v>3</v>
      </c>
    </row>
    <row r="7759" spans="1:2" x14ac:dyDescent="0.25">
      <c r="A7759" s="6" t="s">
        <v>9268</v>
      </c>
      <c r="B7759" s="6">
        <v>3</v>
      </c>
    </row>
    <row r="7760" spans="1:2" x14ac:dyDescent="0.25">
      <c r="A7760" s="6" t="s">
        <v>9269</v>
      </c>
      <c r="B7760" s="6">
        <v>3</v>
      </c>
    </row>
    <row r="7761" spans="1:2" x14ac:dyDescent="0.25">
      <c r="A7761" s="6" t="s">
        <v>9270</v>
      </c>
      <c r="B7761" s="6">
        <v>3</v>
      </c>
    </row>
    <row r="7762" spans="1:2" x14ac:dyDescent="0.25">
      <c r="A7762" s="6" t="s">
        <v>10558</v>
      </c>
      <c r="B7762" s="6">
        <v>3</v>
      </c>
    </row>
    <row r="7763" spans="1:2" x14ac:dyDescent="0.25">
      <c r="A7763" s="6" t="s">
        <v>9272</v>
      </c>
      <c r="B7763" s="6">
        <v>3</v>
      </c>
    </row>
    <row r="7764" spans="1:2" x14ac:dyDescent="0.25">
      <c r="A7764" s="6" t="s">
        <v>9804</v>
      </c>
      <c r="B7764" s="6">
        <v>3</v>
      </c>
    </row>
    <row r="7765" spans="1:2" x14ac:dyDescent="0.25">
      <c r="A7765" s="6" t="s">
        <v>10560</v>
      </c>
      <c r="B7765" s="6">
        <v>3</v>
      </c>
    </row>
    <row r="7766" spans="1:2" x14ac:dyDescent="0.25">
      <c r="A7766" s="6" t="s">
        <v>9273</v>
      </c>
      <c r="B7766" s="6">
        <v>3</v>
      </c>
    </row>
    <row r="7767" spans="1:2" x14ac:dyDescent="0.25">
      <c r="A7767" s="6" t="s">
        <v>9275</v>
      </c>
      <c r="B7767" s="6">
        <v>3</v>
      </c>
    </row>
    <row r="7768" spans="1:2" x14ac:dyDescent="0.25">
      <c r="A7768" s="6" t="s">
        <v>9277</v>
      </c>
      <c r="B7768" s="6">
        <v>3</v>
      </c>
    </row>
    <row r="7769" spans="1:2" x14ac:dyDescent="0.25">
      <c r="A7769" s="6" t="s">
        <v>10562</v>
      </c>
      <c r="B7769" s="6">
        <v>3</v>
      </c>
    </row>
    <row r="7770" spans="1:2" x14ac:dyDescent="0.25">
      <c r="A7770" s="6" t="s">
        <v>10564</v>
      </c>
      <c r="B7770" s="6">
        <v>3</v>
      </c>
    </row>
    <row r="7771" spans="1:2" x14ac:dyDescent="0.25">
      <c r="A7771" s="6" t="s">
        <v>9279</v>
      </c>
      <c r="B7771" s="6">
        <v>3</v>
      </c>
    </row>
    <row r="7772" spans="1:2" x14ac:dyDescent="0.25">
      <c r="A7772" s="6" t="s">
        <v>10565</v>
      </c>
      <c r="B7772" s="6">
        <v>3</v>
      </c>
    </row>
    <row r="7773" spans="1:2" x14ac:dyDescent="0.25">
      <c r="A7773" s="6" t="s">
        <v>9280</v>
      </c>
      <c r="B7773" s="6">
        <v>3</v>
      </c>
    </row>
    <row r="7774" spans="1:2" x14ac:dyDescent="0.25">
      <c r="A7774" s="6" t="s">
        <v>10567</v>
      </c>
      <c r="B7774" s="6">
        <v>3</v>
      </c>
    </row>
    <row r="7775" spans="1:2" x14ac:dyDescent="0.25">
      <c r="A7775" s="6" t="s">
        <v>10568</v>
      </c>
      <c r="B7775" s="6">
        <v>3</v>
      </c>
    </row>
    <row r="7776" spans="1:2" x14ac:dyDescent="0.25">
      <c r="A7776" s="6" t="s">
        <v>9282</v>
      </c>
      <c r="B7776" s="6">
        <v>3</v>
      </c>
    </row>
    <row r="7777" spans="1:2" x14ac:dyDescent="0.25">
      <c r="A7777" s="6" t="s">
        <v>9805</v>
      </c>
      <c r="B7777" s="6">
        <v>3</v>
      </c>
    </row>
    <row r="7778" spans="1:2" x14ac:dyDescent="0.25">
      <c r="A7778" s="6" t="s">
        <v>9807</v>
      </c>
      <c r="B7778" s="6">
        <v>3</v>
      </c>
    </row>
    <row r="7779" spans="1:2" x14ac:dyDescent="0.25">
      <c r="A7779" s="6" t="s">
        <v>10569</v>
      </c>
      <c r="B7779" s="6">
        <v>3</v>
      </c>
    </row>
    <row r="7780" spans="1:2" x14ac:dyDescent="0.25">
      <c r="A7780" s="6" t="s">
        <v>9809</v>
      </c>
      <c r="B7780" s="6">
        <v>3</v>
      </c>
    </row>
    <row r="7781" spans="1:2" x14ac:dyDescent="0.25">
      <c r="A7781" s="6" t="s">
        <v>9811</v>
      </c>
      <c r="B7781" s="6">
        <v>3</v>
      </c>
    </row>
    <row r="7782" spans="1:2" x14ac:dyDescent="0.25">
      <c r="A7782" s="6" t="s">
        <v>9283</v>
      </c>
      <c r="B7782" s="6">
        <v>3</v>
      </c>
    </row>
    <row r="7783" spans="1:2" x14ac:dyDescent="0.25">
      <c r="A7783" s="6" t="s">
        <v>10570</v>
      </c>
      <c r="B7783" s="6">
        <v>3</v>
      </c>
    </row>
    <row r="7784" spans="1:2" x14ac:dyDescent="0.25">
      <c r="A7784" s="6" t="s">
        <v>10571</v>
      </c>
      <c r="B7784" s="6">
        <v>3</v>
      </c>
    </row>
    <row r="7785" spans="1:2" x14ac:dyDescent="0.25">
      <c r="A7785" s="6" t="s">
        <v>10572</v>
      </c>
      <c r="B7785" s="6">
        <v>3</v>
      </c>
    </row>
    <row r="7786" spans="1:2" x14ac:dyDescent="0.25">
      <c r="A7786" s="15" t="s">
        <v>11724</v>
      </c>
      <c r="B7786" s="6">
        <v>3</v>
      </c>
    </row>
    <row r="7787" spans="1:2" x14ac:dyDescent="0.25">
      <c r="A7787" s="6" t="s">
        <v>9814</v>
      </c>
      <c r="B7787" s="6">
        <v>3</v>
      </c>
    </row>
    <row r="7788" spans="1:2" x14ac:dyDescent="0.25">
      <c r="A7788" s="6" t="s">
        <v>10573</v>
      </c>
      <c r="B7788" s="6">
        <v>3</v>
      </c>
    </row>
    <row r="7789" spans="1:2" x14ac:dyDescent="0.25">
      <c r="A7789" s="6" t="s">
        <v>9285</v>
      </c>
      <c r="B7789" s="6">
        <v>3</v>
      </c>
    </row>
    <row r="7790" spans="1:2" x14ac:dyDescent="0.25">
      <c r="A7790" s="6" t="s">
        <v>9287</v>
      </c>
      <c r="B7790" s="6">
        <v>3</v>
      </c>
    </row>
    <row r="7791" spans="1:2" x14ac:dyDescent="0.25">
      <c r="A7791" s="6" t="s">
        <v>9289</v>
      </c>
      <c r="B7791" s="6">
        <v>3</v>
      </c>
    </row>
    <row r="7792" spans="1:2" x14ac:dyDescent="0.25">
      <c r="A7792" s="6" t="s">
        <v>11685</v>
      </c>
      <c r="B7792" s="6">
        <v>3</v>
      </c>
    </row>
    <row r="7793" spans="1:2" x14ac:dyDescent="0.25">
      <c r="A7793" s="6" t="s">
        <v>10574</v>
      </c>
      <c r="B7793" s="6">
        <v>3</v>
      </c>
    </row>
    <row r="7794" spans="1:2" x14ac:dyDescent="0.25">
      <c r="A7794" s="6" t="s">
        <v>11686</v>
      </c>
      <c r="B7794" s="6">
        <v>3</v>
      </c>
    </row>
    <row r="7795" spans="1:2" x14ac:dyDescent="0.25">
      <c r="A7795" s="6" t="s">
        <v>9291</v>
      </c>
      <c r="B7795" s="6">
        <v>3</v>
      </c>
    </row>
    <row r="7796" spans="1:2" x14ac:dyDescent="0.25">
      <c r="A7796" s="6" t="s">
        <v>10576</v>
      </c>
      <c r="B7796" s="6">
        <v>3</v>
      </c>
    </row>
    <row r="7797" spans="1:2" x14ac:dyDescent="0.25">
      <c r="A7797" s="6" t="s">
        <v>10577</v>
      </c>
      <c r="B7797" s="6">
        <v>3</v>
      </c>
    </row>
    <row r="7798" spans="1:2" x14ac:dyDescent="0.25">
      <c r="A7798" s="6" t="s">
        <v>10579</v>
      </c>
      <c r="B7798" s="6">
        <v>3</v>
      </c>
    </row>
    <row r="7799" spans="1:2" x14ac:dyDescent="0.25">
      <c r="A7799" s="6" t="s">
        <v>9815</v>
      </c>
      <c r="B7799" s="6">
        <v>3</v>
      </c>
    </row>
    <row r="7800" spans="1:2" x14ac:dyDescent="0.25">
      <c r="A7800" s="6" t="s">
        <v>10581</v>
      </c>
      <c r="B7800" s="6">
        <v>3</v>
      </c>
    </row>
    <row r="7801" spans="1:2" x14ac:dyDescent="0.25">
      <c r="A7801" s="6" t="s">
        <v>10583</v>
      </c>
      <c r="B7801" s="6">
        <v>3</v>
      </c>
    </row>
    <row r="7802" spans="1:2" x14ac:dyDescent="0.25">
      <c r="A7802" s="6" t="s">
        <v>10585</v>
      </c>
      <c r="B7802" s="6">
        <v>3</v>
      </c>
    </row>
    <row r="7803" spans="1:2" x14ac:dyDescent="0.25">
      <c r="A7803" s="6" t="s">
        <v>10587</v>
      </c>
      <c r="B7803" s="6">
        <v>3</v>
      </c>
    </row>
    <row r="7804" spans="1:2" x14ac:dyDescent="0.25">
      <c r="A7804" s="6" t="s">
        <v>9816</v>
      </c>
      <c r="B7804" s="6">
        <v>3</v>
      </c>
    </row>
    <row r="7805" spans="1:2" x14ac:dyDescent="0.25">
      <c r="A7805" s="6" t="s">
        <v>10589</v>
      </c>
      <c r="B7805" s="6">
        <v>3</v>
      </c>
    </row>
    <row r="7806" spans="1:2" x14ac:dyDescent="0.25">
      <c r="A7806" s="6" t="s">
        <v>9292</v>
      </c>
      <c r="B7806" s="6">
        <v>3</v>
      </c>
    </row>
    <row r="7807" spans="1:2" x14ac:dyDescent="0.25">
      <c r="A7807" s="6" t="s">
        <v>10291</v>
      </c>
      <c r="B7807" s="6">
        <v>3</v>
      </c>
    </row>
    <row r="7808" spans="1:2" x14ac:dyDescent="0.25">
      <c r="A7808" s="6" t="s">
        <v>10590</v>
      </c>
      <c r="B7808" s="6">
        <v>3</v>
      </c>
    </row>
    <row r="7809" spans="1:2" x14ac:dyDescent="0.25">
      <c r="A7809" s="6" t="s">
        <v>10592</v>
      </c>
      <c r="B7809" s="6">
        <v>3</v>
      </c>
    </row>
    <row r="7810" spans="1:2" x14ac:dyDescent="0.25">
      <c r="A7810" s="6" t="s">
        <v>9818</v>
      </c>
      <c r="B7810" s="6">
        <v>3</v>
      </c>
    </row>
    <row r="7811" spans="1:2" x14ac:dyDescent="0.25">
      <c r="A7811" s="6" t="s">
        <v>9294</v>
      </c>
      <c r="B7811" s="6">
        <v>3</v>
      </c>
    </row>
    <row r="7812" spans="1:2" x14ac:dyDescent="0.25">
      <c r="A7812" s="6" t="s">
        <v>9296</v>
      </c>
      <c r="B7812" s="6">
        <v>3</v>
      </c>
    </row>
    <row r="7813" spans="1:2" x14ac:dyDescent="0.25">
      <c r="A7813" s="6" t="s">
        <v>9819</v>
      </c>
      <c r="B7813" s="6">
        <v>3</v>
      </c>
    </row>
    <row r="7814" spans="1:2" x14ac:dyDescent="0.25">
      <c r="A7814" s="6" t="s">
        <v>9821</v>
      </c>
      <c r="B7814" s="6">
        <v>3</v>
      </c>
    </row>
    <row r="7815" spans="1:2" x14ac:dyDescent="0.25">
      <c r="A7815" s="6" t="s">
        <v>10266</v>
      </c>
      <c r="B7815" s="6">
        <v>3</v>
      </c>
    </row>
    <row r="7816" spans="1:2" x14ac:dyDescent="0.25">
      <c r="A7816" s="6" t="s">
        <v>10594</v>
      </c>
      <c r="B7816" s="6">
        <v>3</v>
      </c>
    </row>
    <row r="7817" spans="1:2" x14ac:dyDescent="0.25">
      <c r="A7817" s="6" t="s">
        <v>9297</v>
      </c>
      <c r="B7817" s="6">
        <v>3</v>
      </c>
    </row>
    <row r="7818" spans="1:2" x14ac:dyDescent="0.25">
      <c r="A7818" s="6" t="s">
        <v>9299</v>
      </c>
      <c r="B7818" s="6">
        <v>3</v>
      </c>
    </row>
    <row r="7819" spans="1:2" x14ac:dyDescent="0.25">
      <c r="A7819" s="6" t="s">
        <v>9822</v>
      </c>
      <c r="B7819" s="6">
        <v>3</v>
      </c>
    </row>
    <row r="7820" spans="1:2" x14ac:dyDescent="0.25">
      <c r="A7820" s="6" t="s">
        <v>10596</v>
      </c>
      <c r="B7820" s="6">
        <v>3</v>
      </c>
    </row>
    <row r="7821" spans="1:2" x14ac:dyDescent="0.25">
      <c r="A7821" s="6" t="s">
        <v>10598</v>
      </c>
      <c r="B7821" s="6">
        <v>3</v>
      </c>
    </row>
    <row r="7822" spans="1:2" x14ac:dyDescent="0.25">
      <c r="A7822" s="6" t="s">
        <v>9823</v>
      </c>
      <c r="B7822" s="6">
        <v>3</v>
      </c>
    </row>
    <row r="7823" spans="1:2" x14ac:dyDescent="0.25">
      <c r="A7823" s="6" t="s">
        <v>11687</v>
      </c>
      <c r="B7823" s="6">
        <v>3</v>
      </c>
    </row>
    <row r="7824" spans="1:2" x14ac:dyDescent="0.25">
      <c r="A7824" s="6" t="s">
        <v>10599</v>
      </c>
      <c r="B7824" s="6">
        <v>3</v>
      </c>
    </row>
    <row r="7825" spans="1:2" x14ac:dyDescent="0.25">
      <c r="A7825" s="6" t="s">
        <v>10600</v>
      </c>
      <c r="B7825" s="6">
        <v>3</v>
      </c>
    </row>
    <row r="7826" spans="1:2" x14ac:dyDescent="0.25">
      <c r="A7826" s="6" t="s">
        <v>10602</v>
      </c>
      <c r="B7826" s="6">
        <v>3</v>
      </c>
    </row>
    <row r="7827" spans="1:2" x14ac:dyDescent="0.25">
      <c r="A7827" s="6" t="s">
        <v>11689</v>
      </c>
      <c r="B7827" s="6">
        <v>3</v>
      </c>
    </row>
    <row r="7828" spans="1:2" x14ac:dyDescent="0.25">
      <c r="A7828" s="6" t="s">
        <v>10604</v>
      </c>
      <c r="B7828" s="6">
        <v>3</v>
      </c>
    </row>
    <row r="7829" spans="1:2" x14ac:dyDescent="0.25">
      <c r="A7829" s="6" t="s">
        <v>10606</v>
      </c>
      <c r="B7829" s="6">
        <v>3</v>
      </c>
    </row>
    <row r="7830" spans="1:2" x14ac:dyDescent="0.25">
      <c r="A7830" s="6" t="s">
        <v>9825</v>
      </c>
      <c r="B7830" s="6">
        <v>3</v>
      </c>
    </row>
    <row r="7831" spans="1:2" x14ac:dyDescent="0.25">
      <c r="A7831" s="6" t="s">
        <v>10608</v>
      </c>
      <c r="B7831" s="6">
        <v>3</v>
      </c>
    </row>
    <row r="7832" spans="1:2" x14ac:dyDescent="0.25">
      <c r="A7832" s="6" t="s">
        <v>10610</v>
      </c>
      <c r="B7832" s="6">
        <v>3</v>
      </c>
    </row>
    <row r="7833" spans="1:2" x14ac:dyDescent="0.25">
      <c r="A7833" s="6" t="s">
        <v>10612</v>
      </c>
      <c r="B7833" s="6">
        <v>3</v>
      </c>
    </row>
    <row r="7834" spans="1:2" x14ac:dyDescent="0.25">
      <c r="A7834" s="6" t="s">
        <v>10613</v>
      </c>
      <c r="B7834" s="6">
        <v>3</v>
      </c>
    </row>
    <row r="7835" spans="1:2" x14ac:dyDescent="0.25">
      <c r="A7835" s="6" t="s">
        <v>10615</v>
      </c>
      <c r="B7835" s="6">
        <v>3</v>
      </c>
    </row>
    <row r="7836" spans="1:2" x14ac:dyDescent="0.25">
      <c r="A7836" s="6" t="s">
        <v>10617</v>
      </c>
      <c r="B7836" s="6">
        <v>3</v>
      </c>
    </row>
    <row r="7837" spans="1:2" x14ac:dyDescent="0.25">
      <c r="A7837" s="6" t="s">
        <v>10264</v>
      </c>
      <c r="B7837" s="6">
        <v>3</v>
      </c>
    </row>
    <row r="7838" spans="1:2" x14ac:dyDescent="0.25">
      <c r="A7838" s="6" t="s">
        <v>10618</v>
      </c>
      <c r="B7838" s="6">
        <v>3</v>
      </c>
    </row>
    <row r="7839" spans="1:2" x14ac:dyDescent="0.25">
      <c r="A7839" s="6" t="s">
        <v>9827</v>
      </c>
      <c r="B7839" s="6">
        <v>3</v>
      </c>
    </row>
    <row r="7840" spans="1:2" x14ac:dyDescent="0.25">
      <c r="A7840" s="6" t="s">
        <v>10619</v>
      </c>
      <c r="B7840" s="6">
        <v>3</v>
      </c>
    </row>
    <row r="7841" spans="1:2" x14ac:dyDescent="0.25">
      <c r="A7841" s="6" t="s">
        <v>10620</v>
      </c>
      <c r="B7841" s="6">
        <v>3</v>
      </c>
    </row>
    <row r="7842" spans="1:2" x14ac:dyDescent="0.25">
      <c r="A7842" s="6" t="s">
        <v>10622</v>
      </c>
      <c r="B7842" s="6">
        <v>3</v>
      </c>
    </row>
    <row r="7843" spans="1:2" x14ac:dyDescent="0.25">
      <c r="A7843" s="6" t="s">
        <v>10623</v>
      </c>
      <c r="B7843" s="6">
        <v>3</v>
      </c>
    </row>
    <row r="7844" spans="1:2" x14ac:dyDescent="0.25">
      <c r="A7844" s="6" t="s">
        <v>10625</v>
      </c>
      <c r="B7844" s="6">
        <v>3</v>
      </c>
    </row>
    <row r="7845" spans="1:2" x14ac:dyDescent="0.25">
      <c r="A7845" s="6" t="s">
        <v>10627</v>
      </c>
      <c r="B7845" s="6">
        <v>3</v>
      </c>
    </row>
    <row r="7846" spans="1:2" x14ac:dyDescent="0.25">
      <c r="A7846" s="6" t="s">
        <v>9829</v>
      </c>
      <c r="B7846" s="6">
        <v>3</v>
      </c>
    </row>
    <row r="7847" spans="1:2" x14ac:dyDescent="0.25">
      <c r="A7847" s="6" t="s">
        <v>10629</v>
      </c>
      <c r="B7847" s="6">
        <v>3</v>
      </c>
    </row>
    <row r="7848" spans="1:2" x14ac:dyDescent="0.25">
      <c r="A7848" s="6" t="s">
        <v>11690</v>
      </c>
      <c r="B7848" s="6">
        <v>3</v>
      </c>
    </row>
    <row r="7849" spans="1:2" x14ac:dyDescent="0.25">
      <c r="A7849" s="6" t="s">
        <v>9831</v>
      </c>
      <c r="B7849" s="6">
        <v>3</v>
      </c>
    </row>
    <row r="7850" spans="1:2" x14ac:dyDescent="0.25">
      <c r="A7850" s="6" t="s">
        <v>10631</v>
      </c>
      <c r="B7850" s="6">
        <v>3</v>
      </c>
    </row>
    <row r="7851" spans="1:2" x14ac:dyDescent="0.25">
      <c r="A7851" s="6" t="s">
        <v>10633</v>
      </c>
      <c r="B7851" s="6">
        <v>3</v>
      </c>
    </row>
    <row r="7852" spans="1:2" x14ac:dyDescent="0.25">
      <c r="A7852" s="6" t="s">
        <v>10635</v>
      </c>
      <c r="B7852" s="6">
        <v>3</v>
      </c>
    </row>
    <row r="7853" spans="1:2" x14ac:dyDescent="0.25">
      <c r="A7853" s="6" t="s">
        <v>9833</v>
      </c>
      <c r="B7853" s="6">
        <v>3</v>
      </c>
    </row>
    <row r="7854" spans="1:2" x14ac:dyDescent="0.25">
      <c r="A7854" s="6" t="s">
        <v>10637</v>
      </c>
      <c r="B7854" s="6">
        <v>3</v>
      </c>
    </row>
    <row r="7855" spans="1:2" x14ac:dyDescent="0.25">
      <c r="A7855" s="6" t="s">
        <v>10639</v>
      </c>
      <c r="B7855" s="6">
        <v>3</v>
      </c>
    </row>
    <row r="7856" spans="1:2" x14ac:dyDescent="0.25">
      <c r="A7856" s="6" t="s">
        <v>10640</v>
      </c>
      <c r="B7856" s="6">
        <v>3</v>
      </c>
    </row>
    <row r="7857" spans="1:2" x14ac:dyDescent="0.25">
      <c r="A7857" s="6" t="s">
        <v>10641</v>
      </c>
      <c r="B7857" s="6">
        <v>3</v>
      </c>
    </row>
    <row r="7858" spans="1:2" x14ac:dyDescent="0.25">
      <c r="A7858" s="6" t="s">
        <v>10280</v>
      </c>
      <c r="B7858" s="6">
        <v>3</v>
      </c>
    </row>
    <row r="7859" spans="1:2" x14ac:dyDescent="0.25">
      <c r="A7859" s="6" t="s">
        <v>10642</v>
      </c>
      <c r="B7859" s="6">
        <v>3</v>
      </c>
    </row>
    <row r="7860" spans="1:2" x14ac:dyDescent="0.25">
      <c r="A7860" s="6" t="s">
        <v>10643</v>
      </c>
      <c r="B7860" s="6">
        <v>3</v>
      </c>
    </row>
    <row r="7861" spans="1:2" x14ac:dyDescent="0.25">
      <c r="A7861" s="6" t="s">
        <v>10645</v>
      </c>
      <c r="B7861" s="6">
        <v>3</v>
      </c>
    </row>
    <row r="7862" spans="1:2" x14ac:dyDescent="0.25">
      <c r="A7862" s="6" t="s">
        <v>10646</v>
      </c>
      <c r="B7862" s="6">
        <v>3</v>
      </c>
    </row>
    <row r="7863" spans="1:2" x14ac:dyDescent="0.25">
      <c r="A7863" s="6" t="s">
        <v>9834</v>
      </c>
      <c r="B7863" s="6">
        <v>3</v>
      </c>
    </row>
    <row r="7864" spans="1:2" x14ac:dyDescent="0.25">
      <c r="A7864" s="6" t="s">
        <v>9836</v>
      </c>
      <c r="B7864" s="6">
        <v>3</v>
      </c>
    </row>
    <row r="7865" spans="1:2" x14ac:dyDescent="0.25">
      <c r="A7865" s="6" t="s">
        <v>10647</v>
      </c>
      <c r="B7865" s="6">
        <v>3</v>
      </c>
    </row>
    <row r="7866" spans="1:2" x14ac:dyDescent="0.25">
      <c r="A7866" s="6" t="s">
        <v>10649</v>
      </c>
      <c r="B7866" s="6">
        <v>3</v>
      </c>
    </row>
    <row r="7867" spans="1:2" x14ac:dyDescent="0.25">
      <c r="A7867" s="6" t="s">
        <v>10651</v>
      </c>
      <c r="B7867" s="6">
        <v>3</v>
      </c>
    </row>
    <row r="7868" spans="1:2" x14ac:dyDescent="0.25">
      <c r="A7868" s="6" t="s">
        <v>9837</v>
      </c>
      <c r="B7868" s="6">
        <v>3</v>
      </c>
    </row>
    <row r="7869" spans="1:2" x14ac:dyDescent="0.25">
      <c r="A7869" s="6" t="s">
        <v>11691</v>
      </c>
      <c r="B7869" s="6">
        <v>3</v>
      </c>
    </row>
    <row r="7870" spans="1:2" x14ac:dyDescent="0.25">
      <c r="A7870" s="6" t="s">
        <v>10653</v>
      </c>
      <c r="B7870" s="6">
        <v>3</v>
      </c>
    </row>
    <row r="7871" spans="1:2" x14ac:dyDescent="0.25">
      <c r="A7871" s="6" t="s">
        <v>9839</v>
      </c>
      <c r="B7871" s="6">
        <v>3</v>
      </c>
    </row>
    <row r="7872" spans="1:2" x14ac:dyDescent="0.25">
      <c r="A7872" s="6" t="s">
        <v>9841</v>
      </c>
      <c r="B7872" s="6">
        <v>3</v>
      </c>
    </row>
    <row r="7873" spans="1:2" x14ac:dyDescent="0.25">
      <c r="A7873" s="6" t="s">
        <v>10654</v>
      </c>
      <c r="B7873" s="6">
        <v>3</v>
      </c>
    </row>
    <row r="7874" spans="1:2" x14ac:dyDescent="0.25">
      <c r="A7874" s="6" t="s">
        <v>10655</v>
      </c>
      <c r="B7874" s="6">
        <v>3</v>
      </c>
    </row>
    <row r="7875" spans="1:2" x14ac:dyDescent="0.25">
      <c r="A7875" s="6" t="s">
        <v>10656</v>
      </c>
      <c r="B7875" s="6">
        <v>3</v>
      </c>
    </row>
    <row r="7876" spans="1:2" x14ac:dyDescent="0.25">
      <c r="A7876" s="6" t="s">
        <v>9842</v>
      </c>
      <c r="B7876" s="6">
        <v>3</v>
      </c>
    </row>
    <row r="7877" spans="1:2" x14ac:dyDescent="0.25">
      <c r="A7877" s="6" t="s">
        <v>9843</v>
      </c>
      <c r="B7877" s="6">
        <v>3</v>
      </c>
    </row>
    <row r="7878" spans="1:2" x14ac:dyDescent="0.25">
      <c r="A7878" s="6" t="s">
        <v>11692</v>
      </c>
      <c r="B7878" s="6">
        <v>3</v>
      </c>
    </row>
    <row r="7879" spans="1:2" x14ac:dyDescent="0.25">
      <c r="A7879" s="6" t="s">
        <v>10657</v>
      </c>
      <c r="B7879" s="6">
        <v>3</v>
      </c>
    </row>
    <row r="7880" spans="1:2" x14ac:dyDescent="0.25">
      <c r="A7880" s="6" t="s">
        <v>10281</v>
      </c>
      <c r="B7880" s="6">
        <v>3</v>
      </c>
    </row>
    <row r="7881" spans="1:2" x14ac:dyDescent="0.25">
      <c r="A7881" s="6" t="s">
        <v>10658</v>
      </c>
      <c r="B7881" s="6">
        <v>3</v>
      </c>
    </row>
    <row r="7882" spans="1:2" x14ac:dyDescent="0.25">
      <c r="A7882" s="6" t="s">
        <v>10296</v>
      </c>
      <c r="B7882" s="6">
        <v>3</v>
      </c>
    </row>
    <row r="7883" spans="1:2" x14ac:dyDescent="0.25">
      <c r="A7883" s="6" t="s">
        <v>9845</v>
      </c>
      <c r="B7883" s="6">
        <v>3</v>
      </c>
    </row>
    <row r="7884" spans="1:2" x14ac:dyDescent="0.25">
      <c r="A7884" s="6" t="s">
        <v>9847</v>
      </c>
      <c r="B7884" s="6">
        <v>3</v>
      </c>
    </row>
    <row r="7885" spans="1:2" x14ac:dyDescent="0.25">
      <c r="A7885" s="6" t="s">
        <v>9849</v>
      </c>
      <c r="B7885" s="6">
        <v>3</v>
      </c>
    </row>
    <row r="7886" spans="1:2" x14ac:dyDescent="0.25">
      <c r="A7886" s="6" t="s">
        <v>10660</v>
      </c>
      <c r="B7886" s="6">
        <v>3</v>
      </c>
    </row>
    <row r="7887" spans="1:2" x14ac:dyDescent="0.25">
      <c r="A7887" s="6" t="s">
        <v>9301</v>
      </c>
      <c r="B7887" s="6">
        <v>3</v>
      </c>
    </row>
    <row r="7888" spans="1:2" x14ac:dyDescent="0.25">
      <c r="A7888" s="6" t="s">
        <v>10662</v>
      </c>
      <c r="B7888" s="6">
        <v>3</v>
      </c>
    </row>
    <row r="7889" spans="1:2" x14ac:dyDescent="0.25">
      <c r="A7889" s="6" t="s">
        <v>9302</v>
      </c>
      <c r="B7889" s="6">
        <v>3</v>
      </c>
    </row>
    <row r="7890" spans="1:2" x14ac:dyDescent="0.25">
      <c r="A7890" s="6" t="s">
        <v>10664</v>
      </c>
      <c r="B7890" s="6">
        <v>3</v>
      </c>
    </row>
    <row r="7891" spans="1:2" x14ac:dyDescent="0.25">
      <c r="A7891" s="6" t="s">
        <v>10666</v>
      </c>
      <c r="B7891" s="6">
        <v>3</v>
      </c>
    </row>
    <row r="7892" spans="1:2" x14ac:dyDescent="0.25">
      <c r="A7892" s="6" t="s">
        <v>9851</v>
      </c>
      <c r="B7892" s="6">
        <v>3</v>
      </c>
    </row>
    <row r="7893" spans="1:2" x14ac:dyDescent="0.25">
      <c r="A7893" s="6" t="s">
        <v>9853</v>
      </c>
      <c r="B7893" s="6">
        <v>3</v>
      </c>
    </row>
    <row r="7894" spans="1:2" x14ac:dyDescent="0.25">
      <c r="A7894" s="6" t="s">
        <v>9855</v>
      </c>
      <c r="B7894" s="6">
        <v>3</v>
      </c>
    </row>
    <row r="7895" spans="1:2" x14ac:dyDescent="0.25">
      <c r="A7895" s="6" t="s">
        <v>10668</v>
      </c>
      <c r="B7895" s="6">
        <v>3</v>
      </c>
    </row>
    <row r="7896" spans="1:2" x14ac:dyDescent="0.25">
      <c r="A7896" s="6" t="s">
        <v>9856</v>
      </c>
      <c r="B7896" s="6">
        <v>3</v>
      </c>
    </row>
    <row r="7897" spans="1:2" x14ac:dyDescent="0.25">
      <c r="A7897" s="6" t="s">
        <v>11694</v>
      </c>
      <c r="B7897" s="6">
        <v>3</v>
      </c>
    </row>
    <row r="7898" spans="1:2" x14ac:dyDescent="0.25">
      <c r="A7898" s="6" t="s">
        <v>9857</v>
      </c>
      <c r="B7898" s="6">
        <v>3</v>
      </c>
    </row>
    <row r="7899" spans="1:2" x14ac:dyDescent="0.25">
      <c r="A7899" s="6" t="s">
        <v>9858</v>
      </c>
      <c r="B7899" s="6">
        <v>3</v>
      </c>
    </row>
    <row r="7900" spans="1:2" x14ac:dyDescent="0.25">
      <c r="A7900" s="6" t="s">
        <v>9860</v>
      </c>
      <c r="B7900" s="6">
        <v>3</v>
      </c>
    </row>
    <row r="7901" spans="1:2" x14ac:dyDescent="0.25">
      <c r="A7901" s="6" t="s">
        <v>9862</v>
      </c>
      <c r="B7901" s="6">
        <v>3</v>
      </c>
    </row>
    <row r="7902" spans="1:2" x14ac:dyDescent="0.25">
      <c r="A7902" s="6" t="s">
        <v>9864</v>
      </c>
      <c r="B7902" s="6">
        <v>3</v>
      </c>
    </row>
    <row r="7903" spans="1:2" x14ac:dyDescent="0.25">
      <c r="A7903" s="6" t="s">
        <v>10670</v>
      </c>
      <c r="B7903" s="6">
        <v>3</v>
      </c>
    </row>
    <row r="7904" spans="1:2" x14ac:dyDescent="0.25">
      <c r="A7904" s="6" t="s">
        <v>10672</v>
      </c>
      <c r="B7904" s="6">
        <v>3</v>
      </c>
    </row>
    <row r="7905" spans="1:2" x14ac:dyDescent="0.25">
      <c r="A7905" s="6" t="s">
        <v>10674</v>
      </c>
      <c r="B7905" s="6">
        <v>3</v>
      </c>
    </row>
    <row r="7906" spans="1:2" x14ac:dyDescent="0.25">
      <c r="A7906" s="6" t="s">
        <v>10676</v>
      </c>
      <c r="B7906" s="6">
        <v>3</v>
      </c>
    </row>
    <row r="7907" spans="1:2" x14ac:dyDescent="0.25">
      <c r="A7907" s="6" t="s">
        <v>10678</v>
      </c>
      <c r="B7907" s="6">
        <v>3</v>
      </c>
    </row>
    <row r="7908" spans="1:2" x14ac:dyDescent="0.25">
      <c r="A7908" s="6" t="s">
        <v>9866</v>
      </c>
      <c r="B7908" s="6">
        <v>3</v>
      </c>
    </row>
    <row r="7909" spans="1:2" x14ac:dyDescent="0.25">
      <c r="A7909" s="6" t="s">
        <v>9868</v>
      </c>
      <c r="B7909" s="6">
        <v>3</v>
      </c>
    </row>
    <row r="7910" spans="1:2" x14ac:dyDescent="0.25">
      <c r="A7910" s="15" t="s">
        <v>11725</v>
      </c>
      <c r="B7910" s="6">
        <v>3</v>
      </c>
    </row>
    <row r="7911" spans="1:2" x14ac:dyDescent="0.25">
      <c r="A7911" s="6" t="s">
        <v>9871</v>
      </c>
      <c r="B7911" s="6">
        <v>3</v>
      </c>
    </row>
    <row r="7912" spans="1:2" x14ac:dyDescent="0.25">
      <c r="A7912" s="6" t="s">
        <v>10680</v>
      </c>
      <c r="B7912" s="6">
        <v>3</v>
      </c>
    </row>
    <row r="7913" spans="1:2" x14ac:dyDescent="0.25">
      <c r="A7913" s="6" t="s">
        <v>10682</v>
      </c>
      <c r="B7913" s="6">
        <v>3</v>
      </c>
    </row>
    <row r="7914" spans="1:2" x14ac:dyDescent="0.25">
      <c r="A7914" s="6" t="s">
        <v>10683</v>
      </c>
      <c r="B7914" s="6">
        <v>3</v>
      </c>
    </row>
    <row r="7915" spans="1:2" x14ac:dyDescent="0.25">
      <c r="A7915" s="6" t="s">
        <v>10685</v>
      </c>
      <c r="B7915" s="6">
        <v>3</v>
      </c>
    </row>
    <row r="7916" spans="1:2" x14ac:dyDescent="0.25">
      <c r="A7916" s="6" t="s">
        <v>10687</v>
      </c>
      <c r="B7916" s="6">
        <v>3</v>
      </c>
    </row>
    <row r="7917" spans="1:2" x14ac:dyDescent="0.25">
      <c r="A7917" s="6" t="s">
        <v>9872</v>
      </c>
      <c r="B7917" s="6">
        <v>3</v>
      </c>
    </row>
    <row r="7918" spans="1:2" x14ac:dyDescent="0.25">
      <c r="A7918" s="6" t="s">
        <v>9874</v>
      </c>
      <c r="B7918" s="6">
        <v>3</v>
      </c>
    </row>
    <row r="7919" spans="1:2" x14ac:dyDescent="0.25">
      <c r="A7919" s="6" t="s">
        <v>10688</v>
      </c>
      <c r="B7919" s="6">
        <v>3</v>
      </c>
    </row>
    <row r="7920" spans="1:2" x14ac:dyDescent="0.25">
      <c r="A7920" s="6" t="s">
        <v>10690</v>
      </c>
      <c r="B7920" s="6">
        <v>3</v>
      </c>
    </row>
    <row r="7921" spans="1:2" x14ac:dyDescent="0.25">
      <c r="A7921" s="6" t="s">
        <v>10691</v>
      </c>
      <c r="B7921" s="6">
        <v>3</v>
      </c>
    </row>
    <row r="7922" spans="1:2" x14ac:dyDescent="0.25">
      <c r="A7922" s="6" t="s">
        <v>9876</v>
      </c>
      <c r="B7922" s="6">
        <v>3</v>
      </c>
    </row>
    <row r="7923" spans="1:2" x14ac:dyDescent="0.25">
      <c r="A7923" s="6" t="s">
        <v>10693</v>
      </c>
      <c r="B7923" s="6">
        <v>3</v>
      </c>
    </row>
    <row r="7924" spans="1:2" x14ac:dyDescent="0.25">
      <c r="A7924" s="6" t="s">
        <v>10694</v>
      </c>
      <c r="B7924" s="6">
        <v>3</v>
      </c>
    </row>
    <row r="7925" spans="1:2" x14ac:dyDescent="0.25">
      <c r="A7925" s="6" t="s">
        <v>10696</v>
      </c>
      <c r="B7925" s="6">
        <v>3</v>
      </c>
    </row>
    <row r="7926" spans="1:2" x14ac:dyDescent="0.25">
      <c r="A7926" s="6" t="s">
        <v>10698</v>
      </c>
      <c r="B7926" s="6">
        <v>3</v>
      </c>
    </row>
    <row r="7927" spans="1:2" x14ac:dyDescent="0.25">
      <c r="A7927" s="6" t="s">
        <v>9878</v>
      </c>
      <c r="B7927" s="6">
        <v>3</v>
      </c>
    </row>
    <row r="7928" spans="1:2" x14ac:dyDescent="0.25">
      <c r="A7928" s="6" t="s">
        <v>10273</v>
      </c>
      <c r="B7928" s="6">
        <v>3</v>
      </c>
    </row>
    <row r="7929" spans="1:2" x14ac:dyDescent="0.25">
      <c r="A7929" s="6" t="s">
        <v>11696</v>
      </c>
      <c r="B7929" s="6">
        <v>3</v>
      </c>
    </row>
    <row r="7930" spans="1:2" x14ac:dyDescent="0.25">
      <c r="A7930" s="6" t="s">
        <v>10699</v>
      </c>
      <c r="B7930" s="6">
        <v>3</v>
      </c>
    </row>
    <row r="7931" spans="1:2" x14ac:dyDescent="0.25">
      <c r="A7931" s="6" t="s">
        <v>10701</v>
      </c>
      <c r="B7931" s="6">
        <v>3</v>
      </c>
    </row>
    <row r="7932" spans="1:2" x14ac:dyDescent="0.25">
      <c r="A7932" s="6" t="s">
        <v>10702</v>
      </c>
      <c r="B7932" s="6">
        <v>3</v>
      </c>
    </row>
    <row r="7933" spans="1:2" x14ac:dyDescent="0.25">
      <c r="A7933" s="6" t="s">
        <v>10703</v>
      </c>
      <c r="B7933" s="6">
        <v>3</v>
      </c>
    </row>
    <row r="7934" spans="1:2" x14ac:dyDescent="0.25">
      <c r="A7934" s="6" t="s">
        <v>10704</v>
      </c>
      <c r="B7934" s="6">
        <v>3</v>
      </c>
    </row>
    <row r="7935" spans="1:2" x14ac:dyDescent="0.25">
      <c r="A7935" s="6" t="s">
        <v>10706</v>
      </c>
      <c r="B7935" s="6">
        <v>3</v>
      </c>
    </row>
    <row r="7936" spans="1:2" x14ac:dyDescent="0.25">
      <c r="A7936" s="6" t="s">
        <v>9880</v>
      </c>
      <c r="B7936" s="6">
        <v>3</v>
      </c>
    </row>
    <row r="7937" spans="1:2" x14ac:dyDescent="0.25">
      <c r="A7937" s="6" t="s">
        <v>10708</v>
      </c>
      <c r="B7937" s="6">
        <v>3</v>
      </c>
    </row>
    <row r="7938" spans="1:2" x14ac:dyDescent="0.25">
      <c r="A7938" s="6" t="s">
        <v>11697</v>
      </c>
      <c r="B7938" s="6">
        <v>3</v>
      </c>
    </row>
    <row r="7939" spans="1:2" x14ac:dyDescent="0.25">
      <c r="A7939" s="6" t="s">
        <v>10710</v>
      </c>
      <c r="B7939" s="6">
        <v>3</v>
      </c>
    </row>
    <row r="7940" spans="1:2" x14ac:dyDescent="0.25">
      <c r="A7940" s="6" t="s">
        <v>11698</v>
      </c>
      <c r="B7940" s="6">
        <v>3</v>
      </c>
    </row>
    <row r="7941" spans="1:2" x14ac:dyDescent="0.25">
      <c r="A7941" s="6" t="s">
        <v>9882</v>
      </c>
      <c r="B7941" s="6">
        <v>3</v>
      </c>
    </row>
    <row r="7942" spans="1:2" x14ac:dyDescent="0.25">
      <c r="A7942" s="6" t="s">
        <v>10711</v>
      </c>
      <c r="B7942" s="6">
        <v>3</v>
      </c>
    </row>
    <row r="7943" spans="1:2" x14ac:dyDescent="0.25">
      <c r="A7943" s="6" t="s">
        <v>10712</v>
      </c>
      <c r="B7943" s="6">
        <v>3</v>
      </c>
    </row>
    <row r="7944" spans="1:2" x14ac:dyDescent="0.25">
      <c r="A7944" s="6" t="s">
        <v>10713</v>
      </c>
      <c r="B7944" s="6">
        <v>3</v>
      </c>
    </row>
    <row r="7945" spans="1:2" x14ac:dyDescent="0.25">
      <c r="A7945" s="6" t="s">
        <v>9304</v>
      </c>
      <c r="B7945" s="6">
        <v>3</v>
      </c>
    </row>
    <row r="7946" spans="1:2" x14ac:dyDescent="0.25">
      <c r="A7946" s="6" t="s">
        <v>10714</v>
      </c>
      <c r="B7946" s="6">
        <v>3</v>
      </c>
    </row>
    <row r="7947" spans="1:2" x14ac:dyDescent="0.25">
      <c r="A7947" s="6" t="s">
        <v>10716</v>
      </c>
      <c r="B7947" s="6">
        <v>3</v>
      </c>
    </row>
    <row r="7948" spans="1:2" x14ac:dyDescent="0.25">
      <c r="A7948" s="6" t="s">
        <v>10718</v>
      </c>
      <c r="B7948" s="6">
        <v>3</v>
      </c>
    </row>
    <row r="7949" spans="1:2" x14ac:dyDescent="0.25">
      <c r="A7949" s="6" t="s">
        <v>10720</v>
      </c>
      <c r="B7949" s="6">
        <v>3</v>
      </c>
    </row>
    <row r="7950" spans="1:2" x14ac:dyDescent="0.25">
      <c r="A7950" s="6" t="s">
        <v>9883</v>
      </c>
      <c r="B7950" s="6">
        <v>3</v>
      </c>
    </row>
    <row r="7951" spans="1:2" x14ac:dyDescent="0.25">
      <c r="A7951" s="6" t="s">
        <v>9885</v>
      </c>
      <c r="B7951" s="6">
        <v>3</v>
      </c>
    </row>
    <row r="7952" spans="1:2" x14ac:dyDescent="0.25">
      <c r="A7952" s="6" t="s">
        <v>10722</v>
      </c>
      <c r="B7952" s="6">
        <v>3</v>
      </c>
    </row>
    <row r="7953" spans="1:2" x14ac:dyDescent="0.25">
      <c r="A7953" s="6" t="s">
        <v>10724</v>
      </c>
      <c r="B7953" s="6">
        <v>3</v>
      </c>
    </row>
    <row r="7954" spans="1:2" x14ac:dyDescent="0.25">
      <c r="A7954" s="6" t="s">
        <v>10726</v>
      </c>
      <c r="B7954" s="6">
        <v>3</v>
      </c>
    </row>
    <row r="7955" spans="1:2" x14ac:dyDescent="0.25">
      <c r="A7955" s="6" t="s">
        <v>10727</v>
      </c>
      <c r="B7955" s="6">
        <v>3</v>
      </c>
    </row>
    <row r="7956" spans="1:2" x14ac:dyDescent="0.25">
      <c r="A7956" s="6" t="s">
        <v>10728</v>
      </c>
      <c r="B7956" s="6">
        <v>3</v>
      </c>
    </row>
    <row r="7957" spans="1:2" x14ac:dyDescent="0.25">
      <c r="A7957" s="6" t="s">
        <v>10729</v>
      </c>
      <c r="B7957" s="6">
        <v>3</v>
      </c>
    </row>
    <row r="7958" spans="1:2" x14ac:dyDescent="0.25">
      <c r="A7958" s="6" t="s">
        <v>11699</v>
      </c>
      <c r="B7958" s="6">
        <v>3</v>
      </c>
    </row>
    <row r="7959" spans="1:2" x14ac:dyDescent="0.25">
      <c r="A7959" s="6" t="s">
        <v>11700</v>
      </c>
      <c r="B7959" s="6">
        <v>3</v>
      </c>
    </row>
    <row r="7960" spans="1:2" x14ac:dyDescent="0.25">
      <c r="A7960" s="6" t="s">
        <v>10730</v>
      </c>
      <c r="B7960" s="6">
        <v>3</v>
      </c>
    </row>
    <row r="7961" spans="1:2" x14ac:dyDescent="0.25">
      <c r="A7961" s="6" t="s">
        <v>9887</v>
      </c>
      <c r="B7961" s="6">
        <v>3</v>
      </c>
    </row>
    <row r="7962" spans="1:2" x14ac:dyDescent="0.25">
      <c r="A7962" s="6" t="s">
        <v>10732</v>
      </c>
      <c r="B7962" s="6">
        <v>3</v>
      </c>
    </row>
    <row r="7963" spans="1:2" x14ac:dyDescent="0.25">
      <c r="A7963" s="6" t="s">
        <v>10734</v>
      </c>
      <c r="B7963" s="6">
        <v>3</v>
      </c>
    </row>
    <row r="7964" spans="1:2" x14ac:dyDescent="0.25">
      <c r="A7964" s="6" t="s">
        <v>9889</v>
      </c>
      <c r="B7964" s="6">
        <v>3</v>
      </c>
    </row>
    <row r="7965" spans="1:2" x14ac:dyDescent="0.25">
      <c r="A7965" s="6" t="s">
        <v>10736</v>
      </c>
      <c r="B7965" s="6">
        <v>3</v>
      </c>
    </row>
    <row r="7966" spans="1:2" x14ac:dyDescent="0.25">
      <c r="A7966" s="6" t="s">
        <v>10738</v>
      </c>
      <c r="B7966" s="6">
        <v>3</v>
      </c>
    </row>
    <row r="7967" spans="1:2" x14ac:dyDescent="0.25">
      <c r="A7967" s="6" t="s">
        <v>9891</v>
      </c>
      <c r="B7967" s="6">
        <v>3</v>
      </c>
    </row>
    <row r="7968" spans="1:2" x14ac:dyDescent="0.25">
      <c r="A7968" s="6" t="s">
        <v>11701</v>
      </c>
      <c r="B7968" s="6">
        <v>3</v>
      </c>
    </row>
    <row r="7969" spans="1:2" x14ac:dyDescent="0.25">
      <c r="A7969" s="6" t="s">
        <v>9893</v>
      </c>
      <c r="B7969" s="6">
        <v>3</v>
      </c>
    </row>
    <row r="7970" spans="1:2" x14ac:dyDescent="0.25">
      <c r="A7970" s="6" t="s">
        <v>10740</v>
      </c>
      <c r="B7970" s="6">
        <v>3</v>
      </c>
    </row>
    <row r="7971" spans="1:2" x14ac:dyDescent="0.25">
      <c r="A7971" s="6" t="s">
        <v>10742</v>
      </c>
      <c r="B7971" s="6">
        <v>3</v>
      </c>
    </row>
    <row r="7972" spans="1:2" x14ac:dyDescent="0.25">
      <c r="A7972" s="6" t="s">
        <v>10744</v>
      </c>
      <c r="B7972" s="6">
        <v>3</v>
      </c>
    </row>
    <row r="7973" spans="1:2" x14ac:dyDescent="0.25">
      <c r="A7973" s="6" t="s">
        <v>10746</v>
      </c>
      <c r="B7973" s="6">
        <v>3</v>
      </c>
    </row>
    <row r="7974" spans="1:2" x14ac:dyDescent="0.25">
      <c r="A7974" s="6" t="s">
        <v>10748</v>
      </c>
      <c r="B7974" s="6">
        <v>3</v>
      </c>
    </row>
    <row r="7975" spans="1:2" x14ac:dyDescent="0.25">
      <c r="A7975" s="6" t="s">
        <v>10749</v>
      </c>
      <c r="B7975" s="6">
        <v>3</v>
      </c>
    </row>
    <row r="7976" spans="1:2" x14ac:dyDescent="0.25">
      <c r="A7976" s="6" t="s">
        <v>10750</v>
      </c>
      <c r="B7976" s="6">
        <v>3</v>
      </c>
    </row>
    <row r="7977" spans="1:2" x14ac:dyDescent="0.25">
      <c r="A7977" s="6" t="s">
        <v>10752</v>
      </c>
      <c r="B7977" s="6">
        <v>3</v>
      </c>
    </row>
    <row r="7978" spans="1:2" x14ac:dyDescent="0.25">
      <c r="A7978" s="6" t="s">
        <v>10754</v>
      </c>
      <c r="B7978" s="6">
        <v>3</v>
      </c>
    </row>
    <row r="7979" spans="1:2" x14ac:dyDescent="0.25">
      <c r="A7979" s="6" t="s">
        <v>10756</v>
      </c>
      <c r="B7979" s="6">
        <v>3</v>
      </c>
    </row>
    <row r="7980" spans="1:2" x14ac:dyDescent="0.25">
      <c r="A7980" s="6" t="s">
        <v>9895</v>
      </c>
      <c r="B7980" s="6">
        <v>3</v>
      </c>
    </row>
    <row r="7981" spans="1:2" x14ac:dyDescent="0.25">
      <c r="A7981" s="6" t="s">
        <v>10300</v>
      </c>
      <c r="B7981" s="6">
        <v>3</v>
      </c>
    </row>
    <row r="7982" spans="1:2" x14ac:dyDescent="0.25">
      <c r="A7982" s="6" t="s">
        <v>10757</v>
      </c>
      <c r="B7982" s="6">
        <v>3</v>
      </c>
    </row>
    <row r="7983" spans="1:2" x14ac:dyDescent="0.25">
      <c r="A7983" s="6" t="s">
        <v>9897</v>
      </c>
      <c r="B7983" s="6">
        <v>3</v>
      </c>
    </row>
    <row r="7984" spans="1:2" x14ac:dyDescent="0.25">
      <c r="A7984" s="6" t="s">
        <v>11703</v>
      </c>
      <c r="B7984" s="6">
        <v>3</v>
      </c>
    </row>
    <row r="7985" spans="1:2" x14ac:dyDescent="0.25">
      <c r="A7985" s="6" t="s">
        <v>9899</v>
      </c>
      <c r="B7985" s="6">
        <v>3</v>
      </c>
    </row>
    <row r="7986" spans="1:2" x14ac:dyDescent="0.25">
      <c r="A7986" s="6" t="s">
        <v>9901</v>
      </c>
      <c r="B7986" s="6">
        <v>3</v>
      </c>
    </row>
    <row r="7987" spans="1:2" x14ac:dyDescent="0.25">
      <c r="A7987" s="6" t="s">
        <v>9902</v>
      </c>
      <c r="B7987" s="6">
        <v>3</v>
      </c>
    </row>
    <row r="7988" spans="1:2" x14ac:dyDescent="0.25">
      <c r="A7988" s="6" t="s">
        <v>9306</v>
      </c>
      <c r="B7988" s="6">
        <v>3</v>
      </c>
    </row>
    <row r="7989" spans="1:2" x14ac:dyDescent="0.25">
      <c r="A7989" s="6" t="s">
        <v>9904</v>
      </c>
      <c r="B7989" s="6">
        <v>3</v>
      </c>
    </row>
    <row r="7990" spans="1:2" x14ac:dyDescent="0.25">
      <c r="A7990" s="6" t="s">
        <v>9308</v>
      </c>
      <c r="B7990" s="6">
        <v>3</v>
      </c>
    </row>
    <row r="7991" spans="1:2" x14ac:dyDescent="0.25">
      <c r="A7991" s="6" t="s">
        <v>9906</v>
      </c>
      <c r="B7991" s="6">
        <v>3</v>
      </c>
    </row>
    <row r="7992" spans="1:2" x14ac:dyDescent="0.25">
      <c r="A7992" s="6" t="s">
        <v>10759</v>
      </c>
      <c r="B7992" s="6">
        <v>3</v>
      </c>
    </row>
    <row r="7993" spans="1:2" x14ac:dyDescent="0.25">
      <c r="A7993" s="6" t="s">
        <v>9309</v>
      </c>
      <c r="B7993" s="6">
        <v>3</v>
      </c>
    </row>
    <row r="7994" spans="1:2" x14ac:dyDescent="0.25">
      <c r="A7994" s="6" t="s">
        <v>9908</v>
      </c>
      <c r="B7994" s="6">
        <v>3</v>
      </c>
    </row>
    <row r="7995" spans="1:2" x14ac:dyDescent="0.25">
      <c r="A7995" s="6" t="s">
        <v>11704</v>
      </c>
      <c r="B7995" s="6">
        <v>3</v>
      </c>
    </row>
    <row r="7996" spans="1:2" x14ac:dyDescent="0.25">
      <c r="A7996" s="6" t="s">
        <v>10761</v>
      </c>
      <c r="B7996" s="6">
        <v>3</v>
      </c>
    </row>
    <row r="7997" spans="1:2" x14ac:dyDescent="0.25">
      <c r="A7997" s="6" t="s">
        <v>9910</v>
      </c>
      <c r="B7997" s="6">
        <v>3</v>
      </c>
    </row>
    <row r="7998" spans="1:2" x14ac:dyDescent="0.25">
      <c r="A7998" s="6" t="s">
        <v>9311</v>
      </c>
      <c r="B7998" s="6">
        <v>3</v>
      </c>
    </row>
    <row r="7999" spans="1:2" x14ac:dyDescent="0.25">
      <c r="A7999" s="6" t="s">
        <v>9912</v>
      </c>
      <c r="B7999" s="6">
        <v>3</v>
      </c>
    </row>
    <row r="8000" spans="1:2" x14ac:dyDescent="0.25">
      <c r="A8000" s="6" t="s">
        <v>9913</v>
      </c>
      <c r="B8000" s="6">
        <v>3</v>
      </c>
    </row>
    <row r="8001" spans="1:2" x14ac:dyDescent="0.25">
      <c r="A8001" s="6" t="s">
        <v>9313</v>
      </c>
      <c r="B8001" s="6">
        <v>3</v>
      </c>
    </row>
    <row r="8002" spans="1:2" x14ac:dyDescent="0.25">
      <c r="A8002" s="6" t="s">
        <v>9915</v>
      </c>
      <c r="B8002" s="6">
        <v>3</v>
      </c>
    </row>
    <row r="8003" spans="1:2" x14ac:dyDescent="0.25">
      <c r="A8003" s="6" t="s">
        <v>9315</v>
      </c>
      <c r="B8003" s="6">
        <v>3</v>
      </c>
    </row>
    <row r="8004" spans="1:2" x14ac:dyDescent="0.25">
      <c r="A8004" s="6" t="s">
        <v>9317</v>
      </c>
      <c r="B8004" s="6">
        <v>3</v>
      </c>
    </row>
    <row r="8005" spans="1:2" x14ac:dyDescent="0.25">
      <c r="A8005" s="6" t="s">
        <v>9319</v>
      </c>
      <c r="B8005" s="6">
        <v>3</v>
      </c>
    </row>
    <row r="8006" spans="1:2" x14ac:dyDescent="0.25">
      <c r="A8006" s="6" t="s">
        <v>10763</v>
      </c>
      <c r="B8006" s="6">
        <v>3</v>
      </c>
    </row>
    <row r="8007" spans="1:2" x14ac:dyDescent="0.25">
      <c r="A8007" s="6" t="s">
        <v>10765</v>
      </c>
      <c r="B8007" s="6">
        <v>3</v>
      </c>
    </row>
    <row r="8008" spans="1:2" x14ac:dyDescent="0.25">
      <c r="A8008" s="6" t="s">
        <v>11705</v>
      </c>
      <c r="B8008" s="6">
        <v>3</v>
      </c>
    </row>
    <row r="8009" spans="1:2" x14ac:dyDescent="0.25">
      <c r="A8009" s="6" t="s">
        <v>9321</v>
      </c>
      <c r="B8009" s="6">
        <v>3</v>
      </c>
    </row>
    <row r="8010" spans="1:2" x14ac:dyDescent="0.25">
      <c r="A8010" s="6" t="s">
        <v>8871</v>
      </c>
      <c r="B8010" s="6">
        <v>3</v>
      </c>
    </row>
    <row r="8011" spans="1:2" x14ac:dyDescent="0.25">
      <c r="A8011" s="6" t="s">
        <v>8873</v>
      </c>
      <c r="B8011" s="6">
        <v>3</v>
      </c>
    </row>
    <row r="8012" spans="1:2" x14ac:dyDescent="0.25">
      <c r="A8012" s="6" t="s">
        <v>9324</v>
      </c>
      <c r="B8012" s="6">
        <v>3</v>
      </c>
    </row>
    <row r="8013" spans="1:2" x14ac:dyDescent="0.25">
      <c r="A8013" s="6" t="s">
        <v>10301</v>
      </c>
      <c r="B8013" s="6">
        <v>3</v>
      </c>
    </row>
    <row r="8014" spans="1:2" x14ac:dyDescent="0.25">
      <c r="A8014" s="6" t="s">
        <v>10768</v>
      </c>
      <c r="B8014" s="6">
        <v>3</v>
      </c>
    </row>
    <row r="8015" spans="1:2" x14ac:dyDescent="0.25">
      <c r="A8015" s="6" t="s">
        <v>10770</v>
      </c>
      <c r="B8015" s="6">
        <v>3</v>
      </c>
    </row>
    <row r="8016" spans="1:2" x14ac:dyDescent="0.25">
      <c r="A8016" s="6" t="s">
        <v>10771</v>
      </c>
      <c r="B8016" s="6">
        <v>3</v>
      </c>
    </row>
    <row r="8017" spans="1:2" x14ac:dyDescent="0.25">
      <c r="A8017" s="6" t="s">
        <v>10773</v>
      </c>
      <c r="B8017" s="6">
        <v>3</v>
      </c>
    </row>
    <row r="8018" spans="1:2" x14ac:dyDescent="0.25">
      <c r="A8018" s="6" t="s">
        <v>8875</v>
      </c>
      <c r="B8018" s="6">
        <v>3</v>
      </c>
    </row>
    <row r="8019" spans="1:2" x14ac:dyDescent="0.25">
      <c r="A8019" s="6" t="s">
        <v>10775</v>
      </c>
      <c r="B8019" s="6">
        <v>3</v>
      </c>
    </row>
    <row r="8020" spans="1:2" x14ac:dyDescent="0.25">
      <c r="A8020" s="6" t="s">
        <v>9326</v>
      </c>
      <c r="B8020" s="6">
        <v>3</v>
      </c>
    </row>
    <row r="8021" spans="1:2" x14ac:dyDescent="0.25">
      <c r="A8021" s="6" t="s">
        <v>10777</v>
      </c>
      <c r="B8021" s="6">
        <v>3</v>
      </c>
    </row>
    <row r="8022" spans="1:2" x14ac:dyDescent="0.25">
      <c r="A8022" s="6" t="s">
        <v>9328</v>
      </c>
      <c r="B8022" s="6">
        <v>3</v>
      </c>
    </row>
    <row r="8023" spans="1:2" x14ac:dyDescent="0.25">
      <c r="A8023" s="6" t="s">
        <v>10779</v>
      </c>
      <c r="B8023" s="6">
        <v>3</v>
      </c>
    </row>
    <row r="8024" spans="1:2" x14ac:dyDescent="0.25">
      <c r="A8024" s="6" t="s">
        <v>8878</v>
      </c>
      <c r="B8024" s="6">
        <v>3</v>
      </c>
    </row>
    <row r="8025" spans="1:2" x14ac:dyDescent="0.25">
      <c r="A8025" s="6" t="s">
        <v>8880</v>
      </c>
      <c r="B8025" s="6">
        <v>3</v>
      </c>
    </row>
    <row r="8026" spans="1:2" x14ac:dyDescent="0.25">
      <c r="A8026" s="6" t="s">
        <v>10780</v>
      </c>
      <c r="B8026" s="6">
        <v>3</v>
      </c>
    </row>
    <row r="8027" spans="1:2" x14ac:dyDescent="0.25">
      <c r="A8027" s="6" t="s">
        <v>10781</v>
      </c>
      <c r="B8027" s="6">
        <v>3</v>
      </c>
    </row>
    <row r="8028" spans="1:2" x14ac:dyDescent="0.25">
      <c r="A8028" s="6" t="s">
        <v>10783</v>
      </c>
      <c r="B8028" s="6">
        <v>3</v>
      </c>
    </row>
    <row r="8029" spans="1:2" x14ac:dyDescent="0.25">
      <c r="A8029" s="6" t="s">
        <v>10784</v>
      </c>
      <c r="B8029" s="6">
        <v>3</v>
      </c>
    </row>
    <row r="8030" spans="1:2" x14ac:dyDescent="0.25">
      <c r="A8030" s="6" t="s">
        <v>10786</v>
      </c>
      <c r="B8030" s="6">
        <v>3</v>
      </c>
    </row>
    <row r="8031" spans="1:2" x14ac:dyDescent="0.25">
      <c r="A8031" s="6" t="s">
        <v>10788</v>
      </c>
      <c r="B8031" s="6">
        <v>3</v>
      </c>
    </row>
    <row r="8032" spans="1:2" x14ac:dyDescent="0.25">
      <c r="A8032" s="6" t="s">
        <v>9917</v>
      </c>
      <c r="B8032" s="6">
        <v>3</v>
      </c>
    </row>
    <row r="8033" spans="1:2" x14ac:dyDescent="0.25">
      <c r="A8033" s="6" t="s">
        <v>10790</v>
      </c>
      <c r="B8033" s="6">
        <v>3</v>
      </c>
    </row>
    <row r="8034" spans="1:2" x14ac:dyDescent="0.25">
      <c r="A8034" s="6" t="s">
        <v>10272</v>
      </c>
      <c r="B8034" s="6">
        <v>3</v>
      </c>
    </row>
    <row r="8035" spans="1:2" x14ac:dyDescent="0.25">
      <c r="A8035" s="6" t="s">
        <v>10792</v>
      </c>
      <c r="B8035" s="6">
        <v>3</v>
      </c>
    </row>
    <row r="8036" spans="1:2" x14ac:dyDescent="0.25">
      <c r="A8036" s="6" t="s">
        <v>10794</v>
      </c>
      <c r="B8036" s="6">
        <v>3</v>
      </c>
    </row>
    <row r="8037" spans="1:2" x14ac:dyDescent="0.25">
      <c r="A8037" s="6" t="s">
        <v>10795</v>
      </c>
      <c r="B8037" s="6">
        <v>3</v>
      </c>
    </row>
    <row r="8038" spans="1:2" x14ac:dyDescent="0.25">
      <c r="A8038" s="6" t="s">
        <v>10797</v>
      </c>
      <c r="B8038" s="6">
        <v>3</v>
      </c>
    </row>
    <row r="8039" spans="1:2" x14ac:dyDescent="0.25">
      <c r="A8039" s="6" t="s">
        <v>10798</v>
      </c>
      <c r="B8039" s="6">
        <v>3</v>
      </c>
    </row>
    <row r="8040" spans="1:2" x14ac:dyDescent="0.25">
      <c r="A8040" s="6" t="s">
        <v>10799</v>
      </c>
      <c r="B8040" s="6">
        <v>3</v>
      </c>
    </row>
    <row r="8041" spans="1:2" x14ac:dyDescent="0.25">
      <c r="A8041" s="6" t="s">
        <v>9330</v>
      </c>
      <c r="B8041" s="6">
        <v>3</v>
      </c>
    </row>
    <row r="8042" spans="1:2" x14ac:dyDescent="0.25">
      <c r="A8042" s="6" t="s">
        <v>10800</v>
      </c>
      <c r="B8042" s="6">
        <v>3</v>
      </c>
    </row>
    <row r="8043" spans="1:2" x14ac:dyDescent="0.25">
      <c r="A8043" s="6" t="s">
        <v>10801</v>
      </c>
      <c r="B8043" s="6">
        <v>3</v>
      </c>
    </row>
    <row r="8044" spans="1:2" x14ac:dyDescent="0.25">
      <c r="A8044" s="6" t="s">
        <v>9919</v>
      </c>
      <c r="B8044" s="6">
        <v>3</v>
      </c>
    </row>
    <row r="8045" spans="1:2" x14ac:dyDescent="0.25">
      <c r="A8045" s="6" t="s">
        <v>9921</v>
      </c>
      <c r="B8045" s="6">
        <v>3</v>
      </c>
    </row>
    <row r="8046" spans="1:2" x14ac:dyDescent="0.25">
      <c r="A8046" s="6" t="s">
        <v>9922</v>
      </c>
      <c r="B8046" s="6">
        <v>3</v>
      </c>
    </row>
    <row r="8047" spans="1:2" x14ac:dyDescent="0.25">
      <c r="A8047" s="6" t="s">
        <v>8882</v>
      </c>
      <c r="B8047" s="6">
        <v>3</v>
      </c>
    </row>
    <row r="8048" spans="1:2" x14ac:dyDescent="0.25">
      <c r="A8048" s="6" t="s">
        <v>10802</v>
      </c>
      <c r="B8048" s="6">
        <v>3</v>
      </c>
    </row>
    <row r="8049" spans="1:2" x14ac:dyDescent="0.25">
      <c r="A8049" s="6" t="s">
        <v>10804</v>
      </c>
      <c r="B8049" s="6">
        <v>3</v>
      </c>
    </row>
    <row r="8050" spans="1:2" x14ac:dyDescent="0.25">
      <c r="A8050" s="6" t="s">
        <v>9924</v>
      </c>
      <c r="B8050" s="6">
        <v>3</v>
      </c>
    </row>
    <row r="8051" spans="1:2" x14ac:dyDescent="0.25">
      <c r="A8051" s="6" t="s">
        <v>8884</v>
      </c>
      <c r="B8051" s="6">
        <v>3</v>
      </c>
    </row>
    <row r="8052" spans="1:2" x14ac:dyDescent="0.25">
      <c r="A8052" s="6" t="s">
        <v>10805</v>
      </c>
      <c r="B8052" s="6">
        <v>3</v>
      </c>
    </row>
    <row r="8053" spans="1:2" x14ac:dyDescent="0.25">
      <c r="A8053" s="6" t="s">
        <v>9925</v>
      </c>
      <c r="B8053" s="6">
        <v>3</v>
      </c>
    </row>
    <row r="8054" spans="1:2" x14ac:dyDescent="0.25">
      <c r="A8054" s="6" t="s">
        <v>9927</v>
      </c>
      <c r="B8054" s="6">
        <v>3</v>
      </c>
    </row>
    <row r="8055" spans="1:2" x14ac:dyDescent="0.25">
      <c r="A8055" s="6" t="s">
        <v>10807</v>
      </c>
      <c r="B8055" s="6">
        <v>3</v>
      </c>
    </row>
    <row r="8056" spans="1:2" x14ac:dyDescent="0.25">
      <c r="A8056" s="6" t="s">
        <v>9333</v>
      </c>
      <c r="B8056" s="6">
        <v>3</v>
      </c>
    </row>
    <row r="8057" spans="1:2" x14ac:dyDescent="0.25">
      <c r="A8057" s="6" t="s">
        <v>9929</v>
      </c>
      <c r="B8057" s="6">
        <v>3</v>
      </c>
    </row>
    <row r="8058" spans="1:2" x14ac:dyDescent="0.25">
      <c r="A8058" s="6" t="s">
        <v>9335</v>
      </c>
      <c r="B8058" s="6">
        <v>3</v>
      </c>
    </row>
    <row r="8059" spans="1:2" x14ac:dyDescent="0.25">
      <c r="A8059" s="6" t="s">
        <v>10808</v>
      </c>
      <c r="B8059" s="6">
        <v>3</v>
      </c>
    </row>
    <row r="8060" spans="1:2" x14ac:dyDescent="0.25">
      <c r="A8060" s="6" t="s">
        <v>8887</v>
      </c>
      <c r="B8060" s="6">
        <v>3</v>
      </c>
    </row>
    <row r="8061" spans="1:2" x14ac:dyDescent="0.25">
      <c r="A8061" s="6" t="s">
        <v>10809</v>
      </c>
      <c r="B8061" s="6">
        <v>3</v>
      </c>
    </row>
    <row r="8062" spans="1:2" x14ac:dyDescent="0.25">
      <c r="A8062" s="6" t="s">
        <v>10811</v>
      </c>
      <c r="B8062" s="6">
        <v>3</v>
      </c>
    </row>
    <row r="8063" spans="1:2" x14ac:dyDescent="0.25">
      <c r="A8063" s="6" t="s">
        <v>9931</v>
      </c>
      <c r="B8063" s="6">
        <v>3</v>
      </c>
    </row>
    <row r="8064" spans="1:2" x14ac:dyDescent="0.25">
      <c r="A8064" s="6" t="s">
        <v>8889</v>
      </c>
      <c r="B8064" s="6">
        <v>3</v>
      </c>
    </row>
    <row r="8065" spans="1:2" x14ac:dyDescent="0.25">
      <c r="A8065" s="6" t="s">
        <v>10813</v>
      </c>
      <c r="B8065" s="6">
        <v>3</v>
      </c>
    </row>
    <row r="8066" spans="1:2" x14ac:dyDescent="0.25">
      <c r="A8066" s="6" t="s">
        <v>9933</v>
      </c>
      <c r="B8066" s="6">
        <v>3</v>
      </c>
    </row>
    <row r="8067" spans="1:2" x14ac:dyDescent="0.25">
      <c r="A8067" s="6" t="s">
        <v>10815</v>
      </c>
      <c r="B8067" s="6">
        <v>3</v>
      </c>
    </row>
    <row r="8068" spans="1:2" x14ac:dyDescent="0.25">
      <c r="A8068" s="6" t="s">
        <v>10816</v>
      </c>
      <c r="B8068" s="6">
        <v>3</v>
      </c>
    </row>
    <row r="8069" spans="1:2" x14ac:dyDescent="0.25">
      <c r="A8069" s="6" t="s">
        <v>9337</v>
      </c>
      <c r="B8069" s="6">
        <v>3</v>
      </c>
    </row>
    <row r="8070" spans="1:2" x14ac:dyDescent="0.25">
      <c r="A8070" s="6" t="s">
        <v>9339</v>
      </c>
      <c r="B8070" s="6">
        <v>3</v>
      </c>
    </row>
    <row r="8071" spans="1:2" x14ac:dyDescent="0.25">
      <c r="A8071" s="6" t="s">
        <v>10817</v>
      </c>
      <c r="B8071" s="6">
        <v>3</v>
      </c>
    </row>
    <row r="8072" spans="1:2" x14ac:dyDescent="0.25">
      <c r="A8072" s="6" t="s">
        <v>10269</v>
      </c>
      <c r="B8072" s="6">
        <v>3</v>
      </c>
    </row>
    <row r="8073" spans="1:2" x14ac:dyDescent="0.25">
      <c r="A8073" s="6" t="s">
        <v>10820</v>
      </c>
      <c r="B8073" s="6">
        <v>3</v>
      </c>
    </row>
    <row r="8074" spans="1:2" x14ac:dyDescent="0.25">
      <c r="A8074" s="6" t="s">
        <v>10822</v>
      </c>
      <c r="B8074" s="6">
        <v>3</v>
      </c>
    </row>
    <row r="8075" spans="1:2" x14ac:dyDescent="0.25">
      <c r="A8075" s="6" t="s">
        <v>10824</v>
      </c>
      <c r="B8075" s="6">
        <v>3</v>
      </c>
    </row>
    <row r="8076" spans="1:2" x14ac:dyDescent="0.25">
      <c r="A8076" s="6" t="s">
        <v>10826</v>
      </c>
      <c r="B8076" s="6">
        <v>3</v>
      </c>
    </row>
    <row r="8077" spans="1:2" x14ac:dyDescent="0.25">
      <c r="A8077" s="6" t="s">
        <v>10828</v>
      </c>
      <c r="B8077" s="6">
        <v>3</v>
      </c>
    </row>
    <row r="8078" spans="1:2" x14ac:dyDescent="0.25">
      <c r="A8078" s="6" t="s">
        <v>10830</v>
      </c>
      <c r="B8078" s="6">
        <v>3</v>
      </c>
    </row>
    <row r="8079" spans="1:2" x14ac:dyDescent="0.25">
      <c r="A8079" s="6" t="s">
        <v>10832</v>
      </c>
      <c r="B8079" s="6">
        <v>3</v>
      </c>
    </row>
    <row r="8080" spans="1:2" x14ac:dyDescent="0.25">
      <c r="A8080" s="6" t="s">
        <v>9341</v>
      </c>
      <c r="B8080" s="6">
        <v>3</v>
      </c>
    </row>
    <row r="8081" spans="1:2" x14ac:dyDescent="0.25">
      <c r="A8081" s="6" t="s">
        <v>10833</v>
      </c>
      <c r="B8081" s="6">
        <v>3</v>
      </c>
    </row>
    <row r="8082" spans="1:2" x14ac:dyDescent="0.25">
      <c r="A8082" s="6" t="s">
        <v>9343</v>
      </c>
      <c r="B8082" s="6">
        <v>3</v>
      </c>
    </row>
    <row r="8083" spans="1:2" x14ac:dyDescent="0.25">
      <c r="A8083" s="6" t="s">
        <v>10835</v>
      </c>
      <c r="B8083" s="6">
        <v>3</v>
      </c>
    </row>
    <row r="8084" spans="1:2" x14ac:dyDescent="0.25">
      <c r="A8084" s="6" t="s">
        <v>10836</v>
      </c>
      <c r="B8084" s="6">
        <v>3</v>
      </c>
    </row>
    <row r="8085" spans="1:2" x14ac:dyDescent="0.25">
      <c r="A8085" s="6" t="s">
        <v>10838</v>
      </c>
      <c r="B8085" s="6">
        <v>3</v>
      </c>
    </row>
    <row r="8086" spans="1:2" x14ac:dyDescent="0.25">
      <c r="A8086" s="6" t="s">
        <v>9935</v>
      </c>
      <c r="B8086" s="6">
        <v>3</v>
      </c>
    </row>
    <row r="8087" spans="1:2" x14ac:dyDescent="0.25">
      <c r="A8087" s="6" t="s">
        <v>9937</v>
      </c>
      <c r="B8087" s="6">
        <v>3</v>
      </c>
    </row>
    <row r="8088" spans="1:2" x14ac:dyDescent="0.25">
      <c r="A8088" s="6" t="s">
        <v>10840</v>
      </c>
      <c r="B8088" s="6">
        <v>3</v>
      </c>
    </row>
    <row r="8089" spans="1:2" x14ac:dyDescent="0.25">
      <c r="A8089" s="6" t="s">
        <v>10842</v>
      </c>
      <c r="B8089" s="6">
        <v>3</v>
      </c>
    </row>
    <row r="8090" spans="1:2" x14ac:dyDescent="0.25">
      <c r="A8090" s="6" t="s">
        <v>8891</v>
      </c>
      <c r="B8090" s="6">
        <v>3</v>
      </c>
    </row>
    <row r="8091" spans="1:2" x14ac:dyDescent="0.25">
      <c r="A8091" s="6" t="s">
        <v>9346</v>
      </c>
      <c r="B8091" s="6">
        <v>3</v>
      </c>
    </row>
    <row r="8092" spans="1:2" x14ac:dyDescent="0.25">
      <c r="A8092" s="6" t="s">
        <v>10843</v>
      </c>
      <c r="B8092" s="6">
        <v>3</v>
      </c>
    </row>
    <row r="8093" spans="1:2" x14ac:dyDescent="0.25">
      <c r="A8093" s="6" t="s">
        <v>9348</v>
      </c>
      <c r="B8093" s="6">
        <v>3</v>
      </c>
    </row>
    <row r="8094" spans="1:2" x14ac:dyDescent="0.25">
      <c r="A8094" s="6" t="s">
        <v>10845</v>
      </c>
      <c r="B8094" s="6">
        <v>3</v>
      </c>
    </row>
    <row r="8095" spans="1:2" x14ac:dyDescent="0.25">
      <c r="A8095" s="6" t="s">
        <v>8893</v>
      </c>
      <c r="B8095" s="6">
        <v>3</v>
      </c>
    </row>
    <row r="8096" spans="1:2" x14ac:dyDescent="0.25">
      <c r="A8096" s="6" t="s">
        <v>10846</v>
      </c>
      <c r="B8096" s="6">
        <v>3</v>
      </c>
    </row>
    <row r="8097" spans="1:2" x14ac:dyDescent="0.25">
      <c r="A8097" s="6" t="s">
        <v>10847</v>
      </c>
      <c r="B8097" s="6">
        <v>3</v>
      </c>
    </row>
    <row r="8098" spans="1:2" x14ac:dyDescent="0.25">
      <c r="A8098" s="6" t="s">
        <v>10849</v>
      </c>
      <c r="B8098" s="6">
        <v>3</v>
      </c>
    </row>
    <row r="8099" spans="1:2" x14ac:dyDescent="0.25">
      <c r="A8099" s="6" t="s">
        <v>10850</v>
      </c>
      <c r="B8099" s="6">
        <v>3</v>
      </c>
    </row>
    <row r="8100" spans="1:2" x14ac:dyDescent="0.25">
      <c r="A8100" s="6" t="s">
        <v>10851</v>
      </c>
      <c r="B8100" s="6">
        <v>3</v>
      </c>
    </row>
    <row r="8101" spans="1:2" x14ac:dyDescent="0.25">
      <c r="A8101" s="6" t="s">
        <v>10853</v>
      </c>
      <c r="B8101" s="6">
        <v>3</v>
      </c>
    </row>
    <row r="8102" spans="1:2" x14ac:dyDescent="0.25">
      <c r="A8102" s="6" t="s">
        <v>10855</v>
      </c>
      <c r="B8102" s="6">
        <v>3</v>
      </c>
    </row>
    <row r="8103" spans="1:2" x14ac:dyDescent="0.25">
      <c r="A8103" s="6" t="s">
        <v>10857</v>
      </c>
      <c r="B8103" s="6">
        <v>3</v>
      </c>
    </row>
    <row r="8104" spans="1:2" x14ac:dyDescent="0.25">
      <c r="A8104" s="6" t="s">
        <v>8895</v>
      </c>
      <c r="B8104" s="6">
        <v>3</v>
      </c>
    </row>
    <row r="8105" spans="1:2" x14ac:dyDescent="0.25">
      <c r="A8105" s="6" t="s">
        <v>10858</v>
      </c>
      <c r="B8105" s="6">
        <v>3</v>
      </c>
    </row>
    <row r="8106" spans="1:2" x14ac:dyDescent="0.25">
      <c r="A8106" s="6" t="s">
        <v>10860</v>
      </c>
      <c r="B8106" s="6">
        <v>3</v>
      </c>
    </row>
    <row r="8107" spans="1:2" x14ac:dyDescent="0.25">
      <c r="A8107" s="6" t="s">
        <v>9350</v>
      </c>
      <c r="B8107" s="6">
        <v>3</v>
      </c>
    </row>
    <row r="8108" spans="1:2" x14ac:dyDescent="0.25">
      <c r="A8108" s="6" t="s">
        <v>9352</v>
      </c>
      <c r="B8108" s="6">
        <v>3</v>
      </c>
    </row>
    <row r="8109" spans="1:2" x14ac:dyDescent="0.25">
      <c r="A8109" s="6" t="s">
        <v>10861</v>
      </c>
      <c r="B8109" s="6">
        <v>3</v>
      </c>
    </row>
    <row r="8110" spans="1:2" x14ac:dyDescent="0.25">
      <c r="A8110" s="6" t="s">
        <v>10862</v>
      </c>
      <c r="B8110" s="6">
        <v>3</v>
      </c>
    </row>
    <row r="8111" spans="1:2" x14ac:dyDescent="0.25">
      <c r="A8111" s="6" t="s">
        <v>10863</v>
      </c>
      <c r="B8111" s="6">
        <v>3</v>
      </c>
    </row>
    <row r="8112" spans="1:2" x14ac:dyDescent="0.25">
      <c r="A8112" s="6" t="s">
        <v>8896</v>
      </c>
      <c r="B8112" s="6">
        <v>3</v>
      </c>
    </row>
    <row r="8113" spans="1:2" x14ac:dyDescent="0.25">
      <c r="A8113" s="6" t="s">
        <v>10865</v>
      </c>
      <c r="B8113" s="6">
        <v>3</v>
      </c>
    </row>
    <row r="8114" spans="1:2" x14ac:dyDescent="0.25">
      <c r="A8114" s="6" t="s">
        <v>9355</v>
      </c>
      <c r="B8114" s="6">
        <v>3</v>
      </c>
    </row>
    <row r="8115" spans="1:2" x14ac:dyDescent="0.25">
      <c r="A8115" s="6" t="s">
        <v>10867</v>
      </c>
      <c r="B8115" s="6">
        <v>3</v>
      </c>
    </row>
    <row r="8116" spans="1:2" x14ac:dyDescent="0.25">
      <c r="A8116" s="6" t="s">
        <v>10868</v>
      </c>
      <c r="B8116" s="6">
        <v>3</v>
      </c>
    </row>
    <row r="8117" spans="1:2" x14ac:dyDescent="0.25">
      <c r="A8117" s="6" t="s">
        <v>10869</v>
      </c>
      <c r="B8117" s="6">
        <v>3</v>
      </c>
    </row>
    <row r="8118" spans="1:2" x14ac:dyDescent="0.25">
      <c r="A8118" s="6" t="s">
        <v>10871</v>
      </c>
      <c r="B8118" s="6">
        <v>3</v>
      </c>
    </row>
    <row r="8119" spans="1:2" x14ac:dyDescent="0.25">
      <c r="A8119" s="6" t="s">
        <v>10873</v>
      </c>
      <c r="B8119" s="6">
        <v>3</v>
      </c>
    </row>
    <row r="8120" spans="1:2" x14ac:dyDescent="0.25">
      <c r="A8120" s="6" t="s">
        <v>8898</v>
      </c>
      <c r="B8120" s="6">
        <v>3</v>
      </c>
    </row>
    <row r="8121" spans="1:2" x14ac:dyDescent="0.25">
      <c r="A8121" s="6" t="s">
        <v>9939</v>
      </c>
      <c r="B8121" s="6">
        <v>3</v>
      </c>
    </row>
    <row r="8122" spans="1:2" x14ac:dyDescent="0.25">
      <c r="A8122" s="6" t="s">
        <v>9940</v>
      </c>
      <c r="B8122" s="6">
        <v>3</v>
      </c>
    </row>
    <row r="8123" spans="1:2" x14ac:dyDescent="0.25">
      <c r="A8123" s="6" t="s">
        <v>11707</v>
      </c>
      <c r="B8123" s="6">
        <v>3</v>
      </c>
    </row>
    <row r="8124" spans="1:2" x14ac:dyDescent="0.25">
      <c r="A8124" s="6" t="s">
        <v>10875</v>
      </c>
      <c r="B8124" s="6">
        <v>3</v>
      </c>
    </row>
    <row r="8125" spans="1:2" x14ac:dyDescent="0.25">
      <c r="A8125" s="6" t="s">
        <v>10877</v>
      </c>
      <c r="B8125" s="6">
        <v>3</v>
      </c>
    </row>
    <row r="8126" spans="1:2" x14ac:dyDescent="0.25">
      <c r="A8126" s="6" t="s">
        <v>10879</v>
      </c>
      <c r="B8126" s="6">
        <v>3</v>
      </c>
    </row>
    <row r="8127" spans="1:2" x14ac:dyDescent="0.25">
      <c r="A8127" s="6" t="s">
        <v>10880</v>
      </c>
      <c r="B8127" s="6">
        <v>3</v>
      </c>
    </row>
    <row r="8128" spans="1:2" x14ac:dyDescent="0.25">
      <c r="A8128" s="6" t="s">
        <v>9357</v>
      </c>
      <c r="B8128" s="6">
        <v>3</v>
      </c>
    </row>
    <row r="8129" spans="1:2" x14ac:dyDescent="0.25">
      <c r="A8129" s="6" t="s">
        <v>8902</v>
      </c>
      <c r="B8129" s="6">
        <v>3</v>
      </c>
    </row>
    <row r="8130" spans="1:2" x14ac:dyDescent="0.25">
      <c r="A8130" s="6" t="s">
        <v>10882</v>
      </c>
      <c r="B8130" s="6">
        <v>3</v>
      </c>
    </row>
    <row r="8131" spans="1:2" x14ac:dyDescent="0.25">
      <c r="A8131" s="6" t="s">
        <v>10884</v>
      </c>
      <c r="B8131" s="6">
        <v>3</v>
      </c>
    </row>
    <row r="8132" spans="1:2" x14ac:dyDescent="0.25">
      <c r="A8132" s="6" t="s">
        <v>10886</v>
      </c>
      <c r="B8132" s="6">
        <v>3</v>
      </c>
    </row>
    <row r="8133" spans="1:2" x14ac:dyDescent="0.25">
      <c r="A8133" s="6" t="s">
        <v>10887</v>
      </c>
      <c r="B8133" s="6">
        <v>3</v>
      </c>
    </row>
    <row r="8134" spans="1:2" x14ac:dyDescent="0.25">
      <c r="A8134" s="6" t="s">
        <v>8903</v>
      </c>
      <c r="B8134" s="6">
        <v>3</v>
      </c>
    </row>
    <row r="8135" spans="1:2" x14ac:dyDescent="0.25">
      <c r="A8135" s="6" t="s">
        <v>10888</v>
      </c>
      <c r="B8135" s="6">
        <v>3</v>
      </c>
    </row>
    <row r="8136" spans="1:2" x14ac:dyDescent="0.25">
      <c r="A8136" s="6" t="s">
        <v>10890</v>
      </c>
      <c r="B8136" s="6">
        <v>3</v>
      </c>
    </row>
    <row r="8137" spans="1:2" x14ac:dyDescent="0.25">
      <c r="A8137" s="6" t="s">
        <v>9942</v>
      </c>
      <c r="B8137" s="6">
        <v>3</v>
      </c>
    </row>
    <row r="8138" spans="1:2" x14ac:dyDescent="0.25">
      <c r="A8138" s="6" t="s">
        <v>9943</v>
      </c>
      <c r="B8138" s="6">
        <v>3</v>
      </c>
    </row>
    <row r="8139" spans="1:2" x14ac:dyDescent="0.25">
      <c r="A8139" s="6" t="s">
        <v>10892</v>
      </c>
      <c r="B8139" s="6">
        <v>3</v>
      </c>
    </row>
    <row r="8140" spans="1:2" x14ac:dyDescent="0.25">
      <c r="A8140" s="6" t="s">
        <v>10893</v>
      </c>
      <c r="B8140" s="6">
        <v>3</v>
      </c>
    </row>
    <row r="8141" spans="1:2" x14ac:dyDescent="0.25">
      <c r="A8141" s="6" t="s">
        <v>10895</v>
      </c>
      <c r="B8141" s="6">
        <v>3</v>
      </c>
    </row>
    <row r="8142" spans="1:2" x14ac:dyDescent="0.25">
      <c r="A8142" s="6" t="s">
        <v>10896</v>
      </c>
      <c r="B8142" s="6">
        <v>3</v>
      </c>
    </row>
    <row r="8143" spans="1:2" x14ac:dyDescent="0.25">
      <c r="A8143" s="6" t="s">
        <v>9358</v>
      </c>
      <c r="B8143" s="6">
        <v>3</v>
      </c>
    </row>
    <row r="8144" spans="1:2" x14ac:dyDescent="0.25">
      <c r="A8144" s="6" t="s">
        <v>8904</v>
      </c>
      <c r="B8144" s="6">
        <v>3</v>
      </c>
    </row>
    <row r="8145" spans="1:2" x14ac:dyDescent="0.25">
      <c r="A8145" s="6" t="s">
        <v>10898</v>
      </c>
      <c r="B8145" s="6">
        <v>3</v>
      </c>
    </row>
    <row r="8146" spans="1:2" x14ac:dyDescent="0.25">
      <c r="A8146" s="6" t="s">
        <v>10900</v>
      </c>
      <c r="B8146" s="6">
        <v>3</v>
      </c>
    </row>
    <row r="8147" spans="1:2" x14ac:dyDescent="0.25">
      <c r="A8147" s="6" t="s">
        <v>10901</v>
      </c>
      <c r="B8147" s="6">
        <v>3</v>
      </c>
    </row>
    <row r="8148" spans="1:2" x14ac:dyDescent="0.25">
      <c r="A8148" s="6" t="s">
        <v>8906</v>
      </c>
      <c r="B8148" s="6">
        <v>3</v>
      </c>
    </row>
    <row r="8149" spans="1:2" x14ac:dyDescent="0.25">
      <c r="A8149" s="6" t="s">
        <v>9944</v>
      </c>
      <c r="B8149" s="6">
        <v>3</v>
      </c>
    </row>
    <row r="8150" spans="1:2" x14ac:dyDescent="0.25">
      <c r="A8150" s="6" t="s">
        <v>9946</v>
      </c>
      <c r="B8150" s="6">
        <v>3</v>
      </c>
    </row>
    <row r="8151" spans="1:2" x14ac:dyDescent="0.25">
      <c r="A8151" s="6" t="s">
        <v>9948</v>
      </c>
      <c r="B8151" s="6">
        <v>3</v>
      </c>
    </row>
    <row r="8152" spans="1:2" x14ac:dyDescent="0.25">
      <c r="A8152" s="6" t="s">
        <v>10903</v>
      </c>
      <c r="B8152" s="6">
        <v>3</v>
      </c>
    </row>
    <row r="8153" spans="1:2" x14ac:dyDescent="0.25">
      <c r="A8153" s="6" t="s">
        <v>10904</v>
      </c>
      <c r="B8153" s="6">
        <v>3</v>
      </c>
    </row>
    <row r="8154" spans="1:2" x14ac:dyDescent="0.25">
      <c r="A8154" s="6" t="s">
        <v>8908</v>
      </c>
      <c r="B8154" s="6">
        <v>3</v>
      </c>
    </row>
    <row r="8155" spans="1:2" x14ac:dyDescent="0.25">
      <c r="A8155" s="6" t="s">
        <v>10905</v>
      </c>
      <c r="B8155" s="6">
        <v>3</v>
      </c>
    </row>
    <row r="8156" spans="1:2" x14ac:dyDescent="0.25">
      <c r="A8156" s="6" t="s">
        <v>10907</v>
      </c>
      <c r="B8156" s="6">
        <v>3</v>
      </c>
    </row>
    <row r="8157" spans="1:2" x14ac:dyDescent="0.25">
      <c r="A8157" s="6" t="s">
        <v>10908</v>
      </c>
      <c r="B8157" s="6">
        <v>3</v>
      </c>
    </row>
    <row r="8158" spans="1:2" x14ac:dyDescent="0.25">
      <c r="A8158" s="6" t="s">
        <v>10910</v>
      </c>
      <c r="B8158" s="6">
        <v>3</v>
      </c>
    </row>
    <row r="8159" spans="1:2" x14ac:dyDescent="0.25">
      <c r="A8159" s="6" t="s">
        <v>9949</v>
      </c>
      <c r="B8159" s="6">
        <v>3</v>
      </c>
    </row>
    <row r="8160" spans="1:2" x14ac:dyDescent="0.25">
      <c r="A8160" s="6" t="s">
        <v>8910</v>
      </c>
      <c r="B8160" s="6">
        <v>3</v>
      </c>
    </row>
    <row r="8161" spans="1:2" x14ac:dyDescent="0.25">
      <c r="A8161" s="6" t="s">
        <v>10911</v>
      </c>
      <c r="B8161" s="6">
        <v>3</v>
      </c>
    </row>
    <row r="8162" spans="1:2" x14ac:dyDescent="0.25">
      <c r="A8162" s="6" t="s">
        <v>10913</v>
      </c>
      <c r="B8162" s="6">
        <v>3</v>
      </c>
    </row>
    <row r="8163" spans="1:2" x14ac:dyDescent="0.25">
      <c r="A8163" s="6" t="s">
        <v>10914</v>
      </c>
      <c r="B8163" s="6">
        <v>3</v>
      </c>
    </row>
    <row r="8164" spans="1:2" x14ac:dyDescent="0.25">
      <c r="A8164" s="6" t="s">
        <v>9360</v>
      </c>
      <c r="B8164" s="6">
        <v>3</v>
      </c>
    </row>
    <row r="8165" spans="1:2" x14ac:dyDescent="0.25">
      <c r="A8165" s="6" t="s">
        <v>10915</v>
      </c>
      <c r="B8165" s="6">
        <v>3</v>
      </c>
    </row>
    <row r="8166" spans="1:2" x14ac:dyDescent="0.25">
      <c r="A8166" s="6" t="s">
        <v>11708</v>
      </c>
      <c r="B8166" s="6">
        <v>3</v>
      </c>
    </row>
    <row r="8167" spans="1:2" x14ac:dyDescent="0.25">
      <c r="A8167" s="6" t="s">
        <v>9950</v>
      </c>
      <c r="B8167" s="6">
        <v>3</v>
      </c>
    </row>
    <row r="8168" spans="1:2" x14ac:dyDescent="0.25">
      <c r="A8168" s="6" t="s">
        <v>9952</v>
      </c>
      <c r="B8168" s="6">
        <v>3</v>
      </c>
    </row>
    <row r="8169" spans="1:2" x14ac:dyDescent="0.25">
      <c r="A8169" s="6" t="s">
        <v>9953</v>
      </c>
      <c r="B8169" s="6">
        <v>3</v>
      </c>
    </row>
    <row r="8170" spans="1:2" x14ac:dyDescent="0.25">
      <c r="A8170" s="15" t="s">
        <v>11726</v>
      </c>
      <c r="B8170" s="6">
        <v>3</v>
      </c>
    </row>
    <row r="8171" spans="1:2" x14ac:dyDescent="0.25">
      <c r="A8171" s="6" t="s">
        <v>9955</v>
      </c>
      <c r="B8171" s="6">
        <v>3</v>
      </c>
    </row>
    <row r="8172" spans="1:2" x14ac:dyDescent="0.25">
      <c r="A8172" s="6" t="s">
        <v>9957</v>
      </c>
      <c r="B8172" s="6">
        <v>3</v>
      </c>
    </row>
    <row r="8173" spans="1:2" x14ac:dyDescent="0.25">
      <c r="A8173" s="6" t="s">
        <v>9362</v>
      </c>
      <c r="B8173" s="6">
        <v>3</v>
      </c>
    </row>
    <row r="8174" spans="1:2" x14ac:dyDescent="0.25">
      <c r="A8174" s="6" t="s">
        <v>10917</v>
      </c>
      <c r="B8174" s="6">
        <v>3</v>
      </c>
    </row>
    <row r="8175" spans="1:2" x14ac:dyDescent="0.25">
      <c r="A8175" s="6" t="s">
        <v>10919</v>
      </c>
      <c r="B8175" s="6">
        <v>3</v>
      </c>
    </row>
    <row r="8176" spans="1:2" x14ac:dyDescent="0.25">
      <c r="A8176" s="6" t="s">
        <v>10921</v>
      </c>
      <c r="B8176" s="6">
        <v>3</v>
      </c>
    </row>
    <row r="8177" spans="1:2" x14ac:dyDescent="0.25">
      <c r="A8177" s="6" t="s">
        <v>10923</v>
      </c>
      <c r="B8177" s="6">
        <v>3</v>
      </c>
    </row>
    <row r="8178" spans="1:2" x14ac:dyDescent="0.25">
      <c r="A8178" s="6" t="s">
        <v>10924</v>
      </c>
      <c r="B8178" s="6">
        <v>3</v>
      </c>
    </row>
    <row r="8179" spans="1:2" x14ac:dyDescent="0.25">
      <c r="A8179" s="6" t="s">
        <v>10925</v>
      </c>
      <c r="B8179" s="6">
        <v>3</v>
      </c>
    </row>
    <row r="8180" spans="1:2" x14ac:dyDescent="0.25">
      <c r="A8180" s="6" t="s">
        <v>9364</v>
      </c>
      <c r="B8180" s="6">
        <v>3</v>
      </c>
    </row>
    <row r="8181" spans="1:2" x14ac:dyDescent="0.25">
      <c r="A8181" s="6" t="s">
        <v>10926</v>
      </c>
      <c r="B8181" s="6">
        <v>3</v>
      </c>
    </row>
    <row r="8182" spans="1:2" x14ac:dyDescent="0.25">
      <c r="A8182" s="6" t="s">
        <v>9365</v>
      </c>
      <c r="B8182" s="6">
        <v>3</v>
      </c>
    </row>
    <row r="8183" spans="1:2" x14ac:dyDescent="0.25">
      <c r="A8183" s="6" t="s">
        <v>10928</v>
      </c>
      <c r="B8183" s="6">
        <v>3</v>
      </c>
    </row>
    <row r="8184" spans="1:2" x14ac:dyDescent="0.25">
      <c r="A8184" s="6" t="s">
        <v>8912</v>
      </c>
      <c r="B8184" s="6">
        <v>3</v>
      </c>
    </row>
    <row r="8185" spans="1:2" x14ac:dyDescent="0.25">
      <c r="A8185" s="6" t="s">
        <v>10930</v>
      </c>
      <c r="B8185" s="6">
        <v>3</v>
      </c>
    </row>
    <row r="8186" spans="1:2" x14ac:dyDescent="0.25">
      <c r="A8186" s="6" t="s">
        <v>9959</v>
      </c>
      <c r="B8186" s="6">
        <v>3</v>
      </c>
    </row>
    <row r="8187" spans="1:2" x14ac:dyDescent="0.25">
      <c r="A8187" s="6" t="s">
        <v>10931</v>
      </c>
      <c r="B8187" s="6">
        <v>3</v>
      </c>
    </row>
    <row r="8188" spans="1:2" x14ac:dyDescent="0.25">
      <c r="A8188" s="6" t="s">
        <v>9367</v>
      </c>
      <c r="B8188" s="6">
        <v>3</v>
      </c>
    </row>
    <row r="8189" spans="1:2" x14ac:dyDescent="0.25">
      <c r="A8189" s="6" t="s">
        <v>9960</v>
      </c>
      <c r="B8189" s="6">
        <v>3</v>
      </c>
    </row>
    <row r="8190" spans="1:2" x14ac:dyDescent="0.25">
      <c r="A8190" s="6" t="s">
        <v>9962</v>
      </c>
      <c r="B8190" s="6">
        <v>3</v>
      </c>
    </row>
    <row r="8191" spans="1:2" x14ac:dyDescent="0.25">
      <c r="A8191" s="6" t="s">
        <v>10932</v>
      </c>
      <c r="B8191" s="6">
        <v>3</v>
      </c>
    </row>
    <row r="8192" spans="1:2" x14ac:dyDescent="0.25">
      <c r="A8192" s="6" t="s">
        <v>10933</v>
      </c>
      <c r="B8192" s="6">
        <v>3</v>
      </c>
    </row>
    <row r="8193" spans="1:2" x14ac:dyDescent="0.25">
      <c r="A8193" s="6" t="s">
        <v>9964</v>
      </c>
      <c r="B8193" s="6">
        <v>3</v>
      </c>
    </row>
    <row r="8194" spans="1:2" x14ac:dyDescent="0.25">
      <c r="A8194" s="6" t="s">
        <v>9369</v>
      </c>
      <c r="B8194" s="6">
        <v>3</v>
      </c>
    </row>
    <row r="8195" spans="1:2" x14ac:dyDescent="0.25">
      <c r="A8195" s="6" t="s">
        <v>10935</v>
      </c>
      <c r="B8195" s="6">
        <v>3</v>
      </c>
    </row>
    <row r="8196" spans="1:2" x14ac:dyDescent="0.25">
      <c r="A8196" s="6" t="s">
        <v>10299</v>
      </c>
      <c r="B8196" s="6">
        <v>3</v>
      </c>
    </row>
    <row r="8197" spans="1:2" x14ac:dyDescent="0.25">
      <c r="A8197" s="6" t="s">
        <v>10936</v>
      </c>
      <c r="B8197" s="6">
        <v>3</v>
      </c>
    </row>
    <row r="8198" spans="1:2" x14ac:dyDescent="0.25">
      <c r="A8198" s="6" t="s">
        <v>10938</v>
      </c>
      <c r="B8198" s="6">
        <v>3</v>
      </c>
    </row>
    <row r="8199" spans="1:2" x14ac:dyDescent="0.25">
      <c r="A8199" s="6" t="s">
        <v>10939</v>
      </c>
      <c r="B8199" s="6">
        <v>3</v>
      </c>
    </row>
    <row r="8200" spans="1:2" x14ac:dyDescent="0.25">
      <c r="A8200" s="6" t="s">
        <v>9967</v>
      </c>
      <c r="B8200" s="6">
        <v>3</v>
      </c>
    </row>
    <row r="8201" spans="1:2" x14ac:dyDescent="0.25">
      <c r="A8201" s="6" t="s">
        <v>10941</v>
      </c>
      <c r="B8201" s="6">
        <v>3</v>
      </c>
    </row>
    <row r="8202" spans="1:2" x14ac:dyDescent="0.25">
      <c r="A8202" s="6" t="s">
        <v>10942</v>
      </c>
      <c r="B8202" s="6">
        <v>3</v>
      </c>
    </row>
    <row r="8203" spans="1:2" x14ac:dyDescent="0.25">
      <c r="A8203" s="6" t="s">
        <v>10944</v>
      </c>
      <c r="B8203" s="6">
        <v>3</v>
      </c>
    </row>
    <row r="8204" spans="1:2" x14ac:dyDescent="0.25">
      <c r="A8204" s="6" t="s">
        <v>10945</v>
      </c>
      <c r="B8204" s="6">
        <v>3</v>
      </c>
    </row>
    <row r="8205" spans="1:2" x14ac:dyDescent="0.25">
      <c r="A8205" s="6" t="s">
        <v>10947</v>
      </c>
      <c r="B8205" s="6">
        <v>3</v>
      </c>
    </row>
    <row r="8206" spans="1:2" x14ac:dyDescent="0.25">
      <c r="A8206" s="6" t="s">
        <v>10949</v>
      </c>
      <c r="B8206" s="6">
        <v>3</v>
      </c>
    </row>
    <row r="8207" spans="1:2" x14ac:dyDescent="0.25">
      <c r="A8207" s="6" t="s">
        <v>9968</v>
      </c>
      <c r="B8207" s="6">
        <v>3</v>
      </c>
    </row>
    <row r="8208" spans="1:2" x14ac:dyDescent="0.25">
      <c r="A8208" s="6" t="s">
        <v>8914</v>
      </c>
      <c r="B8208" s="6">
        <v>3</v>
      </c>
    </row>
    <row r="8209" spans="1:2" x14ac:dyDescent="0.25">
      <c r="A8209" s="6" t="s">
        <v>10278</v>
      </c>
      <c r="B8209" s="6">
        <v>3</v>
      </c>
    </row>
    <row r="8210" spans="1:2" x14ac:dyDescent="0.25">
      <c r="A8210" s="6" t="s">
        <v>8915</v>
      </c>
      <c r="B8210" s="6">
        <v>3</v>
      </c>
    </row>
    <row r="8211" spans="1:2" x14ac:dyDescent="0.25">
      <c r="A8211" s="6" t="s">
        <v>10950</v>
      </c>
      <c r="B8211" s="6">
        <v>3</v>
      </c>
    </row>
    <row r="8212" spans="1:2" x14ac:dyDescent="0.25">
      <c r="A8212" s="6" t="s">
        <v>9969</v>
      </c>
      <c r="B8212" s="6">
        <v>3</v>
      </c>
    </row>
    <row r="8213" spans="1:2" x14ac:dyDescent="0.25">
      <c r="A8213" s="6" t="s">
        <v>9971</v>
      </c>
      <c r="B8213" s="6">
        <v>3</v>
      </c>
    </row>
    <row r="8214" spans="1:2" x14ac:dyDescent="0.25">
      <c r="A8214" s="6" t="s">
        <v>10952</v>
      </c>
      <c r="B8214" s="6">
        <v>3</v>
      </c>
    </row>
    <row r="8215" spans="1:2" x14ac:dyDescent="0.25">
      <c r="A8215" s="6" t="s">
        <v>10953</v>
      </c>
      <c r="B8215" s="6">
        <v>3</v>
      </c>
    </row>
    <row r="8216" spans="1:2" x14ac:dyDescent="0.25">
      <c r="A8216" s="6" t="s">
        <v>9371</v>
      </c>
      <c r="B8216" s="6">
        <v>3</v>
      </c>
    </row>
    <row r="8217" spans="1:2" x14ac:dyDescent="0.25">
      <c r="A8217" s="6" t="s">
        <v>10955</v>
      </c>
      <c r="B8217" s="6">
        <v>3</v>
      </c>
    </row>
    <row r="8218" spans="1:2" x14ac:dyDescent="0.25">
      <c r="A8218" s="6" t="s">
        <v>9973</v>
      </c>
      <c r="B8218" s="6">
        <v>3</v>
      </c>
    </row>
    <row r="8219" spans="1:2" x14ac:dyDescent="0.25">
      <c r="A8219" s="6" t="s">
        <v>10957</v>
      </c>
      <c r="B8219" s="6">
        <v>3</v>
      </c>
    </row>
    <row r="8220" spans="1:2" x14ac:dyDescent="0.25">
      <c r="A8220" s="6" t="s">
        <v>10959</v>
      </c>
      <c r="B8220" s="6">
        <v>3</v>
      </c>
    </row>
    <row r="8221" spans="1:2" x14ac:dyDescent="0.25">
      <c r="A8221" s="6" t="s">
        <v>10960</v>
      </c>
      <c r="B8221" s="6">
        <v>3</v>
      </c>
    </row>
    <row r="8222" spans="1:2" x14ac:dyDescent="0.25">
      <c r="A8222" s="6" t="s">
        <v>10962</v>
      </c>
      <c r="B8222" s="6">
        <v>3</v>
      </c>
    </row>
    <row r="8223" spans="1:2" x14ac:dyDescent="0.25">
      <c r="A8223" s="6" t="s">
        <v>10964</v>
      </c>
      <c r="B8223" s="6">
        <v>3</v>
      </c>
    </row>
    <row r="8224" spans="1:2" x14ac:dyDescent="0.25">
      <c r="A8224" s="6" t="s">
        <v>9975</v>
      </c>
      <c r="B8224" s="6">
        <v>3</v>
      </c>
    </row>
    <row r="8225" spans="1:2" x14ac:dyDescent="0.25">
      <c r="A8225" s="6" t="s">
        <v>8917</v>
      </c>
      <c r="B8225" s="6">
        <v>3</v>
      </c>
    </row>
    <row r="8226" spans="1:2" x14ac:dyDescent="0.25">
      <c r="A8226" s="6" t="s">
        <v>8919</v>
      </c>
      <c r="B8226" s="6">
        <v>3</v>
      </c>
    </row>
    <row r="8227" spans="1:2" x14ac:dyDescent="0.25">
      <c r="A8227" s="6" t="s">
        <v>10965</v>
      </c>
      <c r="B8227" s="6">
        <v>3</v>
      </c>
    </row>
    <row r="8228" spans="1:2" x14ac:dyDescent="0.25">
      <c r="A8228" s="6" t="s">
        <v>10265</v>
      </c>
      <c r="B8228" s="6">
        <v>3</v>
      </c>
    </row>
    <row r="8229" spans="1:2" x14ac:dyDescent="0.25">
      <c r="A8229" s="6" t="s">
        <v>10968</v>
      </c>
      <c r="B8229" s="6">
        <v>3</v>
      </c>
    </row>
    <row r="8230" spans="1:2" x14ac:dyDescent="0.25">
      <c r="A8230" s="6" t="s">
        <v>10969</v>
      </c>
      <c r="B8230" s="6">
        <v>3</v>
      </c>
    </row>
    <row r="8231" spans="1:2" x14ac:dyDescent="0.25">
      <c r="A8231" s="6" t="s">
        <v>8921</v>
      </c>
      <c r="B8231" s="6">
        <v>3</v>
      </c>
    </row>
    <row r="8232" spans="1:2" x14ac:dyDescent="0.25">
      <c r="A8232" s="6" t="s">
        <v>8923</v>
      </c>
      <c r="B8232" s="6">
        <v>3</v>
      </c>
    </row>
    <row r="8233" spans="1:2" x14ac:dyDescent="0.25">
      <c r="A8233" s="6" t="s">
        <v>10971</v>
      </c>
      <c r="B8233" s="6">
        <v>3</v>
      </c>
    </row>
    <row r="8234" spans="1:2" x14ac:dyDescent="0.25">
      <c r="A8234" s="6" t="s">
        <v>10972</v>
      </c>
      <c r="B8234" s="6">
        <v>3</v>
      </c>
    </row>
    <row r="8235" spans="1:2" x14ac:dyDescent="0.25">
      <c r="A8235" s="6" t="s">
        <v>10973</v>
      </c>
      <c r="B8235" s="6">
        <v>3</v>
      </c>
    </row>
    <row r="8236" spans="1:2" x14ac:dyDescent="0.25">
      <c r="A8236" s="6" t="s">
        <v>10975</v>
      </c>
      <c r="B8236" s="6">
        <v>3</v>
      </c>
    </row>
    <row r="8237" spans="1:2" x14ac:dyDescent="0.25">
      <c r="A8237" s="6" t="s">
        <v>8925</v>
      </c>
      <c r="B8237" s="6">
        <v>3</v>
      </c>
    </row>
    <row r="8238" spans="1:2" x14ac:dyDescent="0.25">
      <c r="A8238" s="6" t="s">
        <v>10977</v>
      </c>
      <c r="B8238" s="6">
        <v>3</v>
      </c>
    </row>
    <row r="8239" spans="1:2" x14ac:dyDescent="0.25">
      <c r="A8239" s="6" t="s">
        <v>10979</v>
      </c>
      <c r="B8239" s="6">
        <v>3</v>
      </c>
    </row>
    <row r="8240" spans="1:2" x14ac:dyDescent="0.25">
      <c r="A8240" s="6" t="s">
        <v>10981</v>
      </c>
      <c r="B8240" s="6">
        <v>3</v>
      </c>
    </row>
    <row r="8241" spans="1:2" x14ac:dyDescent="0.25">
      <c r="A8241" s="6" t="s">
        <v>10983</v>
      </c>
      <c r="B8241" s="6">
        <v>3</v>
      </c>
    </row>
    <row r="8242" spans="1:2" x14ac:dyDescent="0.25">
      <c r="A8242" s="6" t="s">
        <v>9977</v>
      </c>
      <c r="B8242" s="6">
        <v>3</v>
      </c>
    </row>
    <row r="8243" spans="1:2" x14ac:dyDescent="0.25">
      <c r="A8243" s="6" t="s">
        <v>9979</v>
      </c>
      <c r="B8243" s="6">
        <v>3</v>
      </c>
    </row>
    <row r="8244" spans="1:2" x14ac:dyDescent="0.25">
      <c r="A8244" s="6" t="s">
        <v>10985</v>
      </c>
      <c r="B8244" s="6">
        <v>3</v>
      </c>
    </row>
    <row r="8245" spans="1:2" x14ac:dyDescent="0.25">
      <c r="A8245" s="6" t="s">
        <v>10986</v>
      </c>
      <c r="B8245" s="6">
        <v>3</v>
      </c>
    </row>
    <row r="8246" spans="1:2" x14ac:dyDescent="0.25">
      <c r="A8246" s="6" t="s">
        <v>10987</v>
      </c>
      <c r="B8246" s="6">
        <v>3</v>
      </c>
    </row>
    <row r="8247" spans="1:2" x14ac:dyDescent="0.25">
      <c r="A8247" s="6" t="s">
        <v>10988</v>
      </c>
      <c r="B8247" s="6">
        <v>3</v>
      </c>
    </row>
    <row r="8248" spans="1:2" x14ac:dyDescent="0.25">
      <c r="A8248" s="6" t="s">
        <v>10989</v>
      </c>
      <c r="B8248" s="6">
        <v>3</v>
      </c>
    </row>
    <row r="8249" spans="1:2" x14ac:dyDescent="0.25">
      <c r="A8249" s="6" t="s">
        <v>9981</v>
      </c>
      <c r="B8249" s="6">
        <v>3</v>
      </c>
    </row>
    <row r="8250" spans="1:2" x14ac:dyDescent="0.25">
      <c r="A8250" s="6" t="s">
        <v>9982</v>
      </c>
      <c r="B8250" s="6">
        <v>3</v>
      </c>
    </row>
    <row r="8251" spans="1:2" x14ac:dyDescent="0.25">
      <c r="A8251" s="6" t="s">
        <v>10990</v>
      </c>
      <c r="B8251" s="6">
        <v>3</v>
      </c>
    </row>
    <row r="8252" spans="1:2" x14ac:dyDescent="0.25">
      <c r="A8252" s="6" t="s">
        <v>9373</v>
      </c>
      <c r="B8252" s="6">
        <v>3</v>
      </c>
    </row>
    <row r="8253" spans="1:2" x14ac:dyDescent="0.25">
      <c r="A8253" s="6" t="s">
        <v>9375</v>
      </c>
      <c r="B8253" s="6">
        <v>3</v>
      </c>
    </row>
    <row r="8254" spans="1:2" x14ac:dyDescent="0.25">
      <c r="A8254" s="6" t="s">
        <v>9377</v>
      </c>
      <c r="B8254" s="6">
        <v>3</v>
      </c>
    </row>
    <row r="8255" spans="1:2" x14ac:dyDescent="0.25">
      <c r="A8255" s="6" t="s">
        <v>9984</v>
      </c>
      <c r="B8255" s="6">
        <v>3</v>
      </c>
    </row>
    <row r="8256" spans="1:2" x14ac:dyDescent="0.25">
      <c r="A8256" s="6" t="s">
        <v>10991</v>
      </c>
      <c r="B8256" s="6">
        <v>3</v>
      </c>
    </row>
    <row r="8257" spans="1:2" x14ac:dyDescent="0.25">
      <c r="A8257" s="6" t="s">
        <v>9379</v>
      </c>
      <c r="B8257" s="6">
        <v>3</v>
      </c>
    </row>
    <row r="8258" spans="1:2" x14ac:dyDescent="0.25">
      <c r="A8258" s="6" t="s">
        <v>10992</v>
      </c>
      <c r="B8258" s="6">
        <v>3</v>
      </c>
    </row>
    <row r="8259" spans="1:2" x14ac:dyDescent="0.25">
      <c r="A8259" s="6" t="s">
        <v>9381</v>
      </c>
      <c r="B8259" s="6">
        <v>3</v>
      </c>
    </row>
    <row r="8260" spans="1:2" x14ac:dyDescent="0.25">
      <c r="A8260" s="6" t="s">
        <v>9383</v>
      </c>
      <c r="B8260" s="6">
        <v>3</v>
      </c>
    </row>
    <row r="8261" spans="1:2" x14ac:dyDescent="0.25">
      <c r="A8261" s="6" t="s">
        <v>10993</v>
      </c>
      <c r="B8261" s="6">
        <v>3</v>
      </c>
    </row>
    <row r="8262" spans="1:2" x14ac:dyDescent="0.25">
      <c r="A8262" s="6" t="s">
        <v>10995</v>
      </c>
      <c r="B8262" s="6">
        <v>3</v>
      </c>
    </row>
    <row r="8263" spans="1:2" x14ac:dyDescent="0.25">
      <c r="A8263" s="6" t="s">
        <v>10997</v>
      </c>
      <c r="B8263" s="6">
        <v>3</v>
      </c>
    </row>
    <row r="8264" spans="1:2" x14ac:dyDescent="0.25">
      <c r="A8264" s="6" t="s">
        <v>10271</v>
      </c>
      <c r="B8264" s="6">
        <v>3</v>
      </c>
    </row>
    <row r="8265" spans="1:2" x14ac:dyDescent="0.25">
      <c r="A8265" s="6" t="s">
        <v>11000</v>
      </c>
      <c r="B8265" s="6">
        <v>3</v>
      </c>
    </row>
    <row r="8266" spans="1:2" x14ac:dyDescent="0.25">
      <c r="A8266" s="6" t="s">
        <v>9385</v>
      </c>
      <c r="B8266" s="6">
        <v>3</v>
      </c>
    </row>
    <row r="8267" spans="1:2" x14ac:dyDescent="0.25">
      <c r="A8267" s="6" t="s">
        <v>8926</v>
      </c>
      <c r="B8267" s="6">
        <v>3</v>
      </c>
    </row>
    <row r="8268" spans="1:2" x14ac:dyDescent="0.25">
      <c r="A8268" s="6" t="s">
        <v>11002</v>
      </c>
      <c r="B8268" s="6">
        <v>3</v>
      </c>
    </row>
    <row r="8269" spans="1:2" x14ac:dyDescent="0.25">
      <c r="A8269" s="6" t="s">
        <v>11004</v>
      </c>
      <c r="B8269" s="6">
        <v>3</v>
      </c>
    </row>
    <row r="8270" spans="1:2" x14ac:dyDescent="0.25">
      <c r="A8270" s="6" t="s">
        <v>11005</v>
      </c>
      <c r="B8270" s="6">
        <v>3</v>
      </c>
    </row>
    <row r="8271" spans="1:2" x14ac:dyDescent="0.25">
      <c r="A8271" s="6" t="s">
        <v>11006</v>
      </c>
      <c r="B8271" s="6">
        <v>3</v>
      </c>
    </row>
    <row r="8272" spans="1:2" x14ac:dyDescent="0.25">
      <c r="A8272" s="6" t="s">
        <v>11709</v>
      </c>
      <c r="B8272" s="6">
        <v>3</v>
      </c>
    </row>
    <row r="8273" spans="1:2" x14ac:dyDescent="0.25">
      <c r="A8273" s="6" t="s">
        <v>11007</v>
      </c>
      <c r="B8273" s="6">
        <v>3</v>
      </c>
    </row>
    <row r="8274" spans="1:2" x14ac:dyDescent="0.25">
      <c r="A8274" s="6" t="s">
        <v>11009</v>
      </c>
      <c r="B8274" s="6">
        <v>3</v>
      </c>
    </row>
    <row r="8275" spans="1:2" x14ac:dyDescent="0.25">
      <c r="A8275" s="6" t="s">
        <v>9985</v>
      </c>
      <c r="B8275" s="6">
        <v>3</v>
      </c>
    </row>
    <row r="8276" spans="1:2" x14ac:dyDescent="0.25">
      <c r="A8276" s="6" t="s">
        <v>9987</v>
      </c>
      <c r="B8276" s="6">
        <v>3</v>
      </c>
    </row>
    <row r="8277" spans="1:2" x14ac:dyDescent="0.25">
      <c r="A8277" s="6" t="s">
        <v>11010</v>
      </c>
      <c r="B8277" s="6">
        <v>3</v>
      </c>
    </row>
    <row r="8278" spans="1:2" x14ac:dyDescent="0.25">
      <c r="A8278" s="6" t="s">
        <v>11011</v>
      </c>
      <c r="B8278" s="6">
        <v>3</v>
      </c>
    </row>
    <row r="8279" spans="1:2" x14ac:dyDescent="0.25">
      <c r="A8279" s="6" t="s">
        <v>11012</v>
      </c>
      <c r="B8279" s="6">
        <v>3</v>
      </c>
    </row>
    <row r="8280" spans="1:2" x14ac:dyDescent="0.25">
      <c r="A8280" s="6" t="s">
        <v>11014</v>
      </c>
      <c r="B8280" s="6">
        <v>3</v>
      </c>
    </row>
    <row r="8281" spans="1:2" x14ac:dyDescent="0.25">
      <c r="A8281" s="6" t="s">
        <v>11015</v>
      </c>
      <c r="B8281" s="6">
        <v>3</v>
      </c>
    </row>
    <row r="8282" spans="1:2" x14ac:dyDescent="0.25">
      <c r="A8282" s="6" t="s">
        <v>11016</v>
      </c>
      <c r="B8282" s="6">
        <v>3</v>
      </c>
    </row>
    <row r="8283" spans="1:2" x14ac:dyDescent="0.25">
      <c r="A8283" s="6" t="s">
        <v>11018</v>
      </c>
      <c r="B8283" s="6">
        <v>3</v>
      </c>
    </row>
    <row r="8284" spans="1:2" x14ac:dyDescent="0.25">
      <c r="A8284" s="6" t="s">
        <v>11019</v>
      </c>
      <c r="B8284" s="6">
        <v>3</v>
      </c>
    </row>
    <row r="8285" spans="1:2" x14ac:dyDescent="0.25">
      <c r="A8285" s="6" t="s">
        <v>11020</v>
      </c>
      <c r="B8285" s="6">
        <v>3</v>
      </c>
    </row>
    <row r="8286" spans="1:2" x14ac:dyDescent="0.25">
      <c r="A8286" s="6" t="s">
        <v>8928</v>
      </c>
      <c r="B8286" s="6">
        <v>3</v>
      </c>
    </row>
    <row r="8287" spans="1:2" x14ac:dyDescent="0.25">
      <c r="A8287" s="6" t="s">
        <v>9988</v>
      </c>
      <c r="B8287" s="6">
        <v>3</v>
      </c>
    </row>
    <row r="8288" spans="1:2" x14ac:dyDescent="0.25">
      <c r="A8288" s="6" t="s">
        <v>9387</v>
      </c>
      <c r="B8288" s="6">
        <v>3</v>
      </c>
    </row>
    <row r="8289" spans="1:2" x14ac:dyDescent="0.25">
      <c r="A8289" s="6" t="s">
        <v>11021</v>
      </c>
      <c r="B8289" s="6">
        <v>3</v>
      </c>
    </row>
    <row r="8290" spans="1:2" x14ac:dyDescent="0.25">
      <c r="A8290" s="6" t="s">
        <v>11023</v>
      </c>
      <c r="B8290" s="6">
        <v>3</v>
      </c>
    </row>
    <row r="8291" spans="1:2" x14ac:dyDescent="0.25">
      <c r="A8291" s="6" t="s">
        <v>9388</v>
      </c>
      <c r="B8291" s="6">
        <v>3</v>
      </c>
    </row>
    <row r="8292" spans="1:2" x14ac:dyDescent="0.25">
      <c r="A8292" s="6" t="s">
        <v>11024</v>
      </c>
      <c r="B8292" s="6">
        <v>3</v>
      </c>
    </row>
    <row r="8293" spans="1:2" x14ac:dyDescent="0.25">
      <c r="A8293" s="6" t="s">
        <v>9390</v>
      </c>
      <c r="B8293" s="6">
        <v>3</v>
      </c>
    </row>
    <row r="8294" spans="1:2" x14ac:dyDescent="0.25">
      <c r="A8294" s="6" t="s">
        <v>11025</v>
      </c>
      <c r="B8294" s="6">
        <v>3</v>
      </c>
    </row>
    <row r="8295" spans="1:2" x14ac:dyDescent="0.25">
      <c r="A8295" s="6" t="s">
        <v>11027</v>
      </c>
      <c r="B8295" s="6">
        <v>3</v>
      </c>
    </row>
    <row r="8296" spans="1:2" x14ac:dyDescent="0.25">
      <c r="A8296" s="6" t="s">
        <v>11028</v>
      </c>
      <c r="B8296" s="6">
        <v>3</v>
      </c>
    </row>
    <row r="8297" spans="1:2" x14ac:dyDescent="0.25">
      <c r="A8297" s="6" t="s">
        <v>10279</v>
      </c>
      <c r="B8297" s="6">
        <v>3</v>
      </c>
    </row>
    <row r="8298" spans="1:2" x14ac:dyDescent="0.25">
      <c r="A8298" s="6" t="s">
        <v>9989</v>
      </c>
      <c r="B8298" s="6">
        <v>3</v>
      </c>
    </row>
    <row r="8299" spans="1:2" x14ac:dyDescent="0.25">
      <c r="A8299" s="6" t="s">
        <v>11030</v>
      </c>
      <c r="B8299" s="6">
        <v>3</v>
      </c>
    </row>
    <row r="8300" spans="1:2" x14ac:dyDescent="0.25">
      <c r="A8300" s="6" t="s">
        <v>11031</v>
      </c>
      <c r="B8300" s="6">
        <v>3</v>
      </c>
    </row>
    <row r="8301" spans="1:2" x14ac:dyDescent="0.25">
      <c r="A8301" s="6" t="s">
        <v>9392</v>
      </c>
      <c r="B8301" s="6">
        <v>3</v>
      </c>
    </row>
    <row r="8302" spans="1:2" x14ac:dyDescent="0.25">
      <c r="A8302" s="6" t="s">
        <v>11032</v>
      </c>
      <c r="B8302" s="6">
        <v>3</v>
      </c>
    </row>
    <row r="8303" spans="1:2" x14ac:dyDescent="0.25">
      <c r="A8303" s="6" t="s">
        <v>11034</v>
      </c>
      <c r="B8303" s="6">
        <v>3</v>
      </c>
    </row>
    <row r="8304" spans="1:2" x14ac:dyDescent="0.25">
      <c r="A8304" s="6" t="s">
        <v>11036</v>
      </c>
      <c r="B8304" s="6">
        <v>3</v>
      </c>
    </row>
    <row r="8305" spans="1:2" x14ac:dyDescent="0.25">
      <c r="A8305" s="6" t="s">
        <v>11038</v>
      </c>
      <c r="B8305" s="6">
        <v>3</v>
      </c>
    </row>
    <row r="8306" spans="1:2" x14ac:dyDescent="0.25">
      <c r="A8306" s="6" t="s">
        <v>11037</v>
      </c>
      <c r="B8306" s="6">
        <v>3</v>
      </c>
    </row>
    <row r="8307" spans="1:2" x14ac:dyDescent="0.25">
      <c r="A8307" s="6" t="s">
        <v>11039</v>
      </c>
      <c r="B8307" s="6">
        <v>3</v>
      </c>
    </row>
    <row r="8308" spans="1:2" x14ac:dyDescent="0.25">
      <c r="A8308" s="6" t="s">
        <v>11041</v>
      </c>
      <c r="B8308" s="6">
        <v>3</v>
      </c>
    </row>
    <row r="8309" spans="1:2" x14ac:dyDescent="0.25">
      <c r="A8309" s="6" t="s">
        <v>9394</v>
      </c>
      <c r="B8309" s="6">
        <v>3</v>
      </c>
    </row>
    <row r="8310" spans="1:2" x14ac:dyDescent="0.25">
      <c r="A8310" s="6" t="s">
        <v>11042</v>
      </c>
      <c r="B8310" s="6">
        <v>3</v>
      </c>
    </row>
    <row r="8311" spans="1:2" x14ac:dyDescent="0.25">
      <c r="A8311" s="6" t="s">
        <v>9991</v>
      </c>
      <c r="B8311" s="6">
        <v>3</v>
      </c>
    </row>
    <row r="8312" spans="1:2" x14ac:dyDescent="0.25">
      <c r="A8312" s="6" t="s">
        <v>11044</v>
      </c>
      <c r="B8312" s="6">
        <v>3</v>
      </c>
    </row>
    <row r="8313" spans="1:2" x14ac:dyDescent="0.25">
      <c r="A8313" s="6" t="s">
        <v>11046</v>
      </c>
      <c r="B8313" s="6">
        <v>3</v>
      </c>
    </row>
    <row r="8314" spans="1:2" x14ac:dyDescent="0.25">
      <c r="A8314" s="6" t="s">
        <v>11047</v>
      </c>
      <c r="B8314" s="6">
        <v>3</v>
      </c>
    </row>
    <row r="8315" spans="1:2" x14ac:dyDescent="0.25">
      <c r="A8315" s="6" t="s">
        <v>11048</v>
      </c>
      <c r="B8315" s="6">
        <v>3</v>
      </c>
    </row>
    <row r="8316" spans="1:2" x14ac:dyDescent="0.25">
      <c r="A8316" s="6" t="s">
        <v>9993</v>
      </c>
      <c r="B8316" s="6">
        <v>3</v>
      </c>
    </row>
    <row r="8317" spans="1:2" x14ac:dyDescent="0.25">
      <c r="A8317" s="6" t="s">
        <v>11049</v>
      </c>
      <c r="B8317" s="6">
        <v>3</v>
      </c>
    </row>
    <row r="8318" spans="1:2" x14ac:dyDescent="0.25">
      <c r="A8318" s="6" t="s">
        <v>9995</v>
      </c>
      <c r="B8318" s="6">
        <v>3</v>
      </c>
    </row>
    <row r="8319" spans="1:2" x14ac:dyDescent="0.25">
      <c r="A8319" s="6" t="s">
        <v>11050</v>
      </c>
      <c r="B8319" s="6">
        <v>3</v>
      </c>
    </row>
    <row r="8320" spans="1:2" x14ac:dyDescent="0.25">
      <c r="A8320" s="6" t="s">
        <v>11051</v>
      </c>
      <c r="B8320" s="6">
        <v>3</v>
      </c>
    </row>
    <row r="8321" spans="1:2" x14ac:dyDescent="0.25">
      <c r="A8321" s="6" t="s">
        <v>11052</v>
      </c>
      <c r="B8321" s="6">
        <v>3</v>
      </c>
    </row>
    <row r="8322" spans="1:2" x14ac:dyDescent="0.25">
      <c r="A8322" s="6" t="s">
        <v>11053</v>
      </c>
      <c r="B8322" s="6">
        <v>3</v>
      </c>
    </row>
    <row r="8323" spans="1:2" x14ac:dyDescent="0.25">
      <c r="A8323" s="6" t="s">
        <v>11054</v>
      </c>
      <c r="B8323" s="6">
        <v>3</v>
      </c>
    </row>
    <row r="8324" spans="1:2" x14ac:dyDescent="0.25">
      <c r="A8324" s="6" t="s">
        <v>11056</v>
      </c>
      <c r="B8324" s="6">
        <v>3</v>
      </c>
    </row>
    <row r="8325" spans="1:2" x14ac:dyDescent="0.25">
      <c r="A8325" s="6" t="s">
        <v>10276</v>
      </c>
      <c r="B8325" s="6">
        <v>3</v>
      </c>
    </row>
    <row r="8326" spans="1:2" x14ac:dyDescent="0.25">
      <c r="A8326" s="6" t="s">
        <v>11057</v>
      </c>
      <c r="B8326" s="6">
        <v>3</v>
      </c>
    </row>
    <row r="8327" spans="1:2" x14ac:dyDescent="0.25">
      <c r="A8327" s="6" t="s">
        <v>11059</v>
      </c>
      <c r="B8327" s="6">
        <v>3</v>
      </c>
    </row>
    <row r="8328" spans="1:2" x14ac:dyDescent="0.25">
      <c r="A8328" s="6" t="s">
        <v>11060</v>
      </c>
      <c r="B8328" s="6">
        <v>3</v>
      </c>
    </row>
    <row r="8329" spans="1:2" x14ac:dyDescent="0.25">
      <c r="A8329" s="6" t="s">
        <v>11062</v>
      </c>
      <c r="B8329" s="6">
        <v>3</v>
      </c>
    </row>
    <row r="8330" spans="1:2" x14ac:dyDescent="0.25">
      <c r="A8330" s="6" t="s">
        <v>9997</v>
      </c>
      <c r="B8330" s="6">
        <v>3</v>
      </c>
    </row>
    <row r="8331" spans="1:2" x14ac:dyDescent="0.25">
      <c r="A8331" s="6" t="s">
        <v>11064</v>
      </c>
      <c r="B8331" s="6">
        <v>3</v>
      </c>
    </row>
    <row r="8332" spans="1:2" x14ac:dyDescent="0.25">
      <c r="A8332" s="6" t="s">
        <v>11066</v>
      </c>
      <c r="B8332" s="6">
        <v>3</v>
      </c>
    </row>
    <row r="8333" spans="1:2" x14ac:dyDescent="0.25">
      <c r="A8333" s="6" t="s">
        <v>10274</v>
      </c>
      <c r="B8333" s="6">
        <v>3</v>
      </c>
    </row>
    <row r="8334" spans="1:2" x14ac:dyDescent="0.25">
      <c r="A8334" s="6" t="s">
        <v>11067</v>
      </c>
      <c r="B8334" s="6">
        <v>3</v>
      </c>
    </row>
    <row r="8335" spans="1:2" x14ac:dyDescent="0.25">
      <c r="A8335" s="6" t="s">
        <v>9999</v>
      </c>
      <c r="B8335" s="6">
        <v>3</v>
      </c>
    </row>
    <row r="8336" spans="1:2" x14ac:dyDescent="0.25">
      <c r="A8336" s="6" t="s">
        <v>11068</v>
      </c>
      <c r="B8336" s="6">
        <v>3</v>
      </c>
    </row>
    <row r="8337" spans="1:2" x14ac:dyDescent="0.25">
      <c r="A8337" s="6" t="s">
        <v>10001</v>
      </c>
      <c r="B8337" s="6">
        <v>3</v>
      </c>
    </row>
    <row r="8338" spans="1:2" x14ac:dyDescent="0.25">
      <c r="A8338" s="6" t="s">
        <v>11069</v>
      </c>
      <c r="B8338" s="6">
        <v>3</v>
      </c>
    </row>
    <row r="8339" spans="1:2" x14ac:dyDescent="0.25">
      <c r="A8339" s="6" t="s">
        <v>11071</v>
      </c>
      <c r="B8339" s="6">
        <v>3</v>
      </c>
    </row>
    <row r="8340" spans="1:2" x14ac:dyDescent="0.25">
      <c r="A8340" s="6" t="s">
        <v>11072</v>
      </c>
      <c r="B8340" s="6">
        <v>3</v>
      </c>
    </row>
    <row r="8341" spans="1:2" x14ac:dyDescent="0.25">
      <c r="A8341" s="6" t="s">
        <v>11074</v>
      </c>
      <c r="B8341" s="6">
        <v>3</v>
      </c>
    </row>
    <row r="8342" spans="1:2" x14ac:dyDescent="0.25">
      <c r="A8342" s="6" t="s">
        <v>11075</v>
      </c>
      <c r="B8342" s="6">
        <v>3</v>
      </c>
    </row>
    <row r="8343" spans="1:2" x14ac:dyDescent="0.25">
      <c r="A8343" s="6" t="s">
        <v>11077</v>
      </c>
      <c r="B8343" s="6">
        <v>3</v>
      </c>
    </row>
    <row r="8344" spans="1:2" x14ac:dyDescent="0.25">
      <c r="A8344" s="6" t="s">
        <v>8931</v>
      </c>
      <c r="B8344" s="6">
        <v>3</v>
      </c>
    </row>
    <row r="8345" spans="1:2" x14ac:dyDescent="0.25">
      <c r="A8345" s="6" t="s">
        <v>11079</v>
      </c>
      <c r="B8345" s="6">
        <v>3</v>
      </c>
    </row>
    <row r="8346" spans="1:2" x14ac:dyDescent="0.25">
      <c r="A8346" s="6" t="s">
        <v>8933</v>
      </c>
      <c r="B8346" s="6">
        <v>3</v>
      </c>
    </row>
    <row r="8347" spans="1:2" x14ac:dyDescent="0.25">
      <c r="A8347" s="6" t="s">
        <v>10002</v>
      </c>
      <c r="B8347" s="6">
        <v>3</v>
      </c>
    </row>
    <row r="8348" spans="1:2" x14ac:dyDescent="0.25">
      <c r="A8348" s="6" t="s">
        <v>11081</v>
      </c>
      <c r="B8348" s="6">
        <v>3</v>
      </c>
    </row>
    <row r="8349" spans="1:2" x14ac:dyDescent="0.25">
      <c r="A8349" s="6" t="s">
        <v>11083</v>
      </c>
      <c r="B8349" s="6">
        <v>3</v>
      </c>
    </row>
    <row r="8350" spans="1:2" x14ac:dyDescent="0.25">
      <c r="A8350" s="6" t="s">
        <v>10004</v>
      </c>
      <c r="B8350" s="6">
        <v>3</v>
      </c>
    </row>
    <row r="8351" spans="1:2" x14ac:dyDescent="0.25">
      <c r="A8351" s="6" t="s">
        <v>10005</v>
      </c>
      <c r="B8351" s="6">
        <v>3</v>
      </c>
    </row>
    <row r="8352" spans="1:2" x14ac:dyDescent="0.25">
      <c r="A8352" s="6" t="s">
        <v>11084</v>
      </c>
      <c r="B8352" s="6">
        <v>3</v>
      </c>
    </row>
    <row r="8353" spans="1:2" x14ac:dyDescent="0.25">
      <c r="A8353" s="6" t="s">
        <v>9396</v>
      </c>
      <c r="B8353" s="6">
        <v>3</v>
      </c>
    </row>
    <row r="8354" spans="1:2" x14ac:dyDescent="0.25">
      <c r="A8354" s="6" t="s">
        <v>11085</v>
      </c>
      <c r="B8354" s="6">
        <v>3</v>
      </c>
    </row>
    <row r="8355" spans="1:2" x14ac:dyDescent="0.25">
      <c r="A8355" s="6" t="s">
        <v>11086</v>
      </c>
      <c r="B8355" s="6">
        <v>3</v>
      </c>
    </row>
    <row r="8356" spans="1:2" x14ac:dyDescent="0.25">
      <c r="A8356" s="6" t="s">
        <v>11087</v>
      </c>
      <c r="B8356" s="6">
        <v>3</v>
      </c>
    </row>
    <row r="8357" spans="1:2" x14ac:dyDescent="0.25">
      <c r="A8357" s="6" t="s">
        <v>11089</v>
      </c>
      <c r="B8357" s="6">
        <v>3</v>
      </c>
    </row>
    <row r="8358" spans="1:2" x14ac:dyDescent="0.25">
      <c r="A8358" s="6" t="s">
        <v>11091</v>
      </c>
      <c r="B8358" s="6">
        <v>3</v>
      </c>
    </row>
    <row r="8359" spans="1:2" x14ac:dyDescent="0.25">
      <c r="A8359" s="6" t="s">
        <v>10007</v>
      </c>
      <c r="B8359" s="6">
        <v>3</v>
      </c>
    </row>
    <row r="8360" spans="1:2" x14ac:dyDescent="0.25">
      <c r="A8360" s="6" t="s">
        <v>10009</v>
      </c>
      <c r="B8360" s="6">
        <v>3</v>
      </c>
    </row>
    <row r="8361" spans="1:2" x14ac:dyDescent="0.25">
      <c r="A8361" s="6" t="s">
        <v>11092</v>
      </c>
      <c r="B8361" s="6">
        <v>3</v>
      </c>
    </row>
    <row r="8362" spans="1:2" x14ac:dyDescent="0.25">
      <c r="A8362" s="6" t="s">
        <v>11094</v>
      </c>
      <c r="B8362" s="6">
        <v>3</v>
      </c>
    </row>
    <row r="8363" spans="1:2" x14ac:dyDescent="0.25">
      <c r="A8363" s="6" t="s">
        <v>10011</v>
      </c>
      <c r="B8363" s="6">
        <v>3</v>
      </c>
    </row>
    <row r="8364" spans="1:2" x14ac:dyDescent="0.25">
      <c r="A8364" s="6" t="s">
        <v>10267</v>
      </c>
      <c r="B8364" s="6">
        <v>3</v>
      </c>
    </row>
    <row r="8365" spans="1:2" x14ac:dyDescent="0.25">
      <c r="A8365" s="6" t="s">
        <v>11095</v>
      </c>
      <c r="B8365" s="6">
        <v>3</v>
      </c>
    </row>
    <row r="8366" spans="1:2" x14ac:dyDescent="0.25">
      <c r="A8366" s="6" t="s">
        <v>11096</v>
      </c>
      <c r="B8366" s="6">
        <v>3</v>
      </c>
    </row>
    <row r="8367" spans="1:2" x14ac:dyDescent="0.25">
      <c r="A8367" s="6" t="s">
        <v>10012</v>
      </c>
      <c r="B8367" s="6">
        <v>3</v>
      </c>
    </row>
    <row r="8368" spans="1:2" x14ac:dyDescent="0.25">
      <c r="A8368" s="6" t="s">
        <v>8935</v>
      </c>
      <c r="B8368" s="6">
        <v>3</v>
      </c>
    </row>
    <row r="8369" spans="1:2" x14ac:dyDescent="0.25">
      <c r="A8369" s="6" t="s">
        <v>8937</v>
      </c>
      <c r="B8369" s="6">
        <v>3</v>
      </c>
    </row>
    <row r="8370" spans="1:2" x14ac:dyDescent="0.25">
      <c r="A8370" s="6" t="s">
        <v>11098</v>
      </c>
      <c r="B8370" s="6">
        <v>3</v>
      </c>
    </row>
    <row r="8371" spans="1:2" x14ac:dyDescent="0.25">
      <c r="A8371" s="6" t="s">
        <v>8939</v>
      </c>
      <c r="B8371" s="6">
        <v>3</v>
      </c>
    </row>
    <row r="8372" spans="1:2" x14ac:dyDescent="0.25">
      <c r="A8372" s="6" t="s">
        <v>8941</v>
      </c>
      <c r="B8372" s="6">
        <v>3</v>
      </c>
    </row>
    <row r="8373" spans="1:2" x14ac:dyDescent="0.25">
      <c r="A8373" s="6" t="s">
        <v>10013</v>
      </c>
      <c r="B8373" s="6">
        <v>3</v>
      </c>
    </row>
    <row r="8374" spans="1:2" x14ac:dyDescent="0.25">
      <c r="A8374" s="6" t="s">
        <v>11100</v>
      </c>
      <c r="B8374" s="6">
        <v>3</v>
      </c>
    </row>
    <row r="8375" spans="1:2" x14ac:dyDescent="0.25">
      <c r="A8375" s="6" t="s">
        <v>11101</v>
      </c>
      <c r="B8375" s="6">
        <v>3</v>
      </c>
    </row>
    <row r="8376" spans="1:2" x14ac:dyDescent="0.25">
      <c r="A8376" s="6" t="s">
        <v>10015</v>
      </c>
      <c r="B8376" s="6">
        <v>3</v>
      </c>
    </row>
    <row r="8377" spans="1:2" x14ac:dyDescent="0.25">
      <c r="A8377" s="6" t="s">
        <v>10017</v>
      </c>
      <c r="B8377" s="6">
        <v>3</v>
      </c>
    </row>
    <row r="8378" spans="1:2" x14ac:dyDescent="0.25">
      <c r="A8378" s="6" t="s">
        <v>10019</v>
      </c>
      <c r="B8378" s="6">
        <v>3</v>
      </c>
    </row>
    <row r="8379" spans="1:2" x14ac:dyDescent="0.25">
      <c r="A8379" s="6" t="s">
        <v>10020</v>
      </c>
      <c r="B8379" s="6">
        <v>3</v>
      </c>
    </row>
    <row r="8380" spans="1:2" x14ac:dyDescent="0.25">
      <c r="A8380" s="6" t="s">
        <v>11103</v>
      </c>
      <c r="B8380" s="6">
        <v>3</v>
      </c>
    </row>
    <row r="8381" spans="1:2" x14ac:dyDescent="0.25">
      <c r="A8381" s="6" t="s">
        <v>10022</v>
      </c>
      <c r="B8381" s="6">
        <v>3</v>
      </c>
    </row>
    <row r="8382" spans="1:2" x14ac:dyDescent="0.25">
      <c r="A8382" s="6" t="s">
        <v>11104</v>
      </c>
      <c r="B8382" s="6">
        <v>3</v>
      </c>
    </row>
    <row r="8383" spans="1:2" x14ac:dyDescent="0.25">
      <c r="A8383" s="6" t="s">
        <v>11106</v>
      </c>
      <c r="B8383" s="6">
        <v>3</v>
      </c>
    </row>
    <row r="8384" spans="1:2" x14ac:dyDescent="0.25">
      <c r="A8384" s="6" t="s">
        <v>9397</v>
      </c>
      <c r="B8384" s="6">
        <v>3</v>
      </c>
    </row>
    <row r="8385" spans="1:2" x14ac:dyDescent="0.25">
      <c r="A8385" s="6" t="s">
        <v>9399</v>
      </c>
      <c r="B8385" s="6">
        <v>3</v>
      </c>
    </row>
    <row r="8386" spans="1:2" x14ac:dyDescent="0.25">
      <c r="A8386" s="6" t="s">
        <v>11108</v>
      </c>
      <c r="B8386" s="6">
        <v>3</v>
      </c>
    </row>
    <row r="8387" spans="1:2" x14ac:dyDescent="0.25">
      <c r="A8387" s="6" t="s">
        <v>11109</v>
      </c>
      <c r="B8387" s="6">
        <v>3</v>
      </c>
    </row>
    <row r="8388" spans="1:2" x14ac:dyDescent="0.25">
      <c r="A8388" s="6" t="s">
        <v>11110</v>
      </c>
      <c r="B8388" s="6">
        <v>3</v>
      </c>
    </row>
    <row r="8389" spans="1:2" x14ac:dyDescent="0.25">
      <c r="A8389" s="6" t="s">
        <v>11111</v>
      </c>
      <c r="B8389" s="6">
        <v>3</v>
      </c>
    </row>
    <row r="8390" spans="1:2" x14ac:dyDescent="0.25">
      <c r="A8390" s="6" t="s">
        <v>11113</v>
      </c>
      <c r="B8390" s="6">
        <v>3</v>
      </c>
    </row>
    <row r="8391" spans="1:2" x14ac:dyDescent="0.25">
      <c r="A8391" s="6" t="s">
        <v>10024</v>
      </c>
      <c r="B8391" s="6">
        <v>3</v>
      </c>
    </row>
    <row r="8392" spans="1:2" x14ac:dyDescent="0.25">
      <c r="A8392" s="6" t="s">
        <v>11115</v>
      </c>
      <c r="B8392" s="6">
        <v>3</v>
      </c>
    </row>
    <row r="8393" spans="1:2" x14ac:dyDescent="0.25">
      <c r="A8393" s="6" t="s">
        <v>9400</v>
      </c>
      <c r="B8393" s="6">
        <v>3</v>
      </c>
    </row>
    <row r="8394" spans="1:2" x14ac:dyDescent="0.25">
      <c r="A8394" s="6" t="s">
        <v>11116</v>
      </c>
      <c r="B8394" s="6">
        <v>3</v>
      </c>
    </row>
    <row r="8395" spans="1:2" x14ac:dyDescent="0.25">
      <c r="A8395" s="6" t="s">
        <v>11118</v>
      </c>
      <c r="B8395" s="6">
        <v>3</v>
      </c>
    </row>
    <row r="8396" spans="1:2" x14ac:dyDescent="0.25">
      <c r="A8396" s="6" t="s">
        <v>11119</v>
      </c>
      <c r="B8396" s="6">
        <v>3</v>
      </c>
    </row>
    <row r="8397" spans="1:2" x14ac:dyDescent="0.25">
      <c r="A8397" s="6" t="s">
        <v>10026</v>
      </c>
      <c r="B8397" s="6">
        <v>3</v>
      </c>
    </row>
    <row r="8398" spans="1:2" x14ac:dyDescent="0.25">
      <c r="A8398" s="6" t="s">
        <v>11121</v>
      </c>
      <c r="B8398" s="6">
        <v>3</v>
      </c>
    </row>
    <row r="8399" spans="1:2" x14ac:dyDescent="0.25">
      <c r="A8399" s="6" t="s">
        <v>11123</v>
      </c>
      <c r="B8399" s="6">
        <v>3</v>
      </c>
    </row>
    <row r="8400" spans="1:2" x14ac:dyDescent="0.25">
      <c r="A8400" s="6" t="s">
        <v>11125</v>
      </c>
      <c r="B8400" s="6">
        <v>3</v>
      </c>
    </row>
    <row r="8401" spans="1:2" x14ac:dyDescent="0.25">
      <c r="A8401" s="6" t="s">
        <v>8943</v>
      </c>
      <c r="B8401" s="6">
        <v>3</v>
      </c>
    </row>
    <row r="8402" spans="1:2" x14ac:dyDescent="0.25">
      <c r="A8402" s="6" t="s">
        <v>10028</v>
      </c>
      <c r="B8402" s="6">
        <v>3</v>
      </c>
    </row>
    <row r="8403" spans="1:2" x14ac:dyDescent="0.25">
      <c r="A8403" s="6" t="s">
        <v>8946</v>
      </c>
      <c r="B8403" s="6">
        <v>3</v>
      </c>
    </row>
    <row r="8404" spans="1:2" x14ac:dyDescent="0.25">
      <c r="A8404" s="6" t="s">
        <v>8948</v>
      </c>
      <c r="B8404" s="6">
        <v>3</v>
      </c>
    </row>
    <row r="8405" spans="1:2" x14ac:dyDescent="0.25">
      <c r="A8405" s="6" t="s">
        <v>10030</v>
      </c>
      <c r="B8405" s="6">
        <v>3</v>
      </c>
    </row>
    <row r="8406" spans="1:2" x14ac:dyDescent="0.25">
      <c r="A8406" s="6" t="s">
        <v>8953</v>
      </c>
      <c r="B8406" s="6">
        <v>3</v>
      </c>
    </row>
    <row r="8407" spans="1:2" x14ac:dyDescent="0.25">
      <c r="A8407" s="6" t="s">
        <v>9401</v>
      </c>
      <c r="B8407" s="6">
        <v>3</v>
      </c>
    </row>
    <row r="8408" spans="1:2" x14ac:dyDescent="0.25">
      <c r="A8408" s="6" t="s">
        <v>11127</v>
      </c>
      <c r="B8408" s="6">
        <v>3</v>
      </c>
    </row>
    <row r="8409" spans="1:2" x14ac:dyDescent="0.25">
      <c r="A8409" s="6" t="s">
        <v>11129</v>
      </c>
      <c r="B8409" s="6">
        <v>3</v>
      </c>
    </row>
    <row r="8410" spans="1:2" x14ac:dyDescent="0.25">
      <c r="A8410" s="6" t="s">
        <v>8955</v>
      </c>
      <c r="B8410" s="6">
        <v>3</v>
      </c>
    </row>
    <row r="8411" spans="1:2" x14ac:dyDescent="0.25">
      <c r="A8411" s="6" t="s">
        <v>9402</v>
      </c>
      <c r="B8411" s="6">
        <v>3</v>
      </c>
    </row>
    <row r="8412" spans="1:2" x14ac:dyDescent="0.25">
      <c r="A8412" s="6" t="s">
        <v>11727</v>
      </c>
      <c r="B8412" s="6">
        <v>3</v>
      </c>
    </row>
    <row r="8413" spans="1:2" x14ac:dyDescent="0.25">
      <c r="A8413" s="6" t="s">
        <v>8957</v>
      </c>
      <c r="B8413" s="6">
        <v>3</v>
      </c>
    </row>
    <row r="8414" spans="1:2" x14ac:dyDescent="0.25">
      <c r="A8414" s="6" t="s">
        <v>8959</v>
      </c>
      <c r="B8414" s="6">
        <v>3</v>
      </c>
    </row>
    <row r="8415" spans="1:2" x14ac:dyDescent="0.25">
      <c r="A8415" s="6" t="s">
        <v>11131</v>
      </c>
      <c r="B8415" s="6">
        <v>3</v>
      </c>
    </row>
    <row r="8416" spans="1:2" x14ac:dyDescent="0.25">
      <c r="A8416" s="6" t="s">
        <v>11132</v>
      </c>
      <c r="B8416" s="6">
        <v>3</v>
      </c>
    </row>
    <row r="8417" spans="1:2" x14ac:dyDescent="0.25">
      <c r="A8417" s="6" t="s">
        <v>8961</v>
      </c>
      <c r="B8417" s="6">
        <v>3</v>
      </c>
    </row>
    <row r="8418" spans="1:2" x14ac:dyDescent="0.25">
      <c r="A8418" s="6" t="s">
        <v>10032</v>
      </c>
      <c r="B8418" s="6">
        <v>3</v>
      </c>
    </row>
    <row r="8419" spans="1:2" x14ac:dyDescent="0.25">
      <c r="A8419" s="6" t="s">
        <v>11134</v>
      </c>
      <c r="B8419" s="6">
        <v>3</v>
      </c>
    </row>
    <row r="8420" spans="1:2" x14ac:dyDescent="0.25">
      <c r="A8420" s="6" t="s">
        <v>10294</v>
      </c>
      <c r="B8420" s="6">
        <v>3</v>
      </c>
    </row>
    <row r="8421" spans="1:2" x14ac:dyDescent="0.25">
      <c r="A8421" s="6" t="s">
        <v>11136</v>
      </c>
      <c r="B8421" s="6">
        <v>3</v>
      </c>
    </row>
    <row r="8422" spans="1:2" x14ac:dyDescent="0.25">
      <c r="A8422" s="6" t="s">
        <v>11138</v>
      </c>
      <c r="B8422" s="6">
        <v>3</v>
      </c>
    </row>
    <row r="8423" spans="1:2" x14ac:dyDescent="0.25">
      <c r="A8423" s="6" t="s">
        <v>11139</v>
      </c>
      <c r="B8423" s="6">
        <v>3</v>
      </c>
    </row>
    <row r="8424" spans="1:2" x14ac:dyDescent="0.25">
      <c r="A8424" s="6" t="s">
        <v>11141</v>
      </c>
      <c r="B8424" s="6">
        <v>3</v>
      </c>
    </row>
    <row r="8425" spans="1:2" x14ac:dyDescent="0.25">
      <c r="A8425" s="6" t="s">
        <v>8963</v>
      </c>
      <c r="B8425" s="6">
        <v>3</v>
      </c>
    </row>
    <row r="8426" spans="1:2" x14ac:dyDescent="0.25">
      <c r="A8426" s="6" t="s">
        <v>8965</v>
      </c>
      <c r="B8426" s="6">
        <v>3</v>
      </c>
    </row>
    <row r="8427" spans="1:2" x14ac:dyDescent="0.25">
      <c r="A8427" s="6" t="s">
        <v>10036</v>
      </c>
      <c r="B8427" s="6">
        <v>3</v>
      </c>
    </row>
    <row r="8428" spans="1:2" x14ac:dyDescent="0.25">
      <c r="A8428" s="6" t="s">
        <v>10037</v>
      </c>
      <c r="B8428" s="6">
        <v>3</v>
      </c>
    </row>
    <row r="8429" spans="1:2" x14ac:dyDescent="0.25">
      <c r="A8429" s="6" t="s">
        <v>8966</v>
      </c>
      <c r="B8429" s="6">
        <v>3</v>
      </c>
    </row>
    <row r="8430" spans="1:2" x14ac:dyDescent="0.25">
      <c r="A8430" s="6" t="s">
        <v>9404</v>
      </c>
      <c r="B8430" s="6">
        <v>3</v>
      </c>
    </row>
    <row r="8431" spans="1:2" x14ac:dyDescent="0.25">
      <c r="A8431" s="6" t="s">
        <v>11143</v>
      </c>
      <c r="B8431" s="6">
        <v>3</v>
      </c>
    </row>
    <row r="8432" spans="1:2" x14ac:dyDescent="0.25">
      <c r="A8432" s="6" t="s">
        <v>11145</v>
      </c>
      <c r="B8432" s="6">
        <v>3</v>
      </c>
    </row>
    <row r="8433" spans="1:2" x14ac:dyDescent="0.25">
      <c r="A8433" s="6" t="s">
        <v>8864</v>
      </c>
      <c r="B8433" s="6">
        <v>3</v>
      </c>
    </row>
    <row r="8434" spans="1:2" x14ac:dyDescent="0.25">
      <c r="A8434" s="6" t="s">
        <v>11147</v>
      </c>
      <c r="B8434" s="6">
        <v>3</v>
      </c>
    </row>
    <row r="8435" spans="1:2" x14ac:dyDescent="0.25">
      <c r="A8435" s="6" t="s">
        <v>11148</v>
      </c>
      <c r="B8435" s="6">
        <v>3</v>
      </c>
    </row>
    <row r="8436" spans="1:2" x14ac:dyDescent="0.25">
      <c r="A8436" s="6" t="s">
        <v>10285</v>
      </c>
      <c r="B8436" s="6">
        <v>3</v>
      </c>
    </row>
    <row r="8437" spans="1:2" x14ac:dyDescent="0.25">
      <c r="A8437" s="6" t="s">
        <v>11149</v>
      </c>
      <c r="B8437" s="6">
        <v>3</v>
      </c>
    </row>
    <row r="8438" spans="1:2" x14ac:dyDescent="0.25">
      <c r="A8438" s="6" t="s">
        <v>11151</v>
      </c>
      <c r="B8438" s="6">
        <v>3</v>
      </c>
    </row>
    <row r="8439" spans="1:2" x14ac:dyDescent="0.25">
      <c r="A8439" s="6" t="s">
        <v>10043</v>
      </c>
      <c r="B8439" s="6">
        <v>3</v>
      </c>
    </row>
    <row r="8440" spans="1:2" x14ac:dyDescent="0.25">
      <c r="A8440" s="6" t="s">
        <v>10045</v>
      </c>
      <c r="B8440" s="6">
        <v>3</v>
      </c>
    </row>
    <row r="8441" spans="1:2" x14ac:dyDescent="0.25">
      <c r="A8441" s="6" t="s">
        <v>11153</v>
      </c>
      <c r="B8441" s="6">
        <v>3</v>
      </c>
    </row>
    <row r="8442" spans="1:2" x14ac:dyDescent="0.25">
      <c r="A8442" s="6" t="s">
        <v>10047</v>
      </c>
      <c r="B8442" s="6">
        <v>3</v>
      </c>
    </row>
    <row r="8443" spans="1:2" x14ac:dyDescent="0.25">
      <c r="A8443" s="6" t="s">
        <v>10049</v>
      </c>
      <c r="B8443" s="6">
        <v>3</v>
      </c>
    </row>
    <row r="8444" spans="1:2" x14ac:dyDescent="0.25">
      <c r="A8444" s="6" t="s">
        <v>10051</v>
      </c>
      <c r="B8444" s="6">
        <v>3</v>
      </c>
    </row>
    <row r="8445" spans="1:2" x14ac:dyDescent="0.25">
      <c r="A8445" s="6" t="s">
        <v>10052</v>
      </c>
      <c r="B8445" s="6">
        <v>3</v>
      </c>
    </row>
    <row r="8446" spans="1:2" x14ac:dyDescent="0.25">
      <c r="A8446" s="6" t="s">
        <v>11154</v>
      </c>
      <c r="B8446" s="6">
        <v>3</v>
      </c>
    </row>
    <row r="8447" spans="1:2" x14ac:dyDescent="0.25">
      <c r="A8447" s="6" t="s">
        <v>8968</v>
      </c>
      <c r="B8447" s="6">
        <v>3</v>
      </c>
    </row>
    <row r="8448" spans="1:2" x14ac:dyDescent="0.25">
      <c r="A8448" s="6" t="s">
        <v>11156</v>
      </c>
      <c r="B8448" s="6">
        <v>3</v>
      </c>
    </row>
    <row r="8449" spans="1:2" x14ac:dyDescent="0.25">
      <c r="A8449" s="6" t="s">
        <v>11157</v>
      </c>
      <c r="B8449" s="6">
        <v>3</v>
      </c>
    </row>
    <row r="8450" spans="1:2" x14ac:dyDescent="0.25">
      <c r="A8450" s="6" t="s">
        <v>8970</v>
      </c>
      <c r="B8450" s="6">
        <v>3</v>
      </c>
    </row>
    <row r="8451" spans="1:2" x14ac:dyDescent="0.25">
      <c r="A8451" s="6" t="s">
        <v>8972</v>
      </c>
      <c r="B8451" s="6">
        <v>3</v>
      </c>
    </row>
    <row r="8452" spans="1:2" x14ac:dyDescent="0.25">
      <c r="A8452" s="6" t="s">
        <v>11158</v>
      </c>
      <c r="B8452" s="6">
        <v>3</v>
      </c>
    </row>
    <row r="8453" spans="1:2" x14ac:dyDescent="0.25">
      <c r="A8453" s="6" t="s">
        <v>9405</v>
      </c>
      <c r="B8453" s="6">
        <v>3</v>
      </c>
    </row>
    <row r="8454" spans="1:2" x14ac:dyDescent="0.25">
      <c r="A8454" s="6" t="s">
        <v>11159</v>
      </c>
      <c r="B8454" s="6">
        <v>3</v>
      </c>
    </row>
    <row r="8455" spans="1:2" x14ac:dyDescent="0.25">
      <c r="A8455" s="6" t="s">
        <v>8975</v>
      </c>
      <c r="B8455" s="6">
        <v>3</v>
      </c>
    </row>
    <row r="8456" spans="1:2" x14ac:dyDescent="0.25">
      <c r="A8456" s="6" t="s">
        <v>11160</v>
      </c>
      <c r="B8456" s="6">
        <v>3</v>
      </c>
    </row>
    <row r="8457" spans="1:2" x14ac:dyDescent="0.25">
      <c r="A8457" s="6" t="s">
        <v>8978</v>
      </c>
      <c r="B8457" s="6">
        <v>3</v>
      </c>
    </row>
    <row r="8458" spans="1:2" x14ac:dyDescent="0.25">
      <c r="A8458" s="6" t="s">
        <v>11161</v>
      </c>
      <c r="B8458" s="6">
        <v>3</v>
      </c>
    </row>
    <row r="8459" spans="1:2" x14ac:dyDescent="0.25">
      <c r="A8459" s="6" t="s">
        <v>11162</v>
      </c>
      <c r="B8459" s="6">
        <v>3</v>
      </c>
    </row>
    <row r="8460" spans="1:2" x14ac:dyDescent="0.25">
      <c r="A8460" s="6" t="s">
        <v>11163</v>
      </c>
      <c r="B8460" s="6">
        <v>3</v>
      </c>
    </row>
    <row r="8461" spans="1:2" x14ac:dyDescent="0.25">
      <c r="A8461" s="6" t="s">
        <v>11165</v>
      </c>
      <c r="B8461" s="6">
        <v>3</v>
      </c>
    </row>
    <row r="8462" spans="1:2" x14ac:dyDescent="0.25">
      <c r="A8462" s="6" t="s">
        <v>11167</v>
      </c>
      <c r="B8462" s="6">
        <v>3</v>
      </c>
    </row>
    <row r="8463" spans="1:2" x14ac:dyDescent="0.25">
      <c r="A8463" s="6" t="s">
        <v>8980</v>
      </c>
      <c r="B8463" s="6">
        <v>3</v>
      </c>
    </row>
    <row r="8464" spans="1:2" x14ac:dyDescent="0.25">
      <c r="A8464" s="6" t="s">
        <v>11168</v>
      </c>
      <c r="B8464" s="6">
        <v>3</v>
      </c>
    </row>
    <row r="8465" spans="1:2" x14ac:dyDescent="0.25">
      <c r="A8465" s="6" t="s">
        <v>11169</v>
      </c>
      <c r="B8465" s="6">
        <v>3</v>
      </c>
    </row>
    <row r="8466" spans="1:2" x14ac:dyDescent="0.25">
      <c r="A8466" s="6" t="s">
        <v>11170</v>
      </c>
      <c r="B8466" s="6">
        <v>3</v>
      </c>
    </row>
    <row r="8467" spans="1:2" x14ac:dyDescent="0.25">
      <c r="A8467" s="6" t="s">
        <v>8982</v>
      </c>
      <c r="B8467" s="6">
        <v>3</v>
      </c>
    </row>
    <row r="8468" spans="1:2" x14ac:dyDescent="0.25">
      <c r="A8468" s="6" t="s">
        <v>11171</v>
      </c>
      <c r="B8468" s="6">
        <v>3</v>
      </c>
    </row>
    <row r="8469" spans="1:2" x14ac:dyDescent="0.25">
      <c r="A8469" s="6" t="s">
        <v>11710</v>
      </c>
      <c r="B8469" s="6">
        <v>3</v>
      </c>
    </row>
    <row r="8470" spans="1:2" x14ac:dyDescent="0.25">
      <c r="A8470" s="6" t="s">
        <v>11173</v>
      </c>
      <c r="B8470" s="6">
        <v>3</v>
      </c>
    </row>
    <row r="8471" spans="1:2" x14ac:dyDescent="0.25">
      <c r="A8471" s="6" t="s">
        <v>10054</v>
      </c>
      <c r="B8471" s="6">
        <v>3</v>
      </c>
    </row>
    <row r="8472" spans="1:2" x14ac:dyDescent="0.25">
      <c r="A8472" s="6" t="s">
        <v>11175</v>
      </c>
      <c r="B8472" s="6">
        <v>3</v>
      </c>
    </row>
    <row r="8473" spans="1:2" x14ac:dyDescent="0.25">
      <c r="A8473" s="6" t="s">
        <v>10058</v>
      </c>
      <c r="B8473" s="6">
        <v>3</v>
      </c>
    </row>
    <row r="8474" spans="1:2" x14ac:dyDescent="0.25">
      <c r="A8474" s="6" t="s">
        <v>11176</v>
      </c>
      <c r="B8474" s="6">
        <v>3</v>
      </c>
    </row>
    <row r="8475" spans="1:2" x14ac:dyDescent="0.25">
      <c r="A8475" s="6" t="s">
        <v>8984</v>
      </c>
      <c r="B8475" s="6">
        <v>3</v>
      </c>
    </row>
    <row r="8476" spans="1:2" x14ac:dyDescent="0.25">
      <c r="A8476" s="6" t="s">
        <v>10060</v>
      </c>
      <c r="B8476" s="6">
        <v>3</v>
      </c>
    </row>
    <row r="8477" spans="1:2" x14ac:dyDescent="0.25">
      <c r="A8477" s="15" t="s">
        <v>10286</v>
      </c>
      <c r="B8477" s="6">
        <v>3</v>
      </c>
    </row>
    <row r="8478" spans="1:2" x14ac:dyDescent="0.25">
      <c r="A8478" s="6" t="s">
        <v>10062</v>
      </c>
      <c r="B8478" s="6">
        <v>3</v>
      </c>
    </row>
    <row r="8479" spans="1:2" x14ac:dyDescent="0.25">
      <c r="A8479" s="6" t="s">
        <v>8986</v>
      </c>
      <c r="B8479" s="6">
        <v>3</v>
      </c>
    </row>
    <row r="8480" spans="1:2" x14ac:dyDescent="0.25">
      <c r="A8480" s="6" t="s">
        <v>8988</v>
      </c>
      <c r="B8480" s="6">
        <v>3</v>
      </c>
    </row>
    <row r="8481" spans="1:2" x14ac:dyDescent="0.25">
      <c r="A8481" s="6" t="s">
        <v>10064</v>
      </c>
      <c r="B8481" s="6">
        <v>3</v>
      </c>
    </row>
    <row r="8482" spans="1:2" x14ac:dyDescent="0.25">
      <c r="A8482" s="6" t="s">
        <v>11178</v>
      </c>
      <c r="B8482" s="6">
        <v>3</v>
      </c>
    </row>
    <row r="8483" spans="1:2" x14ac:dyDescent="0.25">
      <c r="A8483" s="6" t="s">
        <v>11179</v>
      </c>
      <c r="B8483" s="6">
        <v>3</v>
      </c>
    </row>
    <row r="8484" spans="1:2" x14ac:dyDescent="0.25">
      <c r="A8484" s="15" t="s">
        <v>11711</v>
      </c>
      <c r="B8484" s="6">
        <v>3</v>
      </c>
    </row>
    <row r="8485" spans="1:2" x14ac:dyDescent="0.25">
      <c r="A8485" s="6" t="s">
        <v>11180</v>
      </c>
      <c r="B8485" s="6">
        <v>3</v>
      </c>
    </row>
    <row r="8486" spans="1:2" x14ac:dyDescent="0.25">
      <c r="A8486" s="6" t="s">
        <v>10066</v>
      </c>
      <c r="B8486" s="6">
        <v>3</v>
      </c>
    </row>
    <row r="8487" spans="1:2" x14ac:dyDescent="0.25">
      <c r="A8487" s="6" t="s">
        <v>10068</v>
      </c>
      <c r="B8487" s="6">
        <v>3</v>
      </c>
    </row>
    <row r="8488" spans="1:2" x14ac:dyDescent="0.25">
      <c r="A8488" s="6" t="s">
        <v>10070</v>
      </c>
      <c r="B8488" s="6">
        <v>3</v>
      </c>
    </row>
    <row r="8489" spans="1:2" x14ac:dyDescent="0.25">
      <c r="A8489" s="6" t="s">
        <v>10072</v>
      </c>
      <c r="B8489" s="6">
        <v>3</v>
      </c>
    </row>
    <row r="8490" spans="1:2" x14ac:dyDescent="0.25">
      <c r="A8490" s="6" t="s">
        <v>11181</v>
      </c>
      <c r="B8490" s="6">
        <v>3</v>
      </c>
    </row>
    <row r="8491" spans="1:2" x14ac:dyDescent="0.25">
      <c r="A8491" s="6" t="s">
        <v>11183</v>
      </c>
      <c r="B8491" s="6">
        <v>3</v>
      </c>
    </row>
    <row r="8492" spans="1:2" x14ac:dyDescent="0.25">
      <c r="A8492" s="6" t="s">
        <v>11184</v>
      </c>
      <c r="B8492" s="6">
        <v>3</v>
      </c>
    </row>
    <row r="8493" spans="1:2" x14ac:dyDescent="0.25">
      <c r="A8493" s="6" t="s">
        <v>11186</v>
      </c>
      <c r="B8493" s="6">
        <v>3</v>
      </c>
    </row>
    <row r="8494" spans="1:2" x14ac:dyDescent="0.25">
      <c r="A8494" s="6" t="s">
        <v>11187</v>
      </c>
      <c r="B8494" s="6">
        <v>3</v>
      </c>
    </row>
    <row r="8495" spans="1:2" x14ac:dyDescent="0.25">
      <c r="A8495" s="6" t="s">
        <v>11188</v>
      </c>
      <c r="B8495" s="6">
        <v>3</v>
      </c>
    </row>
    <row r="8496" spans="1:2" x14ac:dyDescent="0.25">
      <c r="A8496" s="6" t="s">
        <v>11189</v>
      </c>
      <c r="B8496" s="6">
        <v>3</v>
      </c>
    </row>
    <row r="8497" spans="1:2" x14ac:dyDescent="0.25">
      <c r="A8497" s="6" t="s">
        <v>11191</v>
      </c>
      <c r="B8497" s="6">
        <v>3</v>
      </c>
    </row>
    <row r="8498" spans="1:2" x14ac:dyDescent="0.25">
      <c r="A8498" s="6" t="s">
        <v>11193</v>
      </c>
      <c r="B8498" s="6">
        <v>3</v>
      </c>
    </row>
    <row r="8499" spans="1:2" x14ac:dyDescent="0.25">
      <c r="A8499" s="6" t="s">
        <v>11194</v>
      </c>
      <c r="B8499" s="6">
        <v>3</v>
      </c>
    </row>
    <row r="8500" spans="1:2" x14ac:dyDescent="0.25">
      <c r="A8500" s="6" t="s">
        <v>11196</v>
      </c>
      <c r="B8500" s="6">
        <v>3</v>
      </c>
    </row>
    <row r="8501" spans="1:2" x14ac:dyDescent="0.25">
      <c r="A8501" s="6" t="s">
        <v>11198</v>
      </c>
      <c r="B8501" s="6">
        <v>3</v>
      </c>
    </row>
    <row r="8502" spans="1:2" x14ac:dyDescent="0.25">
      <c r="A8502" s="6" t="s">
        <v>11199</v>
      </c>
      <c r="B8502" s="6">
        <v>3</v>
      </c>
    </row>
    <row r="8503" spans="1:2" x14ac:dyDescent="0.25">
      <c r="A8503" s="6" t="s">
        <v>11200</v>
      </c>
      <c r="B8503" s="6">
        <v>3</v>
      </c>
    </row>
    <row r="8504" spans="1:2" x14ac:dyDescent="0.25">
      <c r="A8504" s="6" t="s">
        <v>11202</v>
      </c>
      <c r="B8504" s="6">
        <v>3</v>
      </c>
    </row>
    <row r="8505" spans="1:2" x14ac:dyDescent="0.25">
      <c r="A8505" s="6" t="s">
        <v>11204</v>
      </c>
      <c r="B8505" s="6">
        <v>3</v>
      </c>
    </row>
    <row r="8506" spans="1:2" x14ac:dyDescent="0.25">
      <c r="A8506" s="6" t="s">
        <v>11206</v>
      </c>
      <c r="B8506" s="6">
        <v>3</v>
      </c>
    </row>
    <row r="8507" spans="1:2" x14ac:dyDescent="0.25">
      <c r="A8507" s="6" t="s">
        <v>8990</v>
      </c>
      <c r="B8507" s="6">
        <v>3</v>
      </c>
    </row>
    <row r="8508" spans="1:2" x14ac:dyDescent="0.25">
      <c r="A8508" s="6" t="s">
        <v>8992</v>
      </c>
      <c r="B8508" s="6">
        <v>3</v>
      </c>
    </row>
    <row r="8509" spans="1:2" x14ac:dyDescent="0.25">
      <c r="A8509" s="6" t="s">
        <v>8994</v>
      </c>
      <c r="B8509" s="6">
        <v>3</v>
      </c>
    </row>
    <row r="8510" spans="1:2" x14ac:dyDescent="0.25">
      <c r="A8510" s="6" t="s">
        <v>11207</v>
      </c>
      <c r="B8510" s="6">
        <v>3</v>
      </c>
    </row>
    <row r="8511" spans="1:2" x14ac:dyDescent="0.25">
      <c r="A8511" s="6" t="s">
        <v>11209</v>
      </c>
      <c r="B8511" s="6">
        <v>3</v>
      </c>
    </row>
    <row r="8512" spans="1:2" x14ac:dyDescent="0.25">
      <c r="A8512" s="6" t="s">
        <v>11211</v>
      </c>
      <c r="B8512" s="6">
        <v>3</v>
      </c>
    </row>
    <row r="8513" spans="1:2" x14ac:dyDescent="0.25">
      <c r="A8513" s="6" t="s">
        <v>11213</v>
      </c>
      <c r="B8513" s="6">
        <v>3</v>
      </c>
    </row>
    <row r="8514" spans="1:2" x14ac:dyDescent="0.25">
      <c r="A8514" s="6" t="s">
        <v>11215</v>
      </c>
      <c r="B8514" s="6">
        <v>3</v>
      </c>
    </row>
    <row r="8515" spans="1:2" x14ac:dyDescent="0.25">
      <c r="A8515" s="6" t="s">
        <v>8996</v>
      </c>
      <c r="B8515" s="6">
        <v>3</v>
      </c>
    </row>
    <row r="8516" spans="1:2" x14ac:dyDescent="0.25">
      <c r="A8516" s="6" t="s">
        <v>11216</v>
      </c>
      <c r="B8516" s="6">
        <v>3</v>
      </c>
    </row>
    <row r="8517" spans="1:2" x14ac:dyDescent="0.25">
      <c r="A8517" s="6" t="s">
        <v>11217</v>
      </c>
      <c r="B8517" s="6">
        <v>3</v>
      </c>
    </row>
    <row r="8518" spans="1:2" x14ac:dyDescent="0.25">
      <c r="A8518" s="6" t="s">
        <v>11219</v>
      </c>
      <c r="B8518" s="6">
        <v>3</v>
      </c>
    </row>
    <row r="8519" spans="1:2" x14ac:dyDescent="0.25">
      <c r="A8519" s="6" t="s">
        <v>11221</v>
      </c>
      <c r="B8519" s="6">
        <v>3</v>
      </c>
    </row>
    <row r="8520" spans="1:2" x14ac:dyDescent="0.25">
      <c r="A8520" s="6" t="s">
        <v>11222</v>
      </c>
      <c r="B8520" s="6">
        <v>3</v>
      </c>
    </row>
    <row r="8521" spans="1:2" x14ac:dyDescent="0.25">
      <c r="A8521" s="6" t="s">
        <v>11224</v>
      </c>
      <c r="B8521" s="6">
        <v>3</v>
      </c>
    </row>
    <row r="8522" spans="1:2" x14ac:dyDescent="0.25">
      <c r="A8522" s="6" t="s">
        <v>11225</v>
      </c>
      <c r="B8522" s="6">
        <v>3</v>
      </c>
    </row>
    <row r="8523" spans="1:2" x14ac:dyDescent="0.25">
      <c r="A8523" s="6" t="s">
        <v>8997</v>
      </c>
      <c r="B8523" s="6">
        <v>3</v>
      </c>
    </row>
    <row r="8524" spans="1:2" x14ac:dyDescent="0.25">
      <c r="A8524" s="6" t="s">
        <v>9407</v>
      </c>
      <c r="B8524" s="6">
        <v>3</v>
      </c>
    </row>
    <row r="8525" spans="1:2" x14ac:dyDescent="0.25">
      <c r="A8525" s="6" t="s">
        <v>11227</v>
      </c>
      <c r="B8525" s="6">
        <v>3</v>
      </c>
    </row>
    <row r="8526" spans="1:2" x14ac:dyDescent="0.25">
      <c r="A8526" s="6" t="s">
        <v>8999</v>
      </c>
      <c r="B8526" s="6">
        <v>3</v>
      </c>
    </row>
    <row r="8527" spans="1:2" x14ac:dyDescent="0.25">
      <c r="A8527" s="6" t="s">
        <v>11229</v>
      </c>
      <c r="B8527" s="6">
        <v>3</v>
      </c>
    </row>
    <row r="8528" spans="1:2" x14ac:dyDescent="0.25">
      <c r="A8528" s="6" t="s">
        <v>11231</v>
      </c>
      <c r="B8528" s="6">
        <v>3</v>
      </c>
    </row>
    <row r="8529" spans="1:2" x14ac:dyDescent="0.25">
      <c r="A8529" s="6" t="s">
        <v>11233</v>
      </c>
      <c r="B8529" s="6">
        <v>3</v>
      </c>
    </row>
    <row r="8530" spans="1:2" x14ac:dyDescent="0.25">
      <c r="A8530" s="6" t="s">
        <v>11235</v>
      </c>
      <c r="B8530" s="6">
        <v>3</v>
      </c>
    </row>
    <row r="8531" spans="1:2" x14ac:dyDescent="0.25">
      <c r="A8531" s="6" t="s">
        <v>11237</v>
      </c>
      <c r="B8531" s="6">
        <v>3</v>
      </c>
    </row>
    <row r="8532" spans="1:2" x14ac:dyDescent="0.25">
      <c r="A8532" s="6" t="s">
        <v>11238</v>
      </c>
      <c r="B8532" s="6">
        <v>3</v>
      </c>
    </row>
    <row r="8533" spans="1:2" x14ac:dyDescent="0.25">
      <c r="A8533" s="6" t="s">
        <v>9001</v>
      </c>
      <c r="B8533" s="6">
        <v>3</v>
      </c>
    </row>
    <row r="8534" spans="1:2" x14ac:dyDescent="0.25">
      <c r="A8534" s="6" t="s">
        <v>11240</v>
      </c>
      <c r="B8534" s="6">
        <v>3</v>
      </c>
    </row>
    <row r="8535" spans="1:2" x14ac:dyDescent="0.25">
      <c r="A8535" s="6" t="s">
        <v>9408</v>
      </c>
      <c r="B8535" s="6">
        <v>3</v>
      </c>
    </row>
    <row r="8536" spans="1:2" x14ac:dyDescent="0.25">
      <c r="A8536" s="6" t="s">
        <v>11242</v>
      </c>
      <c r="B8536" s="6">
        <v>3</v>
      </c>
    </row>
    <row r="8537" spans="1:2" x14ac:dyDescent="0.25">
      <c r="A8537" s="6" t="s">
        <v>11243</v>
      </c>
      <c r="B8537" s="6">
        <v>3</v>
      </c>
    </row>
    <row r="8538" spans="1:2" x14ac:dyDescent="0.25">
      <c r="A8538" s="6" t="s">
        <v>11244</v>
      </c>
      <c r="B8538" s="6">
        <v>3</v>
      </c>
    </row>
    <row r="8539" spans="1:2" x14ac:dyDescent="0.25">
      <c r="A8539" s="6" t="s">
        <v>11246</v>
      </c>
      <c r="B8539" s="6">
        <v>3</v>
      </c>
    </row>
    <row r="8540" spans="1:2" x14ac:dyDescent="0.25">
      <c r="A8540" s="6" t="s">
        <v>11247</v>
      </c>
      <c r="B8540" s="6">
        <v>3</v>
      </c>
    </row>
    <row r="8541" spans="1:2" x14ac:dyDescent="0.25">
      <c r="A8541" s="6" t="s">
        <v>9005</v>
      </c>
      <c r="B8541" s="6">
        <v>3</v>
      </c>
    </row>
    <row r="8542" spans="1:2" x14ac:dyDescent="0.25">
      <c r="A8542" s="6" t="s">
        <v>9007</v>
      </c>
      <c r="B8542" s="6">
        <v>3</v>
      </c>
    </row>
    <row r="8543" spans="1:2" x14ac:dyDescent="0.25">
      <c r="A8543" s="6" t="s">
        <v>11249</v>
      </c>
      <c r="B8543" s="6">
        <v>3</v>
      </c>
    </row>
    <row r="8544" spans="1:2" x14ac:dyDescent="0.25">
      <c r="A8544" s="6" t="s">
        <v>11250</v>
      </c>
      <c r="B8544" s="6">
        <v>3</v>
      </c>
    </row>
    <row r="8545" spans="1:2" x14ac:dyDescent="0.25">
      <c r="A8545" s="6" t="s">
        <v>11252</v>
      </c>
      <c r="B8545" s="6">
        <v>3</v>
      </c>
    </row>
    <row r="8546" spans="1:2" x14ac:dyDescent="0.25">
      <c r="A8546" s="6" t="s">
        <v>11254</v>
      </c>
      <c r="B8546" s="6">
        <v>3</v>
      </c>
    </row>
    <row r="8547" spans="1:2" x14ac:dyDescent="0.25">
      <c r="A8547" s="6" t="s">
        <v>9009</v>
      </c>
      <c r="B8547" s="6">
        <v>3</v>
      </c>
    </row>
    <row r="8548" spans="1:2" x14ac:dyDescent="0.25">
      <c r="A8548" s="6" t="s">
        <v>11256</v>
      </c>
      <c r="B8548" s="6">
        <v>3</v>
      </c>
    </row>
    <row r="8549" spans="1:2" x14ac:dyDescent="0.25">
      <c r="A8549" s="6" t="s">
        <v>9410</v>
      </c>
      <c r="B8549" s="6">
        <v>3</v>
      </c>
    </row>
    <row r="8550" spans="1:2" x14ac:dyDescent="0.25">
      <c r="A8550" s="6" t="s">
        <v>11257</v>
      </c>
      <c r="B8550" s="6">
        <v>3</v>
      </c>
    </row>
    <row r="8551" spans="1:2" x14ac:dyDescent="0.25">
      <c r="A8551" s="6" t="s">
        <v>11259</v>
      </c>
      <c r="B8551" s="6">
        <v>3</v>
      </c>
    </row>
    <row r="8552" spans="1:2" x14ac:dyDescent="0.25">
      <c r="A8552" s="6" t="s">
        <v>9010</v>
      </c>
      <c r="B8552" s="6">
        <v>3</v>
      </c>
    </row>
    <row r="8553" spans="1:2" x14ac:dyDescent="0.25">
      <c r="A8553" s="6" t="s">
        <v>9012</v>
      </c>
      <c r="B8553" s="6">
        <v>3</v>
      </c>
    </row>
    <row r="8554" spans="1:2" x14ac:dyDescent="0.25">
      <c r="A8554" s="6" t="s">
        <v>9013</v>
      </c>
      <c r="B8554" s="6">
        <v>3</v>
      </c>
    </row>
    <row r="8555" spans="1:2" x14ac:dyDescent="0.25">
      <c r="A8555" s="6" t="s">
        <v>11261</v>
      </c>
      <c r="B8555" s="6">
        <v>3</v>
      </c>
    </row>
    <row r="8556" spans="1:2" x14ac:dyDescent="0.25">
      <c r="A8556" s="6" t="s">
        <v>9015</v>
      </c>
      <c r="B8556" s="6">
        <v>3</v>
      </c>
    </row>
    <row r="8557" spans="1:2" x14ac:dyDescent="0.25">
      <c r="A8557" s="6" t="s">
        <v>11263</v>
      </c>
      <c r="B8557" s="6">
        <v>3</v>
      </c>
    </row>
    <row r="8558" spans="1:2" x14ac:dyDescent="0.25">
      <c r="A8558" s="6" t="s">
        <v>11264</v>
      </c>
      <c r="B8558" s="6">
        <v>3</v>
      </c>
    </row>
    <row r="8559" spans="1:2" x14ac:dyDescent="0.25">
      <c r="A8559" s="6" t="s">
        <v>11265</v>
      </c>
      <c r="B8559" s="6">
        <v>3</v>
      </c>
    </row>
    <row r="8560" spans="1:2" x14ac:dyDescent="0.25">
      <c r="A8560" s="6" t="s">
        <v>9017</v>
      </c>
      <c r="B8560" s="6">
        <v>3</v>
      </c>
    </row>
    <row r="8561" spans="1:2" x14ac:dyDescent="0.25">
      <c r="A8561" s="6" t="s">
        <v>11266</v>
      </c>
      <c r="B8561" s="6">
        <v>3</v>
      </c>
    </row>
    <row r="8562" spans="1:2" x14ac:dyDescent="0.25">
      <c r="A8562" s="6" t="s">
        <v>11267</v>
      </c>
      <c r="B8562" s="6">
        <v>3</v>
      </c>
    </row>
    <row r="8563" spans="1:2" x14ac:dyDescent="0.25">
      <c r="A8563" s="6" t="s">
        <v>11268</v>
      </c>
      <c r="B8563" s="6">
        <v>3</v>
      </c>
    </row>
    <row r="8564" spans="1:2" x14ac:dyDescent="0.25">
      <c r="A8564" s="6" t="s">
        <v>9019</v>
      </c>
      <c r="B8564" s="6">
        <v>3</v>
      </c>
    </row>
    <row r="8565" spans="1:2" x14ac:dyDescent="0.25">
      <c r="A8565" s="6" t="s">
        <v>11269</v>
      </c>
      <c r="B8565" s="6">
        <v>3</v>
      </c>
    </row>
    <row r="8566" spans="1:2" x14ac:dyDescent="0.25">
      <c r="A8566" s="6" t="s">
        <v>11270</v>
      </c>
      <c r="B8566" s="6">
        <v>3</v>
      </c>
    </row>
    <row r="8567" spans="1:2" x14ac:dyDescent="0.25">
      <c r="A8567" s="6" t="s">
        <v>11272</v>
      </c>
      <c r="B8567" s="6">
        <v>3</v>
      </c>
    </row>
    <row r="8568" spans="1:2" x14ac:dyDescent="0.25">
      <c r="A8568" s="6" t="s">
        <v>11273</v>
      </c>
      <c r="B8568" s="6">
        <v>3</v>
      </c>
    </row>
    <row r="8569" spans="1:2" x14ac:dyDescent="0.25">
      <c r="A8569" s="6" t="s">
        <v>9412</v>
      </c>
      <c r="B8569" s="6">
        <v>3</v>
      </c>
    </row>
    <row r="8570" spans="1:2" x14ac:dyDescent="0.25">
      <c r="A8570" s="6" t="s">
        <v>11274</v>
      </c>
      <c r="B8570" s="6">
        <v>3</v>
      </c>
    </row>
    <row r="8571" spans="1:2" x14ac:dyDescent="0.25">
      <c r="A8571" s="6" t="s">
        <v>11276</v>
      </c>
      <c r="B8571" s="6">
        <v>3</v>
      </c>
    </row>
    <row r="8572" spans="1:2" x14ac:dyDescent="0.25">
      <c r="A8572" s="6" t="s">
        <v>11277</v>
      </c>
      <c r="B8572" s="6">
        <v>3</v>
      </c>
    </row>
    <row r="8573" spans="1:2" x14ac:dyDescent="0.25">
      <c r="A8573" s="6" t="s">
        <v>9414</v>
      </c>
      <c r="B8573" s="6">
        <v>3</v>
      </c>
    </row>
    <row r="8574" spans="1:2" x14ac:dyDescent="0.25">
      <c r="A8574" s="6" t="s">
        <v>10289</v>
      </c>
      <c r="B8574" s="6">
        <v>3</v>
      </c>
    </row>
    <row r="8575" spans="1:2" x14ac:dyDescent="0.25">
      <c r="A8575" s="6" t="s">
        <v>11279</v>
      </c>
      <c r="B8575" s="6">
        <v>3</v>
      </c>
    </row>
    <row r="8576" spans="1:2" x14ac:dyDescent="0.25">
      <c r="A8576" s="6" t="s">
        <v>9416</v>
      </c>
      <c r="B8576" s="6">
        <v>3</v>
      </c>
    </row>
    <row r="8577" spans="1:2" x14ac:dyDescent="0.25">
      <c r="A8577" s="6" t="s">
        <v>11280</v>
      </c>
      <c r="B8577" s="6">
        <v>3</v>
      </c>
    </row>
    <row r="8578" spans="1:2" x14ac:dyDescent="0.25">
      <c r="A8578" s="6" t="s">
        <v>9022</v>
      </c>
      <c r="B8578" s="6">
        <v>3</v>
      </c>
    </row>
    <row r="8579" spans="1:2" x14ac:dyDescent="0.25">
      <c r="A8579" s="6" t="s">
        <v>9024</v>
      </c>
      <c r="B8579" s="6">
        <v>3</v>
      </c>
    </row>
    <row r="8580" spans="1:2" x14ac:dyDescent="0.25">
      <c r="A8580" s="6" t="s">
        <v>11281</v>
      </c>
      <c r="B8580" s="6">
        <v>3</v>
      </c>
    </row>
    <row r="8581" spans="1:2" x14ac:dyDescent="0.25">
      <c r="A8581" s="6" t="s">
        <v>11282</v>
      </c>
      <c r="B8581" s="6">
        <v>3</v>
      </c>
    </row>
    <row r="8582" spans="1:2" x14ac:dyDescent="0.25">
      <c r="A8582" s="6" t="s">
        <v>11283</v>
      </c>
      <c r="B8582" s="6">
        <v>3</v>
      </c>
    </row>
    <row r="8583" spans="1:2" x14ac:dyDescent="0.25">
      <c r="A8583" s="6" t="s">
        <v>10074</v>
      </c>
      <c r="B8583" s="6">
        <v>3</v>
      </c>
    </row>
    <row r="8584" spans="1:2" x14ac:dyDescent="0.25">
      <c r="A8584" s="6" t="s">
        <v>9417</v>
      </c>
      <c r="B8584" s="6">
        <v>3</v>
      </c>
    </row>
    <row r="8585" spans="1:2" x14ac:dyDescent="0.25">
      <c r="A8585" s="6" t="s">
        <v>11285</v>
      </c>
      <c r="B8585" s="6">
        <v>3</v>
      </c>
    </row>
    <row r="8586" spans="1:2" x14ac:dyDescent="0.25">
      <c r="A8586" s="6" t="s">
        <v>9026</v>
      </c>
      <c r="B8586" s="6">
        <v>3</v>
      </c>
    </row>
    <row r="8587" spans="1:2" x14ac:dyDescent="0.25">
      <c r="A8587" s="6" t="s">
        <v>11286</v>
      </c>
      <c r="B8587" s="6">
        <v>3</v>
      </c>
    </row>
    <row r="8588" spans="1:2" x14ac:dyDescent="0.25">
      <c r="A8588" s="6" t="s">
        <v>11287</v>
      </c>
      <c r="B8588" s="6">
        <v>3</v>
      </c>
    </row>
    <row r="8589" spans="1:2" x14ac:dyDescent="0.25">
      <c r="A8589" s="6" t="s">
        <v>11289</v>
      </c>
      <c r="B8589" s="6">
        <v>3</v>
      </c>
    </row>
    <row r="8590" spans="1:2" x14ac:dyDescent="0.25">
      <c r="A8590" s="6" t="s">
        <v>9029</v>
      </c>
      <c r="B8590" s="6">
        <v>3</v>
      </c>
    </row>
    <row r="8591" spans="1:2" x14ac:dyDescent="0.25">
      <c r="A8591" s="6" t="s">
        <v>11291</v>
      </c>
      <c r="B8591" s="6">
        <v>3</v>
      </c>
    </row>
    <row r="8592" spans="1:2" x14ac:dyDescent="0.25">
      <c r="A8592" s="6" t="s">
        <v>11292</v>
      </c>
      <c r="B8592" s="6">
        <v>3</v>
      </c>
    </row>
    <row r="8593" spans="1:2" x14ac:dyDescent="0.25">
      <c r="A8593" s="6" t="s">
        <v>9419</v>
      </c>
      <c r="B8593" s="6">
        <v>3</v>
      </c>
    </row>
    <row r="8594" spans="1:2" x14ac:dyDescent="0.25">
      <c r="A8594" s="6" t="s">
        <v>9421</v>
      </c>
      <c r="B8594" s="6">
        <v>3</v>
      </c>
    </row>
    <row r="8595" spans="1:2" x14ac:dyDescent="0.25">
      <c r="A8595" s="6" t="s">
        <v>9423</v>
      </c>
      <c r="B8595" s="6">
        <v>3</v>
      </c>
    </row>
    <row r="8596" spans="1:2" x14ac:dyDescent="0.25">
      <c r="A8596" s="6" t="s">
        <v>11293</v>
      </c>
      <c r="B8596" s="6">
        <v>3</v>
      </c>
    </row>
    <row r="8597" spans="1:2" x14ac:dyDescent="0.25">
      <c r="A8597" s="6" t="s">
        <v>9033</v>
      </c>
      <c r="B8597" s="6">
        <v>3</v>
      </c>
    </row>
    <row r="8598" spans="1:2" x14ac:dyDescent="0.25">
      <c r="A8598" s="6" t="s">
        <v>9035</v>
      </c>
      <c r="B8598" s="6">
        <v>3</v>
      </c>
    </row>
    <row r="8599" spans="1:2" x14ac:dyDescent="0.25">
      <c r="A8599" s="6" t="s">
        <v>9037</v>
      </c>
      <c r="B8599" s="6">
        <v>3</v>
      </c>
    </row>
    <row r="8600" spans="1:2" x14ac:dyDescent="0.25">
      <c r="A8600" s="6" t="s">
        <v>9039</v>
      </c>
      <c r="B8600" s="6">
        <v>3</v>
      </c>
    </row>
    <row r="8601" spans="1:2" x14ac:dyDescent="0.25">
      <c r="A8601" s="6" t="s">
        <v>9041</v>
      </c>
      <c r="B8601" s="6">
        <v>3</v>
      </c>
    </row>
    <row r="8602" spans="1:2" x14ac:dyDescent="0.25">
      <c r="A8602" s="6" t="s">
        <v>9042</v>
      </c>
      <c r="B8602" s="6">
        <v>3</v>
      </c>
    </row>
    <row r="8603" spans="1:2" x14ac:dyDescent="0.25">
      <c r="A8603" s="6" t="s">
        <v>9044</v>
      </c>
      <c r="B8603" s="6">
        <v>3</v>
      </c>
    </row>
    <row r="8604" spans="1:2" x14ac:dyDescent="0.25">
      <c r="A8604" s="6" t="s">
        <v>11294</v>
      </c>
      <c r="B8604" s="6">
        <v>3</v>
      </c>
    </row>
    <row r="8605" spans="1:2" x14ac:dyDescent="0.25">
      <c r="A8605" s="6" t="s">
        <v>9046</v>
      </c>
      <c r="B8605" s="6">
        <v>3</v>
      </c>
    </row>
    <row r="8606" spans="1:2" x14ac:dyDescent="0.25">
      <c r="A8606" s="6" t="s">
        <v>11295</v>
      </c>
      <c r="B8606" s="6">
        <v>3</v>
      </c>
    </row>
    <row r="8607" spans="1:2" x14ac:dyDescent="0.25">
      <c r="A8607" s="6" t="s">
        <v>11297</v>
      </c>
      <c r="B8607" s="6">
        <v>3</v>
      </c>
    </row>
    <row r="8608" spans="1:2" x14ac:dyDescent="0.25">
      <c r="A8608" s="6" t="s">
        <v>9425</v>
      </c>
      <c r="B8608" s="6">
        <v>3</v>
      </c>
    </row>
    <row r="8609" spans="1:2" x14ac:dyDescent="0.25">
      <c r="A8609" s="6" t="s">
        <v>11298</v>
      </c>
      <c r="B8609" s="6">
        <v>3</v>
      </c>
    </row>
    <row r="8610" spans="1:2" x14ac:dyDescent="0.25">
      <c r="A8610" s="6" t="s">
        <v>11299</v>
      </c>
      <c r="B8610" s="6">
        <v>3</v>
      </c>
    </row>
    <row r="8611" spans="1:2" x14ac:dyDescent="0.25">
      <c r="A8611" s="6" t="s">
        <v>9427</v>
      </c>
      <c r="B8611" s="6">
        <v>3</v>
      </c>
    </row>
    <row r="8612" spans="1:2" x14ac:dyDescent="0.25">
      <c r="A8612" s="6" t="s">
        <v>9048</v>
      </c>
      <c r="B8612" s="6">
        <v>3</v>
      </c>
    </row>
    <row r="8613" spans="1:2" x14ac:dyDescent="0.25">
      <c r="A8613" s="6" t="s">
        <v>9050</v>
      </c>
      <c r="B8613" s="6">
        <v>3</v>
      </c>
    </row>
    <row r="8614" spans="1:2" x14ac:dyDescent="0.25">
      <c r="A8614" s="6" t="s">
        <v>9052</v>
      </c>
      <c r="B8614" s="6">
        <v>3</v>
      </c>
    </row>
    <row r="8615" spans="1:2" x14ac:dyDescent="0.25">
      <c r="A8615" s="6" t="s">
        <v>9054</v>
      </c>
      <c r="B8615" s="6">
        <v>3</v>
      </c>
    </row>
    <row r="8616" spans="1:2" x14ac:dyDescent="0.25">
      <c r="A8616" s="6" t="s">
        <v>9056</v>
      </c>
      <c r="B8616" s="6">
        <v>3</v>
      </c>
    </row>
    <row r="8617" spans="1:2" x14ac:dyDescent="0.25">
      <c r="A8617" s="6" t="s">
        <v>9058</v>
      </c>
      <c r="B8617" s="6">
        <v>3</v>
      </c>
    </row>
    <row r="8618" spans="1:2" x14ac:dyDescent="0.25">
      <c r="A8618" s="6" t="s">
        <v>9059</v>
      </c>
      <c r="B8618" s="6">
        <v>3</v>
      </c>
    </row>
    <row r="8619" spans="1:2" x14ac:dyDescent="0.25">
      <c r="A8619" s="6" t="s">
        <v>9429</v>
      </c>
      <c r="B8619" s="6">
        <v>3</v>
      </c>
    </row>
    <row r="8620" spans="1:2" x14ac:dyDescent="0.25">
      <c r="A8620" s="6" t="s">
        <v>9430</v>
      </c>
      <c r="B8620" s="6">
        <v>3</v>
      </c>
    </row>
    <row r="8621" spans="1:2" x14ac:dyDescent="0.25">
      <c r="A8621" s="6" t="s">
        <v>9432</v>
      </c>
      <c r="B8621" s="6">
        <v>3</v>
      </c>
    </row>
    <row r="8622" spans="1:2" x14ac:dyDescent="0.25">
      <c r="A8622" s="6" t="s">
        <v>9062</v>
      </c>
      <c r="B8622" s="6">
        <v>3</v>
      </c>
    </row>
    <row r="8623" spans="1:2" x14ac:dyDescent="0.25">
      <c r="A8623" s="6" t="s">
        <v>9064</v>
      </c>
      <c r="B8623" s="6">
        <v>3</v>
      </c>
    </row>
    <row r="8624" spans="1:2" x14ac:dyDescent="0.25">
      <c r="A8624" s="6" t="s">
        <v>11301</v>
      </c>
      <c r="B8624" s="6">
        <v>3</v>
      </c>
    </row>
    <row r="8625" spans="1:2" x14ac:dyDescent="0.25">
      <c r="A8625" s="6" t="s">
        <v>11302</v>
      </c>
      <c r="B8625" s="6">
        <v>3</v>
      </c>
    </row>
    <row r="8626" spans="1:2" x14ac:dyDescent="0.25">
      <c r="A8626" s="6" t="s">
        <v>11304</v>
      </c>
      <c r="B8626" s="6">
        <v>3</v>
      </c>
    </row>
    <row r="8627" spans="1:2" x14ac:dyDescent="0.25">
      <c r="A8627" s="6" t="s">
        <v>9066</v>
      </c>
      <c r="B8627" s="6">
        <v>3</v>
      </c>
    </row>
    <row r="8628" spans="1:2" x14ac:dyDescent="0.25">
      <c r="A8628" s="6" t="s">
        <v>11305</v>
      </c>
      <c r="B8628" s="6">
        <v>3</v>
      </c>
    </row>
    <row r="8629" spans="1:2" x14ac:dyDescent="0.25">
      <c r="A8629" s="6" t="s">
        <v>11306</v>
      </c>
      <c r="B8629" s="6">
        <v>3</v>
      </c>
    </row>
    <row r="8630" spans="1:2" x14ac:dyDescent="0.25">
      <c r="A8630" s="6" t="s">
        <v>9433</v>
      </c>
      <c r="B8630" s="6">
        <v>3</v>
      </c>
    </row>
    <row r="8631" spans="1:2" x14ac:dyDescent="0.25">
      <c r="A8631" s="6" t="s">
        <v>11307</v>
      </c>
      <c r="B8631" s="6">
        <v>3</v>
      </c>
    </row>
    <row r="8632" spans="1:2" x14ac:dyDescent="0.25">
      <c r="A8632" s="6" t="s">
        <v>9068</v>
      </c>
      <c r="B8632" s="6">
        <v>3</v>
      </c>
    </row>
    <row r="8633" spans="1:2" x14ac:dyDescent="0.25">
      <c r="A8633" s="6" t="s">
        <v>11308</v>
      </c>
      <c r="B8633" s="6">
        <v>3</v>
      </c>
    </row>
    <row r="8634" spans="1:2" x14ac:dyDescent="0.25">
      <c r="A8634" s="6" t="s">
        <v>9070</v>
      </c>
      <c r="B8634" s="6">
        <v>3</v>
      </c>
    </row>
    <row r="8635" spans="1:2" x14ac:dyDescent="0.25">
      <c r="A8635" s="6" t="s">
        <v>9435</v>
      </c>
      <c r="B8635" s="6">
        <v>3</v>
      </c>
    </row>
    <row r="8636" spans="1:2" x14ac:dyDescent="0.25">
      <c r="A8636" s="6" t="s">
        <v>11310</v>
      </c>
      <c r="B8636" s="6">
        <v>3</v>
      </c>
    </row>
    <row r="8637" spans="1:2" x14ac:dyDescent="0.25">
      <c r="A8637" s="6" t="s">
        <v>11311</v>
      </c>
      <c r="B8637" s="6">
        <v>3</v>
      </c>
    </row>
    <row r="8638" spans="1:2" x14ac:dyDescent="0.25">
      <c r="A8638" s="6" t="s">
        <v>11312</v>
      </c>
      <c r="B8638" s="6">
        <v>3</v>
      </c>
    </row>
    <row r="8639" spans="1:2" x14ac:dyDescent="0.25">
      <c r="A8639" s="6" t="s">
        <v>9072</v>
      </c>
      <c r="B8639" s="6">
        <v>3</v>
      </c>
    </row>
    <row r="8640" spans="1:2" x14ac:dyDescent="0.25">
      <c r="A8640" s="6" t="s">
        <v>9073</v>
      </c>
      <c r="B8640" s="6">
        <v>3</v>
      </c>
    </row>
    <row r="8641" spans="1:2" x14ac:dyDescent="0.25">
      <c r="A8641" s="6" t="s">
        <v>9075</v>
      </c>
      <c r="B8641" s="6">
        <v>3</v>
      </c>
    </row>
    <row r="8642" spans="1:2" x14ac:dyDescent="0.25">
      <c r="A8642" s="6" t="s">
        <v>9437</v>
      </c>
      <c r="B8642" s="6">
        <v>3</v>
      </c>
    </row>
    <row r="8643" spans="1:2" x14ac:dyDescent="0.25">
      <c r="A8643" s="6" t="s">
        <v>11314</v>
      </c>
      <c r="B8643" s="6">
        <v>3</v>
      </c>
    </row>
    <row r="8644" spans="1:2" x14ac:dyDescent="0.25">
      <c r="A8644" s="6" t="s">
        <v>11316</v>
      </c>
      <c r="B8644" s="6">
        <v>3</v>
      </c>
    </row>
    <row r="8645" spans="1:2" x14ac:dyDescent="0.25">
      <c r="A8645" s="6" t="s">
        <v>11318</v>
      </c>
      <c r="B8645" s="6">
        <v>3</v>
      </c>
    </row>
    <row r="8646" spans="1:2" x14ac:dyDescent="0.25">
      <c r="A8646" s="6" t="s">
        <v>11319</v>
      </c>
      <c r="B8646" s="6">
        <v>3</v>
      </c>
    </row>
    <row r="8647" spans="1:2" x14ac:dyDescent="0.25">
      <c r="A8647" s="6" t="s">
        <v>11320</v>
      </c>
      <c r="B8647" s="6">
        <v>3</v>
      </c>
    </row>
    <row r="8648" spans="1:2" x14ac:dyDescent="0.25">
      <c r="A8648" s="6" t="s">
        <v>11322</v>
      </c>
      <c r="B8648" s="6">
        <v>3</v>
      </c>
    </row>
    <row r="8649" spans="1:2" x14ac:dyDescent="0.25">
      <c r="A8649" s="6" t="s">
        <v>11324</v>
      </c>
      <c r="B8649" s="6">
        <v>3</v>
      </c>
    </row>
    <row r="8650" spans="1:2" x14ac:dyDescent="0.25">
      <c r="A8650" s="6" t="s">
        <v>11325</v>
      </c>
      <c r="B8650" s="6">
        <v>3</v>
      </c>
    </row>
    <row r="8651" spans="1:2" x14ac:dyDescent="0.25">
      <c r="A8651" s="6" t="s">
        <v>11327</v>
      </c>
      <c r="B8651" s="6">
        <v>3</v>
      </c>
    </row>
    <row r="8652" spans="1:2" x14ac:dyDescent="0.25">
      <c r="A8652" s="6" t="s">
        <v>9439</v>
      </c>
      <c r="B8652" s="6">
        <v>3</v>
      </c>
    </row>
    <row r="8653" spans="1:2" x14ac:dyDescent="0.25">
      <c r="A8653" s="6" t="s">
        <v>11329</v>
      </c>
      <c r="B8653" s="6">
        <v>3</v>
      </c>
    </row>
    <row r="8654" spans="1:2" x14ac:dyDescent="0.25">
      <c r="A8654" s="6" t="s">
        <v>11330</v>
      </c>
      <c r="B8654" s="6">
        <v>3</v>
      </c>
    </row>
    <row r="8655" spans="1:2" x14ac:dyDescent="0.25">
      <c r="A8655" s="6" t="s">
        <v>9081</v>
      </c>
      <c r="B8655" s="6">
        <v>3</v>
      </c>
    </row>
    <row r="8656" spans="1:2" x14ac:dyDescent="0.25">
      <c r="A8656" s="6" t="s">
        <v>11331</v>
      </c>
      <c r="B8656" s="6">
        <v>3</v>
      </c>
    </row>
    <row r="8657" spans="1:2" x14ac:dyDescent="0.25">
      <c r="A8657" s="6" t="s">
        <v>11332</v>
      </c>
      <c r="B8657" s="6">
        <v>3</v>
      </c>
    </row>
    <row r="8658" spans="1:2" x14ac:dyDescent="0.25">
      <c r="A8658" s="6" t="s">
        <v>11333</v>
      </c>
      <c r="B8658" s="6">
        <v>3</v>
      </c>
    </row>
    <row r="8659" spans="1:2" x14ac:dyDescent="0.25">
      <c r="A8659" s="6" t="s">
        <v>11335</v>
      </c>
      <c r="B8659" s="6">
        <v>3</v>
      </c>
    </row>
    <row r="8660" spans="1:2" x14ac:dyDescent="0.25">
      <c r="A8660" s="6" t="s">
        <v>9441</v>
      </c>
      <c r="B8660" s="6">
        <v>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31"/>
  <sheetViews>
    <sheetView workbookViewId="0"/>
  </sheetViews>
  <sheetFormatPr defaultRowHeight="15" x14ac:dyDescent="0.25"/>
  <cols>
    <col min="1" max="1" width="10.28515625" style="6" bestFit="1" customWidth="1"/>
    <col min="2" max="2" width="11.42578125" style="6" bestFit="1" customWidth="1"/>
    <col min="3" max="3" width="67.85546875" bestFit="1" customWidth="1"/>
    <col min="4" max="4" width="17" style="6" bestFit="1" customWidth="1"/>
  </cols>
  <sheetData>
    <row r="1" spans="1:4" x14ac:dyDescent="0.25">
      <c r="A1" s="6" t="s">
        <v>37341</v>
      </c>
      <c r="B1" s="6" t="s">
        <v>8142</v>
      </c>
      <c r="C1" t="s">
        <v>15469</v>
      </c>
      <c r="D1" s="6" t="s">
        <v>36865</v>
      </c>
    </row>
    <row r="2" spans="1:4" x14ac:dyDescent="0.25">
      <c r="A2" s="6">
        <v>47190</v>
      </c>
      <c r="B2" s="15" t="s">
        <v>15487</v>
      </c>
      <c r="C2" t="s">
        <v>37140</v>
      </c>
      <c r="D2" s="6">
        <v>1</v>
      </c>
    </row>
    <row r="3" spans="1:4" x14ac:dyDescent="0.25">
      <c r="A3" s="6">
        <v>47519</v>
      </c>
      <c r="B3" s="15" t="s">
        <v>15488</v>
      </c>
      <c r="C3" t="s">
        <v>37138</v>
      </c>
      <c r="D3" s="6">
        <v>1</v>
      </c>
    </row>
    <row r="4" spans="1:4" x14ac:dyDescent="0.25">
      <c r="A4" s="6">
        <v>35481</v>
      </c>
      <c r="B4" s="15" t="s">
        <v>15483</v>
      </c>
      <c r="C4" t="s">
        <v>37092</v>
      </c>
      <c r="D4" s="6">
        <v>1</v>
      </c>
    </row>
    <row r="5" spans="1:4" x14ac:dyDescent="0.25">
      <c r="A5" s="6">
        <v>47052</v>
      </c>
      <c r="B5" s="15" t="s">
        <v>15498</v>
      </c>
      <c r="C5" t="s">
        <v>37063</v>
      </c>
      <c r="D5" s="6">
        <v>1</v>
      </c>
    </row>
    <row r="6" spans="1:4" x14ac:dyDescent="0.25">
      <c r="A6" s="6">
        <v>41516</v>
      </c>
      <c r="B6" s="15" t="s">
        <v>15481</v>
      </c>
      <c r="C6" t="s">
        <v>8320</v>
      </c>
      <c r="D6" s="6">
        <v>1</v>
      </c>
    </row>
    <row r="7" spans="1:4" x14ac:dyDescent="0.25">
      <c r="A7" s="6">
        <v>47131</v>
      </c>
      <c r="B7" s="15" t="s">
        <v>15550</v>
      </c>
      <c r="C7" t="s">
        <v>37039</v>
      </c>
      <c r="D7" s="6">
        <v>1</v>
      </c>
    </row>
    <row r="8" spans="1:4" x14ac:dyDescent="0.25">
      <c r="A8" s="6">
        <v>47597</v>
      </c>
      <c r="B8" s="15" t="s">
        <v>15553</v>
      </c>
      <c r="C8" t="s">
        <v>15454</v>
      </c>
      <c r="D8" s="6">
        <v>1</v>
      </c>
    </row>
    <row r="9" spans="1:4" x14ac:dyDescent="0.25">
      <c r="A9" s="6">
        <v>44347</v>
      </c>
      <c r="B9" s="6" t="s">
        <v>362</v>
      </c>
      <c r="C9" t="s">
        <v>37340</v>
      </c>
      <c r="D9" s="6">
        <v>1</v>
      </c>
    </row>
    <row r="10" spans="1:4" x14ac:dyDescent="0.25">
      <c r="A10" s="6">
        <v>30698</v>
      </c>
      <c r="B10" s="6" t="s">
        <v>32819</v>
      </c>
      <c r="C10" t="s">
        <v>32818</v>
      </c>
      <c r="D10" s="6">
        <v>1</v>
      </c>
    </row>
    <row r="11" spans="1:4" x14ac:dyDescent="0.25">
      <c r="A11" s="6">
        <v>47599</v>
      </c>
      <c r="B11" s="6" t="s">
        <v>3706</v>
      </c>
      <c r="C11" t="s">
        <v>37338</v>
      </c>
      <c r="D11" s="6">
        <v>1</v>
      </c>
    </row>
    <row r="12" spans="1:4" x14ac:dyDescent="0.25">
      <c r="A12" s="6">
        <v>21837</v>
      </c>
      <c r="B12" s="6" t="s">
        <v>2092</v>
      </c>
      <c r="C12" t="s">
        <v>15089</v>
      </c>
      <c r="D12" s="6">
        <v>1</v>
      </c>
    </row>
    <row r="13" spans="1:4" x14ac:dyDescent="0.25">
      <c r="A13" s="6">
        <v>20194</v>
      </c>
      <c r="B13" s="6" t="s">
        <v>1035</v>
      </c>
      <c r="C13" t="s">
        <v>15068</v>
      </c>
      <c r="D13" s="6">
        <v>1</v>
      </c>
    </row>
    <row r="14" spans="1:4" x14ac:dyDescent="0.25">
      <c r="A14" s="6">
        <v>20152</v>
      </c>
      <c r="B14" s="6" t="s">
        <v>951</v>
      </c>
      <c r="C14" t="s">
        <v>8161</v>
      </c>
      <c r="D14" s="6">
        <v>1</v>
      </c>
    </row>
    <row r="15" spans="1:4" x14ac:dyDescent="0.25">
      <c r="A15" s="6">
        <v>47601</v>
      </c>
      <c r="B15" s="6" t="s">
        <v>2365</v>
      </c>
      <c r="C15" t="s">
        <v>37336</v>
      </c>
      <c r="D15" s="6">
        <v>1</v>
      </c>
    </row>
    <row r="16" spans="1:4" x14ac:dyDescent="0.25">
      <c r="A16" s="6">
        <v>38830</v>
      </c>
      <c r="B16" s="6" t="s">
        <v>2369</v>
      </c>
      <c r="C16" t="s">
        <v>8195</v>
      </c>
      <c r="D16" s="6">
        <v>1</v>
      </c>
    </row>
    <row r="17" spans="1:4" x14ac:dyDescent="0.25">
      <c r="A17" s="6">
        <v>44352</v>
      </c>
      <c r="B17" s="6" t="s">
        <v>5251</v>
      </c>
      <c r="C17" t="s">
        <v>37335</v>
      </c>
      <c r="D17" s="6">
        <v>1</v>
      </c>
    </row>
    <row r="18" spans="1:4" x14ac:dyDescent="0.25">
      <c r="A18" s="6">
        <v>47001</v>
      </c>
      <c r="B18" s="6" t="s">
        <v>6316</v>
      </c>
      <c r="C18" t="s">
        <v>37334</v>
      </c>
      <c r="D18" s="6">
        <v>1</v>
      </c>
    </row>
    <row r="19" spans="1:4" x14ac:dyDescent="0.25">
      <c r="A19" s="6">
        <v>21847</v>
      </c>
      <c r="B19" s="6" t="s">
        <v>2413</v>
      </c>
      <c r="C19" t="s">
        <v>8334</v>
      </c>
      <c r="D19" s="6">
        <v>1</v>
      </c>
    </row>
    <row r="20" spans="1:4" x14ac:dyDescent="0.25">
      <c r="A20" s="6">
        <v>26684</v>
      </c>
      <c r="B20" s="6" t="s">
        <v>3677</v>
      </c>
      <c r="C20" t="s">
        <v>8230</v>
      </c>
      <c r="D20" s="6">
        <v>1</v>
      </c>
    </row>
    <row r="21" spans="1:4" x14ac:dyDescent="0.25">
      <c r="A21" s="6">
        <v>44353</v>
      </c>
      <c r="B21" s="6" t="s">
        <v>2913</v>
      </c>
      <c r="C21" t="s">
        <v>37332</v>
      </c>
      <c r="D21" s="6">
        <v>1</v>
      </c>
    </row>
    <row r="22" spans="1:4" x14ac:dyDescent="0.25">
      <c r="A22" s="6">
        <v>44494</v>
      </c>
      <c r="B22" s="6" t="s">
        <v>6283</v>
      </c>
      <c r="C22" t="s">
        <v>37331</v>
      </c>
      <c r="D22" s="6">
        <v>1</v>
      </c>
    </row>
    <row r="23" spans="1:4" x14ac:dyDescent="0.25">
      <c r="A23" s="6">
        <v>32361</v>
      </c>
      <c r="B23" s="6" t="s">
        <v>2078</v>
      </c>
      <c r="C23" t="s">
        <v>15114</v>
      </c>
      <c r="D23" s="6">
        <v>1</v>
      </c>
    </row>
    <row r="24" spans="1:4" x14ac:dyDescent="0.25">
      <c r="A24" s="6">
        <v>21392</v>
      </c>
      <c r="B24" s="6" t="s">
        <v>7783</v>
      </c>
      <c r="C24" t="s">
        <v>15206</v>
      </c>
      <c r="D24" s="6">
        <v>1</v>
      </c>
    </row>
    <row r="25" spans="1:4" x14ac:dyDescent="0.25">
      <c r="A25" s="6">
        <v>26691</v>
      </c>
      <c r="B25" s="6" t="s">
        <v>7765</v>
      </c>
      <c r="C25" t="s">
        <v>8145</v>
      </c>
      <c r="D25" s="6">
        <v>1</v>
      </c>
    </row>
    <row r="26" spans="1:4" x14ac:dyDescent="0.25">
      <c r="A26" s="6">
        <v>21851</v>
      </c>
      <c r="B26" s="6" t="s">
        <v>5253</v>
      </c>
      <c r="C26" t="s">
        <v>37327</v>
      </c>
      <c r="D26" s="6">
        <v>1</v>
      </c>
    </row>
    <row r="27" spans="1:4" x14ac:dyDescent="0.25">
      <c r="A27" s="6">
        <v>47030</v>
      </c>
      <c r="B27" s="6" t="s">
        <v>33780</v>
      </c>
      <c r="C27" t="s">
        <v>37325</v>
      </c>
      <c r="D27" s="6">
        <v>1</v>
      </c>
    </row>
    <row r="28" spans="1:4" x14ac:dyDescent="0.25">
      <c r="A28" s="6">
        <v>22520</v>
      </c>
      <c r="B28" s="6" t="s">
        <v>2645</v>
      </c>
      <c r="C28" t="s">
        <v>37324</v>
      </c>
      <c r="D28" s="6">
        <v>1</v>
      </c>
    </row>
    <row r="29" spans="1:4" x14ac:dyDescent="0.25">
      <c r="A29" s="6">
        <v>47510</v>
      </c>
      <c r="B29" s="6" t="s">
        <v>957</v>
      </c>
      <c r="C29" t="s">
        <v>37323</v>
      </c>
      <c r="D29" s="6">
        <v>1</v>
      </c>
    </row>
    <row r="30" spans="1:4" x14ac:dyDescent="0.25">
      <c r="A30" s="6">
        <v>47603</v>
      </c>
      <c r="B30" s="6" t="s">
        <v>977</v>
      </c>
      <c r="C30" t="s">
        <v>37322</v>
      </c>
      <c r="D30" s="6">
        <v>1</v>
      </c>
    </row>
    <row r="31" spans="1:4" x14ac:dyDescent="0.25">
      <c r="A31" s="6">
        <v>40713</v>
      </c>
      <c r="B31" s="6" t="s">
        <v>5923</v>
      </c>
      <c r="C31" t="s">
        <v>15180</v>
      </c>
      <c r="D31" s="6">
        <v>1</v>
      </c>
    </row>
    <row r="32" spans="1:4" x14ac:dyDescent="0.25">
      <c r="A32" s="6">
        <v>41663</v>
      </c>
      <c r="B32" s="6" t="s">
        <v>959</v>
      </c>
      <c r="C32" t="s">
        <v>8163</v>
      </c>
      <c r="D32" s="6">
        <v>1</v>
      </c>
    </row>
    <row r="33" spans="1:4" x14ac:dyDescent="0.25">
      <c r="A33" s="6">
        <v>44506</v>
      </c>
      <c r="B33" s="6" t="s">
        <v>6252</v>
      </c>
      <c r="C33" t="s">
        <v>37321</v>
      </c>
      <c r="D33" s="6">
        <v>1</v>
      </c>
    </row>
    <row r="34" spans="1:4" x14ac:dyDescent="0.25">
      <c r="A34" s="6">
        <v>44764</v>
      </c>
      <c r="B34" s="6" t="s">
        <v>6274</v>
      </c>
      <c r="C34" t="s">
        <v>37320</v>
      </c>
      <c r="D34" s="6">
        <v>1</v>
      </c>
    </row>
    <row r="35" spans="1:4" x14ac:dyDescent="0.25">
      <c r="A35" s="6">
        <v>47604</v>
      </c>
      <c r="B35" s="6" t="s">
        <v>6262</v>
      </c>
      <c r="C35" t="s">
        <v>37319</v>
      </c>
      <c r="D35" s="6">
        <v>1</v>
      </c>
    </row>
    <row r="36" spans="1:4" x14ac:dyDescent="0.25">
      <c r="A36" s="6">
        <v>47605</v>
      </c>
      <c r="B36" s="6" t="s">
        <v>6264</v>
      </c>
      <c r="C36" t="s">
        <v>37318</v>
      </c>
      <c r="D36" s="6">
        <v>1</v>
      </c>
    </row>
    <row r="37" spans="1:4" x14ac:dyDescent="0.25">
      <c r="A37" s="6">
        <v>44765</v>
      </c>
      <c r="B37" s="6" t="s">
        <v>1621</v>
      </c>
      <c r="C37" t="s">
        <v>37317</v>
      </c>
      <c r="D37" s="6">
        <v>1</v>
      </c>
    </row>
    <row r="38" spans="1:4" x14ac:dyDescent="0.25">
      <c r="A38" s="6">
        <v>47607</v>
      </c>
      <c r="B38" s="6" t="s">
        <v>1641</v>
      </c>
      <c r="C38" t="s">
        <v>37316</v>
      </c>
      <c r="D38" s="6">
        <v>1</v>
      </c>
    </row>
    <row r="39" spans="1:4" x14ac:dyDescent="0.25">
      <c r="A39" s="6">
        <v>47608</v>
      </c>
      <c r="B39" s="6" t="s">
        <v>1635</v>
      </c>
      <c r="C39" t="s">
        <v>37315</v>
      </c>
      <c r="D39" s="6">
        <v>1</v>
      </c>
    </row>
    <row r="40" spans="1:4" x14ac:dyDescent="0.25">
      <c r="A40" s="6">
        <v>42279</v>
      </c>
      <c r="B40" s="6" t="s">
        <v>6305</v>
      </c>
      <c r="C40" t="s">
        <v>37314</v>
      </c>
      <c r="D40" s="6">
        <v>1</v>
      </c>
    </row>
    <row r="41" spans="1:4" x14ac:dyDescent="0.25">
      <c r="A41" s="6">
        <v>44769</v>
      </c>
      <c r="B41" s="6" t="s">
        <v>5297</v>
      </c>
      <c r="C41" t="s">
        <v>37313</v>
      </c>
      <c r="D41" s="6">
        <v>1</v>
      </c>
    </row>
    <row r="42" spans="1:4" x14ac:dyDescent="0.25">
      <c r="A42" s="6">
        <v>47166</v>
      </c>
      <c r="B42" s="6" t="s">
        <v>4767</v>
      </c>
      <c r="C42" t="s">
        <v>37312</v>
      </c>
      <c r="D42" s="6">
        <v>1</v>
      </c>
    </row>
    <row r="43" spans="1:4" x14ac:dyDescent="0.25">
      <c r="A43" s="6">
        <v>44770</v>
      </c>
      <c r="B43" s="6" t="s">
        <v>796</v>
      </c>
      <c r="C43" t="s">
        <v>37311</v>
      </c>
      <c r="D43" s="6">
        <v>1</v>
      </c>
    </row>
    <row r="44" spans="1:4" x14ac:dyDescent="0.25">
      <c r="A44" s="6">
        <v>47412</v>
      </c>
      <c r="B44" s="6" t="s">
        <v>4769</v>
      </c>
      <c r="C44" t="s">
        <v>37310</v>
      </c>
      <c r="D44" s="6">
        <v>1</v>
      </c>
    </row>
    <row r="45" spans="1:4" x14ac:dyDescent="0.25">
      <c r="A45" s="6">
        <v>42325</v>
      </c>
      <c r="B45" s="6" t="s">
        <v>6708</v>
      </c>
      <c r="C45" t="s">
        <v>8273</v>
      </c>
      <c r="D45" s="6">
        <v>1</v>
      </c>
    </row>
    <row r="46" spans="1:4" x14ac:dyDescent="0.25">
      <c r="A46" s="6">
        <v>47609</v>
      </c>
      <c r="B46" s="6" t="s">
        <v>5830</v>
      </c>
      <c r="C46" t="s">
        <v>37309</v>
      </c>
      <c r="D46" s="6">
        <v>1</v>
      </c>
    </row>
    <row r="47" spans="1:4" x14ac:dyDescent="0.25">
      <c r="A47" s="6">
        <v>47610</v>
      </c>
      <c r="B47" s="6" t="s">
        <v>6371</v>
      </c>
      <c r="C47" t="s">
        <v>37308</v>
      </c>
      <c r="D47" s="6">
        <v>1</v>
      </c>
    </row>
    <row r="48" spans="1:4" x14ac:dyDescent="0.25">
      <c r="A48" s="6">
        <v>41491</v>
      </c>
      <c r="B48" s="6" t="s">
        <v>1623</v>
      </c>
      <c r="C48" t="s">
        <v>8180</v>
      </c>
      <c r="D48" s="6">
        <v>1</v>
      </c>
    </row>
    <row r="49" spans="1:4" x14ac:dyDescent="0.25">
      <c r="A49" s="6">
        <v>34229</v>
      </c>
      <c r="B49" s="6" t="s">
        <v>5707</v>
      </c>
      <c r="C49" t="s">
        <v>15308</v>
      </c>
      <c r="D49" s="6">
        <v>1</v>
      </c>
    </row>
    <row r="50" spans="1:4" x14ac:dyDescent="0.25">
      <c r="A50" s="6">
        <v>34287</v>
      </c>
      <c r="B50" s="6" t="s">
        <v>7913</v>
      </c>
      <c r="C50" t="s">
        <v>8292</v>
      </c>
      <c r="D50" s="6">
        <v>1</v>
      </c>
    </row>
    <row r="51" spans="1:4" x14ac:dyDescent="0.25">
      <c r="A51" s="6">
        <v>20605</v>
      </c>
      <c r="B51" s="6" t="s">
        <v>290</v>
      </c>
      <c r="C51" t="s">
        <v>8301</v>
      </c>
      <c r="D51" s="6">
        <v>1</v>
      </c>
    </row>
    <row r="52" spans="1:4" x14ac:dyDescent="0.25">
      <c r="A52" s="6">
        <v>44357</v>
      </c>
      <c r="B52" s="6" t="s">
        <v>798</v>
      </c>
      <c r="C52" t="s">
        <v>37307</v>
      </c>
      <c r="D52" s="6">
        <v>1</v>
      </c>
    </row>
    <row r="53" spans="1:4" x14ac:dyDescent="0.25">
      <c r="A53" s="6">
        <v>47611</v>
      </c>
      <c r="B53" s="6" t="s">
        <v>3462</v>
      </c>
      <c r="C53" t="s">
        <v>8221</v>
      </c>
      <c r="D53" s="6">
        <v>1</v>
      </c>
    </row>
    <row r="54" spans="1:4" x14ac:dyDescent="0.25">
      <c r="A54" s="6">
        <v>40110</v>
      </c>
      <c r="B54" s="6" t="s">
        <v>2921</v>
      </c>
      <c r="C54" t="s">
        <v>8206</v>
      </c>
      <c r="D54" s="6">
        <v>1</v>
      </c>
    </row>
    <row r="55" spans="1:4" x14ac:dyDescent="0.25">
      <c r="A55" s="6">
        <v>21863</v>
      </c>
      <c r="B55" s="6" t="s">
        <v>2103</v>
      </c>
      <c r="C55" t="s">
        <v>8191</v>
      </c>
      <c r="D55" s="6">
        <v>1</v>
      </c>
    </row>
    <row r="56" spans="1:4" x14ac:dyDescent="0.25">
      <c r="A56" s="6">
        <v>40111</v>
      </c>
      <c r="B56" s="6" t="s">
        <v>2637</v>
      </c>
      <c r="C56" t="s">
        <v>8200</v>
      </c>
      <c r="D56" s="6">
        <v>1</v>
      </c>
    </row>
    <row r="57" spans="1:4" x14ac:dyDescent="0.25">
      <c r="A57" s="6">
        <v>20240</v>
      </c>
      <c r="B57" s="6" t="s">
        <v>1329</v>
      </c>
      <c r="C57" t="s">
        <v>8350</v>
      </c>
      <c r="D57" s="6">
        <v>1</v>
      </c>
    </row>
    <row r="58" spans="1:4" x14ac:dyDescent="0.25">
      <c r="A58" s="6">
        <v>44772</v>
      </c>
      <c r="B58" s="6" t="s">
        <v>1719</v>
      </c>
      <c r="C58" t="s">
        <v>37305</v>
      </c>
      <c r="D58" s="6">
        <v>1</v>
      </c>
    </row>
    <row r="59" spans="1:4" x14ac:dyDescent="0.25">
      <c r="A59" s="6">
        <v>47614</v>
      </c>
      <c r="B59" s="6" t="s">
        <v>3269</v>
      </c>
      <c r="C59" t="s">
        <v>37304</v>
      </c>
      <c r="D59" s="6">
        <v>1</v>
      </c>
    </row>
    <row r="60" spans="1:4" x14ac:dyDescent="0.25">
      <c r="A60" s="6">
        <v>20654</v>
      </c>
      <c r="B60" s="6" t="s">
        <v>3259</v>
      </c>
      <c r="C60" t="s">
        <v>8218</v>
      </c>
      <c r="D60" s="6">
        <v>1</v>
      </c>
    </row>
    <row r="61" spans="1:4" x14ac:dyDescent="0.25">
      <c r="A61" s="6">
        <v>44774</v>
      </c>
      <c r="B61" s="6" t="s">
        <v>2631</v>
      </c>
      <c r="C61" t="s">
        <v>37303</v>
      </c>
      <c r="D61" s="6">
        <v>1</v>
      </c>
    </row>
    <row r="62" spans="1:4" x14ac:dyDescent="0.25">
      <c r="A62" s="6">
        <v>44359</v>
      </c>
      <c r="B62" s="6" t="s">
        <v>6123</v>
      </c>
      <c r="C62" t="s">
        <v>37302</v>
      </c>
      <c r="D62" s="6">
        <v>1</v>
      </c>
    </row>
    <row r="63" spans="1:4" x14ac:dyDescent="0.25">
      <c r="A63" s="6">
        <v>44511</v>
      </c>
      <c r="B63" s="6" t="s">
        <v>2420</v>
      </c>
      <c r="C63" t="s">
        <v>37300</v>
      </c>
      <c r="D63" s="6">
        <v>1</v>
      </c>
    </row>
    <row r="64" spans="1:4" x14ac:dyDescent="0.25">
      <c r="A64" s="6">
        <v>44360</v>
      </c>
      <c r="B64" s="6" t="s">
        <v>2353</v>
      </c>
      <c r="C64" t="s">
        <v>37299</v>
      </c>
      <c r="D64" s="6">
        <v>1</v>
      </c>
    </row>
    <row r="65" spans="1:4" x14ac:dyDescent="0.25">
      <c r="A65" s="6">
        <v>26726</v>
      </c>
      <c r="B65" s="6" t="s">
        <v>1709</v>
      </c>
      <c r="C65" t="s">
        <v>8184</v>
      </c>
      <c r="D65" s="6">
        <v>1</v>
      </c>
    </row>
    <row r="66" spans="1:4" x14ac:dyDescent="0.25">
      <c r="A66" s="6">
        <v>41790</v>
      </c>
      <c r="B66" s="6" t="s">
        <v>1705</v>
      </c>
      <c r="C66" t="s">
        <v>8183</v>
      </c>
      <c r="D66" s="6">
        <v>1</v>
      </c>
    </row>
    <row r="67" spans="1:4" x14ac:dyDescent="0.25">
      <c r="A67" s="6">
        <v>26727</v>
      </c>
      <c r="B67" s="6" t="s">
        <v>3245</v>
      </c>
      <c r="C67" t="s">
        <v>8217</v>
      </c>
      <c r="D67" s="6">
        <v>1</v>
      </c>
    </row>
    <row r="68" spans="1:4" x14ac:dyDescent="0.25">
      <c r="A68" s="6">
        <v>26728</v>
      </c>
      <c r="B68" s="6" t="s">
        <v>5636</v>
      </c>
      <c r="C68" t="s">
        <v>15213</v>
      </c>
      <c r="D68" s="6">
        <v>1</v>
      </c>
    </row>
    <row r="69" spans="1:4" x14ac:dyDescent="0.25">
      <c r="A69" s="6">
        <v>42059</v>
      </c>
      <c r="B69" s="6" t="s">
        <v>3984</v>
      </c>
      <c r="C69" t="s">
        <v>8153</v>
      </c>
      <c r="D69" s="6">
        <v>1</v>
      </c>
    </row>
    <row r="70" spans="1:4" x14ac:dyDescent="0.25">
      <c r="A70" s="6">
        <v>47152</v>
      </c>
      <c r="B70" s="6" t="s">
        <v>3267</v>
      </c>
      <c r="C70" t="s">
        <v>37298</v>
      </c>
      <c r="D70" s="6">
        <v>1</v>
      </c>
    </row>
    <row r="71" spans="1:4" x14ac:dyDescent="0.25">
      <c r="A71" s="6">
        <v>40112</v>
      </c>
      <c r="B71" s="6" t="s">
        <v>2740</v>
      </c>
      <c r="C71" t="s">
        <v>8201</v>
      </c>
      <c r="D71" s="6">
        <v>1</v>
      </c>
    </row>
    <row r="72" spans="1:4" x14ac:dyDescent="0.25">
      <c r="A72" s="6">
        <v>47044</v>
      </c>
      <c r="B72" s="6" t="s">
        <v>2805</v>
      </c>
      <c r="C72" t="s">
        <v>37297</v>
      </c>
      <c r="D72" s="6">
        <v>1</v>
      </c>
    </row>
    <row r="73" spans="1:4" x14ac:dyDescent="0.25">
      <c r="A73" s="6">
        <v>42337</v>
      </c>
      <c r="B73" s="6" t="s">
        <v>6794</v>
      </c>
      <c r="C73" t="s">
        <v>37296</v>
      </c>
      <c r="D73" s="6">
        <v>1</v>
      </c>
    </row>
    <row r="74" spans="1:4" x14ac:dyDescent="0.25">
      <c r="A74" s="6">
        <v>21869</v>
      </c>
      <c r="B74" s="6" t="s">
        <v>1863</v>
      </c>
      <c r="C74" t="s">
        <v>15085</v>
      </c>
      <c r="D74" s="6">
        <v>1</v>
      </c>
    </row>
    <row r="75" spans="1:4" x14ac:dyDescent="0.25">
      <c r="A75" s="6">
        <v>25152</v>
      </c>
      <c r="B75" s="6" t="s">
        <v>2389</v>
      </c>
      <c r="C75" t="s">
        <v>8196</v>
      </c>
      <c r="D75" s="6">
        <v>1</v>
      </c>
    </row>
    <row r="76" spans="1:4" x14ac:dyDescent="0.25">
      <c r="A76" s="6">
        <v>41954</v>
      </c>
      <c r="B76" s="6" t="s">
        <v>5854</v>
      </c>
      <c r="C76" t="s">
        <v>15325</v>
      </c>
      <c r="D76" s="6">
        <v>1</v>
      </c>
    </row>
    <row r="77" spans="1:4" x14ac:dyDescent="0.25">
      <c r="A77" s="6">
        <v>44753</v>
      </c>
      <c r="B77" s="6" t="s">
        <v>2300</v>
      </c>
      <c r="C77" t="s">
        <v>37294</v>
      </c>
      <c r="D77" s="6">
        <v>1</v>
      </c>
    </row>
    <row r="78" spans="1:4" x14ac:dyDescent="0.25">
      <c r="A78" s="6">
        <v>20307</v>
      </c>
      <c r="B78" s="6" t="s">
        <v>1568</v>
      </c>
      <c r="C78" t="s">
        <v>15420</v>
      </c>
      <c r="D78" s="6">
        <v>1</v>
      </c>
    </row>
    <row r="79" spans="1:4" x14ac:dyDescent="0.25">
      <c r="A79" s="6">
        <v>22666</v>
      </c>
      <c r="B79" s="6" t="s">
        <v>999</v>
      </c>
      <c r="C79" t="s">
        <v>37291</v>
      </c>
      <c r="D79" s="6">
        <v>1</v>
      </c>
    </row>
    <row r="80" spans="1:4" x14ac:dyDescent="0.25">
      <c r="A80" s="6">
        <v>47617</v>
      </c>
      <c r="B80" s="6" t="s">
        <v>5112</v>
      </c>
      <c r="C80" t="s">
        <v>37288</v>
      </c>
      <c r="D80" s="6">
        <v>1</v>
      </c>
    </row>
    <row r="81" spans="1:4" x14ac:dyDescent="0.25">
      <c r="A81" s="6">
        <v>44513</v>
      </c>
      <c r="B81" s="6" t="s">
        <v>3795</v>
      </c>
      <c r="C81" t="s">
        <v>37287</v>
      </c>
      <c r="D81" s="6">
        <v>1</v>
      </c>
    </row>
    <row r="82" spans="1:4" x14ac:dyDescent="0.25">
      <c r="A82" s="6">
        <v>42232</v>
      </c>
      <c r="B82" s="6" t="s">
        <v>3787</v>
      </c>
      <c r="C82" t="s">
        <v>8231</v>
      </c>
      <c r="D82" s="6">
        <v>1</v>
      </c>
    </row>
    <row r="83" spans="1:4" x14ac:dyDescent="0.25">
      <c r="A83" s="6">
        <v>21888</v>
      </c>
      <c r="B83" s="6" t="s">
        <v>6141</v>
      </c>
      <c r="C83" t="s">
        <v>8263</v>
      </c>
      <c r="D83" s="6">
        <v>1</v>
      </c>
    </row>
    <row r="84" spans="1:4" x14ac:dyDescent="0.25">
      <c r="A84" s="6">
        <v>26773</v>
      </c>
      <c r="B84" s="6" t="s">
        <v>1138</v>
      </c>
      <c r="C84" t="s">
        <v>15111</v>
      </c>
      <c r="D84" s="6">
        <v>1</v>
      </c>
    </row>
    <row r="85" spans="1:4" x14ac:dyDescent="0.25">
      <c r="A85" s="6">
        <v>21515</v>
      </c>
      <c r="B85" s="6" t="s">
        <v>1202</v>
      </c>
      <c r="C85" t="s">
        <v>8172</v>
      </c>
      <c r="D85" s="6">
        <v>1</v>
      </c>
    </row>
    <row r="86" spans="1:4" x14ac:dyDescent="0.25">
      <c r="A86" s="6">
        <v>20505</v>
      </c>
      <c r="B86" s="6" t="s">
        <v>2278</v>
      </c>
      <c r="C86" t="s">
        <v>15078</v>
      </c>
      <c r="D86" s="6">
        <v>1</v>
      </c>
    </row>
    <row r="87" spans="1:4" x14ac:dyDescent="0.25">
      <c r="A87" s="6">
        <v>25478</v>
      </c>
      <c r="B87" s="6" t="s">
        <v>4143</v>
      </c>
      <c r="C87" t="s">
        <v>8271</v>
      </c>
      <c r="D87" s="6">
        <v>1</v>
      </c>
    </row>
    <row r="88" spans="1:4" x14ac:dyDescent="0.25">
      <c r="A88" s="6">
        <v>31492</v>
      </c>
      <c r="B88" s="6" t="s">
        <v>4133</v>
      </c>
      <c r="C88" t="s">
        <v>37286</v>
      </c>
      <c r="D88" s="6">
        <v>1</v>
      </c>
    </row>
    <row r="89" spans="1:4" x14ac:dyDescent="0.25">
      <c r="A89" s="6">
        <v>47618</v>
      </c>
      <c r="B89" s="6" t="s">
        <v>7969</v>
      </c>
      <c r="C89" t="s">
        <v>37285</v>
      </c>
      <c r="D89" s="6">
        <v>1</v>
      </c>
    </row>
    <row r="90" spans="1:4" x14ac:dyDescent="0.25">
      <c r="A90" s="6">
        <v>24200</v>
      </c>
      <c r="B90" s="6" t="s">
        <v>1861</v>
      </c>
      <c r="C90" t="s">
        <v>15416</v>
      </c>
      <c r="D90" s="6">
        <v>1</v>
      </c>
    </row>
    <row r="91" spans="1:4" x14ac:dyDescent="0.25">
      <c r="A91" s="6">
        <v>21238</v>
      </c>
      <c r="B91" s="6" t="s">
        <v>6903</v>
      </c>
      <c r="C91" t="s">
        <v>8326</v>
      </c>
      <c r="D91" s="6">
        <v>1</v>
      </c>
    </row>
    <row r="92" spans="1:4" x14ac:dyDescent="0.25">
      <c r="A92" s="6">
        <v>22523</v>
      </c>
      <c r="B92" s="6" t="s">
        <v>3537</v>
      </c>
      <c r="C92" t="s">
        <v>15461</v>
      </c>
      <c r="D92" s="6">
        <v>1</v>
      </c>
    </row>
    <row r="93" spans="1:4" x14ac:dyDescent="0.25">
      <c r="A93" s="6">
        <v>47057</v>
      </c>
      <c r="B93" s="6" t="s">
        <v>2801</v>
      </c>
      <c r="C93" t="s">
        <v>37283</v>
      </c>
      <c r="D93" s="6">
        <v>1</v>
      </c>
    </row>
    <row r="94" spans="1:4" x14ac:dyDescent="0.25">
      <c r="A94" s="6">
        <v>25080</v>
      </c>
      <c r="B94" s="6" t="s">
        <v>2194</v>
      </c>
      <c r="C94" t="s">
        <v>8322</v>
      </c>
      <c r="D94" s="6">
        <v>1</v>
      </c>
    </row>
    <row r="95" spans="1:4" x14ac:dyDescent="0.25">
      <c r="A95" s="6">
        <v>23996</v>
      </c>
      <c r="B95" s="6" t="s">
        <v>292</v>
      </c>
      <c r="C95" t="s">
        <v>15090</v>
      </c>
      <c r="D95" s="6">
        <v>1</v>
      </c>
    </row>
    <row r="96" spans="1:4" x14ac:dyDescent="0.25">
      <c r="A96" s="6">
        <v>20359</v>
      </c>
      <c r="B96" s="6" t="s">
        <v>1905</v>
      </c>
      <c r="C96" t="s">
        <v>8338</v>
      </c>
      <c r="D96" s="6">
        <v>1</v>
      </c>
    </row>
    <row r="97" spans="1:4" x14ac:dyDescent="0.25">
      <c r="A97" s="6">
        <v>21124</v>
      </c>
      <c r="B97" s="6" t="s">
        <v>6293</v>
      </c>
      <c r="C97" t="s">
        <v>8305</v>
      </c>
      <c r="D97" s="6">
        <v>1</v>
      </c>
    </row>
    <row r="98" spans="1:4" x14ac:dyDescent="0.25">
      <c r="A98" s="6">
        <v>26811</v>
      </c>
      <c r="B98" s="6" t="s">
        <v>930</v>
      </c>
      <c r="C98" t="s">
        <v>8331</v>
      </c>
      <c r="D98" s="6">
        <v>1</v>
      </c>
    </row>
    <row r="99" spans="1:4" x14ac:dyDescent="0.25">
      <c r="A99" s="6">
        <v>47620</v>
      </c>
      <c r="B99" s="6" t="s">
        <v>5319</v>
      </c>
      <c r="C99" t="s">
        <v>37282</v>
      </c>
      <c r="D99" s="6">
        <v>1</v>
      </c>
    </row>
    <row r="100" spans="1:4" x14ac:dyDescent="0.25">
      <c r="A100" s="6">
        <v>47624</v>
      </c>
      <c r="B100" s="6" t="s">
        <v>1194</v>
      </c>
      <c r="C100" t="s">
        <v>37280</v>
      </c>
      <c r="D100" s="6">
        <v>1</v>
      </c>
    </row>
    <row r="101" spans="1:4" x14ac:dyDescent="0.25">
      <c r="A101" s="6">
        <v>41847</v>
      </c>
      <c r="B101" s="6" t="s">
        <v>2082</v>
      </c>
      <c r="C101" t="s">
        <v>8190</v>
      </c>
      <c r="D101" s="6">
        <v>1</v>
      </c>
    </row>
    <row r="102" spans="1:4" x14ac:dyDescent="0.25">
      <c r="A102" s="6">
        <v>21655</v>
      </c>
      <c r="B102" s="6" t="s">
        <v>7967</v>
      </c>
      <c r="C102" t="s">
        <v>8296</v>
      </c>
      <c r="D102" s="6">
        <v>1</v>
      </c>
    </row>
    <row r="103" spans="1:4" x14ac:dyDescent="0.25">
      <c r="A103" s="6">
        <v>21904</v>
      </c>
      <c r="B103" s="6" t="s">
        <v>1116</v>
      </c>
      <c r="C103" t="s">
        <v>37279</v>
      </c>
      <c r="D103" s="6">
        <v>1</v>
      </c>
    </row>
    <row r="104" spans="1:4" x14ac:dyDescent="0.25">
      <c r="A104" s="6">
        <v>23602</v>
      </c>
      <c r="B104" s="6" t="s">
        <v>7432</v>
      </c>
      <c r="C104" t="s">
        <v>8363</v>
      </c>
      <c r="D104" s="6">
        <v>1</v>
      </c>
    </row>
    <row r="105" spans="1:4" x14ac:dyDescent="0.25">
      <c r="A105" s="6">
        <v>21518</v>
      </c>
      <c r="B105" s="6" t="s">
        <v>3129</v>
      </c>
      <c r="C105" t="s">
        <v>8214</v>
      </c>
      <c r="D105" s="6">
        <v>1</v>
      </c>
    </row>
    <row r="106" spans="1:4" x14ac:dyDescent="0.25">
      <c r="A106" s="6">
        <v>26838</v>
      </c>
      <c r="B106" s="6" t="s">
        <v>4187</v>
      </c>
      <c r="C106" t="s">
        <v>15399</v>
      </c>
      <c r="D106" s="6">
        <v>1</v>
      </c>
    </row>
    <row r="107" spans="1:4" x14ac:dyDescent="0.25">
      <c r="A107" s="6">
        <v>44363</v>
      </c>
      <c r="B107" s="6" t="s">
        <v>2655</v>
      </c>
      <c r="C107" t="s">
        <v>37278</v>
      </c>
      <c r="D107" s="6">
        <v>1</v>
      </c>
    </row>
    <row r="108" spans="1:4" x14ac:dyDescent="0.25">
      <c r="A108" s="6">
        <v>21915</v>
      </c>
      <c r="B108" s="6" t="s">
        <v>2115</v>
      </c>
      <c r="C108" t="s">
        <v>37277</v>
      </c>
      <c r="D108" s="6">
        <v>1</v>
      </c>
    </row>
    <row r="109" spans="1:4" x14ac:dyDescent="0.25">
      <c r="A109" s="6">
        <v>47629</v>
      </c>
      <c r="B109" s="6" t="s">
        <v>5451</v>
      </c>
      <c r="C109" t="s">
        <v>37276</v>
      </c>
      <c r="D109" s="6">
        <v>1</v>
      </c>
    </row>
    <row r="110" spans="1:4" x14ac:dyDescent="0.25">
      <c r="A110" s="6">
        <v>21916</v>
      </c>
      <c r="B110" s="6" t="s">
        <v>3483</v>
      </c>
      <c r="C110" t="s">
        <v>8223</v>
      </c>
      <c r="D110" s="6">
        <v>1</v>
      </c>
    </row>
    <row r="111" spans="1:4" x14ac:dyDescent="0.25">
      <c r="A111" s="6">
        <v>21277</v>
      </c>
      <c r="B111" s="6" t="s">
        <v>281</v>
      </c>
      <c r="C111" t="s">
        <v>8341</v>
      </c>
      <c r="D111" s="6">
        <v>1</v>
      </c>
    </row>
    <row r="112" spans="1:4" x14ac:dyDescent="0.25">
      <c r="A112" s="6">
        <v>21653</v>
      </c>
      <c r="B112" s="6" t="s">
        <v>7957</v>
      </c>
      <c r="C112" t="s">
        <v>8295</v>
      </c>
      <c r="D112" s="6">
        <v>1</v>
      </c>
    </row>
    <row r="113" spans="1:4" x14ac:dyDescent="0.25">
      <c r="A113" s="6">
        <v>24087</v>
      </c>
      <c r="B113" s="6" t="s">
        <v>2689</v>
      </c>
      <c r="C113" t="s">
        <v>15086</v>
      </c>
      <c r="D113" s="6">
        <v>1</v>
      </c>
    </row>
    <row r="114" spans="1:4" x14ac:dyDescent="0.25">
      <c r="A114" s="6">
        <v>21164</v>
      </c>
      <c r="B114" s="6" t="s">
        <v>6438</v>
      </c>
      <c r="C114" t="s">
        <v>8351</v>
      </c>
      <c r="D114" s="6">
        <v>1</v>
      </c>
    </row>
    <row r="115" spans="1:4" x14ac:dyDescent="0.25">
      <c r="A115" s="6">
        <v>25688</v>
      </c>
      <c r="B115" s="6" t="s">
        <v>5549</v>
      </c>
      <c r="C115" t="s">
        <v>15397</v>
      </c>
      <c r="D115" s="6">
        <v>1</v>
      </c>
    </row>
    <row r="116" spans="1:4" x14ac:dyDescent="0.25">
      <c r="A116" s="6">
        <v>21629</v>
      </c>
      <c r="B116" s="6" t="s">
        <v>5040</v>
      </c>
      <c r="C116" t="s">
        <v>37275</v>
      </c>
      <c r="D116" s="6">
        <v>1</v>
      </c>
    </row>
    <row r="117" spans="1:4" x14ac:dyDescent="0.25">
      <c r="A117" s="6">
        <v>26864</v>
      </c>
      <c r="B117" s="6" t="s">
        <v>5180</v>
      </c>
      <c r="C117" t="s">
        <v>8245</v>
      </c>
      <c r="D117" s="6">
        <v>1</v>
      </c>
    </row>
    <row r="118" spans="1:4" x14ac:dyDescent="0.25">
      <c r="A118" s="6">
        <v>47093</v>
      </c>
      <c r="B118" s="6" t="s">
        <v>5198</v>
      </c>
      <c r="C118" t="s">
        <v>37274</v>
      </c>
      <c r="D118" s="6">
        <v>1</v>
      </c>
    </row>
    <row r="119" spans="1:4" x14ac:dyDescent="0.25">
      <c r="A119" s="6">
        <v>21600</v>
      </c>
      <c r="B119" s="6" t="s">
        <v>3477</v>
      </c>
      <c r="C119" t="s">
        <v>8312</v>
      </c>
      <c r="D119" s="6">
        <v>1</v>
      </c>
    </row>
    <row r="120" spans="1:4" x14ac:dyDescent="0.25">
      <c r="A120" s="6">
        <v>44200</v>
      </c>
      <c r="B120" s="6" t="s">
        <v>7643</v>
      </c>
      <c r="C120" t="s">
        <v>37273</v>
      </c>
      <c r="D120" s="6">
        <v>1</v>
      </c>
    </row>
    <row r="121" spans="1:4" x14ac:dyDescent="0.25">
      <c r="A121" s="6">
        <v>21931</v>
      </c>
      <c r="B121" s="6" t="s">
        <v>3667</v>
      </c>
      <c r="C121" t="s">
        <v>8229</v>
      </c>
      <c r="D121" s="6">
        <v>1</v>
      </c>
    </row>
    <row r="122" spans="1:4" x14ac:dyDescent="0.25">
      <c r="A122" s="6">
        <v>25355</v>
      </c>
      <c r="B122" s="6" t="s">
        <v>3346</v>
      </c>
      <c r="C122" t="s">
        <v>15231</v>
      </c>
      <c r="D122" s="6">
        <v>1</v>
      </c>
    </row>
    <row r="123" spans="1:4" x14ac:dyDescent="0.25">
      <c r="A123" s="6">
        <v>25050</v>
      </c>
      <c r="B123" s="6" t="s">
        <v>2098</v>
      </c>
      <c r="C123" t="s">
        <v>15275</v>
      </c>
      <c r="D123" s="6">
        <v>1</v>
      </c>
    </row>
    <row r="124" spans="1:4" x14ac:dyDescent="0.25">
      <c r="A124" s="6">
        <v>47633</v>
      </c>
      <c r="B124" s="6" t="s">
        <v>2899</v>
      </c>
      <c r="C124" t="s">
        <v>8204</v>
      </c>
      <c r="D124" s="6">
        <v>1</v>
      </c>
    </row>
    <row r="125" spans="1:4" x14ac:dyDescent="0.25">
      <c r="A125" s="6">
        <v>21937</v>
      </c>
      <c r="B125" s="6" t="s">
        <v>3515</v>
      </c>
      <c r="C125" t="s">
        <v>8224</v>
      </c>
      <c r="D125" s="6">
        <v>1</v>
      </c>
    </row>
    <row r="126" spans="1:4" x14ac:dyDescent="0.25">
      <c r="A126" s="6">
        <v>21597</v>
      </c>
      <c r="B126" s="6" t="s">
        <v>3464</v>
      </c>
      <c r="C126" t="s">
        <v>8222</v>
      </c>
      <c r="D126" s="6">
        <v>1</v>
      </c>
    </row>
    <row r="127" spans="1:4" x14ac:dyDescent="0.25">
      <c r="A127" s="6">
        <v>47636</v>
      </c>
      <c r="B127" s="6" t="s">
        <v>3712</v>
      </c>
      <c r="C127" t="s">
        <v>37272</v>
      </c>
      <c r="D127" s="6">
        <v>1</v>
      </c>
    </row>
    <row r="128" spans="1:4" x14ac:dyDescent="0.25">
      <c r="A128" s="6">
        <v>24097</v>
      </c>
      <c r="B128" s="6" t="s">
        <v>2687</v>
      </c>
      <c r="C128" t="s">
        <v>15129</v>
      </c>
      <c r="D128" s="6">
        <v>1</v>
      </c>
    </row>
    <row r="129" spans="1:4" x14ac:dyDescent="0.25">
      <c r="A129" s="6">
        <v>47639</v>
      </c>
      <c r="B129" s="6" t="s">
        <v>5174</v>
      </c>
      <c r="C129" t="s">
        <v>37271</v>
      </c>
      <c r="D129" s="6">
        <v>1</v>
      </c>
    </row>
    <row r="130" spans="1:4" x14ac:dyDescent="0.25">
      <c r="A130" s="6">
        <v>26889</v>
      </c>
      <c r="B130" s="6" t="s">
        <v>5100</v>
      </c>
      <c r="C130" t="s">
        <v>8243</v>
      </c>
      <c r="D130" s="6">
        <v>1</v>
      </c>
    </row>
    <row r="131" spans="1:4" x14ac:dyDescent="0.25">
      <c r="A131" s="6">
        <v>47160</v>
      </c>
      <c r="B131" s="6" t="s">
        <v>4424</v>
      </c>
      <c r="C131" t="s">
        <v>37270</v>
      </c>
      <c r="D131" s="6">
        <v>1</v>
      </c>
    </row>
    <row r="132" spans="1:4" x14ac:dyDescent="0.25">
      <c r="A132" s="6">
        <v>21940</v>
      </c>
      <c r="B132" s="6" t="s">
        <v>5850</v>
      </c>
      <c r="C132" t="s">
        <v>8257</v>
      </c>
      <c r="D132" s="6">
        <v>1</v>
      </c>
    </row>
    <row r="133" spans="1:4" x14ac:dyDescent="0.25">
      <c r="A133" s="6">
        <v>21641</v>
      </c>
      <c r="B133" s="6" t="s">
        <v>5721</v>
      </c>
      <c r="C133" t="s">
        <v>8253</v>
      </c>
      <c r="D133" s="6">
        <v>1</v>
      </c>
    </row>
    <row r="134" spans="1:4" x14ac:dyDescent="0.25">
      <c r="A134" s="6">
        <v>47124</v>
      </c>
      <c r="B134" s="6" t="s">
        <v>3513</v>
      </c>
      <c r="C134" t="s">
        <v>37268</v>
      </c>
      <c r="D134" s="6">
        <v>1</v>
      </c>
    </row>
    <row r="135" spans="1:4" x14ac:dyDescent="0.25">
      <c r="A135" s="6">
        <v>21943</v>
      </c>
      <c r="B135" s="6" t="s">
        <v>7923</v>
      </c>
      <c r="C135" t="s">
        <v>8293</v>
      </c>
      <c r="D135" s="6">
        <v>1</v>
      </c>
    </row>
    <row r="136" spans="1:4" x14ac:dyDescent="0.25">
      <c r="A136" s="6">
        <v>44202</v>
      </c>
      <c r="B136" s="6" t="s">
        <v>5909</v>
      </c>
      <c r="C136" t="s">
        <v>8260</v>
      </c>
      <c r="D136" s="6">
        <v>1</v>
      </c>
    </row>
    <row r="137" spans="1:4" x14ac:dyDescent="0.25">
      <c r="A137" s="6">
        <v>47189</v>
      </c>
      <c r="B137" s="6" t="s">
        <v>2032</v>
      </c>
      <c r="C137" t="s">
        <v>37267</v>
      </c>
      <c r="D137" s="6">
        <v>1</v>
      </c>
    </row>
    <row r="138" spans="1:4" x14ac:dyDescent="0.25">
      <c r="A138" s="6">
        <v>24409</v>
      </c>
      <c r="B138" s="6" t="s">
        <v>425</v>
      </c>
      <c r="C138" t="s">
        <v>37266</v>
      </c>
      <c r="D138" s="6">
        <v>1</v>
      </c>
    </row>
    <row r="139" spans="1:4" x14ac:dyDescent="0.25">
      <c r="A139" s="6">
        <v>21946</v>
      </c>
      <c r="B139" s="6" t="s">
        <v>1990</v>
      </c>
      <c r="C139" t="s">
        <v>8189</v>
      </c>
      <c r="D139" s="6">
        <v>1</v>
      </c>
    </row>
    <row r="140" spans="1:4" x14ac:dyDescent="0.25">
      <c r="A140" s="6">
        <v>21553</v>
      </c>
      <c r="B140" s="6" t="s">
        <v>1983</v>
      </c>
      <c r="C140" t="s">
        <v>8187</v>
      </c>
      <c r="D140" s="6">
        <v>1</v>
      </c>
    </row>
    <row r="141" spans="1:4" x14ac:dyDescent="0.25">
      <c r="A141" s="6">
        <v>37756</v>
      </c>
      <c r="B141" s="6" t="s">
        <v>5245</v>
      </c>
      <c r="C141" t="s">
        <v>37265</v>
      </c>
      <c r="D141" s="6">
        <v>1</v>
      </c>
    </row>
    <row r="142" spans="1:4" x14ac:dyDescent="0.25">
      <c r="A142" s="6">
        <v>35001</v>
      </c>
      <c r="B142" s="6" t="s">
        <v>7937</v>
      </c>
      <c r="C142" t="s">
        <v>8307</v>
      </c>
      <c r="D142" s="6">
        <v>1</v>
      </c>
    </row>
    <row r="143" spans="1:4" x14ac:dyDescent="0.25">
      <c r="A143" s="6">
        <v>26915</v>
      </c>
      <c r="B143" s="6" t="s">
        <v>7948</v>
      </c>
      <c r="C143" t="s">
        <v>8294</v>
      </c>
      <c r="D143" s="6">
        <v>1</v>
      </c>
    </row>
    <row r="144" spans="1:4" x14ac:dyDescent="0.25">
      <c r="A144" s="6">
        <v>37757</v>
      </c>
      <c r="B144" s="6" t="s">
        <v>7931</v>
      </c>
      <c r="C144" t="s">
        <v>37263</v>
      </c>
      <c r="D144" s="6">
        <v>1</v>
      </c>
    </row>
    <row r="145" spans="1:4" x14ac:dyDescent="0.25">
      <c r="A145" s="6">
        <v>26918</v>
      </c>
      <c r="B145" s="6" t="s">
        <v>4304</v>
      </c>
      <c r="C145" t="s">
        <v>8235</v>
      </c>
      <c r="D145" s="6">
        <v>1</v>
      </c>
    </row>
    <row r="146" spans="1:4" x14ac:dyDescent="0.25">
      <c r="A146" s="6">
        <v>25220</v>
      </c>
      <c r="B146" s="6" t="s">
        <v>122</v>
      </c>
      <c r="C146" t="s">
        <v>8358</v>
      </c>
      <c r="D146" s="6">
        <v>1</v>
      </c>
    </row>
    <row r="147" spans="1:4" x14ac:dyDescent="0.25">
      <c r="A147" s="6">
        <v>20843</v>
      </c>
      <c r="B147" s="6" t="s">
        <v>8316</v>
      </c>
      <c r="C147" t="s">
        <v>8315</v>
      </c>
      <c r="D147" s="6">
        <v>1</v>
      </c>
    </row>
    <row r="148" spans="1:4" x14ac:dyDescent="0.25">
      <c r="A148" s="6">
        <v>47641</v>
      </c>
      <c r="B148" s="6" t="s">
        <v>4302</v>
      </c>
      <c r="C148" t="s">
        <v>37262</v>
      </c>
      <c r="D148" s="6">
        <v>1</v>
      </c>
    </row>
    <row r="149" spans="1:4" x14ac:dyDescent="0.25">
      <c r="A149" s="6">
        <v>26926</v>
      </c>
      <c r="B149" s="6" t="s">
        <v>5592</v>
      </c>
      <c r="C149" t="s">
        <v>15211</v>
      </c>
      <c r="D149" s="6">
        <v>1</v>
      </c>
    </row>
    <row r="150" spans="1:4" x14ac:dyDescent="0.25">
      <c r="A150" s="6">
        <v>25809</v>
      </c>
      <c r="B150" s="6" t="s">
        <v>5945</v>
      </c>
      <c r="C150" t="s">
        <v>8261</v>
      </c>
      <c r="D150" s="6">
        <v>1</v>
      </c>
    </row>
    <row r="151" spans="1:4" x14ac:dyDescent="0.25">
      <c r="A151" s="6">
        <v>26946</v>
      </c>
      <c r="B151" s="6" t="s">
        <v>4408</v>
      </c>
      <c r="C151" t="s">
        <v>8237</v>
      </c>
      <c r="D151" s="6">
        <v>1</v>
      </c>
    </row>
    <row r="152" spans="1:4" x14ac:dyDescent="0.25">
      <c r="A152" s="6">
        <v>47642</v>
      </c>
      <c r="B152" s="6" t="s">
        <v>4418</v>
      </c>
      <c r="C152" t="s">
        <v>37260</v>
      </c>
      <c r="D152" s="6">
        <v>1</v>
      </c>
    </row>
    <row r="153" spans="1:4" x14ac:dyDescent="0.25">
      <c r="A153" s="6">
        <v>41815</v>
      </c>
      <c r="B153" s="6" t="s">
        <v>7811</v>
      </c>
      <c r="C153" t="s">
        <v>8344</v>
      </c>
      <c r="D153" s="6">
        <v>1</v>
      </c>
    </row>
    <row r="154" spans="1:4" x14ac:dyDescent="0.25">
      <c r="A154" s="6">
        <v>21621</v>
      </c>
      <c r="B154" s="6" t="s">
        <v>4905</v>
      </c>
      <c r="C154" t="s">
        <v>37259</v>
      </c>
      <c r="D154" s="6">
        <v>1</v>
      </c>
    </row>
    <row r="155" spans="1:4" x14ac:dyDescent="0.25">
      <c r="A155" s="6">
        <v>48189</v>
      </c>
      <c r="B155" s="6" t="s">
        <v>2480</v>
      </c>
      <c r="C155" t="s">
        <v>15463</v>
      </c>
      <c r="D155" s="6">
        <v>1</v>
      </c>
    </row>
    <row r="156" spans="1:4" x14ac:dyDescent="0.25">
      <c r="A156" s="6">
        <v>21218</v>
      </c>
      <c r="B156" s="6" t="s">
        <v>32599</v>
      </c>
      <c r="C156" t="s">
        <v>32598</v>
      </c>
      <c r="D156" s="6">
        <v>1</v>
      </c>
    </row>
    <row r="157" spans="1:4" x14ac:dyDescent="0.25">
      <c r="A157" s="6">
        <v>21957</v>
      </c>
      <c r="B157" s="6" t="s">
        <v>6400</v>
      </c>
      <c r="C157" t="s">
        <v>8343</v>
      </c>
      <c r="D157" s="6">
        <v>1</v>
      </c>
    </row>
    <row r="158" spans="1:4" x14ac:dyDescent="0.25">
      <c r="A158" s="6">
        <v>24598</v>
      </c>
      <c r="B158" s="6" t="s">
        <v>995</v>
      </c>
      <c r="C158" t="s">
        <v>8164</v>
      </c>
      <c r="D158" s="6">
        <v>1</v>
      </c>
    </row>
    <row r="159" spans="1:4" x14ac:dyDescent="0.25">
      <c r="A159" s="6">
        <v>25523</v>
      </c>
      <c r="B159" s="6" t="s">
        <v>4532</v>
      </c>
      <c r="C159" t="s">
        <v>8238</v>
      </c>
      <c r="D159" s="6">
        <v>1</v>
      </c>
    </row>
    <row r="160" spans="1:4" x14ac:dyDescent="0.25">
      <c r="A160" s="6">
        <v>40285</v>
      </c>
      <c r="B160" s="6" t="s">
        <v>3769</v>
      </c>
      <c r="C160" t="s">
        <v>8323</v>
      </c>
      <c r="D160" s="6">
        <v>1</v>
      </c>
    </row>
    <row r="161" spans="1:4" x14ac:dyDescent="0.25">
      <c r="A161" s="6">
        <v>47128</v>
      </c>
      <c r="B161" s="6" t="s">
        <v>6633</v>
      </c>
      <c r="C161" t="s">
        <v>37255</v>
      </c>
      <c r="D161" s="6">
        <v>1</v>
      </c>
    </row>
    <row r="162" spans="1:4" x14ac:dyDescent="0.25">
      <c r="A162" s="6">
        <v>35186</v>
      </c>
      <c r="B162" s="6" t="s">
        <v>4931</v>
      </c>
      <c r="C162" t="s">
        <v>37254</v>
      </c>
      <c r="D162" s="6">
        <v>1</v>
      </c>
    </row>
    <row r="163" spans="1:4" x14ac:dyDescent="0.25">
      <c r="A163" s="6">
        <v>25659</v>
      </c>
      <c r="B163" s="6" t="s">
        <v>5327</v>
      </c>
      <c r="C163" t="s">
        <v>8247</v>
      </c>
      <c r="D163" s="6">
        <v>1</v>
      </c>
    </row>
    <row r="164" spans="1:4" x14ac:dyDescent="0.25">
      <c r="A164" s="6">
        <v>20144</v>
      </c>
      <c r="B164" s="6" t="s">
        <v>936</v>
      </c>
      <c r="C164" t="s">
        <v>8158</v>
      </c>
      <c r="D164" s="6">
        <v>1</v>
      </c>
    </row>
    <row r="165" spans="1:4" x14ac:dyDescent="0.25">
      <c r="A165" s="6">
        <v>21961</v>
      </c>
      <c r="B165" s="6" t="s">
        <v>939</v>
      </c>
      <c r="C165" t="s">
        <v>8159</v>
      </c>
      <c r="D165" s="6">
        <v>1</v>
      </c>
    </row>
    <row r="166" spans="1:4" x14ac:dyDescent="0.25">
      <c r="A166" s="6">
        <v>47644</v>
      </c>
      <c r="B166" s="6" t="s">
        <v>4215</v>
      </c>
      <c r="C166" t="s">
        <v>37253</v>
      </c>
      <c r="D166" s="6">
        <v>1</v>
      </c>
    </row>
    <row r="167" spans="1:4" x14ac:dyDescent="0.25">
      <c r="A167" s="6">
        <v>24890</v>
      </c>
      <c r="B167" s="6" t="s">
        <v>7805</v>
      </c>
      <c r="C167" t="s">
        <v>37252</v>
      </c>
      <c r="D167" s="6">
        <v>1</v>
      </c>
    </row>
    <row r="168" spans="1:4" x14ac:dyDescent="0.25">
      <c r="A168" s="6">
        <v>20474</v>
      </c>
      <c r="B168" s="6" t="s">
        <v>2145</v>
      </c>
      <c r="C168" t="s">
        <v>37251</v>
      </c>
      <c r="D168" s="6">
        <v>1</v>
      </c>
    </row>
    <row r="169" spans="1:4" x14ac:dyDescent="0.25">
      <c r="A169" s="6">
        <v>26285</v>
      </c>
      <c r="B169" s="6" t="s">
        <v>8006</v>
      </c>
      <c r="C169" t="s">
        <v>8298</v>
      </c>
      <c r="D169" s="6">
        <v>1</v>
      </c>
    </row>
    <row r="170" spans="1:4" x14ac:dyDescent="0.25">
      <c r="A170" s="6">
        <v>47091</v>
      </c>
      <c r="B170" s="6" t="s">
        <v>4858</v>
      </c>
      <c r="C170" t="s">
        <v>37249</v>
      </c>
      <c r="D170" s="6">
        <v>1</v>
      </c>
    </row>
    <row r="171" spans="1:4" x14ac:dyDescent="0.25">
      <c r="A171" s="6">
        <v>47074</v>
      </c>
      <c r="B171" s="6" t="s">
        <v>4049</v>
      </c>
      <c r="C171" t="s">
        <v>37248</v>
      </c>
      <c r="D171" s="6">
        <v>1</v>
      </c>
    </row>
    <row r="172" spans="1:4" x14ac:dyDescent="0.25">
      <c r="A172" s="6">
        <v>29153</v>
      </c>
      <c r="B172" s="6" t="s">
        <v>953</v>
      </c>
      <c r="C172" t="s">
        <v>8162</v>
      </c>
      <c r="D172" s="6">
        <v>1</v>
      </c>
    </row>
    <row r="173" spans="1:4" x14ac:dyDescent="0.25">
      <c r="A173" s="6">
        <v>43908</v>
      </c>
      <c r="B173" s="6" t="s">
        <v>4972</v>
      </c>
      <c r="C173" t="s">
        <v>37247</v>
      </c>
      <c r="D173" s="6">
        <v>1</v>
      </c>
    </row>
    <row r="174" spans="1:4" x14ac:dyDescent="0.25">
      <c r="A174" s="6">
        <v>20737</v>
      </c>
      <c r="B174" s="6" t="s">
        <v>3919</v>
      </c>
      <c r="C174" t="s">
        <v>8232</v>
      </c>
      <c r="D174" s="6">
        <v>1</v>
      </c>
    </row>
    <row r="175" spans="1:4" x14ac:dyDescent="0.25">
      <c r="A175" s="6">
        <v>29154</v>
      </c>
      <c r="B175" s="6" t="s">
        <v>1932</v>
      </c>
      <c r="C175" t="s">
        <v>8339</v>
      </c>
      <c r="D175" s="6">
        <v>1</v>
      </c>
    </row>
    <row r="176" spans="1:4" x14ac:dyDescent="0.25">
      <c r="A176" s="6">
        <v>21968</v>
      </c>
      <c r="B176" s="6" t="s">
        <v>2961</v>
      </c>
      <c r="C176" t="s">
        <v>8208</v>
      </c>
      <c r="D176" s="6">
        <v>1</v>
      </c>
    </row>
    <row r="177" spans="1:4" x14ac:dyDescent="0.25">
      <c r="A177" s="6">
        <v>21969</v>
      </c>
      <c r="B177" s="6" t="s">
        <v>7982</v>
      </c>
      <c r="C177" t="s">
        <v>8297</v>
      </c>
      <c r="D177" s="6">
        <v>1</v>
      </c>
    </row>
    <row r="178" spans="1:4" x14ac:dyDescent="0.25">
      <c r="A178" s="6">
        <v>25886</v>
      </c>
      <c r="B178" s="6" t="s">
        <v>2917</v>
      </c>
      <c r="C178" t="s">
        <v>8205</v>
      </c>
      <c r="D178" s="6">
        <v>1</v>
      </c>
    </row>
    <row r="179" spans="1:4" x14ac:dyDescent="0.25">
      <c r="A179" s="6">
        <v>21201</v>
      </c>
      <c r="B179" s="6" t="s">
        <v>6762</v>
      </c>
      <c r="C179" t="s">
        <v>8276</v>
      </c>
      <c r="D179" s="6">
        <v>1</v>
      </c>
    </row>
    <row r="180" spans="1:4" x14ac:dyDescent="0.25">
      <c r="A180" s="6">
        <v>47645</v>
      </c>
      <c r="B180" s="6" t="s">
        <v>4826</v>
      </c>
      <c r="C180" t="s">
        <v>37244</v>
      </c>
      <c r="D180" s="6">
        <v>1</v>
      </c>
    </row>
    <row r="181" spans="1:4" x14ac:dyDescent="0.25">
      <c r="A181" s="6">
        <v>44374</v>
      </c>
      <c r="B181" s="6" t="s">
        <v>4789</v>
      </c>
      <c r="C181" t="s">
        <v>37243</v>
      </c>
      <c r="D181" s="6">
        <v>1</v>
      </c>
    </row>
    <row r="182" spans="1:4" x14ac:dyDescent="0.25">
      <c r="A182" s="6">
        <v>21974</v>
      </c>
      <c r="B182" s="6" t="s">
        <v>1877</v>
      </c>
      <c r="C182" t="s">
        <v>37242</v>
      </c>
      <c r="D182" s="6">
        <v>1</v>
      </c>
    </row>
    <row r="183" spans="1:4" x14ac:dyDescent="0.25">
      <c r="A183" s="6">
        <v>29157</v>
      </c>
      <c r="B183" s="6" t="s">
        <v>718</v>
      </c>
      <c r="C183" t="s">
        <v>15310</v>
      </c>
      <c r="D183" s="6">
        <v>1</v>
      </c>
    </row>
    <row r="184" spans="1:4" x14ac:dyDescent="0.25">
      <c r="A184" s="6">
        <v>47420</v>
      </c>
      <c r="B184" s="6" t="s">
        <v>8141</v>
      </c>
      <c r="C184" t="s">
        <v>37240</v>
      </c>
      <c r="D184" s="6">
        <v>1</v>
      </c>
    </row>
    <row r="185" spans="1:4" x14ac:dyDescent="0.25">
      <c r="A185" s="6">
        <v>25662</v>
      </c>
      <c r="B185" s="6" t="s">
        <v>6335</v>
      </c>
      <c r="C185" t="s">
        <v>8268</v>
      </c>
      <c r="D185" s="6">
        <v>1</v>
      </c>
    </row>
    <row r="186" spans="1:4" x14ac:dyDescent="0.25">
      <c r="A186" s="6">
        <v>25873</v>
      </c>
      <c r="B186" s="6" t="s">
        <v>6303</v>
      </c>
      <c r="C186" t="s">
        <v>37239</v>
      </c>
      <c r="D186" s="6">
        <v>1</v>
      </c>
    </row>
    <row r="187" spans="1:4" x14ac:dyDescent="0.25">
      <c r="A187" s="6">
        <v>44791</v>
      </c>
      <c r="B187" s="6" t="s">
        <v>993</v>
      </c>
      <c r="C187" t="s">
        <v>37238</v>
      </c>
      <c r="D187" s="6">
        <v>1</v>
      </c>
    </row>
    <row r="188" spans="1:4" x14ac:dyDescent="0.25">
      <c r="A188" s="6">
        <v>47646</v>
      </c>
      <c r="B188" s="6" t="s">
        <v>4055</v>
      </c>
      <c r="C188" t="s">
        <v>37237</v>
      </c>
      <c r="D188" s="6">
        <v>1</v>
      </c>
    </row>
    <row r="189" spans="1:4" x14ac:dyDescent="0.25">
      <c r="A189" s="6">
        <v>47411</v>
      </c>
      <c r="B189" s="6" t="s">
        <v>6383</v>
      </c>
      <c r="C189" t="s">
        <v>37236</v>
      </c>
      <c r="D189" s="6">
        <v>1</v>
      </c>
    </row>
    <row r="190" spans="1:4" x14ac:dyDescent="0.25">
      <c r="A190" s="6">
        <v>47647</v>
      </c>
      <c r="B190" s="6" t="s">
        <v>1631</v>
      </c>
      <c r="C190" t="s">
        <v>37235</v>
      </c>
      <c r="D190" s="6">
        <v>1</v>
      </c>
    </row>
    <row r="191" spans="1:4" x14ac:dyDescent="0.25">
      <c r="A191" s="6">
        <v>35156</v>
      </c>
      <c r="B191" s="6" t="s">
        <v>6285</v>
      </c>
      <c r="C191" t="s">
        <v>37234</v>
      </c>
      <c r="D191" s="6">
        <v>1</v>
      </c>
    </row>
    <row r="192" spans="1:4" x14ac:dyDescent="0.25">
      <c r="A192" s="6">
        <v>47648</v>
      </c>
      <c r="B192" s="6" t="s">
        <v>6379</v>
      </c>
      <c r="C192" t="s">
        <v>37233</v>
      </c>
      <c r="D192" s="6">
        <v>1</v>
      </c>
    </row>
    <row r="193" spans="1:4" x14ac:dyDescent="0.25">
      <c r="A193" s="6">
        <v>21483</v>
      </c>
      <c r="B193" s="6" t="s">
        <v>6309</v>
      </c>
      <c r="C193" t="s">
        <v>8267</v>
      </c>
      <c r="D193" s="6">
        <v>1</v>
      </c>
    </row>
    <row r="194" spans="1:4" x14ac:dyDescent="0.25">
      <c r="A194" s="6">
        <v>47649</v>
      </c>
      <c r="B194" s="6" t="s">
        <v>802</v>
      </c>
      <c r="C194" t="s">
        <v>37232</v>
      </c>
      <c r="D194" s="6">
        <v>1</v>
      </c>
    </row>
    <row r="195" spans="1:4" x14ac:dyDescent="0.25">
      <c r="A195" s="6">
        <v>41638</v>
      </c>
      <c r="B195" s="6" t="s">
        <v>6365</v>
      </c>
      <c r="C195" t="s">
        <v>37231</v>
      </c>
      <c r="D195" s="6">
        <v>1</v>
      </c>
    </row>
    <row r="196" spans="1:4" x14ac:dyDescent="0.25">
      <c r="A196" s="6">
        <v>21976</v>
      </c>
      <c r="B196" s="6" t="s">
        <v>134</v>
      </c>
      <c r="C196" t="s">
        <v>8360</v>
      </c>
      <c r="D196" s="6">
        <v>1</v>
      </c>
    </row>
    <row r="197" spans="1:4" x14ac:dyDescent="0.25">
      <c r="A197" s="6">
        <v>41761</v>
      </c>
      <c r="B197" s="6" t="s">
        <v>36735</v>
      </c>
      <c r="C197" t="s">
        <v>32958</v>
      </c>
      <c r="D197" s="6">
        <v>1</v>
      </c>
    </row>
    <row r="198" spans="1:4" x14ac:dyDescent="0.25">
      <c r="A198" s="6">
        <v>21977</v>
      </c>
      <c r="B198" s="6" t="s">
        <v>2911</v>
      </c>
      <c r="C198" t="s">
        <v>8302</v>
      </c>
      <c r="D198" s="6">
        <v>1</v>
      </c>
    </row>
    <row r="199" spans="1:4" x14ac:dyDescent="0.25">
      <c r="A199" s="6">
        <v>26997</v>
      </c>
      <c r="B199" s="6" t="s">
        <v>4739</v>
      </c>
      <c r="C199" t="s">
        <v>8240</v>
      </c>
      <c r="D199" s="6">
        <v>1</v>
      </c>
    </row>
    <row r="200" spans="1:4" x14ac:dyDescent="0.25">
      <c r="A200" s="6">
        <v>38732</v>
      </c>
      <c r="B200" s="6" t="s">
        <v>2117</v>
      </c>
      <c r="C200" t="s">
        <v>8192</v>
      </c>
      <c r="D200" s="6">
        <v>1</v>
      </c>
    </row>
    <row r="201" spans="1:4" x14ac:dyDescent="0.25">
      <c r="A201" s="6">
        <v>47651</v>
      </c>
      <c r="B201" s="6" t="s">
        <v>2879</v>
      </c>
      <c r="C201" t="s">
        <v>37230</v>
      </c>
      <c r="D201" s="6">
        <v>1</v>
      </c>
    </row>
    <row r="202" spans="1:4" x14ac:dyDescent="0.25">
      <c r="A202" s="6">
        <v>25692</v>
      </c>
      <c r="B202" s="6" t="s">
        <v>5582</v>
      </c>
      <c r="C202" t="s">
        <v>8249</v>
      </c>
      <c r="D202" s="6">
        <v>1</v>
      </c>
    </row>
    <row r="203" spans="1:4" x14ac:dyDescent="0.25">
      <c r="A203" s="6">
        <v>25469</v>
      </c>
      <c r="B203" s="6" t="s">
        <v>3980</v>
      </c>
      <c r="C203" t="s">
        <v>8150</v>
      </c>
      <c r="D203" s="6">
        <v>1</v>
      </c>
    </row>
    <row r="204" spans="1:4" x14ac:dyDescent="0.25">
      <c r="A204" s="6">
        <v>23419</v>
      </c>
      <c r="B204" s="6" t="s">
        <v>6075</v>
      </c>
      <c r="C204" t="s">
        <v>37229</v>
      </c>
      <c r="D204" s="6">
        <v>1</v>
      </c>
    </row>
    <row r="205" spans="1:4" x14ac:dyDescent="0.25">
      <c r="A205" s="6">
        <v>21980</v>
      </c>
      <c r="B205" s="6" t="s">
        <v>2748</v>
      </c>
      <c r="C205" t="s">
        <v>8202</v>
      </c>
      <c r="D205" s="6">
        <v>1</v>
      </c>
    </row>
    <row r="206" spans="1:4" x14ac:dyDescent="0.25">
      <c r="A206" s="6">
        <v>21648</v>
      </c>
      <c r="B206" s="6" t="s">
        <v>4364</v>
      </c>
      <c r="C206" t="s">
        <v>37228</v>
      </c>
      <c r="D206" s="6">
        <v>1</v>
      </c>
    </row>
    <row r="207" spans="1:4" x14ac:dyDescent="0.25">
      <c r="A207" s="6">
        <v>24553</v>
      </c>
      <c r="B207" s="6" t="s">
        <v>863</v>
      </c>
      <c r="C207" t="s">
        <v>15371</v>
      </c>
      <c r="D207" s="6">
        <v>1</v>
      </c>
    </row>
    <row r="208" spans="1:4" x14ac:dyDescent="0.25">
      <c r="A208" s="6">
        <v>25453</v>
      </c>
      <c r="B208" s="6" t="s">
        <v>3976</v>
      </c>
      <c r="C208" t="s">
        <v>8149</v>
      </c>
      <c r="D208" s="6">
        <v>1</v>
      </c>
    </row>
    <row r="209" spans="1:4" x14ac:dyDescent="0.25">
      <c r="A209" s="6">
        <v>27014</v>
      </c>
      <c r="B209" s="6" t="s">
        <v>5848</v>
      </c>
      <c r="C209" t="s">
        <v>8258</v>
      </c>
      <c r="D209" s="6">
        <v>1</v>
      </c>
    </row>
    <row r="210" spans="1:4" x14ac:dyDescent="0.25">
      <c r="A210" s="6">
        <v>21605</v>
      </c>
      <c r="B210" s="6" t="s">
        <v>452</v>
      </c>
      <c r="C210" t="s">
        <v>8147</v>
      </c>
      <c r="D210" s="6">
        <v>1</v>
      </c>
    </row>
    <row r="211" spans="1:4" x14ac:dyDescent="0.25">
      <c r="A211" s="6">
        <v>47654</v>
      </c>
      <c r="B211" s="6" t="s">
        <v>2873</v>
      </c>
      <c r="C211" t="s">
        <v>37227</v>
      </c>
      <c r="D211" s="6">
        <v>1</v>
      </c>
    </row>
    <row r="212" spans="1:4" x14ac:dyDescent="0.25">
      <c r="A212" s="6">
        <v>21645</v>
      </c>
      <c r="B212" s="6" t="s">
        <v>5844</v>
      </c>
      <c r="C212" t="s">
        <v>8256</v>
      </c>
      <c r="D212" s="6">
        <v>1</v>
      </c>
    </row>
    <row r="213" spans="1:4" x14ac:dyDescent="0.25">
      <c r="A213" s="6">
        <v>21643</v>
      </c>
      <c r="B213" s="6" t="s">
        <v>5832</v>
      </c>
      <c r="C213" t="s">
        <v>8255</v>
      </c>
      <c r="D213" s="6">
        <v>1</v>
      </c>
    </row>
    <row r="214" spans="1:4" x14ac:dyDescent="0.25">
      <c r="A214" s="6">
        <v>21639</v>
      </c>
      <c r="B214" s="6" t="s">
        <v>5709</v>
      </c>
      <c r="C214" t="s">
        <v>8252</v>
      </c>
      <c r="D214" s="6">
        <v>1</v>
      </c>
    </row>
    <row r="215" spans="1:4" x14ac:dyDescent="0.25">
      <c r="A215" s="6">
        <v>24057</v>
      </c>
      <c r="B215" s="6" t="s">
        <v>2245</v>
      </c>
      <c r="C215" t="s">
        <v>15457</v>
      </c>
      <c r="D215" s="6">
        <v>1</v>
      </c>
    </row>
    <row r="216" spans="1:4" x14ac:dyDescent="0.25">
      <c r="A216" s="6">
        <v>42060</v>
      </c>
      <c r="B216" s="6" t="s">
        <v>4021</v>
      </c>
      <c r="C216" t="s">
        <v>8165</v>
      </c>
      <c r="D216" s="6">
        <v>1</v>
      </c>
    </row>
    <row r="217" spans="1:4" x14ac:dyDescent="0.25">
      <c r="A217" s="6">
        <v>42061</v>
      </c>
      <c r="B217" s="6" t="s">
        <v>4023</v>
      </c>
      <c r="C217" t="s">
        <v>8167</v>
      </c>
      <c r="D217" s="6">
        <v>1</v>
      </c>
    </row>
    <row r="218" spans="1:4" x14ac:dyDescent="0.25">
      <c r="A218" s="6">
        <v>22817</v>
      </c>
      <c r="B218" s="6" t="s">
        <v>1775</v>
      </c>
      <c r="C218" t="s">
        <v>15210</v>
      </c>
      <c r="D218" s="6">
        <v>1</v>
      </c>
    </row>
    <row r="219" spans="1:4" x14ac:dyDescent="0.25">
      <c r="A219" s="6">
        <v>42423</v>
      </c>
      <c r="B219" s="6" t="s">
        <v>7454</v>
      </c>
      <c r="C219" t="s">
        <v>8282</v>
      </c>
      <c r="D219" s="6">
        <v>1</v>
      </c>
    </row>
    <row r="220" spans="1:4" x14ac:dyDescent="0.25">
      <c r="A220" s="6">
        <v>47191</v>
      </c>
      <c r="B220" s="6" t="s">
        <v>4412</v>
      </c>
      <c r="C220" t="s">
        <v>37223</v>
      </c>
      <c r="D220" s="6">
        <v>1</v>
      </c>
    </row>
    <row r="221" spans="1:4" x14ac:dyDescent="0.25">
      <c r="A221" s="6">
        <v>26033</v>
      </c>
      <c r="B221" s="6" t="s">
        <v>7186</v>
      </c>
      <c r="C221" t="s">
        <v>15363</v>
      </c>
      <c r="D221" s="6">
        <v>1</v>
      </c>
    </row>
    <row r="222" spans="1:4" x14ac:dyDescent="0.25">
      <c r="A222" s="6">
        <v>21650</v>
      </c>
      <c r="B222" s="6" t="s">
        <v>6866</v>
      </c>
      <c r="C222" t="s">
        <v>37222</v>
      </c>
      <c r="D222" s="6">
        <v>1</v>
      </c>
    </row>
    <row r="223" spans="1:4" x14ac:dyDescent="0.25">
      <c r="A223" s="6">
        <v>35160</v>
      </c>
      <c r="B223" s="6" t="s">
        <v>3945</v>
      </c>
      <c r="C223" t="s">
        <v>15300</v>
      </c>
      <c r="D223" s="6">
        <v>1</v>
      </c>
    </row>
    <row r="224" spans="1:4" x14ac:dyDescent="0.25">
      <c r="A224" s="6">
        <v>21240</v>
      </c>
      <c r="B224" s="6" t="s">
        <v>8042</v>
      </c>
      <c r="C224" t="s">
        <v>15357</v>
      </c>
      <c r="D224" s="6">
        <v>1</v>
      </c>
    </row>
    <row r="225" spans="1:4" x14ac:dyDescent="0.25">
      <c r="A225" s="6">
        <v>27047</v>
      </c>
      <c r="B225" s="6" t="s">
        <v>4119</v>
      </c>
      <c r="C225" t="s">
        <v>15149</v>
      </c>
      <c r="D225" s="6">
        <v>1</v>
      </c>
    </row>
    <row r="226" spans="1:4" x14ac:dyDescent="0.25">
      <c r="A226" s="6">
        <v>27050</v>
      </c>
      <c r="B226" s="6" t="s">
        <v>7180</v>
      </c>
      <c r="C226" t="s">
        <v>15161</v>
      </c>
      <c r="D226" s="6">
        <v>1</v>
      </c>
    </row>
    <row r="227" spans="1:4" x14ac:dyDescent="0.25">
      <c r="A227" s="6">
        <v>20216</v>
      </c>
      <c r="B227" s="6" t="s">
        <v>1124</v>
      </c>
      <c r="C227" t="s">
        <v>8169</v>
      </c>
      <c r="D227" s="6">
        <v>1</v>
      </c>
    </row>
    <row r="228" spans="1:4" x14ac:dyDescent="0.25">
      <c r="A228" s="6">
        <v>44536</v>
      </c>
      <c r="B228" s="6" t="s">
        <v>431</v>
      </c>
      <c r="C228" t="s">
        <v>8333</v>
      </c>
      <c r="D228" s="6">
        <v>1</v>
      </c>
    </row>
    <row r="229" spans="1:4" x14ac:dyDescent="0.25">
      <c r="A229" s="6">
        <v>47657</v>
      </c>
      <c r="B229" s="6" t="s">
        <v>5715</v>
      </c>
      <c r="C229" t="s">
        <v>37218</v>
      </c>
      <c r="D229" s="6">
        <v>1</v>
      </c>
    </row>
    <row r="230" spans="1:4" x14ac:dyDescent="0.25">
      <c r="A230" s="6">
        <v>25861</v>
      </c>
      <c r="B230" s="6" t="s">
        <v>6258</v>
      </c>
      <c r="C230" t="s">
        <v>37216</v>
      </c>
      <c r="D230" s="6">
        <v>1</v>
      </c>
    </row>
    <row r="231" spans="1:4" x14ac:dyDescent="0.25">
      <c r="A231" s="6">
        <v>44541</v>
      </c>
      <c r="B231" s="6" t="s">
        <v>4099</v>
      </c>
      <c r="C231" t="s">
        <v>37214</v>
      </c>
      <c r="D231" s="6">
        <v>1</v>
      </c>
    </row>
    <row r="232" spans="1:4" x14ac:dyDescent="0.25">
      <c r="A232" s="6">
        <v>27397</v>
      </c>
      <c r="B232" s="6" t="s">
        <v>7296</v>
      </c>
      <c r="C232" t="s">
        <v>15158</v>
      </c>
      <c r="D232" s="6">
        <v>1</v>
      </c>
    </row>
    <row r="233" spans="1:4" x14ac:dyDescent="0.25">
      <c r="A233" s="6">
        <v>20105</v>
      </c>
      <c r="B233" s="6" t="s">
        <v>7147</v>
      </c>
      <c r="C233" t="s">
        <v>15226</v>
      </c>
      <c r="D233" s="6">
        <v>1</v>
      </c>
    </row>
    <row r="234" spans="1:4" x14ac:dyDescent="0.25">
      <c r="A234" s="6">
        <v>25567</v>
      </c>
      <c r="B234" s="6" t="s">
        <v>4832</v>
      </c>
      <c r="C234" t="s">
        <v>8241</v>
      </c>
      <c r="D234" s="6">
        <v>1</v>
      </c>
    </row>
    <row r="235" spans="1:4" x14ac:dyDescent="0.25">
      <c r="A235" s="6">
        <v>47462</v>
      </c>
      <c r="B235" s="6" t="s">
        <v>1375</v>
      </c>
      <c r="C235" t="s">
        <v>37212</v>
      </c>
      <c r="D235" s="6">
        <v>1</v>
      </c>
    </row>
    <row r="236" spans="1:4" x14ac:dyDescent="0.25">
      <c r="A236" s="6">
        <v>47659</v>
      </c>
      <c r="B236" s="6" t="s">
        <v>5172</v>
      </c>
      <c r="C236" t="s">
        <v>37211</v>
      </c>
      <c r="D236" s="6">
        <v>1</v>
      </c>
    </row>
    <row r="237" spans="1:4" x14ac:dyDescent="0.25">
      <c r="A237" s="6">
        <v>47169</v>
      </c>
      <c r="B237" s="6" t="s">
        <v>5427</v>
      </c>
      <c r="C237" t="s">
        <v>37207</v>
      </c>
      <c r="D237" s="6">
        <v>1</v>
      </c>
    </row>
    <row r="238" spans="1:4" x14ac:dyDescent="0.25">
      <c r="A238" s="6">
        <v>47135</v>
      </c>
      <c r="B238" s="6" t="s">
        <v>7691</v>
      </c>
      <c r="C238" t="s">
        <v>37206</v>
      </c>
      <c r="D238" s="6">
        <v>1</v>
      </c>
    </row>
    <row r="239" spans="1:4" x14ac:dyDescent="0.25">
      <c r="A239" s="6">
        <v>27069</v>
      </c>
      <c r="B239" s="6" t="s">
        <v>4870</v>
      </c>
      <c r="C239" t="s">
        <v>37205</v>
      </c>
      <c r="D239" s="6">
        <v>1</v>
      </c>
    </row>
    <row r="240" spans="1:4" x14ac:dyDescent="0.25">
      <c r="A240" s="6">
        <v>41611</v>
      </c>
      <c r="B240" s="6" t="s">
        <v>847</v>
      </c>
      <c r="C240" t="s">
        <v>15366</v>
      </c>
      <c r="D240" s="6">
        <v>1</v>
      </c>
    </row>
    <row r="241" spans="1:4" x14ac:dyDescent="0.25">
      <c r="A241" s="6">
        <v>47155</v>
      </c>
      <c r="B241" s="6" t="s">
        <v>3340</v>
      </c>
      <c r="C241" t="s">
        <v>37204</v>
      </c>
      <c r="D241" s="6">
        <v>1</v>
      </c>
    </row>
    <row r="242" spans="1:4" x14ac:dyDescent="0.25">
      <c r="A242" s="6">
        <v>42196</v>
      </c>
      <c r="B242" s="6" t="s">
        <v>1166</v>
      </c>
      <c r="C242" t="s">
        <v>8171</v>
      </c>
      <c r="D242" s="6">
        <v>1</v>
      </c>
    </row>
    <row r="243" spans="1:4" x14ac:dyDescent="0.25">
      <c r="A243" s="6">
        <v>47197</v>
      </c>
      <c r="B243" s="6" t="s">
        <v>7843</v>
      </c>
      <c r="C243" t="s">
        <v>37203</v>
      </c>
      <c r="D243" s="6">
        <v>1</v>
      </c>
    </row>
    <row r="244" spans="1:4" x14ac:dyDescent="0.25">
      <c r="A244" s="6">
        <v>22284</v>
      </c>
      <c r="B244" s="6" t="s">
        <v>1118</v>
      </c>
      <c r="C244" t="s">
        <v>10161</v>
      </c>
      <c r="D244" s="6">
        <v>1</v>
      </c>
    </row>
    <row r="245" spans="1:4" x14ac:dyDescent="0.25">
      <c r="A245" s="6">
        <v>22489</v>
      </c>
      <c r="B245" s="6" t="s">
        <v>8179</v>
      </c>
      <c r="C245" t="s">
        <v>37201</v>
      </c>
      <c r="D245" s="6">
        <v>1</v>
      </c>
    </row>
    <row r="246" spans="1:4" x14ac:dyDescent="0.25">
      <c r="A246" s="6">
        <v>20151</v>
      </c>
      <c r="B246" s="6" t="s">
        <v>947</v>
      </c>
      <c r="C246" t="s">
        <v>8160</v>
      </c>
      <c r="D246" s="6">
        <v>1</v>
      </c>
    </row>
    <row r="247" spans="1:4" x14ac:dyDescent="0.25">
      <c r="A247" s="6">
        <v>26076</v>
      </c>
      <c r="B247" s="6" t="s">
        <v>7501</v>
      </c>
      <c r="C247" t="s">
        <v>8283</v>
      </c>
      <c r="D247" s="6">
        <v>1</v>
      </c>
    </row>
    <row r="248" spans="1:4" x14ac:dyDescent="0.25">
      <c r="A248" s="6">
        <v>46567</v>
      </c>
      <c r="B248" s="6" t="s">
        <v>7697</v>
      </c>
      <c r="C248" t="s">
        <v>37200</v>
      </c>
      <c r="D248" s="6">
        <v>1</v>
      </c>
    </row>
    <row r="249" spans="1:4" x14ac:dyDescent="0.25">
      <c r="A249" s="6">
        <v>22360</v>
      </c>
      <c r="B249" s="6" t="s">
        <v>7603</v>
      </c>
      <c r="C249" t="s">
        <v>15112</v>
      </c>
      <c r="D249" s="6">
        <v>1</v>
      </c>
    </row>
    <row r="250" spans="1:4" x14ac:dyDescent="0.25">
      <c r="A250" s="6">
        <v>20575</v>
      </c>
      <c r="B250" s="6" t="s">
        <v>2556</v>
      </c>
      <c r="C250" t="s">
        <v>8197</v>
      </c>
      <c r="D250" s="6">
        <v>1</v>
      </c>
    </row>
    <row r="251" spans="1:4" x14ac:dyDescent="0.25">
      <c r="A251" s="6">
        <v>36690</v>
      </c>
      <c r="B251" s="6" t="s">
        <v>80</v>
      </c>
      <c r="C251" t="s">
        <v>8357</v>
      </c>
      <c r="D251" s="6">
        <v>1</v>
      </c>
    </row>
    <row r="252" spans="1:4" x14ac:dyDescent="0.25">
      <c r="A252" s="6">
        <v>47068</v>
      </c>
      <c r="B252" s="6" t="s">
        <v>5644</v>
      </c>
      <c r="C252" t="s">
        <v>37196</v>
      </c>
      <c r="D252" s="6">
        <v>1</v>
      </c>
    </row>
    <row r="253" spans="1:4" x14ac:dyDescent="0.25">
      <c r="A253" s="6">
        <v>47187</v>
      </c>
      <c r="B253" s="6" t="s">
        <v>1725</v>
      </c>
      <c r="C253" t="s">
        <v>37195</v>
      </c>
      <c r="D253" s="6">
        <v>1</v>
      </c>
    </row>
    <row r="254" spans="1:4" x14ac:dyDescent="0.25">
      <c r="A254" s="6">
        <v>47405</v>
      </c>
      <c r="B254" s="6" t="s">
        <v>1717</v>
      </c>
      <c r="C254" t="s">
        <v>37194</v>
      </c>
      <c r="D254" s="6">
        <v>1</v>
      </c>
    </row>
    <row r="255" spans="1:4" x14ac:dyDescent="0.25">
      <c r="A255" s="6">
        <v>41567</v>
      </c>
      <c r="B255" s="6" t="s">
        <v>207</v>
      </c>
      <c r="C255" t="s">
        <v>37192</v>
      </c>
      <c r="D255" s="6">
        <v>1</v>
      </c>
    </row>
    <row r="256" spans="1:4" x14ac:dyDescent="0.25">
      <c r="A256" s="6">
        <v>47193</v>
      </c>
      <c r="B256" s="6" t="s">
        <v>6909</v>
      </c>
      <c r="C256" t="s">
        <v>37190</v>
      </c>
      <c r="D256" s="6">
        <v>1</v>
      </c>
    </row>
    <row r="257" spans="1:4" x14ac:dyDescent="0.25">
      <c r="A257" s="6">
        <v>22000</v>
      </c>
      <c r="B257" s="6" t="s">
        <v>5531</v>
      </c>
      <c r="C257" t="s">
        <v>15162</v>
      </c>
      <c r="D257" s="6">
        <v>1</v>
      </c>
    </row>
    <row r="258" spans="1:4" x14ac:dyDescent="0.25">
      <c r="A258" s="6">
        <v>29170</v>
      </c>
      <c r="B258" s="6" t="s">
        <v>5238</v>
      </c>
      <c r="C258" t="s">
        <v>8313</v>
      </c>
      <c r="D258" s="6">
        <v>1</v>
      </c>
    </row>
    <row r="259" spans="1:4" x14ac:dyDescent="0.25">
      <c r="A259" s="6">
        <v>47547</v>
      </c>
      <c r="B259" s="6" t="s">
        <v>3791</v>
      </c>
      <c r="C259" t="s">
        <v>37189</v>
      </c>
      <c r="D259" s="6">
        <v>1</v>
      </c>
    </row>
    <row r="260" spans="1:4" x14ac:dyDescent="0.25">
      <c r="A260" s="6">
        <v>26232</v>
      </c>
      <c r="B260" s="6" t="s">
        <v>7793</v>
      </c>
      <c r="C260" t="s">
        <v>37186</v>
      </c>
      <c r="D260" s="6">
        <v>1</v>
      </c>
    </row>
    <row r="261" spans="1:4" x14ac:dyDescent="0.25">
      <c r="A261" s="6">
        <v>44754</v>
      </c>
      <c r="B261" s="6" t="s">
        <v>544</v>
      </c>
      <c r="C261" t="s">
        <v>37185</v>
      </c>
      <c r="D261" s="6">
        <v>1</v>
      </c>
    </row>
    <row r="262" spans="1:4" x14ac:dyDescent="0.25">
      <c r="A262" s="6">
        <v>21607</v>
      </c>
      <c r="B262" s="6" t="s">
        <v>3583</v>
      </c>
      <c r="C262" t="s">
        <v>8227</v>
      </c>
      <c r="D262" s="6">
        <v>1</v>
      </c>
    </row>
    <row r="263" spans="1:4" x14ac:dyDescent="0.25">
      <c r="A263" s="6">
        <v>47096</v>
      </c>
      <c r="B263" s="6" t="s">
        <v>6440</v>
      </c>
      <c r="C263" t="s">
        <v>37182</v>
      </c>
      <c r="D263" s="6">
        <v>1</v>
      </c>
    </row>
    <row r="264" spans="1:4" x14ac:dyDescent="0.25">
      <c r="A264" s="6">
        <v>22006</v>
      </c>
      <c r="B264" s="6" t="s">
        <v>3663</v>
      </c>
      <c r="C264" t="s">
        <v>37180</v>
      </c>
      <c r="D264" s="6">
        <v>1</v>
      </c>
    </row>
    <row r="265" spans="1:4" x14ac:dyDescent="0.25">
      <c r="A265" s="6">
        <v>21590</v>
      </c>
      <c r="B265" s="6" t="s">
        <v>4296</v>
      </c>
      <c r="C265" t="s">
        <v>8234</v>
      </c>
      <c r="D265" s="6">
        <v>1</v>
      </c>
    </row>
    <row r="266" spans="1:4" x14ac:dyDescent="0.25">
      <c r="A266" s="6">
        <v>22008</v>
      </c>
      <c r="B266" s="6" t="s">
        <v>5771</v>
      </c>
      <c r="C266" t="s">
        <v>8254</v>
      </c>
      <c r="D266" s="6">
        <v>1</v>
      </c>
    </row>
    <row r="267" spans="1:4" x14ac:dyDescent="0.25">
      <c r="A267" s="6">
        <v>47123</v>
      </c>
      <c r="B267" s="6" t="s">
        <v>5769</v>
      </c>
      <c r="C267" t="s">
        <v>37179</v>
      </c>
      <c r="D267" s="6">
        <v>1</v>
      </c>
    </row>
    <row r="268" spans="1:4" x14ac:dyDescent="0.25">
      <c r="A268" s="6">
        <v>24834</v>
      </c>
      <c r="B268" s="6" t="s">
        <v>8178</v>
      </c>
      <c r="C268" t="s">
        <v>8177</v>
      </c>
      <c r="D268" s="6">
        <v>1</v>
      </c>
    </row>
    <row r="269" spans="1:4" x14ac:dyDescent="0.25">
      <c r="A269" s="6">
        <v>47574</v>
      </c>
      <c r="B269" s="6" t="s">
        <v>4430</v>
      </c>
      <c r="C269" t="s">
        <v>37178</v>
      </c>
      <c r="D269" s="6">
        <v>1</v>
      </c>
    </row>
    <row r="270" spans="1:4" x14ac:dyDescent="0.25">
      <c r="A270" s="6">
        <v>41818</v>
      </c>
      <c r="B270" s="6" t="s">
        <v>7098</v>
      </c>
      <c r="C270" t="s">
        <v>15352</v>
      </c>
      <c r="D270" s="6">
        <v>1</v>
      </c>
    </row>
    <row r="271" spans="1:4" x14ac:dyDescent="0.25">
      <c r="A271" s="6">
        <v>25451</v>
      </c>
      <c r="B271" s="6" t="s">
        <v>3941</v>
      </c>
      <c r="C271" t="s">
        <v>8233</v>
      </c>
      <c r="D271" s="6">
        <v>1</v>
      </c>
    </row>
    <row r="272" spans="1:4" x14ac:dyDescent="0.25">
      <c r="A272" s="6">
        <v>24466</v>
      </c>
      <c r="B272" s="6" t="s">
        <v>654</v>
      </c>
      <c r="C272" t="s">
        <v>15255</v>
      </c>
      <c r="D272" s="6">
        <v>1</v>
      </c>
    </row>
    <row r="273" spans="1:4" x14ac:dyDescent="0.25">
      <c r="A273" s="6">
        <v>20580</v>
      </c>
      <c r="B273" s="6" t="s">
        <v>2498</v>
      </c>
      <c r="C273" t="s">
        <v>37177</v>
      </c>
      <c r="D273" s="6">
        <v>1</v>
      </c>
    </row>
    <row r="274" spans="1:4" x14ac:dyDescent="0.25">
      <c r="A274" s="6">
        <v>22014</v>
      </c>
      <c r="B274" s="6" t="s">
        <v>2219</v>
      </c>
      <c r="C274" t="s">
        <v>8193</v>
      </c>
      <c r="D274" s="6">
        <v>1</v>
      </c>
    </row>
    <row r="275" spans="1:4" x14ac:dyDescent="0.25">
      <c r="A275" s="6">
        <v>41877</v>
      </c>
      <c r="B275" s="6" t="s">
        <v>2363</v>
      </c>
      <c r="C275" t="s">
        <v>8194</v>
      </c>
      <c r="D275" s="6">
        <v>1</v>
      </c>
    </row>
    <row r="276" spans="1:4" x14ac:dyDescent="0.25">
      <c r="A276" s="6">
        <v>47060</v>
      </c>
      <c r="B276" s="6" t="s">
        <v>2217</v>
      </c>
      <c r="C276" t="s">
        <v>37176</v>
      </c>
      <c r="D276" s="6">
        <v>1</v>
      </c>
    </row>
    <row r="277" spans="1:4" x14ac:dyDescent="0.25">
      <c r="A277" s="6">
        <v>26031</v>
      </c>
      <c r="B277" s="6" t="s">
        <v>7218</v>
      </c>
      <c r="C277" t="s">
        <v>8355</v>
      </c>
      <c r="D277" s="6">
        <v>1</v>
      </c>
    </row>
    <row r="278" spans="1:4" x14ac:dyDescent="0.25">
      <c r="A278" s="6">
        <v>42281</v>
      </c>
      <c r="B278" s="6" t="s">
        <v>6045</v>
      </c>
      <c r="C278" t="s">
        <v>37175</v>
      </c>
      <c r="D278" s="6">
        <v>1</v>
      </c>
    </row>
    <row r="279" spans="1:4" x14ac:dyDescent="0.25">
      <c r="A279" s="6">
        <v>47046</v>
      </c>
      <c r="B279" s="6" t="s">
        <v>1172</v>
      </c>
      <c r="C279" t="s">
        <v>37173</v>
      </c>
      <c r="D279" s="6">
        <v>1</v>
      </c>
    </row>
    <row r="280" spans="1:4" x14ac:dyDescent="0.25">
      <c r="A280" s="6">
        <v>47464</v>
      </c>
      <c r="B280" s="6" t="s">
        <v>2843</v>
      </c>
      <c r="C280" t="s">
        <v>37172</v>
      </c>
      <c r="D280" s="6">
        <v>1</v>
      </c>
    </row>
    <row r="281" spans="1:4" x14ac:dyDescent="0.25">
      <c r="A281" s="6">
        <v>27774</v>
      </c>
      <c r="B281" s="6" t="s">
        <v>125</v>
      </c>
      <c r="C281" t="s">
        <v>15376</v>
      </c>
      <c r="D281" s="6">
        <v>1</v>
      </c>
    </row>
    <row r="282" spans="1:4" x14ac:dyDescent="0.25">
      <c r="A282" s="6">
        <v>41970</v>
      </c>
      <c r="B282" s="6" t="s">
        <v>3052</v>
      </c>
      <c r="C282" t="s">
        <v>8213</v>
      </c>
      <c r="D282" s="6">
        <v>1</v>
      </c>
    </row>
    <row r="283" spans="1:4" x14ac:dyDescent="0.25">
      <c r="A283" s="6">
        <v>47546</v>
      </c>
      <c r="B283" s="6" t="s">
        <v>7927</v>
      </c>
      <c r="C283" t="s">
        <v>37169</v>
      </c>
      <c r="D283" s="6">
        <v>1</v>
      </c>
    </row>
    <row r="284" spans="1:4" x14ac:dyDescent="0.25">
      <c r="A284" s="6">
        <v>21233</v>
      </c>
      <c r="B284" s="6" t="s">
        <v>3021</v>
      </c>
      <c r="C284" t="s">
        <v>15385</v>
      </c>
      <c r="D284" s="6">
        <v>1</v>
      </c>
    </row>
    <row r="285" spans="1:4" x14ac:dyDescent="0.25">
      <c r="A285" s="6">
        <v>47414</v>
      </c>
      <c r="B285" s="6" t="s">
        <v>3555</v>
      </c>
      <c r="C285" t="s">
        <v>37167</v>
      </c>
      <c r="D285" s="6">
        <v>1</v>
      </c>
    </row>
    <row r="286" spans="1:4" x14ac:dyDescent="0.25">
      <c r="A286" s="6">
        <v>47108</v>
      </c>
      <c r="B286" s="6" t="s">
        <v>1930</v>
      </c>
      <c r="C286" t="s">
        <v>37166</v>
      </c>
      <c r="D286" s="6">
        <v>1</v>
      </c>
    </row>
    <row r="287" spans="1:4" x14ac:dyDescent="0.25">
      <c r="A287" s="6">
        <v>47200</v>
      </c>
      <c r="B287" s="6" t="s">
        <v>2157</v>
      </c>
      <c r="C287" t="s">
        <v>37164</v>
      </c>
      <c r="D287" s="6">
        <v>1</v>
      </c>
    </row>
    <row r="288" spans="1:4" x14ac:dyDescent="0.25">
      <c r="A288" s="6">
        <v>47033</v>
      </c>
      <c r="B288" s="6" t="s">
        <v>32949</v>
      </c>
      <c r="C288" t="s">
        <v>37163</v>
      </c>
      <c r="D288" s="6">
        <v>1</v>
      </c>
    </row>
    <row r="289" spans="1:4" x14ac:dyDescent="0.25">
      <c r="A289" s="6">
        <v>21455</v>
      </c>
      <c r="B289" s="6" t="s">
        <v>3040</v>
      </c>
      <c r="C289" t="s">
        <v>15225</v>
      </c>
      <c r="D289" s="6">
        <v>1</v>
      </c>
    </row>
    <row r="290" spans="1:4" x14ac:dyDescent="0.25">
      <c r="A290" s="6">
        <v>20220</v>
      </c>
      <c r="B290" s="6" t="s">
        <v>7557</v>
      </c>
      <c r="C290" t="s">
        <v>15107</v>
      </c>
      <c r="D290" s="6">
        <v>1</v>
      </c>
    </row>
    <row r="291" spans="1:4" x14ac:dyDescent="0.25">
      <c r="A291" s="6">
        <v>47095</v>
      </c>
      <c r="B291" s="6" t="s">
        <v>2919</v>
      </c>
      <c r="C291" t="s">
        <v>37158</v>
      </c>
      <c r="D291" s="6">
        <v>1</v>
      </c>
    </row>
    <row r="292" spans="1:4" x14ac:dyDescent="0.25">
      <c r="A292" s="6">
        <v>38800</v>
      </c>
      <c r="B292" s="6" t="s">
        <v>1170</v>
      </c>
      <c r="C292" t="s">
        <v>37154</v>
      </c>
      <c r="D292" s="6">
        <v>1</v>
      </c>
    </row>
    <row r="293" spans="1:4" x14ac:dyDescent="0.25">
      <c r="A293" s="6">
        <v>47201</v>
      </c>
      <c r="B293" s="6" t="s">
        <v>7988</v>
      </c>
      <c r="C293" t="s">
        <v>37153</v>
      </c>
      <c r="D293" s="6">
        <v>1</v>
      </c>
    </row>
    <row r="294" spans="1:4" x14ac:dyDescent="0.25">
      <c r="A294" s="6">
        <v>42356</v>
      </c>
      <c r="B294" s="6" t="s">
        <v>6396</v>
      </c>
      <c r="C294" t="s">
        <v>8336</v>
      </c>
      <c r="D294" s="6">
        <v>1</v>
      </c>
    </row>
    <row r="295" spans="1:4" x14ac:dyDescent="0.25">
      <c r="A295" s="6">
        <v>47188</v>
      </c>
      <c r="B295" s="6" t="s">
        <v>1903</v>
      </c>
      <c r="C295" t="s">
        <v>37148</v>
      </c>
      <c r="D295" s="6">
        <v>1</v>
      </c>
    </row>
    <row r="296" spans="1:4" x14ac:dyDescent="0.25">
      <c r="A296" s="6">
        <v>35206</v>
      </c>
      <c r="B296" s="6" t="s">
        <v>538</v>
      </c>
      <c r="C296" t="s">
        <v>37147</v>
      </c>
      <c r="D296" s="6">
        <v>1</v>
      </c>
    </row>
    <row r="297" spans="1:4" x14ac:dyDescent="0.25">
      <c r="A297" s="6">
        <v>47419</v>
      </c>
      <c r="B297" s="6" t="s">
        <v>5273</v>
      </c>
      <c r="C297" t="s">
        <v>37146</v>
      </c>
      <c r="D297" s="6">
        <v>1</v>
      </c>
    </row>
    <row r="298" spans="1:4" x14ac:dyDescent="0.25">
      <c r="A298" s="6">
        <v>47491</v>
      </c>
      <c r="B298" s="6" t="s">
        <v>6840</v>
      </c>
      <c r="C298" t="s">
        <v>37145</v>
      </c>
      <c r="D298" s="6">
        <v>1</v>
      </c>
    </row>
    <row r="299" spans="1:4" x14ac:dyDescent="0.25">
      <c r="A299" s="6">
        <v>47133</v>
      </c>
      <c r="B299" s="6" t="s">
        <v>7849</v>
      </c>
      <c r="C299" t="s">
        <v>37143</v>
      </c>
      <c r="D299" s="6">
        <v>1</v>
      </c>
    </row>
    <row r="300" spans="1:4" x14ac:dyDescent="0.25">
      <c r="A300" s="6">
        <v>47408</v>
      </c>
      <c r="B300" s="6" t="s">
        <v>4960</v>
      </c>
      <c r="C300" t="s">
        <v>37142</v>
      </c>
      <c r="D300" s="6">
        <v>1</v>
      </c>
    </row>
    <row r="301" spans="1:4" x14ac:dyDescent="0.25">
      <c r="A301" s="6">
        <v>20107</v>
      </c>
      <c r="B301" s="6" t="s">
        <v>855</v>
      </c>
      <c r="C301" t="s">
        <v>15356</v>
      </c>
      <c r="D301" s="6">
        <v>1</v>
      </c>
    </row>
    <row r="302" spans="1:4" x14ac:dyDescent="0.25">
      <c r="A302" s="6">
        <v>42094</v>
      </c>
      <c r="B302" s="6" t="s">
        <v>8362</v>
      </c>
      <c r="C302" t="s">
        <v>8361</v>
      </c>
      <c r="D302" s="6">
        <v>1</v>
      </c>
    </row>
    <row r="303" spans="1:4" x14ac:dyDescent="0.25">
      <c r="A303" s="6">
        <v>47203</v>
      </c>
      <c r="B303" s="6" t="s">
        <v>6307</v>
      </c>
      <c r="C303" t="s">
        <v>37137</v>
      </c>
      <c r="D303" s="6">
        <v>1</v>
      </c>
    </row>
    <row r="304" spans="1:4" x14ac:dyDescent="0.25">
      <c r="A304" s="6">
        <v>20673</v>
      </c>
      <c r="B304" s="6" t="s">
        <v>3009</v>
      </c>
      <c r="C304" t="s">
        <v>15386</v>
      </c>
      <c r="D304" s="6">
        <v>1</v>
      </c>
    </row>
    <row r="305" spans="1:4" x14ac:dyDescent="0.25">
      <c r="A305" s="6">
        <v>41397</v>
      </c>
      <c r="B305" s="6" t="s">
        <v>7807</v>
      </c>
      <c r="C305" t="s">
        <v>37135</v>
      </c>
      <c r="D305" s="6">
        <v>1</v>
      </c>
    </row>
    <row r="306" spans="1:4" x14ac:dyDescent="0.25">
      <c r="A306" s="6">
        <v>47082</v>
      </c>
      <c r="B306" s="6" t="s">
        <v>4775</v>
      </c>
      <c r="C306" t="s">
        <v>37134</v>
      </c>
      <c r="D306" s="6">
        <v>1</v>
      </c>
    </row>
    <row r="307" spans="1:4" x14ac:dyDescent="0.25">
      <c r="A307" s="6">
        <v>22187</v>
      </c>
      <c r="B307" s="6" t="s">
        <v>7857</v>
      </c>
      <c r="C307" t="s">
        <v>8345</v>
      </c>
      <c r="D307" s="6">
        <v>1</v>
      </c>
    </row>
    <row r="308" spans="1:4" x14ac:dyDescent="0.25">
      <c r="A308" s="6">
        <v>30162</v>
      </c>
      <c r="B308" s="6" t="s">
        <v>433</v>
      </c>
      <c r="C308" t="s">
        <v>37133</v>
      </c>
      <c r="D308" s="6">
        <v>1</v>
      </c>
    </row>
    <row r="309" spans="1:4" x14ac:dyDescent="0.25">
      <c r="A309" s="6">
        <v>34769</v>
      </c>
      <c r="B309" s="6" t="s">
        <v>5737</v>
      </c>
      <c r="C309" t="s">
        <v>37132</v>
      </c>
      <c r="D309" s="6">
        <v>1</v>
      </c>
    </row>
    <row r="310" spans="1:4" x14ac:dyDescent="0.25">
      <c r="A310" s="6">
        <v>47582</v>
      </c>
      <c r="B310" s="6" t="s">
        <v>3716</v>
      </c>
      <c r="C310" t="s">
        <v>37131</v>
      </c>
      <c r="D310" s="6">
        <v>1</v>
      </c>
    </row>
    <row r="311" spans="1:4" x14ac:dyDescent="0.25">
      <c r="A311" s="6">
        <v>41440</v>
      </c>
      <c r="B311" s="6" t="s">
        <v>4893</v>
      </c>
      <c r="C311" t="s">
        <v>8321</v>
      </c>
      <c r="D311" s="6">
        <v>1</v>
      </c>
    </row>
    <row r="312" spans="1:4" x14ac:dyDescent="0.25">
      <c r="A312" s="6">
        <v>47567</v>
      </c>
      <c r="B312" s="6" t="s">
        <v>6279</v>
      </c>
      <c r="C312" t="s">
        <v>37129</v>
      </c>
      <c r="D312" s="6">
        <v>1</v>
      </c>
    </row>
    <row r="313" spans="1:4" x14ac:dyDescent="0.25">
      <c r="A313" s="6">
        <v>29325</v>
      </c>
      <c r="B313" s="6" t="s">
        <v>4955</v>
      </c>
      <c r="C313" t="s">
        <v>15440</v>
      </c>
      <c r="D313" s="6">
        <v>1</v>
      </c>
    </row>
    <row r="314" spans="1:4" x14ac:dyDescent="0.25">
      <c r="A314" s="6">
        <v>24911</v>
      </c>
      <c r="B314" s="6" t="s">
        <v>1973</v>
      </c>
      <c r="C314" t="s">
        <v>37127</v>
      </c>
      <c r="D314" s="6">
        <v>1</v>
      </c>
    </row>
    <row r="315" spans="1:4" x14ac:dyDescent="0.25">
      <c r="A315" s="6">
        <v>47554</v>
      </c>
      <c r="B315" s="6" t="s">
        <v>3625</v>
      </c>
      <c r="C315" t="s">
        <v>37126</v>
      </c>
      <c r="D315" s="6">
        <v>1</v>
      </c>
    </row>
    <row r="316" spans="1:4" x14ac:dyDescent="0.25">
      <c r="A316" s="6">
        <v>25219</v>
      </c>
      <c r="B316" s="6" t="s">
        <v>7182</v>
      </c>
      <c r="C316" t="s">
        <v>15197</v>
      </c>
      <c r="D316" s="6">
        <v>1</v>
      </c>
    </row>
    <row r="317" spans="1:4" x14ac:dyDescent="0.25">
      <c r="A317" s="6">
        <v>27863</v>
      </c>
      <c r="B317" s="6" t="s">
        <v>6516</v>
      </c>
      <c r="C317" t="s">
        <v>15322</v>
      </c>
      <c r="D317" s="6">
        <v>1</v>
      </c>
    </row>
    <row r="318" spans="1:4" x14ac:dyDescent="0.25">
      <c r="A318" s="6">
        <v>27875</v>
      </c>
      <c r="B318" s="6" t="s">
        <v>3368</v>
      </c>
      <c r="C318" t="s">
        <v>15398</v>
      </c>
      <c r="D318" s="6">
        <v>1</v>
      </c>
    </row>
    <row r="319" spans="1:4" x14ac:dyDescent="0.25">
      <c r="A319" s="6">
        <v>47628</v>
      </c>
      <c r="B319" s="6" t="s">
        <v>2086</v>
      </c>
      <c r="C319" t="s">
        <v>8317</v>
      </c>
      <c r="D319" s="6">
        <v>1</v>
      </c>
    </row>
    <row r="320" spans="1:4" x14ac:dyDescent="0.25">
      <c r="A320" s="6">
        <v>24436</v>
      </c>
      <c r="B320" s="6" t="s">
        <v>3019</v>
      </c>
      <c r="C320" t="s">
        <v>15164</v>
      </c>
      <c r="D320" s="6">
        <v>1</v>
      </c>
    </row>
    <row r="321" spans="1:4" x14ac:dyDescent="0.25">
      <c r="A321" s="6">
        <v>47559</v>
      </c>
      <c r="B321" s="6" t="s">
        <v>3675</v>
      </c>
      <c r="C321" t="s">
        <v>37124</v>
      </c>
      <c r="D321" s="6">
        <v>1</v>
      </c>
    </row>
    <row r="322" spans="1:4" x14ac:dyDescent="0.25">
      <c r="A322" s="6">
        <v>44755</v>
      </c>
      <c r="B322" s="6" t="s">
        <v>530</v>
      </c>
      <c r="C322" t="s">
        <v>37120</v>
      </c>
      <c r="D322" s="6">
        <v>1</v>
      </c>
    </row>
    <row r="323" spans="1:4" x14ac:dyDescent="0.25">
      <c r="A323" s="6">
        <v>42062</v>
      </c>
      <c r="B323" s="6" t="s">
        <v>4033</v>
      </c>
      <c r="C323" t="s">
        <v>8168</v>
      </c>
      <c r="D323" s="6">
        <v>1</v>
      </c>
    </row>
    <row r="324" spans="1:4" x14ac:dyDescent="0.25">
      <c r="A324" s="6">
        <v>47589</v>
      </c>
      <c r="B324" s="6" t="s">
        <v>3799</v>
      </c>
      <c r="C324" t="s">
        <v>37119</v>
      </c>
      <c r="D324" s="6">
        <v>1</v>
      </c>
    </row>
    <row r="325" spans="1:4" x14ac:dyDescent="0.25">
      <c r="A325" s="6">
        <v>21456</v>
      </c>
      <c r="B325" s="6" t="s">
        <v>3038</v>
      </c>
      <c r="C325" t="s">
        <v>15172</v>
      </c>
      <c r="D325" s="6">
        <v>1</v>
      </c>
    </row>
    <row r="326" spans="1:4" x14ac:dyDescent="0.25">
      <c r="A326" s="6">
        <v>47199</v>
      </c>
      <c r="B326" s="6" t="s">
        <v>4773</v>
      </c>
      <c r="C326" t="s">
        <v>37116</v>
      </c>
      <c r="D326" s="6">
        <v>1</v>
      </c>
    </row>
    <row r="327" spans="1:4" x14ac:dyDescent="0.25">
      <c r="A327" s="6">
        <v>47038</v>
      </c>
      <c r="B327" s="6" t="s">
        <v>2738</v>
      </c>
      <c r="C327" t="s">
        <v>37115</v>
      </c>
      <c r="D327" s="6">
        <v>1</v>
      </c>
    </row>
    <row r="328" spans="1:4" x14ac:dyDescent="0.25">
      <c r="A328" s="6">
        <v>47418</v>
      </c>
      <c r="B328" s="6" t="s">
        <v>348</v>
      </c>
      <c r="C328" t="s">
        <v>37114</v>
      </c>
      <c r="D328" s="6">
        <v>1</v>
      </c>
    </row>
    <row r="329" spans="1:4" x14ac:dyDescent="0.25">
      <c r="A329" s="6">
        <v>39233</v>
      </c>
      <c r="B329" s="6" t="s">
        <v>552</v>
      </c>
      <c r="C329" t="s">
        <v>37113</v>
      </c>
      <c r="D329" s="6">
        <v>1</v>
      </c>
    </row>
    <row r="330" spans="1:4" x14ac:dyDescent="0.25">
      <c r="A330" s="6">
        <v>47222</v>
      </c>
      <c r="B330" s="6" t="s">
        <v>7827</v>
      </c>
      <c r="C330" t="s">
        <v>37108</v>
      </c>
      <c r="D330" s="6">
        <v>1</v>
      </c>
    </row>
    <row r="331" spans="1:4" x14ac:dyDescent="0.25">
      <c r="A331" s="6">
        <v>41357</v>
      </c>
      <c r="B331" s="6" t="s">
        <v>2653</v>
      </c>
      <c r="C331" t="s">
        <v>8300</v>
      </c>
      <c r="D331" s="6">
        <v>1</v>
      </c>
    </row>
    <row r="332" spans="1:4" x14ac:dyDescent="0.25">
      <c r="A332" s="6">
        <v>47560</v>
      </c>
      <c r="B332" s="6" t="s">
        <v>1677</v>
      </c>
      <c r="C332" t="s">
        <v>37102</v>
      </c>
      <c r="D332" s="6">
        <v>1</v>
      </c>
    </row>
    <row r="333" spans="1:4" x14ac:dyDescent="0.25">
      <c r="A333" s="6">
        <v>25925</v>
      </c>
      <c r="B333" s="6" t="s">
        <v>6460</v>
      </c>
      <c r="C333" t="s">
        <v>37101</v>
      </c>
      <c r="D333" s="6">
        <v>1</v>
      </c>
    </row>
    <row r="334" spans="1:4" x14ac:dyDescent="0.25">
      <c r="A334" s="6">
        <v>27528</v>
      </c>
      <c r="B334" s="6" t="s">
        <v>6686</v>
      </c>
      <c r="C334" t="s">
        <v>8248</v>
      </c>
      <c r="D334" s="6">
        <v>1</v>
      </c>
    </row>
    <row r="335" spans="1:4" x14ac:dyDescent="0.25">
      <c r="A335" s="6">
        <v>21554</v>
      </c>
      <c r="B335" s="6" t="s">
        <v>1988</v>
      </c>
      <c r="C335" t="s">
        <v>8188</v>
      </c>
      <c r="D335" s="6">
        <v>1</v>
      </c>
    </row>
    <row r="336" spans="1:4" x14ac:dyDescent="0.25">
      <c r="A336" s="6">
        <v>47579</v>
      </c>
      <c r="B336" s="6" t="s">
        <v>3655</v>
      </c>
      <c r="C336" t="s">
        <v>37099</v>
      </c>
      <c r="D336" s="6">
        <v>1</v>
      </c>
    </row>
    <row r="337" spans="1:4" x14ac:dyDescent="0.25">
      <c r="A337" s="6">
        <v>35214</v>
      </c>
      <c r="B337" s="6" t="s">
        <v>5874</v>
      </c>
      <c r="C337" t="s">
        <v>8259</v>
      </c>
      <c r="D337" s="6">
        <v>1</v>
      </c>
    </row>
    <row r="338" spans="1:4" x14ac:dyDescent="0.25">
      <c r="A338" s="6">
        <v>29661</v>
      </c>
      <c r="B338" s="6" t="s">
        <v>7831</v>
      </c>
      <c r="C338" t="s">
        <v>8311</v>
      </c>
      <c r="D338" s="6">
        <v>1</v>
      </c>
    </row>
    <row r="339" spans="1:4" x14ac:dyDescent="0.25">
      <c r="A339" s="6">
        <v>44421</v>
      </c>
      <c r="B339" s="6" t="s">
        <v>427</v>
      </c>
      <c r="C339" t="s">
        <v>37094</v>
      </c>
      <c r="D339" s="6">
        <v>1</v>
      </c>
    </row>
    <row r="340" spans="1:4" x14ac:dyDescent="0.25">
      <c r="A340" s="6">
        <v>25977</v>
      </c>
      <c r="B340" s="6" t="s">
        <v>6838</v>
      </c>
      <c r="C340" t="s">
        <v>37093</v>
      </c>
      <c r="D340" s="6">
        <v>1</v>
      </c>
    </row>
    <row r="341" spans="1:4" x14ac:dyDescent="0.25">
      <c r="A341" s="6">
        <v>47587</v>
      </c>
      <c r="B341" s="6" t="s">
        <v>5751</v>
      </c>
      <c r="C341" t="s">
        <v>37091</v>
      </c>
      <c r="D341" s="6">
        <v>1</v>
      </c>
    </row>
    <row r="342" spans="1:4" x14ac:dyDescent="0.25">
      <c r="A342" s="6">
        <v>47055</v>
      </c>
      <c r="B342" s="6" t="s">
        <v>7619</v>
      </c>
      <c r="C342" t="s">
        <v>37087</v>
      </c>
      <c r="D342" s="6">
        <v>1</v>
      </c>
    </row>
    <row r="343" spans="1:4" x14ac:dyDescent="0.25">
      <c r="A343" s="6">
        <v>41517</v>
      </c>
      <c r="B343" s="6" t="s">
        <v>3809</v>
      </c>
      <c r="C343" t="s">
        <v>37085</v>
      </c>
      <c r="D343" s="6">
        <v>1</v>
      </c>
    </row>
    <row r="344" spans="1:4" x14ac:dyDescent="0.25">
      <c r="A344" s="6">
        <v>27991</v>
      </c>
      <c r="B344" s="6" t="s">
        <v>1507</v>
      </c>
      <c r="C344" t="s">
        <v>8226</v>
      </c>
      <c r="D344" s="6">
        <v>1</v>
      </c>
    </row>
    <row r="345" spans="1:4" x14ac:dyDescent="0.25">
      <c r="A345" s="6">
        <v>41484</v>
      </c>
      <c r="B345" s="6" t="s">
        <v>1667</v>
      </c>
      <c r="C345" t="s">
        <v>8303</v>
      </c>
      <c r="D345" s="6">
        <v>1</v>
      </c>
    </row>
    <row r="346" spans="1:4" x14ac:dyDescent="0.25">
      <c r="A346" s="6">
        <v>27544</v>
      </c>
      <c r="B346" s="6" t="s">
        <v>1094</v>
      </c>
      <c r="C346" t="s">
        <v>37084</v>
      </c>
      <c r="D346" s="6">
        <v>1</v>
      </c>
    </row>
    <row r="347" spans="1:4" x14ac:dyDescent="0.25">
      <c r="A347" s="6">
        <v>41197</v>
      </c>
      <c r="B347" s="6" t="s">
        <v>32410</v>
      </c>
      <c r="C347" t="s">
        <v>37083</v>
      </c>
      <c r="D347" s="6">
        <v>1</v>
      </c>
    </row>
    <row r="348" spans="1:4" x14ac:dyDescent="0.25">
      <c r="A348" s="6">
        <v>47130</v>
      </c>
      <c r="B348" s="6" t="s">
        <v>985</v>
      </c>
      <c r="C348" t="s">
        <v>37081</v>
      </c>
      <c r="D348" s="6">
        <v>1</v>
      </c>
    </row>
    <row r="349" spans="1:4" x14ac:dyDescent="0.25">
      <c r="A349" s="6">
        <v>47679</v>
      </c>
      <c r="B349" s="6" t="s">
        <v>6177</v>
      </c>
      <c r="C349" t="s">
        <v>37079</v>
      </c>
      <c r="D349" s="6">
        <v>1</v>
      </c>
    </row>
    <row r="350" spans="1:4" x14ac:dyDescent="0.25">
      <c r="A350" s="6">
        <v>20189</v>
      </c>
      <c r="B350" s="6" t="s">
        <v>2999</v>
      </c>
      <c r="C350" t="s">
        <v>15200</v>
      </c>
      <c r="D350" s="6">
        <v>1</v>
      </c>
    </row>
    <row r="351" spans="1:4" x14ac:dyDescent="0.25">
      <c r="A351" s="6">
        <v>47195</v>
      </c>
      <c r="B351" s="6" t="s">
        <v>4603</v>
      </c>
      <c r="C351" t="s">
        <v>37078</v>
      </c>
      <c r="D351" s="6">
        <v>1</v>
      </c>
    </row>
    <row r="352" spans="1:4" x14ac:dyDescent="0.25">
      <c r="A352" s="6">
        <v>47066</v>
      </c>
      <c r="B352" s="6" t="s">
        <v>3575</v>
      </c>
      <c r="C352" t="s">
        <v>37077</v>
      </c>
      <c r="D352" s="6">
        <v>1</v>
      </c>
    </row>
    <row r="353" spans="1:4" x14ac:dyDescent="0.25">
      <c r="A353" s="6">
        <v>47198</v>
      </c>
      <c r="B353" s="6" t="s">
        <v>2837</v>
      </c>
      <c r="C353" t="s">
        <v>37074</v>
      </c>
      <c r="D353" s="6">
        <v>1</v>
      </c>
    </row>
    <row r="354" spans="1:4" x14ac:dyDescent="0.25">
      <c r="A354" s="6">
        <v>47585</v>
      </c>
      <c r="B354" s="6" t="s">
        <v>3635</v>
      </c>
      <c r="C354" t="s">
        <v>37072</v>
      </c>
      <c r="D354" s="6">
        <v>1</v>
      </c>
    </row>
    <row r="355" spans="1:4" x14ac:dyDescent="0.25">
      <c r="A355" s="6">
        <v>20087</v>
      </c>
      <c r="B355" s="6" t="s">
        <v>756</v>
      </c>
      <c r="C355" t="s">
        <v>8154</v>
      </c>
      <c r="D355" s="6">
        <v>1</v>
      </c>
    </row>
    <row r="356" spans="1:4" x14ac:dyDescent="0.25">
      <c r="A356" s="6">
        <v>47142</v>
      </c>
      <c r="B356" s="6" t="s">
        <v>33478</v>
      </c>
      <c r="C356" t="s">
        <v>37069</v>
      </c>
      <c r="D356" s="6">
        <v>1</v>
      </c>
    </row>
    <row r="357" spans="1:4" x14ac:dyDescent="0.25">
      <c r="A357" s="6">
        <v>26029</v>
      </c>
      <c r="B357" s="6" t="s">
        <v>7176</v>
      </c>
      <c r="C357" t="s">
        <v>15104</v>
      </c>
      <c r="D357" s="6">
        <v>1</v>
      </c>
    </row>
    <row r="358" spans="1:4" x14ac:dyDescent="0.25">
      <c r="A358" s="6">
        <v>47681</v>
      </c>
      <c r="B358" s="6" t="s">
        <v>3577</v>
      </c>
      <c r="C358" t="s">
        <v>37067</v>
      </c>
      <c r="D358" s="6">
        <v>1</v>
      </c>
    </row>
    <row r="359" spans="1:4" x14ac:dyDescent="0.25">
      <c r="A359" s="6">
        <v>22308</v>
      </c>
      <c r="B359" s="6" t="s">
        <v>33008</v>
      </c>
      <c r="C359" t="s">
        <v>37066</v>
      </c>
      <c r="D359" s="6">
        <v>1</v>
      </c>
    </row>
    <row r="360" spans="1:4" x14ac:dyDescent="0.25">
      <c r="A360" s="6">
        <v>44241</v>
      </c>
      <c r="B360" s="6" t="s">
        <v>5054</v>
      </c>
      <c r="C360" t="s">
        <v>37065</v>
      </c>
      <c r="D360" s="6">
        <v>1</v>
      </c>
    </row>
    <row r="361" spans="1:4" x14ac:dyDescent="0.25">
      <c r="A361" s="6">
        <v>21234</v>
      </c>
      <c r="B361" s="6" t="s">
        <v>3031</v>
      </c>
      <c r="C361" t="s">
        <v>15331</v>
      </c>
      <c r="D361" s="6">
        <v>1</v>
      </c>
    </row>
    <row r="362" spans="1:4" x14ac:dyDescent="0.25">
      <c r="A362" s="6">
        <v>47115</v>
      </c>
      <c r="B362" s="6" t="s">
        <v>3243</v>
      </c>
      <c r="C362" t="s">
        <v>37064</v>
      </c>
      <c r="D362" s="6">
        <v>1</v>
      </c>
    </row>
    <row r="363" spans="1:4" x14ac:dyDescent="0.25">
      <c r="A363" s="6">
        <v>32389</v>
      </c>
      <c r="B363" s="6" t="s">
        <v>2991</v>
      </c>
      <c r="C363" t="s">
        <v>8212</v>
      </c>
      <c r="D363" s="6">
        <v>1</v>
      </c>
    </row>
    <row r="364" spans="1:4" x14ac:dyDescent="0.25">
      <c r="A364" s="6">
        <v>25506</v>
      </c>
      <c r="B364" s="6" t="s">
        <v>33005</v>
      </c>
      <c r="C364" t="s">
        <v>37062</v>
      </c>
      <c r="D364" s="6">
        <v>1</v>
      </c>
    </row>
    <row r="365" spans="1:4" x14ac:dyDescent="0.25">
      <c r="A365" s="6">
        <v>24721</v>
      </c>
      <c r="B365" s="6" t="s">
        <v>1311</v>
      </c>
      <c r="C365" t="s">
        <v>8174</v>
      </c>
      <c r="D365" s="6">
        <v>1</v>
      </c>
    </row>
    <row r="366" spans="1:4" x14ac:dyDescent="0.25">
      <c r="A366" s="6">
        <v>47050</v>
      </c>
      <c r="B366" s="6" t="s">
        <v>5777</v>
      </c>
      <c r="C366" t="s">
        <v>37060</v>
      </c>
      <c r="D366" s="6">
        <v>1</v>
      </c>
    </row>
    <row r="367" spans="1:4" x14ac:dyDescent="0.25">
      <c r="A367" s="6">
        <v>20671</v>
      </c>
      <c r="B367" s="6" t="s">
        <v>3017</v>
      </c>
      <c r="C367" t="s">
        <v>37059</v>
      </c>
      <c r="D367" s="6">
        <v>1</v>
      </c>
    </row>
    <row r="368" spans="1:4" x14ac:dyDescent="0.25">
      <c r="A368" s="6">
        <v>20616</v>
      </c>
      <c r="B368" s="6" t="s">
        <v>2969</v>
      </c>
      <c r="C368" t="s">
        <v>8209</v>
      </c>
      <c r="D368" s="6">
        <v>1</v>
      </c>
    </row>
    <row r="369" spans="1:4" x14ac:dyDescent="0.25">
      <c r="A369" s="6">
        <v>47088</v>
      </c>
      <c r="B369" s="6" t="s">
        <v>7815</v>
      </c>
      <c r="C369" t="s">
        <v>37058</v>
      </c>
      <c r="D369" s="6">
        <v>1</v>
      </c>
    </row>
    <row r="370" spans="1:4" x14ac:dyDescent="0.25">
      <c r="A370" s="6">
        <v>47080</v>
      </c>
      <c r="B370" s="6" t="s">
        <v>2625</v>
      </c>
      <c r="C370" t="s">
        <v>37057</v>
      </c>
      <c r="D370" s="6">
        <v>1</v>
      </c>
    </row>
    <row r="371" spans="1:4" x14ac:dyDescent="0.25">
      <c r="A371" s="6">
        <v>47436</v>
      </c>
      <c r="B371" s="6" t="s">
        <v>3382</v>
      </c>
      <c r="C371" t="s">
        <v>37056</v>
      </c>
      <c r="D371" s="6">
        <v>1</v>
      </c>
    </row>
    <row r="372" spans="1:4" x14ac:dyDescent="0.25">
      <c r="A372" s="6">
        <v>22310</v>
      </c>
      <c r="B372" s="6" t="s">
        <v>33009</v>
      </c>
      <c r="C372" t="s">
        <v>37055</v>
      </c>
      <c r="D372" s="6">
        <v>1</v>
      </c>
    </row>
    <row r="373" spans="1:4" x14ac:dyDescent="0.25">
      <c r="A373" s="6">
        <v>47092</v>
      </c>
      <c r="B373" s="6" t="s">
        <v>4238</v>
      </c>
      <c r="C373" t="s">
        <v>37054</v>
      </c>
      <c r="D373" s="6">
        <v>1</v>
      </c>
    </row>
    <row r="374" spans="1:4" x14ac:dyDescent="0.25">
      <c r="A374" s="6">
        <v>44475</v>
      </c>
      <c r="B374" s="6" t="s">
        <v>2459</v>
      </c>
      <c r="C374" t="s">
        <v>37053</v>
      </c>
      <c r="D374" s="6">
        <v>1</v>
      </c>
    </row>
    <row r="375" spans="1:4" x14ac:dyDescent="0.25">
      <c r="A375" s="6">
        <v>42074</v>
      </c>
      <c r="B375" s="6" t="s">
        <v>1411</v>
      </c>
      <c r="C375" t="s">
        <v>8175</v>
      </c>
      <c r="D375" s="6">
        <v>1</v>
      </c>
    </row>
    <row r="376" spans="1:4" x14ac:dyDescent="0.25">
      <c r="A376" s="6">
        <v>22437</v>
      </c>
      <c r="B376" s="6" t="s">
        <v>5779</v>
      </c>
      <c r="C376" t="s">
        <v>15393</v>
      </c>
      <c r="D376" s="6">
        <v>1</v>
      </c>
    </row>
    <row r="377" spans="1:4" x14ac:dyDescent="0.25">
      <c r="A377" s="6">
        <v>31980</v>
      </c>
      <c r="B377" s="6" t="s">
        <v>32737</v>
      </c>
      <c r="C377" t="s">
        <v>37050</v>
      </c>
      <c r="D377" s="6">
        <v>1</v>
      </c>
    </row>
    <row r="378" spans="1:4" x14ac:dyDescent="0.25">
      <c r="A378" s="6">
        <v>20233</v>
      </c>
      <c r="B378" s="6" t="s">
        <v>8034</v>
      </c>
      <c r="C378" t="s">
        <v>8798</v>
      </c>
      <c r="D378" s="6">
        <v>1</v>
      </c>
    </row>
    <row r="379" spans="1:4" x14ac:dyDescent="0.25">
      <c r="A379" s="6">
        <v>47064</v>
      </c>
      <c r="B379" s="6" t="s">
        <v>6377</v>
      </c>
      <c r="C379" t="s">
        <v>37049</v>
      </c>
      <c r="D379" s="6">
        <v>1</v>
      </c>
    </row>
    <row r="380" spans="1:4" x14ac:dyDescent="0.25">
      <c r="A380" s="6">
        <v>23192</v>
      </c>
      <c r="B380" s="6" t="s">
        <v>4274</v>
      </c>
      <c r="C380" t="s">
        <v>15278</v>
      </c>
      <c r="D380" s="6">
        <v>1</v>
      </c>
    </row>
    <row r="381" spans="1:4" x14ac:dyDescent="0.25">
      <c r="A381" s="6">
        <v>47106</v>
      </c>
      <c r="B381" s="6" t="s">
        <v>2357</v>
      </c>
      <c r="C381" t="s">
        <v>37048</v>
      </c>
      <c r="D381" s="6">
        <v>1</v>
      </c>
    </row>
    <row r="382" spans="1:4" x14ac:dyDescent="0.25">
      <c r="A382" s="6">
        <v>47202</v>
      </c>
      <c r="B382" s="6" t="s">
        <v>2989</v>
      </c>
      <c r="C382" t="s">
        <v>37046</v>
      </c>
      <c r="D382" s="6">
        <v>1</v>
      </c>
    </row>
    <row r="383" spans="1:4" x14ac:dyDescent="0.25">
      <c r="A383" s="6">
        <v>41246</v>
      </c>
      <c r="B383" s="6" t="s">
        <v>32650</v>
      </c>
      <c r="C383" t="s">
        <v>33136</v>
      </c>
      <c r="D383" s="6">
        <v>1</v>
      </c>
    </row>
    <row r="384" spans="1:4" x14ac:dyDescent="0.25">
      <c r="A384" s="6">
        <v>47132</v>
      </c>
      <c r="B384" s="6" t="s">
        <v>5441</v>
      </c>
      <c r="C384" t="s">
        <v>37044</v>
      </c>
      <c r="D384" s="6">
        <v>1</v>
      </c>
    </row>
    <row r="385" spans="1:4" x14ac:dyDescent="0.25">
      <c r="A385" s="6">
        <v>23588</v>
      </c>
      <c r="B385" s="6" t="s">
        <v>7300</v>
      </c>
      <c r="C385" t="s">
        <v>8280</v>
      </c>
      <c r="D385" s="6">
        <v>1</v>
      </c>
    </row>
    <row r="386" spans="1:4" x14ac:dyDescent="0.25">
      <c r="A386" s="6">
        <v>20106</v>
      </c>
      <c r="B386" s="6" t="s">
        <v>845</v>
      </c>
      <c r="C386" t="s">
        <v>8156</v>
      </c>
      <c r="D386" s="6">
        <v>1</v>
      </c>
    </row>
    <row r="387" spans="1:4" x14ac:dyDescent="0.25">
      <c r="A387" s="6">
        <v>42406</v>
      </c>
      <c r="B387" s="6" t="s">
        <v>7234</v>
      </c>
      <c r="C387" t="s">
        <v>15291</v>
      </c>
      <c r="D387" s="6">
        <v>1</v>
      </c>
    </row>
    <row r="388" spans="1:4" x14ac:dyDescent="0.25">
      <c r="A388" s="6">
        <v>24399</v>
      </c>
      <c r="B388" s="6" t="s">
        <v>368</v>
      </c>
      <c r="C388" t="s">
        <v>37041</v>
      </c>
      <c r="D388" s="6">
        <v>1</v>
      </c>
    </row>
    <row r="389" spans="1:4" x14ac:dyDescent="0.25">
      <c r="A389" s="6">
        <v>47111</v>
      </c>
      <c r="B389" s="6" t="s">
        <v>7092</v>
      </c>
      <c r="C389" t="s">
        <v>37040</v>
      </c>
      <c r="D389" s="6">
        <v>1</v>
      </c>
    </row>
    <row r="390" spans="1:4" x14ac:dyDescent="0.25">
      <c r="A390" s="6">
        <v>20014</v>
      </c>
      <c r="B390" s="6" t="s">
        <v>2043</v>
      </c>
      <c r="C390" t="s">
        <v>8582</v>
      </c>
      <c r="D390" s="6">
        <v>1</v>
      </c>
    </row>
    <row r="391" spans="1:4" x14ac:dyDescent="0.25">
      <c r="A391" s="6">
        <v>22049</v>
      </c>
      <c r="B391" s="6" t="s">
        <v>7855</v>
      </c>
      <c r="C391" t="s">
        <v>8352</v>
      </c>
      <c r="D391" s="6">
        <v>1</v>
      </c>
    </row>
    <row r="392" spans="1:4" x14ac:dyDescent="0.25">
      <c r="A392" s="6">
        <v>20140</v>
      </c>
      <c r="B392" s="6" t="s">
        <v>7149</v>
      </c>
      <c r="C392" t="s">
        <v>8279</v>
      </c>
      <c r="D392" s="6">
        <v>1</v>
      </c>
    </row>
    <row r="393" spans="1:4" x14ac:dyDescent="0.25">
      <c r="A393" s="6">
        <v>38762</v>
      </c>
      <c r="B393" s="6" t="s">
        <v>7627</v>
      </c>
      <c r="C393" t="s">
        <v>37036</v>
      </c>
      <c r="D393" s="6">
        <v>1</v>
      </c>
    </row>
    <row r="394" spans="1:4" x14ac:dyDescent="0.25">
      <c r="A394" s="6">
        <v>34005</v>
      </c>
      <c r="B394" s="6" t="s">
        <v>7462</v>
      </c>
      <c r="C394" t="s">
        <v>8718</v>
      </c>
      <c r="D394" s="6">
        <v>1</v>
      </c>
    </row>
    <row r="395" spans="1:4" x14ac:dyDescent="0.25">
      <c r="A395" s="6">
        <v>21626</v>
      </c>
      <c r="B395" s="6" t="s">
        <v>4152</v>
      </c>
      <c r="C395" t="s">
        <v>37035</v>
      </c>
      <c r="D395" s="6">
        <v>1</v>
      </c>
    </row>
    <row r="396" spans="1:4" x14ac:dyDescent="0.25">
      <c r="A396" s="6">
        <v>24836</v>
      </c>
      <c r="B396" s="6" t="s">
        <v>1691</v>
      </c>
      <c r="C396" t="s">
        <v>8181</v>
      </c>
      <c r="D396" s="6">
        <v>1</v>
      </c>
    </row>
    <row r="397" spans="1:4" x14ac:dyDescent="0.25">
      <c r="A397" s="6">
        <v>47058</v>
      </c>
      <c r="B397" s="6" t="s">
        <v>2807</v>
      </c>
      <c r="C397" t="s">
        <v>37034</v>
      </c>
      <c r="D397" s="6">
        <v>1</v>
      </c>
    </row>
    <row r="398" spans="1:4" x14ac:dyDescent="0.25">
      <c r="A398" s="6">
        <v>47581</v>
      </c>
      <c r="B398" s="6" t="s">
        <v>736</v>
      </c>
      <c r="C398" t="s">
        <v>37033</v>
      </c>
      <c r="D398" s="6">
        <v>1</v>
      </c>
    </row>
    <row r="399" spans="1:4" x14ac:dyDescent="0.25">
      <c r="A399" s="6">
        <v>41604</v>
      </c>
      <c r="B399" s="6" t="s">
        <v>716</v>
      </c>
      <c r="C399" t="s">
        <v>8152</v>
      </c>
      <c r="D399" s="6">
        <v>1</v>
      </c>
    </row>
    <row r="400" spans="1:4" x14ac:dyDescent="0.25">
      <c r="A400" s="6">
        <v>47145</v>
      </c>
      <c r="B400" s="6" t="s">
        <v>4917</v>
      </c>
      <c r="C400" t="s">
        <v>37031</v>
      </c>
      <c r="D400" s="6">
        <v>1</v>
      </c>
    </row>
    <row r="401" spans="1:4" x14ac:dyDescent="0.25">
      <c r="A401" s="6">
        <v>47158</v>
      </c>
      <c r="B401" s="6" t="s">
        <v>3479</v>
      </c>
      <c r="C401" t="s">
        <v>37030</v>
      </c>
      <c r="D401" s="6">
        <v>1</v>
      </c>
    </row>
    <row r="402" spans="1:4" x14ac:dyDescent="0.25">
      <c r="A402" s="6">
        <v>47107</v>
      </c>
      <c r="B402" s="6" t="s">
        <v>7829</v>
      </c>
      <c r="C402" t="s">
        <v>37029</v>
      </c>
      <c r="D402" s="6">
        <v>1</v>
      </c>
    </row>
    <row r="403" spans="1:4" x14ac:dyDescent="0.25">
      <c r="A403" s="6">
        <v>22058</v>
      </c>
      <c r="B403" s="6" t="s">
        <v>1192</v>
      </c>
      <c r="C403" t="s">
        <v>37028</v>
      </c>
      <c r="D403" s="6">
        <v>1</v>
      </c>
    </row>
    <row r="404" spans="1:4" x14ac:dyDescent="0.25">
      <c r="A404" s="6">
        <v>41654</v>
      </c>
      <c r="B404" s="6" t="s">
        <v>2761</v>
      </c>
      <c r="C404" t="s">
        <v>37027</v>
      </c>
      <c r="D404" s="6">
        <v>1</v>
      </c>
    </row>
    <row r="405" spans="1:4" x14ac:dyDescent="0.25">
      <c r="A405" s="6">
        <v>21666</v>
      </c>
      <c r="B405" s="6" t="s">
        <v>5590</v>
      </c>
      <c r="C405" t="s">
        <v>8250</v>
      </c>
      <c r="D405" s="6">
        <v>1</v>
      </c>
    </row>
    <row r="406" spans="1:4" x14ac:dyDescent="0.25">
      <c r="A406" s="6">
        <v>44495</v>
      </c>
      <c r="B406" s="6" t="s">
        <v>3883</v>
      </c>
      <c r="C406" t="s">
        <v>37025</v>
      </c>
      <c r="D406" s="6">
        <v>1</v>
      </c>
    </row>
    <row r="407" spans="1:4" x14ac:dyDescent="0.25">
      <c r="A407" s="6">
        <v>47159</v>
      </c>
      <c r="B407" s="6" t="s">
        <v>7707</v>
      </c>
      <c r="C407" t="s">
        <v>37024</v>
      </c>
      <c r="D407" s="6">
        <v>1</v>
      </c>
    </row>
    <row r="408" spans="1:4" x14ac:dyDescent="0.25">
      <c r="A408" s="6">
        <v>47161</v>
      </c>
      <c r="B408" s="6" t="s">
        <v>4970</v>
      </c>
      <c r="C408" t="s">
        <v>37023</v>
      </c>
      <c r="D408" s="6">
        <v>1</v>
      </c>
    </row>
    <row r="409" spans="1:4" x14ac:dyDescent="0.25">
      <c r="A409" s="6">
        <v>30606</v>
      </c>
      <c r="B409" s="6" t="s">
        <v>334</v>
      </c>
      <c r="C409" t="s">
        <v>15380</v>
      </c>
      <c r="D409" s="6">
        <v>1</v>
      </c>
    </row>
    <row r="410" spans="1:4" x14ac:dyDescent="0.25">
      <c r="A410" s="6">
        <v>27204</v>
      </c>
      <c r="B410" s="6" t="s">
        <v>5094</v>
      </c>
      <c r="C410" t="s">
        <v>8354</v>
      </c>
      <c r="D410" s="6">
        <v>1</v>
      </c>
    </row>
    <row r="411" spans="1:4" x14ac:dyDescent="0.25">
      <c r="A411" s="6">
        <v>27206</v>
      </c>
      <c r="B411" s="6" t="s">
        <v>4882</v>
      </c>
      <c r="C411" t="s">
        <v>37022</v>
      </c>
      <c r="D411" s="6">
        <v>1</v>
      </c>
    </row>
    <row r="412" spans="1:4" x14ac:dyDescent="0.25">
      <c r="A412" s="6">
        <v>47683</v>
      </c>
      <c r="B412" s="6" t="s">
        <v>2275</v>
      </c>
      <c r="C412" t="s">
        <v>37021</v>
      </c>
      <c r="D412" s="6">
        <v>1</v>
      </c>
    </row>
    <row r="413" spans="1:4" x14ac:dyDescent="0.25">
      <c r="A413" s="6">
        <v>47684</v>
      </c>
      <c r="B413" s="6" t="s">
        <v>6291</v>
      </c>
      <c r="C413" t="s">
        <v>37020</v>
      </c>
      <c r="D413" s="6">
        <v>1</v>
      </c>
    </row>
    <row r="414" spans="1:4" x14ac:dyDescent="0.25">
      <c r="A414" s="6">
        <v>38770</v>
      </c>
      <c r="B414" s="6" t="s">
        <v>8124</v>
      </c>
      <c r="C414" t="s">
        <v>37019</v>
      </c>
      <c r="D414" s="6">
        <v>1</v>
      </c>
    </row>
    <row r="415" spans="1:4" x14ac:dyDescent="0.25">
      <c r="A415" s="6">
        <v>47104</v>
      </c>
      <c r="B415" s="6" t="s">
        <v>7725</v>
      </c>
      <c r="C415" t="s">
        <v>37018</v>
      </c>
      <c r="D415" s="6">
        <v>1</v>
      </c>
    </row>
    <row r="416" spans="1:4" x14ac:dyDescent="0.25">
      <c r="A416" s="6">
        <v>47551</v>
      </c>
      <c r="B416" s="6" t="s">
        <v>2546</v>
      </c>
      <c r="C416" t="s">
        <v>37017</v>
      </c>
      <c r="D416" s="6">
        <v>1</v>
      </c>
    </row>
    <row r="417" spans="1:4" x14ac:dyDescent="0.25">
      <c r="A417" s="6">
        <v>40245</v>
      </c>
      <c r="B417" s="6" t="s">
        <v>7442</v>
      </c>
      <c r="C417" t="s">
        <v>37016</v>
      </c>
      <c r="D417" s="6">
        <v>1</v>
      </c>
    </row>
    <row r="418" spans="1:4" x14ac:dyDescent="0.25">
      <c r="A418" s="6">
        <v>44824</v>
      </c>
      <c r="B418" s="6" t="s">
        <v>1417</v>
      </c>
      <c r="C418" t="s">
        <v>37015</v>
      </c>
      <c r="D418" s="6">
        <v>1</v>
      </c>
    </row>
    <row r="419" spans="1:4" x14ac:dyDescent="0.25">
      <c r="A419" s="6">
        <v>47686</v>
      </c>
      <c r="B419" s="6" t="s">
        <v>7094</v>
      </c>
      <c r="C419" t="s">
        <v>37014</v>
      </c>
      <c r="D419" s="6">
        <v>1</v>
      </c>
    </row>
    <row r="420" spans="1:4" x14ac:dyDescent="0.25">
      <c r="A420" s="6">
        <v>20663</v>
      </c>
      <c r="B420" s="6" t="s">
        <v>3350</v>
      </c>
      <c r="C420" t="s">
        <v>8219</v>
      </c>
      <c r="D420" s="6">
        <v>1</v>
      </c>
    </row>
    <row r="421" spans="1:4" x14ac:dyDescent="0.25">
      <c r="A421" s="6">
        <v>20047</v>
      </c>
      <c r="B421" s="6" t="s">
        <v>550</v>
      </c>
      <c r="C421" t="s">
        <v>8148</v>
      </c>
      <c r="D421" s="6">
        <v>1</v>
      </c>
    </row>
    <row r="422" spans="1:4" x14ac:dyDescent="0.25">
      <c r="A422" s="6">
        <v>21602</v>
      </c>
      <c r="B422" s="6" t="s">
        <v>6055</v>
      </c>
      <c r="C422" t="s">
        <v>8262</v>
      </c>
      <c r="D422" s="6">
        <v>1</v>
      </c>
    </row>
    <row r="423" spans="1:4" x14ac:dyDescent="0.25">
      <c r="A423" s="6">
        <v>21642</v>
      </c>
      <c r="B423" s="6" t="s">
        <v>7401</v>
      </c>
      <c r="C423" t="s">
        <v>8281</v>
      </c>
      <c r="D423" s="6">
        <v>1</v>
      </c>
    </row>
    <row r="424" spans="1:4" x14ac:dyDescent="0.25">
      <c r="A424" s="6">
        <v>21426</v>
      </c>
      <c r="B424" s="6" t="s">
        <v>7952</v>
      </c>
      <c r="C424" t="s">
        <v>8537</v>
      </c>
      <c r="D424" s="6">
        <v>1</v>
      </c>
    </row>
    <row r="425" spans="1:4" x14ac:dyDescent="0.25">
      <c r="A425" s="6">
        <v>21288</v>
      </c>
      <c r="B425" s="6" t="s">
        <v>7444</v>
      </c>
      <c r="C425" t="s">
        <v>8683</v>
      </c>
      <c r="D425" s="6">
        <v>1</v>
      </c>
    </row>
    <row r="426" spans="1:4" x14ac:dyDescent="0.25">
      <c r="A426" s="6">
        <v>21206</v>
      </c>
      <c r="B426" s="6" t="s">
        <v>6726</v>
      </c>
      <c r="C426" t="s">
        <v>8274</v>
      </c>
      <c r="D426" s="6">
        <v>1</v>
      </c>
    </row>
    <row r="427" spans="1:4" x14ac:dyDescent="0.25">
      <c r="A427" s="6">
        <v>24063</v>
      </c>
      <c r="B427" s="6" t="s">
        <v>8081</v>
      </c>
      <c r="C427" t="s">
        <v>8308</v>
      </c>
      <c r="D427" s="6">
        <v>1</v>
      </c>
    </row>
    <row r="428" spans="1:4" x14ac:dyDescent="0.25">
      <c r="A428" s="6">
        <v>22959</v>
      </c>
      <c r="B428" s="6" t="s">
        <v>2411</v>
      </c>
      <c r="C428" t="s">
        <v>15191</v>
      </c>
      <c r="D428" s="6">
        <v>1</v>
      </c>
    </row>
    <row r="429" spans="1:4" x14ac:dyDescent="0.25">
      <c r="A429" s="6">
        <v>20232</v>
      </c>
      <c r="B429" s="6" t="s">
        <v>1208</v>
      </c>
      <c r="C429" t="s">
        <v>8173</v>
      </c>
      <c r="D429" s="6">
        <v>1</v>
      </c>
    </row>
    <row r="430" spans="1:4" x14ac:dyDescent="0.25">
      <c r="A430" s="6">
        <v>40792</v>
      </c>
      <c r="B430" s="6" t="s">
        <v>6850</v>
      </c>
      <c r="C430" t="s">
        <v>15443</v>
      </c>
      <c r="D430" s="6">
        <v>1</v>
      </c>
    </row>
    <row r="431" spans="1:4" x14ac:dyDescent="0.25">
      <c r="A431" s="6">
        <v>27222</v>
      </c>
      <c r="B431" s="6" t="s">
        <v>7539</v>
      </c>
      <c r="C431" t="s">
        <v>8285</v>
      </c>
      <c r="D431" s="6">
        <v>1</v>
      </c>
    </row>
    <row r="432" spans="1:4" x14ac:dyDescent="0.25">
      <c r="A432" s="6">
        <v>42038</v>
      </c>
      <c r="B432" s="6" t="s">
        <v>3517</v>
      </c>
      <c r="C432" t="s">
        <v>8225</v>
      </c>
      <c r="D432" s="6">
        <v>1</v>
      </c>
    </row>
    <row r="433" spans="1:4" x14ac:dyDescent="0.25">
      <c r="A433" s="6">
        <v>22679</v>
      </c>
      <c r="B433" s="6" t="s">
        <v>1001</v>
      </c>
      <c r="C433" t="s">
        <v>8736</v>
      </c>
      <c r="D433" s="6">
        <v>1</v>
      </c>
    </row>
    <row r="434" spans="1:4" x14ac:dyDescent="0.25">
      <c r="A434" s="6">
        <v>23745</v>
      </c>
      <c r="B434" s="6" t="s">
        <v>8089</v>
      </c>
      <c r="C434" t="s">
        <v>8330</v>
      </c>
      <c r="D434" s="6">
        <v>1</v>
      </c>
    </row>
    <row r="435" spans="1:4" x14ac:dyDescent="0.25">
      <c r="A435" s="6">
        <v>22519</v>
      </c>
      <c r="B435" s="6" t="s">
        <v>3115</v>
      </c>
      <c r="C435" t="s">
        <v>15136</v>
      </c>
      <c r="D435" s="6">
        <v>1</v>
      </c>
    </row>
    <row r="436" spans="1:4" x14ac:dyDescent="0.25">
      <c r="A436" s="6">
        <v>22070</v>
      </c>
      <c r="B436" s="6" t="s">
        <v>7775</v>
      </c>
      <c r="C436" t="s">
        <v>37009</v>
      </c>
      <c r="D436" s="6">
        <v>1</v>
      </c>
    </row>
    <row r="437" spans="1:4" x14ac:dyDescent="0.25">
      <c r="A437" s="6">
        <v>20932</v>
      </c>
      <c r="B437" s="6" t="s">
        <v>5660</v>
      </c>
      <c r="C437" t="s">
        <v>15115</v>
      </c>
      <c r="D437" s="6">
        <v>1</v>
      </c>
    </row>
    <row r="438" spans="1:4" x14ac:dyDescent="0.25">
      <c r="A438" s="6">
        <v>44826</v>
      </c>
      <c r="B438" s="6" t="s">
        <v>2351</v>
      </c>
      <c r="C438" t="s">
        <v>37008</v>
      </c>
      <c r="D438" s="6">
        <v>1</v>
      </c>
    </row>
    <row r="439" spans="1:4" x14ac:dyDescent="0.25">
      <c r="A439" s="6">
        <v>47078</v>
      </c>
      <c r="B439" s="6" t="s">
        <v>4394</v>
      </c>
      <c r="C439" t="s">
        <v>37007</v>
      </c>
      <c r="D439" s="6">
        <v>1</v>
      </c>
    </row>
    <row r="440" spans="1:4" x14ac:dyDescent="0.25">
      <c r="A440" s="6">
        <v>26342</v>
      </c>
      <c r="B440" s="6" t="s">
        <v>6254</v>
      </c>
      <c r="C440" t="s">
        <v>8265</v>
      </c>
      <c r="D440" s="6">
        <v>1</v>
      </c>
    </row>
    <row r="441" spans="1:4" x14ac:dyDescent="0.25">
      <c r="A441" s="6">
        <v>25505</v>
      </c>
      <c r="B441" s="6" t="s">
        <v>4438</v>
      </c>
      <c r="C441" t="s">
        <v>8314</v>
      </c>
      <c r="D441" s="6">
        <v>1</v>
      </c>
    </row>
    <row r="442" spans="1:4" x14ac:dyDescent="0.25">
      <c r="A442" s="6">
        <v>20005</v>
      </c>
      <c r="B442" s="6" t="s">
        <v>360</v>
      </c>
      <c r="C442" t="s">
        <v>15193</v>
      </c>
      <c r="D442" s="6">
        <v>1</v>
      </c>
    </row>
    <row r="443" spans="1:4" x14ac:dyDescent="0.25">
      <c r="A443" s="6">
        <v>47087</v>
      </c>
      <c r="B443" s="6" t="s">
        <v>5110</v>
      </c>
      <c r="C443" t="s">
        <v>37006</v>
      </c>
      <c r="D443" s="6">
        <v>1</v>
      </c>
    </row>
    <row r="444" spans="1:4" x14ac:dyDescent="0.25">
      <c r="A444" s="6">
        <v>47157</v>
      </c>
      <c r="B444" s="6" t="s">
        <v>5020</v>
      </c>
      <c r="C444" t="s">
        <v>37003</v>
      </c>
      <c r="D444" s="6">
        <v>1</v>
      </c>
    </row>
    <row r="445" spans="1:4" x14ac:dyDescent="0.25">
      <c r="A445" s="6">
        <v>44251</v>
      </c>
      <c r="B445" s="6" t="s">
        <v>3763</v>
      </c>
      <c r="C445" t="s">
        <v>37002</v>
      </c>
      <c r="D445" s="6">
        <v>1</v>
      </c>
    </row>
    <row r="446" spans="1:4" x14ac:dyDescent="0.25">
      <c r="A446" s="6">
        <v>25346</v>
      </c>
      <c r="B446" s="6" t="s">
        <v>3155</v>
      </c>
      <c r="C446" t="s">
        <v>37001</v>
      </c>
      <c r="D446" s="6">
        <v>1</v>
      </c>
    </row>
    <row r="447" spans="1:4" x14ac:dyDescent="0.25">
      <c r="A447" s="6">
        <v>47083</v>
      </c>
      <c r="B447" s="6" t="s">
        <v>4903</v>
      </c>
      <c r="C447" t="s">
        <v>37000</v>
      </c>
      <c r="D447" s="6">
        <v>1</v>
      </c>
    </row>
    <row r="448" spans="1:4" x14ac:dyDescent="0.25">
      <c r="A448" s="6">
        <v>44827</v>
      </c>
      <c r="B448" s="6" t="s">
        <v>6730</v>
      </c>
      <c r="C448" t="s">
        <v>36999</v>
      </c>
      <c r="D448" s="6">
        <v>1</v>
      </c>
    </row>
    <row r="449" spans="1:4" x14ac:dyDescent="0.25">
      <c r="A449" s="6">
        <v>27258</v>
      </c>
      <c r="B449" s="6" t="s">
        <v>4165</v>
      </c>
      <c r="C449" t="s">
        <v>8275</v>
      </c>
      <c r="D449" s="6">
        <v>1</v>
      </c>
    </row>
    <row r="450" spans="1:4" x14ac:dyDescent="0.25">
      <c r="A450" s="6">
        <v>21348</v>
      </c>
      <c r="B450" s="6" t="s">
        <v>7647</v>
      </c>
      <c r="C450" t="s">
        <v>15292</v>
      </c>
      <c r="D450" s="6">
        <v>1</v>
      </c>
    </row>
    <row r="451" spans="1:4" x14ac:dyDescent="0.25">
      <c r="A451" s="6">
        <v>25096</v>
      </c>
      <c r="B451" s="6" t="s">
        <v>2243</v>
      </c>
      <c r="C451" t="s">
        <v>8356</v>
      </c>
      <c r="D451" s="6">
        <v>1</v>
      </c>
    </row>
    <row r="452" spans="1:4" x14ac:dyDescent="0.25">
      <c r="A452" s="6">
        <v>44252</v>
      </c>
      <c r="B452" s="6" t="s">
        <v>5056</v>
      </c>
      <c r="C452" t="s">
        <v>36997</v>
      </c>
      <c r="D452" s="6">
        <v>1</v>
      </c>
    </row>
    <row r="453" spans="1:4" x14ac:dyDescent="0.25">
      <c r="A453" s="6">
        <v>47511</v>
      </c>
      <c r="B453" s="6" t="s">
        <v>2907</v>
      </c>
      <c r="C453" t="s">
        <v>36996</v>
      </c>
      <c r="D453" s="6">
        <v>1</v>
      </c>
    </row>
    <row r="454" spans="1:4" x14ac:dyDescent="0.25">
      <c r="A454" s="6">
        <v>47549</v>
      </c>
      <c r="B454" s="6" t="s">
        <v>1643</v>
      </c>
      <c r="C454" t="s">
        <v>36995</v>
      </c>
      <c r="D454" s="6">
        <v>1</v>
      </c>
    </row>
    <row r="455" spans="1:4" x14ac:dyDescent="0.25">
      <c r="A455" s="6">
        <v>47584</v>
      </c>
      <c r="B455" s="6" t="s">
        <v>6272</v>
      </c>
      <c r="C455" t="s">
        <v>36994</v>
      </c>
      <c r="D455" s="6">
        <v>1</v>
      </c>
    </row>
    <row r="456" spans="1:4" x14ac:dyDescent="0.25">
      <c r="A456" s="6">
        <v>22096</v>
      </c>
      <c r="B456" s="6" t="s">
        <v>6722</v>
      </c>
      <c r="C456" t="s">
        <v>36993</v>
      </c>
      <c r="D456" s="6">
        <v>1</v>
      </c>
    </row>
    <row r="457" spans="1:4" x14ac:dyDescent="0.25">
      <c r="A457" s="6">
        <v>23193</v>
      </c>
      <c r="B457" s="6" t="s">
        <v>4276</v>
      </c>
      <c r="C457" t="s">
        <v>15361</v>
      </c>
      <c r="D457" s="6">
        <v>1</v>
      </c>
    </row>
    <row r="458" spans="1:4" x14ac:dyDescent="0.25">
      <c r="A458" s="6">
        <v>47697</v>
      </c>
      <c r="B458" s="6" t="s">
        <v>5612</v>
      </c>
      <c r="C458" t="s">
        <v>36992</v>
      </c>
      <c r="D458" s="6">
        <v>1</v>
      </c>
    </row>
    <row r="459" spans="1:4" x14ac:dyDescent="0.25">
      <c r="A459" s="6">
        <v>24838</v>
      </c>
      <c r="B459" s="6" t="s">
        <v>1733</v>
      </c>
      <c r="C459" t="s">
        <v>36991</v>
      </c>
      <c r="D459" s="6">
        <v>1</v>
      </c>
    </row>
    <row r="460" spans="1:4" x14ac:dyDescent="0.25">
      <c r="A460" s="6">
        <v>47552</v>
      </c>
      <c r="B460" s="6" t="s">
        <v>3689</v>
      </c>
      <c r="C460" t="s">
        <v>36990</v>
      </c>
      <c r="D460" s="6">
        <v>1</v>
      </c>
    </row>
    <row r="461" spans="1:4" x14ac:dyDescent="0.25">
      <c r="A461" s="6">
        <v>20570</v>
      </c>
      <c r="B461" s="6" t="s">
        <v>7184</v>
      </c>
      <c r="C461" t="s">
        <v>15155</v>
      </c>
      <c r="D461" s="6">
        <v>1</v>
      </c>
    </row>
    <row r="462" spans="1:4" x14ac:dyDescent="0.25">
      <c r="A462" s="6">
        <v>24394</v>
      </c>
      <c r="B462" s="6" t="s">
        <v>364</v>
      </c>
      <c r="C462" t="s">
        <v>8144</v>
      </c>
      <c r="D462" s="6">
        <v>1</v>
      </c>
    </row>
    <row r="463" spans="1:4" x14ac:dyDescent="0.25">
      <c r="A463" s="6">
        <v>47700</v>
      </c>
      <c r="B463" s="6" t="s">
        <v>5878</v>
      </c>
      <c r="C463" t="s">
        <v>36986</v>
      </c>
      <c r="D463" s="6">
        <v>1</v>
      </c>
    </row>
    <row r="464" spans="1:4" x14ac:dyDescent="0.25">
      <c r="A464" s="6">
        <v>47177</v>
      </c>
      <c r="B464" s="6" t="s">
        <v>4860</v>
      </c>
      <c r="C464" t="s">
        <v>36985</v>
      </c>
      <c r="D464" s="6">
        <v>1</v>
      </c>
    </row>
    <row r="465" spans="1:4" x14ac:dyDescent="0.25">
      <c r="A465" s="6">
        <v>47702</v>
      </c>
      <c r="B465" s="6" t="s">
        <v>6788</v>
      </c>
      <c r="C465" t="s">
        <v>36984</v>
      </c>
      <c r="D465" s="6">
        <v>1</v>
      </c>
    </row>
    <row r="466" spans="1:4" x14ac:dyDescent="0.25">
      <c r="A466" s="6">
        <v>22100</v>
      </c>
      <c r="B466" s="6" t="s">
        <v>6786</v>
      </c>
      <c r="C466" t="s">
        <v>8332</v>
      </c>
      <c r="D466" s="6">
        <v>1</v>
      </c>
    </row>
    <row r="467" spans="1:4" x14ac:dyDescent="0.25">
      <c r="A467" s="6">
        <v>25296</v>
      </c>
      <c r="B467" s="6" t="s">
        <v>2751</v>
      </c>
      <c r="C467" t="s">
        <v>8359</v>
      </c>
      <c r="D467" s="6">
        <v>1</v>
      </c>
    </row>
    <row r="468" spans="1:4" x14ac:dyDescent="0.25">
      <c r="A468" s="6">
        <v>41413</v>
      </c>
      <c r="B468" s="6" t="s">
        <v>8176</v>
      </c>
      <c r="C468" t="s">
        <v>15264</v>
      </c>
      <c r="D468" s="6">
        <v>1</v>
      </c>
    </row>
    <row r="469" spans="1:4" x14ac:dyDescent="0.25">
      <c r="A469" s="6">
        <v>23541</v>
      </c>
      <c r="B469" s="6" t="s">
        <v>6848</v>
      </c>
      <c r="C469" t="s">
        <v>8598</v>
      </c>
      <c r="D469" s="6">
        <v>1</v>
      </c>
    </row>
    <row r="470" spans="1:4" x14ac:dyDescent="0.25">
      <c r="A470" s="6">
        <v>37750</v>
      </c>
      <c r="B470" s="6" t="s">
        <v>33141</v>
      </c>
      <c r="C470" t="s">
        <v>36983</v>
      </c>
      <c r="D470" s="6">
        <v>1</v>
      </c>
    </row>
    <row r="471" spans="1:4" x14ac:dyDescent="0.25">
      <c r="A471" s="6">
        <v>47703</v>
      </c>
      <c r="B471" s="6" t="s">
        <v>4540</v>
      </c>
      <c r="C471" t="s">
        <v>36982</v>
      </c>
      <c r="D471" s="6">
        <v>1</v>
      </c>
    </row>
    <row r="472" spans="1:4" x14ac:dyDescent="0.25">
      <c r="A472" s="6">
        <v>20143</v>
      </c>
      <c r="B472" s="6" t="s">
        <v>934</v>
      </c>
      <c r="C472" t="s">
        <v>8157</v>
      </c>
      <c r="D472" s="6">
        <v>1</v>
      </c>
    </row>
    <row r="473" spans="1:4" x14ac:dyDescent="0.25">
      <c r="A473" s="6">
        <v>47156</v>
      </c>
      <c r="B473" s="6" t="s">
        <v>2397</v>
      </c>
      <c r="C473" t="s">
        <v>36981</v>
      </c>
      <c r="D473" s="6">
        <v>1</v>
      </c>
    </row>
    <row r="474" spans="1:4" x14ac:dyDescent="0.25">
      <c r="A474" s="6">
        <v>44757</v>
      </c>
      <c r="B474" s="6" t="s">
        <v>3999</v>
      </c>
      <c r="C474" t="s">
        <v>36980</v>
      </c>
      <c r="D474" s="6">
        <v>1</v>
      </c>
    </row>
    <row r="475" spans="1:4" x14ac:dyDescent="0.25">
      <c r="A475" s="6">
        <v>21604</v>
      </c>
      <c r="B475" s="6" t="s">
        <v>3563</v>
      </c>
      <c r="C475" t="s">
        <v>36979</v>
      </c>
      <c r="D475" s="6">
        <v>1</v>
      </c>
    </row>
    <row r="476" spans="1:4" x14ac:dyDescent="0.25">
      <c r="A476" s="6">
        <v>47428</v>
      </c>
      <c r="B476" s="6" t="s">
        <v>2586</v>
      </c>
      <c r="C476" t="s">
        <v>36978</v>
      </c>
      <c r="D476" s="6">
        <v>1</v>
      </c>
    </row>
    <row r="477" spans="1:4" x14ac:dyDescent="0.25">
      <c r="A477" s="6">
        <v>47034</v>
      </c>
      <c r="B477" s="6" t="s">
        <v>33544</v>
      </c>
      <c r="C477" t="s">
        <v>36977</v>
      </c>
      <c r="D477" s="6">
        <v>1</v>
      </c>
    </row>
    <row r="478" spans="1:4" x14ac:dyDescent="0.25">
      <c r="A478" s="6">
        <v>21735</v>
      </c>
      <c r="B478" s="6" t="s">
        <v>2391</v>
      </c>
      <c r="C478" t="s">
        <v>8337</v>
      </c>
      <c r="D478" s="6">
        <v>1</v>
      </c>
    </row>
    <row r="479" spans="1:4" x14ac:dyDescent="0.25">
      <c r="A479" s="6">
        <v>43937</v>
      </c>
      <c r="B479" s="6" t="s">
        <v>32733</v>
      </c>
      <c r="C479" t="s">
        <v>36976</v>
      </c>
      <c r="D479" s="6">
        <v>1</v>
      </c>
    </row>
    <row r="480" spans="1:4" x14ac:dyDescent="0.25">
      <c r="A480" s="6">
        <v>47706</v>
      </c>
      <c r="B480" s="6" t="s">
        <v>5309</v>
      </c>
      <c r="C480" t="s">
        <v>36975</v>
      </c>
      <c r="D480" s="6">
        <v>1</v>
      </c>
    </row>
    <row r="481" spans="1:4" x14ac:dyDescent="0.25">
      <c r="A481" s="6">
        <v>44573</v>
      </c>
      <c r="B481" s="6" t="s">
        <v>7559</v>
      </c>
      <c r="C481" t="s">
        <v>36974</v>
      </c>
      <c r="D481" s="6">
        <v>1</v>
      </c>
    </row>
    <row r="482" spans="1:4" x14ac:dyDescent="0.25">
      <c r="A482" s="6">
        <v>47562</v>
      </c>
      <c r="B482" s="6" t="s">
        <v>4876</v>
      </c>
      <c r="C482" t="s">
        <v>36973</v>
      </c>
      <c r="D482" s="6">
        <v>1</v>
      </c>
    </row>
    <row r="483" spans="1:4" x14ac:dyDescent="0.25">
      <c r="A483" s="6">
        <v>25403</v>
      </c>
      <c r="B483" s="6" t="s">
        <v>3671</v>
      </c>
      <c r="C483" t="s">
        <v>8335</v>
      </c>
      <c r="D483" s="6">
        <v>1</v>
      </c>
    </row>
    <row r="484" spans="1:4" x14ac:dyDescent="0.25">
      <c r="A484" s="6">
        <v>47113</v>
      </c>
      <c r="B484" s="6" t="s">
        <v>7611</v>
      </c>
      <c r="C484" t="s">
        <v>36972</v>
      </c>
      <c r="D484" s="6">
        <v>1</v>
      </c>
    </row>
    <row r="485" spans="1:4" x14ac:dyDescent="0.25">
      <c r="A485" s="6">
        <v>23556</v>
      </c>
      <c r="B485" s="6" t="s">
        <v>8040</v>
      </c>
      <c r="C485" t="s">
        <v>15207</v>
      </c>
      <c r="D485" s="6">
        <v>1</v>
      </c>
    </row>
    <row r="486" spans="1:4" x14ac:dyDescent="0.25">
      <c r="A486" s="6">
        <v>47709</v>
      </c>
      <c r="B486" s="6" t="s">
        <v>1317</v>
      </c>
      <c r="C486" t="s">
        <v>36969</v>
      </c>
      <c r="D486" s="6">
        <v>1</v>
      </c>
    </row>
    <row r="487" spans="1:4" x14ac:dyDescent="0.25">
      <c r="A487" s="6">
        <v>47712</v>
      </c>
      <c r="B487" s="6" t="s">
        <v>1827</v>
      </c>
      <c r="C487" t="s">
        <v>8349</v>
      </c>
      <c r="D487" s="6">
        <v>1</v>
      </c>
    </row>
    <row r="488" spans="1:4" x14ac:dyDescent="0.25">
      <c r="A488" s="6">
        <v>21586</v>
      </c>
      <c r="B488" s="6" t="s">
        <v>33510</v>
      </c>
      <c r="C488" t="s">
        <v>36966</v>
      </c>
      <c r="D488" s="6">
        <v>1</v>
      </c>
    </row>
    <row r="489" spans="1:4" x14ac:dyDescent="0.25">
      <c r="A489" s="6">
        <v>47476</v>
      </c>
      <c r="B489" s="6" t="s">
        <v>7631</v>
      </c>
      <c r="C489" t="s">
        <v>36965</v>
      </c>
      <c r="D489" s="6">
        <v>1</v>
      </c>
    </row>
    <row r="490" spans="1:4" x14ac:dyDescent="0.25">
      <c r="A490" s="6">
        <v>27640</v>
      </c>
      <c r="B490" s="6" t="s">
        <v>36852</v>
      </c>
      <c r="C490" t="s">
        <v>36964</v>
      </c>
      <c r="D490" s="6">
        <v>1</v>
      </c>
    </row>
    <row r="491" spans="1:4" x14ac:dyDescent="0.25">
      <c r="A491" s="6">
        <v>44828</v>
      </c>
      <c r="B491" s="6" t="s">
        <v>2957</v>
      </c>
      <c r="C491" t="s">
        <v>8207</v>
      </c>
      <c r="D491" s="6">
        <v>1</v>
      </c>
    </row>
    <row r="492" spans="1:4" x14ac:dyDescent="0.25">
      <c r="A492" s="6">
        <v>41298</v>
      </c>
      <c r="B492" s="6" t="s">
        <v>3561</v>
      </c>
      <c r="C492" t="s">
        <v>15324</v>
      </c>
      <c r="D492" s="6">
        <v>1</v>
      </c>
    </row>
    <row r="493" spans="1:4" x14ac:dyDescent="0.25">
      <c r="A493" s="6">
        <v>23235</v>
      </c>
      <c r="B493" s="6" t="s">
        <v>4558</v>
      </c>
      <c r="C493" t="s">
        <v>15183</v>
      </c>
      <c r="D493" s="6">
        <v>1</v>
      </c>
    </row>
    <row r="494" spans="1:4" x14ac:dyDescent="0.25">
      <c r="A494" s="6">
        <v>26368</v>
      </c>
      <c r="B494" s="6" t="s">
        <v>7046</v>
      </c>
      <c r="C494" t="s">
        <v>8347</v>
      </c>
      <c r="D494" s="6">
        <v>1</v>
      </c>
    </row>
    <row r="495" spans="1:4" x14ac:dyDescent="0.25">
      <c r="A495" s="6">
        <v>47164</v>
      </c>
      <c r="B495" s="6" t="s">
        <v>5828</v>
      </c>
      <c r="C495" t="s">
        <v>36961</v>
      </c>
      <c r="D495" s="6">
        <v>1</v>
      </c>
    </row>
    <row r="496" spans="1:4" x14ac:dyDescent="0.25">
      <c r="A496" s="6">
        <v>41299</v>
      </c>
      <c r="B496" s="6" t="s">
        <v>4945</v>
      </c>
      <c r="C496" t="s">
        <v>36959</v>
      </c>
      <c r="D496" s="6">
        <v>1</v>
      </c>
    </row>
    <row r="497" spans="1:4" x14ac:dyDescent="0.25">
      <c r="A497" s="6">
        <v>44496</v>
      </c>
      <c r="B497" s="6" t="s">
        <v>1977</v>
      </c>
      <c r="C497" t="s">
        <v>36958</v>
      </c>
      <c r="D497" s="6">
        <v>1</v>
      </c>
    </row>
    <row r="498" spans="1:4" x14ac:dyDescent="0.25">
      <c r="A498" s="6">
        <v>22109</v>
      </c>
      <c r="B498" s="6" t="s">
        <v>1979</v>
      </c>
      <c r="C498" t="s">
        <v>15319</v>
      </c>
      <c r="D498" s="6">
        <v>1</v>
      </c>
    </row>
    <row r="499" spans="1:4" x14ac:dyDescent="0.25">
      <c r="A499" s="6">
        <v>47099</v>
      </c>
      <c r="B499" s="6" t="s">
        <v>3901</v>
      </c>
      <c r="C499" t="s">
        <v>36956</v>
      </c>
      <c r="D499" s="6">
        <v>1</v>
      </c>
    </row>
    <row r="500" spans="1:4" x14ac:dyDescent="0.25">
      <c r="A500" s="6">
        <v>21739</v>
      </c>
      <c r="B500" s="6" t="s">
        <v>6704</v>
      </c>
      <c r="C500" t="s">
        <v>8272</v>
      </c>
      <c r="D500" s="6">
        <v>1</v>
      </c>
    </row>
    <row r="501" spans="1:4" x14ac:dyDescent="0.25">
      <c r="A501" s="6">
        <v>22247</v>
      </c>
      <c r="B501" s="6" t="s">
        <v>5640</v>
      </c>
      <c r="C501" t="s">
        <v>8251</v>
      </c>
      <c r="D501" s="6">
        <v>1</v>
      </c>
    </row>
    <row r="502" spans="1:4" x14ac:dyDescent="0.25">
      <c r="A502" s="6">
        <v>21419</v>
      </c>
      <c r="B502" s="6" t="s">
        <v>7878</v>
      </c>
      <c r="C502" t="s">
        <v>15119</v>
      </c>
      <c r="D502" s="6">
        <v>1</v>
      </c>
    </row>
    <row r="503" spans="1:4" x14ac:dyDescent="0.25">
      <c r="A503" s="6">
        <v>24837</v>
      </c>
      <c r="B503" s="6" t="s">
        <v>1693</v>
      </c>
      <c r="C503" t="s">
        <v>36950</v>
      </c>
      <c r="D503" s="6">
        <v>1</v>
      </c>
    </row>
    <row r="504" spans="1:4" x14ac:dyDescent="0.25">
      <c r="A504" s="6">
        <v>44831</v>
      </c>
      <c r="B504" s="6" t="s">
        <v>1130</v>
      </c>
      <c r="C504" t="s">
        <v>36949</v>
      </c>
      <c r="D504" s="6">
        <v>1</v>
      </c>
    </row>
    <row r="505" spans="1:4" x14ac:dyDescent="0.25">
      <c r="A505" s="6">
        <v>47713</v>
      </c>
      <c r="B505" s="6" t="s">
        <v>806</v>
      </c>
      <c r="C505" t="s">
        <v>36946</v>
      </c>
      <c r="D505" s="6">
        <v>1</v>
      </c>
    </row>
    <row r="506" spans="1:4" x14ac:dyDescent="0.25">
      <c r="A506" s="6">
        <v>44832</v>
      </c>
      <c r="B506" s="6" t="s">
        <v>1695</v>
      </c>
      <c r="C506" t="s">
        <v>36945</v>
      </c>
      <c r="D506" s="6">
        <v>1</v>
      </c>
    </row>
    <row r="507" spans="1:4" x14ac:dyDescent="0.25">
      <c r="A507" s="6">
        <v>26238</v>
      </c>
      <c r="B507" s="6" t="s">
        <v>7799</v>
      </c>
      <c r="C507" t="s">
        <v>8306</v>
      </c>
      <c r="D507" s="6">
        <v>1</v>
      </c>
    </row>
    <row r="508" spans="1:4" x14ac:dyDescent="0.25">
      <c r="A508" s="6">
        <v>29677</v>
      </c>
      <c r="B508" s="6" t="s">
        <v>286</v>
      </c>
      <c r="C508" t="s">
        <v>15074</v>
      </c>
      <c r="D508" s="6">
        <v>1</v>
      </c>
    </row>
    <row r="509" spans="1:4" x14ac:dyDescent="0.25">
      <c r="A509" s="6">
        <v>20941</v>
      </c>
      <c r="B509" s="6" t="s">
        <v>288</v>
      </c>
      <c r="C509" t="s">
        <v>15084</v>
      </c>
      <c r="D509" s="6">
        <v>1</v>
      </c>
    </row>
    <row r="510" spans="1:4" x14ac:dyDescent="0.25">
      <c r="A510" s="6">
        <v>35013</v>
      </c>
      <c r="B510" s="6" t="s">
        <v>8128</v>
      </c>
      <c r="C510" t="s">
        <v>36944</v>
      </c>
      <c r="D510" s="6">
        <v>1</v>
      </c>
    </row>
    <row r="511" spans="1:4" x14ac:dyDescent="0.25">
      <c r="A511" s="6">
        <v>41675</v>
      </c>
      <c r="B511" s="6" t="s">
        <v>1041</v>
      </c>
      <c r="C511" t="s">
        <v>8166</v>
      </c>
      <c r="D511" s="6">
        <v>1</v>
      </c>
    </row>
    <row r="512" spans="1:4" x14ac:dyDescent="0.25">
      <c r="A512" s="6">
        <v>47716</v>
      </c>
      <c r="B512" s="6" t="s">
        <v>4937</v>
      </c>
      <c r="C512" t="s">
        <v>36943</v>
      </c>
      <c r="D512" s="6">
        <v>1</v>
      </c>
    </row>
    <row r="513" spans="1:4" x14ac:dyDescent="0.25">
      <c r="A513" s="6">
        <v>24263</v>
      </c>
      <c r="B513" s="6" t="s">
        <v>6402</v>
      </c>
      <c r="C513" t="s">
        <v>8269</v>
      </c>
      <c r="D513" s="6">
        <v>1</v>
      </c>
    </row>
    <row r="514" spans="1:4" x14ac:dyDescent="0.25">
      <c r="A514" s="6">
        <v>41803</v>
      </c>
      <c r="B514" s="6" t="s">
        <v>1881</v>
      </c>
      <c r="C514" t="s">
        <v>36942</v>
      </c>
      <c r="D514" s="6">
        <v>1</v>
      </c>
    </row>
    <row r="515" spans="1:4" x14ac:dyDescent="0.25">
      <c r="A515" s="6">
        <v>29692</v>
      </c>
      <c r="B515" s="6" t="s">
        <v>6597</v>
      </c>
      <c r="C515" t="s">
        <v>15374</v>
      </c>
      <c r="D515" s="6">
        <v>1</v>
      </c>
    </row>
    <row r="516" spans="1:4" x14ac:dyDescent="0.25">
      <c r="A516" s="6">
        <v>21272</v>
      </c>
      <c r="B516" s="6" t="s">
        <v>294</v>
      </c>
      <c r="C516" t="s">
        <v>15182</v>
      </c>
      <c r="D516" s="6">
        <v>1</v>
      </c>
    </row>
    <row r="517" spans="1:4" x14ac:dyDescent="0.25">
      <c r="A517" s="6">
        <v>47717</v>
      </c>
      <c r="B517" s="6" t="s">
        <v>598</v>
      </c>
      <c r="C517" t="s">
        <v>36941</v>
      </c>
      <c r="D517" s="6">
        <v>1</v>
      </c>
    </row>
    <row r="518" spans="1:4" x14ac:dyDescent="0.25">
      <c r="A518" s="6">
        <v>20591</v>
      </c>
      <c r="B518" s="6" t="s">
        <v>5271</v>
      </c>
      <c r="C518" t="s">
        <v>8203</v>
      </c>
      <c r="D518" s="6">
        <v>1</v>
      </c>
    </row>
    <row r="519" spans="1:4" x14ac:dyDescent="0.25">
      <c r="A519" s="6">
        <v>47413</v>
      </c>
      <c r="B519" s="6" t="s">
        <v>3283</v>
      </c>
      <c r="C519" t="s">
        <v>36940</v>
      </c>
      <c r="D519" s="6">
        <v>1</v>
      </c>
    </row>
    <row r="520" spans="1:4" x14ac:dyDescent="0.25">
      <c r="A520" s="6">
        <v>26446</v>
      </c>
      <c r="B520" s="6" t="s">
        <v>7767</v>
      </c>
      <c r="C520" t="s">
        <v>8290</v>
      </c>
      <c r="D520" s="6">
        <v>1</v>
      </c>
    </row>
    <row r="521" spans="1:4" x14ac:dyDescent="0.25">
      <c r="A521" s="6">
        <v>20332</v>
      </c>
      <c r="B521" s="6" t="s">
        <v>1701</v>
      </c>
      <c r="C521" t="s">
        <v>8182</v>
      </c>
      <c r="D521" s="6">
        <v>1</v>
      </c>
    </row>
    <row r="522" spans="1:4" x14ac:dyDescent="0.25">
      <c r="A522" s="6">
        <v>40701</v>
      </c>
      <c r="B522" s="6" t="s">
        <v>7787</v>
      </c>
      <c r="C522" t="s">
        <v>8291</v>
      </c>
      <c r="D522" s="6">
        <v>1</v>
      </c>
    </row>
    <row r="523" spans="1:4" x14ac:dyDescent="0.25">
      <c r="A523" s="6">
        <v>47490</v>
      </c>
      <c r="B523" s="6" t="s">
        <v>4422</v>
      </c>
      <c r="C523" t="s">
        <v>36937</v>
      </c>
      <c r="D523" s="6">
        <v>1</v>
      </c>
    </row>
    <row r="524" spans="1:4" x14ac:dyDescent="0.25">
      <c r="A524" s="6">
        <v>47410</v>
      </c>
      <c r="B524" s="6" t="s">
        <v>4416</v>
      </c>
      <c r="C524" t="s">
        <v>36936</v>
      </c>
      <c r="D524" s="6">
        <v>1</v>
      </c>
    </row>
    <row r="525" spans="1:4" x14ac:dyDescent="0.25">
      <c r="A525" s="6">
        <v>20759</v>
      </c>
      <c r="B525" s="6" t="s">
        <v>4131</v>
      </c>
      <c r="C525" t="s">
        <v>8324</v>
      </c>
      <c r="D525" s="6">
        <v>1</v>
      </c>
    </row>
    <row r="526" spans="1:4" x14ac:dyDescent="0.25">
      <c r="A526" s="6">
        <v>29110</v>
      </c>
      <c r="B526" s="6" t="s">
        <v>7589</v>
      </c>
      <c r="C526" t="s">
        <v>8288</v>
      </c>
      <c r="D526" s="6">
        <v>1</v>
      </c>
    </row>
    <row r="527" spans="1:4" x14ac:dyDescent="0.25">
      <c r="A527" s="6">
        <v>25502</v>
      </c>
      <c r="B527" s="6" t="s">
        <v>4402</v>
      </c>
      <c r="C527" t="s">
        <v>8236</v>
      </c>
      <c r="D527" s="6">
        <v>1</v>
      </c>
    </row>
    <row r="528" spans="1:4" x14ac:dyDescent="0.25">
      <c r="A528" s="6">
        <v>21764</v>
      </c>
      <c r="B528" s="6" t="s">
        <v>301</v>
      </c>
      <c r="C528" t="s">
        <v>8346</v>
      </c>
      <c r="D528" s="6">
        <v>1</v>
      </c>
    </row>
    <row r="529" spans="1:4" x14ac:dyDescent="0.25">
      <c r="A529" s="6">
        <v>47042</v>
      </c>
      <c r="B529" s="6" t="s">
        <v>3958</v>
      </c>
      <c r="C529" t="s">
        <v>36933</v>
      </c>
      <c r="D529" s="6">
        <v>1</v>
      </c>
    </row>
    <row r="530" spans="1:4" x14ac:dyDescent="0.25">
      <c r="A530" s="6">
        <v>21769</v>
      </c>
      <c r="B530" s="6" t="s">
        <v>33796</v>
      </c>
      <c r="C530" t="s">
        <v>36931</v>
      </c>
      <c r="D530" s="6">
        <v>1</v>
      </c>
    </row>
    <row r="531" spans="1:4" x14ac:dyDescent="0.25">
      <c r="A531" s="6">
        <v>47591</v>
      </c>
      <c r="B531" s="6" t="s">
        <v>514</v>
      </c>
      <c r="C531" t="s">
        <v>36930</v>
      </c>
      <c r="D531" s="6">
        <v>1</v>
      </c>
    </row>
    <row r="532" spans="1:4" x14ac:dyDescent="0.25">
      <c r="A532" s="6">
        <v>21241</v>
      </c>
      <c r="B532" s="6" t="s">
        <v>8050</v>
      </c>
      <c r="C532" t="s">
        <v>36929</v>
      </c>
      <c r="D532" s="6">
        <v>1</v>
      </c>
    </row>
    <row r="533" spans="1:4" x14ac:dyDescent="0.25">
      <c r="A533" s="6">
        <v>26488</v>
      </c>
      <c r="B533" s="6" t="s">
        <v>1305</v>
      </c>
      <c r="C533" t="s">
        <v>36928</v>
      </c>
      <c r="D533" s="6">
        <v>1</v>
      </c>
    </row>
    <row r="534" spans="1:4" x14ac:dyDescent="0.25">
      <c r="A534" s="6">
        <v>44175</v>
      </c>
      <c r="B534" s="6" t="s">
        <v>1749</v>
      </c>
      <c r="C534" t="s">
        <v>8185</v>
      </c>
      <c r="D534" s="6">
        <v>1</v>
      </c>
    </row>
    <row r="535" spans="1:4" x14ac:dyDescent="0.25">
      <c r="A535" s="6">
        <v>34317</v>
      </c>
      <c r="B535" s="6" t="s">
        <v>10056</v>
      </c>
      <c r="C535" t="s">
        <v>15383</v>
      </c>
      <c r="D535" s="6">
        <v>1</v>
      </c>
    </row>
    <row r="536" spans="1:4" x14ac:dyDescent="0.25">
      <c r="A536" s="6">
        <v>21113</v>
      </c>
      <c r="B536" s="6" t="s">
        <v>6203</v>
      </c>
      <c r="C536" t="s">
        <v>8264</v>
      </c>
      <c r="D536" s="6">
        <v>1</v>
      </c>
    </row>
    <row r="537" spans="1:4" x14ac:dyDescent="0.25">
      <c r="A537" s="6">
        <v>24528</v>
      </c>
      <c r="B537" s="6" t="s">
        <v>786</v>
      </c>
      <c r="C537" t="s">
        <v>8155</v>
      </c>
      <c r="D537" s="6">
        <v>1</v>
      </c>
    </row>
    <row r="538" spans="1:4" x14ac:dyDescent="0.25">
      <c r="A538" s="6">
        <v>44177</v>
      </c>
      <c r="B538" s="6" t="s">
        <v>5787</v>
      </c>
      <c r="C538" t="s">
        <v>36927</v>
      </c>
      <c r="D538" s="6">
        <v>1</v>
      </c>
    </row>
    <row r="539" spans="1:4" x14ac:dyDescent="0.25">
      <c r="A539" s="6">
        <v>47721</v>
      </c>
      <c r="B539" s="6" t="s">
        <v>6237</v>
      </c>
      <c r="C539" t="s">
        <v>36926</v>
      </c>
      <c r="D539" s="6">
        <v>1</v>
      </c>
    </row>
    <row r="540" spans="1:4" x14ac:dyDescent="0.25">
      <c r="A540" s="6">
        <v>26496</v>
      </c>
      <c r="B540" s="6" t="s">
        <v>7541</v>
      </c>
      <c r="C540" t="s">
        <v>8286</v>
      </c>
      <c r="D540" s="6">
        <v>1</v>
      </c>
    </row>
    <row r="541" spans="1:4" x14ac:dyDescent="0.25">
      <c r="A541" s="6">
        <v>44833</v>
      </c>
      <c r="B541" s="6" t="s">
        <v>7555</v>
      </c>
      <c r="C541" t="s">
        <v>15353</v>
      </c>
      <c r="D541" s="6">
        <v>1</v>
      </c>
    </row>
    <row r="542" spans="1:4" x14ac:dyDescent="0.25">
      <c r="A542" s="6">
        <v>26501</v>
      </c>
      <c r="B542" s="6" t="s">
        <v>6422</v>
      </c>
      <c r="C542" t="s">
        <v>15468</v>
      </c>
      <c r="D542" s="6">
        <v>1</v>
      </c>
    </row>
    <row r="543" spans="1:4" x14ac:dyDescent="0.25">
      <c r="A543" s="6">
        <v>21251</v>
      </c>
      <c r="B543" s="6" t="s">
        <v>7019</v>
      </c>
      <c r="C543" t="s">
        <v>15279</v>
      </c>
      <c r="D543" s="6">
        <v>1</v>
      </c>
    </row>
    <row r="544" spans="1:4" x14ac:dyDescent="0.25">
      <c r="A544" s="6">
        <v>25690</v>
      </c>
      <c r="B544" s="6" t="s">
        <v>5565</v>
      </c>
      <c r="C544" t="s">
        <v>36923</v>
      </c>
      <c r="D544" s="6">
        <v>1</v>
      </c>
    </row>
    <row r="545" spans="1:4" x14ac:dyDescent="0.25">
      <c r="A545" s="6">
        <v>20236</v>
      </c>
      <c r="B545" s="6" t="s">
        <v>1255</v>
      </c>
      <c r="C545" t="s">
        <v>36921</v>
      </c>
      <c r="D545" s="6">
        <v>1</v>
      </c>
    </row>
    <row r="546" spans="1:4" x14ac:dyDescent="0.25">
      <c r="A546" s="6">
        <v>47723</v>
      </c>
      <c r="B546" s="6" t="s">
        <v>7875</v>
      </c>
      <c r="C546" t="s">
        <v>36918</v>
      </c>
      <c r="D546" s="6">
        <v>1</v>
      </c>
    </row>
    <row r="547" spans="1:4" x14ac:dyDescent="0.25">
      <c r="A547" s="6">
        <v>26132</v>
      </c>
      <c r="B547" s="6" t="s">
        <v>7621</v>
      </c>
      <c r="C547" t="s">
        <v>8327</v>
      </c>
      <c r="D547" s="6">
        <v>1</v>
      </c>
    </row>
    <row r="548" spans="1:4" x14ac:dyDescent="0.25">
      <c r="A548" s="6">
        <v>21777</v>
      </c>
      <c r="B548" s="6" t="s">
        <v>6929</v>
      </c>
      <c r="C548" t="s">
        <v>8645</v>
      </c>
      <c r="D548" s="6">
        <v>1</v>
      </c>
    </row>
    <row r="549" spans="1:4" x14ac:dyDescent="0.25">
      <c r="A549" s="6">
        <v>20190</v>
      </c>
      <c r="B549" s="6" t="s">
        <v>2997</v>
      </c>
      <c r="C549" t="s">
        <v>15402</v>
      </c>
      <c r="D549" s="6">
        <v>1</v>
      </c>
    </row>
    <row r="550" spans="1:4" x14ac:dyDescent="0.25">
      <c r="A550" s="6">
        <v>47173</v>
      </c>
      <c r="B550" s="6" t="s">
        <v>7247</v>
      </c>
      <c r="C550" t="s">
        <v>36912</v>
      </c>
      <c r="D550" s="6">
        <v>1</v>
      </c>
    </row>
    <row r="551" spans="1:4" x14ac:dyDescent="0.25">
      <c r="A551" s="6">
        <v>47186</v>
      </c>
      <c r="B551" s="6" t="s">
        <v>4089</v>
      </c>
      <c r="C551" t="s">
        <v>36910</v>
      </c>
      <c r="D551" s="6">
        <v>1</v>
      </c>
    </row>
    <row r="552" spans="1:4" x14ac:dyDescent="0.25">
      <c r="A552" s="6">
        <v>25272</v>
      </c>
      <c r="B552" s="6" t="s">
        <v>2623</v>
      </c>
      <c r="C552" t="s">
        <v>8198</v>
      </c>
      <c r="D552" s="6">
        <v>1</v>
      </c>
    </row>
    <row r="553" spans="1:4" x14ac:dyDescent="0.25">
      <c r="A553" s="6">
        <v>24739</v>
      </c>
      <c r="B553" s="6" t="s">
        <v>1431</v>
      </c>
      <c r="C553" t="s">
        <v>36909</v>
      </c>
      <c r="D553" s="6">
        <v>1</v>
      </c>
    </row>
    <row r="554" spans="1:4" x14ac:dyDescent="0.25">
      <c r="A554" s="6">
        <v>23632</v>
      </c>
      <c r="B554" s="6" t="s">
        <v>7515</v>
      </c>
      <c r="C554" t="s">
        <v>8284</v>
      </c>
      <c r="D554" s="6">
        <v>1</v>
      </c>
    </row>
    <row r="555" spans="1:4" x14ac:dyDescent="0.25">
      <c r="A555" s="6">
        <v>23146</v>
      </c>
      <c r="B555" s="6" t="s">
        <v>3921</v>
      </c>
      <c r="C555" t="s">
        <v>36907</v>
      </c>
      <c r="D555" s="6">
        <v>1</v>
      </c>
    </row>
    <row r="556" spans="1:4" x14ac:dyDescent="0.25">
      <c r="A556" s="6">
        <v>41418</v>
      </c>
      <c r="B556" s="6" t="s">
        <v>2641</v>
      </c>
      <c r="C556" t="s">
        <v>36906</v>
      </c>
      <c r="D556" s="6">
        <v>1</v>
      </c>
    </row>
    <row r="557" spans="1:4" x14ac:dyDescent="0.25">
      <c r="A557" s="6">
        <v>44391</v>
      </c>
      <c r="B557" s="6" t="s">
        <v>4191</v>
      </c>
      <c r="C557" t="s">
        <v>8318</v>
      </c>
      <c r="D557" s="6">
        <v>1</v>
      </c>
    </row>
    <row r="558" spans="1:4" x14ac:dyDescent="0.25">
      <c r="A558" s="6">
        <v>20805</v>
      </c>
      <c r="B558" s="6" t="s">
        <v>4617</v>
      </c>
      <c r="C558" t="s">
        <v>8239</v>
      </c>
      <c r="D558" s="6">
        <v>1</v>
      </c>
    </row>
    <row r="559" spans="1:4" x14ac:dyDescent="0.25">
      <c r="A559" s="6">
        <v>47116</v>
      </c>
      <c r="B559" s="6" t="s">
        <v>4207</v>
      </c>
      <c r="C559" t="s">
        <v>36901</v>
      </c>
      <c r="D559" s="6">
        <v>1</v>
      </c>
    </row>
    <row r="560" spans="1:4" x14ac:dyDescent="0.25">
      <c r="A560" s="6">
        <v>34972</v>
      </c>
      <c r="B560" s="6" t="s">
        <v>7675</v>
      </c>
      <c r="C560" t="s">
        <v>8289</v>
      </c>
      <c r="D560" s="6">
        <v>1</v>
      </c>
    </row>
    <row r="561" spans="1:4" x14ac:dyDescent="0.25">
      <c r="A561" s="6">
        <v>21792</v>
      </c>
      <c r="B561" s="6" t="s">
        <v>7044</v>
      </c>
      <c r="C561" t="s">
        <v>8278</v>
      </c>
      <c r="D561" s="6">
        <v>1</v>
      </c>
    </row>
    <row r="562" spans="1:4" x14ac:dyDescent="0.25">
      <c r="A562" s="6">
        <v>23113</v>
      </c>
      <c r="B562" s="6" t="s">
        <v>3414</v>
      </c>
      <c r="C562" t="s">
        <v>8220</v>
      </c>
      <c r="D562" s="6">
        <v>1</v>
      </c>
    </row>
    <row r="563" spans="1:4" x14ac:dyDescent="0.25">
      <c r="A563" s="6">
        <v>21175</v>
      </c>
      <c r="B563" s="6" t="s">
        <v>6524</v>
      </c>
      <c r="C563" t="s">
        <v>8270</v>
      </c>
      <c r="D563" s="6">
        <v>1</v>
      </c>
    </row>
    <row r="564" spans="1:4" x14ac:dyDescent="0.25">
      <c r="A564" s="6">
        <v>20877</v>
      </c>
      <c r="B564" s="6" t="s">
        <v>5158</v>
      </c>
      <c r="C564" t="s">
        <v>8304</v>
      </c>
      <c r="D564" s="6">
        <v>1</v>
      </c>
    </row>
    <row r="565" spans="1:4" x14ac:dyDescent="0.25">
      <c r="A565" s="6">
        <v>23833</v>
      </c>
      <c r="B565" s="6" t="s">
        <v>2373</v>
      </c>
      <c r="C565" t="s">
        <v>15455</v>
      </c>
      <c r="D565" s="6">
        <v>1</v>
      </c>
    </row>
    <row r="566" spans="1:4" x14ac:dyDescent="0.25">
      <c r="A566" s="6">
        <v>21151</v>
      </c>
      <c r="B566" s="6" t="s">
        <v>6361</v>
      </c>
      <c r="C566" t="s">
        <v>8342</v>
      </c>
      <c r="D566" s="6">
        <v>1</v>
      </c>
    </row>
    <row r="567" spans="1:4" x14ac:dyDescent="0.25">
      <c r="A567" s="6">
        <v>47109</v>
      </c>
      <c r="B567" s="6" t="s">
        <v>6375</v>
      </c>
      <c r="C567" t="s">
        <v>36899</v>
      </c>
      <c r="D567" s="6">
        <v>1</v>
      </c>
    </row>
    <row r="568" spans="1:4" x14ac:dyDescent="0.25">
      <c r="A568" s="6">
        <v>47065</v>
      </c>
      <c r="B568" s="6" t="s">
        <v>2221</v>
      </c>
      <c r="C568" t="s">
        <v>36898</v>
      </c>
      <c r="D568" s="6">
        <v>1</v>
      </c>
    </row>
    <row r="569" spans="1:4" x14ac:dyDescent="0.25">
      <c r="A569" s="6">
        <v>21798</v>
      </c>
      <c r="B569" s="6" t="s">
        <v>6886</v>
      </c>
      <c r="C569" t="s">
        <v>8319</v>
      </c>
      <c r="D569" s="6">
        <v>1</v>
      </c>
    </row>
    <row r="570" spans="1:4" x14ac:dyDescent="0.25">
      <c r="A570" s="6">
        <v>20582</v>
      </c>
      <c r="B570" s="6" t="s">
        <v>2578</v>
      </c>
      <c r="C570" t="s">
        <v>15077</v>
      </c>
      <c r="D570" s="6">
        <v>1</v>
      </c>
    </row>
    <row r="571" spans="1:4" x14ac:dyDescent="0.25">
      <c r="A571" s="6">
        <v>20887</v>
      </c>
      <c r="B571" s="6" t="s">
        <v>5323</v>
      </c>
      <c r="C571" t="s">
        <v>8246</v>
      </c>
      <c r="D571" s="6">
        <v>1</v>
      </c>
    </row>
    <row r="572" spans="1:4" x14ac:dyDescent="0.25">
      <c r="A572" s="6">
        <v>20348</v>
      </c>
      <c r="B572" s="6" t="s">
        <v>1857</v>
      </c>
      <c r="C572" t="s">
        <v>15095</v>
      </c>
      <c r="D572" s="6">
        <v>1</v>
      </c>
    </row>
    <row r="573" spans="1:4" x14ac:dyDescent="0.25">
      <c r="A573" s="6">
        <v>25588</v>
      </c>
      <c r="B573" s="6" t="s">
        <v>4915</v>
      </c>
      <c r="C573" t="s">
        <v>36895</v>
      </c>
      <c r="D573" s="6">
        <v>1</v>
      </c>
    </row>
    <row r="574" spans="1:4" x14ac:dyDescent="0.25">
      <c r="A574" s="6">
        <v>20161</v>
      </c>
      <c r="B574" s="6" t="s">
        <v>1003</v>
      </c>
      <c r="C574" t="s">
        <v>8299</v>
      </c>
      <c r="D574" s="6">
        <v>1</v>
      </c>
    </row>
    <row r="575" spans="1:4" x14ac:dyDescent="0.25">
      <c r="A575" s="6">
        <v>22137</v>
      </c>
      <c r="B575" s="6" t="s">
        <v>1665</v>
      </c>
      <c r="C575" t="s">
        <v>8228</v>
      </c>
      <c r="D575" s="6">
        <v>1</v>
      </c>
    </row>
    <row r="576" spans="1:4" x14ac:dyDescent="0.25">
      <c r="A576" s="6">
        <v>22138</v>
      </c>
      <c r="B576" s="6" t="s">
        <v>7733</v>
      </c>
      <c r="C576" t="s">
        <v>36894</v>
      </c>
      <c r="D576" s="6">
        <v>1</v>
      </c>
    </row>
    <row r="577" spans="1:4" x14ac:dyDescent="0.25">
      <c r="A577" s="6">
        <v>44392</v>
      </c>
      <c r="B577" s="6" t="s">
        <v>5618</v>
      </c>
      <c r="C577" t="s">
        <v>36893</v>
      </c>
      <c r="D577" s="6">
        <v>1</v>
      </c>
    </row>
    <row r="578" spans="1:4" x14ac:dyDescent="0.25">
      <c r="A578" s="6">
        <v>41389</v>
      </c>
      <c r="B578" s="6" t="s">
        <v>5160</v>
      </c>
      <c r="C578" t="s">
        <v>8244</v>
      </c>
      <c r="D578" s="6">
        <v>1</v>
      </c>
    </row>
    <row r="579" spans="1:4" x14ac:dyDescent="0.25">
      <c r="A579" s="6">
        <v>25607</v>
      </c>
      <c r="B579" s="6" t="s">
        <v>2983</v>
      </c>
      <c r="C579" t="s">
        <v>8211</v>
      </c>
      <c r="D579" s="6">
        <v>1</v>
      </c>
    </row>
    <row r="580" spans="1:4" x14ac:dyDescent="0.25">
      <c r="A580" s="6">
        <v>47105</v>
      </c>
      <c r="B580" s="6" t="s">
        <v>4763</v>
      </c>
      <c r="C580" t="s">
        <v>36891</v>
      </c>
      <c r="D580" s="6">
        <v>1</v>
      </c>
    </row>
    <row r="581" spans="1:4" x14ac:dyDescent="0.25">
      <c r="A581" s="6">
        <v>44470</v>
      </c>
      <c r="B581" s="6" t="s">
        <v>6700</v>
      </c>
      <c r="C581" t="s">
        <v>36890</v>
      </c>
      <c r="D581" s="6">
        <v>1</v>
      </c>
    </row>
    <row r="582" spans="1:4" x14ac:dyDescent="0.25">
      <c r="A582" s="6">
        <v>25572</v>
      </c>
      <c r="B582" s="6" t="s">
        <v>4838</v>
      </c>
      <c r="C582" t="s">
        <v>36889</v>
      </c>
      <c r="D582" s="6">
        <v>1</v>
      </c>
    </row>
    <row r="583" spans="1:4" x14ac:dyDescent="0.25">
      <c r="A583" s="6">
        <v>44471</v>
      </c>
      <c r="B583" s="6" t="s">
        <v>5162</v>
      </c>
      <c r="C583" t="s">
        <v>36888</v>
      </c>
      <c r="D583" s="6">
        <v>1</v>
      </c>
    </row>
    <row r="584" spans="1:4" x14ac:dyDescent="0.25">
      <c r="A584" s="6">
        <v>38696</v>
      </c>
      <c r="B584" s="6" t="s">
        <v>2627</v>
      </c>
      <c r="C584" t="s">
        <v>8199</v>
      </c>
      <c r="D584" s="6">
        <v>1</v>
      </c>
    </row>
    <row r="585" spans="1:4" x14ac:dyDescent="0.25">
      <c r="A585" s="6">
        <v>41636</v>
      </c>
      <c r="B585" s="6" t="s">
        <v>4846</v>
      </c>
      <c r="C585" t="s">
        <v>36887</v>
      </c>
      <c r="D585" s="6">
        <v>1</v>
      </c>
    </row>
    <row r="586" spans="1:4" x14ac:dyDescent="0.25">
      <c r="A586" s="6">
        <v>44746</v>
      </c>
      <c r="B586" s="6" t="s">
        <v>4150</v>
      </c>
      <c r="C586" t="s">
        <v>36886</v>
      </c>
      <c r="D586" s="6">
        <v>1</v>
      </c>
    </row>
    <row r="587" spans="1:4" x14ac:dyDescent="0.25">
      <c r="A587" s="6">
        <v>47094</v>
      </c>
      <c r="B587" s="6" t="s">
        <v>2629</v>
      </c>
      <c r="C587" t="s">
        <v>36885</v>
      </c>
      <c r="D587" s="6">
        <v>1</v>
      </c>
    </row>
    <row r="588" spans="1:4" x14ac:dyDescent="0.25">
      <c r="A588" s="6">
        <v>22527</v>
      </c>
      <c r="B588" s="6" t="s">
        <v>6768</v>
      </c>
      <c r="C588" t="s">
        <v>8277</v>
      </c>
      <c r="D588" s="6">
        <v>1</v>
      </c>
    </row>
    <row r="589" spans="1:4" x14ac:dyDescent="0.25">
      <c r="A589" s="6">
        <v>20209</v>
      </c>
      <c r="B589" s="6" t="s">
        <v>1152</v>
      </c>
      <c r="C589" t="s">
        <v>8170</v>
      </c>
      <c r="D589" s="6">
        <v>1</v>
      </c>
    </row>
    <row r="590" spans="1:4" x14ac:dyDescent="0.25">
      <c r="A590" s="6">
        <v>47185</v>
      </c>
      <c r="B590" s="6" t="s">
        <v>3982</v>
      </c>
      <c r="C590" t="s">
        <v>8151</v>
      </c>
      <c r="D590" s="6">
        <v>1</v>
      </c>
    </row>
    <row r="591" spans="1:4" x14ac:dyDescent="0.25">
      <c r="A591" s="6">
        <v>47590</v>
      </c>
      <c r="B591" s="6" t="s">
        <v>6260</v>
      </c>
      <c r="C591" t="s">
        <v>8266</v>
      </c>
      <c r="D591" s="6">
        <v>1</v>
      </c>
    </row>
    <row r="592" spans="1:4" x14ac:dyDescent="0.25">
      <c r="A592" s="6">
        <v>21254</v>
      </c>
      <c r="B592" s="6" t="s">
        <v>7032</v>
      </c>
      <c r="C592" t="s">
        <v>15202</v>
      </c>
      <c r="D592" s="6">
        <v>1</v>
      </c>
    </row>
    <row r="593" spans="1:4" x14ac:dyDescent="0.25">
      <c r="A593" s="6">
        <v>21805</v>
      </c>
      <c r="B593" s="6" t="s">
        <v>6444</v>
      </c>
      <c r="C593" t="s">
        <v>36883</v>
      </c>
      <c r="D593" s="6">
        <v>1</v>
      </c>
    </row>
    <row r="594" spans="1:4" x14ac:dyDescent="0.25">
      <c r="A594" s="6">
        <v>47727</v>
      </c>
      <c r="B594" s="6" t="s">
        <v>6676</v>
      </c>
      <c r="C594" t="s">
        <v>36880</v>
      </c>
      <c r="D594" s="6">
        <v>1</v>
      </c>
    </row>
    <row r="595" spans="1:4" x14ac:dyDescent="0.25">
      <c r="A595" s="6">
        <v>24586</v>
      </c>
      <c r="B595" s="6" t="s">
        <v>941</v>
      </c>
      <c r="C595" t="s">
        <v>8309</v>
      </c>
      <c r="D595" s="6">
        <v>1</v>
      </c>
    </row>
    <row r="596" spans="1:4" x14ac:dyDescent="0.25">
      <c r="A596" s="6">
        <v>21808</v>
      </c>
      <c r="B596" s="6" t="s">
        <v>1865</v>
      </c>
      <c r="C596" t="s">
        <v>15081</v>
      </c>
      <c r="D596" s="6">
        <v>1</v>
      </c>
    </row>
    <row r="597" spans="1:4" x14ac:dyDescent="0.25">
      <c r="A597" s="6">
        <v>24062</v>
      </c>
      <c r="B597" s="6" t="s">
        <v>8085</v>
      </c>
      <c r="C597" t="s">
        <v>8329</v>
      </c>
      <c r="D597" s="6">
        <v>1</v>
      </c>
    </row>
    <row r="598" spans="1:4" x14ac:dyDescent="0.25">
      <c r="A598" s="6">
        <v>25145</v>
      </c>
      <c r="B598" s="6" t="s">
        <v>8083</v>
      </c>
      <c r="C598" t="s">
        <v>8328</v>
      </c>
      <c r="D598" s="6">
        <v>1</v>
      </c>
    </row>
    <row r="599" spans="1:4" x14ac:dyDescent="0.25">
      <c r="A599" s="6">
        <v>21818</v>
      </c>
      <c r="B599" s="6" t="s">
        <v>4901</v>
      </c>
      <c r="C599" t="s">
        <v>36875</v>
      </c>
      <c r="D599" s="6">
        <v>1</v>
      </c>
    </row>
    <row r="600" spans="1:4" x14ac:dyDescent="0.25">
      <c r="A600" s="6">
        <v>20224</v>
      </c>
      <c r="B600" s="6" t="s">
        <v>3779</v>
      </c>
      <c r="C600" t="s">
        <v>8310</v>
      </c>
      <c r="D600" s="6">
        <v>1</v>
      </c>
    </row>
    <row r="601" spans="1:4" x14ac:dyDescent="0.25">
      <c r="A601" s="6">
        <v>24738</v>
      </c>
      <c r="B601" s="6" t="s">
        <v>1425</v>
      </c>
      <c r="C601" t="s">
        <v>36874</v>
      </c>
      <c r="D601" s="6">
        <v>1</v>
      </c>
    </row>
    <row r="602" spans="1:4" x14ac:dyDescent="0.25">
      <c r="A602" s="6">
        <v>20617</v>
      </c>
      <c r="B602" s="6" t="s">
        <v>2973</v>
      </c>
      <c r="C602" t="s">
        <v>8210</v>
      </c>
      <c r="D602" s="6">
        <v>1</v>
      </c>
    </row>
    <row r="603" spans="1:4" x14ac:dyDescent="0.25">
      <c r="A603" s="6">
        <v>22413</v>
      </c>
      <c r="B603" s="6" t="s">
        <v>4101</v>
      </c>
      <c r="C603" t="s">
        <v>15216</v>
      </c>
      <c r="D603" s="6">
        <v>1</v>
      </c>
    </row>
    <row r="604" spans="1:4" x14ac:dyDescent="0.25">
      <c r="A604" s="6">
        <v>29128</v>
      </c>
      <c r="B604" s="6" t="s">
        <v>7579</v>
      </c>
      <c r="C604" t="s">
        <v>8287</v>
      </c>
      <c r="D604" s="6">
        <v>1</v>
      </c>
    </row>
    <row r="605" spans="1:4" x14ac:dyDescent="0.25">
      <c r="A605" s="6">
        <v>25347</v>
      </c>
      <c r="B605" s="6" t="s">
        <v>3157</v>
      </c>
      <c r="C605" t="s">
        <v>8216</v>
      </c>
      <c r="D605" s="6">
        <v>1</v>
      </c>
    </row>
    <row r="606" spans="1:4" x14ac:dyDescent="0.25">
      <c r="A606" s="6">
        <v>20647</v>
      </c>
      <c r="B606" s="6" t="s">
        <v>3151</v>
      </c>
      <c r="C606" t="s">
        <v>8215</v>
      </c>
      <c r="D606" s="6">
        <v>1</v>
      </c>
    </row>
    <row r="607" spans="1:4" x14ac:dyDescent="0.25">
      <c r="A607" s="6">
        <v>20221</v>
      </c>
      <c r="B607" s="6" t="s">
        <v>2284</v>
      </c>
      <c r="C607" t="s">
        <v>8340</v>
      </c>
      <c r="D607" s="6">
        <v>1</v>
      </c>
    </row>
    <row r="608" spans="1:4" x14ac:dyDescent="0.25">
      <c r="A608" s="6">
        <v>21828</v>
      </c>
      <c r="B608" s="6" t="s">
        <v>380</v>
      </c>
      <c r="C608" t="s">
        <v>8146</v>
      </c>
      <c r="D608" s="6">
        <v>1</v>
      </c>
    </row>
    <row r="609" spans="1:4" x14ac:dyDescent="0.25">
      <c r="A609" s="6">
        <v>20929</v>
      </c>
      <c r="B609" s="6" t="s">
        <v>5662</v>
      </c>
      <c r="C609" t="s">
        <v>15268</v>
      </c>
      <c r="D609" s="6">
        <v>1</v>
      </c>
    </row>
    <row r="610" spans="1:4" x14ac:dyDescent="0.25">
      <c r="A610" s="6">
        <v>47426</v>
      </c>
      <c r="B610" s="6" t="s">
        <v>1421</v>
      </c>
      <c r="C610" t="s">
        <v>36868</v>
      </c>
      <c r="D610" s="6">
        <v>1</v>
      </c>
    </row>
    <row r="611" spans="1:4" x14ac:dyDescent="0.25">
      <c r="A611" s="6">
        <v>22529</v>
      </c>
      <c r="B611" s="6" t="s">
        <v>5072</v>
      </c>
      <c r="C611" t="s">
        <v>8242</v>
      </c>
      <c r="D611" s="6">
        <v>1</v>
      </c>
    </row>
    <row r="612" spans="1:4" x14ac:dyDescent="0.25">
      <c r="A612" s="6">
        <v>47593</v>
      </c>
      <c r="B612" s="6" t="s">
        <v>6250</v>
      </c>
      <c r="C612" t="s">
        <v>36867</v>
      </c>
      <c r="D612" s="6">
        <v>1</v>
      </c>
    </row>
    <row r="613" spans="1:4" x14ac:dyDescent="0.25">
      <c r="A613" s="6">
        <v>41210</v>
      </c>
      <c r="B613" s="6" t="s">
        <v>7533</v>
      </c>
      <c r="C613" t="s">
        <v>8325</v>
      </c>
      <c r="D613" s="6">
        <v>1</v>
      </c>
    </row>
    <row r="614" spans="1:4" x14ac:dyDescent="0.25">
      <c r="A614" s="6">
        <v>41237</v>
      </c>
      <c r="B614" s="6" t="s">
        <v>7531</v>
      </c>
      <c r="C614" t="s">
        <v>15260</v>
      </c>
      <c r="D614" s="6">
        <v>1</v>
      </c>
    </row>
    <row r="615" spans="1:4" x14ac:dyDescent="0.25">
      <c r="A615" s="6">
        <v>26645</v>
      </c>
      <c r="B615" s="6" t="s">
        <v>1946</v>
      </c>
      <c r="C615" t="s">
        <v>8186</v>
      </c>
      <c r="D615" s="6">
        <v>1</v>
      </c>
    </row>
    <row r="616" spans="1:4" x14ac:dyDescent="0.25">
      <c r="A616" s="6">
        <v>29133</v>
      </c>
      <c r="B616" s="6" t="s">
        <v>3767</v>
      </c>
      <c r="C616" t="s">
        <v>8353</v>
      </c>
      <c r="D616" s="6">
        <v>1</v>
      </c>
    </row>
    <row r="617" spans="1:4" x14ac:dyDescent="0.25">
      <c r="A617" s="6">
        <v>26647</v>
      </c>
      <c r="B617" s="6" t="s">
        <v>3773</v>
      </c>
      <c r="C617" t="s">
        <v>8348</v>
      </c>
      <c r="D617" s="6">
        <v>1</v>
      </c>
    </row>
    <row r="618" spans="1:4" x14ac:dyDescent="0.25">
      <c r="A618" s="6">
        <v>44615</v>
      </c>
      <c r="B618" s="15" t="s">
        <v>37342</v>
      </c>
      <c r="C618" t="s">
        <v>37141</v>
      </c>
      <c r="D618" s="6">
        <v>2</v>
      </c>
    </row>
    <row r="619" spans="1:4" x14ac:dyDescent="0.25">
      <c r="A619" s="6">
        <v>44620</v>
      </c>
      <c r="B619" s="15" t="s">
        <v>37343</v>
      </c>
      <c r="C619" t="s">
        <v>37130</v>
      </c>
      <c r="D619" s="6">
        <v>2</v>
      </c>
    </row>
    <row r="620" spans="1:4" x14ac:dyDescent="0.25">
      <c r="A620" s="6">
        <v>38808</v>
      </c>
      <c r="B620" s="15" t="s">
        <v>37344</v>
      </c>
      <c r="C620" t="s">
        <v>15334</v>
      </c>
      <c r="D620" s="6">
        <v>2</v>
      </c>
    </row>
    <row r="621" spans="1:4" x14ac:dyDescent="0.25">
      <c r="A621" s="6">
        <v>36438</v>
      </c>
      <c r="B621" s="15" t="s">
        <v>37345</v>
      </c>
      <c r="C621" t="s">
        <v>37076</v>
      </c>
      <c r="D621" s="6">
        <v>2</v>
      </c>
    </row>
    <row r="622" spans="1:4" x14ac:dyDescent="0.25">
      <c r="A622" s="6">
        <v>26653</v>
      </c>
      <c r="B622" s="6" t="s">
        <v>36118</v>
      </c>
      <c r="C622" t="s">
        <v>37339</v>
      </c>
      <c r="D622" s="6">
        <v>2</v>
      </c>
    </row>
    <row r="623" spans="1:4" x14ac:dyDescent="0.25">
      <c r="A623" s="6">
        <v>26080</v>
      </c>
      <c r="B623" s="6" t="s">
        <v>230</v>
      </c>
      <c r="C623" t="s">
        <v>15283</v>
      </c>
      <c r="D623" s="6">
        <v>2</v>
      </c>
    </row>
    <row r="624" spans="1:4" x14ac:dyDescent="0.25">
      <c r="A624" s="6">
        <v>27721</v>
      </c>
      <c r="B624" s="6" t="s">
        <v>16</v>
      </c>
      <c r="C624" t="s">
        <v>15437</v>
      </c>
      <c r="D624" s="6">
        <v>2</v>
      </c>
    </row>
    <row r="625" spans="1:4" x14ac:dyDescent="0.25">
      <c r="A625" s="6">
        <v>20692</v>
      </c>
      <c r="B625" s="6" t="s">
        <v>146</v>
      </c>
      <c r="C625" t="s">
        <v>15194</v>
      </c>
      <c r="D625" s="6">
        <v>2</v>
      </c>
    </row>
    <row r="626" spans="1:4" x14ac:dyDescent="0.25">
      <c r="A626" s="6">
        <v>26252</v>
      </c>
      <c r="B626" s="6" t="s">
        <v>265</v>
      </c>
      <c r="C626" t="s">
        <v>15073</v>
      </c>
      <c r="D626" s="6">
        <v>2</v>
      </c>
    </row>
    <row r="627" spans="1:4" x14ac:dyDescent="0.25">
      <c r="A627" s="6">
        <v>37754</v>
      </c>
      <c r="B627" s="6" t="s">
        <v>245</v>
      </c>
      <c r="C627" t="s">
        <v>15347</v>
      </c>
      <c r="D627" s="6">
        <v>2</v>
      </c>
    </row>
    <row r="628" spans="1:4" x14ac:dyDescent="0.25">
      <c r="A628" s="6">
        <v>25485</v>
      </c>
      <c r="B628" s="6" t="s">
        <v>36060</v>
      </c>
      <c r="C628" t="s">
        <v>37333</v>
      </c>
      <c r="D628" s="6">
        <v>2</v>
      </c>
    </row>
    <row r="629" spans="1:4" x14ac:dyDescent="0.25">
      <c r="A629" s="6">
        <v>22422</v>
      </c>
      <c r="B629" s="6" t="s">
        <v>177</v>
      </c>
      <c r="C629" t="s">
        <v>15142</v>
      </c>
      <c r="D629" s="6">
        <v>2</v>
      </c>
    </row>
    <row r="630" spans="1:4" x14ac:dyDescent="0.25">
      <c r="A630" s="6">
        <v>25018</v>
      </c>
      <c r="B630" s="6" t="s">
        <v>62</v>
      </c>
      <c r="C630" t="s">
        <v>15271</v>
      </c>
      <c r="D630" s="6">
        <v>2</v>
      </c>
    </row>
    <row r="631" spans="1:4" x14ac:dyDescent="0.25">
      <c r="A631" s="6">
        <v>25178</v>
      </c>
      <c r="B631" s="6" t="s">
        <v>107</v>
      </c>
      <c r="C631" t="s">
        <v>15220</v>
      </c>
      <c r="D631" s="6">
        <v>2</v>
      </c>
    </row>
    <row r="632" spans="1:4" x14ac:dyDescent="0.25">
      <c r="A632" s="6">
        <v>26689</v>
      </c>
      <c r="B632" s="6" t="s">
        <v>237</v>
      </c>
      <c r="C632" t="s">
        <v>15222</v>
      </c>
      <c r="D632" s="6">
        <v>2</v>
      </c>
    </row>
    <row r="633" spans="1:4" x14ac:dyDescent="0.25">
      <c r="A633" s="6">
        <v>44354</v>
      </c>
      <c r="B633" s="6" t="s">
        <v>36047</v>
      </c>
      <c r="C633" t="s">
        <v>37330</v>
      </c>
      <c r="D633" s="6">
        <v>2</v>
      </c>
    </row>
    <row r="634" spans="1:4" x14ac:dyDescent="0.25">
      <c r="A634" s="6">
        <v>25789</v>
      </c>
      <c r="B634" s="6" t="s">
        <v>36044</v>
      </c>
      <c r="C634" t="s">
        <v>37328</v>
      </c>
      <c r="D634" s="6">
        <v>2</v>
      </c>
    </row>
    <row r="635" spans="1:4" x14ac:dyDescent="0.25">
      <c r="A635" s="6">
        <v>25297</v>
      </c>
      <c r="B635" s="6" t="s">
        <v>135</v>
      </c>
      <c r="C635" t="s">
        <v>15409</v>
      </c>
      <c r="D635" s="6">
        <v>2</v>
      </c>
    </row>
    <row r="636" spans="1:4" x14ac:dyDescent="0.25">
      <c r="A636" s="6">
        <v>20606</v>
      </c>
      <c r="B636" s="6" t="s">
        <v>51</v>
      </c>
      <c r="C636" t="s">
        <v>15229</v>
      </c>
      <c r="D636" s="6">
        <v>2</v>
      </c>
    </row>
    <row r="637" spans="1:4" x14ac:dyDescent="0.25">
      <c r="A637" s="6">
        <v>26697</v>
      </c>
      <c r="B637" s="6" t="s">
        <v>18</v>
      </c>
      <c r="C637" t="s">
        <v>15241</v>
      </c>
      <c r="D637" s="6">
        <v>2</v>
      </c>
    </row>
    <row r="638" spans="1:4" x14ac:dyDescent="0.25">
      <c r="A638" s="6">
        <v>26698</v>
      </c>
      <c r="B638" s="6" t="s">
        <v>118</v>
      </c>
      <c r="C638" t="s">
        <v>15335</v>
      </c>
      <c r="D638" s="6">
        <v>2</v>
      </c>
    </row>
    <row r="639" spans="1:4" x14ac:dyDescent="0.25">
      <c r="A639" s="6">
        <v>33836</v>
      </c>
      <c r="B639" s="6" t="s">
        <v>184</v>
      </c>
      <c r="C639" t="s">
        <v>15205</v>
      </c>
      <c r="D639" s="6">
        <v>2</v>
      </c>
    </row>
    <row r="640" spans="1:4" x14ac:dyDescent="0.25">
      <c r="A640" s="6">
        <v>26725</v>
      </c>
      <c r="B640" s="6" t="s">
        <v>36012</v>
      </c>
      <c r="C640" t="s">
        <v>37301</v>
      </c>
      <c r="D640" s="6">
        <v>2</v>
      </c>
    </row>
    <row r="641" spans="1:4" x14ac:dyDescent="0.25">
      <c r="A641" s="6">
        <v>20431</v>
      </c>
      <c r="B641" s="6" t="s">
        <v>57</v>
      </c>
      <c r="C641" t="s">
        <v>15079</v>
      </c>
      <c r="D641" s="6">
        <v>2</v>
      </c>
    </row>
    <row r="642" spans="1:4" x14ac:dyDescent="0.25">
      <c r="A642" s="6">
        <v>21138</v>
      </c>
      <c r="B642" s="6" t="s">
        <v>196</v>
      </c>
      <c r="C642" t="s">
        <v>15276</v>
      </c>
      <c r="D642" s="6">
        <v>2</v>
      </c>
    </row>
    <row r="643" spans="1:4" x14ac:dyDescent="0.25">
      <c r="A643" s="6">
        <v>20145</v>
      </c>
      <c r="B643" s="6" t="s">
        <v>36005</v>
      </c>
      <c r="C643" t="s">
        <v>37295</v>
      </c>
      <c r="D643" s="6">
        <v>2</v>
      </c>
    </row>
    <row r="644" spans="1:4" x14ac:dyDescent="0.25">
      <c r="A644" s="6">
        <v>44777</v>
      </c>
      <c r="B644" s="6" t="s">
        <v>36000</v>
      </c>
      <c r="C644" t="s">
        <v>37293</v>
      </c>
      <c r="D644" s="6">
        <v>2</v>
      </c>
    </row>
    <row r="645" spans="1:4" x14ac:dyDescent="0.25">
      <c r="A645" s="6">
        <v>25361</v>
      </c>
      <c r="B645" s="6" t="s">
        <v>36507</v>
      </c>
      <c r="C645" t="s">
        <v>37292</v>
      </c>
      <c r="D645" s="6">
        <v>2</v>
      </c>
    </row>
    <row r="646" spans="1:4" x14ac:dyDescent="0.25">
      <c r="A646" s="6">
        <v>20029</v>
      </c>
      <c r="B646" s="6" t="s">
        <v>2</v>
      </c>
      <c r="C646" t="s">
        <v>15422</v>
      </c>
      <c r="D646" s="6">
        <v>2</v>
      </c>
    </row>
    <row r="647" spans="1:4" x14ac:dyDescent="0.25">
      <c r="A647" s="6">
        <v>20597</v>
      </c>
      <c r="B647" s="6" t="s">
        <v>129</v>
      </c>
      <c r="C647" t="s">
        <v>15252</v>
      </c>
      <c r="D647" s="6">
        <v>2</v>
      </c>
    </row>
    <row r="648" spans="1:4" x14ac:dyDescent="0.25">
      <c r="A648" s="6">
        <v>21885</v>
      </c>
      <c r="B648" s="6" t="s">
        <v>147</v>
      </c>
      <c r="C648" t="s">
        <v>15132</v>
      </c>
      <c r="D648" s="6">
        <v>2</v>
      </c>
    </row>
    <row r="649" spans="1:4" x14ac:dyDescent="0.25">
      <c r="A649" s="6">
        <v>41472</v>
      </c>
      <c r="B649" s="6" t="s">
        <v>92</v>
      </c>
      <c r="C649" t="s">
        <v>15350</v>
      </c>
      <c r="D649" s="6">
        <v>2</v>
      </c>
    </row>
    <row r="650" spans="1:4" x14ac:dyDescent="0.25">
      <c r="A650" s="6">
        <v>40114</v>
      </c>
      <c r="B650" s="6" t="s">
        <v>35991</v>
      </c>
      <c r="C650" t="s">
        <v>37289</v>
      </c>
      <c r="D650" s="6">
        <v>2</v>
      </c>
    </row>
    <row r="651" spans="1:4" x14ac:dyDescent="0.25">
      <c r="A651" s="6">
        <v>38788</v>
      </c>
      <c r="B651" s="6" t="s">
        <v>46</v>
      </c>
      <c r="C651" t="s">
        <v>15285</v>
      </c>
      <c r="D651" s="6">
        <v>2</v>
      </c>
    </row>
    <row r="652" spans="1:4" x14ac:dyDescent="0.25">
      <c r="A652" s="6">
        <v>26789</v>
      </c>
      <c r="B652" s="6" t="s">
        <v>204</v>
      </c>
      <c r="C652" t="s">
        <v>15449</v>
      </c>
      <c r="D652" s="6">
        <v>2</v>
      </c>
    </row>
    <row r="653" spans="1:4" x14ac:dyDescent="0.25">
      <c r="A653" s="6">
        <v>21137</v>
      </c>
      <c r="B653" s="6" t="s">
        <v>10</v>
      </c>
      <c r="C653" t="s">
        <v>15187</v>
      </c>
      <c r="D653" s="6">
        <v>2</v>
      </c>
    </row>
    <row r="654" spans="1:4" x14ac:dyDescent="0.25">
      <c r="A654" s="6">
        <v>21894</v>
      </c>
      <c r="B654" s="6" t="s">
        <v>47</v>
      </c>
      <c r="C654" t="s">
        <v>15131</v>
      </c>
      <c r="D654" s="6">
        <v>2</v>
      </c>
    </row>
    <row r="655" spans="1:4" x14ac:dyDescent="0.25">
      <c r="A655" s="6">
        <v>47623</v>
      </c>
      <c r="B655" s="6" t="s">
        <v>35979</v>
      </c>
      <c r="C655" t="s">
        <v>37281</v>
      </c>
      <c r="D655" s="6">
        <v>2</v>
      </c>
    </row>
    <row r="656" spans="1:4" x14ac:dyDescent="0.25">
      <c r="A656" s="6">
        <v>25102</v>
      </c>
      <c r="B656" s="6" t="s">
        <v>96</v>
      </c>
      <c r="C656" t="s">
        <v>15297</v>
      </c>
      <c r="D656" s="6">
        <v>2</v>
      </c>
    </row>
    <row r="657" spans="1:4" x14ac:dyDescent="0.25">
      <c r="A657" s="6">
        <v>24182</v>
      </c>
      <c r="B657" s="6" t="s">
        <v>132</v>
      </c>
      <c r="C657" t="s">
        <v>15008</v>
      </c>
      <c r="D657" s="6">
        <v>2</v>
      </c>
    </row>
    <row r="658" spans="1:4" x14ac:dyDescent="0.25">
      <c r="A658" s="6">
        <v>24955</v>
      </c>
      <c r="B658" s="6" t="s">
        <v>234</v>
      </c>
      <c r="C658" t="s">
        <v>15120</v>
      </c>
      <c r="D658" s="6">
        <v>2</v>
      </c>
    </row>
    <row r="659" spans="1:4" x14ac:dyDescent="0.25">
      <c r="A659" s="6">
        <v>21517</v>
      </c>
      <c r="B659" s="6" t="s">
        <v>161</v>
      </c>
      <c r="C659" t="s">
        <v>15442</v>
      </c>
      <c r="D659" s="6">
        <v>2</v>
      </c>
    </row>
    <row r="660" spans="1:4" x14ac:dyDescent="0.25">
      <c r="A660" s="6">
        <v>42243</v>
      </c>
      <c r="B660" s="6" t="s">
        <v>186</v>
      </c>
      <c r="C660" t="s">
        <v>15355</v>
      </c>
      <c r="D660" s="6">
        <v>2</v>
      </c>
    </row>
    <row r="661" spans="1:4" x14ac:dyDescent="0.25">
      <c r="A661" s="6">
        <v>25595</v>
      </c>
      <c r="B661" s="6" t="s">
        <v>174</v>
      </c>
      <c r="C661" t="s">
        <v>15212</v>
      </c>
      <c r="D661" s="6">
        <v>2</v>
      </c>
    </row>
    <row r="662" spans="1:4" x14ac:dyDescent="0.25">
      <c r="A662" s="6">
        <v>24666</v>
      </c>
      <c r="B662" s="6" t="s">
        <v>28</v>
      </c>
      <c r="C662" t="s">
        <v>15320</v>
      </c>
      <c r="D662" s="6">
        <v>2</v>
      </c>
    </row>
    <row r="663" spans="1:4" x14ac:dyDescent="0.25">
      <c r="A663" s="6">
        <v>20179</v>
      </c>
      <c r="B663" s="6" t="s">
        <v>85</v>
      </c>
      <c r="C663" t="s">
        <v>15296</v>
      </c>
      <c r="D663" s="6">
        <v>2</v>
      </c>
    </row>
    <row r="664" spans="1:4" x14ac:dyDescent="0.25">
      <c r="A664" s="6">
        <v>21928</v>
      </c>
      <c r="B664" s="6" t="s">
        <v>131</v>
      </c>
      <c r="C664" t="s">
        <v>15188</v>
      </c>
      <c r="D664" s="6">
        <v>2</v>
      </c>
    </row>
    <row r="665" spans="1:4" x14ac:dyDescent="0.25">
      <c r="A665" s="6">
        <v>26867</v>
      </c>
      <c r="B665" s="6" t="s">
        <v>208</v>
      </c>
      <c r="C665" t="s">
        <v>15412</v>
      </c>
      <c r="D665" s="6">
        <v>2</v>
      </c>
    </row>
    <row r="666" spans="1:4" x14ac:dyDescent="0.25">
      <c r="A666" s="6">
        <v>26223</v>
      </c>
      <c r="B666" s="6" t="s">
        <v>255</v>
      </c>
      <c r="C666" t="s">
        <v>15239</v>
      </c>
      <c r="D666" s="6">
        <v>2</v>
      </c>
    </row>
    <row r="667" spans="1:4" x14ac:dyDescent="0.25">
      <c r="A667" s="6">
        <v>21932</v>
      </c>
      <c r="B667" s="6" t="s">
        <v>66</v>
      </c>
      <c r="C667" t="s">
        <v>15087</v>
      </c>
      <c r="D667" s="6">
        <v>2</v>
      </c>
    </row>
    <row r="668" spans="1:4" x14ac:dyDescent="0.25">
      <c r="A668" s="6">
        <v>20168</v>
      </c>
      <c r="B668" s="6" t="s">
        <v>17</v>
      </c>
      <c r="C668" t="s">
        <v>15199</v>
      </c>
      <c r="D668" s="6">
        <v>2</v>
      </c>
    </row>
    <row r="669" spans="1:4" x14ac:dyDescent="0.25">
      <c r="A669" s="6">
        <v>20462</v>
      </c>
      <c r="B669" s="6" t="s">
        <v>69</v>
      </c>
      <c r="C669" t="s">
        <v>15098</v>
      </c>
      <c r="D669" s="6">
        <v>2</v>
      </c>
    </row>
    <row r="670" spans="1:4" x14ac:dyDescent="0.25">
      <c r="A670" s="6">
        <v>26880</v>
      </c>
      <c r="B670" s="6" t="s">
        <v>142</v>
      </c>
      <c r="C670" t="s">
        <v>15448</v>
      </c>
      <c r="D670" s="6">
        <v>2</v>
      </c>
    </row>
    <row r="671" spans="1:4" x14ac:dyDescent="0.25">
      <c r="A671" s="6">
        <v>25049</v>
      </c>
      <c r="B671" s="6" t="s">
        <v>73</v>
      </c>
      <c r="C671" t="s">
        <v>15108</v>
      </c>
      <c r="D671" s="6">
        <v>2</v>
      </c>
    </row>
    <row r="672" spans="1:4" x14ac:dyDescent="0.25">
      <c r="A672" s="6">
        <v>21941</v>
      </c>
      <c r="B672" s="6" t="s">
        <v>72</v>
      </c>
      <c r="C672" t="s">
        <v>15106</v>
      </c>
      <c r="D672" s="6">
        <v>2</v>
      </c>
    </row>
    <row r="673" spans="1:4" x14ac:dyDescent="0.25">
      <c r="A673" s="6">
        <v>25122</v>
      </c>
      <c r="B673" s="6" t="s">
        <v>91</v>
      </c>
      <c r="C673" t="s">
        <v>15126</v>
      </c>
      <c r="D673" s="6">
        <v>2</v>
      </c>
    </row>
    <row r="674" spans="1:4" x14ac:dyDescent="0.25">
      <c r="A674" s="6">
        <v>42400</v>
      </c>
      <c r="B674" s="6" t="s">
        <v>211</v>
      </c>
      <c r="C674" t="s">
        <v>15150</v>
      </c>
      <c r="D674" s="6">
        <v>2</v>
      </c>
    </row>
    <row r="675" spans="1:4" x14ac:dyDescent="0.25">
      <c r="A675" s="6">
        <v>27367</v>
      </c>
      <c r="B675" s="6" t="s">
        <v>36364</v>
      </c>
      <c r="C675" t="s">
        <v>37269</v>
      </c>
      <c r="D675" s="6">
        <v>2</v>
      </c>
    </row>
    <row r="676" spans="1:4" x14ac:dyDescent="0.25">
      <c r="A676" s="6">
        <v>26904</v>
      </c>
      <c r="B676" s="6" t="s">
        <v>130</v>
      </c>
      <c r="C676" t="s">
        <v>15404</v>
      </c>
      <c r="D676" s="6">
        <v>2</v>
      </c>
    </row>
    <row r="677" spans="1:4" x14ac:dyDescent="0.25">
      <c r="A677" s="6">
        <v>26906</v>
      </c>
      <c r="B677" s="6" t="s">
        <v>89</v>
      </c>
      <c r="C677" t="s">
        <v>15417</v>
      </c>
      <c r="D677" s="6">
        <v>2</v>
      </c>
    </row>
    <row r="678" spans="1:4" x14ac:dyDescent="0.25">
      <c r="A678" s="6">
        <v>21393</v>
      </c>
      <c r="B678" s="6" t="s">
        <v>253</v>
      </c>
      <c r="C678" t="s">
        <v>15217</v>
      </c>
      <c r="D678" s="6">
        <v>2</v>
      </c>
    </row>
    <row r="679" spans="1:4" x14ac:dyDescent="0.25">
      <c r="A679" s="6">
        <v>21519</v>
      </c>
      <c r="B679" s="6" t="s">
        <v>71</v>
      </c>
      <c r="C679" t="s">
        <v>15254</v>
      </c>
      <c r="D679" s="6">
        <v>2</v>
      </c>
    </row>
    <row r="680" spans="1:4" x14ac:dyDescent="0.25">
      <c r="A680" s="6">
        <v>26914</v>
      </c>
      <c r="B680" s="6" t="s">
        <v>36365</v>
      </c>
      <c r="C680" t="s">
        <v>37264</v>
      </c>
      <c r="D680" s="6">
        <v>2</v>
      </c>
    </row>
    <row r="681" spans="1:4" x14ac:dyDescent="0.25">
      <c r="A681" s="6">
        <v>26922</v>
      </c>
      <c r="B681" s="6" t="s">
        <v>201</v>
      </c>
      <c r="C681" t="s">
        <v>15414</v>
      </c>
      <c r="D681" s="6">
        <v>2</v>
      </c>
    </row>
    <row r="682" spans="1:4" x14ac:dyDescent="0.25">
      <c r="A682" s="6">
        <v>21947</v>
      </c>
      <c r="B682" s="6" t="s">
        <v>252</v>
      </c>
      <c r="C682" t="s">
        <v>15139</v>
      </c>
      <c r="D682" s="6">
        <v>2</v>
      </c>
    </row>
    <row r="683" spans="1:4" x14ac:dyDescent="0.25">
      <c r="A683" s="6">
        <v>26943</v>
      </c>
      <c r="B683" s="6" t="s">
        <v>192</v>
      </c>
      <c r="C683" t="s">
        <v>15249</v>
      </c>
      <c r="D683" s="6">
        <v>2</v>
      </c>
    </row>
    <row r="684" spans="1:4" x14ac:dyDescent="0.25">
      <c r="A684" s="6">
        <v>41400</v>
      </c>
      <c r="B684" s="6" t="s">
        <v>36242</v>
      </c>
      <c r="C684" t="s">
        <v>37261</v>
      </c>
      <c r="D684" s="6">
        <v>2</v>
      </c>
    </row>
    <row r="685" spans="1:4" x14ac:dyDescent="0.25">
      <c r="A685" s="6">
        <v>21952</v>
      </c>
      <c r="B685" s="6" t="s">
        <v>264</v>
      </c>
      <c r="C685" t="s">
        <v>15196</v>
      </c>
      <c r="D685" s="6">
        <v>2</v>
      </c>
    </row>
    <row r="686" spans="1:4" x14ac:dyDescent="0.25">
      <c r="A686" s="6">
        <v>26102</v>
      </c>
      <c r="B686" s="6" t="s">
        <v>236</v>
      </c>
      <c r="C686" t="s">
        <v>15358</v>
      </c>
      <c r="D686" s="6">
        <v>2</v>
      </c>
    </row>
    <row r="687" spans="1:4" x14ac:dyDescent="0.25">
      <c r="A687" s="6">
        <v>20607</v>
      </c>
      <c r="B687" s="6" t="s">
        <v>109</v>
      </c>
      <c r="C687" t="s">
        <v>15019</v>
      </c>
      <c r="D687" s="6">
        <v>2</v>
      </c>
    </row>
    <row r="688" spans="1:4" x14ac:dyDescent="0.25">
      <c r="A688" s="6">
        <v>47174</v>
      </c>
      <c r="B688" s="6" t="s">
        <v>35930</v>
      </c>
      <c r="C688" t="s">
        <v>37257</v>
      </c>
      <c r="D688" s="6">
        <v>2</v>
      </c>
    </row>
    <row r="689" spans="1:4" x14ac:dyDescent="0.25">
      <c r="A689" s="6">
        <v>21956</v>
      </c>
      <c r="B689" s="6" t="s">
        <v>102</v>
      </c>
      <c r="C689" t="s">
        <v>15221</v>
      </c>
      <c r="D689" s="6">
        <v>2</v>
      </c>
    </row>
    <row r="690" spans="1:4" x14ac:dyDescent="0.25">
      <c r="A690" s="6">
        <v>20266</v>
      </c>
      <c r="B690" s="6" t="s">
        <v>36</v>
      </c>
      <c r="C690" t="s">
        <v>37256</v>
      </c>
      <c r="D690" s="6">
        <v>2</v>
      </c>
    </row>
    <row r="691" spans="1:4" x14ac:dyDescent="0.25">
      <c r="A691" s="6">
        <v>22411</v>
      </c>
      <c r="B691" s="6" t="s">
        <v>171</v>
      </c>
      <c r="C691" t="s">
        <v>15446</v>
      </c>
      <c r="D691" s="6">
        <v>2</v>
      </c>
    </row>
    <row r="692" spans="1:4" x14ac:dyDescent="0.25">
      <c r="A692" s="6">
        <v>44784</v>
      </c>
      <c r="B692" s="6" t="s">
        <v>29</v>
      </c>
      <c r="C692" t="s">
        <v>15346</v>
      </c>
      <c r="D692" s="6">
        <v>2</v>
      </c>
    </row>
    <row r="693" spans="1:4" x14ac:dyDescent="0.25">
      <c r="A693" s="6">
        <v>47497</v>
      </c>
      <c r="B693" s="6" t="s">
        <v>49</v>
      </c>
      <c r="C693" t="s">
        <v>15427</v>
      </c>
      <c r="D693" s="6">
        <v>2</v>
      </c>
    </row>
    <row r="694" spans="1:4" x14ac:dyDescent="0.25">
      <c r="A694" s="6">
        <v>42416</v>
      </c>
      <c r="B694" s="6" t="s">
        <v>218</v>
      </c>
      <c r="C694" t="s">
        <v>15141</v>
      </c>
      <c r="D694" s="6">
        <v>2</v>
      </c>
    </row>
    <row r="695" spans="1:4" x14ac:dyDescent="0.25">
      <c r="A695" s="6">
        <v>32518</v>
      </c>
      <c r="B695" s="6" t="s">
        <v>59</v>
      </c>
      <c r="C695" t="s">
        <v>15466</v>
      </c>
      <c r="D695" s="6">
        <v>2</v>
      </c>
    </row>
    <row r="696" spans="1:4" x14ac:dyDescent="0.25">
      <c r="A696" s="6">
        <v>20870</v>
      </c>
      <c r="B696" s="6" t="s">
        <v>173</v>
      </c>
      <c r="C696" t="s">
        <v>15349</v>
      </c>
      <c r="D696" s="6">
        <v>2</v>
      </c>
    </row>
    <row r="697" spans="1:4" x14ac:dyDescent="0.25">
      <c r="A697" s="6">
        <v>20154</v>
      </c>
      <c r="B697" s="6" t="s">
        <v>15</v>
      </c>
      <c r="C697" t="s">
        <v>15070</v>
      </c>
      <c r="D697" s="6">
        <v>2</v>
      </c>
    </row>
    <row r="698" spans="1:4" x14ac:dyDescent="0.25">
      <c r="A698" s="6">
        <v>22528</v>
      </c>
      <c r="B698" s="6" t="s">
        <v>137</v>
      </c>
      <c r="C698" t="s">
        <v>15080</v>
      </c>
      <c r="D698" s="6">
        <v>2</v>
      </c>
    </row>
    <row r="699" spans="1:4" x14ac:dyDescent="0.25">
      <c r="A699" s="6">
        <v>26967</v>
      </c>
      <c r="B699" s="6" t="s">
        <v>70</v>
      </c>
      <c r="C699" t="s">
        <v>15203</v>
      </c>
      <c r="D699" s="6">
        <v>2</v>
      </c>
    </row>
    <row r="700" spans="1:4" x14ac:dyDescent="0.25">
      <c r="A700" s="6">
        <v>29611</v>
      </c>
      <c r="B700" s="6" t="s">
        <v>256</v>
      </c>
      <c r="C700" t="s">
        <v>15362</v>
      </c>
      <c r="D700" s="6">
        <v>2</v>
      </c>
    </row>
    <row r="701" spans="1:4" x14ac:dyDescent="0.25">
      <c r="A701" s="6">
        <v>20498</v>
      </c>
      <c r="B701" s="6" t="s">
        <v>98</v>
      </c>
      <c r="C701" t="s">
        <v>15256</v>
      </c>
      <c r="D701" s="6">
        <v>2</v>
      </c>
    </row>
    <row r="702" spans="1:4" x14ac:dyDescent="0.25">
      <c r="A702" s="6">
        <v>40788</v>
      </c>
      <c r="B702" s="6" t="s">
        <v>233</v>
      </c>
      <c r="C702" t="s">
        <v>15109</v>
      </c>
      <c r="D702" s="6">
        <v>2</v>
      </c>
    </row>
    <row r="703" spans="1:4" x14ac:dyDescent="0.25">
      <c r="A703" s="6">
        <v>23810</v>
      </c>
      <c r="B703" s="6" t="s">
        <v>36256</v>
      </c>
      <c r="C703" t="s">
        <v>37246</v>
      </c>
      <c r="D703" s="6">
        <v>2</v>
      </c>
    </row>
    <row r="704" spans="1:4" x14ac:dyDescent="0.25">
      <c r="A704" s="6">
        <v>20507</v>
      </c>
      <c r="B704" s="6" t="s">
        <v>87</v>
      </c>
      <c r="C704" t="s">
        <v>15088</v>
      </c>
      <c r="D704" s="6">
        <v>2</v>
      </c>
    </row>
    <row r="705" spans="1:4" x14ac:dyDescent="0.25">
      <c r="A705" s="6">
        <v>21485</v>
      </c>
      <c r="B705" s="6" t="s">
        <v>156</v>
      </c>
      <c r="C705" t="s">
        <v>15123</v>
      </c>
      <c r="D705" s="6">
        <v>2</v>
      </c>
    </row>
    <row r="706" spans="1:4" x14ac:dyDescent="0.25">
      <c r="A706" s="6">
        <v>21415</v>
      </c>
      <c r="B706" s="6" t="s">
        <v>261</v>
      </c>
      <c r="C706" t="s">
        <v>15289</v>
      </c>
      <c r="D706" s="6">
        <v>2</v>
      </c>
    </row>
    <row r="707" spans="1:4" x14ac:dyDescent="0.25">
      <c r="A707" s="6">
        <v>21975</v>
      </c>
      <c r="B707" s="6" t="s">
        <v>105</v>
      </c>
      <c r="C707" t="s">
        <v>15039</v>
      </c>
      <c r="D707" s="6">
        <v>2</v>
      </c>
    </row>
    <row r="708" spans="1:4" x14ac:dyDescent="0.25">
      <c r="A708" s="6">
        <v>25055</v>
      </c>
      <c r="B708" s="6" t="s">
        <v>114</v>
      </c>
      <c r="C708" t="s">
        <v>15247</v>
      </c>
      <c r="D708" s="6">
        <v>2</v>
      </c>
    </row>
    <row r="709" spans="1:4" x14ac:dyDescent="0.25">
      <c r="A709" s="6">
        <v>20716</v>
      </c>
      <c r="B709" s="6" t="s">
        <v>148</v>
      </c>
      <c r="C709" t="s">
        <v>15076</v>
      </c>
      <c r="D709" s="6">
        <v>2</v>
      </c>
    </row>
    <row r="710" spans="1:4" x14ac:dyDescent="0.25">
      <c r="A710" s="6">
        <v>24917</v>
      </c>
      <c r="B710" s="6" t="s">
        <v>50</v>
      </c>
      <c r="C710" t="s">
        <v>15248</v>
      </c>
      <c r="D710" s="6">
        <v>2</v>
      </c>
    </row>
    <row r="711" spans="1:4" x14ac:dyDescent="0.25">
      <c r="A711" s="6">
        <v>21640</v>
      </c>
      <c r="B711" s="6" t="s">
        <v>9</v>
      </c>
      <c r="C711" t="s">
        <v>15305</v>
      </c>
      <c r="D711" s="6">
        <v>2</v>
      </c>
    </row>
    <row r="712" spans="1:4" x14ac:dyDescent="0.25">
      <c r="A712" s="6">
        <v>24922</v>
      </c>
      <c r="B712" s="6" t="s">
        <v>144</v>
      </c>
      <c r="C712" t="s">
        <v>15272</v>
      </c>
      <c r="D712" s="6">
        <v>2</v>
      </c>
    </row>
    <row r="713" spans="1:4" x14ac:dyDescent="0.25">
      <c r="A713" s="6">
        <v>27021</v>
      </c>
      <c r="B713" s="6" t="s">
        <v>35890</v>
      </c>
      <c r="C713" t="s">
        <v>37226</v>
      </c>
      <c r="D713" s="6">
        <v>2</v>
      </c>
    </row>
    <row r="714" spans="1:4" x14ac:dyDescent="0.25">
      <c r="A714" s="6">
        <v>25300</v>
      </c>
      <c r="B714" s="6" t="s">
        <v>106</v>
      </c>
      <c r="C714" t="s">
        <v>15433</v>
      </c>
      <c r="D714" s="6">
        <v>2</v>
      </c>
    </row>
    <row r="715" spans="1:4" x14ac:dyDescent="0.25">
      <c r="A715" s="6">
        <v>27032</v>
      </c>
      <c r="B715" s="6" t="s">
        <v>3</v>
      </c>
      <c r="C715" t="s">
        <v>15450</v>
      </c>
      <c r="D715" s="6">
        <v>2</v>
      </c>
    </row>
    <row r="716" spans="1:4" x14ac:dyDescent="0.25">
      <c r="A716" s="6">
        <v>22436</v>
      </c>
      <c r="B716" s="6" t="s">
        <v>20</v>
      </c>
      <c r="C716" t="s">
        <v>15439</v>
      </c>
      <c r="D716" s="6">
        <v>2</v>
      </c>
    </row>
    <row r="717" spans="1:4" x14ac:dyDescent="0.25">
      <c r="A717" s="6">
        <v>27036</v>
      </c>
      <c r="B717" s="6" t="s">
        <v>182</v>
      </c>
      <c r="C717" t="s">
        <v>15444</v>
      </c>
      <c r="D717" s="6">
        <v>2</v>
      </c>
    </row>
    <row r="718" spans="1:4" x14ac:dyDescent="0.25">
      <c r="A718" s="6">
        <v>27039</v>
      </c>
      <c r="B718" s="6" t="s">
        <v>35880</v>
      </c>
      <c r="C718" t="s">
        <v>37224</v>
      </c>
      <c r="D718" s="6">
        <v>2</v>
      </c>
    </row>
    <row r="719" spans="1:4" x14ac:dyDescent="0.25">
      <c r="A719" s="6">
        <v>21986</v>
      </c>
      <c r="B719" s="6" t="s">
        <v>247</v>
      </c>
      <c r="C719" t="s">
        <v>15124</v>
      </c>
      <c r="D719" s="6">
        <v>2</v>
      </c>
    </row>
    <row r="720" spans="1:4" x14ac:dyDescent="0.25">
      <c r="A720" s="6">
        <v>27041</v>
      </c>
      <c r="B720" s="6" t="s">
        <v>238</v>
      </c>
      <c r="C720" t="s">
        <v>15228</v>
      </c>
      <c r="D720" s="6">
        <v>2</v>
      </c>
    </row>
    <row r="721" spans="1:4" x14ac:dyDescent="0.25">
      <c r="A721" s="6">
        <v>24176</v>
      </c>
      <c r="B721" s="6" t="s">
        <v>168</v>
      </c>
      <c r="C721" t="s">
        <v>15280</v>
      </c>
      <c r="D721" s="6">
        <v>2</v>
      </c>
    </row>
    <row r="722" spans="1:4" x14ac:dyDescent="0.25">
      <c r="A722" s="6">
        <v>48190</v>
      </c>
      <c r="B722" s="6" t="s">
        <v>170</v>
      </c>
      <c r="C722" t="s">
        <v>15459</v>
      </c>
      <c r="D722" s="6">
        <v>2</v>
      </c>
    </row>
    <row r="723" spans="1:4" x14ac:dyDescent="0.25">
      <c r="A723" s="6">
        <v>29164</v>
      </c>
      <c r="B723" s="6" t="s">
        <v>215</v>
      </c>
      <c r="C723" t="s">
        <v>15428</v>
      </c>
      <c r="D723" s="6">
        <v>2</v>
      </c>
    </row>
    <row r="724" spans="1:4" x14ac:dyDescent="0.25">
      <c r="A724" s="6">
        <v>24289</v>
      </c>
      <c r="B724" s="6" t="s">
        <v>205</v>
      </c>
      <c r="C724" t="s">
        <v>15244</v>
      </c>
      <c r="D724" s="6">
        <v>2</v>
      </c>
    </row>
    <row r="725" spans="1:4" x14ac:dyDescent="0.25">
      <c r="A725" s="6">
        <v>26302</v>
      </c>
      <c r="B725" s="6" t="s">
        <v>227</v>
      </c>
      <c r="C725" t="s">
        <v>15102</v>
      </c>
      <c r="D725" s="6">
        <v>2</v>
      </c>
    </row>
    <row r="726" spans="1:4" x14ac:dyDescent="0.25">
      <c r="A726" s="6">
        <v>42394</v>
      </c>
      <c r="B726" s="6" t="s">
        <v>210</v>
      </c>
      <c r="C726" t="s">
        <v>15333</v>
      </c>
      <c r="D726" s="6">
        <v>2</v>
      </c>
    </row>
    <row r="727" spans="1:4" x14ac:dyDescent="0.25">
      <c r="A727" s="6">
        <v>44535</v>
      </c>
      <c r="B727" s="6" t="s">
        <v>35852</v>
      </c>
      <c r="C727" t="s">
        <v>37220</v>
      </c>
      <c r="D727" s="6">
        <v>2</v>
      </c>
    </row>
    <row r="728" spans="1:4" x14ac:dyDescent="0.25">
      <c r="A728" s="6">
        <v>22455</v>
      </c>
      <c r="B728" s="6" t="s">
        <v>95</v>
      </c>
      <c r="C728" t="s">
        <v>15018</v>
      </c>
      <c r="D728" s="6">
        <v>2</v>
      </c>
    </row>
    <row r="729" spans="1:4" x14ac:dyDescent="0.25">
      <c r="A729" s="6">
        <v>20392</v>
      </c>
      <c r="B729" s="6" t="s">
        <v>53</v>
      </c>
      <c r="C729" t="s">
        <v>15138</v>
      </c>
      <c r="D729" s="6">
        <v>2</v>
      </c>
    </row>
    <row r="730" spans="1:4" x14ac:dyDescent="0.25">
      <c r="A730" s="6">
        <v>40264</v>
      </c>
      <c r="B730" s="6" t="s">
        <v>219</v>
      </c>
      <c r="C730" t="s">
        <v>37219</v>
      </c>
      <c r="D730" s="6">
        <v>2</v>
      </c>
    </row>
    <row r="731" spans="1:4" x14ac:dyDescent="0.25">
      <c r="A731" s="6">
        <v>22405</v>
      </c>
      <c r="B731" s="6" t="s">
        <v>188</v>
      </c>
      <c r="C731" t="s">
        <v>15298</v>
      </c>
      <c r="D731" s="6">
        <v>2</v>
      </c>
    </row>
    <row r="732" spans="1:4" x14ac:dyDescent="0.25">
      <c r="A732" s="6">
        <v>25216</v>
      </c>
      <c r="B732" s="6" t="s">
        <v>119</v>
      </c>
      <c r="C732" t="s">
        <v>15453</v>
      </c>
      <c r="D732" s="6">
        <v>2</v>
      </c>
    </row>
    <row r="733" spans="1:4" x14ac:dyDescent="0.25">
      <c r="A733" s="6">
        <v>44537</v>
      </c>
      <c r="B733" s="6" t="s">
        <v>226</v>
      </c>
      <c r="C733" t="s">
        <v>37217</v>
      </c>
      <c r="D733" s="6">
        <v>2</v>
      </c>
    </row>
    <row r="734" spans="1:4" x14ac:dyDescent="0.25">
      <c r="A734" s="6">
        <v>42007</v>
      </c>
      <c r="B734" s="6" t="s">
        <v>141</v>
      </c>
      <c r="C734" t="s">
        <v>15370</v>
      </c>
      <c r="D734" s="6">
        <v>2</v>
      </c>
    </row>
    <row r="735" spans="1:4" x14ac:dyDescent="0.25">
      <c r="A735" s="6">
        <v>20243</v>
      </c>
      <c r="B735" s="6" t="s">
        <v>32</v>
      </c>
      <c r="C735" t="s">
        <v>15062</v>
      </c>
      <c r="D735" s="6">
        <v>2</v>
      </c>
    </row>
    <row r="736" spans="1:4" x14ac:dyDescent="0.25">
      <c r="A736" s="6">
        <v>27388</v>
      </c>
      <c r="B736" s="6" t="s">
        <v>84</v>
      </c>
      <c r="C736" t="s">
        <v>15435</v>
      </c>
      <c r="D736" s="6">
        <v>2</v>
      </c>
    </row>
    <row r="737" spans="1:4" x14ac:dyDescent="0.25">
      <c r="A737" s="6">
        <v>20920</v>
      </c>
      <c r="B737" s="6" t="s">
        <v>35781</v>
      </c>
      <c r="C737" t="s">
        <v>37213</v>
      </c>
      <c r="D737" s="6">
        <v>2</v>
      </c>
    </row>
    <row r="738" spans="1:4" x14ac:dyDescent="0.25">
      <c r="A738" s="6">
        <v>26314</v>
      </c>
      <c r="B738" s="6" t="s">
        <v>285</v>
      </c>
      <c r="C738" t="s">
        <v>15425</v>
      </c>
      <c r="D738" s="6">
        <v>2</v>
      </c>
    </row>
    <row r="739" spans="1:4" x14ac:dyDescent="0.25">
      <c r="A739" s="6">
        <v>27061</v>
      </c>
      <c r="B739" s="6" t="s">
        <v>180</v>
      </c>
      <c r="C739" t="s">
        <v>15152</v>
      </c>
      <c r="D739" s="6">
        <v>2</v>
      </c>
    </row>
    <row r="740" spans="1:4" x14ac:dyDescent="0.25">
      <c r="A740" s="6">
        <v>41629</v>
      </c>
      <c r="B740" s="6" t="s">
        <v>35772</v>
      </c>
      <c r="C740" t="s">
        <v>37210</v>
      </c>
      <c r="D740" s="6">
        <v>2</v>
      </c>
    </row>
    <row r="741" spans="1:4" x14ac:dyDescent="0.25">
      <c r="A741" s="6">
        <v>21131</v>
      </c>
      <c r="B741" s="6" t="s">
        <v>35769</v>
      </c>
      <c r="C741" t="s">
        <v>37209</v>
      </c>
      <c r="D741" s="6">
        <v>2</v>
      </c>
    </row>
    <row r="742" spans="1:4" x14ac:dyDescent="0.25">
      <c r="A742" s="6">
        <v>44800</v>
      </c>
      <c r="B742" s="6" t="s">
        <v>35765</v>
      </c>
      <c r="C742" t="s">
        <v>37208</v>
      </c>
      <c r="D742" s="6">
        <v>2</v>
      </c>
    </row>
    <row r="743" spans="1:4" x14ac:dyDescent="0.25">
      <c r="A743" s="6">
        <v>40694</v>
      </c>
      <c r="B743" s="6" t="s">
        <v>26</v>
      </c>
      <c r="C743" t="s">
        <v>15198</v>
      </c>
      <c r="D743" s="6">
        <v>2</v>
      </c>
    </row>
    <row r="744" spans="1:4" x14ac:dyDescent="0.25">
      <c r="A744" s="6">
        <v>21332</v>
      </c>
      <c r="B744" s="6" t="s">
        <v>241</v>
      </c>
      <c r="C744" t="s">
        <v>15025</v>
      </c>
      <c r="D744" s="6">
        <v>2</v>
      </c>
    </row>
    <row r="745" spans="1:4" x14ac:dyDescent="0.25">
      <c r="A745" s="6">
        <v>21464</v>
      </c>
      <c r="B745" s="6" t="s">
        <v>272</v>
      </c>
      <c r="C745" t="s">
        <v>15195</v>
      </c>
      <c r="D745" s="6">
        <v>2</v>
      </c>
    </row>
    <row r="746" spans="1:4" x14ac:dyDescent="0.25">
      <c r="A746" s="6">
        <v>29612</v>
      </c>
      <c r="B746" s="6" t="s">
        <v>104</v>
      </c>
      <c r="C746" t="s">
        <v>15329</v>
      </c>
      <c r="D746" s="6">
        <v>2</v>
      </c>
    </row>
    <row r="747" spans="1:4" x14ac:dyDescent="0.25">
      <c r="A747" s="6">
        <v>41530</v>
      </c>
      <c r="B747" s="6" t="s">
        <v>223</v>
      </c>
      <c r="C747" t="s">
        <v>15337</v>
      </c>
      <c r="D747" s="6">
        <v>2</v>
      </c>
    </row>
    <row r="748" spans="1:4" x14ac:dyDescent="0.25">
      <c r="A748" s="6">
        <v>21997</v>
      </c>
      <c r="B748" s="6" t="s">
        <v>305</v>
      </c>
      <c r="C748" t="s">
        <v>15269</v>
      </c>
      <c r="D748" s="6">
        <v>2</v>
      </c>
    </row>
    <row r="749" spans="1:4" x14ac:dyDescent="0.25">
      <c r="A749" s="6">
        <v>20464</v>
      </c>
      <c r="B749" s="6" t="s">
        <v>35737</v>
      </c>
      <c r="C749" t="s">
        <v>37197</v>
      </c>
      <c r="D749" s="6">
        <v>2</v>
      </c>
    </row>
    <row r="750" spans="1:4" x14ac:dyDescent="0.25">
      <c r="A750" s="6">
        <v>27085</v>
      </c>
      <c r="B750" s="6" t="s">
        <v>35736</v>
      </c>
      <c r="C750" t="s">
        <v>37193</v>
      </c>
      <c r="D750" s="6">
        <v>2</v>
      </c>
    </row>
    <row r="751" spans="1:4" x14ac:dyDescent="0.25">
      <c r="A751" s="6">
        <v>27086</v>
      </c>
      <c r="B751" s="6" t="s">
        <v>35734</v>
      </c>
      <c r="C751" t="s">
        <v>37191</v>
      </c>
      <c r="D751" s="6">
        <v>2</v>
      </c>
    </row>
    <row r="752" spans="1:4" x14ac:dyDescent="0.25">
      <c r="A752" s="6">
        <v>24676</v>
      </c>
      <c r="B752" s="6" t="s">
        <v>25</v>
      </c>
      <c r="C752" t="s">
        <v>15311</v>
      </c>
      <c r="D752" s="6">
        <v>2</v>
      </c>
    </row>
    <row r="753" spans="1:4" x14ac:dyDescent="0.25">
      <c r="A753" s="6">
        <v>25406</v>
      </c>
      <c r="B753" s="6" t="s">
        <v>35731</v>
      </c>
      <c r="C753" t="s">
        <v>37187</v>
      </c>
      <c r="D753" s="6">
        <v>2</v>
      </c>
    </row>
    <row r="754" spans="1:4" x14ac:dyDescent="0.25">
      <c r="A754" s="6">
        <v>27094</v>
      </c>
      <c r="B754" s="6" t="s">
        <v>86</v>
      </c>
      <c r="C754" t="s">
        <v>15408</v>
      </c>
      <c r="D754" s="6">
        <v>2</v>
      </c>
    </row>
    <row r="755" spans="1:4" x14ac:dyDescent="0.25">
      <c r="A755" s="6">
        <v>44804</v>
      </c>
      <c r="B755" s="6" t="s">
        <v>35730</v>
      </c>
      <c r="C755" t="s">
        <v>37184</v>
      </c>
      <c r="D755" s="6">
        <v>2</v>
      </c>
    </row>
    <row r="756" spans="1:4" x14ac:dyDescent="0.25">
      <c r="A756" s="6">
        <v>41250</v>
      </c>
      <c r="B756" s="6" t="s">
        <v>34018</v>
      </c>
      <c r="C756" t="s">
        <v>37183</v>
      </c>
      <c r="D756" s="6">
        <v>2</v>
      </c>
    </row>
    <row r="757" spans="1:4" x14ac:dyDescent="0.25">
      <c r="A757" s="6">
        <v>36229</v>
      </c>
      <c r="B757" s="6" t="s">
        <v>212</v>
      </c>
      <c r="C757" t="s">
        <v>15384</v>
      </c>
      <c r="D757" s="6">
        <v>2</v>
      </c>
    </row>
    <row r="758" spans="1:4" x14ac:dyDescent="0.25">
      <c r="A758" s="6">
        <v>27103</v>
      </c>
      <c r="B758" s="6" t="s">
        <v>36432</v>
      </c>
      <c r="C758" t="s">
        <v>37181</v>
      </c>
      <c r="D758" s="6">
        <v>2</v>
      </c>
    </row>
    <row r="759" spans="1:4" x14ac:dyDescent="0.25">
      <c r="A759" s="6">
        <v>42399</v>
      </c>
      <c r="B759" s="6" t="s">
        <v>209</v>
      </c>
      <c r="C759" t="s">
        <v>15360</v>
      </c>
      <c r="D759" s="6">
        <v>2</v>
      </c>
    </row>
    <row r="760" spans="1:4" x14ac:dyDescent="0.25">
      <c r="A760" s="6">
        <v>25816</v>
      </c>
      <c r="B760" s="6" t="s">
        <v>187</v>
      </c>
      <c r="C760" t="s">
        <v>15314</v>
      </c>
      <c r="D760" s="6">
        <v>2</v>
      </c>
    </row>
    <row r="761" spans="1:4" x14ac:dyDescent="0.25">
      <c r="A761" s="6">
        <v>27402</v>
      </c>
      <c r="B761" s="6" t="s">
        <v>93</v>
      </c>
      <c r="C761" t="s">
        <v>15410</v>
      </c>
      <c r="D761" s="6">
        <v>2</v>
      </c>
    </row>
    <row r="762" spans="1:4" x14ac:dyDescent="0.25">
      <c r="A762" s="6">
        <v>27403</v>
      </c>
      <c r="B762" s="6" t="s">
        <v>248</v>
      </c>
      <c r="C762" t="s">
        <v>15215</v>
      </c>
      <c r="D762" s="6">
        <v>2</v>
      </c>
    </row>
    <row r="763" spans="1:4" x14ac:dyDescent="0.25">
      <c r="A763" s="6">
        <v>29649</v>
      </c>
      <c r="B763" s="6" t="s">
        <v>271</v>
      </c>
      <c r="C763" t="s">
        <v>15464</v>
      </c>
      <c r="D763" s="6">
        <v>2</v>
      </c>
    </row>
    <row r="764" spans="1:4" x14ac:dyDescent="0.25">
      <c r="A764" s="6">
        <v>20807</v>
      </c>
      <c r="B764" s="6" t="s">
        <v>163</v>
      </c>
      <c r="C764" t="s">
        <v>15151</v>
      </c>
      <c r="D764" s="6">
        <v>2</v>
      </c>
    </row>
    <row r="765" spans="1:4" x14ac:dyDescent="0.25">
      <c r="A765" s="6">
        <v>20828</v>
      </c>
      <c r="B765" s="6" t="s">
        <v>169</v>
      </c>
      <c r="C765" t="s">
        <v>15312</v>
      </c>
      <c r="D765" s="6">
        <v>2</v>
      </c>
    </row>
    <row r="766" spans="1:4" x14ac:dyDescent="0.25">
      <c r="A766" s="6">
        <v>27770</v>
      </c>
      <c r="B766" s="6" t="s">
        <v>8866</v>
      </c>
      <c r="C766" t="s">
        <v>15406</v>
      </c>
      <c r="D766" s="6">
        <v>2</v>
      </c>
    </row>
    <row r="767" spans="1:4" x14ac:dyDescent="0.25">
      <c r="A767" s="6">
        <v>42171</v>
      </c>
      <c r="B767" s="6" t="s">
        <v>123</v>
      </c>
      <c r="C767" t="s">
        <v>15265</v>
      </c>
      <c r="D767" s="6">
        <v>2</v>
      </c>
    </row>
    <row r="768" spans="1:4" x14ac:dyDescent="0.25">
      <c r="A768" s="6">
        <v>27773</v>
      </c>
      <c r="B768" s="6" t="s">
        <v>36379</v>
      </c>
      <c r="C768" t="s">
        <v>37174</v>
      </c>
      <c r="D768" s="6">
        <v>2</v>
      </c>
    </row>
    <row r="769" spans="1:4" x14ac:dyDescent="0.25">
      <c r="A769" s="6">
        <v>25306</v>
      </c>
      <c r="B769" s="6" t="s">
        <v>136</v>
      </c>
      <c r="C769" t="s">
        <v>15418</v>
      </c>
      <c r="D769" s="6">
        <v>2</v>
      </c>
    </row>
    <row r="770" spans="1:4" x14ac:dyDescent="0.25">
      <c r="A770" s="6">
        <v>27781</v>
      </c>
      <c r="B770" s="6" t="s">
        <v>36695</v>
      </c>
      <c r="C770" t="s">
        <v>37168</v>
      </c>
      <c r="D770" s="6">
        <v>2</v>
      </c>
    </row>
    <row r="771" spans="1:4" x14ac:dyDescent="0.25">
      <c r="A771" s="6">
        <v>27433</v>
      </c>
      <c r="B771" s="6" t="s">
        <v>128</v>
      </c>
      <c r="C771" t="s">
        <v>15401</v>
      </c>
      <c r="D771" s="6">
        <v>2</v>
      </c>
    </row>
    <row r="772" spans="1:4" x14ac:dyDescent="0.25">
      <c r="A772" s="6">
        <v>29653</v>
      </c>
      <c r="B772" s="6" t="s">
        <v>5</v>
      </c>
      <c r="C772" t="s">
        <v>15373</v>
      </c>
      <c r="D772" s="6">
        <v>2</v>
      </c>
    </row>
    <row r="773" spans="1:4" x14ac:dyDescent="0.25">
      <c r="A773" s="6">
        <v>22312</v>
      </c>
      <c r="B773" s="6" t="s">
        <v>185</v>
      </c>
      <c r="C773" t="s">
        <v>15140</v>
      </c>
      <c r="D773" s="6">
        <v>2</v>
      </c>
    </row>
    <row r="774" spans="1:4" x14ac:dyDescent="0.25">
      <c r="A774" s="6">
        <v>27797</v>
      </c>
      <c r="B774" s="6" t="s">
        <v>35628</v>
      </c>
      <c r="C774" t="s">
        <v>37161</v>
      </c>
      <c r="D774" s="6">
        <v>2</v>
      </c>
    </row>
    <row r="775" spans="1:4" x14ac:dyDescent="0.25">
      <c r="A775" s="6">
        <v>27441</v>
      </c>
      <c r="B775" s="6" t="s">
        <v>151</v>
      </c>
      <c r="C775" t="s">
        <v>15184</v>
      </c>
      <c r="D775" s="6">
        <v>2</v>
      </c>
    </row>
    <row r="776" spans="1:4" x14ac:dyDescent="0.25">
      <c r="A776" s="6">
        <v>32541</v>
      </c>
      <c r="B776" s="6" t="s">
        <v>35606</v>
      </c>
      <c r="C776" t="s">
        <v>37159</v>
      </c>
      <c r="D776" s="6">
        <v>2</v>
      </c>
    </row>
    <row r="777" spans="1:4" x14ac:dyDescent="0.25">
      <c r="A777" s="6">
        <v>42490</v>
      </c>
      <c r="B777" s="6" t="s">
        <v>34037</v>
      </c>
      <c r="C777" t="s">
        <v>37157</v>
      </c>
      <c r="D777" s="6">
        <v>2</v>
      </c>
    </row>
    <row r="778" spans="1:4" x14ac:dyDescent="0.25">
      <c r="A778" s="6">
        <v>27454</v>
      </c>
      <c r="B778" s="6" t="s">
        <v>34024</v>
      </c>
      <c r="C778" t="s">
        <v>37155</v>
      </c>
      <c r="D778" s="6">
        <v>2</v>
      </c>
    </row>
    <row r="779" spans="1:4" x14ac:dyDescent="0.25">
      <c r="A779" s="6">
        <v>44870</v>
      </c>
      <c r="B779" s="6" t="s">
        <v>36623</v>
      </c>
      <c r="C779" t="s">
        <v>37152</v>
      </c>
      <c r="D779" s="6">
        <v>2</v>
      </c>
    </row>
    <row r="780" spans="1:4" x14ac:dyDescent="0.25">
      <c r="A780" s="6">
        <v>32647</v>
      </c>
      <c r="B780" s="6" t="s">
        <v>240</v>
      </c>
      <c r="C780" t="s">
        <v>15038</v>
      </c>
      <c r="D780" s="6">
        <v>2</v>
      </c>
    </row>
    <row r="781" spans="1:4" x14ac:dyDescent="0.25">
      <c r="A781" s="6">
        <v>44873</v>
      </c>
      <c r="B781" s="6" t="s">
        <v>35588</v>
      </c>
      <c r="C781" t="s">
        <v>37150</v>
      </c>
      <c r="D781" s="6">
        <v>2</v>
      </c>
    </row>
    <row r="782" spans="1:4" x14ac:dyDescent="0.25">
      <c r="A782" s="6">
        <v>22179</v>
      </c>
      <c r="B782" s="6" t="s">
        <v>191</v>
      </c>
      <c r="C782" t="s">
        <v>15134</v>
      </c>
      <c r="D782" s="6">
        <v>2</v>
      </c>
    </row>
    <row r="783" spans="1:4" x14ac:dyDescent="0.25">
      <c r="A783" s="6">
        <v>41280</v>
      </c>
      <c r="B783" s="6" t="s">
        <v>34036</v>
      </c>
      <c r="C783" t="s">
        <v>37144</v>
      </c>
      <c r="D783" s="6">
        <v>2</v>
      </c>
    </row>
    <row r="784" spans="1:4" x14ac:dyDescent="0.25">
      <c r="A784" s="6">
        <v>26178</v>
      </c>
      <c r="B784" s="6" t="s">
        <v>202</v>
      </c>
      <c r="C784" t="s">
        <v>15436</v>
      </c>
      <c r="D784" s="6">
        <v>2</v>
      </c>
    </row>
    <row r="785" spans="1:4" x14ac:dyDescent="0.25">
      <c r="A785" s="6">
        <v>44233</v>
      </c>
      <c r="B785" s="6" t="s">
        <v>35578</v>
      </c>
      <c r="C785" t="s">
        <v>37139</v>
      </c>
      <c r="D785" s="6">
        <v>2</v>
      </c>
    </row>
    <row r="786" spans="1:4" x14ac:dyDescent="0.25">
      <c r="A786" s="6">
        <v>27826</v>
      </c>
      <c r="B786" s="6" t="s">
        <v>214</v>
      </c>
      <c r="C786" t="s">
        <v>15411</v>
      </c>
      <c r="D786" s="6">
        <v>2</v>
      </c>
    </row>
    <row r="787" spans="1:4" x14ac:dyDescent="0.25">
      <c r="A787" s="6">
        <v>44882</v>
      </c>
      <c r="B787" s="6" t="s">
        <v>35571</v>
      </c>
      <c r="C787" t="s">
        <v>37136</v>
      </c>
      <c r="D787" s="6">
        <v>2</v>
      </c>
    </row>
    <row r="788" spans="1:4" x14ac:dyDescent="0.25">
      <c r="A788" s="6">
        <v>47537</v>
      </c>
      <c r="B788" s="6" t="s">
        <v>103</v>
      </c>
      <c r="C788" t="s">
        <v>15204</v>
      </c>
      <c r="D788" s="6">
        <v>2</v>
      </c>
    </row>
    <row r="789" spans="1:4" x14ac:dyDescent="0.25">
      <c r="A789" s="6">
        <v>27479</v>
      </c>
      <c r="B789" s="6" t="s">
        <v>150</v>
      </c>
      <c r="C789" t="s">
        <v>15462</v>
      </c>
      <c r="D789" s="6">
        <v>2</v>
      </c>
    </row>
    <row r="790" spans="1:4" x14ac:dyDescent="0.25">
      <c r="A790" s="6">
        <v>26262</v>
      </c>
      <c r="B790" s="6" t="s">
        <v>260</v>
      </c>
      <c r="C790" t="s">
        <v>15127</v>
      </c>
      <c r="D790" s="6">
        <v>2</v>
      </c>
    </row>
    <row r="791" spans="1:4" x14ac:dyDescent="0.25">
      <c r="A791" s="6">
        <v>27837</v>
      </c>
      <c r="B791" s="6" t="s">
        <v>266</v>
      </c>
      <c r="C791" t="s">
        <v>15318</v>
      </c>
      <c r="D791" s="6">
        <v>2</v>
      </c>
    </row>
    <row r="792" spans="1:4" x14ac:dyDescent="0.25">
      <c r="A792" s="6">
        <v>34576</v>
      </c>
      <c r="B792" s="6" t="s">
        <v>23</v>
      </c>
      <c r="C792" t="s">
        <v>15367</v>
      </c>
      <c r="D792" s="6">
        <v>2</v>
      </c>
    </row>
    <row r="793" spans="1:4" x14ac:dyDescent="0.25">
      <c r="A793" s="6">
        <v>26035</v>
      </c>
      <c r="B793" s="6" t="s">
        <v>217</v>
      </c>
      <c r="C793" t="s">
        <v>15332</v>
      </c>
      <c r="D793" s="6">
        <v>2</v>
      </c>
    </row>
    <row r="794" spans="1:4" x14ac:dyDescent="0.25">
      <c r="A794" s="6">
        <v>25221</v>
      </c>
      <c r="B794" s="6" t="s">
        <v>35461</v>
      </c>
      <c r="C794" t="s">
        <v>37128</v>
      </c>
      <c r="D794" s="6">
        <v>2</v>
      </c>
    </row>
    <row r="795" spans="1:4" x14ac:dyDescent="0.25">
      <c r="A795" s="6">
        <v>27856</v>
      </c>
      <c r="B795" s="6" t="s">
        <v>110</v>
      </c>
      <c r="C795" t="s">
        <v>15232</v>
      </c>
      <c r="D795" s="6">
        <v>2</v>
      </c>
    </row>
    <row r="796" spans="1:4" x14ac:dyDescent="0.25">
      <c r="A796" s="6">
        <v>29237</v>
      </c>
      <c r="B796" s="6" t="s">
        <v>35415</v>
      </c>
      <c r="C796" t="s">
        <v>37125</v>
      </c>
      <c r="D796" s="6">
        <v>2</v>
      </c>
    </row>
    <row r="797" spans="1:4" x14ac:dyDescent="0.25">
      <c r="A797" s="6">
        <v>29329</v>
      </c>
      <c r="B797" s="6" t="s">
        <v>267</v>
      </c>
      <c r="C797" t="s">
        <v>15133</v>
      </c>
      <c r="D797" s="6">
        <v>2</v>
      </c>
    </row>
    <row r="798" spans="1:4" x14ac:dyDescent="0.25">
      <c r="A798" s="6">
        <v>36588</v>
      </c>
      <c r="B798" s="6" t="s">
        <v>183</v>
      </c>
      <c r="C798" t="s">
        <v>15391</v>
      </c>
      <c r="D798" s="6">
        <v>2</v>
      </c>
    </row>
    <row r="799" spans="1:4" x14ac:dyDescent="0.25">
      <c r="A799" s="6">
        <v>34286</v>
      </c>
      <c r="B799" s="6" t="s">
        <v>37</v>
      </c>
      <c r="C799" t="s">
        <v>15176</v>
      </c>
      <c r="D799" s="6">
        <v>2</v>
      </c>
    </row>
    <row r="800" spans="1:4" x14ac:dyDescent="0.25">
      <c r="A800" s="6">
        <v>27891</v>
      </c>
      <c r="B800" s="6" t="s">
        <v>283</v>
      </c>
      <c r="C800" t="s">
        <v>15431</v>
      </c>
      <c r="D800" s="6">
        <v>2</v>
      </c>
    </row>
    <row r="801" spans="1:4" x14ac:dyDescent="0.25">
      <c r="A801" s="6">
        <v>32523</v>
      </c>
      <c r="B801" s="6" t="s">
        <v>11</v>
      </c>
      <c r="C801" t="s">
        <v>15186</v>
      </c>
      <c r="D801" s="6">
        <v>2</v>
      </c>
    </row>
    <row r="802" spans="1:4" x14ac:dyDescent="0.25">
      <c r="A802" s="6">
        <v>24861</v>
      </c>
      <c r="B802" s="6" t="s">
        <v>35315</v>
      </c>
      <c r="C802" t="s">
        <v>37123</v>
      </c>
      <c r="D802" s="6">
        <v>2</v>
      </c>
    </row>
    <row r="803" spans="1:4" x14ac:dyDescent="0.25">
      <c r="A803" s="6">
        <v>25805</v>
      </c>
      <c r="B803" s="6" t="s">
        <v>297</v>
      </c>
      <c r="C803" t="s">
        <v>15233</v>
      </c>
      <c r="D803" s="6">
        <v>2</v>
      </c>
    </row>
    <row r="804" spans="1:4" x14ac:dyDescent="0.25">
      <c r="A804" s="6">
        <v>25082</v>
      </c>
      <c r="B804" s="6" t="s">
        <v>35275</v>
      </c>
      <c r="C804" t="s">
        <v>37122</v>
      </c>
      <c r="D804" s="6">
        <v>2</v>
      </c>
    </row>
    <row r="805" spans="1:4" x14ac:dyDescent="0.25">
      <c r="A805" s="6">
        <v>27916</v>
      </c>
      <c r="B805" s="6" t="s">
        <v>181</v>
      </c>
      <c r="C805" t="s">
        <v>15395</v>
      </c>
      <c r="D805" s="6">
        <v>2</v>
      </c>
    </row>
    <row r="806" spans="1:4" x14ac:dyDescent="0.25">
      <c r="A806" s="6">
        <v>44900</v>
      </c>
      <c r="B806" s="6" t="s">
        <v>36543</v>
      </c>
      <c r="C806" t="s">
        <v>37121</v>
      </c>
      <c r="D806" s="6">
        <v>2</v>
      </c>
    </row>
    <row r="807" spans="1:4" x14ac:dyDescent="0.25">
      <c r="A807" s="6">
        <v>27921</v>
      </c>
      <c r="B807" s="6" t="s">
        <v>111</v>
      </c>
      <c r="C807" t="s">
        <v>15145</v>
      </c>
      <c r="D807" s="6">
        <v>2</v>
      </c>
    </row>
    <row r="808" spans="1:4" x14ac:dyDescent="0.25">
      <c r="A808" s="6">
        <v>27923</v>
      </c>
      <c r="B808" s="6" t="s">
        <v>120</v>
      </c>
      <c r="C808" t="s">
        <v>15245</v>
      </c>
      <c r="D808" s="6">
        <v>2</v>
      </c>
    </row>
    <row r="809" spans="1:4" x14ac:dyDescent="0.25">
      <c r="A809" s="6">
        <v>27924</v>
      </c>
      <c r="B809" s="6" t="s">
        <v>82</v>
      </c>
      <c r="C809" t="s">
        <v>15219</v>
      </c>
      <c r="D809" s="6">
        <v>2</v>
      </c>
    </row>
    <row r="810" spans="1:4" x14ac:dyDescent="0.25">
      <c r="A810" s="6">
        <v>20141</v>
      </c>
      <c r="B810" s="6" t="s">
        <v>12</v>
      </c>
      <c r="C810" t="s">
        <v>15224</v>
      </c>
      <c r="D810" s="6">
        <v>2</v>
      </c>
    </row>
    <row r="811" spans="1:4" x14ac:dyDescent="0.25">
      <c r="A811" s="6">
        <v>27926</v>
      </c>
      <c r="B811" s="6" t="s">
        <v>124</v>
      </c>
      <c r="C811" t="s">
        <v>15396</v>
      </c>
      <c r="D811" s="6">
        <v>2</v>
      </c>
    </row>
    <row r="812" spans="1:4" x14ac:dyDescent="0.25">
      <c r="A812" s="6">
        <v>44902</v>
      </c>
      <c r="B812" s="6" t="s">
        <v>31</v>
      </c>
      <c r="C812" t="s">
        <v>15354</v>
      </c>
      <c r="D812" s="6">
        <v>2</v>
      </c>
    </row>
    <row r="813" spans="1:4" x14ac:dyDescent="0.25">
      <c r="A813" s="6">
        <v>38813</v>
      </c>
      <c r="B813" s="6" t="s">
        <v>35229</v>
      </c>
      <c r="C813" t="s">
        <v>37118</v>
      </c>
      <c r="D813" s="6">
        <v>2</v>
      </c>
    </row>
    <row r="814" spans="1:4" x14ac:dyDescent="0.25">
      <c r="A814" s="6">
        <v>27498</v>
      </c>
      <c r="B814" s="6" t="s">
        <v>35227</v>
      </c>
      <c r="C814" t="s">
        <v>37117</v>
      </c>
      <c r="D814" s="6">
        <v>2</v>
      </c>
    </row>
    <row r="815" spans="1:4" x14ac:dyDescent="0.25">
      <c r="A815" s="6">
        <v>24993</v>
      </c>
      <c r="B815" s="6" t="s">
        <v>60</v>
      </c>
      <c r="C815" t="s">
        <v>15432</v>
      </c>
      <c r="D815" s="6">
        <v>2</v>
      </c>
    </row>
    <row r="816" spans="1:4" x14ac:dyDescent="0.25">
      <c r="A816" s="6">
        <v>27503</v>
      </c>
      <c r="B816" s="6" t="s">
        <v>35201</v>
      </c>
      <c r="C816" t="s">
        <v>37112</v>
      </c>
      <c r="D816" s="6">
        <v>2</v>
      </c>
    </row>
    <row r="817" spans="1:4" x14ac:dyDescent="0.25">
      <c r="A817" s="6">
        <v>22521</v>
      </c>
      <c r="B817" s="6" t="s">
        <v>35200</v>
      </c>
      <c r="C817" t="s">
        <v>37111</v>
      </c>
      <c r="D817" s="6">
        <v>2</v>
      </c>
    </row>
    <row r="818" spans="1:4" x14ac:dyDescent="0.25">
      <c r="A818" s="6">
        <v>24916</v>
      </c>
      <c r="B818" s="6" t="s">
        <v>35194</v>
      </c>
      <c r="C818" t="s">
        <v>37110</v>
      </c>
      <c r="D818" s="6">
        <v>2</v>
      </c>
    </row>
    <row r="819" spans="1:4" x14ac:dyDescent="0.25">
      <c r="A819" s="6">
        <v>24994</v>
      </c>
      <c r="B819" s="6" t="s">
        <v>213</v>
      </c>
      <c r="C819" t="s">
        <v>15316</v>
      </c>
      <c r="D819" s="6">
        <v>2</v>
      </c>
    </row>
    <row r="820" spans="1:4" x14ac:dyDescent="0.25">
      <c r="A820" s="6">
        <v>42418</v>
      </c>
      <c r="B820" s="6" t="s">
        <v>225</v>
      </c>
      <c r="C820" t="s">
        <v>15389</v>
      </c>
      <c r="D820" s="6">
        <v>2</v>
      </c>
    </row>
    <row r="821" spans="1:4" x14ac:dyDescent="0.25">
      <c r="A821" s="6">
        <v>44643</v>
      </c>
      <c r="B821" s="6" t="s">
        <v>126</v>
      </c>
      <c r="C821" t="s">
        <v>15167</v>
      </c>
      <c r="D821" s="6">
        <v>2</v>
      </c>
    </row>
    <row r="822" spans="1:4" x14ac:dyDescent="0.25">
      <c r="A822" s="6">
        <v>27513</v>
      </c>
      <c r="B822" s="6" t="s">
        <v>36475</v>
      </c>
      <c r="C822" t="s">
        <v>37106</v>
      </c>
      <c r="D822" s="6">
        <v>2</v>
      </c>
    </row>
    <row r="823" spans="1:4" x14ac:dyDescent="0.25">
      <c r="A823" s="6">
        <v>29251</v>
      </c>
      <c r="B823" s="6" t="s">
        <v>35138</v>
      </c>
      <c r="C823" t="s">
        <v>37105</v>
      </c>
      <c r="D823" s="6">
        <v>2</v>
      </c>
    </row>
    <row r="824" spans="1:4" x14ac:dyDescent="0.25">
      <c r="A824" s="6">
        <v>32331</v>
      </c>
      <c r="B824" s="6" t="s">
        <v>35133</v>
      </c>
      <c r="C824" t="s">
        <v>37104</v>
      </c>
      <c r="D824" s="6">
        <v>2</v>
      </c>
    </row>
    <row r="825" spans="1:4" x14ac:dyDescent="0.25">
      <c r="A825" s="6">
        <v>27518</v>
      </c>
      <c r="B825" s="6" t="s">
        <v>35128</v>
      </c>
      <c r="C825" t="s">
        <v>37103</v>
      </c>
      <c r="D825" s="6">
        <v>2</v>
      </c>
    </row>
    <row r="826" spans="1:4" x14ac:dyDescent="0.25">
      <c r="A826" s="6">
        <v>27522</v>
      </c>
      <c r="B826" s="6" t="s">
        <v>194</v>
      </c>
      <c r="C826" t="s">
        <v>15192</v>
      </c>
      <c r="D826" s="6">
        <v>2</v>
      </c>
    </row>
    <row r="827" spans="1:4" x14ac:dyDescent="0.25">
      <c r="A827" s="6">
        <v>26265</v>
      </c>
      <c r="B827" s="6" t="s">
        <v>36711</v>
      </c>
      <c r="C827" t="s">
        <v>37100</v>
      </c>
      <c r="D827" s="6">
        <v>2</v>
      </c>
    </row>
    <row r="828" spans="1:4" x14ac:dyDescent="0.25">
      <c r="A828" s="6">
        <v>27982</v>
      </c>
      <c r="B828" s="6" t="s">
        <v>83</v>
      </c>
      <c r="C828" t="s">
        <v>15209</v>
      </c>
      <c r="D828" s="6">
        <v>2</v>
      </c>
    </row>
    <row r="829" spans="1:4" x14ac:dyDescent="0.25">
      <c r="A829" s="6">
        <v>27983</v>
      </c>
      <c r="B829" s="6" t="s">
        <v>112</v>
      </c>
      <c r="C829" t="s">
        <v>37096</v>
      </c>
      <c r="D829" s="6">
        <v>2</v>
      </c>
    </row>
    <row r="830" spans="1:4" x14ac:dyDescent="0.25">
      <c r="A830" s="6">
        <v>24944</v>
      </c>
      <c r="B830" s="6" t="s">
        <v>54</v>
      </c>
      <c r="C830" t="s">
        <v>15369</v>
      </c>
      <c r="D830" s="6">
        <v>2</v>
      </c>
    </row>
    <row r="831" spans="1:4" x14ac:dyDescent="0.25">
      <c r="A831" s="6">
        <v>38899</v>
      </c>
      <c r="B831" s="6" t="s">
        <v>35044</v>
      </c>
      <c r="C831" t="s">
        <v>37090</v>
      </c>
      <c r="D831" s="6">
        <v>2</v>
      </c>
    </row>
    <row r="832" spans="1:4" x14ac:dyDescent="0.25">
      <c r="A832" s="6">
        <v>38919</v>
      </c>
      <c r="B832" s="6" t="s">
        <v>36691</v>
      </c>
      <c r="C832" t="s">
        <v>37088</v>
      </c>
      <c r="D832" s="6">
        <v>2</v>
      </c>
    </row>
    <row r="833" spans="1:4" x14ac:dyDescent="0.25">
      <c r="A833" s="6">
        <v>44236</v>
      </c>
      <c r="B833" s="6" t="s">
        <v>35040</v>
      </c>
      <c r="C833" t="s">
        <v>37086</v>
      </c>
      <c r="D833" s="6">
        <v>2</v>
      </c>
    </row>
    <row r="834" spans="1:4" x14ac:dyDescent="0.25">
      <c r="A834" s="6">
        <v>41461</v>
      </c>
      <c r="B834" s="6" t="s">
        <v>35020</v>
      </c>
      <c r="C834" t="s">
        <v>37082</v>
      </c>
      <c r="D834" s="6">
        <v>2</v>
      </c>
    </row>
    <row r="835" spans="1:4" x14ac:dyDescent="0.25">
      <c r="A835" s="6">
        <v>44931</v>
      </c>
      <c r="B835" s="6" t="s">
        <v>35014</v>
      </c>
      <c r="C835" t="s">
        <v>37080</v>
      </c>
      <c r="D835" s="6">
        <v>2</v>
      </c>
    </row>
    <row r="836" spans="1:4" x14ac:dyDescent="0.25">
      <c r="A836" s="6">
        <v>42390</v>
      </c>
      <c r="B836" s="6" t="s">
        <v>302</v>
      </c>
      <c r="C836" t="s">
        <v>15137</v>
      </c>
      <c r="D836" s="6">
        <v>2</v>
      </c>
    </row>
    <row r="837" spans="1:4" x14ac:dyDescent="0.25">
      <c r="A837" s="6">
        <v>23826</v>
      </c>
      <c r="B837" s="6" t="s">
        <v>155</v>
      </c>
      <c r="C837" t="s">
        <v>15214</v>
      </c>
      <c r="D837" s="6">
        <v>2</v>
      </c>
    </row>
    <row r="838" spans="1:4" x14ac:dyDescent="0.25">
      <c r="A838" s="6">
        <v>29262</v>
      </c>
      <c r="B838" s="6" t="s">
        <v>116</v>
      </c>
      <c r="C838" t="s">
        <v>15330</v>
      </c>
      <c r="D838" s="6">
        <v>2</v>
      </c>
    </row>
    <row r="839" spans="1:4" x14ac:dyDescent="0.25">
      <c r="A839" s="6">
        <v>38822</v>
      </c>
      <c r="B839" s="6" t="s">
        <v>34974</v>
      </c>
      <c r="C839" t="s">
        <v>37071</v>
      </c>
      <c r="D839" s="6">
        <v>2</v>
      </c>
    </row>
    <row r="840" spans="1:4" x14ac:dyDescent="0.25">
      <c r="A840" s="6">
        <v>28015</v>
      </c>
      <c r="B840" s="6" t="s">
        <v>36380</v>
      </c>
      <c r="C840" t="s">
        <v>37070</v>
      </c>
      <c r="D840" s="6">
        <v>2</v>
      </c>
    </row>
    <row r="841" spans="1:4" x14ac:dyDescent="0.25">
      <c r="A841" s="6">
        <v>44429</v>
      </c>
      <c r="B841" s="6" t="s">
        <v>34959</v>
      </c>
      <c r="C841" t="s">
        <v>37068</v>
      </c>
      <c r="D841" s="6">
        <v>2</v>
      </c>
    </row>
    <row r="842" spans="1:4" x14ac:dyDescent="0.25">
      <c r="A842" s="6">
        <v>20354</v>
      </c>
      <c r="B842" s="6" t="s">
        <v>45</v>
      </c>
      <c r="C842" t="s">
        <v>15290</v>
      </c>
      <c r="D842" s="6">
        <v>2</v>
      </c>
    </row>
    <row r="843" spans="1:4" x14ac:dyDescent="0.25">
      <c r="A843" s="6">
        <v>41502</v>
      </c>
      <c r="B843" s="6" t="s">
        <v>34944</v>
      </c>
      <c r="C843" t="s">
        <v>37051</v>
      </c>
      <c r="D843" s="6">
        <v>2</v>
      </c>
    </row>
    <row r="844" spans="1:4" x14ac:dyDescent="0.25">
      <c r="A844" s="6">
        <v>22043</v>
      </c>
      <c r="B844" s="6" t="s">
        <v>206</v>
      </c>
      <c r="C844" t="s">
        <v>15317</v>
      </c>
      <c r="D844" s="6">
        <v>2</v>
      </c>
    </row>
    <row r="845" spans="1:4" x14ac:dyDescent="0.25">
      <c r="A845" s="6">
        <v>41672</v>
      </c>
      <c r="B845" s="6" t="s">
        <v>68</v>
      </c>
      <c r="C845" t="s">
        <v>37047</v>
      </c>
      <c r="D845" s="6">
        <v>2</v>
      </c>
    </row>
    <row r="846" spans="1:4" x14ac:dyDescent="0.25">
      <c r="A846" s="6">
        <v>29369</v>
      </c>
      <c r="B846" s="6" t="s">
        <v>36120</v>
      </c>
      <c r="C846" t="s">
        <v>37043</v>
      </c>
      <c r="D846" s="6">
        <v>2</v>
      </c>
    </row>
    <row r="847" spans="1:4" x14ac:dyDescent="0.25">
      <c r="A847" s="6">
        <v>21166</v>
      </c>
      <c r="B847" s="6" t="s">
        <v>199</v>
      </c>
      <c r="C847" t="s">
        <v>15013</v>
      </c>
      <c r="D847" s="6">
        <v>2</v>
      </c>
    </row>
    <row r="848" spans="1:4" x14ac:dyDescent="0.25">
      <c r="A848" s="6">
        <v>27588</v>
      </c>
      <c r="B848" s="6" t="s">
        <v>34932</v>
      </c>
      <c r="C848" t="s">
        <v>37042</v>
      </c>
      <c r="D848" s="6">
        <v>2</v>
      </c>
    </row>
    <row r="849" spans="1:4" x14ac:dyDescent="0.25">
      <c r="A849" s="6">
        <v>44821</v>
      </c>
      <c r="B849" s="6" t="s">
        <v>36174</v>
      </c>
      <c r="C849" t="s">
        <v>37038</v>
      </c>
      <c r="D849" s="6">
        <v>2</v>
      </c>
    </row>
    <row r="850" spans="1:4" x14ac:dyDescent="0.25">
      <c r="A850" s="6">
        <v>24652</v>
      </c>
      <c r="B850" s="6" t="s">
        <v>24</v>
      </c>
      <c r="C850" t="s">
        <v>15135</v>
      </c>
      <c r="D850" s="6">
        <v>2</v>
      </c>
    </row>
    <row r="851" spans="1:4" x14ac:dyDescent="0.25">
      <c r="A851" s="6">
        <v>21487</v>
      </c>
      <c r="B851" s="6" t="s">
        <v>34903</v>
      </c>
      <c r="C851" t="s">
        <v>37037</v>
      </c>
      <c r="D851" s="6">
        <v>2</v>
      </c>
    </row>
    <row r="852" spans="1:4" x14ac:dyDescent="0.25">
      <c r="A852" s="6">
        <v>24902</v>
      </c>
      <c r="B852" s="6" t="s">
        <v>99</v>
      </c>
      <c r="C852" t="s">
        <v>15061</v>
      </c>
      <c r="D852" s="6">
        <v>2</v>
      </c>
    </row>
    <row r="853" spans="1:4" x14ac:dyDescent="0.25">
      <c r="A853" s="6">
        <v>21343</v>
      </c>
      <c r="B853" s="6" t="s">
        <v>224</v>
      </c>
      <c r="C853" t="s">
        <v>37032</v>
      </c>
      <c r="D853" s="6">
        <v>2</v>
      </c>
    </row>
    <row r="854" spans="1:4" x14ac:dyDescent="0.25">
      <c r="A854" s="6">
        <v>27191</v>
      </c>
      <c r="B854" s="6" t="s">
        <v>48</v>
      </c>
      <c r="C854" t="s">
        <v>15392</v>
      </c>
      <c r="D854" s="6">
        <v>2</v>
      </c>
    </row>
    <row r="855" spans="1:4" x14ac:dyDescent="0.25">
      <c r="A855" s="6">
        <v>40343</v>
      </c>
      <c r="B855" s="6" t="s">
        <v>14</v>
      </c>
      <c r="C855" t="s">
        <v>15388</v>
      </c>
      <c r="D855" s="6">
        <v>2</v>
      </c>
    </row>
    <row r="856" spans="1:4" x14ac:dyDescent="0.25">
      <c r="A856" s="6">
        <v>26235</v>
      </c>
      <c r="B856" s="6" t="s">
        <v>262</v>
      </c>
      <c r="C856" t="s">
        <v>15359</v>
      </c>
      <c r="D856" s="6">
        <v>2</v>
      </c>
    </row>
    <row r="857" spans="1:4" x14ac:dyDescent="0.25">
      <c r="A857" s="6">
        <v>28038</v>
      </c>
      <c r="B857" s="6" t="s">
        <v>154</v>
      </c>
      <c r="C857" t="s">
        <v>15016</v>
      </c>
      <c r="D857" s="6">
        <v>2</v>
      </c>
    </row>
    <row r="858" spans="1:4" x14ac:dyDescent="0.25">
      <c r="A858" s="6">
        <v>24600</v>
      </c>
      <c r="B858" s="6" t="s">
        <v>34857</v>
      </c>
      <c r="C858" t="s">
        <v>37013</v>
      </c>
      <c r="D858" s="6">
        <v>2</v>
      </c>
    </row>
    <row r="859" spans="1:4" x14ac:dyDescent="0.25">
      <c r="A859" s="6">
        <v>37028</v>
      </c>
      <c r="B859" s="6" t="s">
        <v>34030</v>
      </c>
      <c r="C859" t="s">
        <v>37012</v>
      </c>
      <c r="D859" s="6">
        <v>2</v>
      </c>
    </row>
    <row r="860" spans="1:4" x14ac:dyDescent="0.25">
      <c r="A860" s="6">
        <v>44960</v>
      </c>
      <c r="B860" s="6" t="s">
        <v>34845</v>
      </c>
      <c r="C860" t="s">
        <v>37010</v>
      </c>
      <c r="D860" s="6">
        <v>2</v>
      </c>
    </row>
    <row r="861" spans="1:4" x14ac:dyDescent="0.25">
      <c r="A861" s="6">
        <v>26156</v>
      </c>
      <c r="B861" s="6" t="s">
        <v>243</v>
      </c>
      <c r="C861" t="s">
        <v>15156</v>
      </c>
      <c r="D861" s="6">
        <v>2</v>
      </c>
    </row>
    <row r="862" spans="1:4" x14ac:dyDescent="0.25">
      <c r="A862" s="6">
        <v>21717</v>
      </c>
      <c r="B862" s="6" t="s">
        <v>38</v>
      </c>
      <c r="C862" t="s">
        <v>15093</v>
      </c>
      <c r="D862" s="6">
        <v>2</v>
      </c>
    </row>
    <row r="863" spans="1:4" x14ac:dyDescent="0.25">
      <c r="A863" s="6">
        <v>22536</v>
      </c>
      <c r="B863" s="6" t="s">
        <v>43</v>
      </c>
      <c r="C863" t="s">
        <v>15094</v>
      </c>
      <c r="D863" s="6">
        <v>2</v>
      </c>
    </row>
    <row r="864" spans="1:4" x14ac:dyDescent="0.25">
      <c r="A864" s="6">
        <v>24699</v>
      </c>
      <c r="B864" s="6" t="s">
        <v>235</v>
      </c>
      <c r="C864" t="s">
        <v>15101</v>
      </c>
      <c r="D864" s="6">
        <v>2</v>
      </c>
    </row>
    <row r="865" spans="1:4" x14ac:dyDescent="0.25">
      <c r="A865" s="6">
        <v>23296</v>
      </c>
      <c r="B865" s="6" t="s">
        <v>176</v>
      </c>
      <c r="C865" t="s">
        <v>15387</v>
      </c>
      <c r="D865" s="6">
        <v>2</v>
      </c>
    </row>
    <row r="866" spans="1:4" x14ac:dyDescent="0.25">
      <c r="A866" s="6">
        <v>47696</v>
      </c>
      <c r="B866" s="6" t="s">
        <v>35</v>
      </c>
      <c r="C866" t="s">
        <v>15445</v>
      </c>
      <c r="D866" s="6">
        <v>2</v>
      </c>
    </row>
    <row r="867" spans="1:4" x14ac:dyDescent="0.25">
      <c r="A867" s="6">
        <v>44571</v>
      </c>
      <c r="B867" s="6" t="s">
        <v>158</v>
      </c>
      <c r="C867" t="s">
        <v>15338</v>
      </c>
      <c r="D867" s="6">
        <v>2</v>
      </c>
    </row>
    <row r="868" spans="1:4" x14ac:dyDescent="0.25">
      <c r="A868" s="6">
        <v>22480</v>
      </c>
      <c r="B868" s="6" t="s">
        <v>139</v>
      </c>
      <c r="C868" t="s">
        <v>15274</v>
      </c>
      <c r="D868" s="6">
        <v>2</v>
      </c>
    </row>
    <row r="869" spans="1:4" x14ac:dyDescent="0.25">
      <c r="A869" s="6">
        <v>20889</v>
      </c>
      <c r="B869" s="6" t="s">
        <v>179</v>
      </c>
      <c r="C869" t="s">
        <v>15299</v>
      </c>
      <c r="D869" s="6">
        <v>2</v>
      </c>
    </row>
    <row r="870" spans="1:4" x14ac:dyDescent="0.25">
      <c r="A870" s="6">
        <v>40765</v>
      </c>
      <c r="B870" s="6" t="s">
        <v>36173</v>
      </c>
      <c r="C870" t="s">
        <v>36998</v>
      </c>
      <c r="D870" s="6">
        <v>2</v>
      </c>
    </row>
    <row r="871" spans="1:4" x14ac:dyDescent="0.25">
      <c r="A871" s="6">
        <v>27263</v>
      </c>
      <c r="B871" s="6" t="s">
        <v>6</v>
      </c>
      <c r="C871" t="s">
        <v>15121</v>
      </c>
      <c r="D871" s="6">
        <v>2</v>
      </c>
    </row>
    <row r="872" spans="1:4" x14ac:dyDescent="0.25">
      <c r="A872" s="6">
        <v>25599</v>
      </c>
      <c r="B872" s="6" t="s">
        <v>175</v>
      </c>
      <c r="C872" t="s">
        <v>15006</v>
      </c>
      <c r="D872" s="6">
        <v>2</v>
      </c>
    </row>
    <row r="873" spans="1:4" x14ac:dyDescent="0.25">
      <c r="A873" s="6">
        <v>27279</v>
      </c>
      <c r="B873" s="6" t="s">
        <v>34721</v>
      </c>
      <c r="C873" t="s">
        <v>36989</v>
      </c>
      <c r="D873" s="6">
        <v>2</v>
      </c>
    </row>
    <row r="874" spans="1:4" x14ac:dyDescent="0.25">
      <c r="A874" s="6">
        <v>27625</v>
      </c>
      <c r="B874" s="6" t="s">
        <v>74</v>
      </c>
      <c r="C874" t="s">
        <v>15238</v>
      </c>
      <c r="D874" s="6">
        <v>2</v>
      </c>
    </row>
    <row r="875" spans="1:4" x14ac:dyDescent="0.25">
      <c r="A875" s="6">
        <v>24045</v>
      </c>
      <c r="B875" s="6" t="s">
        <v>76</v>
      </c>
      <c r="C875" t="s">
        <v>15165</v>
      </c>
      <c r="D875" s="6">
        <v>2</v>
      </c>
    </row>
    <row r="876" spans="1:4" x14ac:dyDescent="0.25">
      <c r="A876" s="6">
        <v>21726</v>
      </c>
      <c r="B876" s="6" t="s">
        <v>306</v>
      </c>
      <c r="C876" t="s">
        <v>15273</v>
      </c>
      <c r="D876" s="6">
        <v>2</v>
      </c>
    </row>
    <row r="877" spans="1:4" x14ac:dyDescent="0.25">
      <c r="A877" s="6">
        <v>27633</v>
      </c>
      <c r="B877" s="6" t="s">
        <v>193</v>
      </c>
      <c r="C877" t="s">
        <v>15375</v>
      </c>
      <c r="D877" s="6">
        <v>2</v>
      </c>
    </row>
    <row r="878" spans="1:4" x14ac:dyDescent="0.25">
      <c r="A878" s="6">
        <v>20515</v>
      </c>
      <c r="B878" s="6" t="s">
        <v>90</v>
      </c>
      <c r="C878" t="s">
        <v>15091</v>
      </c>
      <c r="D878" s="6">
        <v>2</v>
      </c>
    </row>
    <row r="879" spans="1:4" x14ac:dyDescent="0.25">
      <c r="A879" s="6">
        <v>27292</v>
      </c>
      <c r="B879" s="6" t="s">
        <v>56</v>
      </c>
      <c r="C879" t="s">
        <v>15381</v>
      </c>
      <c r="D879" s="6">
        <v>2</v>
      </c>
    </row>
    <row r="880" spans="1:4" x14ac:dyDescent="0.25">
      <c r="A880" s="6">
        <v>27634</v>
      </c>
      <c r="B880" s="6" t="s">
        <v>34599</v>
      </c>
      <c r="C880" t="s">
        <v>36970</v>
      </c>
      <c r="D880" s="6">
        <v>2</v>
      </c>
    </row>
    <row r="881" spans="1:4" x14ac:dyDescent="0.25">
      <c r="A881" s="6">
        <v>27635</v>
      </c>
      <c r="B881" s="6" t="s">
        <v>263</v>
      </c>
      <c r="C881" t="s">
        <v>15223</v>
      </c>
      <c r="D881" s="6">
        <v>2</v>
      </c>
    </row>
    <row r="882" spans="1:4" x14ac:dyDescent="0.25">
      <c r="A882" s="6">
        <v>28776</v>
      </c>
      <c r="B882" s="6" t="s">
        <v>36480</v>
      </c>
      <c r="C882" t="s">
        <v>36968</v>
      </c>
      <c r="D882" s="6">
        <v>2</v>
      </c>
    </row>
    <row r="883" spans="1:4" x14ac:dyDescent="0.25">
      <c r="A883" s="6">
        <v>27293</v>
      </c>
      <c r="B883" s="6" t="s">
        <v>36522</v>
      </c>
      <c r="C883" t="s">
        <v>36967</v>
      </c>
      <c r="D883" s="6">
        <v>2</v>
      </c>
    </row>
    <row r="884" spans="1:4" x14ac:dyDescent="0.25">
      <c r="A884" s="6">
        <v>27297</v>
      </c>
      <c r="B884" s="6" t="s">
        <v>34512</v>
      </c>
      <c r="C884" t="s">
        <v>36963</v>
      </c>
      <c r="D884" s="6">
        <v>2</v>
      </c>
    </row>
    <row r="885" spans="1:4" x14ac:dyDescent="0.25">
      <c r="A885" s="6">
        <v>27301</v>
      </c>
      <c r="B885" s="6" t="s">
        <v>34041</v>
      </c>
      <c r="C885" t="s">
        <v>36962</v>
      </c>
      <c r="D885" s="6">
        <v>2</v>
      </c>
    </row>
    <row r="886" spans="1:4" x14ac:dyDescent="0.25">
      <c r="A886" s="6">
        <v>44721</v>
      </c>
      <c r="B886" s="6" t="s">
        <v>34505</v>
      </c>
      <c r="C886" t="s">
        <v>36960</v>
      </c>
      <c r="D886" s="6">
        <v>2</v>
      </c>
    </row>
    <row r="887" spans="1:4" x14ac:dyDescent="0.25">
      <c r="A887" s="6">
        <v>29105</v>
      </c>
      <c r="B887" s="6" t="s">
        <v>244</v>
      </c>
      <c r="C887" t="s">
        <v>15301</v>
      </c>
      <c r="D887" s="6">
        <v>2</v>
      </c>
    </row>
    <row r="888" spans="1:4" x14ac:dyDescent="0.25">
      <c r="A888" s="6">
        <v>32537</v>
      </c>
      <c r="B888" s="6" t="s">
        <v>65</v>
      </c>
      <c r="C888" t="s">
        <v>15240</v>
      </c>
      <c r="D888" s="6">
        <v>2</v>
      </c>
    </row>
    <row r="889" spans="1:4" x14ac:dyDescent="0.25">
      <c r="A889" s="6">
        <v>36299</v>
      </c>
      <c r="B889" s="6" t="s">
        <v>94</v>
      </c>
      <c r="C889" t="s">
        <v>15097</v>
      </c>
      <c r="D889" s="6">
        <v>2</v>
      </c>
    </row>
    <row r="890" spans="1:4" x14ac:dyDescent="0.25">
      <c r="A890" s="6">
        <v>27650</v>
      </c>
      <c r="B890" s="6" t="s">
        <v>52</v>
      </c>
      <c r="C890" t="s">
        <v>15407</v>
      </c>
      <c r="D890" s="6">
        <v>2</v>
      </c>
    </row>
    <row r="891" spans="1:4" x14ac:dyDescent="0.25">
      <c r="A891" s="6">
        <v>44830</v>
      </c>
      <c r="B891" s="6" t="s">
        <v>36228</v>
      </c>
      <c r="C891" t="s">
        <v>36951</v>
      </c>
      <c r="D891" s="6">
        <v>2</v>
      </c>
    </row>
    <row r="892" spans="1:4" x14ac:dyDescent="0.25">
      <c r="A892" s="6">
        <v>25337</v>
      </c>
      <c r="B892" s="6" t="s">
        <v>140</v>
      </c>
      <c r="C892" t="s">
        <v>15246</v>
      </c>
      <c r="D892" s="6">
        <v>2</v>
      </c>
    </row>
    <row r="893" spans="1:4" x14ac:dyDescent="0.25">
      <c r="A893" s="6">
        <v>27653</v>
      </c>
      <c r="B893" s="6" t="s">
        <v>34433</v>
      </c>
      <c r="C893" t="s">
        <v>36948</v>
      </c>
      <c r="D893" s="6">
        <v>2</v>
      </c>
    </row>
    <row r="894" spans="1:4" x14ac:dyDescent="0.25">
      <c r="A894" s="6">
        <v>20743</v>
      </c>
      <c r="B894" s="6" t="s">
        <v>34428</v>
      </c>
      <c r="C894" t="s">
        <v>36947</v>
      </c>
      <c r="D894" s="6">
        <v>2</v>
      </c>
    </row>
    <row r="895" spans="1:4" x14ac:dyDescent="0.25">
      <c r="A895" s="6">
        <v>41125</v>
      </c>
      <c r="B895" s="6" t="s">
        <v>216</v>
      </c>
      <c r="C895" t="s">
        <v>15309</v>
      </c>
      <c r="D895" s="6">
        <v>2</v>
      </c>
    </row>
    <row r="896" spans="1:4" x14ac:dyDescent="0.25">
      <c r="A896" s="6">
        <v>22442</v>
      </c>
      <c r="B896" s="6" t="s">
        <v>22</v>
      </c>
      <c r="C896" t="s">
        <v>15175</v>
      </c>
      <c r="D896" s="6">
        <v>2</v>
      </c>
    </row>
    <row r="897" spans="1:4" x14ac:dyDescent="0.25">
      <c r="A897" s="6">
        <v>35341</v>
      </c>
      <c r="B897" s="6" t="s">
        <v>284</v>
      </c>
      <c r="C897" t="s">
        <v>15154</v>
      </c>
      <c r="D897" s="6">
        <v>2</v>
      </c>
    </row>
    <row r="898" spans="1:4" x14ac:dyDescent="0.25">
      <c r="A898" s="6">
        <v>21754</v>
      </c>
      <c r="B898" s="6" t="s">
        <v>293</v>
      </c>
      <c r="C898" t="s">
        <v>15122</v>
      </c>
      <c r="D898" s="6">
        <v>2</v>
      </c>
    </row>
    <row r="899" spans="1:4" x14ac:dyDescent="0.25">
      <c r="A899" s="6">
        <v>23875</v>
      </c>
      <c r="B899" s="6" t="s">
        <v>4</v>
      </c>
      <c r="C899" t="s">
        <v>15372</v>
      </c>
      <c r="D899" s="6">
        <v>2</v>
      </c>
    </row>
    <row r="900" spans="1:4" x14ac:dyDescent="0.25">
      <c r="A900" s="6">
        <v>25023</v>
      </c>
      <c r="B900" s="6" t="s">
        <v>64</v>
      </c>
      <c r="C900" t="s">
        <v>15323</v>
      </c>
      <c r="D900" s="6">
        <v>2</v>
      </c>
    </row>
    <row r="901" spans="1:4" x14ac:dyDescent="0.25">
      <c r="A901" s="6">
        <v>29698</v>
      </c>
      <c r="B901" s="6" t="s">
        <v>220</v>
      </c>
      <c r="C901" t="s">
        <v>15377</v>
      </c>
      <c r="D901" s="6">
        <v>2</v>
      </c>
    </row>
    <row r="902" spans="1:4" x14ac:dyDescent="0.25">
      <c r="A902" s="6">
        <v>24055</v>
      </c>
      <c r="B902" s="6" t="s">
        <v>97</v>
      </c>
      <c r="C902" t="s">
        <v>15251</v>
      </c>
      <c r="D902" s="6">
        <v>2</v>
      </c>
    </row>
    <row r="903" spans="1:4" x14ac:dyDescent="0.25">
      <c r="A903" s="6">
        <v>32511</v>
      </c>
      <c r="B903" s="6" t="s">
        <v>257</v>
      </c>
      <c r="C903" t="s">
        <v>15348</v>
      </c>
      <c r="D903" s="6">
        <v>2</v>
      </c>
    </row>
    <row r="904" spans="1:4" x14ac:dyDescent="0.25">
      <c r="A904" s="6">
        <v>44576</v>
      </c>
      <c r="B904" s="6" t="s">
        <v>0</v>
      </c>
      <c r="C904" t="s">
        <v>15159</v>
      </c>
      <c r="D904" s="6">
        <v>2</v>
      </c>
    </row>
    <row r="905" spans="1:4" x14ac:dyDescent="0.25">
      <c r="A905" s="6">
        <v>44577</v>
      </c>
      <c r="B905" s="6" t="s">
        <v>34382</v>
      </c>
      <c r="C905" t="s">
        <v>36939</v>
      </c>
      <c r="D905" s="6">
        <v>2</v>
      </c>
    </row>
    <row r="906" spans="1:4" x14ac:dyDescent="0.25">
      <c r="A906" s="6">
        <v>21757</v>
      </c>
      <c r="B906" s="6" t="s">
        <v>36433</v>
      </c>
      <c r="C906" t="s">
        <v>36938</v>
      </c>
      <c r="D906" s="6">
        <v>2</v>
      </c>
    </row>
    <row r="907" spans="1:4" x14ac:dyDescent="0.25">
      <c r="A907" s="6">
        <v>26228</v>
      </c>
      <c r="B907" s="6" t="s">
        <v>259</v>
      </c>
      <c r="C907" t="s">
        <v>15315</v>
      </c>
      <c r="D907" s="6">
        <v>2</v>
      </c>
    </row>
    <row r="908" spans="1:4" x14ac:dyDescent="0.25">
      <c r="A908" s="6">
        <v>21414</v>
      </c>
      <c r="B908" s="6" t="s">
        <v>258</v>
      </c>
      <c r="C908" t="s">
        <v>15227</v>
      </c>
      <c r="D908" s="6">
        <v>2</v>
      </c>
    </row>
    <row r="909" spans="1:4" x14ac:dyDescent="0.25">
      <c r="A909" s="6">
        <v>21758</v>
      </c>
      <c r="B909" s="6" t="s">
        <v>246</v>
      </c>
      <c r="C909" t="s">
        <v>15306</v>
      </c>
      <c r="D909" s="6">
        <v>2</v>
      </c>
    </row>
    <row r="910" spans="1:4" x14ac:dyDescent="0.25">
      <c r="A910" s="6">
        <v>25110</v>
      </c>
      <c r="B910" s="6" t="s">
        <v>239</v>
      </c>
      <c r="C910" t="s">
        <v>15168</v>
      </c>
      <c r="D910" s="6">
        <v>2</v>
      </c>
    </row>
    <row r="911" spans="1:4" x14ac:dyDescent="0.25">
      <c r="A911" s="6">
        <v>26457</v>
      </c>
      <c r="B911" s="6" t="s">
        <v>34374</v>
      </c>
      <c r="C911" t="s">
        <v>36935</v>
      </c>
      <c r="D911" s="6">
        <v>2</v>
      </c>
    </row>
    <row r="912" spans="1:4" x14ac:dyDescent="0.25">
      <c r="A912" s="6">
        <v>20027</v>
      </c>
      <c r="B912" s="6" t="s">
        <v>1</v>
      </c>
      <c r="C912" t="s">
        <v>15144</v>
      </c>
      <c r="D912" s="6">
        <v>2</v>
      </c>
    </row>
    <row r="913" spans="1:4" x14ac:dyDescent="0.25">
      <c r="A913" s="6">
        <v>41570</v>
      </c>
      <c r="B913" s="6" t="s">
        <v>34369</v>
      </c>
      <c r="C913" t="s">
        <v>36934</v>
      </c>
      <c r="D913" s="6">
        <v>2</v>
      </c>
    </row>
    <row r="914" spans="1:4" x14ac:dyDescent="0.25">
      <c r="A914" s="6">
        <v>25363</v>
      </c>
      <c r="B914" s="6" t="s">
        <v>143</v>
      </c>
      <c r="C914" t="s">
        <v>15277</v>
      </c>
      <c r="D914" s="6">
        <v>2</v>
      </c>
    </row>
    <row r="915" spans="1:4" x14ac:dyDescent="0.25">
      <c r="A915" s="6">
        <v>29600</v>
      </c>
      <c r="B915" s="6" t="s">
        <v>167</v>
      </c>
      <c r="C915" t="s">
        <v>15253</v>
      </c>
      <c r="D915" s="6">
        <v>2</v>
      </c>
    </row>
    <row r="916" spans="1:4" x14ac:dyDescent="0.25">
      <c r="A916" s="6">
        <v>44992</v>
      </c>
      <c r="B916" s="6" t="s">
        <v>34363</v>
      </c>
      <c r="C916" t="s">
        <v>36932</v>
      </c>
      <c r="D916" s="6">
        <v>2</v>
      </c>
    </row>
    <row r="917" spans="1:4" x14ac:dyDescent="0.25">
      <c r="A917" s="6">
        <v>40775</v>
      </c>
      <c r="B917" s="6" t="s">
        <v>231</v>
      </c>
      <c r="C917" t="s">
        <v>15400</v>
      </c>
      <c r="D917" s="6">
        <v>2</v>
      </c>
    </row>
    <row r="918" spans="1:4" x14ac:dyDescent="0.25">
      <c r="A918" s="6">
        <v>20182</v>
      </c>
      <c r="B918" s="6" t="s">
        <v>21</v>
      </c>
      <c r="C918" t="s">
        <v>15007</v>
      </c>
      <c r="D918" s="6">
        <v>2</v>
      </c>
    </row>
    <row r="919" spans="1:4" x14ac:dyDescent="0.25">
      <c r="A919" s="6">
        <v>24986</v>
      </c>
      <c r="B919" s="6" t="s">
        <v>58</v>
      </c>
      <c r="C919" t="s">
        <v>15281</v>
      </c>
      <c r="D919" s="6">
        <v>2</v>
      </c>
    </row>
    <row r="920" spans="1:4" x14ac:dyDescent="0.25">
      <c r="A920" s="6">
        <v>22409</v>
      </c>
      <c r="B920" s="6" t="s">
        <v>108</v>
      </c>
      <c r="C920" t="s">
        <v>15313</v>
      </c>
      <c r="D920" s="6">
        <v>2</v>
      </c>
    </row>
    <row r="921" spans="1:4" x14ac:dyDescent="0.25">
      <c r="A921" s="6">
        <v>24869</v>
      </c>
      <c r="B921" s="6" t="s">
        <v>42</v>
      </c>
      <c r="C921" t="s">
        <v>15185</v>
      </c>
      <c r="D921" s="6">
        <v>2</v>
      </c>
    </row>
    <row r="922" spans="1:4" x14ac:dyDescent="0.25">
      <c r="A922" s="6">
        <v>25017</v>
      </c>
      <c r="B922" s="6" t="s">
        <v>61</v>
      </c>
      <c r="C922" t="s">
        <v>15100</v>
      </c>
      <c r="D922" s="6">
        <v>2</v>
      </c>
    </row>
    <row r="923" spans="1:4" x14ac:dyDescent="0.25">
      <c r="A923" s="6">
        <v>21771</v>
      </c>
      <c r="B923" s="6" t="s">
        <v>7</v>
      </c>
      <c r="C923" t="s">
        <v>15113</v>
      </c>
      <c r="D923" s="6">
        <v>2</v>
      </c>
    </row>
    <row r="924" spans="1:4" x14ac:dyDescent="0.25">
      <c r="A924" s="6">
        <v>26499</v>
      </c>
      <c r="B924" s="6" t="s">
        <v>34308</v>
      </c>
      <c r="C924" t="s">
        <v>36924</v>
      </c>
      <c r="D924" s="6">
        <v>2</v>
      </c>
    </row>
    <row r="925" spans="1:4" x14ac:dyDescent="0.25">
      <c r="A925" s="6">
        <v>26293</v>
      </c>
      <c r="B925" s="6" t="s">
        <v>36678</v>
      </c>
      <c r="C925" t="s">
        <v>36920</v>
      </c>
      <c r="D925" s="6">
        <v>2</v>
      </c>
    </row>
    <row r="926" spans="1:4" x14ac:dyDescent="0.25">
      <c r="A926" s="6">
        <v>22123</v>
      </c>
      <c r="B926" s="6" t="s">
        <v>149</v>
      </c>
      <c r="C926" t="s">
        <v>15328</v>
      </c>
      <c r="D926" s="6">
        <v>2</v>
      </c>
    </row>
    <row r="927" spans="1:4" x14ac:dyDescent="0.25">
      <c r="A927" s="6">
        <v>24143</v>
      </c>
      <c r="B927" s="6" t="s">
        <v>145</v>
      </c>
      <c r="C927" t="s">
        <v>15157</v>
      </c>
      <c r="D927" s="6">
        <v>2</v>
      </c>
    </row>
    <row r="928" spans="1:4" x14ac:dyDescent="0.25">
      <c r="A928" s="6">
        <v>47456</v>
      </c>
      <c r="B928" s="6" t="s">
        <v>282</v>
      </c>
      <c r="C928" t="s">
        <v>36919</v>
      </c>
      <c r="D928" s="6">
        <v>2</v>
      </c>
    </row>
    <row r="929" spans="1:4" x14ac:dyDescent="0.25">
      <c r="A929" s="6">
        <v>25021</v>
      </c>
      <c r="B929" s="6" t="s">
        <v>63</v>
      </c>
      <c r="C929" t="s">
        <v>15326</v>
      </c>
      <c r="D929" s="6">
        <v>2</v>
      </c>
    </row>
    <row r="930" spans="1:4" x14ac:dyDescent="0.25">
      <c r="A930" s="6">
        <v>21778</v>
      </c>
      <c r="B930" s="6" t="s">
        <v>34285</v>
      </c>
      <c r="C930" t="s">
        <v>36916</v>
      </c>
      <c r="D930" s="6">
        <v>2</v>
      </c>
    </row>
    <row r="931" spans="1:4" x14ac:dyDescent="0.25">
      <c r="A931" s="6">
        <v>21780</v>
      </c>
      <c r="B931" s="6" t="s">
        <v>75</v>
      </c>
      <c r="C931" t="s">
        <v>15170</v>
      </c>
      <c r="D931" s="6">
        <v>2</v>
      </c>
    </row>
    <row r="932" spans="1:4" x14ac:dyDescent="0.25">
      <c r="A932" s="6">
        <v>22522</v>
      </c>
      <c r="B932" s="6" t="s">
        <v>81</v>
      </c>
      <c r="C932" t="s">
        <v>15243</v>
      </c>
      <c r="D932" s="6">
        <v>2</v>
      </c>
    </row>
    <row r="933" spans="1:4" x14ac:dyDescent="0.25">
      <c r="A933" s="6">
        <v>24100</v>
      </c>
      <c r="B933" s="6" t="s">
        <v>34282</v>
      </c>
      <c r="C933" t="s">
        <v>36915</v>
      </c>
      <c r="D933" s="6">
        <v>2</v>
      </c>
    </row>
    <row r="934" spans="1:4" x14ac:dyDescent="0.25">
      <c r="A934" s="6">
        <v>21781</v>
      </c>
      <c r="B934" s="6" t="s">
        <v>55</v>
      </c>
      <c r="C934" t="s">
        <v>15017</v>
      </c>
      <c r="D934" s="6">
        <v>2</v>
      </c>
    </row>
    <row r="935" spans="1:4" x14ac:dyDescent="0.25">
      <c r="A935" s="6">
        <v>25068</v>
      </c>
      <c r="B935" s="6" t="s">
        <v>77</v>
      </c>
      <c r="C935" t="s">
        <v>15163</v>
      </c>
      <c r="D935" s="6">
        <v>2</v>
      </c>
    </row>
    <row r="936" spans="1:4" x14ac:dyDescent="0.25">
      <c r="A936" s="6">
        <v>20205</v>
      </c>
      <c r="B936" s="6" t="s">
        <v>27</v>
      </c>
      <c r="C936" t="s">
        <v>15235</v>
      </c>
      <c r="D936" s="6">
        <v>2</v>
      </c>
    </row>
    <row r="937" spans="1:4" x14ac:dyDescent="0.25">
      <c r="A937" s="6">
        <v>23938</v>
      </c>
      <c r="B937" s="6" t="s">
        <v>34269</v>
      </c>
      <c r="C937" t="s">
        <v>36914</v>
      </c>
      <c r="D937" s="6">
        <v>2</v>
      </c>
    </row>
    <row r="938" spans="1:4" x14ac:dyDescent="0.25">
      <c r="A938" s="6">
        <v>41573</v>
      </c>
      <c r="B938" s="6" t="s">
        <v>34261</v>
      </c>
      <c r="C938" t="s">
        <v>36913</v>
      </c>
      <c r="D938" s="6">
        <v>2</v>
      </c>
    </row>
    <row r="939" spans="1:4" x14ac:dyDescent="0.25">
      <c r="A939" s="6">
        <v>37745</v>
      </c>
      <c r="B939" s="6" t="s">
        <v>30</v>
      </c>
      <c r="C939" t="s">
        <v>15460</v>
      </c>
      <c r="D939" s="6">
        <v>2</v>
      </c>
    </row>
    <row r="940" spans="1:4" x14ac:dyDescent="0.25">
      <c r="A940" s="6">
        <v>20856</v>
      </c>
      <c r="B940" s="6" t="s">
        <v>178</v>
      </c>
      <c r="C940" t="s">
        <v>15117</v>
      </c>
      <c r="D940" s="6">
        <v>2</v>
      </c>
    </row>
    <row r="941" spans="1:4" x14ac:dyDescent="0.25">
      <c r="A941" s="6">
        <v>21106</v>
      </c>
      <c r="B941" s="6" t="s">
        <v>190</v>
      </c>
      <c r="C941" t="s">
        <v>15082</v>
      </c>
      <c r="D941" s="6">
        <v>2</v>
      </c>
    </row>
    <row r="942" spans="1:4" x14ac:dyDescent="0.25">
      <c r="A942" s="6">
        <v>26523</v>
      </c>
      <c r="B942" s="6" t="s">
        <v>250</v>
      </c>
      <c r="C942" t="s">
        <v>15009</v>
      </c>
      <c r="D942" s="6">
        <v>2</v>
      </c>
    </row>
    <row r="943" spans="1:4" x14ac:dyDescent="0.25">
      <c r="A943" s="6">
        <v>32316</v>
      </c>
      <c r="B943" s="6" t="s">
        <v>39</v>
      </c>
      <c r="C943" t="s">
        <v>15382</v>
      </c>
      <c r="D943" s="6">
        <v>2</v>
      </c>
    </row>
    <row r="944" spans="1:4" x14ac:dyDescent="0.25">
      <c r="A944" s="6">
        <v>21440</v>
      </c>
      <c r="B944" s="6" t="s">
        <v>269</v>
      </c>
      <c r="C944" t="s">
        <v>15103</v>
      </c>
      <c r="D944" s="6">
        <v>2</v>
      </c>
    </row>
    <row r="945" spans="1:4" x14ac:dyDescent="0.25">
      <c r="A945" s="6">
        <v>21362</v>
      </c>
      <c r="B945" s="6" t="s">
        <v>34254</v>
      </c>
      <c r="C945" t="s">
        <v>36905</v>
      </c>
      <c r="D945" s="6">
        <v>2</v>
      </c>
    </row>
    <row r="946" spans="1:4" x14ac:dyDescent="0.25">
      <c r="A946" s="6">
        <v>38864</v>
      </c>
      <c r="B946" s="6" t="s">
        <v>172</v>
      </c>
      <c r="C946" t="s">
        <v>15465</v>
      </c>
      <c r="D946" s="6">
        <v>2</v>
      </c>
    </row>
    <row r="947" spans="1:4" x14ac:dyDescent="0.25">
      <c r="A947" s="6">
        <v>41248</v>
      </c>
      <c r="B947" s="6" t="s">
        <v>117</v>
      </c>
      <c r="C947" t="s">
        <v>15153</v>
      </c>
      <c r="D947" s="6">
        <v>2</v>
      </c>
    </row>
    <row r="948" spans="1:4" x14ac:dyDescent="0.25">
      <c r="A948" s="6">
        <v>26536</v>
      </c>
      <c r="B948" s="6" t="s">
        <v>36567</v>
      </c>
      <c r="C948" t="s">
        <v>36902</v>
      </c>
      <c r="D948" s="6">
        <v>2</v>
      </c>
    </row>
    <row r="949" spans="1:4" x14ac:dyDescent="0.25">
      <c r="A949" s="6">
        <v>22479</v>
      </c>
      <c r="B949" s="6" t="s">
        <v>138</v>
      </c>
      <c r="C949" t="s">
        <v>15287</v>
      </c>
      <c r="D949" s="6">
        <v>2</v>
      </c>
    </row>
    <row r="950" spans="1:4" x14ac:dyDescent="0.25">
      <c r="A950" s="6">
        <v>29298</v>
      </c>
      <c r="B950" s="6" t="s">
        <v>300</v>
      </c>
      <c r="C950" t="s">
        <v>15426</v>
      </c>
      <c r="D950" s="6">
        <v>2</v>
      </c>
    </row>
    <row r="951" spans="1:4" x14ac:dyDescent="0.25">
      <c r="A951" s="6">
        <v>27713</v>
      </c>
      <c r="B951" s="6" t="s">
        <v>189</v>
      </c>
      <c r="C951" t="s">
        <v>15451</v>
      </c>
      <c r="D951" s="6">
        <v>2</v>
      </c>
    </row>
    <row r="952" spans="1:4" x14ac:dyDescent="0.25">
      <c r="A952" s="6">
        <v>47473</v>
      </c>
      <c r="B952" s="6" t="s">
        <v>34020</v>
      </c>
      <c r="C952" t="s">
        <v>36900</v>
      </c>
      <c r="D952" s="6">
        <v>2</v>
      </c>
    </row>
    <row r="953" spans="1:4" x14ac:dyDescent="0.25">
      <c r="A953" s="6">
        <v>25892</v>
      </c>
      <c r="B953" s="6" t="s">
        <v>197</v>
      </c>
      <c r="C953" t="s">
        <v>15307</v>
      </c>
      <c r="D953" s="6">
        <v>2</v>
      </c>
    </row>
    <row r="954" spans="1:4" x14ac:dyDescent="0.25">
      <c r="A954" s="6">
        <v>26548</v>
      </c>
      <c r="B954" s="6" t="s">
        <v>268</v>
      </c>
      <c r="C954" t="s">
        <v>15419</v>
      </c>
      <c r="D954" s="6">
        <v>2</v>
      </c>
    </row>
    <row r="955" spans="1:4" x14ac:dyDescent="0.25">
      <c r="A955" s="6">
        <v>44580</v>
      </c>
      <c r="B955" s="6" t="s">
        <v>36154</v>
      </c>
      <c r="C955" t="s">
        <v>36897</v>
      </c>
      <c r="D955" s="6">
        <v>2</v>
      </c>
    </row>
    <row r="956" spans="1:4" x14ac:dyDescent="0.25">
      <c r="A956" s="6">
        <v>21800</v>
      </c>
      <c r="B956" s="6" t="s">
        <v>67</v>
      </c>
      <c r="C956" t="s">
        <v>15234</v>
      </c>
      <c r="D956" s="6">
        <v>2</v>
      </c>
    </row>
    <row r="957" spans="1:4" x14ac:dyDescent="0.25">
      <c r="A957" s="6">
        <v>20142</v>
      </c>
      <c r="B957" s="6" t="s">
        <v>34105</v>
      </c>
      <c r="C957" t="s">
        <v>36896</v>
      </c>
      <c r="D957" s="6">
        <v>2</v>
      </c>
    </row>
    <row r="958" spans="1:4" x14ac:dyDescent="0.25">
      <c r="A958" s="6">
        <v>27333</v>
      </c>
      <c r="B958" s="6" t="s">
        <v>203</v>
      </c>
      <c r="C958" t="s">
        <v>15413</v>
      </c>
      <c r="D958" s="6">
        <v>2</v>
      </c>
    </row>
    <row r="959" spans="1:4" x14ac:dyDescent="0.25">
      <c r="A959" s="6">
        <v>21152</v>
      </c>
      <c r="B959" s="6" t="s">
        <v>198</v>
      </c>
      <c r="C959" t="s">
        <v>15286</v>
      </c>
      <c r="D959" s="6">
        <v>2</v>
      </c>
    </row>
    <row r="960" spans="1:4" x14ac:dyDescent="0.25">
      <c r="A960" s="6">
        <v>21126</v>
      </c>
      <c r="B960" s="6" t="s">
        <v>195</v>
      </c>
      <c r="C960" t="s">
        <v>15110</v>
      </c>
      <c r="D960" s="6">
        <v>2</v>
      </c>
    </row>
    <row r="961" spans="1:4" x14ac:dyDescent="0.25">
      <c r="A961" s="6">
        <v>20918</v>
      </c>
      <c r="B961" s="6" t="s">
        <v>34085</v>
      </c>
      <c r="C961" t="s">
        <v>36892</v>
      </c>
      <c r="D961" s="6">
        <v>2</v>
      </c>
    </row>
    <row r="962" spans="1:4" x14ac:dyDescent="0.25">
      <c r="A962" s="6">
        <v>26564</v>
      </c>
      <c r="B962" s="6" t="s">
        <v>254</v>
      </c>
      <c r="C962" t="s">
        <v>15218</v>
      </c>
      <c r="D962" s="6">
        <v>2</v>
      </c>
    </row>
    <row r="963" spans="1:4" x14ac:dyDescent="0.25">
      <c r="A963" s="6">
        <v>26566</v>
      </c>
      <c r="B963" s="6" t="s">
        <v>88</v>
      </c>
      <c r="C963" t="s">
        <v>15415</v>
      </c>
      <c r="D963" s="6">
        <v>2</v>
      </c>
    </row>
    <row r="964" spans="1:4" x14ac:dyDescent="0.25">
      <c r="A964" s="6">
        <v>27344</v>
      </c>
      <c r="B964" s="6" t="s">
        <v>34078</v>
      </c>
      <c r="C964" t="s">
        <v>36882</v>
      </c>
      <c r="D964" s="6">
        <v>2</v>
      </c>
    </row>
    <row r="965" spans="1:4" x14ac:dyDescent="0.25">
      <c r="A965" s="6">
        <v>41200</v>
      </c>
      <c r="B965" s="6" t="s">
        <v>113</v>
      </c>
      <c r="C965" t="s">
        <v>15368</v>
      </c>
      <c r="D965" s="6">
        <v>2</v>
      </c>
    </row>
    <row r="966" spans="1:4" x14ac:dyDescent="0.25">
      <c r="A966" s="6">
        <v>25292</v>
      </c>
      <c r="B966" s="6" t="s">
        <v>9060</v>
      </c>
      <c r="C966" t="s">
        <v>15327</v>
      </c>
      <c r="D966" s="6">
        <v>2</v>
      </c>
    </row>
    <row r="967" spans="1:4" x14ac:dyDescent="0.25">
      <c r="A967" s="6">
        <v>42052</v>
      </c>
      <c r="B967" s="6" t="s">
        <v>153</v>
      </c>
      <c r="C967" t="s">
        <v>15262</v>
      </c>
      <c r="D967" s="6">
        <v>2</v>
      </c>
    </row>
    <row r="968" spans="1:4" x14ac:dyDescent="0.25">
      <c r="A968" s="6">
        <v>20147</v>
      </c>
      <c r="B968" s="6" t="s">
        <v>13</v>
      </c>
      <c r="C968" t="s">
        <v>15096</v>
      </c>
      <c r="D968" s="6">
        <v>2</v>
      </c>
    </row>
    <row r="969" spans="1:4" x14ac:dyDescent="0.25">
      <c r="A969" s="6">
        <v>20360</v>
      </c>
      <c r="B969" s="6" t="s">
        <v>34073</v>
      </c>
      <c r="C969" t="s">
        <v>36879</v>
      </c>
      <c r="D969" s="6">
        <v>2</v>
      </c>
    </row>
    <row r="970" spans="1:4" x14ac:dyDescent="0.25">
      <c r="A970" s="6">
        <v>36112</v>
      </c>
      <c r="B970" s="6" t="s">
        <v>152</v>
      </c>
      <c r="C970" t="s">
        <v>36878</v>
      </c>
      <c r="D970" s="6">
        <v>2</v>
      </c>
    </row>
    <row r="971" spans="1:4" x14ac:dyDescent="0.25">
      <c r="A971" s="6">
        <v>20402</v>
      </c>
      <c r="B971" s="6" t="s">
        <v>242</v>
      </c>
      <c r="C971" t="s">
        <v>15143</v>
      </c>
      <c r="D971" s="6">
        <v>2</v>
      </c>
    </row>
    <row r="972" spans="1:4" x14ac:dyDescent="0.25">
      <c r="A972" s="6">
        <v>44472</v>
      </c>
      <c r="B972" s="6" t="s">
        <v>34070</v>
      </c>
      <c r="C972" t="s">
        <v>36877</v>
      </c>
      <c r="D972" s="6">
        <v>2</v>
      </c>
    </row>
    <row r="973" spans="1:4" x14ac:dyDescent="0.25">
      <c r="A973" s="6">
        <v>21816</v>
      </c>
      <c r="B973" s="6" t="s">
        <v>34069</v>
      </c>
      <c r="C973" t="s">
        <v>36876</v>
      </c>
      <c r="D973" s="6">
        <v>2</v>
      </c>
    </row>
    <row r="974" spans="1:4" x14ac:dyDescent="0.25">
      <c r="A974" s="6">
        <v>21286</v>
      </c>
      <c r="B974" s="6" t="s">
        <v>228</v>
      </c>
      <c r="C974" t="s">
        <v>15125</v>
      </c>
      <c r="D974" s="6">
        <v>2</v>
      </c>
    </row>
    <row r="975" spans="1:4" x14ac:dyDescent="0.25">
      <c r="A975" s="6">
        <v>21390</v>
      </c>
      <c r="B975" s="6" t="s">
        <v>251</v>
      </c>
      <c r="C975" t="s">
        <v>15230</v>
      </c>
      <c r="D975" s="6">
        <v>2</v>
      </c>
    </row>
    <row r="976" spans="1:4" x14ac:dyDescent="0.25">
      <c r="A976" s="6">
        <v>20601</v>
      </c>
      <c r="B976" s="6" t="s">
        <v>166</v>
      </c>
      <c r="C976" t="s">
        <v>15024</v>
      </c>
      <c r="D976" s="6">
        <v>2</v>
      </c>
    </row>
    <row r="977" spans="1:4" x14ac:dyDescent="0.25">
      <c r="A977" s="6">
        <v>44581</v>
      </c>
      <c r="B977" s="6" t="s">
        <v>232</v>
      </c>
      <c r="C977" t="s">
        <v>15160</v>
      </c>
      <c r="D977" s="6">
        <v>2</v>
      </c>
    </row>
    <row r="978" spans="1:4" x14ac:dyDescent="0.25">
      <c r="A978" s="6">
        <v>21824</v>
      </c>
      <c r="B978" s="6" t="s">
        <v>78</v>
      </c>
      <c r="C978" t="s">
        <v>15378</v>
      </c>
      <c r="D978" s="6">
        <v>2</v>
      </c>
    </row>
    <row r="979" spans="1:4" x14ac:dyDescent="0.25">
      <c r="A979" s="6">
        <v>26608</v>
      </c>
      <c r="B979" s="6" t="s">
        <v>34059</v>
      </c>
      <c r="C979" t="s">
        <v>36873</v>
      </c>
      <c r="D979" s="6">
        <v>2</v>
      </c>
    </row>
    <row r="980" spans="1:4" x14ac:dyDescent="0.25">
      <c r="A980" s="6">
        <v>21333</v>
      </c>
      <c r="B980" s="6" t="s">
        <v>34058</v>
      </c>
      <c r="C980" t="s">
        <v>36872</v>
      </c>
      <c r="D980" s="6">
        <v>2</v>
      </c>
    </row>
    <row r="981" spans="1:4" x14ac:dyDescent="0.25">
      <c r="A981" s="6">
        <v>21322</v>
      </c>
      <c r="B981" s="6" t="s">
        <v>115</v>
      </c>
      <c r="C981" t="s">
        <v>15169</v>
      </c>
      <c r="D981" s="6">
        <v>2</v>
      </c>
    </row>
    <row r="982" spans="1:4" x14ac:dyDescent="0.25">
      <c r="A982" s="6">
        <v>42011</v>
      </c>
      <c r="B982" s="6" t="s">
        <v>160</v>
      </c>
      <c r="C982" t="s">
        <v>15303</v>
      </c>
      <c r="D982" s="6">
        <v>2</v>
      </c>
    </row>
    <row r="983" spans="1:4" x14ac:dyDescent="0.25">
      <c r="A983" s="6">
        <v>25461</v>
      </c>
      <c r="B983" s="6" t="s">
        <v>34055</v>
      </c>
      <c r="C983" t="s">
        <v>36871</v>
      </c>
      <c r="D983" s="6">
        <v>2</v>
      </c>
    </row>
    <row r="984" spans="1:4" x14ac:dyDescent="0.25">
      <c r="A984" s="6">
        <v>26615</v>
      </c>
      <c r="B984" s="6" t="s">
        <v>34053</v>
      </c>
      <c r="C984" t="s">
        <v>36870</v>
      </c>
      <c r="D984" s="6">
        <v>2</v>
      </c>
    </row>
    <row r="985" spans="1:4" x14ac:dyDescent="0.25">
      <c r="A985" s="6">
        <v>24687</v>
      </c>
      <c r="B985" s="6" t="s">
        <v>34051</v>
      </c>
      <c r="C985" t="s">
        <v>36869</v>
      </c>
      <c r="D985" s="6">
        <v>2</v>
      </c>
    </row>
    <row r="986" spans="1:4" x14ac:dyDescent="0.25">
      <c r="A986" s="6">
        <v>26641</v>
      </c>
      <c r="B986" s="6" t="s">
        <v>157</v>
      </c>
      <c r="C986" t="s">
        <v>15423</v>
      </c>
      <c r="D986" s="6">
        <v>2</v>
      </c>
    </row>
    <row r="987" spans="1:4" x14ac:dyDescent="0.25">
      <c r="A987" s="6">
        <v>42299</v>
      </c>
      <c r="B987" s="6" t="s">
        <v>159</v>
      </c>
      <c r="C987" t="s">
        <v>15295</v>
      </c>
      <c r="D987" s="6">
        <v>2</v>
      </c>
    </row>
    <row r="988" spans="1:4" x14ac:dyDescent="0.25">
      <c r="A988" s="6">
        <v>44752</v>
      </c>
      <c r="B988" s="6" t="s">
        <v>34042</v>
      </c>
      <c r="C988" t="s">
        <v>36866</v>
      </c>
      <c r="D988" s="6">
        <v>2</v>
      </c>
    </row>
    <row r="989" spans="1:4" x14ac:dyDescent="0.25">
      <c r="A989" s="6">
        <v>21160</v>
      </c>
      <c r="B989" s="15" t="s">
        <v>11712</v>
      </c>
      <c r="C989" t="s">
        <v>8583</v>
      </c>
      <c r="D989" s="6">
        <v>3</v>
      </c>
    </row>
    <row r="990" spans="1:4" x14ac:dyDescent="0.25">
      <c r="A990" s="6">
        <v>42441</v>
      </c>
      <c r="B990" s="15" t="s">
        <v>11713</v>
      </c>
      <c r="C990" t="s">
        <v>9579</v>
      </c>
      <c r="D990" s="6">
        <v>3</v>
      </c>
    </row>
    <row r="991" spans="1:4" x14ac:dyDescent="0.25">
      <c r="A991" s="6">
        <v>20424</v>
      </c>
      <c r="B991" s="15" t="s">
        <v>11715</v>
      </c>
      <c r="C991" t="s">
        <v>37149</v>
      </c>
      <c r="D991" s="6">
        <v>3</v>
      </c>
    </row>
    <row r="992" spans="1:4" x14ac:dyDescent="0.25">
      <c r="A992" s="6">
        <v>20242</v>
      </c>
      <c r="B992" s="15" t="s">
        <v>10270</v>
      </c>
      <c r="C992" t="s">
        <v>15053</v>
      </c>
      <c r="D992" s="6">
        <v>3</v>
      </c>
    </row>
    <row r="993" spans="1:4" x14ac:dyDescent="0.25">
      <c r="A993" s="6">
        <v>32342</v>
      </c>
      <c r="B993" s="15" t="s">
        <v>10290</v>
      </c>
      <c r="C993" t="s">
        <v>9714</v>
      </c>
      <c r="D993" s="6">
        <v>3</v>
      </c>
    </row>
    <row r="994" spans="1:4" x14ac:dyDescent="0.25">
      <c r="A994" s="6">
        <v>42280</v>
      </c>
      <c r="B994" s="15" t="s">
        <v>11721</v>
      </c>
      <c r="C994" t="s">
        <v>9745</v>
      </c>
      <c r="D994" s="6">
        <v>3</v>
      </c>
    </row>
    <row r="995" spans="1:4" x14ac:dyDescent="0.25">
      <c r="A995" s="6">
        <v>41778</v>
      </c>
      <c r="B995" s="15" t="s">
        <v>11726</v>
      </c>
      <c r="C995" t="s">
        <v>9954</v>
      </c>
      <c r="D995" s="6">
        <v>3</v>
      </c>
    </row>
    <row r="996" spans="1:4" x14ac:dyDescent="0.25">
      <c r="A996" s="6">
        <v>34695</v>
      </c>
      <c r="B996" s="15" t="s">
        <v>10286</v>
      </c>
      <c r="C996" t="s">
        <v>8768</v>
      </c>
      <c r="D996" s="6">
        <v>3</v>
      </c>
    </row>
    <row r="997" spans="1:4" x14ac:dyDescent="0.25">
      <c r="A997" s="6">
        <v>32622</v>
      </c>
      <c r="B997" s="6" t="s">
        <v>10076</v>
      </c>
      <c r="C997" t="s">
        <v>10077</v>
      </c>
      <c r="D997" s="6">
        <v>3</v>
      </c>
    </row>
    <row r="998" spans="1:4" x14ac:dyDescent="0.25">
      <c r="A998" s="6">
        <v>42129</v>
      </c>
      <c r="B998" s="6" t="s">
        <v>9083</v>
      </c>
      <c r="C998" t="s">
        <v>37337</v>
      </c>
      <c r="D998" s="6">
        <v>3</v>
      </c>
    </row>
    <row r="999" spans="1:4" x14ac:dyDescent="0.25">
      <c r="A999" s="6">
        <v>20089</v>
      </c>
      <c r="B999" s="6" t="s">
        <v>9085</v>
      </c>
      <c r="C999" t="s">
        <v>9086</v>
      </c>
      <c r="D999" s="6">
        <v>3</v>
      </c>
    </row>
    <row r="1000" spans="1:4" x14ac:dyDescent="0.25">
      <c r="A1000" s="6">
        <v>34232</v>
      </c>
      <c r="B1000" s="6" t="s">
        <v>9087</v>
      </c>
      <c r="C1000" t="s">
        <v>15010</v>
      </c>
      <c r="D1000" s="6">
        <v>3</v>
      </c>
    </row>
    <row r="1001" spans="1:4" x14ac:dyDescent="0.25">
      <c r="A1001" s="6">
        <v>20764</v>
      </c>
      <c r="B1001" s="6" t="s">
        <v>9089</v>
      </c>
      <c r="C1001" t="s">
        <v>8511</v>
      </c>
      <c r="D1001" s="6">
        <v>3</v>
      </c>
    </row>
    <row r="1002" spans="1:4" x14ac:dyDescent="0.25">
      <c r="A1002" s="6">
        <v>41617</v>
      </c>
      <c r="B1002" s="6" t="s">
        <v>9090</v>
      </c>
      <c r="C1002" t="s">
        <v>9091</v>
      </c>
      <c r="D1002" s="6">
        <v>3</v>
      </c>
    </row>
    <row r="1003" spans="1:4" x14ac:dyDescent="0.25">
      <c r="A1003" s="6">
        <v>37551</v>
      </c>
      <c r="B1003" s="6" t="s">
        <v>9092</v>
      </c>
      <c r="C1003" t="s">
        <v>15263</v>
      </c>
      <c r="D1003" s="6">
        <v>3</v>
      </c>
    </row>
    <row r="1004" spans="1:4" x14ac:dyDescent="0.25">
      <c r="A1004" s="6">
        <v>41978</v>
      </c>
      <c r="B1004" s="6" t="s">
        <v>11348</v>
      </c>
      <c r="C1004" t="s">
        <v>8464</v>
      </c>
      <c r="D1004" s="6">
        <v>3</v>
      </c>
    </row>
    <row r="1005" spans="1:4" x14ac:dyDescent="0.25">
      <c r="A1005" s="6">
        <v>24177</v>
      </c>
      <c r="B1005" s="6" t="s">
        <v>10085</v>
      </c>
      <c r="C1005" t="s">
        <v>8434</v>
      </c>
      <c r="D1005" s="6">
        <v>3</v>
      </c>
    </row>
    <row r="1006" spans="1:4" x14ac:dyDescent="0.25">
      <c r="A1006" s="6">
        <v>37555</v>
      </c>
      <c r="B1006" s="6" t="s">
        <v>11351</v>
      </c>
      <c r="C1006" t="s">
        <v>37329</v>
      </c>
      <c r="D1006" s="6">
        <v>3</v>
      </c>
    </row>
    <row r="1007" spans="1:4" x14ac:dyDescent="0.25">
      <c r="A1007" s="6">
        <v>34357</v>
      </c>
      <c r="B1007" s="6" t="s">
        <v>11352</v>
      </c>
      <c r="C1007" t="s">
        <v>8715</v>
      </c>
      <c r="D1007" s="6">
        <v>3</v>
      </c>
    </row>
    <row r="1008" spans="1:4" x14ac:dyDescent="0.25">
      <c r="A1008" s="6">
        <v>41268</v>
      </c>
      <c r="B1008" s="6" t="s">
        <v>11353</v>
      </c>
      <c r="C1008" t="s">
        <v>37326</v>
      </c>
      <c r="D1008" s="6">
        <v>3</v>
      </c>
    </row>
    <row r="1009" spans="1:4" x14ac:dyDescent="0.25">
      <c r="A1009" s="6">
        <v>37522</v>
      </c>
      <c r="B1009" s="6" t="s">
        <v>10086</v>
      </c>
      <c r="C1009" t="s">
        <v>10087</v>
      </c>
      <c r="D1009" s="6">
        <v>3</v>
      </c>
    </row>
    <row r="1010" spans="1:4" x14ac:dyDescent="0.25">
      <c r="A1010" s="6">
        <v>20123</v>
      </c>
      <c r="B1010" s="6" t="s">
        <v>9096</v>
      </c>
      <c r="C1010" t="s">
        <v>15190</v>
      </c>
      <c r="D1010" s="6">
        <v>3</v>
      </c>
    </row>
    <row r="1011" spans="1:4" x14ac:dyDescent="0.25">
      <c r="A1011" s="6">
        <v>32555</v>
      </c>
      <c r="B1011" s="6" t="s">
        <v>11356</v>
      </c>
      <c r="C1011" t="s">
        <v>8476</v>
      </c>
      <c r="D1011" s="6">
        <v>3</v>
      </c>
    </row>
    <row r="1012" spans="1:4" x14ac:dyDescent="0.25">
      <c r="A1012" s="6">
        <v>34270</v>
      </c>
      <c r="B1012" s="6" t="s">
        <v>11364</v>
      </c>
      <c r="C1012" t="s">
        <v>8589</v>
      </c>
      <c r="D1012" s="6">
        <v>3</v>
      </c>
    </row>
    <row r="1013" spans="1:4" x14ac:dyDescent="0.25">
      <c r="A1013" s="6">
        <v>32424</v>
      </c>
      <c r="B1013" s="6" t="s">
        <v>11367</v>
      </c>
      <c r="C1013" t="s">
        <v>8771</v>
      </c>
      <c r="D1013" s="6">
        <v>3</v>
      </c>
    </row>
    <row r="1014" spans="1:4" x14ac:dyDescent="0.25">
      <c r="A1014" s="6">
        <v>22253</v>
      </c>
      <c r="B1014" s="6" t="s">
        <v>10092</v>
      </c>
      <c r="C1014" t="s">
        <v>15049</v>
      </c>
      <c r="D1014" s="6">
        <v>3</v>
      </c>
    </row>
    <row r="1015" spans="1:4" x14ac:dyDescent="0.25">
      <c r="A1015" s="6">
        <v>32354</v>
      </c>
      <c r="B1015" s="6" t="s">
        <v>11375</v>
      </c>
      <c r="C1015" t="s">
        <v>11376</v>
      </c>
      <c r="D1015" s="6">
        <v>3</v>
      </c>
    </row>
    <row r="1016" spans="1:4" x14ac:dyDescent="0.25">
      <c r="A1016" s="6">
        <v>37579</v>
      </c>
      <c r="B1016" s="6" t="s">
        <v>10096</v>
      </c>
      <c r="C1016" t="s">
        <v>37306</v>
      </c>
      <c r="D1016" s="6">
        <v>3</v>
      </c>
    </row>
    <row r="1017" spans="1:4" x14ac:dyDescent="0.25">
      <c r="A1017" s="6">
        <v>24729</v>
      </c>
      <c r="B1017" s="6" t="s">
        <v>10097</v>
      </c>
      <c r="C1017" t="s">
        <v>15181</v>
      </c>
      <c r="D1017" s="6">
        <v>3</v>
      </c>
    </row>
    <row r="1018" spans="1:4" x14ac:dyDescent="0.25">
      <c r="A1018" s="6">
        <v>20415</v>
      </c>
      <c r="B1018" s="6" t="s">
        <v>9099</v>
      </c>
      <c r="C1018" t="s">
        <v>15421</v>
      </c>
      <c r="D1018" s="6">
        <v>3</v>
      </c>
    </row>
    <row r="1019" spans="1:4" x14ac:dyDescent="0.25">
      <c r="A1019" s="6">
        <v>20044</v>
      </c>
      <c r="B1019" s="6" t="s">
        <v>9104</v>
      </c>
      <c r="C1019" t="s">
        <v>15467</v>
      </c>
      <c r="D1019" s="6">
        <v>3</v>
      </c>
    </row>
    <row r="1020" spans="1:4" x14ac:dyDescent="0.25">
      <c r="A1020" s="6">
        <v>34957</v>
      </c>
      <c r="B1020" s="6" t="s">
        <v>9109</v>
      </c>
      <c r="C1020" t="s">
        <v>37290</v>
      </c>
      <c r="D1020" s="6">
        <v>3</v>
      </c>
    </row>
    <row r="1021" spans="1:4" x14ac:dyDescent="0.25">
      <c r="A1021" s="6">
        <v>32113</v>
      </c>
      <c r="B1021" s="6" t="s">
        <v>11384</v>
      </c>
      <c r="C1021" t="s">
        <v>8710</v>
      </c>
      <c r="D1021" s="6">
        <v>3</v>
      </c>
    </row>
    <row r="1022" spans="1:4" x14ac:dyDescent="0.25">
      <c r="A1022" s="6">
        <v>41851</v>
      </c>
      <c r="B1022" s="6" t="s">
        <v>9453</v>
      </c>
      <c r="C1022" t="s">
        <v>37284</v>
      </c>
      <c r="D1022" s="6">
        <v>3</v>
      </c>
    </row>
    <row r="1023" spans="1:4" x14ac:dyDescent="0.25">
      <c r="A1023" s="6">
        <v>24873</v>
      </c>
      <c r="B1023" s="6" t="s">
        <v>9117</v>
      </c>
      <c r="C1023" t="s">
        <v>15130</v>
      </c>
      <c r="D1023" s="6">
        <v>3</v>
      </c>
    </row>
    <row r="1024" spans="1:4" x14ac:dyDescent="0.25">
      <c r="A1024" s="6">
        <v>32375</v>
      </c>
      <c r="B1024" s="6" t="s">
        <v>11391</v>
      </c>
      <c r="C1024" t="s">
        <v>11392</v>
      </c>
      <c r="D1024" s="6">
        <v>3</v>
      </c>
    </row>
    <row r="1025" spans="1:4" x14ac:dyDescent="0.25">
      <c r="A1025" s="6">
        <v>42121</v>
      </c>
      <c r="B1025" s="6" t="s">
        <v>10287</v>
      </c>
      <c r="C1025" t="s">
        <v>8845</v>
      </c>
      <c r="D1025" s="6">
        <v>3</v>
      </c>
    </row>
    <row r="1026" spans="1:4" x14ac:dyDescent="0.25">
      <c r="A1026" s="6">
        <v>34545</v>
      </c>
      <c r="B1026" s="6" t="s">
        <v>11393</v>
      </c>
      <c r="C1026" t="s">
        <v>8371</v>
      </c>
      <c r="D1026" s="6">
        <v>3</v>
      </c>
    </row>
    <row r="1027" spans="1:4" x14ac:dyDescent="0.25">
      <c r="A1027" s="6">
        <v>37580</v>
      </c>
      <c r="B1027" s="6" t="s">
        <v>9457</v>
      </c>
      <c r="C1027" t="s">
        <v>9458</v>
      </c>
      <c r="D1027" s="6">
        <v>3</v>
      </c>
    </row>
    <row r="1028" spans="1:4" x14ac:dyDescent="0.25">
      <c r="A1028" s="6">
        <v>21199</v>
      </c>
      <c r="B1028" s="6" t="s">
        <v>9459</v>
      </c>
      <c r="C1028" t="s">
        <v>8698</v>
      </c>
      <c r="D1028" s="6">
        <v>3</v>
      </c>
    </row>
    <row r="1029" spans="1:4" x14ac:dyDescent="0.25">
      <c r="A1029" s="6">
        <v>34961</v>
      </c>
      <c r="B1029" s="6" t="s">
        <v>11401</v>
      </c>
      <c r="C1029" t="s">
        <v>8368</v>
      </c>
      <c r="D1029" s="6">
        <v>3</v>
      </c>
    </row>
    <row r="1030" spans="1:4" x14ac:dyDescent="0.25">
      <c r="A1030" s="6">
        <v>34764</v>
      </c>
      <c r="B1030" s="6" t="s">
        <v>11402</v>
      </c>
      <c r="C1030" t="s">
        <v>8690</v>
      </c>
      <c r="D1030" s="6">
        <v>3</v>
      </c>
    </row>
    <row r="1031" spans="1:4" x14ac:dyDescent="0.25">
      <c r="A1031" s="6">
        <v>32619</v>
      </c>
      <c r="B1031" s="6" t="s">
        <v>11405</v>
      </c>
      <c r="C1031" t="s">
        <v>15456</v>
      </c>
      <c r="D1031" s="6">
        <v>3</v>
      </c>
    </row>
    <row r="1032" spans="1:4" x14ac:dyDescent="0.25">
      <c r="A1032" s="6">
        <v>34956</v>
      </c>
      <c r="B1032" s="6" t="s">
        <v>11407</v>
      </c>
      <c r="C1032" t="s">
        <v>8491</v>
      </c>
      <c r="D1032" s="6">
        <v>3</v>
      </c>
    </row>
    <row r="1033" spans="1:4" x14ac:dyDescent="0.25">
      <c r="A1033" s="6">
        <v>34948</v>
      </c>
      <c r="B1033" s="6" t="s">
        <v>11408</v>
      </c>
      <c r="C1033" t="s">
        <v>8366</v>
      </c>
      <c r="D1033" s="6">
        <v>3</v>
      </c>
    </row>
    <row r="1034" spans="1:4" x14ac:dyDescent="0.25">
      <c r="A1034" s="6">
        <v>32600</v>
      </c>
      <c r="B1034" s="6" t="s">
        <v>11417</v>
      </c>
      <c r="C1034" t="s">
        <v>8477</v>
      </c>
      <c r="D1034" s="6">
        <v>3</v>
      </c>
    </row>
    <row r="1035" spans="1:4" x14ac:dyDescent="0.25">
      <c r="A1035" s="6">
        <v>32356</v>
      </c>
      <c r="B1035" s="6" t="s">
        <v>9464</v>
      </c>
      <c r="C1035" t="s">
        <v>8378</v>
      </c>
      <c r="D1035" s="6">
        <v>3</v>
      </c>
    </row>
    <row r="1036" spans="1:4" x14ac:dyDescent="0.25">
      <c r="A1036" s="6">
        <v>21948</v>
      </c>
      <c r="B1036" s="6" t="s">
        <v>9120</v>
      </c>
      <c r="C1036" t="s">
        <v>15034</v>
      </c>
      <c r="D1036" s="6">
        <v>3</v>
      </c>
    </row>
    <row r="1037" spans="1:4" x14ac:dyDescent="0.25">
      <c r="A1037" s="6">
        <v>34664</v>
      </c>
      <c r="B1037" s="6" t="s">
        <v>11421</v>
      </c>
      <c r="C1037" t="s">
        <v>8414</v>
      </c>
      <c r="D1037" s="6">
        <v>3</v>
      </c>
    </row>
    <row r="1038" spans="1:4" x14ac:dyDescent="0.25">
      <c r="A1038" s="6">
        <v>32548</v>
      </c>
      <c r="B1038" s="6" t="s">
        <v>11422</v>
      </c>
      <c r="C1038" t="s">
        <v>8455</v>
      </c>
      <c r="D1038" s="6">
        <v>3</v>
      </c>
    </row>
    <row r="1039" spans="1:4" x14ac:dyDescent="0.25">
      <c r="A1039" s="6">
        <v>20560</v>
      </c>
      <c r="B1039" s="6" t="s">
        <v>9124</v>
      </c>
      <c r="C1039" t="s">
        <v>8449</v>
      </c>
      <c r="D1039" s="6">
        <v>3</v>
      </c>
    </row>
    <row r="1040" spans="1:4" x14ac:dyDescent="0.25">
      <c r="A1040" s="6">
        <v>20450</v>
      </c>
      <c r="B1040" s="6" t="s">
        <v>9125</v>
      </c>
      <c r="C1040" t="s">
        <v>8484</v>
      </c>
      <c r="D1040" s="6">
        <v>3</v>
      </c>
    </row>
    <row r="1041" spans="1:4" x14ac:dyDescent="0.25">
      <c r="A1041" s="6">
        <v>21953</v>
      </c>
      <c r="B1041" s="6" t="s">
        <v>9128</v>
      </c>
      <c r="C1041" t="s">
        <v>9129</v>
      </c>
      <c r="D1041" s="6">
        <v>3</v>
      </c>
    </row>
    <row r="1042" spans="1:4" x14ac:dyDescent="0.25">
      <c r="A1042" s="6">
        <v>39223</v>
      </c>
      <c r="B1042" s="6" t="s">
        <v>9134</v>
      </c>
      <c r="C1042" t="s">
        <v>8372</v>
      </c>
      <c r="D1042" s="6">
        <v>3</v>
      </c>
    </row>
    <row r="1043" spans="1:4" x14ac:dyDescent="0.25">
      <c r="A1043" s="6">
        <v>32531</v>
      </c>
      <c r="B1043" s="6" t="s">
        <v>11428</v>
      </c>
      <c r="C1043" t="s">
        <v>11429</v>
      </c>
      <c r="D1043" s="6">
        <v>3</v>
      </c>
    </row>
    <row r="1044" spans="1:4" x14ac:dyDescent="0.25">
      <c r="A1044" s="6">
        <v>21316</v>
      </c>
      <c r="B1044" s="6" t="s">
        <v>9137</v>
      </c>
      <c r="C1044" t="s">
        <v>9138</v>
      </c>
      <c r="D1044" s="6">
        <v>3</v>
      </c>
    </row>
    <row r="1045" spans="1:4" x14ac:dyDescent="0.25">
      <c r="A1045" s="6">
        <v>34773</v>
      </c>
      <c r="B1045" s="6" t="s">
        <v>11430</v>
      </c>
      <c r="C1045" t="s">
        <v>8475</v>
      </c>
      <c r="D1045" s="6">
        <v>3</v>
      </c>
    </row>
    <row r="1046" spans="1:4" x14ac:dyDescent="0.25">
      <c r="A1046" s="6">
        <v>26098</v>
      </c>
      <c r="B1046" s="6" t="s">
        <v>9141</v>
      </c>
      <c r="C1046" t="s">
        <v>37258</v>
      </c>
      <c r="D1046" s="6">
        <v>3</v>
      </c>
    </row>
    <row r="1047" spans="1:4" x14ac:dyDescent="0.25">
      <c r="A1047" s="6">
        <v>32556</v>
      </c>
      <c r="B1047" s="6" t="s">
        <v>11431</v>
      </c>
      <c r="C1047" t="s">
        <v>15066</v>
      </c>
      <c r="D1047" s="6">
        <v>3</v>
      </c>
    </row>
    <row r="1048" spans="1:4" x14ac:dyDescent="0.25">
      <c r="A1048" s="6">
        <v>47542</v>
      </c>
      <c r="B1048" s="6" t="s">
        <v>11433</v>
      </c>
      <c r="C1048" t="s">
        <v>15250</v>
      </c>
      <c r="D1048" s="6">
        <v>3</v>
      </c>
    </row>
    <row r="1049" spans="1:4" x14ac:dyDescent="0.25">
      <c r="A1049" s="6">
        <v>32488</v>
      </c>
      <c r="B1049" s="6" t="s">
        <v>11436</v>
      </c>
      <c r="C1049" t="s">
        <v>8493</v>
      </c>
      <c r="D1049" s="6">
        <v>3</v>
      </c>
    </row>
    <row r="1050" spans="1:4" x14ac:dyDescent="0.25">
      <c r="A1050" s="6">
        <v>20425</v>
      </c>
      <c r="B1050" s="6" t="s">
        <v>9145</v>
      </c>
      <c r="C1050" t="s">
        <v>15284</v>
      </c>
      <c r="D1050" s="6">
        <v>3</v>
      </c>
    </row>
    <row r="1051" spans="1:4" x14ac:dyDescent="0.25">
      <c r="A1051" s="6">
        <v>34212</v>
      </c>
      <c r="B1051" s="6" t="s">
        <v>11437</v>
      </c>
      <c r="C1051" t="s">
        <v>8389</v>
      </c>
      <c r="D1051" s="6">
        <v>3</v>
      </c>
    </row>
    <row r="1052" spans="1:4" x14ac:dyDescent="0.25">
      <c r="A1052" s="6">
        <v>34223</v>
      </c>
      <c r="B1052" s="6" t="s">
        <v>11441</v>
      </c>
      <c r="C1052" t="s">
        <v>11442</v>
      </c>
      <c r="D1052" s="6">
        <v>3</v>
      </c>
    </row>
    <row r="1053" spans="1:4" x14ac:dyDescent="0.25">
      <c r="A1053" s="6">
        <v>32372</v>
      </c>
      <c r="B1053" s="6" t="s">
        <v>11443</v>
      </c>
      <c r="C1053" t="s">
        <v>8407</v>
      </c>
      <c r="D1053" s="6">
        <v>3</v>
      </c>
    </row>
    <row r="1054" spans="1:4" x14ac:dyDescent="0.25">
      <c r="A1054" s="6">
        <v>32365</v>
      </c>
      <c r="B1054" s="6" t="s">
        <v>9467</v>
      </c>
      <c r="C1054" t="s">
        <v>8638</v>
      </c>
      <c r="D1054" s="6">
        <v>3</v>
      </c>
    </row>
    <row r="1055" spans="1:4" x14ac:dyDescent="0.25">
      <c r="A1055" s="6">
        <v>34227</v>
      </c>
      <c r="B1055" s="6" t="s">
        <v>11444</v>
      </c>
      <c r="C1055" t="s">
        <v>15064</v>
      </c>
      <c r="D1055" s="6">
        <v>3</v>
      </c>
    </row>
    <row r="1056" spans="1:4" x14ac:dyDescent="0.25">
      <c r="A1056" s="6">
        <v>34609</v>
      </c>
      <c r="B1056" s="6" t="s">
        <v>11451</v>
      </c>
      <c r="C1056" t="s">
        <v>8480</v>
      </c>
      <c r="D1056" s="6">
        <v>3</v>
      </c>
    </row>
    <row r="1057" spans="1:4" x14ac:dyDescent="0.25">
      <c r="A1057" s="6">
        <v>34492</v>
      </c>
      <c r="B1057" s="6" t="s">
        <v>11452</v>
      </c>
      <c r="C1057" t="s">
        <v>8587</v>
      </c>
      <c r="D1057" s="6">
        <v>3</v>
      </c>
    </row>
    <row r="1058" spans="1:4" x14ac:dyDescent="0.25">
      <c r="A1058" s="6">
        <v>42195</v>
      </c>
      <c r="B1058" s="6" t="s">
        <v>9152</v>
      </c>
      <c r="C1058" t="s">
        <v>37250</v>
      </c>
      <c r="D1058" s="6">
        <v>3</v>
      </c>
    </row>
    <row r="1059" spans="1:4" x14ac:dyDescent="0.25">
      <c r="A1059" s="6">
        <v>20440</v>
      </c>
      <c r="B1059" s="6" t="s">
        <v>9154</v>
      </c>
      <c r="C1059" t="s">
        <v>15012</v>
      </c>
      <c r="D1059" s="6">
        <v>3</v>
      </c>
    </row>
    <row r="1060" spans="1:4" x14ac:dyDescent="0.25">
      <c r="A1060" s="6">
        <v>40476</v>
      </c>
      <c r="B1060" s="6" t="s">
        <v>11457</v>
      </c>
      <c r="C1060" t="s">
        <v>11458</v>
      </c>
      <c r="D1060" s="6">
        <v>3</v>
      </c>
    </row>
    <row r="1061" spans="1:4" x14ac:dyDescent="0.25">
      <c r="A1061" s="6">
        <v>32630</v>
      </c>
      <c r="B1061" s="6" t="s">
        <v>9468</v>
      </c>
      <c r="C1061" t="s">
        <v>15282</v>
      </c>
      <c r="D1061" s="6">
        <v>3</v>
      </c>
    </row>
    <row r="1062" spans="1:4" x14ac:dyDescent="0.25">
      <c r="A1062" s="6">
        <v>32359</v>
      </c>
      <c r="B1062" s="6" t="s">
        <v>11461</v>
      </c>
      <c r="C1062" t="s">
        <v>8404</v>
      </c>
      <c r="D1062" s="6">
        <v>3</v>
      </c>
    </row>
    <row r="1063" spans="1:4" x14ac:dyDescent="0.25">
      <c r="A1063" s="6">
        <v>34729</v>
      </c>
      <c r="B1063" s="6" t="s">
        <v>9470</v>
      </c>
      <c r="C1063" t="s">
        <v>37245</v>
      </c>
      <c r="D1063" s="6">
        <v>3</v>
      </c>
    </row>
    <row r="1064" spans="1:4" x14ac:dyDescent="0.25">
      <c r="A1064" s="6">
        <v>20791</v>
      </c>
      <c r="B1064" s="6" t="s">
        <v>9167</v>
      </c>
      <c r="C1064" t="s">
        <v>15051</v>
      </c>
      <c r="D1064" s="6">
        <v>3</v>
      </c>
    </row>
    <row r="1065" spans="1:4" x14ac:dyDescent="0.25">
      <c r="A1065" s="6">
        <v>34503</v>
      </c>
      <c r="B1065" s="6" t="s">
        <v>11464</v>
      </c>
      <c r="C1065" t="s">
        <v>8492</v>
      </c>
      <c r="D1065" s="6">
        <v>3</v>
      </c>
    </row>
    <row r="1066" spans="1:4" x14ac:dyDescent="0.25">
      <c r="A1066" s="6">
        <v>32613</v>
      </c>
      <c r="B1066" s="6" t="s">
        <v>9169</v>
      </c>
      <c r="C1066" t="s">
        <v>8440</v>
      </c>
      <c r="D1066" s="6">
        <v>3</v>
      </c>
    </row>
    <row r="1067" spans="1:4" x14ac:dyDescent="0.25">
      <c r="A1067" s="6">
        <v>21268</v>
      </c>
      <c r="B1067" s="6" t="s">
        <v>9171</v>
      </c>
      <c r="C1067" t="s">
        <v>8503</v>
      </c>
      <c r="D1067" s="6">
        <v>3</v>
      </c>
    </row>
    <row r="1068" spans="1:4" x14ac:dyDescent="0.25">
      <c r="A1068" s="6">
        <v>20766</v>
      </c>
      <c r="B1068" s="6" t="s">
        <v>9173</v>
      </c>
      <c r="C1068" t="s">
        <v>8602</v>
      </c>
      <c r="D1068" s="6">
        <v>3</v>
      </c>
    </row>
    <row r="1069" spans="1:4" x14ac:dyDescent="0.25">
      <c r="A1069" s="6">
        <v>32533</v>
      </c>
      <c r="B1069" s="6" t="s">
        <v>11465</v>
      </c>
      <c r="C1069" t="s">
        <v>8668</v>
      </c>
      <c r="D1069" s="6">
        <v>3</v>
      </c>
    </row>
    <row r="1070" spans="1:4" x14ac:dyDescent="0.25">
      <c r="A1070" s="6">
        <v>41503</v>
      </c>
      <c r="B1070" s="6" t="s">
        <v>11466</v>
      </c>
      <c r="C1070" t="s">
        <v>37241</v>
      </c>
      <c r="D1070" s="6">
        <v>3</v>
      </c>
    </row>
    <row r="1071" spans="1:4" x14ac:dyDescent="0.25">
      <c r="A1071" s="6">
        <v>32645</v>
      </c>
      <c r="B1071" s="6" t="s">
        <v>11469</v>
      </c>
      <c r="C1071" t="s">
        <v>8499</v>
      </c>
      <c r="D1071" s="6">
        <v>3</v>
      </c>
    </row>
    <row r="1072" spans="1:4" x14ac:dyDescent="0.25">
      <c r="A1072" s="6">
        <v>34282</v>
      </c>
      <c r="B1072" s="6" t="s">
        <v>9174</v>
      </c>
      <c r="C1072" t="s">
        <v>15294</v>
      </c>
      <c r="D1072" s="6">
        <v>3</v>
      </c>
    </row>
    <row r="1073" spans="1:4" x14ac:dyDescent="0.25">
      <c r="A1073" s="6">
        <v>32642</v>
      </c>
      <c r="B1073" s="6" t="s">
        <v>11470</v>
      </c>
      <c r="C1073" t="s">
        <v>11471</v>
      </c>
      <c r="D1073" s="6">
        <v>3</v>
      </c>
    </row>
    <row r="1074" spans="1:4" x14ac:dyDescent="0.25">
      <c r="A1074" s="6">
        <v>32637</v>
      </c>
      <c r="B1074" s="6" t="s">
        <v>10292</v>
      </c>
      <c r="C1074" t="s">
        <v>8433</v>
      </c>
      <c r="D1074" s="6">
        <v>3</v>
      </c>
    </row>
    <row r="1075" spans="1:4" x14ac:dyDescent="0.25">
      <c r="A1075" s="6">
        <v>20792</v>
      </c>
      <c r="B1075" s="6" t="s">
        <v>9176</v>
      </c>
      <c r="C1075" t="s">
        <v>15022</v>
      </c>
      <c r="D1075" s="6">
        <v>3</v>
      </c>
    </row>
    <row r="1076" spans="1:4" x14ac:dyDescent="0.25">
      <c r="A1076" s="6">
        <v>32673</v>
      </c>
      <c r="B1076" s="6" t="s">
        <v>11474</v>
      </c>
      <c r="C1076" t="s">
        <v>8494</v>
      </c>
      <c r="D1076" s="6">
        <v>3</v>
      </c>
    </row>
    <row r="1077" spans="1:4" x14ac:dyDescent="0.25">
      <c r="A1077" s="6">
        <v>20794</v>
      </c>
      <c r="B1077" s="6" t="s">
        <v>10123</v>
      </c>
      <c r="C1077" t="s">
        <v>8441</v>
      </c>
      <c r="D1077" s="6">
        <v>3</v>
      </c>
    </row>
    <row r="1078" spans="1:4" x14ac:dyDescent="0.25">
      <c r="A1078" s="6">
        <v>34881</v>
      </c>
      <c r="B1078" s="6" t="s">
        <v>11477</v>
      </c>
      <c r="C1078" t="s">
        <v>11478</v>
      </c>
      <c r="D1078" s="6">
        <v>3</v>
      </c>
    </row>
    <row r="1079" spans="1:4" x14ac:dyDescent="0.25">
      <c r="A1079" s="6">
        <v>34497</v>
      </c>
      <c r="B1079" s="6" t="s">
        <v>11479</v>
      </c>
      <c r="C1079" t="s">
        <v>8747</v>
      </c>
      <c r="D1079" s="6">
        <v>3</v>
      </c>
    </row>
    <row r="1080" spans="1:4" x14ac:dyDescent="0.25">
      <c r="A1080" s="6">
        <v>34674</v>
      </c>
      <c r="B1080" s="6" t="s">
        <v>11480</v>
      </c>
      <c r="C1080" t="s">
        <v>11481</v>
      </c>
      <c r="D1080" s="6">
        <v>3</v>
      </c>
    </row>
    <row r="1081" spans="1:4" x14ac:dyDescent="0.25">
      <c r="A1081" s="6">
        <v>34383</v>
      </c>
      <c r="B1081" s="6" t="s">
        <v>11486</v>
      </c>
      <c r="C1081" t="s">
        <v>8842</v>
      </c>
      <c r="D1081" s="6">
        <v>3</v>
      </c>
    </row>
    <row r="1082" spans="1:4" x14ac:dyDescent="0.25">
      <c r="A1082" s="6">
        <v>20674</v>
      </c>
      <c r="B1082" s="6" t="s">
        <v>9182</v>
      </c>
      <c r="C1082" t="s">
        <v>37225</v>
      </c>
      <c r="D1082" s="6">
        <v>3</v>
      </c>
    </row>
    <row r="1083" spans="1:4" x14ac:dyDescent="0.25">
      <c r="A1083" s="6">
        <v>37535</v>
      </c>
      <c r="B1083" s="6" t="s">
        <v>9186</v>
      </c>
      <c r="C1083" t="s">
        <v>9187</v>
      </c>
      <c r="D1083" s="6">
        <v>3</v>
      </c>
    </row>
    <row r="1084" spans="1:4" x14ac:dyDescent="0.25">
      <c r="A1084" s="6">
        <v>32549</v>
      </c>
      <c r="B1084" s="6" t="s">
        <v>11492</v>
      </c>
      <c r="C1084" t="s">
        <v>8397</v>
      </c>
      <c r="D1084" s="6">
        <v>3</v>
      </c>
    </row>
    <row r="1085" spans="1:4" x14ac:dyDescent="0.25">
      <c r="A1085" s="6">
        <v>41892</v>
      </c>
      <c r="B1085" s="6" t="s">
        <v>9190</v>
      </c>
      <c r="C1085" t="s">
        <v>37221</v>
      </c>
      <c r="D1085" s="6">
        <v>3</v>
      </c>
    </row>
    <row r="1086" spans="1:4" x14ac:dyDescent="0.25">
      <c r="A1086" s="6">
        <v>34338</v>
      </c>
      <c r="B1086" s="6" t="s">
        <v>10124</v>
      </c>
      <c r="C1086" t="s">
        <v>10125</v>
      </c>
      <c r="D1086" s="6">
        <v>3</v>
      </c>
    </row>
    <row r="1087" spans="1:4" x14ac:dyDescent="0.25">
      <c r="A1087" s="6">
        <v>32532</v>
      </c>
      <c r="B1087" s="6" t="s">
        <v>11497</v>
      </c>
      <c r="C1087" t="s">
        <v>8478</v>
      </c>
      <c r="D1087" s="6">
        <v>3</v>
      </c>
    </row>
    <row r="1088" spans="1:4" x14ac:dyDescent="0.25">
      <c r="A1088" s="6">
        <v>35010</v>
      </c>
      <c r="B1088" s="6" t="s">
        <v>9192</v>
      </c>
      <c r="C1088" t="s">
        <v>15336</v>
      </c>
      <c r="D1088" s="6">
        <v>3</v>
      </c>
    </row>
    <row r="1089" spans="1:4" x14ac:dyDescent="0.25">
      <c r="A1089" s="6">
        <v>34871</v>
      </c>
      <c r="B1089" s="6" t="s">
        <v>11503</v>
      </c>
      <c r="C1089" t="s">
        <v>8457</v>
      </c>
      <c r="D1089" s="6">
        <v>3</v>
      </c>
    </row>
    <row r="1090" spans="1:4" x14ac:dyDescent="0.25">
      <c r="A1090" s="6">
        <v>22254</v>
      </c>
      <c r="B1090" s="6" t="s">
        <v>10128</v>
      </c>
      <c r="C1090" t="s">
        <v>8733</v>
      </c>
      <c r="D1090" s="6">
        <v>3</v>
      </c>
    </row>
    <row r="1091" spans="1:4" x14ac:dyDescent="0.25">
      <c r="A1091" s="6">
        <v>32398</v>
      </c>
      <c r="B1091" s="6" t="s">
        <v>11511</v>
      </c>
      <c r="C1091" t="s">
        <v>8481</v>
      </c>
      <c r="D1091" s="6">
        <v>3</v>
      </c>
    </row>
    <row r="1092" spans="1:4" x14ac:dyDescent="0.25">
      <c r="A1092" s="6">
        <v>21156</v>
      </c>
      <c r="B1092" s="6" t="s">
        <v>10131</v>
      </c>
      <c r="C1092" t="s">
        <v>10132</v>
      </c>
      <c r="D1092" s="6">
        <v>3</v>
      </c>
    </row>
    <row r="1093" spans="1:4" x14ac:dyDescent="0.25">
      <c r="A1093" s="6">
        <v>34588</v>
      </c>
      <c r="B1093" s="6" t="s">
        <v>11513</v>
      </c>
      <c r="C1093" t="s">
        <v>8474</v>
      </c>
      <c r="D1093" s="6">
        <v>3</v>
      </c>
    </row>
    <row r="1094" spans="1:4" x14ac:dyDescent="0.25">
      <c r="A1094" s="6">
        <v>41681</v>
      </c>
      <c r="B1094" s="6" t="s">
        <v>10133</v>
      </c>
      <c r="C1094" t="s">
        <v>10134</v>
      </c>
      <c r="D1094" s="6">
        <v>3</v>
      </c>
    </row>
    <row r="1095" spans="1:4" x14ac:dyDescent="0.25">
      <c r="A1095" s="6">
        <v>32520</v>
      </c>
      <c r="B1095" s="6" t="s">
        <v>11514</v>
      </c>
      <c r="C1095" t="s">
        <v>8839</v>
      </c>
      <c r="D1095" s="6">
        <v>3</v>
      </c>
    </row>
    <row r="1096" spans="1:4" x14ac:dyDescent="0.25">
      <c r="A1096" s="6">
        <v>32611</v>
      </c>
      <c r="B1096" s="6" t="s">
        <v>10135</v>
      </c>
      <c r="C1096" t="s">
        <v>8835</v>
      </c>
      <c r="D1096" s="6">
        <v>3</v>
      </c>
    </row>
    <row r="1097" spans="1:4" x14ac:dyDescent="0.25">
      <c r="A1097" s="6">
        <v>32655</v>
      </c>
      <c r="B1097" s="6" t="s">
        <v>11519</v>
      </c>
      <c r="C1097" t="s">
        <v>8769</v>
      </c>
      <c r="D1097" s="6">
        <v>3</v>
      </c>
    </row>
    <row r="1098" spans="1:4" x14ac:dyDescent="0.25">
      <c r="A1098" s="6">
        <v>32437</v>
      </c>
      <c r="B1098" s="6" t="s">
        <v>9203</v>
      </c>
      <c r="C1098" t="s">
        <v>9204</v>
      </c>
      <c r="D1098" s="6">
        <v>3</v>
      </c>
    </row>
    <row r="1099" spans="1:4" x14ac:dyDescent="0.25">
      <c r="A1099" s="6">
        <v>21385</v>
      </c>
      <c r="B1099" s="6" t="s">
        <v>9208</v>
      </c>
      <c r="C1099" t="s">
        <v>15048</v>
      </c>
      <c r="D1099" s="6">
        <v>3</v>
      </c>
    </row>
    <row r="1100" spans="1:4" x14ac:dyDescent="0.25">
      <c r="A1100" s="6">
        <v>32623</v>
      </c>
      <c r="B1100" s="6" t="s">
        <v>9210</v>
      </c>
      <c r="C1100" t="s">
        <v>37215</v>
      </c>
      <c r="D1100" s="6">
        <v>3</v>
      </c>
    </row>
    <row r="1101" spans="1:4" x14ac:dyDescent="0.25">
      <c r="A1101" s="6">
        <v>40290</v>
      </c>
      <c r="B1101" s="6" t="s">
        <v>10138</v>
      </c>
      <c r="C1101" t="s">
        <v>10139</v>
      </c>
      <c r="D1101" s="6">
        <v>3</v>
      </c>
    </row>
    <row r="1102" spans="1:4" x14ac:dyDescent="0.25">
      <c r="A1102" s="6">
        <v>40372</v>
      </c>
      <c r="B1102" s="6" t="s">
        <v>11525</v>
      </c>
      <c r="C1102" t="s">
        <v>8633</v>
      </c>
      <c r="D1102" s="6">
        <v>3</v>
      </c>
    </row>
    <row r="1103" spans="1:4" x14ac:dyDescent="0.25">
      <c r="A1103" s="6">
        <v>20262</v>
      </c>
      <c r="B1103" s="6" t="s">
        <v>9212</v>
      </c>
      <c r="C1103" t="s">
        <v>9213</v>
      </c>
      <c r="D1103" s="6">
        <v>3</v>
      </c>
    </row>
    <row r="1104" spans="1:4" x14ac:dyDescent="0.25">
      <c r="A1104" s="6">
        <v>25436</v>
      </c>
      <c r="B1104" s="6" t="s">
        <v>9214</v>
      </c>
      <c r="C1104" t="s">
        <v>15447</v>
      </c>
      <c r="D1104" s="6">
        <v>3</v>
      </c>
    </row>
    <row r="1105" spans="1:4" x14ac:dyDescent="0.25">
      <c r="A1105" s="6">
        <v>42352</v>
      </c>
      <c r="B1105" s="6" t="s">
        <v>10140</v>
      </c>
      <c r="C1105" t="s">
        <v>10141</v>
      </c>
      <c r="D1105" s="6">
        <v>3</v>
      </c>
    </row>
    <row r="1106" spans="1:4" x14ac:dyDescent="0.25">
      <c r="A1106" s="6">
        <v>34365</v>
      </c>
      <c r="B1106" s="6" t="s">
        <v>11529</v>
      </c>
      <c r="C1106" t="s">
        <v>8483</v>
      </c>
      <c r="D1106" s="6">
        <v>3</v>
      </c>
    </row>
    <row r="1107" spans="1:4" x14ac:dyDescent="0.25">
      <c r="A1107" s="6">
        <v>21995</v>
      </c>
      <c r="B1107" s="6" t="s">
        <v>9216</v>
      </c>
      <c r="C1107" t="s">
        <v>15021</v>
      </c>
      <c r="D1107" s="6">
        <v>3</v>
      </c>
    </row>
    <row r="1108" spans="1:4" x14ac:dyDescent="0.25">
      <c r="A1108" s="6">
        <v>32519</v>
      </c>
      <c r="B1108" s="6" t="s">
        <v>11530</v>
      </c>
      <c r="C1108" t="s">
        <v>15057</v>
      </c>
      <c r="D1108" s="6">
        <v>3</v>
      </c>
    </row>
    <row r="1109" spans="1:4" x14ac:dyDescent="0.25">
      <c r="A1109" s="6">
        <v>34300</v>
      </c>
      <c r="B1109" s="6" t="s">
        <v>11534</v>
      </c>
      <c r="C1109" t="s">
        <v>8411</v>
      </c>
      <c r="D1109" s="6">
        <v>3</v>
      </c>
    </row>
    <row r="1110" spans="1:4" x14ac:dyDescent="0.25">
      <c r="A1110" s="6">
        <v>37564</v>
      </c>
      <c r="B1110" s="6" t="s">
        <v>11535</v>
      </c>
      <c r="C1110" t="s">
        <v>11536</v>
      </c>
      <c r="D1110" s="6">
        <v>3</v>
      </c>
    </row>
    <row r="1111" spans="1:4" x14ac:dyDescent="0.25">
      <c r="A1111" s="6">
        <v>24291</v>
      </c>
      <c r="B1111" s="6" t="s">
        <v>10148</v>
      </c>
      <c r="C1111" t="s">
        <v>10149</v>
      </c>
      <c r="D1111" s="6">
        <v>3</v>
      </c>
    </row>
    <row r="1112" spans="1:4" x14ac:dyDescent="0.25">
      <c r="A1112" s="6">
        <v>34518</v>
      </c>
      <c r="B1112" s="6" t="s">
        <v>10153</v>
      </c>
      <c r="C1112" t="s">
        <v>8693</v>
      </c>
      <c r="D1112" s="6">
        <v>3</v>
      </c>
    </row>
    <row r="1113" spans="1:4" x14ac:dyDescent="0.25">
      <c r="A1113" s="6">
        <v>24255</v>
      </c>
      <c r="B1113" s="6" t="s">
        <v>10154</v>
      </c>
      <c r="C1113" t="s">
        <v>8808</v>
      </c>
      <c r="D1113" s="6">
        <v>3</v>
      </c>
    </row>
    <row r="1114" spans="1:4" x14ac:dyDescent="0.25">
      <c r="A1114" s="6">
        <v>29167</v>
      </c>
      <c r="B1114" s="6" t="s">
        <v>9227</v>
      </c>
      <c r="C1114" t="s">
        <v>15424</v>
      </c>
      <c r="D1114" s="6">
        <v>3</v>
      </c>
    </row>
    <row r="1115" spans="1:4" x14ac:dyDescent="0.25">
      <c r="A1115" s="6">
        <v>32442</v>
      </c>
      <c r="B1115" s="6" t="s">
        <v>11548</v>
      </c>
      <c r="C1115" t="s">
        <v>8391</v>
      </c>
      <c r="D1115" s="6">
        <v>3</v>
      </c>
    </row>
    <row r="1116" spans="1:4" x14ac:dyDescent="0.25">
      <c r="A1116" s="6">
        <v>21196</v>
      </c>
      <c r="B1116" s="6" t="s">
        <v>9229</v>
      </c>
      <c r="C1116" t="s">
        <v>8509</v>
      </c>
      <c r="D1116" s="6">
        <v>3</v>
      </c>
    </row>
    <row r="1117" spans="1:4" x14ac:dyDescent="0.25">
      <c r="A1117" s="6">
        <v>40373</v>
      </c>
      <c r="B1117" s="6" t="s">
        <v>11554</v>
      </c>
      <c r="C1117" t="s">
        <v>37202</v>
      </c>
      <c r="D1117" s="6">
        <v>3</v>
      </c>
    </row>
    <row r="1118" spans="1:4" x14ac:dyDescent="0.25">
      <c r="A1118" s="6">
        <v>40371</v>
      </c>
      <c r="B1118" s="6" t="s">
        <v>9232</v>
      </c>
      <c r="C1118" t="s">
        <v>9233</v>
      </c>
      <c r="D1118" s="6">
        <v>3</v>
      </c>
    </row>
    <row r="1119" spans="1:4" x14ac:dyDescent="0.25">
      <c r="A1119" s="6">
        <v>42315</v>
      </c>
      <c r="B1119" s="6" t="s">
        <v>9234</v>
      </c>
      <c r="C1119" t="s">
        <v>37199</v>
      </c>
      <c r="D1119" s="6">
        <v>3</v>
      </c>
    </row>
    <row r="1120" spans="1:4" x14ac:dyDescent="0.25">
      <c r="A1120" s="6">
        <v>27084</v>
      </c>
      <c r="B1120" s="6" t="s">
        <v>9236</v>
      </c>
      <c r="C1120" t="s">
        <v>37198</v>
      </c>
      <c r="D1120" s="6">
        <v>3</v>
      </c>
    </row>
    <row r="1121" spans="1:4" x14ac:dyDescent="0.25">
      <c r="A1121" s="6">
        <v>34723</v>
      </c>
      <c r="B1121" s="6" t="s">
        <v>10283</v>
      </c>
      <c r="C1121" t="s">
        <v>8370</v>
      </c>
      <c r="D1121" s="6">
        <v>3</v>
      </c>
    </row>
    <row r="1122" spans="1:4" x14ac:dyDescent="0.25">
      <c r="A1122" s="6">
        <v>32580</v>
      </c>
      <c r="B1122" s="6" t="s">
        <v>11559</v>
      </c>
      <c r="C1122" t="s">
        <v>8399</v>
      </c>
      <c r="D1122" s="6">
        <v>3</v>
      </c>
    </row>
    <row r="1123" spans="1:4" x14ac:dyDescent="0.25">
      <c r="A1123" s="6">
        <v>23914</v>
      </c>
      <c r="B1123" s="6" t="s">
        <v>9238</v>
      </c>
      <c r="C1123" t="s">
        <v>8482</v>
      </c>
      <c r="D1123" s="6">
        <v>3</v>
      </c>
    </row>
    <row r="1124" spans="1:4" x14ac:dyDescent="0.25">
      <c r="A1124" s="6">
        <v>41883</v>
      </c>
      <c r="B1124" s="6" t="s">
        <v>9501</v>
      </c>
      <c r="C1124" t="s">
        <v>37188</v>
      </c>
      <c r="D1124" s="6">
        <v>3</v>
      </c>
    </row>
    <row r="1125" spans="1:4" x14ac:dyDescent="0.25">
      <c r="A1125" s="6">
        <v>32552</v>
      </c>
      <c r="B1125" s="6" t="s">
        <v>11562</v>
      </c>
      <c r="C1125" t="s">
        <v>8400</v>
      </c>
      <c r="D1125" s="6">
        <v>3</v>
      </c>
    </row>
    <row r="1126" spans="1:4" x14ac:dyDescent="0.25">
      <c r="A1126" s="6">
        <v>32558</v>
      </c>
      <c r="B1126" s="6" t="s">
        <v>10284</v>
      </c>
      <c r="C1126" t="s">
        <v>8740</v>
      </c>
      <c r="D1126" s="6">
        <v>3</v>
      </c>
    </row>
    <row r="1127" spans="1:4" x14ac:dyDescent="0.25">
      <c r="A1127" s="6">
        <v>20770</v>
      </c>
      <c r="B1127" s="6" t="s">
        <v>9243</v>
      </c>
      <c r="C1127" t="s">
        <v>15118</v>
      </c>
      <c r="D1127" s="6">
        <v>3</v>
      </c>
    </row>
    <row r="1128" spans="1:4" x14ac:dyDescent="0.25">
      <c r="A1128" s="6">
        <v>34673</v>
      </c>
      <c r="B1128" s="6" t="s">
        <v>11566</v>
      </c>
      <c r="C1128" t="s">
        <v>15020</v>
      </c>
      <c r="D1128" s="6">
        <v>3</v>
      </c>
    </row>
    <row r="1129" spans="1:4" x14ac:dyDescent="0.25">
      <c r="A1129" s="6">
        <v>34528</v>
      </c>
      <c r="B1129" s="6" t="s">
        <v>11574</v>
      </c>
      <c r="C1129" t="s">
        <v>15045</v>
      </c>
      <c r="D1129" s="6">
        <v>3</v>
      </c>
    </row>
    <row r="1130" spans="1:4" x14ac:dyDescent="0.25">
      <c r="A1130" s="6">
        <v>44340</v>
      </c>
      <c r="B1130" s="6" t="s">
        <v>11576</v>
      </c>
      <c r="C1130" t="s">
        <v>11577</v>
      </c>
      <c r="D1130" s="6">
        <v>3</v>
      </c>
    </row>
    <row r="1131" spans="1:4" x14ac:dyDescent="0.25">
      <c r="A1131" s="6">
        <v>24081</v>
      </c>
      <c r="B1131" s="6" t="s">
        <v>9251</v>
      </c>
      <c r="C1131" t="s">
        <v>15116</v>
      </c>
      <c r="D1131" s="6">
        <v>3</v>
      </c>
    </row>
    <row r="1132" spans="1:4" x14ac:dyDescent="0.25">
      <c r="A1132" s="6">
        <v>34372</v>
      </c>
      <c r="B1132" s="6" t="s">
        <v>11581</v>
      </c>
      <c r="C1132" t="s">
        <v>11582</v>
      </c>
      <c r="D1132" s="6">
        <v>3</v>
      </c>
    </row>
    <row r="1133" spans="1:4" x14ac:dyDescent="0.25">
      <c r="A1133" s="6">
        <v>34324</v>
      </c>
      <c r="B1133" s="6" t="s">
        <v>10186</v>
      </c>
      <c r="C1133" t="s">
        <v>15345</v>
      </c>
      <c r="D1133" s="6">
        <v>3</v>
      </c>
    </row>
    <row r="1134" spans="1:4" x14ac:dyDescent="0.25">
      <c r="A1134" s="6">
        <v>34928</v>
      </c>
      <c r="B1134" s="6" t="s">
        <v>10298</v>
      </c>
      <c r="C1134" t="s">
        <v>10297</v>
      </c>
      <c r="D1134" s="6">
        <v>3</v>
      </c>
    </row>
    <row r="1135" spans="1:4" x14ac:dyDescent="0.25">
      <c r="A1135" s="6">
        <v>21337</v>
      </c>
      <c r="B1135" s="6" t="s">
        <v>9253</v>
      </c>
      <c r="C1135" t="s">
        <v>8634</v>
      </c>
      <c r="D1135" s="6">
        <v>3</v>
      </c>
    </row>
    <row r="1136" spans="1:4" x14ac:dyDescent="0.25">
      <c r="A1136" s="6">
        <v>32525</v>
      </c>
      <c r="B1136" s="6" t="s">
        <v>11585</v>
      </c>
      <c r="C1136" t="s">
        <v>8505</v>
      </c>
      <c r="D1136" s="6">
        <v>3</v>
      </c>
    </row>
    <row r="1137" spans="1:4" x14ac:dyDescent="0.25">
      <c r="A1137" s="6">
        <v>34252</v>
      </c>
      <c r="B1137" s="6" t="s">
        <v>11586</v>
      </c>
      <c r="C1137" t="s">
        <v>8392</v>
      </c>
      <c r="D1137" s="6">
        <v>3</v>
      </c>
    </row>
    <row r="1138" spans="1:4" x14ac:dyDescent="0.25">
      <c r="A1138" s="6">
        <v>20311</v>
      </c>
      <c r="B1138" s="6" t="s">
        <v>9258</v>
      </c>
      <c r="C1138" t="s">
        <v>15128</v>
      </c>
      <c r="D1138" s="6">
        <v>3</v>
      </c>
    </row>
    <row r="1139" spans="1:4" x14ac:dyDescent="0.25">
      <c r="A1139" s="6">
        <v>24211</v>
      </c>
      <c r="B1139" s="6" t="s">
        <v>10200</v>
      </c>
      <c r="C1139" t="s">
        <v>8428</v>
      </c>
      <c r="D1139" s="6">
        <v>3</v>
      </c>
    </row>
    <row r="1140" spans="1:4" x14ac:dyDescent="0.25">
      <c r="A1140" s="6">
        <v>41623</v>
      </c>
      <c r="B1140" s="6" t="s">
        <v>10203</v>
      </c>
      <c r="C1140" t="s">
        <v>15177</v>
      </c>
      <c r="D1140" s="6">
        <v>3</v>
      </c>
    </row>
    <row r="1141" spans="1:4" x14ac:dyDescent="0.25">
      <c r="A1141" s="6">
        <v>34586</v>
      </c>
      <c r="B1141" s="6" t="s">
        <v>11593</v>
      </c>
      <c r="C1141" t="s">
        <v>8772</v>
      </c>
      <c r="D1141" s="6">
        <v>3</v>
      </c>
    </row>
    <row r="1142" spans="1:4" x14ac:dyDescent="0.25">
      <c r="A1142" s="6">
        <v>34962</v>
      </c>
      <c r="B1142" s="6" t="s">
        <v>11594</v>
      </c>
      <c r="C1142" t="s">
        <v>8388</v>
      </c>
      <c r="D1142" s="6">
        <v>3</v>
      </c>
    </row>
    <row r="1143" spans="1:4" x14ac:dyDescent="0.25">
      <c r="A1143" s="6">
        <v>37553</v>
      </c>
      <c r="B1143" s="6" t="s">
        <v>10205</v>
      </c>
      <c r="C1143" t="s">
        <v>10206</v>
      </c>
      <c r="D1143" s="6">
        <v>3</v>
      </c>
    </row>
    <row r="1144" spans="1:4" x14ac:dyDescent="0.25">
      <c r="A1144" s="6">
        <v>34566</v>
      </c>
      <c r="B1144" s="6" t="s">
        <v>11597</v>
      </c>
      <c r="C1144" t="s">
        <v>11545</v>
      </c>
      <c r="D1144" s="6">
        <v>3</v>
      </c>
    </row>
    <row r="1145" spans="1:4" x14ac:dyDescent="0.25">
      <c r="A1145" s="6">
        <v>32581</v>
      </c>
      <c r="B1145" s="6" t="s">
        <v>11598</v>
      </c>
      <c r="C1145" t="s">
        <v>8490</v>
      </c>
      <c r="D1145" s="6">
        <v>3</v>
      </c>
    </row>
    <row r="1146" spans="1:4" x14ac:dyDescent="0.25">
      <c r="A1146" s="6">
        <v>20249</v>
      </c>
      <c r="B1146" s="6" t="s">
        <v>9508</v>
      </c>
      <c r="C1146" t="s">
        <v>8841</v>
      </c>
      <c r="D1146" s="6">
        <v>3</v>
      </c>
    </row>
    <row r="1147" spans="1:4" x14ac:dyDescent="0.25">
      <c r="A1147" s="6">
        <v>21395</v>
      </c>
      <c r="B1147" s="6" t="s">
        <v>9511</v>
      </c>
      <c r="C1147" t="s">
        <v>15037</v>
      </c>
      <c r="D1147" s="6">
        <v>3</v>
      </c>
    </row>
    <row r="1148" spans="1:4" x14ac:dyDescent="0.25">
      <c r="A1148" s="6">
        <v>20088</v>
      </c>
      <c r="B1148" s="6" t="s">
        <v>10214</v>
      </c>
      <c r="C1148" t="s">
        <v>37171</v>
      </c>
      <c r="D1148" s="6">
        <v>3</v>
      </c>
    </row>
    <row r="1149" spans="1:4" x14ac:dyDescent="0.25">
      <c r="A1149" s="6">
        <v>20370</v>
      </c>
      <c r="B1149" s="6" t="s">
        <v>9515</v>
      </c>
      <c r="C1149" t="s">
        <v>8415</v>
      </c>
      <c r="D1149" s="6">
        <v>3</v>
      </c>
    </row>
    <row r="1150" spans="1:4" x14ac:dyDescent="0.25">
      <c r="A1150" s="6">
        <v>22265</v>
      </c>
      <c r="B1150" s="6" t="s">
        <v>10216</v>
      </c>
      <c r="C1150" t="s">
        <v>15046</v>
      </c>
      <c r="D1150" s="6">
        <v>3</v>
      </c>
    </row>
    <row r="1151" spans="1:4" x14ac:dyDescent="0.25">
      <c r="A1151" s="6">
        <v>22341</v>
      </c>
      <c r="B1151" s="6" t="s">
        <v>9519</v>
      </c>
      <c r="C1151" t="s">
        <v>9520</v>
      </c>
      <c r="D1151" s="6">
        <v>3</v>
      </c>
    </row>
    <row r="1152" spans="1:4" x14ac:dyDescent="0.25">
      <c r="A1152" s="6">
        <v>32628</v>
      </c>
      <c r="B1152" s="6" t="s">
        <v>11605</v>
      </c>
      <c r="C1152" t="s">
        <v>8473</v>
      </c>
      <c r="D1152" s="6">
        <v>3</v>
      </c>
    </row>
    <row r="1153" spans="1:4" x14ac:dyDescent="0.25">
      <c r="A1153" s="6">
        <v>34590</v>
      </c>
      <c r="B1153" s="6" t="s">
        <v>11606</v>
      </c>
      <c r="C1153" t="s">
        <v>8412</v>
      </c>
      <c r="D1153" s="6">
        <v>3</v>
      </c>
    </row>
    <row r="1154" spans="1:4" x14ac:dyDescent="0.25">
      <c r="A1154" s="6">
        <v>34542</v>
      </c>
      <c r="B1154" s="6" t="s">
        <v>11611</v>
      </c>
      <c r="C1154" t="s">
        <v>37170</v>
      </c>
      <c r="D1154" s="6">
        <v>3</v>
      </c>
    </row>
    <row r="1155" spans="1:4" x14ac:dyDescent="0.25">
      <c r="A1155" s="6">
        <v>40360</v>
      </c>
      <c r="B1155" s="6" t="s">
        <v>11613</v>
      </c>
      <c r="C1155" t="s">
        <v>15266</v>
      </c>
      <c r="D1155" s="6">
        <v>3</v>
      </c>
    </row>
    <row r="1156" spans="1:4" x14ac:dyDescent="0.25">
      <c r="A1156" s="6">
        <v>23862</v>
      </c>
      <c r="B1156" s="6" t="s">
        <v>9523</v>
      </c>
      <c r="C1156" t="s">
        <v>8576</v>
      </c>
      <c r="D1156" s="6">
        <v>3</v>
      </c>
    </row>
    <row r="1157" spans="1:4" x14ac:dyDescent="0.25">
      <c r="A1157" s="6">
        <v>34549</v>
      </c>
      <c r="B1157" s="6" t="s">
        <v>11615</v>
      </c>
      <c r="C1157" t="s">
        <v>8850</v>
      </c>
      <c r="D1157" s="6">
        <v>3</v>
      </c>
    </row>
    <row r="1158" spans="1:4" x14ac:dyDescent="0.25">
      <c r="A1158" s="6">
        <v>24085</v>
      </c>
      <c r="B1158" s="6" t="s">
        <v>10224</v>
      </c>
      <c r="C1158" t="s">
        <v>8502</v>
      </c>
      <c r="D1158" s="6">
        <v>3</v>
      </c>
    </row>
    <row r="1159" spans="1:4" x14ac:dyDescent="0.25">
      <c r="A1159" s="6">
        <v>22267</v>
      </c>
      <c r="B1159" s="6" t="s">
        <v>10225</v>
      </c>
      <c r="C1159" t="s">
        <v>8432</v>
      </c>
      <c r="D1159" s="6">
        <v>3</v>
      </c>
    </row>
    <row r="1160" spans="1:4" x14ac:dyDescent="0.25">
      <c r="A1160" s="6">
        <v>36933</v>
      </c>
      <c r="B1160" s="6" t="s">
        <v>10229</v>
      </c>
      <c r="C1160" t="s">
        <v>15403</v>
      </c>
      <c r="D1160" s="6">
        <v>3</v>
      </c>
    </row>
    <row r="1161" spans="1:4" x14ac:dyDescent="0.25">
      <c r="A1161" s="6">
        <v>22161</v>
      </c>
      <c r="B1161" s="6" t="s">
        <v>9524</v>
      </c>
      <c r="C1161" t="s">
        <v>9525</v>
      </c>
      <c r="D1161" s="6">
        <v>3</v>
      </c>
    </row>
    <row r="1162" spans="1:4" x14ac:dyDescent="0.25">
      <c r="A1162" s="6">
        <v>22162</v>
      </c>
      <c r="B1162" s="6" t="s">
        <v>9526</v>
      </c>
      <c r="C1162" t="s">
        <v>8510</v>
      </c>
      <c r="D1162" s="6">
        <v>3</v>
      </c>
    </row>
    <row r="1163" spans="1:4" x14ac:dyDescent="0.25">
      <c r="A1163" s="6">
        <v>34872</v>
      </c>
      <c r="B1163" s="6" t="s">
        <v>9531</v>
      </c>
      <c r="C1163" t="s">
        <v>15050</v>
      </c>
      <c r="D1163" s="6">
        <v>3</v>
      </c>
    </row>
    <row r="1164" spans="1:4" x14ac:dyDescent="0.25">
      <c r="A1164" s="6">
        <v>29221</v>
      </c>
      <c r="B1164" s="6" t="s">
        <v>9533</v>
      </c>
      <c r="C1164" t="s">
        <v>8446</v>
      </c>
      <c r="D1164" s="6">
        <v>3</v>
      </c>
    </row>
    <row r="1165" spans="1:4" x14ac:dyDescent="0.25">
      <c r="A1165" s="6">
        <v>41910</v>
      </c>
      <c r="B1165" s="6" t="s">
        <v>10236</v>
      </c>
      <c r="C1165" t="s">
        <v>10237</v>
      </c>
      <c r="D1165" s="6">
        <v>3</v>
      </c>
    </row>
    <row r="1166" spans="1:4" x14ac:dyDescent="0.25">
      <c r="A1166" s="6">
        <v>41680</v>
      </c>
      <c r="B1166" s="6" t="s">
        <v>9540</v>
      </c>
      <c r="C1166" t="s">
        <v>37165</v>
      </c>
      <c r="D1166" s="6">
        <v>3</v>
      </c>
    </row>
    <row r="1167" spans="1:4" x14ac:dyDescent="0.25">
      <c r="A1167" s="6">
        <v>32690</v>
      </c>
      <c r="B1167" s="6" t="s">
        <v>11624</v>
      </c>
      <c r="C1167" t="s">
        <v>8498</v>
      </c>
      <c r="D1167" s="6">
        <v>3</v>
      </c>
    </row>
    <row r="1168" spans="1:4" x14ac:dyDescent="0.25">
      <c r="A1168" s="6">
        <v>32638</v>
      </c>
      <c r="B1168" s="6" t="s">
        <v>11628</v>
      </c>
      <c r="C1168" t="s">
        <v>8420</v>
      </c>
      <c r="D1168" s="6">
        <v>3</v>
      </c>
    </row>
    <row r="1169" spans="1:4" x14ac:dyDescent="0.25">
      <c r="A1169" s="6">
        <v>23900</v>
      </c>
      <c r="B1169" s="6" t="s">
        <v>10247</v>
      </c>
      <c r="C1169" t="s">
        <v>8520</v>
      </c>
      <c r="D1169" s="6">
        <v>3</v>
      </c>
    </row>
    <row r="1170" spans="1:4" x14ac:dyDescent="0.25">
      <c r="A1170" s="6">
        <v>34869</v>
      </c>
      <c r="B1170" s="6" t="s">
        <v>11631</v>
      </c>
      <c r="C1170" t="s">
        <v>11632</v>
      </c>
      <c r="D1170" s="6">
        <v>3</v>
      </c>
    </row>
    <row r="1171" spans="1:4" x14ac:dyDescent="0.25">
      <c r="A1171" s="6">
        <v>34864</v>
      </c>
      <c r="B1171" s="6" t="s">
        <v>11633</v>
      </c>
      <c r="C1171" t="s">
        <v>8401</v>
      </c>
      <c r="D1171" s="6">
        <v>3</v>
      </c>
    </row>
    <row r="1172" spans="1:4" x14ac:dyDescent="0.25">
      <c r="A1172" s="6">
        <v>34614</v>
      </c>
      <c r="B1172" s="6" t="s">
        <v>11634</v>
      </c>
      <c r="C1172" t="s">
        <v>8844</v>
      </c>
      <c r="D1172" s="6">
        <v>3</v>
      </c>
    </row>
    <row r="1173" spans="1:4" x14ac:dyDescent="0.25">
      <c r="A1173" s="6">
        <v>40278</v>
      </c>
      <c r="B1173" s="6" t="s">
        <v>10248</v>
      </c>
      <c r="C1173" t="s">
        <v>37162</v>
      </c>
      <c r="D1173" s="6">
        <v>3</v>
      </c>
    </row>
    <row r="1174" spans="1:4" x14ac:dyDescent="0.25">
      <c r="A1174" s="6">
        <v>20970</v>
      </c>
      <c r="B1174" s="6" t="s">
        <v>9555</v>
      </c>
      <c r="C1174" t="s">
        <v>9556</v>
      </c>
      <c r="D1174" s="6">
        <v>3</v>
      </c>
    </row>
    <row r="1175" spans="1:4" x14ac:dyDescent="0.25">
      <c r="A1175" s="6">
        <v>24000</v>
      </c>
      <c r="B1175" s="6" t="s">
        <v>9559</v>
      </c>
      <c r="C1175" t="s">
        <v>15148</v>
      </c>
      <c r="D1175" s="6">
        <v>3</v>
      </c>
    </row>
    <row r="1176" spans="1:4" x14ac:dyDescent="0.25">
      <c r="A1176" s="6">
        <v>23899</v>
      </c>
      <c r="B1176" s="6" t="s">
        <v>9561</v>
      </c>
      <c r="C1176" t="s">
        <v>8438</v>
      </c>
      <c r="D1176" s="6">
        <v>3</v>
      </c>
    </row>
    <row r="1177" spans="1:4" x14ac:dyDescent="0.25">
      <c r="A1177" s="6">
        <v>34392</v>
      </c>
      <c r="B1177" s="6" t="s">
        <v>11641</v>
      </c>
      <c r="C1177" t="s">
        <v>8766</v>
      </c>
      <c r="D1177" s="6">
        <v>3</v>
      </c>
    </row>
    <row r="1178" spans="1:4" x14ac:dyDescent="0.25">
      <c r="A1178" s="6">
        <v>34618</v>
      </c>
      <c r="B1178" s="6" t="s">
        <v>11642</v>
      </c>
      <c r="C1178" t="s">
        <v>8840</v>
      </c>
      <c r="D1178" s="6">
        <v>3</v>
      </c>
    </row>
    <row r="1179" spans="1:4" x14ac:dyDescent="0.25">
      <c r="A1179" s="6">
        <v>42080</v>
      </c>
      <c r="B1179" s="6" t="s">
        <v>10310</v>
      </c>
      <c r="C1179" t="s">
        <v>10311</v>
      </c>
      <c r="D1179" s="6">
        <v>3</v>
      </c>
    </row>
    <row r="1180" spans="1:4" x14ac:dyDescent="0.25">
      <c r="A1180" s="6">
        <v>20319</v>
      </c>
      <c r="B1180" s="6" t="s">
        <v>9565</v>
      </c>
      <c r="C1180" t="s">
        <v>15044</v>
      </c>
      <c r="D1180" s="6">
        <v>3</v>
      </c>
    </row>
    <row r="1181" spans="1:4" x14ac:dyDescent="0.25">
      <c r="A1181" s="6">
        <v>24238</v>
      </c>
      <c r="B1181" s="6" t="s">
        <v>10252</v>
      </c>
      <c r="C1181" t="s">
        <v>8833</v>
      </c>
      <c r="D1181" s="6">
        <v>3</v>
      </c>
    </row>
    <row r="1182" spans="1:4" x14ac:dyDescent="0.25">
      <c r="A1182" s="6">
        <v>20112</v>
      </c>
      <c r="B1182" s="6" t="s">
        <v>9569</v>
      </c>
      <c r="C1182" t="s">
        <v>15029</v>
      </c>
      <c r="D1182" s="6">
        <v>3</v>
      </c>
    </row>
    <row r="1183" spans="1:4" x14ac:dyDescent="0.25">
      <c r="A1183" s="6">
        <v>24018</v>
      </c>
      <c r="B1183" s="6" t="s">
        <v>9578</v>
      </c>
      <c r="C1183" t="s">
        <v>8424</v>
      </c>
      <c r="D1183" s="6">
        <v>3</v>
      </c>
    </row>
    <row r="1184" spans="1:4" x14ac:dyDescent="0.25">
      <c r="A1184" s="6">
        <v>24274</v>
      </c>
      <c r="B1184" s="6" t="s">
        <v>9582</v>
      </c>
      <c r="C1184" t="s">
        <v>8749</v>
      </c>
      <c r="D1184" s="6">
        <v>3</v>
      </c>
    </row>
    <row r="1185" spans="1:4" x14ac:dyDescent="0.25">
      <c r="A1185" s="6">
        <v>42437</v>
      </c>
      <c r="B1185" s="6" t="s">
        <v>9583</v>
      </c>
      <c r="C1185" t="s">
        <v>9584</v>
      </c>
      <c r="D1185" s="6">
        <v>3</v>
      </c>
    </row>
    <row r="1186" spans="1:4" x14ac:dyDescent="0.25">
      <c r="A1186" s="6">
        <v>41349</v>
      </c>
      <c r="B1186" s="6" t="s">
        <v>9586</v>
      </c>
      <c r="C1186" t="s">
        <v>37160</v>
      </c>
      <c r="D1186" s="6">
        <v>3</v>
      </c>
    </row>
    <row r="1187" spans="1:4" x14ac:dyDescent="0.25">
      <c r="A1187" s="6">
        <v>32309</v>
      </c>
      <c r="B1187" s="6" t="s">
        <v>9597</v>
      </c>
      <c r="C1187" t="s">
        <v>15339</v>
      </c>
      <c r="D1187" s="6">
        <v>3</v>
      </c>
    </row>
    <row r="1188" spans="1:4" x14ac:dyDescent="0.25">
      <c r="A1188" s="6">
        <v>24376</v>
      </c>
      <c r="B1188" s="6" t="s">
        <v>9599</v>
      </c>
      <c r="C1188" t="s">
        <v>9600</v>
      </c>
      <c r="D1188" s="6">
        <v>3</v>
      </c>
    </row>
    <row r="1189" spans="1:4" x14ac:dyDescent="0.25">
      <c r="A1189" s="6">
        <v>24216</v>
      </c>
      <c r="B1189" s="6" t="s">
        <v>9601</v>
      </c>
      <c r="C1189" t="s">
        <v>15041</v>
      </c>
      <c r="D1189" s="6">
        <v>3</v>
      </c>
    </row>
    <row r="1190" spans="1:4" x14ac:dyDescent="0.25">
      <c r="A1190" s="6">
        <v>24239</v>
      </c>
      <c r="B1190" s="6" t="s">
        <v>10253</v>
      </c>
      <c r="C1190" t="s">
        <v>10254</v>
      </c>
      <c r="D1190" s="6">
        <v>3</v>
      </c>
    </row>
    <row r="1191" spans="1:4" x14ac:dyDescent="0.25">
      <c r="A1191" s="6">
        <v>40287</v>
      </c>
      <c r="B1191" s="6" t="s">
        <v>9614</v>
      </c>
      <c r="C1191" t="s">
        <v>9615</v>
      </c>
      <c r="D1191" s="6">
        <v>3</v>
      </c>
    </row>
    <row r="1192" spans="1:4" x14ac:dyDescent="0.25">
      <c r="A1192" s="6">
        <v>32474</v>
      </c>
      <c r="B1192" s="6" t="s">
        <v>9616</v>
      </c>
      <c r="C1192" t="s">
        <v>9617</v>
      </c>
      <c r="D1192" s="6">
        <v>3</v>
      </c>
    </row>
    <row r="1193" spans="1:4" x14ac:dyDescent="0.25">
      <c r="A1193" s="6">
        <v>40222</v>
      </c>
      <c r="B1193" s="6" t="s">
        <v>11648</v>
      </c>
      <c r="C1193" t="s">
        <v>11649</v>
      </c>
      <c r="D1193" s="6">
        <v>3</v>
      </c>
    </row>
    <row r="1194" spans="1:4" x14ac:dyDescent="0.25">
      <c r="A1194" s="6">
        <v>23936</v>
      </c>
      <c r="B1194" s="6" t="s">
        <v>9622</v>
      </c>
      <c r="C1194" t="s">
        <v>9623</v>
      </c>
      <c r="D1194" s="6">
        <v>3</v>
      </c>
    </row>
    <row r="1195" spans="1:4" x14ac:dyDescent="0.25">
      <c r="A1195" s="6">
        <v>22172</v>
      </c>
      <c r="B1195" s="6" t="s">
        <v>9625</v>
      </c>
      <c r="C1195" t="s">
        <v>9626</v>
      </c>
      <c r="D1195" s="6">
        <v>3</v>
      </c>
    </row>
    <row r="1196" spans="1:4" x14ac:dyDescent="0.25">
      <c r="A1196" s="6">
        <v>32626</v>
      </c>
      <c r="B1196" s="6" t="s">
        <v>9627</v>
      </c>
      <c r="C1196" t="s">
        <v>9628</v>
      </c>
      <c r="D1196" s="6">
        <v>3</v>
      </c>
    </row>
    <row r="1197" spans="1:4" x14ac:dyDescent="0.25">
      <c r="A1197" s="6">
        <v>44342</v>
      </c>
      <c r="B1197" s="6" t="s">
        <v>11651</v>
      </c>
      <c r="C1197" t="s">
        <v>37156</v>
      </c>
      <c r="D1197" s="6">
        <v>3</v>
      </c>
    </row>
    <row r="1198" spans="1:4" x14ac:dyDescent="0.25">
      <c r="A1198" s="6">
        <v>21097</v>
      </c>
      <c r="B1198" s="6" t="s">
        <v>9631</v>
      </c>
      <c r="C1198" t="s">
        <v>15242</v>
      </c>
      <c r="D1198" s="6">
        <v>3</v>
      </c>
    </row>
    <row r="1199" spans="1:4" x14ac:dyDescent="0.25">
      <c r="A1199" s="6">
        <v>22174</v>
      </c>
      <c r="B1199" s="6" t="s">
        <v>9638</v>
      </c>
      <c r="C1199" t="s">
        <v>9639</v>
      </c>
      <c r="D1199" s="6">
        <v>3</v>
      </c>
    </row>
    <row r="1200" spans="1:4" x14ac:dyDescent="0.25">
      <c r="A1200" s="6">
        <v>41683</v>
      </c>
      <c r="B1200" s="6" t="s">
        <v>9640</v>
      </c>
      <c r="C1200" t="s">
        <v>37151</v>
      </c>
      <c r="D1200" s="6">
        <v>3</v>
      </c>
    </row>
    <row r="1201" spans="1:4" x14ac:dyDescent="0.25">
      <c r="A1201" s="6">
        <v>34722</v>
      </c>
      <c r="B1201" s="6" t="s">
        <v>11657</v>
      </c>
      <c r="C1201" t="s">
        <v>15458</v>
      </c>
      <c r="D1201" s="6">
        <v>3</v>
      </c>
    </row>
    <row r="1202" spans="1:4" x14ac:dyDescent="0.25">
      <c r="A1202" s="6">
        <v>24204</v>
      </c>
      <c r="B1202" s="6" t="s">
        <v>10346</v>
      </c>
      <c r="C1202" t="s">
        <v>8637</v>
      </c>
      <c r="D1202" s="6">
        <v>3</v>
      </c>
    </row>
    <row r="1203" spans="1:4" x14ac:dyDescent="0.25">
      <c r="A1203" s="6">
        <v>34465</v>
      </c>
      <c r="B1203" s="6" t="s">
        <v>11659</v>
      </c>
      <c r="C1203" t="s">
        <v>8413</v>
      </c>
      <c r="D1203" s="6">
        <v>3</v>
      </c>
    </row>
    <row r="1204" spans="1:4" x14ac:dyDescent="0.25">
      <c r="A1204" s="6">
        <v>34788</v>
      </c>
      <c r="B1204" s="6" t="s">
        <v>11662</v>
      </c>
      <c r="C1204" t="s">
        <v>11663</v>
      </c>
      <c r="D1204" s="6">
        <v>3</v>
      </c>
    </row>
    <row r="1205" spans="1:4" x14ac:dyDescent="0.25">
      <c r="A1205" s="6">
        <v>42140</v>
      </c>
      <c r="B1205" s="6" t="s">
        <v>10353</v>
      </c>
      <c r="C1205" t="s">
        <v>10354</v>
      </c>
      <c r="D1205" s="6">
        <v>3</v>
      </c>
    </row>
    <row r="1206" spans="1:4" x14ac:dyDescent="0.25">
      <c r="A1206" s="6">
        <v>40279</v>
      </c>
      <c r="B1206" s="6" t="s">
        <v>10358</v>
      </c>
      <c r="C1206" t="s">
        <v>10359</v>
      </c>
      <c r="D1206" s="6">
        <v>3</v>
      </c>
    </row>
    <row r="1207" spans="1:4" x14ac:dyDescent="0.25">
      <c r="A1207" s="6">
        <v>20628</v>
      </c>
      <c r="B1207" s="6" t="s">
        <v>9656</v>
      </c>
      <c r="C1207" t="s">
        <v>8460</v>
      </c>
      <c r="D1207" s="6">
        <v>3</v>
      </c>
    </row>
    <row r="1208" spans="1:4" x14ac:dyDescent="0.25">
      <c r="A1208" s="6">
        <v>23990</v>
      </c>
      <c r="B1208" s="6" t="s">
        <v>10257</v>
      </c>
      <c r="C1208" t="s">
        <v>15031</v>
      </c>
      <c r="D1208" s="6">
        <v>3</v>
      </c>
    </row>
    <row r="1209" spans="1:4" x14ac:dyDescent="0.25">
      <c r="A1209" s="6">
        <v>34803</v>
      </c>
      <c r="B1209" s="6" t="s">
        <v>11664</v>
      </c>
      <c r="C1209" t="s">
        <v>11665</v>
      </c>
      <c r="D1209" s="6">
        <v>3</v>
      </c>
    </row>
    <row r="1210" spans="1:4" x14ac:dyDescent="0.25">
      <c r="A1210" s="6">
        <v>24206</v>
      </c>
      <c r="B1210" s="6" t="s">
        <v>9661</v>
      </c>
      <c r="C1210" t="s">
        <v>8586</v>
      </c>
      <c r="D1210" s="6">
        <v>3</v>
      </c>
    </row>
    <row r="1211" spans="1:4" x14ac:dyDescent="0.25">
      <c r="A1211" s="6">
        <v>24102</v>
      </c>
      <c r="B1211" s="6" t="s">
        <v>10374</v>
      </c>
      <c r="C1211" t="s">
        <v>8834</v>
      </c>
      <c r="D1211" s="6">
        <v>3</v>
      </c>
    </row>
    <row r="1212" spans="1:4" x14ac:dyDescent="0.25">
      <c r="A1212" s="6">
        <v>32648</v>
      </c>
      <c r="B1212" s="6" t="s">
        <v>10375</v>
      </c>
      <c r="C1212" t="s">
        <v>15351</v>
      </c>
      <c r="D1212" s="6">
        <v>3</v>
      </c>
    </row>
    <row r="1213" spans="1:4" x14ac:dyDescent="0.25">
      <c r="A1213" s="6">
        <v>20314</v>
      </c>
      <c r="B1213" s="6" t="s">
        <v>9662</v>
      </c>
      <c r="C1213" t="s">
        <v>9663</v>
      </c>
      <c r="D1213" s="6">
        <v>3</v>
      </c>
    </row>
    <row r="1214" spans="1:4" x14ac:dyDescent="0.25">
      <c r="A1214" s="6">
        <v>42269</v>
      </c>
      <c r="B1214" s="6" t="s">
        <v>9672</v>
      </c>
      <c r="C1214" t="s">
        <v>9673</v>
      </c>
      <c r="D1214" s="6">
        <v>3</v>
      </c>
    </row>
    <row r="1215" spans="1:4" x14ac:dyDescent="0.25">
      <c r="A1215" s="6">
        <v>32327</v>
      </c>
      <c r="B1215" s="6" t="s">
        <v>10385</v>
      </c>
      <c r="C1215" t="s">
        <v>15056</v>
      </c>
      <c r="D1215" s="6">
        <v>3</v>
      </c>
    </row>
    <row r="1216" spans="1:4" x14ac:dyDescent="0.25">
      <c r="A1216" s="6">
        <v>32572</v>
      </c>
      <c r="B1216" s="6" t="s">
        <v>10396</v>
      </c>
      <c r="C1216" t="s">
        <v>8489</v>
      </c>
      <c r="D1216" s="6">
        <v>3</v>
      </c>
    </row>
    <row r="1217" spans="1:4" x14ac:dyDescent="0.25">
      <c r="A1217" s="6">
        <v>24344</v>
      </c>
      <c r="B1217" s="6" t="s">
        <v>9685</v>
      </c>
      <c r="C1217" t="s">
        <v>15052</v>
      </c>
      <c r="D1217" s="6">
        <v>3</v>
      </c>
    </row>
    <row r="1218" spans="1:4" x14ac:dyDescent="0.25">
      <c r="A1218" s="6">
        <v>24259</v>
      </c>
      <c r="B1218" s="6" t="s">
        <v>9693</v>
      </c>
      <c r="C1218" t="s">
        <v>8450</v>
      </c>
      <c r="D1218" s="6">
        <v>3</v>
      </c>
    </row>
    <row r="1219" spans="1:4" x14ac:dyDescent="0.25">
      <c r="A1219" s="6">
        <v>32569</v>
      </c>
      <c r="B1219" s="6" t="s">
        <v>10258</v>
      </c>
      <c r="C1219" t="s">
        <v>10259</v>
      </c>
      <c r="D1219" s="6">
        <v>3</v>
      </c>
    </row>
    <row r="1220" spans="1:4" x14ac:dyDescent="0.25">
      <c r="A1220" s="6">
        <v>24276</v>
      </c>
      <c r="B1220" s="6" t="s">
        <v>9694</v>
      </c>
      <c r="C1220" t="s">
        <v>8515</v>
      </c>
      <c r="D1220" s="6">
        <v>3</v>
      </c>
    </row>
    <row r="1221" spans="1:4" x14ac:dyDescent="0.25">
      <c r="A1221" s="6">
        <v>21086</v>
      </c>
      <c r="B1221" s="6" t="s">
        <v>10398</v>
      </c>
      <c r="C1221" t="s">
        <v>8398</v>
      </c>
      <c r="D1221" s="6">
        <v>3</v>
      </c>
    </row>
    <row r="1222" spans="1:4" x14ac:dyDescent="0.25">
      <c r="A1222" s="6">
        <v>34402</v>
      </c>
      <c r="B1222" s="6" t="s">
        <v>10399</v>
      </c>
      <c r="C1222" t="s">
        <v>10400</v>
      </c>
      <c r="D1222" s="6">
        <v>3</v>
      </c>
    </row>
    <row r="1223" spans="1:4" x14ac:dyDescent="0.25">
      <c r="A1223" s="6">
        <v>32405</v>
      </c>
      <c r="B1223" s="6" t="s">
        <v>10404</v>
      </c>
      <c r="C1223" t="s">
        <v>8521</v>
      </c>
      <c r="D1223" s="6">
        <v>3</v>
      </c>
    </row>
    <row r="1224" spans="1:4" x14ac:dyDescent="0.25">
      <c r="A1224" s="6">
        <v>42297</v>
      </c>
      <c r="B1224" s="6" t="s">
        <v>10405</v>
      </c>
      <c r="C1224" t="s">
        <v>10406</v>
      </c>
      <c r="D1224" s="6">
        <v>3</v>
      </c>
    </row>
    <row r="1225" spans="1:4" x14ac:dyDescent="0.25">
      <c r="A1225" s="6">
        <v>24338</v>
      </c>
      <c r="B1225" s="6" t="s">
        <v>10260</v>
      </c>
      <c r="C1225" t="s">
        <v>15035</v>
      </c>
      <c r="D1225" s="6">
        <v>3</v>
      </c>
    </row>
    <row r="1226" spans="1:4" x14ac:dyDescent="0.25">
      <c r="A1226" s="6">
        <v>34531</v>
      </c>
      <c r="B1226" s="6" t="s">
        <v>10412</v>
      </c>
      <c r="C1226" t="s">
        <v>10413</v>
      </c>
      <c r="D1226" s="6">
        <v>3</v>
      </c>
    </row>
    <row r="1227" spans="1:4" x14ac:dyDescent="0.25">
      <c r="A1227" s="6">
        <v>29871</v>
      </c>
      <c r="B1227" s="6" t="s">
        <v>10416</v>
      </c>
      <c r="C1227" t="s">
        <v>15174</v>
      </c>
      <c r="D1227" s="6">
        <v>3</v>
      </c>
    </row>
    <row r="1228" spans="1:4" x14ac:dyDescent="0.25">
      <c r="A1228" s="6">
        <v>20895</v>
      </c>
      <c r="B1228" s="6" t="s">
        <v>9704</v>
      </c>
      <c r="C1228" t="s">
        <v>9705</v>
      </c>
      <c r="D1228" s="6">
        <v>3</v>
      </c>
    </row>
    <row r="1229" spans="1:4" x14ac:dyDescent="0.25">
      <c r="A1229" s="6">
        <v>34624</v>
      </c>
      <c r="B1229" s="6" t="s">
        <v>11672</v>
      </c>
      <c r="C1229" t="s">
        <v>11673</v>
      </c>
      <c r="D1229" s="6">
        <v>3</v>
      </c>
    </row>
    <row r="1230" spans="1:4" x14ac:dyDescent="0.25">
      <c r="A1230" s="6">
        <v>20420</v>
      </c>
      <c r="B1230" s="6" t="s">
        <v>10261</v>
      </c>
      <c r="C1230" t="s">
        <v>8410</v>
      </c>
      <c r="D1230" s="6">
        <v>3</v>
      </c>
    </row>
    <row r="1231" spans="1:4" x14ac:dyDescent="0.25">
      <c r="A1231" s="6">
        <v>24170</v>
      </c>
      <c r="B1231" s="6" t="s">
        <v>10427</v>
      </c>
      <c r="C1231" t="s">
        <v>15067</v>
      </c>
      <c r="D1231" s="6">
        <v>3</v>
      </c>
    </row>
    <row r="1232" spans="1:4" x14ac:dyDescent="0.25">
      <c r="A1232" s="6">
        <v>42063</v>
      </c>
      <c r="B1232" s="6" t="s">
        <v>10431</v>
      </c>
      <c r="C1232" t="s">
        <v>10432</v>
      </c>
      <c r="D1232" s="6">
        <v>3</v>
      </c>
    </row>
    <row r="1233" spans="1:4" x14ac:dyDescent="0.25">
      <c r="A1233" s="6">
        <v>34823</v>
      </c>
      <c r="B1233" s="6" t="s">
        <v>11676</v>
      </c>
      <c r="C1233" t="s">
        <v>11677</v>
      </c>
      <c r="D1233" s="6">
        <v>3</v>
      </c>
    </row>
    <row r="1234" spans="1:4" x14ac:dyDescent="0.25">
      <c r="A1234" s="6">
        <v>40295</v>
      </c>
      <c r="B1234" s="6" t="s">
        <v>10435</v>
      </c>
      <c r="C1234" t="s">
        <v>10436</v>
      </c>
      <c r="D1234" s="6">
        <v>3</v>
      </c>
    </row>
    <row r="1235" spans="1:4" x14ac:dyDescent="0.25">
      <c r="A1235" s="6">
        <v>41376</v>
      </c>
      <c r="B1235" s="6" t="s">
        <v>10437</v>
      </c>
      <c r="C1235" t="s">
        <v>15237</v>
      </c>
      <c r="D1235" s="6">
        <v>3</v>
      </c>
    </row>
    <row r="1236" spans="1:4" x14ac:dyDescent="0.25">
      <c r="A1236" s="6">
        <v>37511</v>
      </c>
      <c r="B1236" s="6" t="s">
        <v>10443</v>
      </c>
      <c r="C1236" t="s">
        <v>10444</v>
      </c>
      <c r="D1236" s="6">
        <v>3</v>
      </c>
    </row>
    <row r="1237" spans="1:4" x14ac:dyDescent="0.25">
      <c r="A1237" s="6">
        <v>23901</v>
      </c>
      <c r="B1237" s="6" t="s">
        <v>10445</v>
      </c>
      <c r="C1237" t="s">
        <v>15047</v>
      </c>
      <c r="D1237" s="6">
        <v>3</v>
      </c>
    </row>
    <row r="1238" spans="1:4" x14ac:dyDescent="0.25">
      <c r="A1238" s="6">
        <v>32417</v>
      </c>
      <c r="B1238" s="6" t="s">
        <v>10458</v>
      </c>
      <c r="C1238" t="s">
        <v>10459</v>
      </c>
      <c r="D1238" s="6">
        <v>3</v>
      </c>
    </row>
    <row r="1239" spans="1:4" x14ac:dyDescent="0.25">
      <c r="A1239" s="6">
        <v>34849</v>
      </c>
      <c r="B1239" s="6" t="s">
        <v>10472</v>
      </c>
      <c r="C1239" t="s">
        <v>8496</v>
      </c>
      <c r="D1239" s="6">
        <v>3</v>
      </c>
    </row>
    <row r="1240" spans="1:4" x14ac:dyDescent="0.25">
      <c r="A1240" s="6">
        <v>32547</v>
      </c>
      <c r="B1240" s="6" t="s">
        <v>9742</v>
      </c>
      <c r="C1240" t="s">
        <v>8423</v>
      </c>
      <c r="D1240" s="6">
        <v>3</v>
      </c>
    </row>
    <row r="1241" spans="1:4" x14ac:dyDescent="0.25">
      <c r="A1241" s="6">
        <v>32406</v>
      </c>
      <c r="B1241" s="6" t="s">
        <v>10476</v>
      </c>
      <c r="C1241" t="s">
        <v>10477</v>
      </c>
      <c r="D1241" s="6">
        <v>3</v>
      </c>
    </row>
    <row r="1242" spans="1:4" x14ac:dyDescent="0.25">
      <c r="A1242" s="6">
        <v>32688</v>
      </c>
      <c r="B1242" s="6" t="s">
        <v>10480</v>
      </c>
      <c r="C1242" t="s">
        <v>15343</v>
      </c>
      <c r="D1242" s="6">
        <v>3</v>
      </c>
    </row>
    <row r="1243" spans="1:4" x14ac:dyDescent="0.25">
      <c r="A1243" s="6">
        <v>34580</v>
      </c>
      <c r="B1243" s="6" t="s">
        <v>10486</v>
      </c>
      <c r="C1243" t="s">
        <v>8421</v>
      </c>
      <c r="D1243" s="6">
        <v>3</v>
      </c>
    </row>
    <row r="1244" spans="1:4" x14ac:dyDescent="0.25">
      <c r="A1244" s="6">
        <v>44559</v>
      </c>
      <c r="B1244" s="6" t="s">
        <v>10489</v>
      </c>
      <c r="C1244" t="s">
        <v>10490</v>
      </c>
      <c r="D1244" s="6">
        <v>3</v>
      </c>
    </row>
    <row r="1245" spans="1:4" x14ac:dyDescent="0.25">
      <c r="A1245" s="6">
        <v>37498</v>
      </c>
      <c r="B1245" s="6" t="s">
        <v>9759</v>
      </c>
      <c r="C1245" t="s">
        <v>9760</v>
      </c>
      <c r="D1245" s="6">
        <v>3</v>
      </c>
    </row>
    <row r="1246" spans="1:4" x14ac:dyDescent="0.25">
      <c r="A1246" s="6">
        <v>20121</v>
      </c>
      <c r="B1246" s="6" t="s">
        <v>10494</v>
      </c>
      <c r="C1246" t="s">
        <v>15083</v>
      </c>
      <c r="D1246" s="6">
        <v>3</v>
      </c>
    </row>
    <row r="1247" spans="1:4" x14ac:dyDescent="0.25">
      <c r="A1247" s="6">
        <v>32654</v>
      </c>
      <c r="B1247" s="6" t="s">
        <v>10262</v>
      </c>
      <c r="C1247" t="s">
        <v>10263</v>
      </c>
      <c r="D1247" s="6">
        <v>3</v>
      </c>
    </row>
    <row r="1248" spans="1:4" x14ac:dyDescent="0.25">
      <c r="A1248" s="6">
        <v>24793</v>
      </c>
      <c r="B1248" s="6" t="s">
        <v>9770</v>
      </c>
      <c r="C1248" t="s">
        <v>15054</v>
      </c>
      <c r="D1248" s="6">
        <v>3</v>
      </c>
    </row>
    <row r="1249" spans="1:4" x14ac:dyDescent="0.25">
      <c r="A1249" s="6">
        <v>27496</v>
      </c>
      <c r="B1249" s="6" t="s">
        <v>9781</v>
      </c>
      <c r="C1249" t="s">
        <v>15379</v>
      </c>
      <c r="D1249" s="6">
        <v>3</v>
      </c>
    </row>
    <row r="1250" spans="1:4" x14ac:dyDescent="0.25">
      <c r="A1250" s="6">
        <v>47672</v>
      </c>
      <c r="B1250" s="6" t="s">
        <v>11682</v>
      </c>
      <c r="C1250" t="s">
        <v>11683</v>
      </c>
      <c r="D1250" s="6">
        <v>3</v>
      </c>
    </row>
    <row r="1251" spans="1:4" x14ac:dyDescent="0.25">
      <c r="A1251" s="6">
        <v>24234</v>
      </c>
      <c r="B1251" s="6" t="s">
        <v>10501</v>
      </c>
      <c r="C1251" t="s">
        <v>8380</v>
      </c>
      <c r="D1251" s="6">
        <v>3</v>
      </c>
    </row>
    <row r="1252" spans="1:4" x14ac:dyDescent="0.25">
      <c r="A1252" s="6">
        <v>32416</v>
      </c>
      <c r="B1252" s="6" t="s">
        <v>10517</v>
      </c>
      <c r="C1252" t="s">
        <v>8745</v>
      </c>
      <c r="D1252" s="6">
        <v>3</v>
      </c>
    </row>
    <row r="1253" spans="1:4" x14ac:dyDescent="0.25">
      <c r="A1253" s="6">
        <v>24337</v>
      </c>
      <c r="B1253" s="6" t="s">
        <v>10520</v>
      </c>
      <c r="C1253" t="s">
        <v>8406</v>
      </c>
      <c r="D1253" s="6">
        <v>3</v>
      </c>
    </row>
    <row r="1254" spans="1:4" x14ac:dyDescent="0.25">
      <c r="A1254" s="6">
        <v>34929</v>
      </c>
      <c r="B1254" s="6" t="s">
        <v>11684</v>
      </c>
      <c r="C1254" t="s">
        <v>8465</v>
      </c>
      <c r="D1254" s="6">
        <v>3</v>
      </c>
    </row>
    <row r="1255" spans="1:4" x14ac:dyDescent="0.25">
      <c r="A1255" s="6">
        <v>34382</v>
      </c>
      <c r="B1255" s="6" t="s">
        <v>10524</v>
      </c>
      <c r="C1255" t="s">
        <v>10525</v>
      </c>
      <c r="D1255" s="6">
        <v>3</v>
      </c>
    </row>
    <row r="1256" spans="1:4" x14ac:dyDescent="0.25">
      <c r="A1256" s="6">
        <v>42137</v>
      </c>
      <c r="B1256" s="6" t="s">
        <v>10536</v>
      </c>
      <c r="C1256" t="s">
        <v>10537</v>
      </c>
      <c r="D1256" s="6">
        <v>3</v>
      </c>
    </row>
    <row r="1257" spans="1:4" x14ac:dyDescent="0.25">
      <c r="A1257" s="6">
        <v>32589</v>
      </c>
      <c r="B1257" s="6" t="s">
        <v>10538</v>
      </c>
      <c r="C1257" t="s">
        <v>10539</v>
      </c>
      <c r="D1257" s="6">
        <v>3</v>
      </c>
    </row>
    <row r="1258" spans="1:4" x14ac:dyDescent="0.25">
      <c r="A1258" s="6">
        <v>40265</v>
      </c>
      <c r="B1258" s="6" t="s">
        <v>10543</v>
      </c>
      <c r="C1258" t="s">
        <v>10544</v>
      </c>
      <c r="D1258" s="6">
        <v>3</v>
      </c>
    </row>
    <row r="1259" spans="1:4" x14ac:dyDescent="0.25">
      <c r="A1259" s="6">
        <v>34210</v>
      </c>
      <c r="B1259" s="6" t="s">
        <v>10545</v>
      </c>
      <c r="C1259" t="s">
        <v>10546</v>
      </c>
      <c r="D1259" s="6">
        <v>3</v>
      </c>
    </row>
    <row r="1260" spans="1:4" x14ac:dyDescent="0.25">
      <c r="A1260" s="6">
        <v>20458</v>
      </c>
      <c r="B1260" s="6" t="s">
        <v>9795</v>
      </c>
      <c r="C1260" t="s">
        <v>15257</v>
      </c>
      <c r="D1260" s="6">
        <v>3</v>
      </c>
    </row>
    <row r="1261" spans="1:4" x14ac:dyDescent="0.25">
      <c r="A1261" s="6">
        <v>24266</v>
      </c>
      <c r="B1261" s="6" t="s">
        <v>10551</v>
      </c>
      <c r="C1261" t="s">
        <v>15055</v>
      </c>
      <c r="D1261" s="6">
        <v>3</v>
      </c>
    </row>
    <row r="1262" spans="1:4" x14ac:dyDescent="0.25">
      <c r="A1262" s="6">
        <v>34698</v>
      </c>
      <c r="B1262" s="6" t="s">
        <v>10553</v>
      </c>
      <c r="C1262" t="s">
        <v>37109</v>
      </c>
      <c r="D1262" s="6">
        <v>3</v>
      </c>
    </row>
    <row r="1263" spans="1:4" x14ac:dyDescent="0.25">
      <c r="A1263" s="6">
        <v>20855</v>
      </c>
      <c r="B1263" s="6" t="s">
        <v>9268</v>
      </c>
      <c r="C1263" t="s">
        <v>8485</v>
      </c>
      <c r="D1263" s="6">
        <v>3</v>
      </c>
    </row>
    <row r="1264" spans="1:4" x14ac:dyDescent="0.25">
      <c r="A1264" s="6">
        <v>32459</v>
      </c>
      <c r="B1264" s="6" t="s">
        <v>9269</v>
      </c>
      <c r="C1264" t="s">
        <v>8673</v>
      </c>
      <c r="D1264" s="6">
        <v>3</v>
      </c>
    </row>
    <row r="1265" spans="1:4" x14ac:dyDescent="0.25">
      <c r="A1265" s="6">
        <v>22018</v>
      </c>
      <c r="B1265" s="6" t="s">
        <v>9272</v>
      </c>
      <c r="C1265" t="s">
        <v>8525</v>
      </c>
      <c r="D1265" s="6">
        <v>3</v>
      </c>
    </row>
    <row r="1266" spans="1:4" x14ac:dyDescent="0.25">
      <c r="A1266" s="6">
        <v>34885</v>
      </c>
      <c r="B1266" s="6" t="s">
        <v>9273</v>
      </c>
      <c r="C1266" t="s">
        <v>37107</v>
      </c>
      <c r="D1266" s="6">
        <v>3</v>
      </c>
    </row>
    <row r="1267" spans="1:4" x14ac:dyDescent="0.25">
      <c r="A1267" s="6">
        <v>37515</v>
      </c>
      <c r="B1267" s="6" t="s">
        <v>9277</v>
      </c>
      <c r="C1267" t="s">
        <v>9278</v>
      </c>
      <c r="D1267" s="6">
        <v>3</v>
      </c>
    </row>
    <row r="1268" spans="1:4" x14ac:dyDescent="0.25">
      <c r="A1268" s="6">
        <v>24209</v>
      </c>
      <c r="B1268" s="6" t="s">
        <v>9279</v>
      </c>
      <c r="C1268" t="s">
        <v>8385</v>
      </c>
      <c r="D1268" s="6">
        <v>3</v>
      </c>
    </row>
    <row r="1269" spans="1:4" x14ac:dyDescent="0.25">
      <c r="A1269" s="6">
        <v>23846</v>
      </c>
      <c r="B1269" s="6" t="s">
        <v>10569</v>
      </c>
      <c r="C1269" t="s">
        <v>8383</v>
      </c>
      <c r="D1269" s="6">
        <v>3</v>
      </c>
    </row>
    <row r="1270" spans="1:4" x14ac:dyDescent="0.25">
      <c r="A1270" s="6">
        <v>20040</v>
      </c>
      <c r="B1270" s="6" t="s">
        <v>9283</v>
      </c>
      <c r="C1270" t="s">
        <v>9284</v>
      </c>
      <c r="D1270" s="6">
        <v>3</v>
      </c>
    </row>
    <row r="1271" spans="1:4" x14ac:dyDescent="0.25">
      <c r="A1271" s="6">
        <v>32470</v>
      </c>
      <c r="B1271" s="6" t="s">
        <v>10571</v>
      </c>
      <c r="C1271" t="s">
        <v>8461</v>
      </c>
      <c r="D1271" s="6">
        <v>3</v>
      </c>
    </row>
    <row r="1272" spans="1:4" x14ac:dyDescent="0.25">
      <c r="A1272" s="6">
        <v>22020</v>
      </c>
      <c r="B1272" s="6" t="s">
        <v>9285</v>
      </c>
      <c r="C1272" t="s">
        <v>15030</v>
      </c>
      <c r="D1272" s="6">
        <v>3</v>
      </c>
    </row>
    <row r="1273" spans="1:4" x14ac:dyDescent="0.25">
      <c r="A1273" s="6">
        <v>33923</v>
      </c>
      <c r="B1273" s="6" t="s">
        <v>10291</v>
      </c>
      <c r="C1273" t="s">
        <v>8577</v>
      </c>
      <c r="D1273" s="6">
        <v>3</v>
      </c>
    </row>
    <row r="1274" spans="1:4" x14ac:dyDescent="0.25">
      <c r="A1274" s="6">
        <v>20446</v>
      </c>
      <c r="B1274" s="6" t="s">
        <v>9294</v>
      </c>
      <c r="C1274" t="s">
        <v>15042</v>
      </c>
      <c r="D1274" s="6">
        <v>3</v>
      </c>
    </row>
    <row r="1275" spans="1:4" x14ac:dyDescent="0.25">
      <c r="A1275" s="6">
        <v>24163</v>
      </c>
      <c r="B1275" s="6" t="s">
        <v>9296</v>
      </c>
      <c r="C1275" t="s">
        <v>8454</v>
      </c>
      <c r="D1275" s="6">
        <v>3</v>
      </c>
    </row>
    <row r="1276" spans="1:4" x14ac:dyDescent="0.25">
      <c r="A1276" s="6">
        <v>23871</v>
      </c>
      <c r="B1276" s="6" t="s">
        <v>10266</v>
      </c>
      <c r="C1276" t="s">
        <v>8416</v>
      </c>
      <c r="D1276" s="6">
        <v>3</v>
      </c>
    </row>
    <row r="1277" spans="1:4" x14ac:dyDescent="0.25">
      <c r="A1277" s="6">
        <v>32614</v>
      </c>
      <c r="B1277" s="6" t="s">
        <v>10594</v>
      </c>
      <c r="C1277" t="s">
        <v>10595</v>
      </c>
      <c r="D1277" s="6">
        <v>3</v>
      </c>
    </row>
    <row r="1278" spans="1:4" x14ac:dyDescent="0.25">
      <c r="A1278" s="6">
        <v>20407</v>
      </c>
      <c r="B1278" s="6" t="s">
        <v>9299</v>
      </c>
      <c r="C1278" t="s">
        <v>15032</v>
      </c>
      <c r="D1278" s="6">
        <v>3</v>
      </c>
    </row>
    <row r="1279" spans="1:4" x14ac:dyDescent="0.25">
      <c r="A1279" s="6">
        <v>23890</v>
      </c>
      <c r="B1279" s="6" t="s">
        <v>9822</v>
      </c>
      <c r="C1279" t="s">
        <v>8458</v>
      </c>
      <c r="D1279" s="6">
        <v>3</v>
      </c>
    </row>
    <row r="1280" spans="1:4" x14ac:dyDescent="0.25">
      <c r="A1280" s="6">
        <v>40270</v>
      </c>
      <c r="B1280" s="6" t="s">
        <v>9823</v>
      </c>
      <c r="C1280" t="s">
        <v>37098</v>
      </c>
      <c r="D1280" s="6">
        <v>3</v>
      </c>
    </row>
    <row r="1281" spans="1:4" x14ac:dyDescent="0.25">
      <c r="A1281" s="6">
        <v>47037</v>
      </c>
      <c r="B1281" s="6" t="s">
        <v>11687</v>
      </c>
      <c r="C1281" t="s">
        <v>11688</v>
      </c>
      <c r="D1281" s="6">
        <v>3</v>
      </c>
    </row>
    <row r="1282" spans="1:4" x14ac:dyDescent="0.25">
      <c r="A1282" s="6">
        <v>32337</v>
      </c>
      <c r="B1282" s="6" t="s">
        <v>10600</v>
      </c>
      <c r="C1282" t="s">
        <v>10601</v>
      </c>
      <c r="D1282" s="6">
        <v>3</v>
      </c>
    </row>
    <row r="1283" spans="1:4" x14ac:dyDescent="0.25">
      <c r="A1283" s="6">
        <v>42445</v>
      </c>
      <c r="B1283" s="6" t="s">
        <v>10602</v>
      </c>
      <c r="C1283" t="s">
        <v>37097</v>
      </c>
      <c r="D1283" s="6">
        <v>3</v>
      </c>
    </row>
    <row r="1284" spans="1:4" x14ac:dyDescent="0.25">
      <c r="A1284" s="6">
        <v>24157</v>
      </c>
      <c r="B1284" s="6" t="s">
        <v>10606</v>
      </c>
      <c r="C1284" t="s">
        <v>10607</v>
      </c>
      <c r="D1284" s="6">
        <v>3</v>
      </c>
    </row>
    <row r="1285" spans="1:4" x14ac:dyDescent="0.25">
      <c r="A1285" s="6">
        <v>32484</v>
      </c>
      <c r="B1285" s="6" t="s">
        <v>9825</v>
      </c>
      <c r="C1285" t="s">
        <v>9826</v>
      </c>
      <c r="D1285" s="6">
        <v>3</v>
      </c>
    </row>
    <row r="1286" spans="1:4" x14ac:dyDescent="0.25">
      <c r="A1286" s="6">
        <v>35288</v>
      </c>
      <c r="B1286" s="6" t="s">
        <v>10608</v>
      </c>
      <c r="C1286" t="s">
        <v>15259</v>
      </c>
      <c r="D1286" s="6">
        <v>3</v>
      </c>
    </row>
    <row r="1287" spans="1:4" x14ac:dyDescent="0.25">
      <c r="A1287" s="6">
        <v>24316</v>
      </c>
      <c r="B1287" s="6" t="s">
        <v>10612</v>
      </c>
      <c r="C1287" t="s">
        <v>8443</v>
      </c>
      <c r="D1287" s="6">
        <v>3</v>
      </c>
    </row>
    <row r="1288" spans="1:4" x14ac:dyDescent="0.25">
      <c r="A1288" s="6">
        <v>23848</v>
      </c>
      <c r="B1288" s="6" t="s">
        <v>10264</v>
      </c>
      <c r="C1288" t="s">
        <v>8373</v>
      </c>
      <c r="D1288" s="6">
        <v>3</v>
      </c>
    </row>
    <row r="1289" spans="1:4" x14ac:dyDescent="0.25">
      <c r="A1289" s="6">
        <v>42349</v>
      </c>
      <c r="B1289" s="6" t="s">
        <v>10623</v>
      </c>
      <c r="C1289" t="s">
        <v>37095</v>
      </c>
      <c r="D1289" s="6">
        <v>3</v>
      </c>
    </row>
    <row r="1290" spans="1:4" x14ac:dyDescent="0.25">
      <c r="A1290" s="6">
        <v>41691</v>
      </c>
      <c r="B1290" s="6" t="s">
        <v>10633</v>
      </c>
      <c r="C1290" t="s">
        <v>10634</v>
      </c>
      <c r="D1290" s="6">
        <v>3</v>
      </c>
    </row>
    <row r="1291" spans="1:4" x14ac:dyDescent="0.25">
      <c r="A1291" s="6">
        <v>24049</v>
      </c>
      <c r="B1291" s="6" t="s">
        <v>10639</v>
      </c>
      <c r="C1291" t="s">
        <v>8713</v>
      </c>
      <c r="D1291" s="6">
        <v>3</v>
      </c>
    </row>
    <row r="1292" spans="1:4" x14ac:dyDescent="0.25">
      <c r="A1292" s="6">
        <v>32675</v>
      </c>
      <c r="B1292" s="6" t="s">
        <v>10640</v>
      </c>
      <c r="C1292" t="s">
        <v>15304</v>
      </c>
      <c r="D1292" s="6">
        <v>3</v>
      </c>
    </row>
    <row r="1293" spans="1:4" x14ac:dyDescent="0.25">
      <c r="A1293" s="6">
        <v>24151</v>
      </c>
      <c r="B1293" s="6" t="s">
        <v>10280</v>
      </c>
      <c r="C1293" t="s">
        <v>8365</v>
      </c>
      <c r="D1293" s="6">
        <v>3</v>
      </c>
    </row>
    <row r="1294" spans="1:4" x14ac:dyDescent="0.25">
      <c r="A1294" s="6">
        <v>34818</v>
      </c>
      <c r="B1294" s="6" t="s">
        <v>10642</v>
      </c>
      <c r="C1294" t="s">
        <v>8394</v>
      </c>
      <c r="D1294" s="6">
        <v>3</v>
      </c>
    </row>
    <row r="1295" spans="1:4" x14ac:dyDescent="0.25">
      <c r="A1295" s="6">
        <v>41600</v>
      </c>
      <c r="B1295" s="6" t="s">
        <v>10651</v>
      </c>
      <c r="C1295" t="s">
        <v>37089</v>
      </c>
      <c r="D1295" s="6">
        <v>3</v>
      </c>
    </row>
    <row r="1296" spans="1:4" x14ac:dyDescent="0.25">
      <c r="A1296" s="6">
        <v>34625</v>
      </c>
      <c r="B1296" s="6" t="s">
        <v>11691</v>
      </c>
      <c r="C1296" t="s">
        <v>8369</v>
      </c>
      <c r="D1296" s="6">
        <v>3</v>
      </c>
    </row>
    <row r="1297" spans="1:4" x14ac:dyDescent="0.25">
      <c r="A1297" s="6">
        <v>34700</v>
      </c>
      <c r="B1297" s="6" t="s">
        <v>9843</v>
      </c>
      <c r="C1297" t="s">
        <v>15430</v>
      </c>
      <c r="D1297" s="6">
        <v>3</v>
      </c>
    </row>
    <row r="1298" spans="1:4" x14ac:dyDescent="0.25">
      <c r="A1298" s="6">
        <v>24154</v>
      </c>
      <c r="B1298" s="6" t="s">
        <v>10281</v>
      </c>
      <c r="C1298" t="s">
        <v>8427</v>
      </c>
      <c r="D1298" s="6">
        <v>3</v>
      </c>
    </row>
    <row r="1299" spans="1:4" x14ac:dyDescent="0.25">
      <c r="A1299" s="6">
        <v>24328</v>
      </c>
      <c r="B1299" s="6" t="s">
        <v>9845</v>
      </c>
      <c r="C1299" t="s">
        <v>9846</v>
      </c>
      <c r="D1299" s="6">
        <v>3</v>
      </c>
    </row>
    <row r="1300" spans="1:4" x14ac:dyDescent="0.25">
      <c r="A1300" s="6">
        <v>32348</v>
      </c>
      <c r="B1300" s="6" t="s">
        <v>9847</v>
      </c>
      <c r="C1300" t="s">
        <v>15341</v>
      </c>
      <c r="D1300" s="6">
        <v>3</v>
      </c>
    </row>
    <row r="1301" spans="1:4" x14ac:dyDescent="0.25">
      <c r="A1301" s="6">
        <v>27997</v>
      </c>
      <c r="B1301" s="6" t="s">
        <v>10670</v>
      </c>
      <c r="C1301" t="s">
        <v>15452</v>
      </c>
      <c r="D1301" s="6">
        <v>3</v>
      </c>
    </row>
    <row r="1302" spans="1:4" x14ac:dyDescent="0.25">
      <c r="A1302" s="6">
        <v>41964</v>
      </c>
      <c r="B1302" s="6" t="s">
        <v>10680</v>
      </c>
      <c r="C1302" t="s">
        <v>10681</v>
      </c>
      <c r="D1302" s="6">
        <v>3</v>
      </c>
    </row>
    <row r="1303" spans="1:4" x14ac:dyDescent="0.25">
      <c r="A1303" s="6">
        <v>41995</v>
      </c>
      <c r="B1303" s="6" t="s">
        <v>9876</v>
      </c>
      <c r="C1303" t="s">
        <v>9877</v>
      </c>
      <c r="D1303" s="6">
        <v>3</v>
      </c>
    </row>
    <row r="1304" spans="1:4" x14ac:dyDescent="0.25">
      <c r="A1304" s="6">
        <v>42468</v>
      </c>
      <c r="B1304" s="6" t="s">
        <v>10696</v>
      </c>
      <c r="C1304" t="s">
        <v>37075</v>
      </c>
      <c r="D1304" s="6">
        <v>3</v>
      </c>
    </row>
    <row r="1305" spans="1:4" x14ac:dyDescent="0.25">
      <c r="A1305" s="6">
        <v>27550</v>
      </c>
      <c r="B1305" s="6" t="s">
        <v>9878</v>
      </c>
      <c r="C1305" t="s">
        <v>15405</v>
      </c>
      <c r="D1305" s="6">
        <v>3</v>
      </c>
    </row>
    <row r="1306" spans="1:4" x14ac:dyDescent="0.25">
      <c r="A1306" s="6">
        <v>40352</v>
      </c>
      <c r="B1306" s="6" t="s">
        <v>10273</v>
      </c>
      <c r="C1306" t="s">
        <v>8737</v>
      </c>
      <c r="D1306" s="6">
        <v>3</v>
      </c>
    </row>
    <row r="1307" spans="1:4" x14ac:dyDescent="0.25">
      <c r="A1307" s="6">
        <v>32536</v>
      </c>
      <c r="B1307" s="6" t="s">
        <v>10699</v>
      </c>
      <c r="C1307" t="s">
        <v>10700</v>
      </c>
      <c r="D1307" s="6">
        <v>3</v>
      </c>
    </row>
    <row r="1308" spans="1:4" x14ac:dyDescent="0.25">
      <c r="A1308" s="6">
        <v>24002</v>
      </c>
      <c r="B1308" s="6" t="s">
        <v>10701</v>
      </c>
      <c r="C1308" t="s">
        <v>8375</v>
      </c>
      <c r="D1308" s="6">
        <v>3</v>
      </c>
    </row>
    <row r="1309" spans="1:4" x14ac:dyDescent="0.25">
      <c r="A1309" s="6">
        <v>24245</v>
      </c>
      <c r="B1309" s="6" t="s">
        <v>10713</v>
      </c>
      <c r="C1309" t="s">
        <v>8436</v>
      </c>
      <c r="D1309" s="6">
        <v>3</v>
      </c>
    </row>
    <row r="1310" spans="1:4" x14ac:dyDescent="0.25">
      <c r="A1310" s="6">
        <v>32464</v>
      </c>
      <c r="B1310" s="6" t="s">
        <v>10726</v>
      </c>
      <c r="C1310" t="s">
        <v>8523</v>
      </c>
      <c r="D1310" s="6">
        <v>3</v>
      </c>
    </row>
    <row r="1311" spans="1:4" x14ac:dyDescent="0.25">
      <c r="A1311" s="6">
        <v>47568</v>
      </c>
      <c r="B1311" s="6" t="s">
        <v>10730</v>
      </c>
      <c r="C1311" t="s">
        <v>37073</v>
      </c>
      <c r="D1311" s="6">
        <v>3</v>
      </c>
    </row>
    <row r="1312" spans="1:4" x14ac:dyDescent="0.25">
      <c r="A1312" s="6">
        <v>41688</v>
      </c>
      <c r="B1312" s="6" t="s">
        <v>10732</v>
      </c>
      <c r="C1312" t="s">
        <v>10733</v>
      </c>
      <c r="D1312" s="6">
        <v>3</v>
      </c>
    </row>
    <row r="1313" spans="1:4" x14ac:dyDescent="0.25">
      <c r="A1313" s="6">
        <v>32646</v>
      </c>
      <c r="B1313" s="6" t="s">
        <v>9889</v>
      </c>
      <c r="C1313" t="s">
        <v>15146</v>
      </c>
      <c r="D1313" s="6">
        <v>3</v>
      </c>
    </row>
    <row r="1314" spans="1:4" x14ac:dyDescent="0.25">
      <c r="A1314" s="6">
        <v>34676</v>
      </c>
      <c r="B1314" s="6" t="s">
        <v>10742</v>
      </c>
      <c r="C1314" t="s">
        <v>10743</v>
      </c>
      <c r="D1314" s="6">
        <v>3</v>
      </c>
    </row>
    <row r="1315" spans="1:4" x14ac:dyDescent="0.25">
      <c r="A1315" s="6">
        <v>40320</v>
      </c>
      <c r="B1315" s="6" t="s">
        <v>10744</v>
      </c>
      <c r="C1315" t="s">
        <v>10745</v>
      </c>
      <c r="D1315" s="6">
        <v>3</v>
      </c>
    </row>
    <row r="1316" spans="1:4" x14ac:dyDescent="0.25">
      <c r="A1316" s="6">
        <v>32624</v>
      </c>
      <c r="B1316" s="6" t="s">
        <v>10746</v>
      </c>
      <c r="C1316" t="s">
        <v>10747</v>
      </c>
      <c r="D1316" s="6">
        <v>3</v>
      </c>
    </row>
    <row r="1317" spans="1:4" x14ac:dyDescent="0.25">
      <c r="A1317" s="6">
        <v>24241</v>
      </c>
      <c r="B1317" s="6" t="s">
        <v>10756</v>
      </c>
      <c r="C1317" t="s">
        <v>8395</v>
      </c>
      <c r="D1317" s="6">
        <v>3</v>
      </c>
    </row>
    <row r="1318" spans="1:4" x14ac:dyDescent="0.25">
      <c r="A1318" s="6">
        <v>23897</v>
      </c>
      <c r="B1318" s="6" t="s">
        <v>10300</v>
      </c>
      <c r="C1318" t="s">
        <v>8437</v>
      </c>
      <c r="D1318" s="6">
        <v>3</v>
      </c>
    </row>
    <row r="1319" spans="1:4" x14ac:dyDescent="0.25">
      <c r="A1319" s="6">
        <v>24048</v>
      </c>
      <c r="B1319" s="6" t="s">
        <v>10757</v>
      </c>
      <c r="C1319" t="s">
        <v>15059</v>
      </c>
      <c r="D1319" s="6">
        <v>3</v>
      </c>
    </row>
    <row r="1320" spans="1:4" x14ac:dyDescent="0.25">
      <c r="A1320" s="6">
        <v>42065</v>
      </c>
      <c r="B1320" s="6" t="s">
        <v>9306</v>
      </c>
      <c r="C1320" t="s">
        <v>37061</v>
      </c>
      <c r="D1320" s="6">
        <v>3</v>
      </c>
    </row>
    <row r="1321" spans="1:4" x14ac:dyDescent="0.25">
      <c r="A1321" s="6">
        <v>34250</v>
      </c>
      <c r="B1321" s="6" t="s">
        <v>9309</v>
      </c>
      <c r="C1321" t="s">
        <v>9310</v>
      </c>
      <c r="D1321" s="6">
        <v>3</v>
      </c>
    </row>
    <row r="1322" spans="1:4" x14ac:dyDescent="0.25">
      <c r="A1322" s="6">
        <v>42203</v>
      </c>
      <c r="B1322" s="6" t="s">
        <v>9908</v>
      </c>
      <c r="C1322" t="s">
        <v>9909</v>
      </c>
      <c r="D1322" s="6">
        <v>3</v>
      </c>
    </row>
    <row r="1323" spans="1:4" x14ac:dyDescent="0.25">
      <c r="A1323" s="6">
        <v>41684</v>
      </c>
      <c r="B1323" s="6" t="s">
        <v>9910</v>
      </c>
      <c r="C1323" t="s">
        <v>9911</v>
      </c>
      <c r="D1323" s="6">
        <v>3</v>
      </c>
    </row>
    <row r="1324" spans="1:4" x14ac:dyDescent="0.25">
      <c r="A1324" s="6">
        <v>42084</v>
      </c>
      <c r="B1324" s="6" t="s">
        <v>9913</v>
      </c>
      <c r="C1324" t="s">
        <v>9914</v>
      </c>
      <c r="D1324" s="6">
        <v>3</v>
      </c>
    </row>
    <row r="1325" spans="1:4" x14ac:dyDescent="0.25">
      <c r="A1325" s="6">
        <v>40269</v>
      </c>
      <c r="B1325" s="6" t="s">
        <v>9313</v>
      </c>
      <c r="C1325" t="s">
        <v>9314</v>
      </c>
      <c r="D1325" s="6">
        <v>3</v>
      </c>
    </row>
    <row r="1326" spans="1:4" x14ac:dyDescent="0.25">
      <c r="A1326" s="6">
        <v>25421</v>
      </c>
      <c r="B1326" s="6" t="s">
        <v>9317</v>
      </c>
      <c r="C1326" t="s">
        <v>37052</v>
      </c>
      <c r="D1326" s="6">
        <v>3</v>
      </c>
    </row>
    <row r="1327" spans="1:4" x14ac:dyDescent="0.25">
      <c r="A1327" s="6">
        <v>20375</v>
      </c>
      <c r="B1327" s="6" t="s">
        <v>8871</v>
      </c>
      <c r="C1327" t="s">
        <v>15099</v>
      </c>
      <c r="D1327" s="6">
        <v>3</v>
      </c>
    </row>
    <row r="1328" spans="1:4" x14ac:dyDescent="0.25">
      <c r="A1328" s="6">
        <v>40296</v>
      </c>
      <c r="B1328" s="6" t="s">
        <v>8873</v>
      </c>
      <c r="C1328" t="s">
        <v>37045</v>
      </c>
      <c r="D1328" s="6">
        <v>3</v>
      </c>
    </row>
    <row r="1329" spans="1:4" x14ac:dyDescent="0.25">
      <c r="A1329" s="6">
        <v>22361</v>
      </c>
      <c r="B1329" s="6" t="s">
        <v>10301</v>
      </c>
      <c r="C1329" t="s">
        <v>15071</v>
      </c>
      <c r="D1329" s="6">
        <v>3</v>
      </c>
    </row>
    <row r="1330" spans="1:4" x14ac:dyDescent="0.25">
      <c r="A1330" s="6">
        <v>20022</v>
      </c>
      <c r="B1330" s="6" t="s">
        <v>10771</v>
      </c>
      <c r="C1330" t="s">
        <v>15026</v>
      </c>
      <c r="D1330" s="6">
        <v>3</v>
      </c>
    </row>
    <row r="1331" spans="1:4" x14ac:dyDescent="0.25">
      <c r="A1331" s="6">
        <v>40362</v>
      </c>
      <c r="B1331" s="6" t="s">
        <v>8875</v>
      </c>
      <c r="C1331" t="s">
        <v>9498</v>
      </c>
      <c r="D1331" s="6">
        <v>3</v>
      </c>
    </row>
    <row r="1332" spans="1:4" x14ac:dyDescent="0.25">
      <c r="A1332" s="6">
        <v>20299</v>
      </c>
      <c r="B1332" s="6" t="s">
        <v>9328</v>
      </c>
      <c r="C1332" t="s">
        <v>9329</v>
      </c>
      <c r="D1332" s="6">
        <v>3</v>
      </c>
    </row>
    <row r="1333" spans="1:4" x14ac:dyDescent="0.25">
      <c r="A1333" s="6">
        <v>22448</v>
      </c>
      <c r="B1333" s="6" t="s">
        <v>10780</v>
      </c>
      <c r="C1333" t="s">
        <v>8409</v>
      </c>
      <c r="D1333" s="6">
        <v>3</v>
      </c>
    </row>
    <row r="1334" spans="1:4" x14ac:dyDescent="0.25">
      <c r="A1334" s="6">
        <v>24145</v>
      </c>
      <c r="B1334" s="6" t="s">
        <v>10783</v>
      </c>
      <c r="C1334" t="s">
        <v>8451</v>
      </c>
      <c r="D1334" s="6">
        <v>3</v>
      </c>
    </row>
    <row r="1335" spans="1:4" x14ac:dyDescent="0.25">
      <c r="A1335" s="6">
        <v>32605</v>
      </c>
      <c r="B1335" s="6" t="s">
        <v>10272</v>
      </c>
      <c r="C1335" t="s">
        <v>8374</v>
      </c>
      <c r="D1335" s="6">
        <v>3</v>
      </c>
    </row>
    <row r="1336" spans="1:4" x14ac:dyDescent="0.25">
      <c r="A1336" s="6">
        <v>20621</v>
      </c>
      <c r="B1336" s="6" t="s">
        <v>10798</v>
      </c>
      <c r="C1336" t="s">
        <v>8642</v>
      </c>
      <c r="D1336" s="6">
        <v>3</v>
      </c>
    </row>
    <row r="1337" spans="1:4" x14ac:dyDescent="0.25">
      <c r="A1337" s="6">
        <v>32651</v>
      </c>
      <c r="B1337" s="6" t="s">
        <v>10799</v>
      </c>
      <c r="C1337" t="s">
        <v>8379</v>
      </c>
      <c r="D1337" s="6">
        <v>3</v>
      </c>
    </row>
    <row r="1338" spans="1:4" x14ac:dyDescent="0.25">
      <c r="A1338" s="6">
        <v>21339</v>
      </c>
      <c r="B1338" s="6" t="s">
        <v>8882</v>
      </c>
      <c r="C1338" t="s">
        <v>8883</v>
      </c>
      <c r="D1338" s="6">
        <v>3</v>
      </c>
    </row>
    <row r="1339" spans="1:4" x14ac:dyDescent="0.25">
      <c r="A1339" s="6">
        <v>23998</v>
      </c>
      <c r="B1339" s="6" t="s">
        <v>10802</v>
      </c>
      <c r="C1339" t="s">
        <v>15072</v>
      </c>
      <c r="D1339" s="6">
        <v>3</v>
      </c>
    </row>
    <row r="1340" spans="1:4" x14ac:dyDescent="0.25">
      <c r="A1340" s="6">
        <v>23951</v>
      </c>
      <c r="B1340" s="6" t="s">
        <v>9924</v>
      </c>
      <c r="C1340" t="s">
        <v>8452</v>
      </c>
      <c r="D1340" s="6">
        <v>3</v>
      </c>
    </row>
    <row r="1341" spans="1:4" x14ac:dyDescent="0.25">
      <c r="A1341" s="6">
        <v>35175</v>
      </c>
      <c r="B1341" s="6" t="s">
        <v>9333</v>
      </c>
      <c r="C1341" t="s">
        <v>15261</v>
      </c>
      <c r="D1341" s="6">
        <v>3</v>
      </c>
    </row>
    <row r="1342" spans="1:4" x14ac:dyDescent="0.25">
      <c r="A1342" s="6">
        <v>34792</v>
      </c>
      <c r="B1342" s="6" t="s">
        <v>9929</v>
      </c>
      <c r="C1342" t="s">
        <v>9930</v>
      </c>
      <c r="D1342" s="6">
        <v>3</v>
      </c>
    </row>
    <row r="1343" spans="1:4" x14ac:dyDescent="0.25">
      <c r="A1343" s="6">
        <v>22292</v>
      </c>
      <c r="B1343" s="6" t="s">
        <v>10808</v>
      </c>
      <c r="C1343" t="s">
        <v>8448</v>
      </c>
      <c r="D1343" s="6">
        <v>3</v>
      </c>
    </row>
    <row r="1344" spans="1:4" x14ac:dyDescent="0.25">
      <c r="A1344" s="6">
        <v>21389</v>
      </c>
      <c r="B1344" s="6" t="s">
        <v>8887</v>
      </c>
      <c r="C1344" t="s">
        <v>15036</v>
      </c>
      <c r="D1344" s="6">
        <v>3</v>
      </c>
    </row>
    <row r="1345" spans="1:4" x14ac:dyDescent="0.25">
      <c r="A1345" s="6">
        <v>41977</v>
      </c>
      <c r="B1345" s="6" t="s">
        <v>10809</v>
      </c>
      <c r="C1345" t="s">
        <v>10810</v>
      </c>
      <c r="D1345" s="6">
        <v>3</v>
      </c>
    </row>
    <row r="1346" spans="1:4" x14ac:dyDescent="0.25">
      <c r="A1346" s="6">
        <v>41966</v>
      </c>
      <c r="B1346" s="6" t="s">
        <v>8889</v>
      </c>
      <c r="C1346" t="s">
        <v>8890</v>
      </c>
      <c r="D1346" s="6">
        <v>3</v>
      </c>
    </row>
    <row r="1347" spans="1:4" x14ac:dyDescent="0.25">
      <c r="A1347" s="6">
        <v>20381</v>
      </c>
      <c r="B1347" s="6" t="s">
        <v>10815</v>
      </c>
      <c r="C1347" t="s">
        <v>8666</v>
      </c>
      <c r="D1347" s="6">
        <v>3</v>
      </c>
    </row>
    <row r="1348" spans="1:4" x14ac:dyDescent="0.25">
      <c r="A1348" s="6">
        <v>34877</v>
      </c>
      <c r="B1348" s="6" t="s">
        <v>10816</v>
      </c>
      <c r="C1348" t="s">
        <v>8386</v>
      </c>
      <c r="D1348" s="6">
        <v>3</v>
      </c>
    </row>
    <row r="1349" spans="1:4" x14ac:dyDescent="0.25">
      <c r="A1349" s="6">
        <v>41346</v>
      </c>
      <c r="B1349" s="6" t="s">
        <v>9339</v>
      </c>
      <c r="C1349" t="s">
        <v>15394</v>
      </c>
      <c r="D1349" s="6">
        <v>3</v>
      </c>
    </row>
    <row r="1350" spans="1:4" x14ac:dyDescent="0.25">
      <c r="A1350" s="6">
        <v>22053</v>
      </c>
      <c r="B1350" s="6" t="s">
        <v>9341</v>
      </c>
      <c r="C1350" t="s">
        <v>15075</v>
      </c>
      <c r="D1350" s="6">
        <v>3</v>
      </c>
    </row>
    <row r="1351" spans="1:4" x14ac:dyDescent="0.25">
      <c r="A1351" s="6">
        <v>20930</v>
      </c>
      <c r="B1351" s="6" t="s">
        <v>8891</v>
      </c>
      <c r="C1351" t="s">
        <v>15166</v>
      </c>
      <c r="D1351" s="6">
        <v>3</v>
      </c>
    </row>
    <row r="1352" spans="1:4" x14ac:dyDescent="0.25">
      <c r="A1352" s="6">
        <v>32344</v>
      </c>
      <c r="B1352" s="6" t="s">
        <v>10845</v>
      </c>
      <c r="C1352" t="s">
        <v>8518</v>
      </c>
      <c r="D1352" s="6">
        <v>3</v>
      </c>
    </row>
    <row r="1353" spans="1:4" x14ac:dyDescent="0.25">
      <c r="A1353" s="6">
        <v>25540</v>
      </c>
      <c r="B1353" s="6" t="s">
        <v>8893</v>
      </c>
      <c r="C1353" t="s">
        <v>37026</v>
      </c>
      <c r="D1353" s="6">
        <v>3</v>
      </c>
    </row>
    <row r="1354" spans="1:4" x14ac:dyDescent="0.25">
      <c r="A1354" s="6">
        <v>37502</v>
      </c>
      <c r="B1354" s="6" t="s">
        <v>10847</v>
      </c>
      <c r="C1354" t="s">
        <v>10848</v>
      </c>
      <c r="D1354" s="6">
        <v>3</v>
      </c>
    </row>
    <row r="1355" spans="1:4" x14ac:dyDescent="0.25">
      <c r="A1355" s="6">
        <v>32493</v>
      </c>
      <c r="B1355" s="6" t="s">
        <v>10849</v>
      </c>
      <c r="C1355" t="s">
        <v>8832</v>
      </c>
      <c r="D1355" s="6">
        <v>3</v>
      </c>
    </row>
    <row r="1356" spans="1:4" x14ac:dyDescent="0.25">
      <c r="A1356" s="6">
        <v>32386</v>
      </c>
      <c r="B1356" s="6" t="s">
        <v>10850</v>
      </c>
      <c r="C1356" t="s">
        <v>8422</v>
      </c>
      <c r="D1356" s="6">
        <v>3</v>
      </c>
    </row>
    <row r="1357" spans="1:4" x14ac:dyDescent="0.25">
      <c r="A1357" s="6">
        <v>23950</v>
      </c>
      <c r="B1357" s="6" t="s">
        <v>10853</v>
      </c>
      <c r="C1357" t="s">
        <v>10854</v>
      </c>
      <c r="D1357" s="6">
        <v>3</v>
      </c>
    </row>
    <row r="1358" spans="1:4" x14ac:dyDescent="0.25">
      <c r="A1358" s="6">
        <v>24052</v>
      </c>
      <c r="B1358" s="6" t="s">
        <v>10855</v>
      </c>
      <c r="C1358" t="s">
        <v>15179</v>
      </c>
      <c r="D1358" s="6">
        <v>3</v>
      </c>
    </row>
    <row r="1359" spans="1:4" x14ac:dyDescent="0.25">
      <c r="A1359" s="6">
        <v>32497</v>
      </c>
      <c r="B1359" s="6" t="s">
        <v>10857</v>
      </c>
      <c r="C1359" t="s">
        <v>8831</v>
      </c>
      <c r="D1359" s="6">
        <v>3</v>
      </c>
    </row>
    <row r="1360" spans="1:4" x14ac:dyDescent="0.25">
      <c r="A1360" s="6">
        <v>20620</v>
      </c>
      <c r="B1360" s="6" t="s">
        <v>8895</v>
      </c>
      <c r="C1360" t="s">
        <v>8445</v>
      </c>
      <c r="D1360" s="6">
        <v>3</v>
      </c>
    </row>
    <row r="1361" spans="1:4" x14ac:dyDescent="0.25">
      <c r="A1361" s="6">
        <v>32639</v>
      </c>
      <c r="B1361" s="6" t="s">
        <v>10860</v>
      </c>
      <c r="C1361" t="s">
        <v>8467</v>
      </c>
      <c r="D1361" s="6">
        <v>3</v>
      </c>
    </row>
    <row r="1362" spans="1:4" x14ac:dyDescent="0.25">
      <c r="A1362" s="6">
        <v>37565</v>
      </c>
      <c r="B1362" s="6" t="s">
        <v>10869</v>
      </c>
      <c r="C1362" t="s">
        <v>15441</v>
      </c>
      <c r="D1362" s="6">
        <v>3</v>
      </c>
    </row>
    <row r="1363" spans="1:4" x14ac:dyDescent="0.25">
      <c r="A1363" s="6">
        <v>20910</v>
      </c>
      <c r="B1363" s="6" t="s">
        <v>8898</v>
      </c>
      <c r="C1363" t="s">
        <v>15258</v>
      </c>
      <c r="D1363" s="6">
        <v>3</v>
      </c>
    </row>
    <row r="1364" spans="1:4" x14ac:dyDescent="0.25">
      <c r="A1364" s="6">
        <v>32352</v>
      </c>
      <c r="B1364" s="6" t="s">
        <v>9939</v>
      </c>
      <c r="C1364" t="s">
        <v>8384</v>
      </c>
      <c r="D1364" s="6">
        <v>3</v>
      </c>
    </row>
    <row r="1365" spans="1:4" x14ac:dyDescent="0.25">
      <c r="A1365" s="6">
        <v>24086</v>
      </c>
      <c r="B1365" s="6" t="s">
        <v>9357</v>
      </c>
      <c r="C1365" t="s">
        <v>8667</v>
      </c>
      <c r="D1365" s="6">
        <v>3</v>
      </c>
    </row>
    <row r="1366" spans="1:4" x14ac:dyDescent="0.25">
      <c r="A1366" s="6">
        <v>21100</v>
      </c>
      <c r="B1366" s="6" t="s">
        <v>8902</v>
      </c>
      <c r="C1366" t="s">
        <v>8522</v>
      </c>
      <c r="D1366" s="6">
        <v>3</v>
      </c>
    </row>
    <row r="1367" spans="1:4" x14ac:dyDescent="0.25">
      <c r="A1367" s="6">
        <v>20347</v>
      </c>
      <c r="B1367" s="6" t="s">
        <v>8903</v>
      </c>
      <c r="C1367" t="s">
        <v>8524</v>
      </c>
      <c r="D1367" s="6">
        <v>3</v>
      </c>
    </row>
    <row r="1368" spans="1:4" x14ac:dyDescent="0.25">
      <c r="A1368" s="6">
        <v>34776</v>
      </c>
      <c r="B1368" s="6" t="s">
        <v>10888</v>
      </c>
      <c r="C1368" t="s">
        <v>10889</v>
      </c>
      <c r="D1368" s="6">
        <v>3</v>
      </c>
    </row>
    <row r="1369" spans="1:4" x14ac:dyDescent="0.25">
      <c r="A1369" s="6">
        <v>20815</v>
      </c>
      <c r="B1369" s="6" t="s">
        <v>8906</v>
      </c>
      <c r="C1369" t="s">
        <v>37011</v>
      </c>
      <c r="D1369" s="6">
        <v>3</v>
      </c>
    </row>
    <row r="1370" spans="1:4" x14ac:dyDescent="0.25">
      <c r="A1370" s="6">
        <v>20267</v>
      </c>
      <c r="B1370" s="6" t="s">
        <v>8908</v>
      </c>
      <c r="C1370" t="s">
        <v>8909</v>
      </c>
      <c r="D1370" s="6">
        <v>3</v>
      </c>
    </row>
    <row r="1371" spans="1:4" x14ac:dyDescent="0.25">
      <c r="A1371" s="6">
        <v>34265</v>
      </c>
      <c r="B1371" s="6" t="s">
        <v>10905</v>
      </c>
      <c r="C1371" t="s">
        <v>15058</v>
      </c>
      <c r="D1371" s="6">
        <v>3</v>
      </c>
    </row>
    <row r="1372" spans="1:4" x14ac:dyDescent="0.25">
      <c r="A1372" s="6">
        <v>24175</v>
      </c>
      <c r="B1372" s="6" t="s">
        <v>10910</v>
      </c>
      <c r="C1372" t="s">
        <v>8487</v>
      </c>
      <c r="D1372" s="6">
        <v>3</v>
      </c>
    </row>
    <row r="1373" spans="1:4" x14ac:dyDescent="0.25">
      <c r="A1373" s="6">
        <v>32358</v>
      </c>
      <c r="B1373" s="6" t="s">
        <v>10913</v>
      </c>
      <c r="C1373" t="s">
        <v>8488</v>
      </c>
      <c r="D1373" s="6">
        <v>3</v>
      </c>
    </row>
    <row r="1374" spans="1:4" x14ac:dyDescent="0.25">
      <c r="A1374" s="6">
        <v>41799</v>
      </c>
      <c r="B1374" s="6" t="s">
        <v>9957</v>
      </c>
      <c r="C1374" t="s">
        <v>9958</v>
      </c>
      <c r="D1374" s="6">
        <v>3</v>
      </c>
    </row>
    <row r="1375" spans="1:4" x14ac:dyDescent="0.25">
      <c r="A1375" s="6">
        <v>35180</v>
      </c>
      <c r="B1375" s="6" t="s">
        <v>9362</v>
      </c>
      <c r="C1375" t="s">
        <v>15063</v>
      </c>
      <c r="D1375" s="6">
        <v>3</v>
      </c>
    </row>
    <row r="1376" spans="1:4" x14ac:dyDescent="0.25">
      <c r="A1376" s="6">
        <v>20686</v>
      </c>
      <c r="B1376" s="6" t="s">
        <v>8912</v>
      </c>
      <c r="C1376" t="s">
        <v>15011</v>
      </c>
      <c r="D1376" s="6">
        <v>3</v>
      </c>
    </row>
    <row r="1377" spans="1:4" x14ac:dyDescent="0.25">
      <c r="A1377" s="6">
        <v>24317</v>
      </c>
      <c r="B1377" s="6" t="s">
        <v>9959</v>
      </c>
      <c r="C1377" t="s">
        <v>8431</v>
      </c>
      <c r="D1377" s="6">
        <v>3</v>
      </c>
    </row>
    <row r="1378" spans="1:4" x14ac:dyDescent="0.25">
      <c r="A1378" s="6">
        <v>27608</v>
      </c>
      <c r="B1378" s="6" t="s">
        <v>9964</v>
      </c>
      <c r="C1378" t="s">
        <v>9965</v>
      </c>
      <c r="D1378" s="6">
        <v>3</v>
      </c>
    </row>
    <row r="1379" spans="1:4" x14ac:dyDescent="0.25">
      <c r="A1379" s="6">
        <v>32578</v>
      </c>
      <c r="B1379" s="6" t="s">
        <v>10299</v>
      </c>
      <c r="C1379" t="s">
        <v>8506</v>
      </c>
      <c r="D1379" s="6">
        <v>3</v>
      </c>
    </row>
    <row r="1380" spans="1:4" x14ac:dyDescent="0.25">
      <c r="A1380" s="6">
        <v>24107</v>
      </c>
      <c r="B1380" s="6" t="s">
        <v>10938</v>
      </c>
      <c r="C1380" t="s">
        <v>8694</v>
      </c>
      <c r="D1380" s="6">
        <v>3</v>
      </c>
    </row>
    <row r="1381" spans="1:4" x14ac:dyDescent="0.25">
      <c r="A1381" s="6">
        <v>32390</v>
      </c>
      <c r="B1381" s="6" t="s">
        <v>10941</v>
      </c>
      <c r="C1381" t="s">
        <v>8526</v>
      </c>
      <c r="D1381" s="6">
        <v>3</v>
      </c>
    </row>
    <row r="1382" spans="1:4" x14ac:dyDescent="0.25">
      <c r="A1382" s="6">
        <v>24280</v>
      </c>
      <c r="B1382" s="6" t="s">
        <v>10944</v>
      </c>
      <c r="C1382" t="s">
        <v>8442</v>
      </c>
      <c r="D1382" s="6">
        <v>3</v>
      </c>
    </row>
    <row r="1383" spans="1:4" x14ac:dyDescent="0.25">
      <c r="A1383" s="6">
        <v>20479</v>
      </c>
      <c r="B1383" s="6" t="s">
        <v>8914</v>
      </c>
      <c r="C1383" t="s">
        <v>8486</v>
      </c>
      <c r="D1383" s="6">
        <v>3</v>
      </c>
    </row>
    <row r="1384" spans="1:4" x14ac:dyDescent="0.25">
      <c r="A1384" s="6">
        <v>20453</v>
      </c>
      <c r="B1384" s="6" t="s">
        <v>8915</v>
      </c>
      <c r="C1384" t="s">
        <v>8916</v>
      </c>
      <c r="D1384" s="6">
        <v>3</v>
      </c>
    </row>
    <row r="1385" spans="1:4" x14ac:dyDescent="0.25">
      <c r="A1385" s="6">
        <v>20687</v>
      </c>
      <c r="B1385" s="6" t="s">
        <v>9371</v>
      </c>
      <c r="C1385" t="s">
        <v>37005</v>
      </c>
      <c r="D1385" s="6">
        <v>3</v>
      </c>
    </row>
    <row r="1386" spans="1:4" x14ac:dyDescent="0.25">
      <c r="A1386" s="6">
        <v>41987</v>
      </c>
      <c r="B1386" s="6" t="s">
        <v>10957</v>
      </c>
      <c r="C1386" t="s">
        <v>37004</v>
      </c>
      <c r="D1386" s="6">
        <v>3</v>
      </c>
    </row>
    <row r="1387" spans="1:4" x14ac:dyDescent="0.25">
      <c r="A1387" s="6">
        <v>37508</v>
      </c>
      <c r="B1387" s="6" t="s">
        <v>9975</v>
      </c>
      <c r="C1387" t="s">
        <v>9976</v>
      </c>
      <c r="D1387" s="6">
        <v>3</v>
      </c>
    </row>
    <row r="1388" spans="1:4" x14ac:dyDescent="0.25">
      <c r="A1388" s="6">
        <v>20076</v>
      </c>
      <c r="B1388" s="6" t="s">
        <v>8917</v>
      </c>
      <c r="C1388" t="s">
        <v>15267</v>
      </c>
      <c r="D1388" s="6">
        <v>3</v>
      </c>
    </row>
    <row r="1389" spans="1:4" x14ac:dyDescent="0.25">
      <c r="A1389" s="6">
        <v>21150</v>
      </c>
      <c r="B1389" s="6" t="s">
        <v>8919</v>
      </c>
      <c r="C1389" t="s">
        <v>15236</v>
      </c>
      <c r="D1389" s="6">
        <v>3</v>
      </c>
    </row>
    <row r="1390" spans="1:4" x14ac:dyDescent="0.25">
      <c r="A1390" s="6">
        <v>20449</v>
      </c>
      <c r="B1390" s="6" t="s">
        <v>8921</v>
      </c>
      <c r="C1390" t="s">
        <v>15033</v>
      </c>
      <c r="D1390" s="6">
        <v>3</v>
      </c>
    </row>
    <row r="1391" spans="1:4" x14ac:dyDescent="0.25">
      <c r="A1391" s="6">
        <v>24311</v>
      </c>
      <c r="B1391" s="6" t="s">
        <v>8923</v>
      </c>
      <c r="C1391" t="s">
        <v>15321</v>
      </c>
      <c r="D1391" s="6">
        <v>3</v>
      </c>
    </row>
    <row r="1392" spans="1:4" x14ac:dyDescent="0.25">
      <c r="A1392" s="6">
        <v>32553</v>
      </c>
      <c r="B1392" s="6" t="s">
        <v>10973</v>
      </c>
      <c r="C1392" t="s">
        <v>10974</v>
      </c>
      <c r="D1392" s="6">
        <v>3</v>
      </c>
    </row>
    <row r="1393" spans="1:4" x14ac:dyDescent="0.25">
      <c r="A1393" s="6">
        <v>20247</v>
      </c>
      <c r="B1393" s="6" t="s">
        <v>8925</v>
      </c>
      <c r="C1393" t="s">
        <v>8425</v>
      </c>
      <c r="D1393" s="6">
        <v>3</v>
      </c>
    </row>
    <row r="1394" spans="1:4" x14ac:dyDescent="0.25">
      <c r="A1394" s="6">
        <v>42220</v>
      </c>
      <c r="B1394" s="6" t="s">
        <v>10981</v>
      </c>
      <c r="C1394" t="s">
        <v>10982</v>
      </c>
      <c r="D1394" s="6">
        <v>3</v>
      </c>
    </row>
    <row r="1395" spans="1:4" x14ac:dyDescent="0.25">
      <c r="A1395" s="6">
        <v>40733</v>
      </c>
      <c r="B1395" s="6" t="s">
        <v>9373</v>
      </c>
      <c r="C1395" t="s">
        <v>36988</v>
      </c>
      <c r="D1395" s="6">
        <v>3</v>
      </c>
    </row>
    <row r="1396" spans="1:4" x14ac:dyDescent="0.25">
      <c r="A1396" s="6">
        <v>34255</v>
      </c>
      <c r="B1396" s="6" t="s">
        <v>9377</v>
      </c>
      <c r="C1396" t="s">
        <v>36987</v>
      </c>
      <c r="D1396" s="6">
        <v>3</v>
      </c>
    </row>
    <row r="1397" spans="1:4" x14ac:dyDescent="0.25">
      <c r="A1397" s="6">
        <v>32579</v>
      </c>
      <c r="B1397" s="6" t="s">
        <v>10995</v>
      </c>
      <c r="C1397" t="s">
        <v>15364</v>
      </c>
      <c r="D1397" s="6">
        <v>3</v>
      </c>
    </row>
    <row r="1398" spans="1:4" x14ac:dyDescent="0.25">
      <c r="A1398" s="6">
        <v>34924</v>
      </c>
      <c r="B1398" s="6" t="s">
        <v>9385</v>
      </c>
      <c r="C1398" t="s">
        <v>15105</v>
      </c>
      <c r="D1398" s="6">
        <v>3</v>
      </c>
    </row>
    <row r="1399" spans="1:4" x14ac:dyDescent="0.25">
      <c r="A1399" s="6">
        <v>21725</v>
      </c>
      <c r="B1399" s="6" t="s">
        <v>8926</v>
      </c>
      <c r="C1399" t="s">
        <v>8927</v>
      </c>
      <c r="D1399" s="6">
        <v>3</v>
      </c>
    </row>
    <row r="1400" spans="1:4" x14ac:dyDescent="0.25">
      <c r="A1400" s="6">
        <v>23999</v>
      </c>
      <c r="B1400" s="6" t="s">
        <v>11010</v>
      </c>
      <c r="C1400" t="s">
        <v>8426</v>
      </c>
      <c r="D1400" s="6">
        <v>3</v>
      </c>
    </row>
    <row r="1401" spans="1:4" x14ac:dyDescent="0.25">
      <c r="A1401" s="6">
        <v>32667</v>
      </c>
      <c r="B1401" s="6" t="s">
        <v>11011</v>
      </c>
      <c r="C1401" t="s">
        <v>8377</v>
      </c>
      <c r="D1401" s="6">
        <v>3</v>
      </c>
    </row>
    <row r="1402" spans="1:4" x14ac:dyDescent="0.25">
      <c r="A1402" s="6">
        <v>42260</v>
      </c>
      <c r="B1402" s="6" t="s">
        <v>11012</v>
      </c>
      <c r="C1402" t="s">
        <v>11013</v>
      </c>
      <c r="D1402" s="6">
        <v>3</v>
      </c>
    </row>
    <row r="1403" spans="1:4" x14ac:dyDescent="0.25">
      <c r="A1403" s="6">
        <v>24109</v>
      </c>
      <c r="B1403" s="6" t="s">
        <v>11014</v>
      </c>
      <c r="C1403" t="s">
        <v>8837</v>
      </c>
      <c r="D1403" s="6">
        <v>3</v>
      </c>
    </row>
    <row r="1404" spans="1:4" x14ac:dyDescent="0.25">
      <c r="A1404" s="6">
        <v>32392</v>
      </c>
      <c r="B1404" s="6" t="s">
        <v>11019</v>
      </c>
      <c r="C1404" t="s">
        <v>8405</v>
      </c>
      <c r="D1404" s="6">
        <v>3</v>
      </c>
    </row>
    <row r="1405" spans="1:4" x14ac:dyDescent="0.25">
      <c r="A1405" s="6">
        <v>24882</v>
      </c>
      <c r="B1405" s="6" t="s">
        <v>8928</v>
      </c>
      <c r="C1405" t="s">
        <v>8929</v>
      </c>
      <c r="D1405" s="6">
        <v>3</v>
      </c>
    </row>
    <row r="1406" spans="1:4" x14ac:dyDescent="0.25">
      <c r="A1406" s="6">
        <v>23868</v>
      </c>
      <c r="B1406" s="6" t="s">
        <v>10279</v>
      </c>
      <c r="C1406" t="s">
        <v>8799</v>
      </c>
      <c r="D1406" s="6">
        <v>3</v>
      </c>
    </row>
    <row r="1407" spans="1:4" x14ac:dyDescent="0.25">
      <c r="A1407" s="6">
        <v>34601</v>
      </c>
      <c r="B1407" s="6" t="s">
        <v>11030</v>
      </c>
      <c r="C1407" t="s">
        <v>15344</v>
      </c>
      <c r="D1407" s="6">
        <v>3</v>
      </c>
    </row>
    <row r="1408" spans="1:4" x14ac:dyDescent="0.25">
      <c r="A1408" s="6">
        <v>24270</v>
      </c>
      <c r="B1408" s="6" t="s">
        <v>11031</v>
      </c>
      <c r="C1408" t="s">
        <v>8417</v>
      </c>
      <c r="D1408" s="6">
        <v>3</v>
      </c>
    </row>
    <row r="1409" spans="1:4" x14ac:dyDescent="0.25">
      <c r="A1409" s="6">
        <v>20694</v>
      </c>
      <c r="B1409" s="6" t="s">
        <v>9392</v>
      </c>
      <c r="C1409" t="s">
        <v>36971</v>
      </c>
      <c r="D1409" s="6">
        <v>3</v>
      </c>
    </row>
    <row r="1410" spans="1:4" x14ac:dyDescent="0.25">
      <c r="A1410" s="6">
        <v>34634</v>
      </c>
      <c r="B1410" s="6" t="s">
        <v>11036</v>
      </c>
      <c r="C1410" t="s">
        <v>8479</v>
      </c>
      <c r="D1410" s="6">
        <v>3</v>
      </c>
    </row>
    <row r="1411" spans="1:4" x14ac:dyDescent="0.25">
      <c r="A1411" s="6">
        <v>35957</v>
      </c>
      <c r="B1411" s="6" t="s">
        <v>11042</v>
      </c>
      <c r="C1411" t="s">
        <v>11043</v>
      </c>
      <c r="D1411" s="6">
        <v>3</v>
      </c>
    </row>
    <row r="1412" spans="1:4" x14ac:dyDescent="0.25">
      <c r="A1412" s="6">
        <v>34816</v>
      </c>
      <c r="B1412" s="6" t="s">
        <v>9995</v>
      </c>
      <c r="C1412" t="s">
        <v>9996</v>
      </c>
      <c r="D1412" s="6">
        <v>3</v>
      </c>
    </row>
    <row r="1413" spans="1:4" x14ac:dyDescent="0.25">
      <c r="A1413" s="6">
        <v>34401</v>
      </c>
      <c r="B1413" s="6" t="s">
        <v>11052</v>
      </c>
      <c r="C1413" t="s">
        <v>8403</v>
      </c>
      <c r="D1413" s="6">
        <v>3</v>
      </c>
    </row>
    <row r="1414" spans="1:4" x14ac:dyDescent="0.25">
      <c r="A1414" s="6">
        <v>34627</v>
      </c>
      <c r="B1414" s="6" t="s">
        <v>11056</v>
      </c>
      <c r="C1414" t="s">
        <v>8393</v>
      </c>
      <c r="D1414" s="6">
        <v>3</v>
      </c>
    </row>
    <row r="1415" spans="1:4" x14ac:dyDescent="0.25">
      <c r="A1415" s="6">
        <v>42019</v>
      </c>
      <c r="B1415" s="6" t="s">
        <v>11064</v>
      </c>
      <c r="C1415" t="s">
        <v>11065</v>
      </c>
      <c r="D1415" s="6">
        <v>3</v>
      </c>
    </row>
    <row r="1416" spans="1:4" x14ac:dyDescent="0.25">
      <c r="A1416" s="6">
        <v>24123</v>
      </c>
      <c r="B1416" s="6" t="s">
        <v>11066</v>
      </c>
      <c r="C1416" t="s">
        <v>15302</v>
      </c>
      <c r="D1416" s="6">
        <v>3</v>
      </c>
    </row>
    <row r="1417" spans="1:4" x14ac:dyDescent="0.25">
      <c r="A1417" s="6">
        <v>34612</v>
      </c>
      <c r="B1417" s="6" t="s">
        <v>10274</v>
      </c>
      <c r="C1417" t="s">
        <v>8513</v>
      </c>
      <c r="D1417" s="6">
        <v>3</v>
      </c>
    </row>
    <row r="1418" spans="1:4" x14ac:dyDescent="0.25">
      <c r="A1418" s="6">
        <v>22301</v>
      </c>
      <c r="B1418" s="6" t="s">
        <v>11069</v>
      </c>
      <c r="C1418" t="s">
        <v>11070</v>
      </c>
      <c r="D1418" s="6">
        <v>3</v>
      </c>
    </row>
    <row r="1419" spans="1:4" x14ac:dyDescent="0.25">
      <c r="A1419" s="6">
        <v>32671</v>
      </c>
      <c r="B1419" s="6" t="s">
        <v>11081</v>
      </c>
      <c r="C1419" t="s">
        <v>36957</v>
      </c>
      <c r="D1419" s="6">
        <v>3</v>
      </c>
    </row>
    <row r="1420" spans="1:4" x14ac:dyDescent="0.25">
      <c r="A1420" s="6">
        <v>22111</v>
      </c>
      <c r="B1420" s="6" t="s">
        <v>9396</v>
      </c>
      <c r="C1420" t="s">
        <v>8504</v>
      </c>
      <c r="D1420" s="6">
        <v>3</v>
      </c>
    </row>
    <row r="1421" spans="1:4" x14ac:dyDescent="0.25">
      <c r="A1421" s="6">
        <v>34598</v>
      </c>
      <c r="B1421" s="6" t="s">
        <v>11087</v>
      </c>
      <c r="C1421" t="s">
        <v>15342</v>
      </c>
      <c r="D1421" s="6">
        <v>3</v>
      </c>
    </row>
    <row r="1422" spans="1:4" x14ac:dyDescent="0.25">
      <c r="A1422" s="6">
        <v>41772</v>
      </c>
      <c r="B1422" s="6" t="s">
        <v>11089</v>
      </c>
      <c r="C1422" t="s">
        <v>36955</v>
      </c>
      <c r="D1422" s="6">
        <v>3</v>
      </c>
    </row>
    <row r="1423" spans="1:4" x14ac:dyDescent="0.25">
      <c r="A1423" s="6">
        <v>41619</v>
      </c>
      <c r="B1423" s="6" t="s">
        <v>11092</v>
      </c>
      <c r="C1423" t="s">
        <v>11093</v>
      </c>
      <c r="D1423" s="6">
        <v>3</v>
      </c>
    </row>
    <row r="1424" spans="1:4" x14ac:dyDescent="0.25">
      <c r="A1424" s="6">
        <v>23892</v>
      </c>
      <c r="B1424" s="6" t="s">
        <v>10267</v>
      </c>
      <c r="C1424" t="s">
        <v>8382</v>
      </c>
      <c r="D1424" s="6">
        <v>3</v>
      </c>
    </row>
    <row r="1425" spans="1:4" x14ac:dyDescent="0.25">
      <c r="A1425" s="6">
        <v>24112</v>
      </c>
      <c r="B1425" s="6" t="s">
        <v>11096</v>
      </c>
      <c r="C1425" t="s">
        <v>15201</v>
      </c>
      <c r="D1425" s="6">
        <v>3</v>
      </c>
    </row>
    <row r="1426" spans="1:4" x14ac:dyDescent="0.25">
      <c r="A1426" s="6">
        <v>20561</v>
      </c>
      <c r="B1426" s="6" t="s">
        <v>8935</v>
      </c>
      <c r="C1426" t="s">
        <v>8936</v>
      </c>
      <c r="D1426" s="6">
        <v>3</v>
      </c>
    </row>
    <row r="1427" spans="1:4" x14ac:dyDescent="0.25">
      <c r="A1427" s="6">
        <v>20827</v>
      </c>
      <c r="B1427" s="6" t="s">
        <v>8937</v>
      </c>
      <c r="C1427" t="s">
        <v>15027</v>
      </c>
      <c r="D1427" s="6">
        <v>3</v>
      </c>
    </row>
    <row r="1428" spans="1:4" x14ac:dyDescent="0.25">
      <c r="A1428" s="6">
        <v>20373</v>
      </c>
      <c r="B1428" s="6" t="s">
        <v>8939</v>
      </c>
      <c r="C1428" t="s">
        <v>15173</v>
      </c>
      <c r="D1428" s="6">
        <v>3</v>
      </c>
    </row>
    <row r="1429" spans="1:4" x14ac:dyDescent="0.25">
      <c r="A1429" s="6">
        <v>20589</v>
      </c>
      <c r="B1429" s="6" t="s">
        <v>8941</v>
      </c>
      <c r="C1429" t="s">
        <v>36954</v>
      </c>
      <c r="D1429" s="6">
        <v>3</v>
      </c>
    </row>
    <row r="1430" spans="1:4" x14ac:dyDescent="0.25">
      <c r="A1430" s="6">
        <v>24272</v>
      </c>
      <c r="B1430" s="6" t="s">
        <v>10019</v>
      </c>
      <c r="C1430" t="s">
        <v>8439</v>
      </c>
      <c r="D1430" s="6">
        <v>3</v>
      </c>
    </row>
    <row r="1431" spans="1:4" x14ac:dyDescent="0.25">
      <c r="A1431" s="6">
        <v>42478</v>
      </c>
      <c r="B1431" s="6" t="s">
        <v>9397</v>
      </c>
      <c r="C1431" t="s">
        <v>36953</v>
      </c>
      <c r="D1431" s="6">
        <v>3</v>
      </c>
    </row>
    <row r="1432" spans="1:4" x14ac:dyDescent="0.25">
      <c r="A1432" s="6">
        <v>24261</v>
      </c>
      <c r="B1432" s="6" t="s">
        <v>9399</v>
      </c>
      <c r="C1432" t="s">
        <v>8578</v>
      </c>
      <c r="D1432" s="6">
        <v>3</v>
      </c>
    </row>
    <row r="1433" spans="1:4" x14ac:dyDescent="0.25">
      <c r="A1433" s="6">
        <v>24304</v>
      </c>
      <c r="B1433" s="6" t="s">
        <v>11111</v>
      </c>
      <c r="C1433" t="s">
        <v>15065</v>
      </c>
      <c r="D1433" s="6">
        <v>3</v>
      </c>
    </row>
    <row r="1434" spans="1:4" x14ac:dyDescent="0.25">
      <c r="A1434" s="6">
        <v>23881</v>
      </c>
      <c r="B1434" s="6" t="s">
        <v>11115</v>
      </c>
      <c r="C1434" t="s">
        <v>8588</v>
      </c>
      <c r="D1434" s="6">
        <v>3</v>
      </c>
    </row>
    <row r="1435" spans="1:4" x14ac:dyDescent="0.25">
      <c r="A1435" s="6">
        <v>32329</v>
      </c>
      <c r="B1435" s="6" t="s">
        <v>9400</v>
      </c>
      <c r="C1435" t="s">
        <v>8381</v>
      </c>
      <c r="D1435" s="6">
        <v>3</v>
      </c>
    </row>
    <row r="1436" spans="1:4" x14ac:dyDescent="0.25">
      <c r="A1436" s="6">
        <v>34936</v>
      </c>
      <c r="B1436" s="6" t="s">
        <v>11116</v>
      </c>
      <c r="C1436" t="s">
        <v>36952</v>
      </c>
      <c r="D1436" s="6">
        <v>3</v>
      </c>
    </row>
    <row r="1437" spans="1:4" x14ac:dyDescent="0.25">
      <c r="A1437" s="6">
        <v>23864</v>
      </c>
      <c r="B1437" s="6" t="s">
        <v>11119</v>
      </c>
      <c r="C1437" t="s">
        <v>11120</v>
      </c>
      <c r="D1437" s="6">
        <v>3</v>
      </c>
    </row>
    <row r="1438" spans="1:4" x14ac:dyDescent="0.25">
      <c r="A1438" s="6">
        <v>20811</v>
      </c>
      <c r="B1438" s="6" t="s">
        <v>10028</v>
      </c>
      <c r="C1438" t="s">
        <v>15189</v>
      </c>
      <c r="D1438" s="6">
        <v>3</v>
      </c>
    </row>
    <row r="1439" spans="1:4" x14ac:dyDescent="0.25">
      <c r="A1439" s="6">
        <v>20508</v>
      </c>
      <c r="B1439" s="6" t="s">
        <v>8953</v>
      </c>
      <c r="C1439" t="s">
        <v>15040</v>
      </c>
      <c r="D1439" s="6">
        <v>3</v>
      </c>
    </row>
    <row r="1440" spans="1:4" x14ac:dyDescent="0.25">
      <c r="A1440" s="6">
        <v>21575</v>
      </c>
      <c r="B1440" s="6" t="s">
        <v>8955</v>
      </c>
      <c r="C1440" t="s">
        <v>8956</v>
      </c>
      <c r="D1440" s="6">
        <v>3</v>
      </c>
    </row>
    <row r="1441" spans="1:4" x14ac:dyDescent="0.25">
      <c r="A1441" s="6">
        <v>24091</v>
      </c>
      <c r="B1441" s="6" t="s">
        <v>9402</v>
      </c>
      <c r="C1441" t="s">
        <v>9403</v>
      </c>
      <c r="D1441" s="6">
        <v>3</v>
      </c>
    </row>
    <row r="1442" spans="1:4" x14ac:dyDescent="0.25">
      <c r="A1442" s="6">
        <v>21378</v>
      </c>
      <c r="B1442" s="6" t="s">
        <v>8957</v>
      </c>
      <c r="C1442" t="s">
        <v>15171</v>
      </c>
      <c r="D1442" s="6">
        <v>3</v>
      </c>
    </row>
    <row r="1443" spans="1:4" x14ac:dyDescent="0.25">
      <c r="A1443" s="6">
        <v>20679</v>
      </c>
      <c r="B1443" s="6" t="s">
        <v>8961</v>
      </c>
      <c r="C1443" t="s">
        <v>8962</v>
      </c>
      <c r="D1443" s="6">
        <v>3</v>
      </c>
    </row>
    <row r="1444" spans="1:4" x14ac:dyDescent="0.25">
      <c r="A1444" s="6">
        <v>23889</v>
      </c>
      <c r="B1444" s="6" t="s">
        <v>10294</v>
      </c>
      <c r="C1444" t="s">
        <v>10293</v>
      </c>
      <c r="D1444" s="6">
        <v>3</v>
      </c>
    </row>
    <row r="1445" spans="1:4" x14ac:dyDescent="0.25">
      <c r="A1445" s="6">
        <v>24242</v>
      </c>
      <c r="B1445" s="6" t="s">
        <v>11141</v>
      </c>
      <c r="C1445" t="s">
        <v>11142</v>
      </c>
      <c r="D1445" s="6">
        <v>3</v>
      </c>
    </row>
    <row r="1446" spans="1:4" x14ac:dyDescent="0.25">
      <c r="A1446" s="6">
        <v>21409</v>
      </c>
      <c r="B1446" s="6" t="s">
        <v>8963</v>
      </c>
      <c r="C1446" t="s">
        <v>15014</v>
      </c>
      <c r="D1446" s="6">
        <v>3</v>
      </c>
    </row>
    <row r="1447" spans="1:4" x14ac:dyDescent="0.25">
      <c r="A1447" s="6">
        <v>32649</v>
      </c>
      <c r="B1447" s="6" t="s">
        <v>10036</v>
      </c>
      <c r="C1447" t="s">
        <v>8408</v>
      </c>
      <c r="D1447" s="6">
        <v>3</v>
      </c>
    </row>
    <row r="1448" spans="1:4" x14ac:dyDescent="0.25">
      <c r="A1448" s="6">
        <v>20656</v>
      </c>
      <c r="B1448" s="6" t="s">
        <v>8966</v>
      </c>
      <c r="C1448" t="s">
        <v>15438</v>
      </c>
      <c r="D1448" s="6">
        <v>3</v>
      </c>
    </row>
    <row r="1449" spans="1:4" x14ac:dyDescent="0.25">
      <c r="A1449" s="6">
        <v>24160</v>
      </c>
      <c r="B1449" s="6" t="s">
        <v>10285</v>
      </c>
      <c r="C1449" t="s">
        <v>8435</v>
      </c>
      <c r="D1449" s="6">
        <v>3</v>
      </c>
    </row>
    <row r="1450" spans="1:4" x14ac:dyDescent="0.25">
      <c r="A1450" s="6">
        <v>41983</v>
      </c>
      <c r="B1450" s="6" t="s">
        <v>11149</v>
      </c>
      <c r="C1450" t="s">
        <v>11150</v>
      </c>
      <c r="D1450" s="6">
        <v>3</v>
      </c>
    </row>
    <row r="1451" spans="1:4" x14ac:dyDescent="0.25">
      <c r="A1451" s="6">
        <v>32631</v>
      </c>
      <c r="B1451" s="6" t="s">
        <v>11151</v>
      </c>
      <c r="C1451" t="s">
        <v>11152</v>
      </c>
      <c r="D1451" s="6">
        <v>3</v>
      </c>
    </row>
    <row r="1452" spans="1:4" x14ac:dyDescent="0.25">
      <c r="A1452" s="6">
        <v>32683</v>
      </c>
      <c r="B1452" s="6" t="s">
        <v>10051</v>
      </c>
      <c r="C1452" t="s">
        <v>8517</v>
      </c>
      <c r="D1452" s="6">
        <v>3</v>
      </c>
    </row>
    <row r="1453" spans="1:4" x14ac:dyDescent="0.25">
      <c r="A1453" s="6">
        <v>24174</v>
      </c>
      <c r="B1453" s="6" t="s">
        <v>8970</v>
      </c>
      <c r="C1453" t="s">
        <v>15069</v>
      </c>
      <c r="D1453" s="6">
        <v>3</v>
      </c>
    </row>
    <row r="1454" spans="1:4" x14ac:dyDescent="0.25">
      <c r="A1454" s="6">
        <v>24299</v>
      </c>
      <c r="B1454" s="6" t="s">
        <v>11158</v>
      </c>
      <c r="C1454" t="s">
        <v>8390</v>
      </c>
      <c r="D1454" s="6">
        <v>3</v>
      </c>
    </row>
    <row r="1455" spans="1:4" x14ac:dyDescent="0.25">
      <c r="A1455" s="6">
        <v>22120</v>
      </c>
      <c r="B1455" s="6" t="s">
        <v>9405</v>
      </c>
      <c r="C1455" t="s">
        <v>9406</v>
      </c>
      <c r="D1455" s="6">
        <v>3</v>
      </c>
    </row>
    <row r="1456" spans="1:4" x14ac:dyDescent="0.25">
      <c r="A1456" s="6">
        <v>34855</v>
      </c>
      <c r="B1456" s="6" t="s">
        <v>11161</v>
      </c>
      <c r="C1456" t="s">
        <v>8497</v>
      </c>
      <c r="D1456" s="6">
        <v>3</v>
      </c>
    </row>
    <row r="1457" spans="1:4" x14ac:dyDescent="0.25">
      <c r="A1457" s="6">
        <v>24124</v>
      </c>
      <c r="B1457" s="6" t="s">
        <v>11165</v>
      </c>
      <c r="C1457" t="s">
        <v>15365</v>
      </c>
      <c r="D1457" s="6">
        <v>3</v>
      </c>
    </row>
    <row r="1458" spans="1:4" x14ac:dyDescent="0.25">
      <c r="A1458" s="6">
        <v>32577</v>
      </c>
      <c r="B1458" s="6" t="s">
        <v>11169</v>
      </c>
      <c r="C1458" t="s">
        <v>8364</v>
      </c>
      <c r="D1458" s="6">
        <v>3</v>
      </c>
    </row>
    <row r="1459" spans="1:4" x14ac:dyDescent="0.25">
      <c r="A1459" s="6">
        <v>34260</v>
      </c>
      <c r="B1459" s="6" t="s">
        <v>8982</v>
      </c>
      <c r="C1459" t="s">
        <v>15429</v>
      </c>
      <c r="D1459" s="6">
        <v>3</v>
      </c>
    </row>
    <row r="1460" spans="1:4" x14ac:dyDescent="0.25">
      <c r="A1460" s="6">
        <v>32551</v>
      </c>
      <c r="B1460" s="6" t="s">
        <v>11171</v>
      </c>
      <c r="C1460" t="s">
        <v>11172</v>
      </c>
      <c r="D1460" s="6">
        <v>3</v>
      </c>
    </row>
    <row r="1461" spans="1:4" x14ac:dyDescent="0.25">
      <c r="A1461" s="6">
        <v>34653</v>
      </c>
      <c r="B1461" s="6" t="s">
        <v>11173</v>
      </c>
      <c r="C1461" t="s">
        <v>11174</v>
      </c>
      <c r="D1461" s="6">
        <v>3</v>
      </c>
    </row>
    <row r="1462" spans="1:4" x14ac:dyDescent="0.25">
      <c r="A1462" s="6">
        <v>40283</v>
      </c>
      <c r="B1462" s="6" t="s">
        <v>8984</v>
      </c>
      <c r="C1462" t="s">
        <v>8985</v>
      </c>
      <c r="D1462" s="6">
        <v>3</v>
      </c>
    </row>
    <row r="1463" spans="1:4" x14ac:dyDescent="0.25">
      <c r="A1463" s="6">
        <v>20310</v>
      </c>
      <c r="B1463" s="6" t="s">
        <v>8986</v>
      </c>
      <c r="C1463" t="s">
        <v>36925</v>
      </c>
      <c r="D1463" s="6">
        <v>3</v>
      </c>
    </row>
    <row r="1464" spans="1:4" x14ac:dyDescent="0.25">
      <c r="A1464" s="6">
        <v>32610</v>
      </c>
      <c r="B1464" s="6" t="s">
        <v>11181</v>
      </c>
      <c r="C1464" t="s">
        <v>15147</v>
      </c>
      <c r="D1464" s="6">
        <v>3</v>
      </c>
    </row>
    <row r="1465" spans="1:4" x14ac:dyDescent="0.25">
      <c r="A1465" s="6">
        <v>34665</v>
      </c>
      <c r="B1465" s="6" t="s">
        <v>11186</v>
      </c>
      <c r="C1465" t="s">
        <v>8387</v>
      </c>
      <c r="D1465" s="6">
        <v>3</v>
      </c>
    </row>
    <row r="1466" spans="1:4" x14ac:dyDescent="0.25">
      <c r="A1466" s="6">
        <v>24152</v>
      </c>
      <c r="B1466" s="6" t="s">
        <v>11187</v>
      </c>
      <c r="C1466" t="s">
        <v>8376</v>
      </c>
      <c r="D1466" s="6">
        <v>3</v>
      </c>
    </row>
    <row r="1467" spans="1:4" x14ac:dyDescent="0.25">
      <c r="A1467" s="6">
        <v>24287</v>
      </c>
      <c r="B1467" s="6" t="s">
        <v>11193</v>
      </c>
      <c r="C1467" t="s">
        <v>8418</v>
      </c>
      <c r="D1467" s="6">
        <v>3</v>
      </c>
    </row>
    <row r="1468" spans="1:4" x14ac:dyDescent="0.25">
      <c r="A1468" s="6">
        <v>32412</v>
      </c>
      <c r="B1468" s="6" t="s">
        <v>11194</v>
      </c>
      <c r="C1468" t="s">
        <v>36922</v>
      </c>
      <c r="D1468" s="6">
        <v>3</v>
      </c>
    </row>
    <row r="1469" spans="1:4" x14ac:dyDescent="0.25">
      <c r="A1469" s="6">
        <v>34303</v>
      </c>
      <c r="B1469" s="6" t="s">
        <v>11196</v>
      </c>
      <c r="C1469" t="s">
        <v>15043</v>
      </c>
      <c r="D1469" s="6">
        <v>3</v>
      </c>
    </row>
    <row r="1470" spans="1:4" x14ac:dyDescent="0.25">
      <c r="A1470" s="6">
        <v>32355</v>
      </c>
      <c r="B1470" s="6" t="s">
        <v>11206</v>
      </c>
      <c r="C1470" t="s">
        <v>8396</v>
      </c>
      <c r="D1470" s="6">
        <v>3</v>
      </c>
    </row>
    <row r="1471" spans="1:4" x14ac:dyDescent="0.25">
      <c r="A1471" s="6">
        <v>23742</v>
      </c>
      <c r="B1471" s="6" t="s">
        <v>8990</v>
      </c>
      <c r="C1471" t="s">
        <v>15208</v>
      </c>
      <c r="D1471" s="6">
        <v>3</v>
      </c>
    </row>
    <row r="1472" spans="1:4" x14ac:dyDescent="0.25">
      <c r="A1472" s="6">
        <v>24345</v>
      </c>
      <c r="B1472" s="6" t="s">
        <v>11207</v>
      </c>
      <c r="C1472" t="s">
        <v>11208</v>
      </c>
      <c r="D1472" s="6">
        <v>3</v>
      </c>
    </row>
    <row r="1473" spans="1:4" x14ac:dyDescent="0.25">
      <c r="A1473" s="6">
        <v>24159</v>
      </c>
      <c r="B1473" s="6" t="s">
        <v>11211</v>
      </c>
      <c r="C1473" t="s">
        <v>11212</v>
      </c>
      <c r="D1473" s="6">
        <v>3</v>
      </c>
    </row>
    <row r="1474" spans="1:4" x14ac:dyDescent="0.25">
      <c r="A1474" s="6">
        <v>41622</v>
      </c>
      <c r="B1474" s="6" t="s">
        <v>11213</v>
      </c>
      <c r="C1474" t="s">
        <v>11214</v>
      </c>
      <c r="D1474" s="6">
        <v>3</v>
      </c>
    </row>
    <row r="1475" spans="1:4" x14ac:dyDescent="0.25">
      <c r="A1475" s="6">
        <v>20160</v>
      </c>
      <c r="B1475" s="6" t="s">
        <v>11215</v>
      </c>
      <c r="C1475" t="s">
        <v>8453</v>
      </c>
      <c r="D1475" s="6">
        <v>3</v>
      </c>
    </row>
    <row r="1476" spans="1:4" x14ac:dyDescent="0.25">
      <c r="A1476" s="6">
        <v>21105</v>
      </c>
      <c r="B1476" s="6" t="s">
        <v>8996</v>
      </c>
      <c r="C1476" t="s">
        <v>8507</v>
      </c>
      <c r="D1476" s="6">
        <v>3</v>
      </c>
    </row>
    <row r="1477" spans="1:4" x14ac:dyDescent="0.25">
      <c r="A1477" s="6">
        <v>24164</v>
      </c>
      <c r="B1477" s="6" t="s">
        <v>11219</v>
      </c>
      <c r="C1477" t="s">
        <v>11220</v>
      </c>
      <c r="D1477" s="6">
        <v>3</v>
      </c>
    </row>
    <row r="1478" spans="1:4" x14ac:dyDescent="0.25">
      <c r="A1478" s="6">
        <v>42440</v>
      </c>
      <c r="B1478" s="6" t="s">
        <v>11222</v>
      </c>
      <c r="C1478" t="s">
        <v>11223</v>
      </c>
      <c r="D1478" s="6">
        <v>3</v>
      </c>
    </row>
    <row r="1479" spans="1:4" x14ac:dyDescent="0.25">
      <c r="A1479" s="6">
        <v>41494</v>
      </c>
      <c r="B1479" s="6" t="s">
        <v>11225</v>
      </c>
      <c r="C1479" t="s">
        <v>36917</v>
      </c>
      <c r="D1479" s="6">
        <v>3</v>
      </c>
    </row>
    <row r="1480" spans="1:4" x14ac:dyDescent="0.25">
      <c r="A1480" s="6">
        <v>25930</v>
      </c>
      <c r="B1480" s="6" t="s">
        <v>8997</v>
      </c>
      <c r="C1480" t="s">
        <v>8998</v>
      </c>
      <c r="D1480" s="6">
        <v>3</v>
      </c>
    </row>
    <row r="1481" spans="1:4" x14ac:dyDescent="0.25">
      <c r="A1481" s="6">
        <v>23869</v>
      </c>
      <c r="B1481" s="6" t="s">
        <v>9407</v>
      </c>
      <c r="C1481" t="s">
        <v>8447</v>
      </c>
      <c r="D1481" s="6">
        <v>3</v>
      </c>
    </row>
    <row r="1482" spans="1:4" x14ac:dyDescent="0.25">
      <c r="A1482" s="6">
        <v>40363</v>
      </c>
      <c r="B1482" s="6" t="s">
        <v>11237</v>
      </c>
      <c r="C1482" t="s">
        <v>11234</v>
      </c>
      <c r="D1482" s="6">
        <v>3</v>
      </c>
    </row>
    <row r="1483" spans="1:4" x14ac:dyDescent="0.25">
      <c r="A1483" s="6">
        <v>21248</v>
      </c>
      <c r="B1483" s="6" t="s">
        <v>9001</v>
      </c>
      <c r="C1483" t="s">
        <v>15015</v>
      </c>
      <c r="D1483" s="6">
        <v>3</v>
      </c>
    </row>
    <row r="1484" spans="1:4" x14ac:dyDescent="0.25">
      <c r="A1484" s="6">
        <v>32641</v>
      </c>
      <c r="B1484" s="6" t="s">
        <v>11240</v>
      </c>
      <c r="C1484" t="s">
        <v>15028</v>
      </c>
      <c r="D1484" s="6">
        <v>3</v>
      </c>
    </row>
    <row r="1485" spans="1:4" x14ac:dyDescent="0.25">
      <c r="A1485" s="6">
        <v>40284</v>
      </c>
      <c r="B1485" s="6" t="s">
        <v>9007</v>
      </c>
      <c r="C1485" t="s">
        <v>9008</v>
      </c>
      <c r="D1485" s="6">
        <v>3</v>
      </c>
    </row>
    <row r="1486" spans="1:4" x14ac:dyDescent="0.25">
      <c r="A1486" s="6">
        <v>24235</v>
      </c>
      <c r="B1486" s="6" t="s">
        <v>11249</v>
      </c>
      <c r="C1486" t="s">
        <v>8367</v>
      </c>
      <c r="D1486" s="6">
        <v>3</v>
      </c>
    </row>
    <row r="1487" spans="1:4" x14ac:dyDescent="0.25">
      <c r="A1487" s="6">
        <v>32620</v>
      </c>
      <c r="B1487" s="6" t="s">
        <v>11254</v>
      </c>
      <c r="C1487" t="s">
        <v>11255</v>
      </c>
      <c r="D1487" s="6">
        <v>3</v>
      </c>
    </row>
    <row r="1488" spans="1:4" x14ac:dyDescent="0.25">
      <c r="A1488" s="6">
        <v>20122</v>
      </c>
      <c r="B1488" s="6" t="s">
        <v>9009</v>
      </c>
      <c r="C1488" t="s">
        <v>8616</v>
      </c>
      <c r="D1488" s="6">
        <v>3</v>
      </c>
    </row>
    <row r="1489" spans="1:4" x14ac:dyDescent="0.25">
      <c r="A1489" s="6">
        <v>20915</v>
      </c>
      <c r="B1489" s="6" t="s">
        <v>9012</v>
      </c>
      <c r="C1489" t="s">
        <v>8547</v>
      </c>
      <c r="D1489" s="6">
        <v>3</v>
      </c>
    </row>
    <row r="1490" spans="1:4" x14ac:dyDescent="0.25">
      <c r="A1490" s="6">
        <v>21784</v>
      </c>
      <c r="B1490" s="6" t="s">
        <v>9015</v>
      </c>
      <c r="C1490" t="s">
        <v>36911</v>
      </c>
      <c r="D1490" s="6">
        <v>3</v>
      </c>
    </row>
    <row r="1491" spans="1:4" x14ac:dyDescent="0.25">
      <c r="A1491" s="6">
        <v>32431</v>
      </c>
      <c r="B1491" s="6" t="s">
        <v>11265</v>
      </c>
      <c r="C1491" t="s">
        <v>8665</v>
      </c>
      <c r="D1491" s="6">
        <v>3</v>
      </c>
    </row>
    <row r="1492" spans="1:4" x14ac:dyDescent="0.25">
      <c r="A1492" s="6">
        <v>20738</v>
      </c>
      <c r="B1492" s="6" t="s">
        <v>9017</v>
      </c>
      <c r="C1492" t="s">
        <v>36908</v>
      </c>
      <c r="D1492" s="6">
        <v>3</v>
      </c>
    </row>
    <row r="1493" spans="1:4" x14ac:dyDescent="0.25">
      <c r="A1493" s="6">
        <v>32554</v>
      </c>
      <c r="B1493" s="6" t="s">
        <v>11266</v>
      </c>
      <c r="C1493" t="s">
        <v>8514</v>
      </c>
      <c r="D1493" s="6">
        <v>3</v>
      </c>
    </row>
    <row r="1494" spans="1:4" x14ac:dyDescent="0.25">
      <c r="A1494" s="6">
        <v>32376</v>
      </c>
      <c r="B1494" s="6" t="s">
        <v>11268</v>
      </c>
      <c r="C1494" t="s">
        <v>8585</v>
      </c>
      <c r="D1494" s="6">
        <v>3</v>
      </c>
    </row>
    <row r="1495" spans="1:4" x14ac:dyDescent="0.25">
      <c r="A1495" s="6">
        <v>20683</v>
      </c>
      <c r="B1495" s="6" t="s">
        <v>9019</v>
      </c>
      <c r="C1495" t="s">
        <v>15390</v>
      </c>
      <c r="D1495" s="6">
        <v>3</v>
      </c>
    </row>
    <row r="1496" spans="1:4" x14ac:dyDescent="0.25">
      <c r="A1496" s="6">
        <v>34456</v>
      </c>
      <c r="B1496" s="6" t="s">
        <v>11270</v>
      </c>
      <c r="C1496" t="s">
        <v>11271</v>
      </c>
      <c r="D1496" s="6">
        <v>3</v>
      </c>
    </row>
    <row r="1497" spans="1:4" x14ac:dyDescent="0.25">
      <c r="A1497" s="6">
        <v>34973</v>
      </c>
      <c r="B1497" s="6" t="s">
        <v>11272</v>
      </c>
      <c r="C1497" t="s">
        <v>8444</v>
      </c>
      <c r="D1497" s="6">
        <v>3</v>
      </c>
    </row>
    <row r="1498" spans="1:4" x14ac:dyDescent="0.25">
      <c r="A1498" s="6">
        <v>40661</v>
      </c>
      <c r="B1498" s="6" t="s">
        <v>9412</v>
      </c>
      <c r="C1498" t="s">
        <v>36904</v>
      </c>
      <c r="D1498" s="6">
        <v>3</v>
      </c>
    </row>
    <row r="1499" spans="1:4" x14ac:dyDescent="0.25">
      <c r="A1499" s="6">
        <v>44998</v>
      </c>
      <c r="B1499" s="6" t="s">
        <v>11277</v>
      </c>
      <c r="C1499" t="s">
        <v>36903</v>
      </c>
      <c r="D1499" s="6">
        <v>3</v>
      </c>
    </row>
    <row r="1500" spans="1:4" x14ac:dyDescent="0.25">
      <c r="A1500" s="6">
        <v>24318</v>
      </c>
      <c r="B1500" s="6" t="s">
        <v>9414</v>
      </c>
      <c r="C1500" t="s">
        <v>9415</v>
      </c>
      <c r="D1500" s="6">
        <v>3</v>
      </c>
    </row>
    <row r="1501" spans="1:4" x14ac:dyDescent="0.25">
      <c r="A1501" s="6">
        <v>24315</v>
      </c>
      <c r="B1501" s="6" t="s">
        <v>10289</v>
      </c>
      <c r="C1501" t="s">
        <v>8402</v>
      </c>
      <c r="D1501" s="6">
        <v>3</v>
      </c>
    </row>
    <row r="1502" spans="1:4" x14ac:dyDescent="0.25">
      <c r="A1502" s="6">
        <v>20207</v>
      </c>
      <c r="B1502" s="6" t="s">
        <v>9024</v>
      </c>
      <c r="C1502" t="s">
        <v>15178</v>
      </c>
      <c r="D1502" s="6">
        <v>3</v>
      </c>
    </row>
    <row r="1503" spans="1:4" x14ac:dyDescent="0.25">
      <c r="A1503" s="6">
        <v>21793</v>
      </c>
      <c r="B1503" s="6" t="s">
        <v>9026</v>
      </c>
      <c r="C1503" t="s">
        <v>15293</v>
      </c>
      <c r="D1503" s="6">
        <v>3</v>
      </c>
    </row>
    <row r="1504" spans="1:4" x14ac:dyDescent="0.25">
      <c r="A1504" s="6">
        <v>20913</v>
      </c>
      <c r="B1504" s="6" t="s">
        <v>9029</v>
      </c>
      <c r="C1504" t="s">
        <v>8469</v>
      </c>
      <c r="D1504" s="6">
        <v>3</v>
      </c>
    </row>
    <row r="1505" spans="1:4" x14ac:dyDescent="0.25">
      <c r="A1505" s="6">
        <v>32559</v>
      </c>
      <c r="B1505" s="6" t="s">
        <v>11292</v>
      </c>
      <c r="C1505" t="s">
        <v>8843</v>
      </c>
      <c r="D1505" s="6">
        <v>3</v>
      </c>
    </row>
    <row r="1506" spans="1:4" x14ac:dyDescent="0.25">
      <c r="A1506" s="6">
        <v>21388</v>
      </c>
      <c r="B1506" s="6" t="s">
        <v>9039</v>
      </c>
      <c r="C1506" t="s">
        <v>15288</v>
      </c>
      <c r="D1506" s="6">
        <v>3</v>
      </c>
    </row>
    <row r="1507" spans="1:4" x14ac:dyDescent="0.25">
      <c r="A1507" s="6">
        <v>20445</v>
      </c>
      <c r="B1507" s="6" t="s">
        <v>9046</v>
      </c>
      <c r="C1507" t="s">
        <v>36884</v>
      </c>
      <c r="D1507" s="6">
        <v>3</v>
      </c>
    </row>
    <row r="1508" spans="1:4" x14ac:dyDescent="0.25">
      <c r="A1508" s="6">
        <v>32601</v>
      </c>
      <c r="B1508" s="6" t="s">
        <v>11297</v>
      </c>
      <c r="C1508" t="s">
        <v>8830</v>
      </c>
      <c r="D1508" s="6">
        <v>3</v>
      </c>
    </row>
    <row r="1509" spans="1:4" x14ac:dyDescent="0.25">
      <c r="A1509" s="6">
        <v>24195</v>
      </c>
      <c r="B1509" s="6" t="s">
        <v>9048</v>
      </c>
      <c r="C1509" t="s">
        <v>9049</v>
      </c>
      <c r="D1509" s="6">
        <v>3</v>
      </c>
    </row>
    <row r="1510" spans="1:4" x14ac:dyDescent="0.25">
      <c r="A1510" s="6">
        <v>20442</v>
      </c>
      <c r="B1510" s="6" t="s">
        <v>9050</v>
      </c>
      <c r="C1510" t="s">
        <v>15023</v>
      </c>
      <c r="D1510" s="6">
        <v>3</v>
      </c>
    </row>
    <row r="1511" spans="1:4" x14ac:dyDescent="0.25">
      <c r="A1511" s="6">
        <v>20443</v>
      </c>
      <c r="B1511" s="6" t="s">
        <v>9052</v>
      </c>
      <c r="C1511" t="s">
        <v>36881</v>
      </c>
      <c r="D1511" s="6">
        <v>3</v>
      </c>
    </row>
    <row r="1512" spans="1:4" x14ac:dyDescent="0.25">
      <c r="A1512" s="6">
        <v>24193</v>
      </c>
      <c r="B1512" s="6" t="s">
        <v>9054</v>
      </c>
      <c r="C1512" t="s">
        <v>9055</v>
      </c>
      <c r="D1512" s="6">
        <v>3</v>
      </c>
    </row>
    <row r="1513" spans="1:4" x14ac:dyDescent="0.25">
      <c r="A1513" s="6">
        <v>24035</v>
      </c>
      <c r="B1513" s="6" t="s">
        <v>9056</v>
      </c>
      <c r="C1513" t="s">
        <v>9057</v>
      </c>
      <c r="D1513" s="6">
        <v>3</v>
      </c>
    </row>
    <row r="1514" spans="1:4" x14ac:dyDescent="0.25">
      <c r="A1514" s="6">
        <v>20819</v>
      </c>
      <c r="B1514" s="6" t="s">
        <v>9432</v>
      </c>
      <c r="C1514" t="s">
        <v>8770</v>
      </c>
      <c r="D1514" s="6">
        <v>3</v>
      </c>
    </row>
    <row r="1515" spans="1:4" x14ac:dyDescent="0.25">
      <c r="A1515" s="6">
        <v>32535</v>
      </c>
      <c r="B1515" s="6" t="s">
        <v>11301</v>
      </c>
      <c r="C1515" t="s">
        <v>8697</v>
      </c>
      <c r="D1515" s="6">
        <v>3</v>
      </c>
    </row>
    <row r="1516" spans="1:4" x14ac:dyDescent="0.25">
      <c r="A1516" s="6">
        <v>20430</v>
      </c>
      <c r="B1516" s="6" t="s">
        <v>9066</v>
      </c>
      <c r="C1516" t="s">
        <v>15092</v>
      </c>
      <c r="D1516" s="6">
        <v>3</v>
      </c>
    </row>
    <row r="1517" spans="1:4" x14ac:dyDescent="0.25">
      <c r="A1517" s="6">
        <v>32640</v>
      </c>
      <c r="B1517" s="6" t="s">
        <v>11306</v>
      </c>
      <c r="C1517" t="s">
        <v>8456</v>
      </c>
      <c r="D1517" s="6">
        <v>3</v>
      </c>
    </row>
    <row r="1518" spans="1:4" x14ac:dyDescent="0.25">
      <c r="A1518" s="6">
        <v>24072</v>
      </c>
      <c r="B1518" s="6" t="s">
        <v>9433</v>
      </c>
      <c r="C1518" t="s">
        <v>9434</v>
      </c>
      <c r="D1518" s="6">
        <v>3</v>
      </c>
    </row>
    <row r="1519" spans="1:4" x14ac:dyDescent="0.25">
      <c r="A1519" s="6">
        <v>32482</v>
      </c>
      <c r="B1519" s="6" t="s">
        <v>11308</v>
      </c>
      <c r="C1519" t="s">
        <v>15060</v>
      </c>
      <c r="D1519" s="6">
        <v>3</v>
      </c>
    </row>
    <row r="1520" spans="1:4" x14ac:dyDescent="0.25">
      <c r="A1520" s="6">
        <v>20664</v>
      </c>
      <c r="B1520" s="6" t="s">
        <v>9070</v>
      </c>
      <c r="C1520" t="s">
        <v>15270</v>
      </c>
      <c r="D1520" s="6">
        <v>3</v>
      </c>
    </row>
    <row r="1521" spans="1:4" x14ac:dyDescent="0.25">
      <c r="A1521" s="6">
        <v>32573</v>
      </c>
      <c r="B1521" s="6" t="s">
        <v>11310</v>
      </c>
      <c r="C1521" t="s">
        <v>8519</v>
      </c>
      <c r="D1521" s="6">
        <v>3</v>
      </c>
    </row>
    <row r="1522" spans="1:4" x14ac:dyDescent="0.25">
      <c r="A1522" s="6">
        <v>40274</v>
      </c>
      <c r="B1522" s="6" t="s">
        <v>9073</v>
      </c>
      <c r="C1522" t="s">
        <v>9074</v>
      </c>
      <c r="D1522" s="6">
        <v>3</v>
      </c>
    </row>
    <row r="1523" spans="1:4" x14ac:dyDescent="0.25">
      <c r="A1523" s="6">
        <v>21342</v>
      </c>
      <c r="B1523" s="6" t="s">
        <v>9075</v>
      </c>
      <c r="C1523" t="s">
        <v>9076</v>
      </c>
      <c r="D1523" s="6">
        <v>3</v>
      </c>
    </row>
    <row r="1524" spans="1:4" x14ac:dyDescent="0.25">
      <c r="A1524" s="6">
        <v>40268</v>
      </c>
      <c r="B1524" s="6" t="s">
        <v>9437</v>
      </c>
      <c r="C1524" t="s">
        <v>9438</v>
      </c>
      <c r="D1524" s="6">
        <v>3</v>
      </c>
    </row>
    <row r="1525" spans="1:4" x14ac:dyDescent="0.25">
      <c r="A1525" s="6">
        <v>32379</v>
      </c>
      <c r="B1525" s="6" t="s">
        <v>11316</v>
      </c>
      <c r="C1525" t="s">
        <v>11317</v>
      </c>
      <c r="D1525" s="6">
        <v>3</v>
      </c>
    </row>
    <row r="1526" spans="1:4" x14ac:dyDescent="0.25">
      <c r="A1526" s="6">
        <v>29572</v>
      </c>
      <c r="B1526" s="6" t="s">
        <v>11320</v>
      </c>
      <c r="C1526" t="s">
        <v>15434</v>
      </c>
      <c r="D1526" s="6">
        <v>3</v>
      </c>
    </row>
    <row r="1527" spans="1:4" x14ac:dyDescent="0.25">
      <c r="A1527" s="6">
        <v>34930</v>
      </c>
      <c r="B1527" s="6" t="s">
        <v>11322</v>
      </c>
      <c r="C1527" t="s">
        <v>11323</v>
      </c>
      <c r="D1527" s="6">
        <v>3</v>
      </c>
    </row>
    <row r="1528" spans="1:4" x14ac:dyDescent="0.25">
      <c r="A1528" s="6">
        <v>32615</v>
      </c>
      <c r="B1528" s="6" t="s">
        <v>11324</v>
      </c>
      <c r="C1528" t="s">
        <v>8516</v>
      </c>
      <c r="D1528" s="6">
        <v>3</v>
      </c>
    </row>
    <row r="1529" spans="1:4" x14ac:dyDescent="0.25">
      <c r="A1529" s="6">
        <v>34458</v>
      </c>
      <c r="B1529" s="6" t="s">
        <v>11327</v>
      </c>
      <c r="C1529" t="s">
        <v>11328</v>
      </c>
      <c r="D1529" s="6">
        <v>3</v>
      </c>
    </row>
    <row r="1530" spans="1:4" x14ac:dyDescent="0.25">
      <c r="A1530" s="6">
        <v>20426</v>
      </c>
      <c r="B1530" s="6" t="s">
        <v>9081</v>
      </c>
      <c r="C1530" t="s">
        <v>8636</v>
      </c>
      <c r="D1530" s="6">
        <v>3</v>
      </c>
    </row>
    <row r="1531" spans="1:4" x14ac:dyDescent="0.25">
      <c r="A1531" s="6">
        <v>41794</v>
      </c>
      <c r="B1531" s="6" t="s">
        <v>11333</v>
      </c>
      <c r="C1531" t="s">
        <v>15340</v>
      </c>
      <c r="D1531" s="6">
        <v>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06"/>
  <sheetViews>
    <sheetView workbookViewId="0"/>
  </sheetViews>
  <sheetFormatPr defaultRowHeight="15" x14ac:dyDescent="0.25"/>
  <cols>
    <col min="1" max="1" width="20.5703125" style="6" customWidth="1"/>
    <col min="2" max="2" width="20.7109375" customWidth="1"/>
    <col min="3" max="3" width="13.5703125" bestFit="1" customWidth="1"/>
    <col min="4" max="4" width="104.85546875" customWidth="1"/>
  </cols>
  <sheetData>
    <row r="1" spans="1:4" x14ac:dyDescent="0.25">
      <c r="A1" s="8" t="s">
        <v>30093</v>
      </c>
      <c r="B1" s="2" t="s">
        <v>30094</v>
      </c>
      <c r="C1" s="2" t="s">
        <v>30095</v>
      </c>
      <c r="D1" s="2" t="s">
        <v>275</v>
      </c>
    </row>
    <row r="2" spans="1:4" s="10" customFormat="1" x14ac:dyDescent="0.25">
      <c r="A2" s="8">
        <v>1618</v>
      </c>
      <c r="B2" s="2" t="s">
        <v>30096</v>
      </c>
      <c r="C2" s="9">
        <v>42405</v>
      </c>
      <c r="D2" s="2" t="s">
        <v>30097</v>
      </c>
    </row>
    <row r="3" spans="1:4" s="10" customFormat="1" x14ac:dyDescent="0.25">
      <c r="A3" s="8">
        <v>1615</v>
      </c>
      <c r="B3" s="2" t="s">
        <v>30098</v>
      </c>
      <c r="C3" s="9">
        <v>42403</v>
      </c>
      <c r="D3" s="2" t="s">
        <v>30099</v>
      </c>
    </row>
    <row r="4" spans="1:4" s="10" customFormat="1" x14ac:dyDescent="0.25">
      <c r="A4" s="8">
        <v>1609</v>
      </c>
      <c r="B4" s="2" t="s">
        <v>30100</v>
      </c>
      <c r="C4" s="9">
        <v>42395</v>
      </c>
      <c r="D4" s="2" t="s">
        <v>30101</v>
      </c>
    </row>
    <row r="5" spans="1:4" s="10" customFormat="1" x14ac:dyDescent="0.25">
      <c r="A5" s="8">
        <v>1605</v>
      </c>
      <c r="B5" s="2" t="s">
        <v>30102</v>
      </c>
      <c r="C5" s="9">
        <v>42378</v>
      </c>
      <c r="D5" s="2" t="s">
        <v>30103</v>
      </c>
    </row>
    <row r="6" spans="1:4" s="10" customFormat="1" x14ac:dyDescent="0.25">
      <c r="A6" s="8">
        <v>1604</v>
      </c>
      <c r="B6" s="2" t="s">
        <v>30104</v>
      </c>
      <c r="C6" s="9">
        <v>42378</v>
      </c>
      <c r="D6" s="2" t="s">
        <v>30105</v>
      </c>
    </row>
    <row r="7" spans="1:4" s="10" customFormat="1" x14ac:dyDescent="0.25">
      <c r="A7" s="8">
        <v>1600</v>
      </c>
      <c r="B7" s="2" t="s">
        <v>30106</v>
      </c>
      <c r="C7" s="9">
        <v>42376</v>
      </c>
      <c r="D7" s="2" t="s">
        <v>30107</v>
      </c>
    </row>
    <row r="8" spans="1:4" s="10" customFormat="1" x14ac:dyDescent="0.25">
      <c r="A8" s="8">
        <v>1599</v>
      </c>
      <c r="B8" s="2" t="s">
        <v>30108</v>
      </c>
      <c r="C8" s="9">
        <v>42375</v>
      </c>
      <c r="D8" s="2" t="s">
        <v>30109</v>
      </c>
    </row>
    <row r="9" spans="1:4" s="10" customFormat="1" x14ac:dyDescent="0.25">
      <c r="A9" s="8">
        <v>1597</v>
      </c>
      <c r="B9" s="2" t="s">
        <v>30110</v>
      </c>
      <c r="C9" s="9">
        <v>42418</v>
      </c>
      <c r="D9" s="2" t="s">
        <v>30111</v>
      </c>
    </row>
    <row r="10" spans="1:4" s="10" customFormat="1" x14ac:dyDescent="0.25">
      <c r="A10" s="8">
        <v>1596</v>
      </c>
      <c r="B10" s="2" t="s">
        <v>30110</v>
      </c>
      <c r="C10" s="9">
        <v>42418</v>
      </c>
      <c r="D10" s="2" t="s">
        <v>30112</v>
      </c>
    </row>
    <row r="11" spans="1:4" s="10" customFormat="1" x14ac:dyDescent="0.25">
      <c r="A11" s="8">
        <v>1595</v>
      </c>
      <c r="B11" s="2" t="s">
        <v>30113</v>
      </c>
      <c r="C11" s="9">
        <v>42416</v>
      </c>
      <c r="D11" s="2" t="s">
        <v>30114</v>
      </c>
    </row>
    <row r="12" spans="1:4" s="10" customFormat="1" x14ac:dyDescent="0.25">
      <c r="A12" s="8">
        <v>1594</v>
      </c>
      <c r="B12" s="2" t="s">
        <v>30115</v>
      </c>
      <c r="C12" s="9">
        <v>42395</v>
      </c>
      <c r="D12" s="2" t="s">
        <v>30116</v>
      </c>
    </row>
    <row r="13" spans="1:4" s="10" customFormat="1" x14ac:dyDescent="0.25">
      <c r="A13" s="8">
        <v>1592</v>
      </c>
      <c r="B13" s="2" t="s">
        <v>30117</v>
      </c>
      <c r="C13" s="9">
        <v>42347</v>
      </c>
      <c r="D13" s="2" t="s">
        <v>30118</v>
      </c>
    </row>
    <row r="14" spans="1:4" s="10" customFormat="1" x14ac:dyDescent="0.25">
      <c r="A14" s="8">
        <v>1590</v>
      </c>
      <c r="B14" s="2" t="s">
        <v>30119</v>
      </c>
      <c r="C14" s="9">
        <v>42333</v>
      </c>
      <c r="D14" s="2" t="s">
        <v>30120</v>
      </c>
    </row>
    <row r="15" spans="1:4" s="10" customFormat="1" x14ac:dyDescent="0.25">
      <c r="A15" s="8">
        <v>1589</v>
      </c>
      <c r="B15" s="2" t="s">
        <v>30121</v>
      </c>
      <c r="C15" s="9">
        <v>42332</v>
      </c>
      <c r="D15" s="2" t="s">
        <v>30122</v>
      </c>
    </row>
    <row r="16" spans="1:4" s="10" customFormat="1" x14ac:dyDescent="0.25">
      <c r="A16" s="8">
        <v>1588</v>
      </c>
      <c r="B16" s="2" t="s">
        <v>30123</v>
      </c>
      <c r="C16" s="9">
        <v>42327</v>
      </c>
      <c r="D16" s="2" t="s">
        <v>30124</v>
      </c>
    </row>
    <row r="17" spans="1:4" s="10" customFormat="1" x14ac:dyDescent="0.25">
      <c r="A17" s="8">
        <v>1587</v>
      </c>
      <c r="B17" s="2" t="s">
        <v>30102</v>
      </c>
      <c r="C17" s="9">
        <v>42396</v>
      </c>
      <c r="D17" s="2" t="s">
        <v>30125</v>
      </c>
    </row>
    <row r="18" spans="1:4" s="10" customFormat="1" x14ac:dyDescent="0.25">
      <c r="A18" s="8">
        <v>1584</v>
      </c>
      <c r="B18" s="2" t="s">
        <v>30110</v>
      </c>
      <c r="C18" s="9">
        <v>42384</v>
      </c>
      <c r="D18" s="2" t="s">
        <v>30126</v>
      </c>
    </row>
    <row r="19" spans="1:4" s="10" customFormat="1" x14ac:dyDescent="0.25">
      <c r="A19" s="8">
        <v>1583</v>
      </c>
      <c r="B19" s="2" t="s">
        <v>30110</v>
      </c>
      <c r="C19" s="9">
        <v>42384</v>
      </c>
      <c r="D19" s="2" t="s">
        <v>30127</v>
      </c>
    </row>
    <row r="20" spans="1:4" s="10" customFormat="1" x14ac:dyDescent="0.25">
      <c r="A20" s="8">
        <v>1582</v>
      </c>
      <c r="B20" s="2" t="s">
        <v>30128</v>
      </c>
      <c r="C20" s="9">
        <v>42314</v>
      </c>
      <c r="D20" s="2" t="s">
        <v>30129</v>
      </c>
    </row>
    <row r="21" spans="1:4" s="10" customFormat="1" x14ac:dyDescent="0.25">
      <c r="A21" s="8">
        <v>1580</v>
      </c>
      <c r="B21" s="2" t="s">
        <v>30130</v>
      </c>
      <c r="C21" s="9">
        <v>42395</v>
      </c>
      <c r="D21" s="2" t="s">
        <v>30131</v>
      </c>
    </row>
    <row r="22" spans="1:4" s="10" customFormat="1" x14ac:dyDescent="0.25">
      <c r="A22" s="8">
        <v>1579</v>
      </c>
      <c r="B22" s="2" t="s">
        <v>30132</v>
      </c>
      <c r="C22" s="9">
        <v>42311</v>
      </c>
      <c r="D22" s="2" t="s">
        <v>30133</v>
      </c>
    </row>
    <row r="23" spans="1:4" s="10" customFormat="1" x14ac:dyDescent="0.25">
      <c r="A23" s="8">
        <v>1578</v>
      </c>
      <c r="B23" s="2" t="s">
        <v>30134</v>
      </c>
      <c r="C23" s="9">
        <v>42395</v>
      </c>
      <c r="D23" s="2" t="s">
        <v>30135</v>
      </c>
    </row>
    <row r="24" spans="1:4" s="10" customFormat="1" x14ac:dyDescent="0.25">
      <c r="A24" s="8">
        <v>1576</v>
      </c>
      <c r="B24" s="2" t="s">
        <v>30136</v>
      </c>
      <c r="C24" s="9">
        <v>42307</v>
      </c>
      <c r="D24" s="2" t="s">
        <v>30137</v>
      </c>
    </row>
    <row r="25" spans="1:4" s="10" customFormat="1" x14ac:dyDescent="0.25">
      <c r="A25" s="8">
        <v>1574</v>
      </c>
      <c r="B25" s="2" t="s">
        <v>30138</v>
      </c>
      <c r="C25" s="9">
        <v>42370</v>
      </c>
      <c r="D25" s="2" t="s">
        <v>30139</v>
      </c>
    </row>
    <row r="26" spans="1:4" s="10" customFormat="1" x14ac:dyDescent="0.25">
      <c r="A26" s="8">
        <v>1573</v>
      </c>
      <c r="B26" s="2" t="s">
        <v>30140</v>
      </c>
      <c r="C26" s="9">
        <v>42349</v>
      </c>
      <c r="D26" s="2" t="s">
        <v>30141</v>
      </c>
    </row>
    <row r="27" spans="1:4" s="10" customFormat="1" x14ac:dyDescent="0.25">
      <c r="A27" s="8">
        <v>1570</v>
      </c>
      <c r="B27" s="2" t="s">
        <v>30142</v>
      </c>
      <c r="C27" s="9">
        <v>42293</v>
      </c>
      <c r="D27" s="2" t="s">
        <v>30143</v>
      </c>
    </row>
    <row r="28" spans="1:4" s="10" customFormat="1" x14ac:dyDescent="0.25">
      <c r="A28" s="8">
        <v>1569</v>
      </c>
      <c r="B28" s="2" t="s">
        <v>30106</v>
      </c>
      <c r="C28" s="9">
        <v>42356</v>
      </c>
      <c r="D28" s="2" t="s">
        <v>30144</v>
      </c>
    </row>
    <row r="29" spans="1:4" s="10" customFormat="1" x14ac:dyDescent="0.25">
      <c r="A29" s="8">
        <v>1562</v>
      </c>
      <c r="B29" s="2" t="s">
        <v>30145</v>
      </c>
      <c r="C29" s="9">
        <v>42378</v>
      </c>
      <c r="D29" s="2" t="s">
        <v>30146</v>
      </c>
    </row>
    <row r="30" spans="1:4" s="10" customFormat="1" x14ac:dyDescent="0.25">
      <c r="A30" s="8">
        <v>1560</v>
      </c>
      <c r="B30" s="2" t="s">
        <v>30147</v>
      </c>
      <c r="C30" s="9">
        <v>42265</v>
      </c>
      <c r="D30" s="2" t="s">
        <v>30148</v>
      </c>
    </row>
    <row r="31" spans="1:4" s="10" customFormat="1" x14ac:dyDescent="0.25">
      <c r="A31" s="8">
        <v>1558</v>
      </c>
      <c r="B31" s="2" t="s">
        <v>30149</v>
      </c>
      <c r="C31" s="9">
        <v>42242</v>
      </c>
      <c r="D31" s="2" t="s">
        <v>30150</v>
      </c>
    </row>
    <row r="32" spans="1:4" s="10" customFormat="1" x14ac:dyDescent="0.25">
      <c r="A32" s="8">
        <v>1557</v>
      </c>
      <c r="B32" s="2" t="s">
        <v>30151</v>
      </c>
      <c r="C32" s="9">
        <v>42242</v>
      </c>
      <c r="D32" s="2" t="s">
        <v>30152</v>
      </c>
    </row>
    <row r="33" spans="1:4" s="10" customFormat="1" x14ac:dyDescent="0.25">
      <c r="A33" s="8">
        <v>1556</v>
      </c>
      <c r="B33" s="2" t="s">
        <v>30153</v>
      </c>
      <c r="C33" s="9">
        <v>42314</v>
      </c>
      <c r="D33" s="2" t="s">
        <v>30154</v>
      </c>
    </row>
    <row r="34" spans="1:4" s="10" customFormat="1" x14ac:dyDescent="0.25">
      <c r="A34" s="8">
        <v>1554</v>
      </c>
      <c r="B34" s="2" t="s">
        <v>30155</v>
      </c>
      <c r="C34" s="9">
        <v>42304</v>
      </c>
      <c r="D34" s="2" t="s">
        <v>30156</v>
      </c>
    </row>
    <row r="35" spans="1:4" s="10" customFormat="1" x14ac:dyDescent="0.25">
      <c r="A35" s="8">
        <v>1553</v>
      </c>
      <c r="B35" s="2" t="s">
        <v>30102</v>
      </c>
      <c r="C35" s="9">
        <v>42286</v>
      </c>
      <c r="D35" s="2" t="s">
        <v>30157</v>
      </c>
    </row>
    <row r="36" spans="1:4" s="10" customFormat="1" x14ac:dyDescent="0.25">
      <c r="A36" s="8">
        <v>1548</v>
      </c>
      <c r="B36" s="2" t="s">
        <v>30158</v>
      </c>
      <c r="C36" s="9">
        <v>42249</v>
      </c>
      <c r="D36" s="2" t="s">
        <v>30159</v>
      </c>
    </row>
    <row r="37" spans="1:4" s="10" customFormat="1" x14ac:dyDescent="0.25">
      <c r="A37" s="8">
        <v>1545</v>
      </c>
      <c r="B37" s="2" t="s">
        <v>30160</v>
      </c>
      <c r="C37" s="9">
        <v>42192</v>
      </c>
      <c r="D37" s="2" t="s">
        <v>30161</v>
      </c>
    </row>
    <row r="38" spans="1:4" s="10" customFormat="1" x14ac:dyDescent="0.25">
      <c r="A38" s="8">
        <v>1544</v>
      </c>
      <c r="B38" s="2" t="s">
        <v>30136</v>
      </c>
      <c r="C38" s="9">
        <v>42186</v>
      </c>
      <c r="D38" s="2" t="s">
        <v>30162</v>
      </c>
    </row>
    <row r="39" spans="1:4" s="10" customFormat="1" x14ac:dyDescent="0.25">
      <c r="A39" s="8">
        <v>1539</v>
      </c>
      <c r="B39" s="2" t="s">
        <v>30163</v>
      </c>
      <c r="C39" s="9">
        <v>42174</v>
      </c>
      <c r="D39" s="2" t="s">
        <v>30164</v>
      </c>
    </row>
    <row r="40" spans="1:4" s="10" customFormat="1" x14ac:dyDescent="0.25">
      <c r="A40" s="8">
        <v>1538</v>
      </c>
      <c r="B40" s="2" t="s">
        <v>30165</v>
      </c>
      <c r="C40" s="9">
        <v>42164</v>
      </c>
      <c r="D40" s="2" t="s">
        <v>30166</v>
      </c>
    </row>
    <row r="41" spans="1:4" s="10" customFormat="1" x14ac:dyDescent="0.25">
      <c r="A41" s="8">
        <v>1535</v>
      </c>
      <c r="B41" s="2" t="s">
        <v>30167</v>
      </c>
      <c r="C41" s="9">
        <v>42159</v>
      </c>
      <c r="D41" s="2" t="s">
        <v>30168</v>
      </c>
    </row>
    <row r="42" spans="1:4" s="10" customFormat="1" x14ac:dyDescent="0.25">
      <c r="A42" s="8">
        <v>1534</v>
      </c>
      <c r="B42" s="2" t="s">
        <v>30169</v>
      </c>
      <c r="C42" s="9">
        <v>42150</v>
      </c>
      <c r="D42" s="2" t="s">
        <v>30170</v>
      </c>
    </row>
    <row r="43" spans="1:4" s="10" customFormat="1" x14ac:dyDescent="0.25">
      <c r="A43" s="8">
        <v>1533</v>
      </c>
      <c r="B43" s="2" t="s">
        <v>30171</v>
      </c>
      <c r="C43" s="9">
        <v>42147</v>
      </c>
      <c r="D43" s="2" t="s">
        <v>30172</v>
      </c>
    </row>
    <row r="44" spans="1:4" s="10" customFormat="1" x14ac:dyDescent="0.25">
      <c r="A44" s="8">
        <v>1532</v>
      </c>
      <c r="B44" s="2" t="s">
        <v>30173</v>
      </c>
      <c r="C44" s="9">
        <v>42139</v>
      </c>
      <c r="D44" s="2" t="s">
        <v>30174</v>
      </c>
    </row>
    <row r="45" spans="1:4" s="10" customFormat="1" x14ac:dyDescent="0.25">
      <c r="A45" s="8">
        <v>1531</v>
      </c>
      <c r="B45" s="2" t="s">
        <v>30175</v>
      </c>
      <c r="C45" s="9">
        <v>42187</v>
      </c>
      <c r="D45" s="2" t="s">
        <v>30176</v>
      </c>
    </row>
    <row r="46" spans="1:4" s="10" customFormat="1" x14ac:dyDescent="0.25">
      <c r="A46" s="8">
        <v>1529</v>
      </c>
      <c r="B46" s="2" t="s">
        <v>30177</v>
      </c>
      <c r="C46" s="9">
        <v>42129</v>
      </c>
      <c r="D46" s="2" t="s">
        <v>30178</v>
      </c>
    </row>
    <row r="47" spans="1:4" s="10" customFormat="1" x14ac:dyDescent="0.25">
      <c r="A47" s="8">
        <v>1528</v>
      </c>
      <c r="B47" s="2" t="s">
        <v>30163</v>
      </c>
      <c r="C47" s="9">
        <v>42182</v>
      </c>
      <c r="D47" s="2" t="s">
        <v>30179</v>
      </c>
    </row>
    <row r="48" spans="1:4" s="10" customFormat="1" x14ac:dyDescent="0.25">
      <c r="A48" s="8">
        <v>1525</v>
      </c>
      <c r="B48" s="2" t="s">
        <v>30180</v>
      </c>
      <c r="C48" s="9">
        <v>42112</v>
      </c>
      <c r="D48" s="2" t="s">
        <v>30181</v>
      </c>
    </row>
    <row r="49" spans="1:4" s="10" customFormat="1" x14ac:dyDescent="0.25">
      <c r="A49" s="8">
        <v>1522</v>
      </c>
      <c r="B49" s="2" t="s">
        <v>30182</v>
      </c>
      <c r="C49" s="9">
        <v>42152</v>
      </c>
      <c r="D49" s="2" t="s">
        <v>30183</v>
      </c>
    </row>
    <row r="50" spans="1:4" s="10" customFormat="1" x14ac:dyDescent="0.25">
      <c r="A50" s="8">
        <v>1515</v>
      </c>
      <c r="B50" s="2" t="s">
        <v>30184</v>
      </c>
      <c r="C50" s="9">
        <v>42069</v>
      </c>
      <c r="D50" s="2" t="s">
        <v>30185</v>
      </c>
    </row>
    <row r="51" spans="1:4" s="10" customFormat="1" x14ac:dyDescent="0.25">
      <c r="A51" s="8">
        <v>1514</v>
      </c>
      <c r="B51" s="2" t="s">
        <v>30115</v>
      </c>
      <c r="C51" s="9">
        <v>42145</v>
      </c>
      <c r="D51" s="2" t="s">
        <v>30186</v>
      </c>
    </row>
    <row r="52" spans="1:4" s="10" customFormat="1" x14ac:dyDescent="0.25">
      <c r="A52" s="8">
        <v>1513</v>
      </c>
      <c r="B52" s="2" t="s">
        <v>30187</v>
      </c>
      <c r="C52" s="9">
        <v>42122</v>
      </c>
      <c r="D52" s="2" t="s">
        <v>30188</v>
      </c>
    </row>
    <row r="53" spans="1:4" s="10" customFormat="1" x14ac:dyDescent="0.25">
      <c r="A53" s="8">
        <v>1512</v>
      </c>
      <c r="B53" s="2" t="s">
        <v>30187</v>
      </c>
      <c r="C53" s="9">
        <v>42132</v>
      </c>
      <c r="D53" s="2" t="s">
        <v>30189</v>
      </c>
    </row>
    <row r="54" spans="1:4" s="10" customFormat="1" x14ac:dyDescent="0.25">
      <c r="A54" s="8">
        <v>1511</v>
      </c>
      <c r="B54" s="2" t="s">
        <v>30187</v>
      </c>
      <c r="C54" s="9">
        <v>42123</v>
      </c>
      <c r="D54" s="2" t="s">
        <v>30190</v>
      </c>
    </row>
    <row r="55" spans="1:4" s="10" customFormat="1" x14ac:dyDescent="0.25">
      <c r="A55" s="8">
        <v>1510</v>
      </c>
      <c r="B55" s="2" t="s">
        <v>30191</v>
      </c>
      <c r="C55" s="9">
        <v>42061</v>
      </c>
      <c r="D55" s="2" t="s">
        <v>30192</v>
      </c>
    </row>
    <row r="56" spans="1:4" s="10" customFormat="1" x14ac:dyDescent="0.25">
      <c r="A56" s="8">
        <v>1509</v>
      </c>
      <c r="B56" s="2" t="s">
        <v>30193</v>
      </c>
      <c r="C56" s="9">
        <v>42054</v>
      </c>
      <c r="D56" s="2" t="s">
        <v>30194</v>
      </c>
    </row>
    <row r="57" spans="1:4" s="10" customFormat="1" x14ac:dyDescent="0.25">
      <c r="A57" s="8">
        <v>1508</v>
      </c>
      <c r="B57" s="2" t="s">
        <v>30195</v>
      </c>
      <c r="C57" s="9">
        <v>42054</v>
      </c>
      <c r="D57" s="2" t="s">
        <v>30196</v>
      </c>
    </row>
    <row r="58" spans="1:4" s="10" customFormat="1" x14ac:dyDescent="0.25">
      <c r="A58" s="8">
        <v>1507</v>
      </c>
      <c r="B58" s="2" t="s">
        <v>30197</v>
      </c>
      <c r="C58" s="9">
        <v>42053</v>
      </c>
      <c r="D58" s="2" t="s">
        <v>30198</v>
      </c>
    </row>
    <row r="59" spans="1:4" s="10" customFormat="1" x14ac:dyDescent="0.25">
      <c r="A59" s="8">
        <v>1505</v>
      </c>
      <c r="B59" s="2" t="s">
        <v>30110</v>
      </c>
      <c r="C59" s="9">
        <v>42040</v>
      </c>
      <c r="D59" s="2" t="s">
        <v>30199</v>
      </c>
    </row>
    <row r="60" spans="1:4" s="10" customFormat="1" x14ac:dyDescent="0.25">
      <c r="A60" s="8">
        <v>1503</v>
      </c>
      <c r="B60" s="2" t="s">
        <v>30200</v>
      </c>
      <c r="C60" s="9">
        <v>42038</v>
      </c>
      <c r="D60" s="2" t="s">
        <v>30201</v>
      </c>
    </row>
    <row r="61" spans="1:4" s="10" customFormat="1" x14ac:dyDescent="0.25">
      <c r="A61" s="8">
        <v>1502</v>
      </c>
      <c r="B61" s="2" t="s">
        <v>30163</v>
      </c>
      <c r="C61" s="9">
        <v>42033</v>
      </c>
      <c r="D61" s="2" t="s">
        <v>30202</v>
      </c>
    </row>
    <row r="62" spans="1:4" s="10" customFormat="1" x14ac:dyDescent="0.25">
      <c r="A62" s="8">
        <v>1501</v>
      </c>
      <c r="B62" s="2" t="s">
        <v>30203</v>
      </c>
      <c r="C62" s="9">
        <v>42084</v>
      </c>
      <c r="D62" s="2" t="s">
        <v>30204</v>
      </c>
    </row>
    <row r="63" spans="1:4" s="10" customFormat="1" x14ac:dyDescent="0.25">
      <c r="A63" s="8">
        <v>1500</v>
      </c>
      <c r="B63" s="2" t="s">
        <v>30205</v>
      </c>
      <c r="C63" s="9">
        <v>42129</v>
      </c>
      <c r="D63" s="2" t="s">
        <v>30206</v>
      </c>
    </row>
    <row r="64" spans="1:4" s="10" customFormat="1" x14ac:dyDescent="0.25">
      <c r="A64" s="8">
        <v>1499</v>
      </c>
      <c r="B64" s="2" t="s">
        <v>30163</v>
      </c>
      <c r="C64" s="9">
        <v>42096</v>
      </c>
      <c r="D64" s="2" t="s">
        <v>30207</v>
      </c>
    </row>
    <row r="65" spans="1:4" s="10" customFormat="1" x14ac:dyDescent="0.25">
      <c r="A65" s="8">
        <v>1498</v>
      </c>
      <c r="B65" s="2" t="s">
        <v>30208</v>
      </c>
      <c r="C65" s="9">
        <v>42024</v>
      </c>
      <c r="D65" s="2" t="s">
        <v>30209</v>
      </c>
    </row>
    <row r="66" spans="1:4" s="10" customFormat="1" x14ac:dyDescent="0.25">
      <c r="A66" s="8">
        <v>1497</v>
      </c>
      <c r="B66" s="2" t="s">
        <v>30210</v>
      </c>
      <c r="C66" s="9">
        <v>42098</v>
      </c>
      <c r="D66" s="2" t="s">
        <v>30211</v>
      </c>
    </row>
    <row r="67" spans="1:4" x14ac:dyDescent="0.25">
      <c r="A67" s="8">
        <v>1496</v>
      </c>
      <c r="B67" s="2" t="s">
        <v>30212</v>
      </c>
      <c r="C67" s="9">
        <v>42069</v>
      </c>
      <c r="D67" s="2" t="s">
        <v>30213</v>
      </c>
    </row>
    <row r="68" spans="1:4" x14ac:dyDescent="0.25">
      <c r="A68" s="8">
        <v>1495</v>
      </c>
      <c r="B68" s="2" t="s">
        <v>30187</v>
      </c>
      <c r="C68" s="9">
        <v>42055</v>
      </c>
      <c r="D68" s="2" t="s">
        <v>30214</v>
      </c>
    </row>
    <row r="69" spans="1:4" x14ac:dyDescent="0.25">
      <c r="A69" s="8">
        <v>1494</v>
      </c>
      <c r="B69" s="2" t="s">
        <v>30215</v>
      </c>
      <c r="C69" s="9">
        <v>42010</v>
      </c>
      <c r="D69" s="2" t="s">
        <v>30216</v>
      </c>
    </row>
    <row r="70" spans="1:4" x14ac:dyDescent="0.25">
      <c r="A70" s="8">
        <v>1493</v>
      </c>
      <c r="B70" s="2" t="s">
        <v>30217</v>
      </c>
      <c r="C70" s="9">
        <v>42004</v>
      </c>
      <c r="D70" s="2" t="s">
        <v>30218</v>
      </c>
    </row>
    <row r="71" spans="1:4" x14ac:dyDescent="0.25">
      <c r="A71" s="8">
        <v>1492</v>
      </c>
      <c r="B71" s="2" t="s">
        <v>30219</v>
      </c>
      <c r="C71" s="9">
        <v>41999</v>
      </c>
      <c r="D71" s="2" t="s">
        <v>30220</v>
      </c>
    </row>
    <row r="72" spans="1:4" x14ac:dyDescent="0.25">
      <c r="A72" s="8">
        <v>1491</v>
      </c>
      <c r="B72" s="2" t="s">
        <v>30221</v>
      </c>
      <c r="C72" s="9">
        <v>41998</v>
      </c>
      <c r="D72" s="2" t="s">
        <v>30222</v>
      </c>
    </row>
    <row r="73" spans="1:4" x14ac:dyDescent="0.25">
      <c r="A73" s="8">
        <v>1490</v>
      </c>
      <c r="B73" s="2" t="s">
        <v>30115</v>
      </c>
      <c r="C73" s="9">
        <v>42055</v>
      </c>
      <c r="D73" s="2" t="s">
        <v>30223</v>
      </c>
    </row>
    <row r="74" spans="1:4" x14ac:dyDescent="0.25">
      <c r="A74" s="8">
        <v>1488</v>
      </c>
      <c r="B74" s="2" t="s">
        <v>30224</v>
      </c>
      <c r="C74" s="9">
        <v>41985</v>
      </c>
      <c r="D74" s="2" t="s">
        <v>30225</v>
      </c>
    </row>
    <row r="75" spans="1:4" x14ac:dyDescent="0.25">
      <c r="A75" s="8">
        <v>1487</v>
      </c>
      <c r="B75" s="2" t="s">
        <v>30224</v>
      </c>
      <c r="C75" s="9">
        <v>41985</v>
      </c>
      <c r="D75" s="2" t="s">
        <v>30226</v>
      </c>
    </row>
    <row r="76" spans="1:4" x14ac:dyDescent="0.25">
      <c r="A76" s="8">
        <v>1486</v>
      </c>
      <c r="B76" s="2" t="s">
        <v>30227</v>
      </c>
      <c r="C76" s="9">
        <v>41979</v>
      </c>
      <c r="D76" s="2" t="s">
        <v>30228</v>
      </c>
    </row>
    <row r="77" spans="1:4" x14ac:dyDescent="0.25">
      <c r="A77" s="8">
        <v>1483</v>
      </c>
      <c r="B77" s="2" t="s">
        <v>30229</v>
      </c>
      <c r="C77" s="9">
        <v>41976</v>
      </c>
      <c r="D77" s="2" t="s">
        <v>30230</v>
      </c>
    </row>
    <row r="78" spans="1:4" x14ac:dyDescent="0.25">
      <c r="A78" s="8">
        <v>1481</v>
      </c>
      <c r="B78" s="2" t="s">
        <v>30102</v>
      </c>
      <c r="C78" s="9">
        <v>42034</v>
      </c>
      <c r="D78" s="2" t="s">
        <v>30231</v>
      </c>
    </row>
    <row r="79" spans="1:4" x14ac:dyDescent="0.25">
      <c r="A79" s="8">
        <v>1479</v>
      </c>
      <c r="B79" s="2" t="s">
        <v>30175</v>
      </c>
      <c r="C79" s="9">
        <v>42020</v>
      </c>
      <c r="D79" s="2" t="s">
        <v>30232</v>
      </c>
    </row>
    <row r="80" spans="1:4" x14ac:dyDescent="0.25">
      <c r="A80" s="8">
        <v>1478</v>
      </c>
      <c r="B80" s="2" t="s">
        <v>30136</v>
      </c>
      <c r="C80" s="9">
        <v>41961</v>
      </c>
      <c r="D80" s="2" t="s">
        <v>30233</v>
      </c>
    </row>
    <row r="81" spans="1:4" x14ac:dyDescent="0.25">
      <c r="A81" s="8">
        <v>1477</v>
      </c>
      <c r="B81" s="2" t="s">
        <v>30182</v>
      </c>
      <c r="C81" s="9">
        <v>42010</v>
      </c>
      <c r="D81" s="2" t="s">
        <v>30234</v>
      </c>
    </row>
    <row r="82" spans="1:4" x14ac:dyDescent="0.25">
      <c r="A82" s="8">
        <v>1476</v>
      </c>
      <c r="B82" s="2" t="s">
        <v>30235</v>
      </c>
      <c r="C82" s="9">
        <v>41957</v>
      </c>
      <c r="D82" s="2" t="s">
        <v>30236</v>
      </c>
    </row>
    <row r="83" spans="1:4" x14ac:dyDescent="0.25">
      <c r="A83" s="8">
        <v>1475</v>
      </c>
      <c r="B83" s="2" t="s">
        <v>30163</v>
      </c>
      <c r="C83" s="9">
        <v>41950</v>
      </c>
      <c r="D83" s="2" t="s">
        <v>30237</v>
      </c>
    </row>
    <row r="84" spans="1:4" x14ac:dyDescent="0.25">
      <c r="A84" s="8">
        <v>1473</v>
      </c>
      <c r="B84" s="2" t="s">
        <v>30102</v>
      </c>
      <c r="C84" s="9">
        <v>41947</v>
      </c>
      <c r="D84" s="2" t="s">
        <v>30238</v>
      </c>
    </row>
    <row r="85" spans="1:4" x14ac:dyDescent="0.25">
      <c r="A85" s="8">
        <v>1472</v>
      </c>
      <c r="B85" s="2" t="s">
        <v>30239</v>
      </c>
      <c r="C85" s="9">
        <v>41943</v>
      </c>
      <c r="D85" s="2" t="s">
        <v>30240</v>
      </c>
    </row>
    <row r="86" spans="1:4" x14ac:dyDescent="0.25">
      <c r="A86" s="8">
        <v>1471</v>
      </c>
      <c r="B86" s="2" t="s">
        <v>30113</v>
      </c>
      <c r="C86" s="9">
        <v>41942</v>
      </c>
      <c r="D86" s="2" t="s">
        <v>30241</v>
      </c>
    </row>
    <row r="87" spans="1:4" x14ac:dyDescent="0.25">
      <c r="A87" s="8">
        <v>1470</v>
      </c>
      <c r="B87" s="2" t="s">
        <v>30242</v>
      </c>
      <c r="C87" s="9">
        <v>42005</v>
      </c>
      <c r="D87" s="2" t="s">
        <v>30243</v>
      </c>
    </row>
    <row r="88" spans="1:4" x14ac:dyDescent="0.25">
      <c r="A88" s="8">
        <v>1469</v>
      </c>
      <c r="B88" s="2" t="s">
        <v>30184</v>
      </c>
      <c r="C88" s="9">
        <v>41941</v>
      </c>
      <c r="D88" s="2" t="s">
        <v>30244</v>
      </c>
    </row>
    <row r="89" spans="1:4" x14ac:dyDescent="0.25">
      <c r="A89" s="8">
        <v>1466</v>
      </c>
      <c r="B89" s="2" t="s">
        <v>30136</v>
      </c>
      <c r="C89" s="9">
        <v>41935</v>
      </c>
      <c r="D89" s="2" t="s">
        <v>30245</v>
      </c>
    </row>
    <row r="90" spans="1:4" x14ac:dyDescent="0.25">
      <c r="A90" s="8">
        <v>1465</v>
      </c>
      <c r="B90" s="2" t="s">
        <v>30246</v>
      </c>
      <c r="C90" s="9">
        <v>41934</v>
      </c>
      <c r="D90" s="2" t="s">
        <v>30247</v>
      </c>
    </row>
    <row r="91" spans="1:4" x14ac:dyDescent="0.25">
      <c r="A91" s="8">
        <v>1463</v>
      </c>
      <c r="B91" s="2" t="s">
        <v>30248</v>
      </c>
      <c r="C91" s="9">
        <v>41933</v>
      </c>
      <c r="D91" s="2" t="s">
        <v>30249</v>
      </c>
    </row>
    <row r="92" spans="1:4" x14ac:dyDescent="0.25">
      <c r="A92" s="8">
        <v>1462</v>
      </c>
      <c r="B92" s="2" t="s">
        <v>30250</v>
      </c>
      <c r="C92" s="9">
        <v>41933</v>
      </c>
      <c r="D92" s="2" t="s">
        <v>30251</v>
      </c>
    </row>
    <row r="93" spans="1:4" x14ac:dyDescent="0.25">
      <c r="A93" s="8">
        <v>1461</v>
      </c>
      <c r="B93" s="2" t="s">
        <v>30252</v>
      </c>
      <c r="C93" s="9">
        <v>41926</v>
      </c>
      <c r="D93" s="2" t="s">
        <v>30253</v>
      </c>
    </row>
    <row r="94" spans="1:4" x14ac:dyDescent="0.25">
      <c r="A94" s="8">
        <v>1460</v>
      </c>
      <c r="B94" s="2" t="s">
        <v>30221</v>
      </c>
      <c r="C94" s="9">
        <v>41926</v>
      </c>
      <c r="D94" s="2" t="s">
        <v>30254</v>
      </c>
    </row>
    <row r="95" spans="1:4" x14ac:dyDescent="0.25">
      <c r="A95" s="8">
        <v>1458</v>
      </c>
      <c r="B95" s="2" t="s">
        <v>30255</v>
      </c>
      <c r="C95" s="9">
        <v>41913</v>
      </c>
      <c r="D95" s="2" t="s">
        <v>30256</v>
      </c>
    </row>
    <row r="96" spans="1:4" x14ac:dyDescent="0.25">
      <c r="A96" s="8">
        <v>1457</v>
      </c>
      <c r="B96" s="2" t="s">
        <v>30257</v>
      </c>
      <c r="C96" s="9">
        <v>41971</v>
      </c>
      <c r="D96" s="2" t="s">
        <v>30258</v>
      </c>
    </row>
    <row r="97" spans="1:4" x14ac:dyDescent="0.25">
      <c r="A97" s="8">
        <v>1456</v>
      </c>
      <c r="B97" s="2" t="s">
        <v>30259</v>
      </c>
      <c r="C97" s="9">
        <v>41954</v>
      </c>
      <c r="D97" s="2" t="s">
        <v>30260</v>
      </c>
    </row>
    <row r="98" spans="1:4" x14ac:dyDescent="0.25">
      <c r="A98" s="8">
        <v>1455</v>
      </c>
      <c r="B98" s="2" t="s">
        <v>30261</v>
      </c>
      <c r="C98" s="9">
        <v>41983</v>
      </c>
      <c r="D98" s="2" t="s">
        <v>30262</v>
      </c>
    </row>
    <row r="99" spans="1:4" x14ac:dyDescent="0.25">
      <c r="A99" s="8">
        <v>1454</v>
      </c>
      <c r="B99" s="2" t="s">
        <v>30263</v>
      </c>
      <c r="C99" s="9">
        <v>41900</v>
      </c>
      <c r="D99" s="2" t="s">
        <v>30264</v>
      </c>
    </row>
    <row r="100" spans="1:4" x14ac:dyDescent="0.25">
      <c r="A100" s="8">
        <v>1453</v>
      </c>
      <c r="B100" s="2" t="s">
        <v>30184</v>
      </c>
      <c r="C100" s="9">
        <v>41887</v>
      </c>
      <c r="D100" s="2" t="s">
        <v>30265</v>
      </c>
    </row>
    <row r="101" spans="1:4" x14ac:dyDescent="0.25">
      <c r="A101" s="8">
        <v>1452</v>
      </c>
      <c r="B101" s="2" t="s">
        <v>30221</v>
      </c>
      <c r="C101" s="9">
        <v>41886</v>
      </c>
      <c r="D101" s="2" t="s">
        <v>30254</v>
      </c>
    </row>
    <row r="102" spans="1:4" x14ac:dyDescent="0.25">
      <c r="A102" s="8">
        <v>1451</v>
      </c>
      <c r="B102" s="2" t="s">
        <v>30266</v>
      </c>
      <c r="C102" s="9">
        <v>41886</v>
      </c>
      <c r="D102" s="2" t="s">
        <v>30267</v>
      </c>
    </row>
    <row r="103" spans="1:4" x14ac:dyDescent="0.25">
      <c r="A103" s="8">
        <v>1450</v>
      </c>
      <c r="B103" s="2" t="s">
        <v>30102</v>
      </c>
      <c r="C103" s="9">
        <v>41933</v>
      </c>
      <c r="D103" s="2" t="s">
        <v>30268</v>
      </c>
    </row>
    <row r="104" spans="1:4" x14ac:dyDescent="0.25">
      <c r="A104" s="8">
        <v>1449</v>
      </c>
      <c r="B104" s="2" t="s">
        <v>30269</v>
      </c>
      <c r="C104" s="9">
        <v>41880</v>
      </c>
      <c r="D104" s="2" t="s">
        <v>30270</v>
      </c>
    </row>
    <row r="105" spans="1:4" x14ac:dyDescent="0.25">
      <c r="A105" s="8">
        <v>1448</v>
      </c>
      <c r="B105" s="2" t="s">
        <v>30147</v>
      </c>
      <c r="C105" s="9">
        <v>41879</v>
      </c>
      <c r="D105" s="2" t="s">
        <v>30148</v>
      </c>
    </row>
    <row r="106" spans="1:4" x14ac:dyDescent="0.25">
      <c r="A106" s="8">
        <v>1447</v>
      </c>
      <c r="B106" s="2" t="s">
        <v>30175</v>
      </c>
      <c r="C106" s="9">
        <v>41879</v>
      </c>
      <c r="D106" s="2" t="s">
        <v>30271</v>
      </c>
    </row>
    <row r="107" spans="1:4" x14ac:dyDescent="0.25">
      <c r="A107" s="8">
        <v>1446</v>
      </c>
      <c r="B107" s="2" t="s">
        <v>30184</v>
      </c>
      <c r="C107" s="9">
        <v>41872</v>
      </c>
      <c r="D107" s="2" t="s">
        <v>30272</v>
      </c>
    </row>
    <row r="108" spans="1:4" x14ac:dyDescent="0.25">
      <c r="A108" s="8">
        <v>1445</v>
      </c>
      <c r="B108" s="2" t="s">
        <v>30210</v>
      </c>
      <c r="C108" s="9">
        <v>41908</v>
      </c>
      <c r="D108" s="2" t="s">
        <v>30273</v>
      </c>
    </row>
    <row r="109" spans="1:4" x14ac:dyDescent="0.25">
      <c r="A109" s="8">
        <v>1444</v>
      </c>
      <c r="B109" s="2" t="s">
        <v>30153</v>
      </c>
      <c r="C109" s="9">
        <v>41916</v>
      </c>
      <c r="D109" s="2" t="s">
        <v>30274</v>
      </c>
    </row>
    <row r="110" spans="1:4" x14ac:dyDescent="0.25">
      <c r="A110" s="8">
        <v>1443</v>
      </c>
      <c r="B110" s="2" t="s">
        <v>30102</v>
      </c>
      <c r="C110" s="9">
        <v>41856</v>
      </c>
      <c r="D110" s="2" t="s">
        <v>30275</v>
      </c>
    </row>
    <row r="111" spans="1:4" x14ac:dyDescent="0.25">
      <c r="A111" s="8">
        <v>1442</v>
      </c>
      <c r="B111" s="2" t="s">
        <v>30210</v>
      </c>
      <c r="C111" s="9">
        <v>41920</v>
      </c>
      <c r="D111" s="2" t="s">
        <v>30276</v>
      </c>
    </row>
    <row r="112" spans="1:4" x14ac:dyDescent="0.25">
      <c r="A112" s="8">
        <v>1441</v>
      </c>
      <c r="B112" s="2" t="s">
        <v>30277</v>
      </c>
      <c r="C112" s="9">
        <v>41852</v>
      </c>
      <c r="D112" s="2" t="s">
        <v>30278</v>
      </c>
    </row>
    <row r="113" spans="1:4" x14ac:dyDescent="0.25">
      <c r="A113" s="8">
        <v>1440</v>
      </c>
      <c r="B113" s="2" t="s">
        <v>30279</v>
      </c>
      <c r="C113" s="9">
        <v>41937</v>
      </c>
      <c r="D113" s="2" t="s">
        <v>30280</v>
      </c>
    </row>
    <row r="114" spans="1:4" x14ac:dyDescent="0.25">
      <c r="A114" s="8">
        <v>1439</v>
      </c>
      <c r="B114" s="2" t="s">
        <v>30281</v>
      </c>
      <c r="C114" s="9">
        <v>41906</v>
      </c>
      <c r="D114" s="2" t="s">
        <v>30282</v>
      </c>
    </row>
    <row r="115" spans="1:4" x14ac:dyDescent="0.25">
      <c r="A115" s="8">
        <v>1437</v>
      </c>
      <c r="B115" s="2" t="s">
        <v>30283</v>
      </c>
      <c r="C115" s="9">
        <v>41846</v>
      </c>
      <c r="D115" s="2" t="s">
        <v>30284</v>
      </c>
    </row>
    <row r="116" spans="1:4" x14ac:dyDescent="0.25">
      <c r="A116" s="8">
        <v>1436</v>
      </c>
      <c r="B116" s="2" t="s">
        <v>30285</v>
      </c>
      <c r="C116" s="9">
        <v>41928</v>
      </c>
      <c r="D116" s="2" t="s">
        <v>30286</v>
      </c>
    </row>
    <row r="117" spans="1:4" x14ac:dyDescent="0.25">
      <c r="A117" s="8">
        <v>1435</v>
      </c>
      <c r="B117" s="2" t="s">
        <v>30287</v>
      </c>
      <c r="C117" s="9">
        <v>41844</v>
      </c>
      <c r="D117" s="2" t="s">
        <v>30288</v>
      </c>
    </row>
    <row r="118" spans="1:4" x14ac:dyDescent="0.25">
      <c r="A118" s="8">
        <v>1434</v>
      </c>
      <c r="B118" s="2" t="s">
        <v>30289</v>
      </c>
      <c r="C118" s="9">
        <v>41836</v>
      </c>
      <c r="D118" s="2" t="s">
        <v>30290</v>
      </c>
    </row>
    <row r="119" spans="1:4" x14ac:dyDescent="0.25">
      <c r="A119" s="8">
        <v>1433</v>
      </c>
      <c r="B119" s="2" t="s">
        <v>30291</v>
      </c>
      <c r="C119" s="9">
        <v>41830</v>
      </c>
      <c r="D119" s="2" t="s">
        <v>30292</v>
      </c>
    </row>
    <row r="120" spans="1:4" x14ac:dyDescent="0.25">
      <c r="A120" s="8">
        <v>1432</v>
      </c>
      <c r="B120" s="2" t="s">
        <v>30293</v>
      </c>
      <c r="C120" s="9">
        <v>41823</v>
      </c>
      <c r="D120" s="2" t="s">
        <v>30294</v>
      </c>
    </row>
    <row r="121" spans="1:4" x14ac:dyDescent="0.25">
      <c r="A121" s="8">
        <v>1430</v>
      </c>
      <c r="B121" s="2" t="s">
        <v>30295</v>
      </c>
      <c r="C121" s="9">
        <v>41817</v>
      </c>
      <c r="D121" s="2" t="s">
        <v>30296</v>
      </c>
    </row>
    <row r="122" spans="1:4" x14ac:dyDescent="0.25">
      <c r="A122" s="8">
        <v>1429</v>
      </c>
      <c r="B122" s="2"/>
      <c r="C122" s="2"/>
      <c r="D122" s="2" t="s">
        <v>30297</v>
      </c>
    </row>
    <row r="123" spans="1:4" x14ac:dyDescent="0.25">
      <c r="A123" s="8">
        <v>1426</v>
      </c>
      <c r="B123" s="2" t="s">
        <v>30298</v>
      </c>
      <c r="C123" s="9">
        <v>41856</v>
      </c>
      <c r="D123" s="2" t="s">
        <v>30299</v>
      </c>
    </row>
    <row r="124" spans="1:4" x14ac:dyDescent="0.25">
      <c r="A124" s="8">
        <v>1423</v>
      </c>
      <c r="B124" s="2" t="s">
        <v>30300</v>
      </c>
      <c r="C124" s="9">
        <v>41793</v>
      </c>
      <c r="D124" s="2" t="s">
        <v>30301</v>
      </c>
    </row>
    <row r="125" spans="1:4" x14ac:dyDescent="0.25">
      <c r="A125" s="8">
        <v>1422</v>
      </c>
      <c r="B125" s="2" t="s">
        <v>30136</v>
      </c>
      <c r="C125" s="9">
        <v>41793</v>
      </c>
      <c r="D125" s="2" t="s">
        <v>30302</v>
      </c>
    </row>
    <row r="126" spans="1:4" x14ac:dyDescent="0.25">
      <c r="A126" s="8">
        <v>1421</v>
      </c>
      <c r="B126" s="2" t="s">
        <v>30303</v>
      </c>
      <c r="C126" s="9">
        <v>41821</v>
      </c>
      <c r="D126" s="2" t="s">
        <v>30135</v>
      </c>
    </row>
    <row r="127" spans="1:4" x14ac:dyDescent="0.25">
      <c r="A127" s="8">
        <v>1420</v>
      </c>
      <c r="B127" s="2" t="s">
        <v>30304</v>
      </c>
      <c r="C127" s="9">
        <v>41834</v>
      </c>
      <c r="D127" s="2" t="s">
        <v>30305</v>
      </c>
    </row>
    <row r="128" spans="1:4" x14ac:dyDescent="0.25">
      <c r="A128" s="8">
        <v>1419</v>
      </c>
      <c r="B128" s="2" t="s">
        <v>30306</v>
      </c>
      <c r="C128" s="9">
        <v>41782</v>
      </c>
      <c r="D128" s="2" t="s">
        <v>30307</v>
      </c>
    </row>
    <row r="129" spans="1:4" x14ac:dyDescent="0.25">
      <c r="A129" s="8">
        <v>1418</v>
      </c>
      <c r="B129" s="2" t="s">
        <v>30308</v>
      </c>
      <c r="C129" s="9">
        <v>41828</v>
      </c>
      <c r="D129" s="2" t="s">
        <v>30309</v>
      </c>
    </row>
    <row r="130" spans="1:4" x14ac:dyDescent="0.25">
      <c r="A130" s="8">
        <v>1417</v>
      </c>
      <c r="B130" s="2" t="s">
        <v>30310</v>
      </c>
      <c r="C130" s="9">
        <v>41765</v>
      </c>
      <c r="D130" s="2" t="s">
        <v>30311</v>
      </c>
    </row>
    <row r="131" spans="1:4" x14ac:dyDescent="0.25">
      <c r="A131" s="8">
        <v>1415</v>
      </c>
      <c r="B131" s="2" t="s">
        <v>30224</v>
      </c>
      <c r="C131" s="9">
        <v>41832</v>
      </c>
      <c r="D131" s="2" t="s">
        <v>30312</v>
      </c>
    </row>
    <row r="132" spans="1:4" x14ac:dyDescent="0.25">
      <c r="A132" s="8">
        <v>1413</v>
      </c>
      <c r="B132" s="2" t="s">
        <v>30224</v>
      </c>
      <c r="C132" s="9">
        <v>41912</v>
      </c>
      <c r="D132" s="2" t="s">
        <v>30313</v>
      </c>
    </row>
    <row r="133" spans="1:4" x14ac:dyDescent="0.25">
      <c r="A133" s="8">
        <v>1412</v>
      </c>
      <c r="B133" s="2" t="s">
        <v>30224</v>
      </c>
      <c r="C133" s="9">
        <v>41912</v>
      </c>
      <c r="D133" s="2" t="s">
        <v>30314</v>
      </c>
    </row>
    <row r="134" spans="1:4" x14ac:dyDescent="0.25">
      <c r="A134" s="8">
        <v>1411</v>
      </c>
      <c r="B134" s="2" t="s">
        <v>30224</v>
      </c>
      <c r="C134" s="9">
        <v>41832</v>
      </c>
      <c r="D134" s="2" t="s">
        <v>30315</v>
      </c>
    </row>
    <row r="135" spans="1:4" x14ac:dyDescent="0.25">
      <c r="A135" s="8">
        <v>1410</v>
      </c>
      <c r="B135" s="2" t="s">
        <v>30316</v>
      </c>
      <c r="C135" s="9">
        <v>41759</v>
      </c>
      <c r="D135" s="2" t="s">
        <v>30317</v>
      </c>
    </row>
    <row r="136" spans="1:4" x14ac:dyDescent="0.25">
      <c r="A136" s="8">
        <v>1409</v>
      </c>
      <c r="B136" s="2" t="s">
        <v>30318</v>
      </c>
      <c r="C136" s="9">
        <v>41751</v>
      </c>
      <c r="D136" s="2" t="s">
        <v>30319</v>
      </c>
    </row>
    <row r="137" spans="1:4" x14ac:dyDescent="0.25">
      <c r="A137" s="8">
        <v>1408</v>
      </c>
      <c r="B137" s="2" t="s">
        <v>30193</v>
      </c>
      <c r="C137" s="9">
        <v>41746</v>
      </c>
      <c r="D137" s="2" t="s">
        <v>30194</v>
      </c>
    </row>
    <row r="138" spans="1:4" x14ac:dyDescent="0.25">
      <c r="A138" s="8">
        <v>1406</v>
      </c>
      <c r="B138" s="2" t="s">
        <v>30320</v>
      </c>
      <c r="C138" s="9">
        <v>41744</v>
      </c>
      <c r="D138" s="2" t="s">
        <v>30321</v>
      </c>
    </row>
    <row r="139" spans="1:4" x14ac:dyDescent="0.25">
      <c r="A139" s="8">
        <v>1405</v>
      </c>
      <c r="B139" s="2" t="s">
        <v>30320</v>
      </c>
      <c r="C139" s="9">
        <v>41744</v>
      </c>
      <c r="D139" s="2" t="s">
        <v>30322</v>
      </c>
    </row>
    <row r="140" spans="1:4" x14ac:dyDescent="0.25">
      <c r="A140" s="8">
        <v>1404</v>
      </c>
      <c r="B140" s="2" t="s">
        <v>30320</v>
      </c>
      <c r="C140" s="9">
        <v>41744</v>
      </c>
      <c r="D140" s="2" t="s">
        <v>30322</v>
      </c>
    </row>
    <row r="141" spans="1:4" x14ac:dyDescent="0.25">
      <c r="A141" s="8">
        <v>1403</v>
      </c>
      <c r="B141" s="2" t="s">
        <v>30193</v>
      </c>
      <c r="C141" s="9">
        <v>41740</v>
      </c>
      <c r="D141" s="2" t="s">
        <v>30194</v>
      </c>
    </row>
    <row r="142" spans="1:4" x14ac:dyDescent="0.25">
      <c r="A142" s="8">
        <v>1401</v>
      </c>
      <c r="B142" s="2" t="s">
        <v>30323</v>
      </c>
      <c r="C142" s="9">
        <v>41816</v>
      </c>
      <c r="D142" s="2" t="s">
        <v>30324</v>
      </c>
    </row>
    <row r="143" spans="1:4" x14ac:dyDescent="0.25">
      <c r="A143" s="8">
        <v>1400</v>
      </c>
      <c r="B143" s="2" t="s">
        <v>30303</v>
      </c>
      <c r="C143" s="9">
        <v>41730</v>
      </c>
      <c r="D143" s="2" t="s">
        <v>30135</v>
      </c>
    </row>
    <row r="144" spans="1:4" x14ac:dyDescent="0.25">
      <c r="A144" s="8">
        <v>1399</v>
      </c>
      <c r="B144" s="2" t="s">
        <v>30325</v>
      </c>
      <c r="C144" s="9">
        <v>41727</v>
      </c>
      <c r="D144" s="2" t="s">
        <v>30326</v>
      </c>
    </row>
    <row r="145" spans="1:4" x14ac:dyDescent="0.25">
      <c r="A145" s="8">
        <v>1398</v>
      </c>
      <c r="B145" s="2" t="s">
        <v>30327</v>
      </c>
      <c r="C145" s="9">
        <v>41725</v>
      </c>
      <c r="D145" s="2" t="s">
        <v>30328</v>
      </c>
    </row>
    <row r="146" spans="1:4" x14ac:dyDescent="0.25">
      <c r="A146" s="8">
        <v>1397</v>
      </c>
      <c r="B146" s="2" t="s">
        <v>30193</v>
      </c>
      <c r="C146" s="9">
        <v>41723</v>
      </c>
      <c r="D146" s="2" t="s">
        <v>30194</v>
      </c>
    </row>
    <row r="147" spans="1:4" x14ac:dyDescent="0.25">
      <c r="A147" s="8">
        <v>1396</v>
      </c>
      <c r="B147" s="2" t="s">
        <v>30184</v>
      </c>
      <c r="C147" s="9">
        <v>41723</v>
      </c>
      <c r="D147" s="2" t="s">
        <v>30329</v>
      </c>
    </row>
    <row r="148" spans="1:4" x14ac:dyDescent="0.25">
      <c r="A148" s="8">
        <v>1395</v>
      </c>
      <c r="B148" s="2" t="s">
        <v>30263</v>
      </c>
      <c r="C148" s="9">
        <v>41719</v>
      </c>
      <c r="D148" s="2" t="s">
        <v>30330</v>
      </c>
    </row>
    <row r="149" spans="1:4" x14ac:dyDescent="0.25">
      <c r="A149" s="8">
        <v>1394</v>
      </c>
      <c r="B149" s="2" t="s">
        <v>30295</v>
      </c>
      <c r="C149" s="9">
        <v>41718</v>
      </c>
      <c r="D149" s="2" t="s">
        <v>30331</v>
      </c>
    </row>
    <row r="150" spans="1:4" x14ac:dyDescent="0.25">
      <c r="A150" s="8">
        <v>1393</v>
      </c>
      <c r="B150" s="2" t="s">
        <v>30332</v>
      </c>
      <c r="C150" s="9">
        <v>41717</v>
      </c>
      <c r="D150" s="2" t="s">
        <v>30333</v>
      </c>
    </row>
    <row r="151" spans="1:4" x14ac:dyDescent="0.25">
      <c r="A151" s="8">
        <v>1391</v>
      </c>
      <c r="B151" s="2" t="s">
        <v>30269</v>
      </c>
      <c r="C151" s="9">
        <v>41717</v>
      </c>
      <c r="D151" s="2" t="s">
        <v>30334</v>
      </c>
    </row>
    <row r="152" spans="1:4" x14ac:dyDescent="0.25">
      <c r="A152" s="8">
        <v>1390</v>
      </c>
      <c r="B152" s="2" t="s">
        <v>30197</v>
      </c>
      <c r="C152" s="9">
        <v>41712</v>
      </c>
      <c r="D152" s="2" t="s">
        <v>30335</v>
      </c>
    </row>
    <row r="153" spans="1:4" x14ac:dyDescent="0.25">
      <c r="A153" s="8">
        <v>1389</v>
      </c>
      <c r="B153" s="2" t="s">
        <v>30336</v>
      </c>
      <c r="C153" s="9">
        <v>41712</v>
      </c>
      <c r="D153" s="2" t="s">
        <v>30337</v>
      </c>
    </row>
    <row r="154" spans="1:4" x14ac:dyDescent="0.25">
      <c r="A154" s="8">
        <v>1388</v>
      </c>
      <c r="B154" s="2"/>
      <c r="C154" s="2"/>
      <c r="D154" s="2" t="s">
        <v>30338</v>
      </c>
    </row>
    <row r="155" spans="1:4" x14ac:dyDescent="0.25">
      <c r="A155" s="8">
        <v>1387</v>
      </c>
      <c r="B155" s="2" t="s">
        <v>30221</v>
      </c>
      <c r="C155" s="9">
        <v>41828</v>
      </c>
      <c r="D155" s="2" t="s">
        <v>30339</v>
      </c>
    </row>
    <row r="156" spans="1:4" x14ac:dyDescent="0.25">
      <c r="A156" s="8">
        <v>1384</v>
      </c>
      <c r="B156" s="2" t="s">
        <v>30306</v>
      </c>
      <c r="C156" s="9">
        <v>41704</v>
      </c>
      <c r="D156" s="2" t="s">
        <v>30340</v>
      </c>
    </row>
    <row r="157" spans="1:4" x14ac:dyDescent="0.25">
      <c r="A157" s="8">
        <v>1382</v>
      </c>
      <c r="B157" s="2" t="s">
        <v>30163</v>
      </c>
      <c r="C157" s="9">
        <v>41775</v>
      </c>
      <c r="D157" s="2" t="s">
        <v>30341</v>
      </c>
    </row>
    <row r="158" spans="1:4" x14ac:dyDescent="0.25">
      <c r="A158" s="8">
        <v>1381</v>
      </c>
      <c r="B158" s="2" t="s">
        <v>30342</v>
      </c>
      <c r="C158" s="9">
        <v>41702</v>
      </c>
      <c r="D158" s="2" t="s">
        <v>30343</v>
      </c>
    </row>
    <row r="159" spans="1:4" x14ac:dyDescent="0.25">
      <c r="A159" s="8">
        <v>1380</v>
      </c>
      <c r="B159" s="2" t="s">
        <v>30344</v>
      </c>
      <c r="C159" s="9">
        <v>41774</v>
      </c>
      <c r="D159" s="2" t="s">
        <v>30345</v>
      </c>
    </row>
    <row r="160" spans="1:4" x14ac:dyDescent="0.25">
      <c r="A160" s="8">
        <v>1379</v>
      </c>
      <c r="B160" s="2" t="s">
        <v>30346</v>
      </c>
      <c r="C160" s="9">
        <v>41699</v>
      </c>
      <c r="D160" s="2" t="s">
        <v>30347</v>
      </c>
    </row>
    <row r="161" spans="1:4" x14ac:dyDescent="0.25">
      <c r="A161" s="8">
        <v>1378</v>
      </c>
      <c r="B161" s="2" t="s">
        <v>30348</v>
      </c>
      <c r="C161" s="9">
        <v>41699</v>
      </c>
      <c r="D161" s="2" t="s">
        <v>30349</v>
      </c>
    </row>
    <row r="162" spans="1:4" x14ac:dyDescent="0.25">
      <c r="A162" s="8">
        <v>1377</v>
      </c>
      <c r="B162" s="2" t="s">
        <v>30350</v>
      </c>
      <c r="C162" s="9">
        <v>41698</v>
      </c>
      <c r="D162" s="2" t="s">
        <v>30351</v>
      </c>
    </row>
    <row r="163" spans="1:4" x14ac:dyDescent="0.25">
      <c r="A163" s="8">
        <v>1376</v>
      </c>
      <c r="B163" s="2" t="s">
        <v>30350</v>
      </c>
      <c r="C163" s="9">
        <v>41698</v>
      </c>
      <c r="D163" s="2" t="s">
        <v>30352</v>
      </c>
    </row>
    <row r="164" spans="1:4" x14ac:dyDescent="0.25">
      <c r="A164" s="8">
        <v>1375</v>
      </c>
      <c r="B164" s="2" t="s">
        <v>30353</v>
      </c>
      <c r="C164" s="9">
        <v>41698</v>
      </c>
      <c r="D164" s="2" t="s">
        <v>30354</v>
      </c>
    </row>
    <row r="165" spans="1:4" x14ac:dyDescent="0.25">
      <c r="A165" s="8">
        <v>1374</v>
      </c>
      <c r="B165" s="2" t="s">
        <v>30355</v>
      </c>
      <c r="C165" s="9">
        <v>41696</v>
      </c>
      <c r="D165" s="2" t="s">
        <v>30356</v>
      </c>
    </row>
    <row r="166" spans="1:4" x14ac:dyDescent="0.25">
      <c r="A166" s="8">
        <v>1371</v>
      </c>
      <c r="B166" s="2" t="s">
        <v>30357</v>
      </c>
      <c r="C166" s="9">
        <v>41695</v>
      </c>
      <c r="D166" s="2" t="s">
        <v>30358</v>
      </c>
    </row>
    <row r="167" spans="1:4" x14ac:dyDescent="0.25">
      <c r="A167" s="8">
        <v>1370</v>
      </c>
      <c r="B167" s="2" t="s">
        <v>30359</v>
      </c>
      <c r="C167" s="9">
        <v>41695</v>
      </c>
      <c r="D167" s="2" t="s">
        <v>30135</v>
      </c>
    </row>
    <row r="168" spans="1:4" x14ac:dyDescent="0.25">
      <c r="A168" s="8">
        <v>1368</v>
      </c>
      <c r="B168" s="2" t="s">
        <v>30360</v>
      </c>
      <c r="C168" s="9">
        <v>41695</v>
      </c>
      <c r="D168" s="2" t="s">
        <v>30361</v>
      </c>
    </row>
    <row r="169" spans="1:4" x14ac:dyDescent="0.25">
      <c r="A169" s="8">
        <v>1367</v>
      </c>
      <c r="B169" s="2" t="s">
        <v>30362</v>
      </c>
      <c r="C169" s="9">
        <v>41719</v>
      </c>
      <c r="D169" s="2" t="s">
        <v>30363</v>
      </c>
    </row>
    <row r="170" spans="1:4" x14ac:dyDescent="0.25">
      <c r="A170" s="8">
        <v>1366</v>
      </c>
      <c r="B170" s="2" t="s">
        <v>30362</v>
      </c>
      <c r="C170" s="9">
        <v>41719</v>
      </c>
      <c r="D170" s="2" t="s">
        <v>30364</v>
      </c>
    </row>
    <row r="171" spans="1:4" x14ac:dyDescent="0.25">
      <c r="A171" s="8">
        <v>1365</v>
      </c>
      <c r="B171" s="2" t="s">
        <v>30362</v>
      </c>
      <c r="C171" s="9">
        <v>41719</v>
      </c>
      <c r="D171" s="2" t="s">
        <v>30365</v>
      </c>
    </row>
    <row r="172" spans="1:4" x14ac:dyDescent="0.25">
      <c r="A172" s="8">
        <v>1363</v>
      </c>
      <c r="B172" s="2" t="s">
        <v>30246</v>
      </c>
      <c r="C172" s="9">
        <v>41695</v>
      </c>
      <c r="D172" s="2" t="s">
        <v>30366</v>
      </c>
    </row>
    <row r="173" spans="1:4" x14ac:dyDescent="0.25">
      <c r="A173" s="8">
        <v>1362</v>
      </c>
      <c r="B173" s="2" t="s">
        <v>30367</v>
      </c>
      <c r="C173" s="9">
        <v>41695</v>
      </c>
      <c r="D173" s="2" t="s">
        <v>30368</v>
      </c>
    </row>
    <row r="174" spans="1:4" x14ac:dyDescent="0.25">
      <c r="A174" s="8">
        <v>1361</v>
      </c>
      <c r="B174" s="2" t="s">
        <v>30369</v>
      </c>
      <c r="C174" s="9">
        <v>41691</v>
      </c>
      <c r="D174" s="2" t="s">
        <v>30370</v>
      </c>
    </row>
    <row r="175" spans="1:4" x14ac:dyDescent="0.25">
      <c r="A175" s="8">
        <v>1360</v>
      </c>
      <c r="B175" s="2" t="s">
        <v>30266</v>
      </c>
      <c r="C175" s="9">
        <v>41691</v>
      </c>
      <c r="D175" s="2" t="s">
        <v>30267</v>
      </c>
    </row>
    <row r="176" spans="1:4" x14ac:dyDescent="0.25">
      <c r="A176" s="8">
        <v>1359</v>
      </c>
      <c r="B176" s="2" t="s">
        <v>30371</v>
      </c>
      <c r="C176" s="9">
        <v>41691</v>
      </c>
      <c r="D176" s="2" t="s">
        <v>30372</v>
      </c>
    </row>
    <row r="177" spans="1:4" x14ac:dyDescent="0.25">
      <c r="A177" s="8">
        <v>1358</v>
      </c>
      <c r="B177" s="2" t="s">
        <v>30163</v>
      </c>
      <c r="C177" s="9">
        <v>41691</v>
      </c>
      <c r="D177" s="2" t="s">
        <v>30373</v>
      </c>
    </row>
    <row r="178" spans="1:4" x14ac:dyDescent="0.25">
      <c r="A178" s="8">
        <v>1357</v>
      </c>
      <c r="B178" s="2" t="s">
        <v>30163</v>
      </c>
      <c r="C178" s="9">
        <v>41691</v>
      </c>
      <c r="D178" s="2" t="s">
        <v>30374</v>
      </c>
    </row>
    <row r="179" spans="1:4" x14ac:dyDescent="0.25">
      <c r="A179" s="8">
        <v>1356</v>
      </c>
      <c r="B179" s="2" t="s">
        <v>30163</v>
      </c>
      <c r="C179" s="9">
        <v>41691</v>
      </c>
      <c r="D179" s="2" t="s">
        <v>30375</v>
      </c>
    </row>
    <row r="180" spans="1:4" x14ac:dyDescent="0.25">
      <c r="A180" s="8">
        <v>1355</v>
      </c>
      <c r="B180" s="2" t="s">
        <v>30175</v>
      </c>
      <c r="C180" s="9">
        <v>41689</v>
      </c>
      <c r="D180" s="2" t="s">
        <v>30376</v>
      </c>
    </row>
    <row r="181" spans="1:4" x14ac:dyDescent="0.25">
      <c r="A181" s="8">
        <v>1354</v>
      </c>
      <c r="B181" s="2" t="s">
        <v>30377</v>
      </c>
      <c r="C181" s="9">
        <v>41689</v>
      </c>
      <c r="D181" s="2" t="s">
        <v>30378</v>
      </c>
    </row>
    <row r="182" spans="1:4" x14ac:dyDescent="0.25">
      <c r="A182" s="8">
        <v>1353</v>
      </c>
      <c r="B182" s="2" t="s">
        <v>30163</v>
      </c>
      <c r="C182" s="9">
        <v>41688</v>
      </c>
      <c r="D182" s="2" t="s">
        <v>30379</v>
      </c>
    </row>
    <row r="183" spans="1:4" x14ac:dyDescent="0.25">
      <c r="A183" s="8">
        <v>1352</v>
      </c>
      <c r="B183" s="2" t="s">
        <v>30380</v>
      </c>
      <c r="C183" s="9">
        <v>41688</v>
      </c>
      <c r="D183" s="2" t="s">
        <v>30381</v>
      </c>
    </row>
    <row r="184" spans="1:4" x14ac:dyDescent="0.25">
      <c r="A184" s="8">
        <v>1351</v>
      </c>
      <c r="B184" s="2" t="s">
        <v>30132</v>
      </c>
      <c r="C184" s="9">
        <v>41744</v>
      </c>
      <c r="D184" s="2" t="s">
        <v>30382</v>
      </c>
    </row>
    <row r="185" spans="1:4" x14ac:dyDescent="0.25">
      <c r="A185" s="8">
        <v>1350</v>
      </c>
      <c r="B185" s="2" t="s">
        <v>30285</v>
      </c>
      <c r="C185" s="9">
        <v>41688</v>
      </c>
      <c r="D185" s="2" t="s">
        <v>30383</v>
      </c>
    </row>
    <row r="186" spans="1:4" x14ac:dyDescent="0.25">
      <c r="A186" s="8">
        <v>1349</v>
      </c>
      <c r="B186" s="2" t="s">
        <v>30384</v>
      </c>
      <c r="C186" s="9">
        <v>41737</v>
      </c>
      <c r="D186" s="2" t="s">
        <v>30385</v>
      </c>
    </row>
    <row r="187" spans="1:4" x14ac:dyDescent="0.25">
      <c r="A187" s="8">
        <v>1348</v>
      </c>
      <c r="B187" s="2" t="s">
        <v>30132</v>
      </c>
      <c r="C187" s="9">
        <v>41688</v>
      </c>
      <c r="D187" s="2" t="s">
        <v>30386</v>
      </c>
    </row>
    <row r="188" spans="1:4" x14ac:dyDescent="0.25">
      <c r="A188" s="8">
        <v>1347</v>
      </c>
      <c r="B188" s="2" t="s">
        <v>30387</v>
      </c>
      <c r="C188" s="9">
        <v>41684</v>
      </c>
      <c r="D188" s="2" t="s">
        <v>30388</v>
      </c>
    </row>
    <row r="189" spans="1:4" x14ac:dyDescent="0.25">
      <c r="A189" s="8">
        <v>1318</v>
      </c>
      <c r="B189" s="2" t="s">
        <v>30389</v>
      </c>
      <c r="C189" s="9">
        <v>41571</v>
      </c>
      <c r="D189" s="2" t="s">
        <v>30390</v>
      </c>
    </row>
    <row r="190" spans="1:4" x14ac:dyDescent="0.25">
      <c r="A190" s="8">
        <v>1315</v>
      </c>
      <c r="B190" s="2" t="s">
        <v>30163</v>
      </c>
      <c r="C190" s="9">
        <v>41570</v>
      </c>
      <c r="D190" s="2" t="s">
        <v>30391</v>
      </c>
    </row>
    <row r="191" spans="1:4" x14ac:dyDescent="0.25">
      <c r="A191" s="8">
        <v>1313</v>
      </c>
      <c r="B191" s="2" t="s">
        <v>30392</v>
      </c>
      <c r="C191" s="9">
        <v>41564</v>
      </c>
      <c r="D191" s="2" t="s">
        <v>30393</v>
      </c>
    </row>
    <row r="192" spans="1:4" x14ac:dyDescent="0.25">
      <c r="A192" s="8">
        <v>1312</v>
      </c>
      <c r="B192" s="2" t="s">
        <v>30205</v>
      </c>
      <c r="C192" s="9">
        <v>41559</v>
      </c>
      <c r="D192" s="2" t="s">
        <v>30394</v>
      </c>
    </row>
    <row r="193" spans="1:4" x14ac:dyDescent="0.25">
      <c r="A193" s="8">
        <v>1311</v>
      </c>
      <c r="B193" s="2" t="s">
        <v>30395</v>
      </c>
      <c r="C193" s="9">
        <v>41555</v>
      </c>
      <c r="D193" s="2" t="s">
        <v>30396</v>
      </c>
    </row>
    <row r="194" spans="1:4" x14ac:dyDescent="0.25">
      <c r="A194" s="8">
        <v>1310</v>
      </c>
      <c r="B194" s="2" t="s">
        <v>30132</v>
      </c>
      <c r="C194" s="9">
        <v>41555</v>
      </c>
      <c r="D194" s="2" t="s">
        <v>30397</v>
      </c>
    </row>
    <row r="195" spans="1:4" x14ac:dyDescent="0.25">
      <c r="A195" s="8">
        <v>1309</v>
      </c>
      <c r="B195" s="2" t="s">
        <v>30398</v>
      </c>
      <c r="C195" s="9">
        <v>41555</v>
      </c>
      <c r="D195" s="2" t="s">
        <v>30399</v>
      </c>
    </row>
    <row r="196" spans="1:4" x14ac:dyDescent="0.25">
      <c r="A196" s="8">
        <v>1308</v>
      </c>
      <c r="B196" s="2" t="s">
        <v>30184</v>
      </c>
      <c r="C196" s="9">
        <v>41549</v>
      </c>
      <c r="D196" s="2" t="s">
        <v>30400</v>
      </c>
    </row>
    <row r="197" spans="1:4" x14ac:dyDescent="0.25">
      <c r="A197" s="8">
        <v>1306</v>
      </c>
      <c r="B197" s="2" t="s">
        <v>30221</v>
      </c>
      <c r="C197" s="9">
        <v>41549</v>
      </c>
      <c r="D197" s="2" t="s">
        <v>30254</v>
      </c>
    </row>
    <row r="198" spans="1:4" x14ac:dyDescent="0.25">
      <c r="A198" s="8">
        <v>1305</v>
      </c>
      <c r="B198" s="2" t="s">
        <v>30221</v>
      </c>
      <c r="C198" s="9">
        <v>41549</v>
      </c>
      <c r="D198" s="2" t="s">
        <v>30401</v>
      </c>
    </row>
    <row r="199" spans="1:4" x14ac:dyDescent="0.25">
      <c r="A199" s="8">
        <v>1304</v>
      </c>
      <c r="B199" s="2" t="s">
        <v>30402</v>
      </c>
      <c r="C199" s="9">
        <v>41545</v>
      </c>
      <c r="D199" s="2" t="s">
        <v>30403</v>
      </c>
    </row>
    <row r="200" spans="1:4" x14ac:dyDescent="0.25">
      <c r="A200" s="8">
        <v>1303</v>
      </c>
      <c r="B200" s="2" t="s">
        <v>30404</v>
      </c>
      <c r="C200" s="9">
        <v>41537</v>
      </c>
      <c r="D200" s="2" t="s">
        <v>30405</v>
      </c>
    </row>
    <row r="201" spans="1:4" x14ac:dyDescent="0.25">
      <c r="A201" s="8">
        <v>1302</v>
      </c>
      <c r="B201" s="2" t="s">
        <v>30406</v>
      </c>
      <c r="C201" s="9">
        <v>41530</v>
      </c>
      <c r="D201" s="2" t="s">
        <v>30407</v>
      </c>
    </row>
    <row r="202" spans="1:4" x14ac:dyDescent="0.25">
      <c r="A202" s="8">
        <v>1301</v>
      </c>
      <c r="B202" s="2" t="s">
        <v>30285</v>
      </c>
      <c r="C202" s="9">
        <v>41527</v>
      </c>
      <c r="D202" s="2" t="s">
        <v>30408</v>
      </c>
    </row>
    <row r="203" spans="1:4" x14ac:dyDescent="0.25">
      <c r="A203" s="8">
        <v>1293</v>
      </c>
      <c r="B203" s="2" t="s">
        <v>30409</v>
      </c>
      <c r="C203" s="9">
        <v>41508</v>
      </c>
      <c r="D203" s="2" t="s">
        <v>30410</v>
      </c>
    </row>
    <row r="204" spans="1:4" x14ac:dyDescent="0.25">
      <c r="A204" s="8">
        <v>1292</v>
      </c>
      <c r="B204" s="2" t="s">
        <v>30104</v>
      </c>
      <c r="C204" s="9">
        <v>41566</v>
      </c>
      <c r="D204" s="2" t="s">
        <v>30411</v>
      </c>
    </row>
    <row r="205" spans="1:4" x14ac:dyDescent="0.25">
      <c r="A205" s="8">
        <v>1291</v>
      </c>
      <c r="B205" s="2" t="s">
        <v>30412</v>
      </c>
      <c r="C205" s="9">
        <v>41503</v>
      </c>
      <c r="D205" s="2" t="s">
        <v>30413</v>
      </c>
    </row>
    <row r="206" spans="1:4" x14ac:dyDescent="0.25">
      <c r="A206" s="8">
        <v>1286</v>
      </c>
      <c r="B206" s="2" t="s">
        <v>30414</v>
      </c>
      <c r="C206" s="9">
        <v>41566</v>
      </c>
      <c r="D206" s="2" t="s">
        <v>30347</v>
      </c>
    </row>
    <row r="207" spans="1:4" x14ac:dyDescent="0.25">
      <c r="A207" s="8">
        <v>1285</v>
      </c>
      <c r="B207" s="2" t="s">
        <v>30102</v>
      </c>
      <c r="C207" s="9">
        <v>41524</v>
      </c>
      <c r="D207" s="2" t="s">
        <v>30415</v>
      </c>
    </row>
    <row r="208" spans="1:4" x14ac:dyDescent="0.25">
      <c r="A208" s="8">
        <v>1284</v>
      </c>
      <c r="B208" s="2" t="s">
        <v>30416</v>
      </c>
      <c r="C208" s="9">
        <v>41527</v>
      </c>
      <c r="D208" s="2" t="s">
        <v>30417</v>
      </c>
    </row>
    <row r="209" spans="1:4" x14ac:dyDescent="0.25">
      <c r="A209" s="8">
        <v>1283</v>
      </c>
      <c r="B209" s="2" t="s">
        <v>30418</v>
      </c>
      <c r="C209" s="9">
        <v>41475</v>
      </c>
      <c r="D209" s="2" t="s">
        <v>30419</v>
      </c>
    </row>
    <row r="210" spans="1:4" x14ac:dyDescent="0.25">
      <c r="A210" s="8">
        <v>1282</v>
      </c>
      <c r="B210" s="2" t="s">
        <v>30420</v>
      </c>
      <c r="C210" s="9">
        <v>41464</v>
      </c>
      <c r="D210" s="2" t="s">
        <v>30421</v>
      </c>
    </row>
    <row r="211" spans="1:4" x14ac:dyDescent="0.25">
      <c r="A211" s="8">
        <v>1281</v>
      </c>
      <c r="B211" s="2" t="s">
        <v>30422</v>
      </c>
      <c r="C211" s="9">
        <v>41464</v>
      </c>
      <c r="D211" s="2" t="s">
        <v>30423</v>
      </c>
    </row>
    <row r="212" spans="1:4" x14ac:dyDescent="0.25">
      <c r="A212" s="8">
        <v>1280</v>
      </c>
      <c r="B212" s="2" t="s">
        <v>30424</v>
      </c>
      <c r="C212" s="9">
        <v>41464</v>
      </c>
      <c r="D212" s="2" t="s">
        <v>30425</v>
      </c>
    </row>
    <row r="213" spans="1:4" x14ac:dyDescent="0.25">
      <c r="A213" s="8">
        <v>1279</v>
      </c>
      <c r="B213" s="2" t="s">
        <v>30426</v>
      </c>
      <c r="C213" s="9">
        <v>41460</v>
      </c>
      <c r="D213" s="2" t="s">
        <v>30427</v>
      </c>
    </row>
    <row r="214" spans="1:4" x14ac:dyDescent="0.25">
      <c r="A214" s="8">
        <v>1278</v>
      </c>
      <c r="B214" s="2" t="s">
        <v>276</v>
      </c>
      <c r="C214" s="9">
        <v>41458</v>
      </c>
      <c r="D214" s="2" t="s">
        <v>30428</v>
      </c>
    </row>
    <row r="215" spans="1:4" x14ac:dyDescent="0.25">
      <c r="A215" s="8">
        <v>1277</v>
      </c>
      <c r="B215" s="2" t="s">
        <v>30398</v>
      </c>
      <c r="C215" s="9">
        <v>41493</v>
      </c>
      <c r="D215" s="2" t="s">
        <v>30429</v>
      </c>
    </row>
    <row r="216" spans="1:4" x14ac:dyDescent="0.25">
      <c r="A216" s="8">
        <v>1276</v>
      </c>
      <c r="B216" s="2" t="s">
        <v>30430</v>
      </c>
      <c r="C216" s="9">
        <v>41523</v>
      </c>
      <c r="D216" s="2" t="s">
        <v>30431</v>
      </c>
    </row>
    <row r="217" spans="1:4" x14ac:dyDescent="0.25">
      <c r="A217" s="8">
        <v>1274</v>
      </c>
      <c r="B217" s="2" t="s">
        <v>30432</v>
      </c>
      <c r="C217" s="9">
        <v>41446</v>
      </c>
      <c r="D217" s="2" t="s">
        <v>30433</v>
      </c>
    </row>
    <row r="218" spans="1:4" x14ac:dyDescent="0.25">
      <c r="A218" s="8">
        <v>1272</v>
      </c>
      <c r="B218" s="2" t="s">
        <v>30360</v>
      </c>
      <c r="C218" s="9">
        <v>41444</v>
      </c>
      <c r="D218" s="2" t="s">
        <v>30434</v>
      </c>
    </row>
    <row r="219" spans="1:4" x14ac:dyDescent="0.25">
      <c r="A219" s="8">
        <v>1270</v>
      </c>
      <c r="B219" s="2" t="s">
        <v>30435</v>
      </c>
      <c r="C219" s="9">
        <v>41429</v>
      </c>
      <c r="D219" s="2" t="s">
        <v>30436</v>
      </c>
    </row>
    <row r="220" spans="1:4" x14ac:dyDescent="0.25">
      <c r="A220" s="8">
        <v>1268</v>
      </c>
      <c r="B220" s="2" t="s">
        <v>30281</v>
      </c>
      <c r="C220" s="9">
        <v>41487</v>
      </c>
      <c r="D220" s="2" t="s">
        <v>30437</v>
      </c>
    </row>
    <row r="221" spans="1:4" x14ac:dyDescent="0.25">
      <c r="A221" s="8">
        <v>1267</v>
      </c>
      <c r="B221" s="2" t="s">
        <v>30163</v>
      </c>
      <c r="C221" s="9">
        <v>41423</v>
      </c>
      <c r="D221" s="2" t="s">
        <v>30438</v>
      </c>
    </row>
    <row r="222" spans="1:4" x14ac:dyDescent="0.25">
      <c r="A222" s="8">
        <v>1266</v>
      </c>
      <c r="B222" s="2" t="s">
        <v>30132</v>
      </c>
      <c r="C222" s="9">
        <v>41423</v>
      </c>
      <c r="D222" s="2" t="s">
        <v>30439</v>
      </c>
    </row>
    <row r="223" spans="1:4" x14ac:dyDescent="0.25">
      <c r="A223" s="8">
        <v>1265</v>
      </c>
      <c r="B223" s="2" t="s">
        <v>30353</v>
      </c>
      <c r="C223" s="9">
        <v>41423</v>
      </c>
      <c r="D223" s="2" t="s">
        <v>30440</v>
      </c>
    </row>
    <row r="224" spans="1:4" x14ac:dyDescent="0.25">
      <c r="A224" s="8">
        <v>1263</v>
      </c>
      <c r="B224" s="2" t="s">
        <v>30441</v>
      </c>
      <c r="C224" s="9">
        <v>41409</v>
      </c>
      <c r="D224" s="2" t="s">
        <v>30442</v>
      </c>
    </row>
    <row r="225" spans="1:4" x14ac:dyDescent="0.25">
      <c r="A225" s="8">
        <v>1262</v>
      </c>
      <c r="B225" s="2" t="s">
        <v>30300</v>
      </c>
      <c r="C225" s="9">
        <v>41408</v>
      </c>
      <c r="D225" s="2" t="s">
        <v>30443</v>
      </c>
    </row>
    <row r="226" spans="1:4" x14ac:dyDescent="0.25">
      <c r="A226" s="8">
        <v>1261</v>
      </c>
      <c r="B226" s="2" t="s">
        <v>30444</v>
      </c>
      <c r="C226" s="9">
        <v>41401</v>
      </c>
      <c r="D226" s="2" t="s">
        <v>30445</v>
      </c>
    </row>
    <row r="227" spans="1:4" x14ac:dyDescent="0.25">
      <c r="A227" s="8">
        <v>1260</v>
      </c>
      <c r="B227" s="2" t="s">
        <v>30175</v>
      </c>
      <c r="C227" s="9">
        <v>41457</v>
      </c>
      <c r="D227" s="2" t="s">
        <v>30446</v>
      </c>
    </row>
    <row r="228" spans="1:4" x14ac:dyDescent="0.25">
      <c r="A228" s="8">
        <v>1259</v>
      </c>
      <c r="B228" s="2" t="s">
        <v>30447</v>
      </c>
      <c r="C228" s="9">
        <v>41394</v>
      </c>
      <c r="D228" s="2" t="s">
        <v>30448</v>
      </c>
    </row>
    <row r="229" spans="1:4" x14ac:dyDescent="0.25">
      <c r="A229" s="8">
        <v>1258</v>
      </c>
      <c r="B229" s="2" t="s">
        <v>30398</v>
      </c>
      <c r="C229" s="9">
        <v>41390</v>
      </c>
      <c r="D229" s="2" t="s">
        <v>30449</v>
      </c>
    </row>
    <row r="230" spans="1:4" x14ac:dyDescent="0.25">
      <c r="A230" s="8">
        <v>1257</v>
      </c>
      <c r="B230" s="2" t="s">
        <v>30450</v>
      </c>
      <c r="C230" s="9">
        <v>41382</v>
      </c>
      <c r="D230" s="2" t="s">
        <v>30451</v>
      </c>
    </row>
    <row r="231" spans="1:4" x14ac:dyDescent="0.25">
      <c r="A231" s="8">
        <v>1256</v>
      </c>
      <c r="B231" s="2" t="s">
        <v>30452</v>
      </c>
      <c r="C231" s="9">
        <v>41380</v>
      </c>
      <c r="D231" s="2" t="s">
        <v>30272</v>
      </c>
    </row>
    <row r="232" spans="1:4" x14ac:dyDescent="0.25">
      <c r="A232" s="8">
        <v>1255</v>
      </c>
      <c r="B232" s="2" t="s">
        <v>30453</v>
      </c>
      <c r="C232" s="9">
        <v>41376</v>
      </c>
      <c r="D232" s="2" t="s">
        <v>30454</v>
      </c>
    </row>
    <row r="233" spans="1:4" x14ac:dyDescent="0.25">
      <c r="A233" s="8">
        <v>1254</v>
      </c>
      <c r="B233" s="2" t="s">
        <v>30455</v>
      </c>
      <c r="C233" s="9">
        <v>41375</v>
      </c>
      <c r="D233" s="2" t="s">
        <v>30292</v>
      </c>
    </row>
    <row r="234" spans="1:4" x14ac:dyDescent="0.25">
      <c r="A234" s="8">
        <v>1253</v>
      </c>
      <c r="B234" s="2" t="s">
        <v>30456</v>
      </c>
      <c r="C234" s="9">
        <v>41433</v>
      </c>
      <c r="D234" s="2" t="s">
        <v>30457</v>
      </c>
    </row>
    <row r="235" spans="1:4" x14ac:dyDescent="0.25">
      <c r="A235" s="8">
        <v>1252</v>
      </c>
      <c r="B235" s="2" t="s">
        <v>30458</v>
      </c>
      <c r="C235" s="9">
        <v>41367</v>
      </c>
      <c r="D235" s="2" t="s">
        <v>30459</v>
      </c>
    </row>
    <row r="236" spans="1:4" x14ac:dyDescent="0.25">
      <c r="A236" s="8">
        <v>1251</v>
      </c>
      <c r="B236" s="2"/>
      <c r="C236" s="2"/>
      <c r="D236" s="2" t="s">
        <v>30460</v>
      </c>
    </row>
    <row r="237" spans="1:4" x14ac:dyDescent="0.25">
      <c r="A237" s="8">
        <v>1247</v>
      </c>
      <c r="B237" s="2" t="s">
        <v>30115</v>
      </c>
      <c r="C237" s="9">
        <v>41425</v>
      </c>
      <c r="D237" s="2" t="s">
        <v>30461</v>
      </c>
    </row>
    <row r="238" spans="1:4" x14ac:dyDescent="0.25">
      <c r="A238" s="8">
        <v>1246</v>
      </c>
      <c r="B238" s="2" t="s">
        <v>30221</v>
      </c>
      <c r="C238" s="9">
        <v>41412</v>
      </c>
      <c r="D238" s="2" t="s">
        <v>30254</v>
      </c>
    </row>
    <row r="239" spans="1:4" x14ac:dyDescent="0.25">
      <c r="A239" s="8">
        <v>1245</v>
      </c>
      <c r="B239" s="2"/>
      <c r="C239" s="2"/>
      <c r="D239" s="2" t="s">
        <v>30462</v>
      </c>
    </row>
    <row r="240" spans="1:4" x14ac:dyDescent="0.25">
      <c r="A240" s="8">
        <v>1242</v>
      </c>
      <c r="B240" s="2" t="s">
        <v>30463</v>
      </c>
      <c r="C240" s="9">
        <v>41338</v>
      </c>
      <c r="D240" s="2" t="s">
        <v>30464</v>
      </c>
    </row>
    <row r="241" spans="1:4" x14ac:dyDescent="0.25">
      <c r="A241" s="8">
        <v>1240</v>
      </c>
      <c r="B241" s="2" t="s">
        <v>30465</v>
      </c>
      <c r="C241" s="9">
        <v>41325</v>
      </c>
      <c r="D241" s="2" t="s">
        <v>30466</v>
      </c>
    </row>
    <row r="242" spans="1:4" x14ac:dyDescent="0.25">
      <c r="A242" s="8">
        <v>1239</v>
      </c>
      <c r="B242" s="2" t="s">
        <v>30465</v>
      </c>
      <c r="C242" s="9">
        <v>41325</v>
      </c>
      <c r="D242" s="2" t="s">
        <v>30467</v>
      </c>
    </row>
    <row r="243" spans="1:4" x14ac:dyDescent="0.25">
      <c r="A243" s="8">
        <v>1238</v>
      </c>
      <c r="B243" s="2" t="s">
        <v>30221</v>
      </c>
      <c r="C243" s="9">
        <v>41324</v>
      </c>
      <c r="D243" s="2" t="s">
        <v>30468</v>
      </c>
    </row>
    <row r="244" spans="1:4" x14ac:dyDescent="0.25">
      <c r="A244" s="8">
        <v>1237</v>
      </c>
      <c r="B244" s="2" t="s">
        <v>30469</v>
      </c>
      <c r="C244" s="9">
        <v>41324</v>
      </c>
      <c r="D244" s="2" t="s">
        <v>30470</v>
      </c>
    </row>
    <row r="245" spans="1:4" x14ac:dyDescent="0.25">
      <c r="A245" s="8">
        <v>1236</v>
      </c>
      <c r="B245" s="2" t="s">
        <v>30187</v>
      </c>
      <c r="C245" s="9">
        <v>41317</v>
      </c>
      <c r="D245" s="2" t="s">
        <v>30471</v>
      </c>
    </row>
    <row r="246" spans="1:4" x14ac:dyDescent="0.25">
      <c r="A246" s="8">
        <v>1235</v>
      </c>
      <c r="B246" s="2" t="s">
        <v>30472</v>
      </c>
      <c r="C246" s="9">
        <v>41362</v>
      </c>
      <c r="D246" s="2" t="s">
        <v>30473</v>
      </c>
    </row>
    <row r="247" spans="1:4" x14ac:dyDescent="0.25">
      <c r="A247" s="8">
        <v>1234</v>
      </c>
      <c r="B247" s="2" t="s">
        <v>30353</v>
      </c>
      <c r="C247" s="9">
        <v>41297</v>
      </c>
      <c r="D247" s="2" t="s">
        <v>30474</v>
      </c>
    </row>
    <row r="248" spans="1:4" x14ac:dyDescent="0.25">
      <c r="A248" s="8">
        <v>1233</v>
      </c>
      <c r="B248" s="2" t="s">
        <v>30475</v>
      </c>
      <c r="C248" s="9">
        <v>41296</v>
      </c>
      <c r="D248" s="2" t="s">
        <v>30476</v>
      </c>
    </row>
    <row r="249" spans="1:4" x14ac:dyDescent="0.25">
      <c r="A249" s="8">
        <v>1231</v>
      </c>
      <c r="B249" s="2" t="s">
        <v>30477</v>
      </c>
      <c r="C249" s="9">
        <v>41335</v>
      </c>
      <c r="D249" s="2" t="s">
        <v>30478</v>
      </c>
    </row>
    <row r="250" spans="1:4" x14ac:dyDescent="0.25">
      <c r="A250" s="8">
        <v>1230</v>
      </c>
      <c r="B250" s="2" t="s">
        <v>30479</v>
      </c>
      <c r="C250" s="9">
        <v>41285</v>
      </c>
      <c r="D250" s="2" t="s">
        <v>30480</v>
      </c>
    </row>
    <row r="251" spans="1:4" x14ac:dyDescent="0.25">
      <c r="A251" s="8">
        <v>1229</v>
      </c>
      <c r="B251" s="2" t="s">
        <v>30481</v>
      </c>
      <c r="C251" s="9">
        <v>41277</v>
      </c>
      <c r="D251" s="2" t="s">
        <v>30482</v>
      </c>
    </row>
    <row r="252" spans="1:4" x14ac:dyDescent="0.25">
      <c r="A252" s="8">
        <v>1228</v>
      </c>
      <c r="B252" s="2" t="s">
        <v>30483</v>
      </c>
      <c r="C252" s="9">
        <v>41277</v>
      </c>
      <c r="D252" s="2" t="s">
        <v>30484</v>
      </c>
    </row>
    <row r="253" spans="1:4" x14ac:dyDescent="0.25">
      <c r="A253" s="8">
        <v>1227</v>
      </c>
      <c r="B253" s="2" t="s">
        <v>30485</v>
      </c>
      <c r="C253" s="9">
        <v>41272</v>
      </c>
      <c r="D253" s="2" t="s">
        <v>30486</v>
      </c>
    </row>
    <row r="254" spans="1:4" x14ac:dyDescent="0.25">
      <c r="A254" s="8">
        <v>1226</v>
      </c>
      <c r="B254" s="2" t="s">
        <v>30481</v>
      </c>
      <c r="C254" s="9">
        <v>41269</v>
      </c>
      <c r="D254" s="2" t="s">
        <v>30487</v>
      </c>
    </row>
    <row r="255" spans="1:4" x14ac:dyDescent="0.25">
      <c r="A255" s="8">
        <v>1225</v>
      </c>
      <c r="B255" s="2" t="s">
        <v>30488</v>
      </c>
      <c r="C255" s="9">
        <v>41262</v>
      </c>
      <c r="D255" s="2" t="s">
        <v>30489</v>
      </c>
    </row>
    <row r="256" spans="1:4" x14ac:dyDescent="0.25">
      <c r="A256" s="8">
        <v>1224</v>
      </c>
      <c r="B256" s="2" t="s">
        <v>30490</v>
      </c>
      <c r="C256" s="9">
        <v>41256</v>
      </c>
      <c r="D256" s="2" t="s">
        <v>30491</v>
      </c>
    </row>
    <row r="257" spans="1:4" x14ac:dyDescent="0.25">
      <c r="A257" s="8">
        <v>1223</v>
      </c>
      <c r="B257" s="2" t="s">
        <v>30102</v>
      </c>
      <c r="C257" s="9">
        <v>41255</v>
      </c>
      <c r="D257" s="2" t="s">
        <v>30492</v>
      </c>
    </row>
    <row r="258" spans="1:4" x14ac:dyDescent="0.25">
      <c r="A258" s="8">
        <v>1222</v>
      </c>
      <c r="B258" s="2" t="s">
        <v>30432</v>
      </c>
      <c r="C258" s="9">
        <v>41321</v>
      </c>
      <c r="D258" s="2" t="s">
        <v>30493</v>
      </c>
    </row>
    <row r="259" spans="1:4" x14ac:dyDescent="0.25">
      <c r="A259" s="8">
        <v>1217</v>
      </c>
      <c r="B259" s="2" t="s">
        <v>30221</v>
      </c>
      <c r="C259" s="9">
        <v>41243</v>
      </c>
      <c r="D259" s="2" t="s">
        <v>30494</v>
      </c>
    </row>
    <row r="260" spans="1:4" x14ac:dyDescent="0.25">
      <c r="A260" s="8">
        <v>1216</v>
      </c>
      <c r="B260" s="2" t="s">
        <v>30495</v>
      </c>
      <c r="C260" s="9">
        <v>41233</v>
      </c>
      <c r="D260" s="2" t="s">
        <v>30496</v>
      </c>
    </row>
    <row r="261" spans="1:4" x14ac:dyDescent="0.25">
      <c r="A261" s="8">
        <v>1215</v>
      </c>
      <c r="B261" s="2" t="s">
        <v>30463</v>
      </c>
      <c r="C261" s="9">
        <v>41228</v>
      </c>
      <c r="D261" s="2" t="s">
        <v>30497</v>
      </c>
    </row>
    <row r="262" spans="1:4" x14ac:dyDescent="0.25">
      <c r="A262" s="8">
        <v>1214</v>
      </c>
      <c r="B262" s="2" t="s">
        <v>30221</v>
      </c>
      <c r="C262" s="9">
        <v>41227</v>
      </c>
      <c r="D262" s="2" t="s">
        <v>30498</v>
      </c>
    </row>
    <row r="263" spans="1:4" x14ac:dyDescent="0.25">
      <c r="A263" s="8">
        <v>1213</v>
      </c>
      <c r="B263" s="2" t="s">
        <v>30499</v>
      </c>
      <c r="C263" s="9">
        <v>41227</v>
      </c>
      <c r="D263" s="2" t="s">
        <v>30500</v>
      </c>
    </row>
    <row r="264" spans="1:4" x14ac:dyDescent="0.25">
      <c r="A264" s="8">
        <v>1212</v>
      </c>
      <c r="B264" s="2" t="s">
        <v>30499</v>
      </c>
      <c r="C264" s="9">
        <v>41227</v>
      </c>
      <c r="D264" s="2" t="s">
        <v>30501</v>
      </c>
    </row>
    <row r="265" spans="1:4" x14ac:dyDescent="0.25">
      <c r="A265" s="8">
        <v>1211</v>
      </c>
      <c r="B265" s="2" t="s">
        <v>30502</v>
      </c>
      <c r="C265" s="9">
        <v>41219</v>
      </c>
      <c r="D265" s="2" t="s">
        <v>30503</v>
      </c>
    </row>
    <row r="266" spans="1:4" x14ac:dyDescent="0.25">
      <c r="A266" s="8">
        <v>1210</v>
      </c>
      <c r="B266" s="2" t="s">
        <v>30205</v>
      </c>
      <c r="C266" s="9">
        <v>41213</v>
      </c>
      <c r="D266" s="2" t="s">
        <v>30504</v>
      </c>
    </row>
    <row r="267" spans="1:4" x14ac:dyDescent="0.25">
      <c r="A267" s="8">
        <v>1209</v>
      </c>
      <c r="B267" s="2" t="s">
        <v>30293</v>
      </c>
      <c r="C267" s="9">
        <v>41212</v>
      </c>
      <c r="D267" s="2" t="s">
        <v>30505</v>
      </c>
    </row>
    <row r="268" spans="1:4" x14ac:dyDescent="0.25">
      <c r="A268" s="8">
        <v>1208</v>
      </c>
      <c r="B268" s="2" t="s">
        <v>30506</v>
      </c>
      <c r="C268" s="9">
        <v>41206</v>
      </c>
      <c r="D268" s="2" t="s">
        <v>30272</v>
      </c>
    </row>
    <row r="269" spans="1:4" x14ac:dyDescent="0.25">
      <c r="A269" s="8">
        <v>1206</v>
      </c>
      <c r="B269" s="2"/>
      <c r="C269" s="2"/>
      <c r="D269" s="2" t="s">
        <v>30507</v>
      </c>
    </row>
    <row r="270" spans="1:4" x14ac:dyDescent="0.25">
      <c r="A270" s="8">
        <v>1205</v>
      </c>
      <c r="B270" s="2" t="s">
        <v>30508</v>
      </c>
      <c r="C270" s="9">
        <v>41198</v>
      </c>
      <c r="D270" s="2" t="s">
        <v>30509</v>
      </c>
    </row>
    <row r="271" spans="1:4" x14ac:dyDescent="0.25">
      <c r="A271" s="8">
        <v>1201</v>
      </c>
      <c r="B271" s="2" t="s">
        <v>30510</v>
      </c>
      <c r="C271" s="9">
        <v>41191</v>
      </c>
      <c r="D271" s="2" t="s">
        <v>30511</v>
      </c>
    </row>
    <row r="272" spans="1:4" x14ac:dyDescent="0.25">
      <c r="A272" s="8">
        <v>1198</v>
      </c>
      <c r="B272" s="2" t="s">
        <v>30293</v>
      </c>
      <c r="C272" s="9">
        <v>41207</v>
      </c>
      <c r="D272" s="2" t="s">
        <v>30512</v>
      </c>
    </row>
    <row r="273" spans="1:4" x14ac:dyDescent="0.25">
      <c r="A273" s="8">
        <v>1197</v>
      </c>
      <c r="B273" s="2" t="s">
        <v>30513</v>
      </c>
      <c r="C273" s="9">
        <v>41219</v>
      </c>
      <c r="D273" s="2" t="s">
        <v>30514</v>
      </c>
    </row>
    <row r="274" spans="1:4" x14ac:dyDescent="0.25">
      <c r="A274" s="8">
        <v>1195</v>
      </c>
      <c r="B274" s="2" t="s">
        <v>30163</v>
      </c>
      <c r="C274" s="9">
        <v>41166</v>
      </c>
      <c r="D274" s="2" t="s">
        <v>30515</v>
      </c>
    </row>
    <row r="275" spans="1:4" x14ac:dyDescent="0.25">
      <c r="A275" s="8">
        <v>1194</v>
      </c>
      <c r="B275" s="2" t="s">
        <v>30516</v>
      </c>
      <c r="C275" s="9">
        <v>41221</v>
      </c>
      <c r="D275" s="2" t="s">
        <v>30517</v>
      </c>
    </row>
    <row r="276" spans="1:4" x14ac:dyDescent="0.25">
      <c r="A276" s="8">
        <v>1193</v>
      </c>
      <c r="B276" s="2" t="s">
        <v>30215</v>
      </c>
      <c r="C276" s="9">
        <v>41226</v>
      </c>
      <c r="D276" s="2" t="s">
        <v>30518</v>
      </c>
    </row>
    <row r="277" spans="1:4" x14ac:dyDescent="0.25">
      <c r="A277" s="8">
        <v>1192</v>
      </c>
      <c r="B277" s="2" t="s">
        <v>30481</v>
      </c>
      <c r="C277" s="9">
        <v>41159</v>
      </c>
      <c r="D277" s="2" t="s">
        <v>30519</v>
      </c>
    </row>
    <row r="278" spans="1:4" x14ac:dyDescent="0.25">
      <c r="A278" s="8">
        <v>1191</v>
      </c>
      <c r="B278" s="2" t="s">
        <v>30481</v>
      </c>
      <c r="C278" s="9">
        <v>41159</v>
      </c>
      <c r="D278" s="2" t="s">
        <v>30520</v>
      </c>
    </row>
    <row r="279" spans="1:4" x14ac:dyDescent="0.25">
      <c r="A279" s="8">
        <v>1190</v>
      </c>
      <c r="B279" s="2" t="s">
        <v>30513</v>
      </c>
      <c r="C279" s="9">
        <v>41156</v>
      </c>
      <c r="D279" s="2" t="s">
        <v>30521</v>
      </c>
    </row>
    <row r="280" spans="1:4" x14ac:dyDescent="0.25">
      <c r="A280" s="8">
        <v>1189</v>
      </c>
      <c r="B280" s="2" t="s">
        <v>30510</v>
      </c>
      <c r="C280" s="9">
        <v>41209</v>
      </c>
      <c r="D280" s="2" t="s">
        <v>30522</v>
      </c>
    </row>
    <row r="281" spans="1:4" x14ac:dyDescent="0.25">
      <c r="A281" s="8">
        <v>1188</v>
      </c>
      <c r="B281" s="2" t="s">
        <v>30523</v>
      </c>
      <c r="C281" s="9">
        <v>41152</v>
      </c>
      <c r="D281" s="2" t="s">
        <v>30524</v>
      </c>
    </row>
    <row r="282" spans="1:4" x14ac:dyDescent="0.25">
      <c r="A282" s="8">
        <v>1186</v>
      </c>
      <c r="B282" s="2" t="s">
        <v>30525</v>
      </c>
      <c r="C282" s="9">
        <v>41173</v>
      </c>
      <c r="D282" s="2" t="s">
        <v>30526</v>
      </c>
    </row>
    <row r="283" spans="1:4" x14ac:dyDescent="0.25">
      <c r="A283" s="8">
        <v>1184</v>
      </c>
      <c r="B283" s="2" t="s">
        <v>30197</v>
      </c>
      <c r="C283" s="9">
        <v>41188</v>
      </c>
      <c r="D283" s="2" t="s">
        <v>30527</v>
      </c>
    </row>
    <row r="284" spans="1:4" x14ac:dyDescent="0.25">
      <c r="A284" s="8">
        <v>1183</v>
      </c>
      <c r="B284" s="2"/>
      <c r="C284" s="2"/>
      <c r="D284" s="2" t="s">
        <v>30460</v>
      </c>
    </row>
    <row r="285" spans="1:4" x14ac:dyDescent="0.25">
      <c r="A285" s="8">
        <v>1182</v>
      </c>
      <c r="B285" s="2" t="s">
        <v>30508</v>
      </c>
      <c r="C285" s="9">
        <v>41121</v>
      </c>
      <c r="D285" s="2" t="s">
        <v>30528</v>
      </c>
    </row>
    <row r="286" spans="1:4" x14ac:dyDescent="0.25">
      <c r="A286" s="8">
        <v>1181</v>
      </c>
      <c r="B286" s="2" t="s">
        <v>30289</v>
      </c>
      <c r="C286" s="9">
        <v>41121</v>
      </c>
      <c r="D286" s="2" t="s">
        <v>30529</v>
      </c>
    </row>
    <row r="287" spans="1:4" x14ac:dyDescent="0.25">
      <c r="A287" s="8">
        <v>1180</v>
      </c>
      <c r="B287" s="2" t="s">
        <v>30530</v>
      </c>
      <c r="C287" s="9">
        <v>41107</v>
      </c>
      <c r="D287" s="2" t="s">
        <v>30531</v>
      </c>
    </row>
    <row r="288" spans="1:4" x14ac:dyDescent="0.25">
      <c r="A288" s="8">
        <v>1179</v>
      </c>
      <c r="B288" s="2" t="s">
        <v>30532</v>
      </c>
      <c r="C288" s="9">
        <v>41101</v>
      </c>
      <c r="D288" s="2" t="s">
        <v>30533</v>
      </c>
    </row>
    <row r="289" spans="1:4" x14ac:dyDescent="0.25">
      <c r="A289" s="8">
        <v>1177</v>
      </c>
      <c r="B289" s="2" t="s">
        <v>30499</v>
      </c>
      <c r="C289" s="9">
        <v>41096</v>
      </c>
      <c r="D289" s="2" t="s">
        <v>30534</v>
      </c>
    </row>
    <row r="290" spans="1:4" x14ac:dyDescent="0.25">
      <c r="A290" s="8">
        <v>1176</v>
      </c>
      <c r="B290" s="2" t="s">
        <v>30535</v>
      </c>
      <c r="C290" s="9">
        <v>41136</v>
      </c>
      <c r="D290" s="2" t="s">
        <v>30536</v>
      </c>
    </row>
    <row r="291" spans="1:4" x14ac:dyDescent="0.25">
      <c r="A291" s="8">
        <v>1175</v>
      </c>
      <c r="B291" s="2" t="s">
        <v>30537</v>
      </c>
      <c r="C291" s="9">
        <v>41093</v>
      </c>
      <c r="D291" s="2" t="s">
        <v>30538</v>
      </c>
    </row>
    <row r="292" spans="1:4" x14ac:dyDescent="0.25">
      <c r="A292" s="8">
        <v>1174</v>
      </c>
      <c r="B292" s="2" t="s">
        <v>30418</v>
      </c>
      <c r="C292" s="9">
        <v>41089</v>
      </c>
      <c r="D292" s="2" t="s">
        <v>30539</v>
      </c>
    </row>
    <row r="293" spans="1:4" x14ac:dyDescent="0.25">
      <c r="A293" s="8">
        <v>1173</v>
      </c>
      <c r="B293" s="2" t="s">
        <v>30532</v>
      </c>
      <c r="C293" s="9">
        <v>41087</v>
      </c>
      <c r="D293" s="2" t="s">
        <v>30540</v>
      </c>
    </row>
    <row r="294" spans="1:4" x14ac:dyDescent="0.25">
      <c r="A294" s="8">
        <v>1171</v>
      </c>
      <c r="B294" s="2" t="s">
        <v>30541</v>
      </c>
      <c r="C294" s="9">
        <v>41082</v>
      </c>
      <c r="D294" s="2" t="s">
        <v>30542</v>
      </c>
    </row>
    <row r="295" spans="1:4" x14ac:dyDescent="0.25">
      <c r="A295" s="8">
        <v>1170</v>
      </c>
      <c r="B295" s="2" t="s">
        <v>30169</v>
      </c>
      <c r="C295" s="9">
        <v>41082</v>
      </c>
      <c r="D295" s="2" t="s">
        <v>30543</v>
      </c>
    </row>
    <row r="296" spans="1:4" x14ac:dyDescent="0.25">
      <c r="A296" s="8">
        <v>1169</v>
      </c>
      <c r="B296" s="2" t="s">
        <v>30544</v>
      </c>
      <c r="C296" s="9">
        <v>41081</v>
      </c>
      <c r="D296" s="2" t="s">
        <v>30545</v>
      </c>
    </row>
    <row r="297" spans="1:4" x14ac:dyDescent="0.25">
      <c r="A297" s="8">
        <v>1167</v>
      </c>
      <c r="B297" s="2"/>
      <c r="C297" s="2"/>
      <c r="D297" s="2" t="s">
        <v>30546</v>
      </c>
    </row>
    <row r="298" spans="1:4" x14ac:dyDescent="0.25">
      <c r="A298" s="8">
        <v>1165</v>
      </c>
      <c r="B298" s="2" t="s">
        <v>30547</v>
      </c>
      <c r="C298" s="9">
        <v>41067</v>
      </c>
      <c r="D298" s="2" t="s">
        <v>30548</v>
      </c>
    </row>
    <row r="299" spans="1:4" x14ac:dyDescent="0.25">
      <c r="A299" s="8">
        <v>1164</v>
      </c>
      <c r="B299" s="2" t="s">
        <v>30481</v>
      </c>
      <c r="C299" s="9">
        <v>41114</v>
      </c>
      <c r="D299" s="2" t="s">
        <v>30549</v>
      </c>
    </row>
    <row r="300" spans="1:4" x14ac:dyDescent="0.25">
      <c r="A300" s="8">
        <v>1163</v>
      </c>
      <c r="B300" s="2" t="s">
        <v>30550</v>
      </c>
      <c r="C300" s="9">
        <v>41058</v>
      </c>
      <c r="D300" s="2" t="s">
        <v>30551</v>
      </c>
    </row>
    <row r="301" spans="1:4" x14ac:dyDescent="0.25">
      <c r="A301" s="8">
        <v>1162</v>
      </c>
      <c r="B301" s="2" t="s">
        <v>30552</v>
      </c>
      <c r="C301" s="9">
        <v>41058</v>
      </c>
      <c r="D301" s="2" t="s">
        <v>30553</v>
      </c>
    </row>
    <row r="302" spans="1:4" x14ac:dyDescent="0.25">
      <c r="A302" s="8">
        <v>1160</v>
      </c>
      <c r="B302" s="2"/>
      <c r="C302" s="2"/>
      <c r="D302" s="2" t="s">
        <v>30554</v>
      </c>
    </row>
    <row r="303" spans="1:4" x14ac:dyDescent="0.25">
      <c r="A303" s="8">
        <v>1159</v>
      </c>
      <c r="B303" s="2" t="s">
        <v>30555</v>
      </c>
      <c r="C303" s="9">
        <v>41052</v>
      </c>
      <c r="D303" s="2" t="s">
        <v>30556</v>
      </c>
    </row>
    <row r="304" spans="1:4" x14ac:dyDescent="0.25">
      <c r="A304" s="8">
        <v>1158</v>
      </c>
      <c r="B304" s="2" t="s">
        <v>30359</v>
      </c>
      <c r="C304" s="9">
        <v>41047</v>
      </c>
      <c r="D304" s="2" t="s">
        <v>30557</v>
      </c>
    </row>
    <row r="305" spans="1:4" x14ac:dyDescent="0.25">
      <c r="A305" s="8">
        <v>1157</v>
      </c>
      <c r="B305" s="2" t="s">
        <v>30558</v>
      </c>
      <c r="C305" s="9">
        <v>41045</v>
      </c>
      <c r="D305" s="2" t="s">
        <v>30559</v>
      </c>
    </row>
    <row r="306" spans="1:4" x14ac:dyDescent="0.25">
      <c r="A306" s="8">
        <v>1156</v>
      </c>
      <c r="B306" s="2" t="s">
        <v>30285</v>
      </c>
      <c r="C306" s="9">
        <v>41033</v>
      </c>
      <c r="D306" s="2" t="s">
        <v>30560</v>
      </c>
    </row>
    <row r="307" spans="1:4" x14ac:dyDescent="0.25">
      <c r="A307" s="8">
        <v>1152</v>
      </c>
      <c r="B307" s="2" t="s">
        <v>30160</v>
      </c>
      <c r="C307" s="9">
        <v>41019</v>
      </c>
      <c r="D307" s="2" t="s">
        <v>30561</v>
      </c>
    </row>
    <row r="308" spans="1:4" x14ac:dyDescent="0.25">
      <c r="A308" s="8">
        <v>1150</v>
      </c>
      <c r="B308" s="2" t="s">
        <v>30205</v>
      </c>
      <c r="C308" s="9">
        <v>41072</v>
      </c>
      <c r="D308" s="2" t="s">
        <v>30562</v>
      </c>
    </row>
    <row r="309" spans="1:4" x14ac:dyDescent="0.25">
      <c r="A309" s="8">
        <v>1149</v>
      </c>
      <c r="B309" s="2" t="s">
        <v>30563</v>
      </c>
      <c r="C309" s="9">
        <v>41065</v>
      </c>
      <c r="D309" s="2" t="s">
        <v>30564</v>
      </c>
    </row>
    <row r="310" spans="1:4" x14ac:dyDescent="0.25">
      <c r="A310" s="8">
        <v>1148</v>
      </c>
      <c r="B310" s="2" t="s">
        <v>30104</v>
      </c>
      <c r="C310" s="9">
        <v>41054</v>
      </c>
      <c r="D310" s="2" t="s">
        <v>30565</v>
      </c>
    </row>
    <row r="311" spans="1:4" x14ac:dyDescent="0.25">
      <c r="A311" s="8">
        <v>1147</v>
      </c>
      <c r="B311" s="2" t="s">
        <v>30300</v>
      </c>
      <c r="C311" s="9">
        <v>41010</v>
      </c>
      <c r="D311" s="2" t="s">
        <v>30566</v>
      </c>
    </row>
    <row r="312" spans="1:4" x14ac:dyDescent="0.25">
      <c r="A312" s="8">
        <v>1146</v>
      </c>
      <c r="B312" s="2" t="s">
        <v>30300</v>
      </c>
      <c r="C312" s="9">
        <v>41006</v>
      </c>
      <c r="D312" s="2" t="s">
        <v>30567</v>
      </c>
    </row>
    <row r="313" spans="1:4" x14ac:dyDescent="0.25">
      <c r="A313" s="8">
        <v>1145</v>
      </c>
      <c r="B313" s="2" t="s">
        <v>30568</v>
      </c>
      <c r="C313" s="9">
        <v>41006</v>
      </c>
      <c r="D313" s="2" t="s">
        <v>30569</v>
      </c>
    </row>
    <row r="314" spans="1:4" x14ac:dyDescent="0.25">
      <c r="A314" s="8">
        <v>1144</v>
      </c>
      <c r="B314" s="2" t="s">
        <v>30295</v>
      </c>
      <c r="C314" s="9">
        <v>40988</v>
      </c>
      <c r="D314" s="2" t="s">
        <v>30570</v>
      </c>
    </row>
    <row r="315" spans="1:4" x14ac:dyDescent="0.25">
      <c r="A315" s="8">
        <v>1142</v>
      </c>
      <c r="B315" s="2" t="s">
        <v>30571</v>
      </c>
      <c r="C315" s="9">
        <v>40981</v>
      </c>
      <c r="D315" s="2" t="s">
        <v>30572</v>
      </c>
    </row>
    <row r="316" spans="1:4" x14ac:dyDescent="0.25">
      <c r="A316" s="8">
        <v>1140</v>
      </c>
      <c r="B316" s="2" t="s">
        <v>30481</v>
      </c>
      <c r="C316" s="9">
        <v>40976</v>
      </c>
      <c r="D316" s="2" t="s">
        <v>30573</v>
      </c>
    </row>
    <row r="317" spans="1:4" x14ac:dyDescent="0.25">
      <c r="A317" s="8">
        <v>1139</v>
      </c>
      <c r="B317" s="2" t="s">
        <v>30289</v>
      </c>
      <c r="C317" s="9">
        <v>40974</v>
      </c>
      <c r="D317" s="2" t="s">
        <v>30574</v>
      </c>
    </row>
    <row r="318" spans="1:4" x14ac:dyDescent="0.25">
      <c r="A318" s="8">
        <v>1138</v>
      </c>
      <c r="B318" s="2" t="s">
        <v>30481</v>
      </c>
      <c r="C318" s="9">
        <v>40974</v>
      </c>
      <c r="D318" s="2" t="s">
        <v>30487</v>
      </c>
    </row>
    <row r="319" spans="1:4" x14ac:dyDescent="0.25">
      <c r="A319" s="8">
        <v>1137</v>
      </c>
      <c r="B319" s="2" t="s">
        <v>30575</v>
      </c>
      <c r="C319" s="9">
        <v>40970</v>
      </c>
      <c r="D319" s="2" t="s">
        <v>30135</v>
      </c>
    </row>
    <row r="320" spans="1:4" x14ac:dyDescent="0.25">
      <c r="A320" s="8">
        <v>1135</v>
      </c>
      <c r="B320" s="2" t="s">
        <v>30576</v>
      </c>
      <c r="C320" s="9">
        <v>41019</v>
      </c>
      <c r="D320" s="2" t="s">
        <v>30577</v>
      </c>
    </row>
    <row r="321" spans="1:4" x14ac:dyDescent="0.25">
      <c r="A321" s="8">
        <v>1134</v>
      </c>
      <c r="B321" s="2" t="s">
        <v>30308</v>
      </c>
      <c r="C321" s="9">
        <v>40956</v>
      </c>
      <c r="D321" s="2" t="s">
        <v>30578</v>
      </c>
    </row>
    <row r="322" spans="1:4" x14ac:dyDescent="0.25">
      <c r="A322" s="8">
        <v>1132</v>
      </c>
      <c r="B322" s="2" t="s">
        <v>30306</v>
      </c>
      <c r="C322" s="9">
        <v>40949</v>
      </c>
      <c r="D322" s="2" t="s">
        <v>30579</v>
      </c>
    </row>
    <row r="323" spans="1:4" x14ac:dyDescent="0.25">
      <c r="A323" s="8">
        <v>1131</v>
      </c>
      <c r="B323" s="2" t="s">
        <v>30481</v>
      </c>
      <c r="C323" s="9">
        <v>40948</v>
      </c>
      <c r="D323" s="2" t="s">
        <v>30549</v>
      </c>
    </row>
    <row r="324" spans="1:4" x14ac:dyDescent="0.25">
      <c r="A324" s="8">
        <v>1130</v>
      </c>
      <c r="B324" s="2" t="s">
        <v>30481</v>
      </c>
      <c r="C324" s="9">
        <v>40947</v>
      </c>
      <c r="D324" s="2" t="s">
        <v>30580</v>
      </c>
    </row>
    <row r="325" spans="1:4" x14ac:dyDescent="0.25">
      <c r="A325" s="8">
        <v>1128</v>
      </c>
      <c r="B325" s="2" t="s">
        <v>30581</v>
      </c>
      <c r="C325" s="9">
        <v>41002</v>
      </c>
      <c r="D325" s="2" t="s">
        <v>30582</v>
      </c>
    </row>
    <row r="326" spans="1:4" x14ac:dyDescent="0.25">
      <c r="A326" s="8">
        <v>1127</v>
      </c>
      <c r="B326" s="2" t="s">
        <v>30583</v>
      </c>
      <c r="C326" s="9">
        <v>40934</v>
      </c>
      <c r="D326" s="2" t="s">
        <v>30503</v>
      </c>
    </row>
    <row r="327" spans="1:4" x14ac:dyDescent="0.25">
      <c r="A327" s="8">
        <v>1126</v>
      </c>
      <c r="B327" s="2" t="s">
        <v>30584</v>
      </c>
      <c r="C327" s="9">
        <v>40934</v>
      </c>
      <c r="D327" s="2" t="s">
        <v>30585</v>
      </c>
    </row>
    <row r="328" spans="1:4" x14ac:dyDescent="0.25">
      <c r="A328" s="8">
        <v>1125</v>
      </c>
      <c r="B328" s="2" t="s">
        <v>30547</v>
      </c>
      <c r="C328" s="9">
        <v>40927</v>
      </c>
      <c r="D328" s="2" t="s">
        <v>30586</v>
      </c>
    </row>
    <row r="329" spans="1:4" x14ac:dyDescent="0.25">
      <c r="A329" s="8">
        <v>1123</v>
      </c>
      <c r="B329" s="2" t="s">
        <v>30587</v>
      </c>
      <c r="C329" s="9">
        <v>40962</v>
      </c>
      <c r="D329" s="2" t="s">
        <v>30135</v>
      </c>
    </row>
    <row r="330" spans="1:4" x14ac:dyDescent="0.25">
      <c r="A330" s="8">
        <v>1122</v>
      </c>
      <c r="B330" s="2" t="s">
        <v>30513</v>
      </c>
      <c r="C330" s="9">
        <v>40925</v>
      </c>
      <c r="D330" s="2" t="s">
        <v>30514</v>
      </c>
    </row>
    <row r="331" spans="1:4" x14ac:dyDescent="0.25">
      <c r="A331" s="8">
        <v>1121</v>
      </c>
      <c r="B331" s="2" t="s">
        <v>30453</v>
      </c>
      <c r="C331" s="9">
        <v>40925</v>
      </c>
      <c r="D331" s="2" t="s">
        <v>30588</v>
      </c>
    </row>
    <row r="332" spans="1:4" x14ac:dyDescent="0.25">
      <c r="A332" s="8">
        <v>1120</v>
      </c>
      <c r="B332" s="2" t="s">
        <v>30175</v>
      </c>
      <c r="C332" s="9">
        <v>40908</v>
      </c>
      <c r="D332" s="2" t="s">
        <v>30589</v>
      </c>
    </row>
    <row r="333" spans="1:4" x14ac:dyDescent="0.25">
      <c r="A333" s="8">
        <v>1119</v>
      </c>
      <c r="B333" s="2" t="s">
        <v>30590</v>
      </c>
      <c r="C333" s="9">
        <v>40929</v>
      </c>
      <c r="D333" s="2" t="s">
        <v>30591</v>
      </c>
    </row>
    <row r="334" spans="1:4" x14ac:dyDescent="0.25">
      <c r="A334" s="8">
        <v>1118</v>
      </c>
      <c r="B334" s="2" t="s">
        <v>30513</v>
      </c>
      <c r="C334" s="9">
        <v>40878</v>
      </c>
      <c r="D334" s="2" t="s">
        <v>30592</v>
      </c>
    </row>
    <row r="335" spans="1:4" x14ac:dyDescent="0.25">
      <c r="A335" s="8">
        <v>1117</v>
      </c>
      <c r="B335" s="2" t="s">
        <v>30481</v>
      </c>
      <c r="C335" s="9">
        <v>40878</v>
      </c>
      <c r="D335" s="2" t="s">
        <v>30549</v>
      </c>
    </row>
    <row r="336" spans="1:4" x14ac:dyDescent="0.25">
      <c r="A336" s="8">
        <v>1116</v>
      </c>
      <c r="B336" s="2" t="s">
        <v>30593</v>
      </c>
      <c r="C336" s="9">
        <v>40871</v>
      </c>
      <c r="D336" s="2" t="s">
        <v>30594</v>
      </c>
    </row>
    <row r="337" spans="1:4" x14ac:dyDescent="0.25">
      <c r="A337" s="8">
        <v>1115</v>
      </c>
      <c r="B337" s="2" t="s">
        <v>30595</v>
      </c>
      <c r="C337" s="9">
        <v>40859</v>
      </c>
      <c r="D337" s="2" t="s">
        <v>30596</v>
      </c>
    </row>
    <row r="338" spans="1:4" x14ac:dyDescent="0.25">
      <c r="A338" s="8">
        <v>1114</v>
      </c>
      <c r="B338" s="2"/>
      <c r="C338" s="2"/>
      <c r="D338" s="2" t="s">
        <v>30554</v>
      </c>
    </row>
    <row r="339" spans="1:4" x14ac:dyDescent="0.25">
      <c r="A339" s="8">
        <v>1113</v>
      </c>
      <c r="B339" s="2" t="s">
        <v>30597</v>
      </c>
      <c r="C339" s="9">
        <v>40855</v>
      </c>
      <c r="D339" s="2" t="s">
        <v>30598</v>
      </c>
    </row>
    <row r="340" spans="1:4" x14ac:dyDescent="0.25">
      <c r="A340" s="8">
        <v>1111</v>
      </c>
      <c r="B340" s="2" t="s">
        <v>30599</v>
      </c>
      <c r="C340" s="9">
        <v>40905</v>
      </c>
      <c r="D340" s="2" t="s">
        <v>30272</v>
      </c>
    </row>
    <row r="341" spans="1:4" x14ac:dyDescent="0.25">
      <c r="A341" s="8">
        <v>1110</v>
      </c>
      <c r="B341" s="2" t="s">
        <v>30600</v>
      </c>
      <c r="C341" s="9">
        <v>40927</v>
      </c>
      <c r="D341" s="2" t="s">
        <v>30562</v>
      </c>
    </row>
    <row r="342" spans="1:4" x14ac:dyDescent="0.25">
      <c r="A342" s="8">
        <v>1109</v>
      </c>
      <c r="B342" s="2" t="s">
        <v>30102</v>
      </c>
      <c r="C342" s="9">
        <v>40887</v>
      </c>
      <c r="D342" s="2" t="s">
        <v>30601</v>
      </c>
    </row>
    <row r="343" spans="1:4" x14ac:dyDescent="0.25">
      <c r="A343" s="8">
        <v>1108</v>
      </c>
      <c r="B343" s="2" t="s">
        <v>30308</v>
      </c>
      <c r="C343" s="9">
        <v>40891</v>
      </c>
      <c r="D343" s="2" t="s">
        <v>30272</v>
      </c>
    </row>
    <row r="344" spans="1:4" x14ac:dyDescent="0.25">
      <c r="A344" s="8">
        <v>1106</v>
      </c>
      <c r="B344" s="2" t="s">
        <v>30602</v>
      </c>
      <c r="C344" s="9">
        <v>40820</v>
      </c>
      <c r="D344" s="2" t="s">
        <v>30603</v>
      </c>
    </row>
    <row r="345" spans="1:4" x14ac:dyDescent="0.25">
      <c r="A345" s="8">
        <v>1105</v>
      </c>
      <c r="B345" s="2" t="s">
        <v>30360</v>
      </c>
      <c r="C345" s="9">
        <v>40814</v>
      </c>
      <c r="D345" s="2" t="s">
        <v>30604</v>
      </c>
    </row>
    <row r="346" spans="1:4" x14ac:dyDescent="0.25">
      <c r="A346" s="8">
        <v>1104</v>
      </c>
      <c r="B346" s="2" t="s">
        <v>30605</v>
      </c>
      <c r="C346" s="9">
        <v>40807</v>
      </c>
      <c r="D346" s="2" t="s">
        <v>30606</v>
      </c>
    </row>
    <row r="347" spans="1:4" x14ac:dyDescent="0.25">
      <c r="A347" s="8">
        <v>1103</v>
      </c>
      <c r="B347" s="2" t="s">
        <v>30607</v>
      </c>
      <c r="C347" s="9">
        <v>40793</v>
      </c>
      <c r="D347" s="2" t="s">
        <v>30608</v>
      </c>
    </row>
    <row r="348" spans="1:4" x14ac:dyDescent="0.25">
      <c r="A348" s="8">
        <v>1102</v>
      </c>
      <c r="B348" s="2" t="s">
        <v>30513</v>
      </c>
      <c r="C348" s="9">
        <v>40836</v>
      </c>
      <c r="D348" s="2" t="s">
        <v>30521</v>
      </c>
    </row>
    <row r="349" spans="1:4" x14ac:dyDescent="0.25">
      <c r="A349" s="8">
        <v>1101</v>
      </c>
      <c r="B349" s="2" t="s">
        <v>30609</v>
      </c>
      <c r="C349" s="9">
        <v>40785</v>
      </c>
      <c r="D349" s="2" t="s">
        <v>30610</v>
      </c>
    </row>
    <row r="350" spans="1:4" x14ac:dyDescent="0.25">
      <c r="A350" s="8">
        <v>1100</v>
      </c>
      <c r="B350" s="2" t="s">
        <v>30611</v>
      </c>
      <c r="C350" s="9">
        <v>40788</v>
      </c>
      <c r="D350" s="2" t="s">
        <v>30612</v>
      </c>
    </row>
    <row r="351" spans="1:4" x14ac:dyDescent="0.25">
      <c r="A351" s="8">
        <v>1099</v>
      </c>
      <c r="B351" s="2" t="s">
        <v>30205</v>
      </c>
      <c r="C351" s="9">
        <v>40785</v>
      </c>
      <c r="D351" s="2" t="s">
        <v>30613</v>
      </c>
    </row>
    <row r="352" spans="1:4" x14ac:dyDescent="0.25">
      <c r="A352" s="8">
        <v>1098</v>
      </c>
      <c r="B352" s="2" t="s">
        <v>30306</v>
      </c>
      <c r="C352" s="9">
        <v>40820</v>
      </c>
      <c r="D352" s="2" t="s">
        <v>30614</v>
      </c>
    </row>
    <row r="353" spans="1:4" x14ac:dyDescent="0.25">
      <c r="A353" s="8">
        <v>1097</v>
      </c>
      <c r="B353" s="2" t="s">
        <v>30615</v>
      </c>
      <c r="C353" s="9">
        <v>40779</v>
      </c>
      <c r="D353" s="2" t="s">
        <v>30616</v>
      </c>
    </row>
    <row r="354" spans="1:4" x14ac:dyDescent="0.25">
      <c r="A354" s="8">
        <v>1096</v>
      </c>
      <c r="B354" s="2" t="s">
        <v>30187</v>
      </c>
      <c r="C354" s="9">
        <v>40779</v>
      </c>
      <c r="D354" s="2" t="s">
        <v>30471</v>
      </c>
    </row>
    <row r="355" spans="1:4" x14ac:dyDescent="0.25">
      <c r="A355" s="8">
        <v>1095</v>
      </c>
      <c r="B355" s="2" t="s">
        <v>30163</v>
      </c>
      <c r="C355" s="9">
        <v>40774</v>
      </c>
      <c r="D355" s="2" t="s">
        <v>30617</v>
      </c>
    </row>
    <row r="356" spans="1:4" x14ac:dyDescent="0.25">
      <c r="A356" s="8">
        <v>1094</v>
      </c>
      <c r="B356" s="2" t="s">
        <v>30618</v>
      </c>
      <c r="C356" s="9">
        <v>40766</v>
      </c>
      <c r="D356" s="2" t="s">
        <v>30619</v>
      </c>
    </row>
    <row r="357" spans="1:4" x14ac:dyDescent="0.25">
      <c r="A357" s="8">
        <v>1093</v>
      </c>
      <c r="B357" s="2" t="s">
        <v>30620</v>
      </c>
      <c r="C357" s="9">
        <v>40766</v>
      </c>
      <c r="D357" s="2" t="s">
        <v>30621</v>
      </c>
    </row>
    <row r="358" spans="1:4" x14ac:dyDescent="0.25">
      <c r="A358" s="8">
        <v>1092</v>
      </c>
      <c r="B358" s="2" t="s">
        <v>30595</v>
      </c>
      <c r="C358" s="9">
        <v>40765</v>
      </c>
      <c r="D358" s="2" t="s">
        <v>30622</v>
      </c>
    </row>
    <row r="359" spans="1:4" x14ac:dyDescent="0.25">
      <c r="A359" s="8">
        <v>1091</v>
      </c>
      <c r="B359" s="2" t="s">
        <v>30623</v>
      </c>
      <c r="C359" s="9">
        <v>40765</v>
      </c>
      <c r="D359" s="2" t="s">
        <v>30624</v>
      </c>
    </row>
    <row r="360" spans="1:4" x14ac:dyDescent="0.25">
      <c r="A360" s="8">
        <v>1090</v>
      </c>
      <c r="B360" s="2" t="s">
        <v>30221</v>
      </c>
      <c r="C360" s="9">
        <v>40757</v>
      </c>
      <c r="D360" s="2" t="s">
        <v>30625</v>
      </c>
    </row>
    <row r="361" spans="1:4" x14ac:dyDescent="0.25">
      <c r="A361" s="8">
        <v>1089</v>
      </c>
      <c r="B361" s="2" t="s">
        <v>30336</v>
      </c>
      <c r="C361" s="9">
        <v>40753</v>
      </c>
      <c r="D361" s="2" t="s">
        <v>30626</v>
      </c>
    </row>
    <row r="362" spans="1:4" x14ac:dyDescent="0.25">
      <c r="A362" s="8">
        <v>1088</v>
      </c>
      <c r="B362" s="2" t="s">
        <v>30618</v>
      </c>
      <c r="C362" s="9">
        <v>40751</v>
      </c>
      <c r="D362" s="2" t="s">
        <v>30627</v>
      </c>
    </row>
    <row r="363" spans="1:4" x14ac:dyDescent="0.25">
      <c r="A363" s="8">
        <v>1087</v>
      </c>
      <c r="B363" s="2" t="s">
        <v>30163</v>
      </c>
      <c r="C363" s="9">
        <v>40774</v>
      </c>
      <c r="D363" s="2" t="s">
        <v>30391</v>
      </c>
    </row>
    <row r="364" spans="1:4" x14ac:dyDescent="0.25">
      <c r="A364" s="8">
        <v>1086</v>
      </c>
      <c r="B364" s="2" t="s">
        <v>30285</v>
      </c>
      <c r="C364" s="9">
        <v>40732</v>
      </c>
      <c r="D364" s="2" t="s">
        <v>30628</v>
      </c>
    </row>
    <row r="365" spans="1:4" x14ac:dyDescent="0.25">
      <c r="A365" s="8">
        <v>1085</v>
      </c>
      <c r="B365" s="2" t="s">
        <v>30629</v>
      </c>
      <c r="C365" s="9">
        <v>40731</v>
      </c>
      <c r="D365" s="2" t="s">
        <v>30630</v>
      </c>
    </row>
    <row r="366" spans="1:4" x14ac:dyDescent="0.25">
      <c r="A366" s="8">
        <v>1083</v>
      </c>
      <c r="B366" s="2" t="s">
        <v>30463</v>
      </c>
      <c r="C366" s="9">
        <v>40723</v>
      </c>
      <c r="D366" s="2" t="s">
        <v>30631</v>
      </c>
    </row>
    <row r="367" spans="1:4" x14ac:dyDescent="0.25">
      <c r="A367" s="8">
        <v>1082</v>
      </c>
      <c r="B367" s="2" t="s">
        <v>30295</v>
      </c>
      <c r="C367" s="9">
        <v>40724</v>
      </c>
      <c r="D367" s="2" t="s">
        <v>30632</v>
      </c>
    </row>
    <row r="368" spans="1:4" x14ac:dyDescent="0.25">
      <c r="A368" s="8">
        <v>1081</v>
      </c>
      <c r="B368" s="2" t="s">
        <v>30295</v>
      </c>
      <c r="C368" s="9">
        <v>40724</v>
      </c>
      <c r="D368" s="2" t="s">
        <v>30633</v>
      </c>
    </row>
    <row r="369" spans="1:4" x14ac:dyDescent="0.25">
      <c r="A369" s="8">
        <v>1078</v>
      </c>
      <c r="B369" s="2" t="s">
        <v>30308</v>
      </c>
      <c r="C369" s="9">
        <v>40718</v>
      </c>
      <c r="D369" s="2" t="s">
        <v>30634</v>
      </c>
    </row>
    <row r="370" spans="1:4" x14ac:dyDescent="0.25">
      <c r="A370" s="8">
        <v>1077</v>
      </c>
      <c r="B370" s="2" t="s">
        <v>30609</v>
      </c>
      <c r="C370" s="9">
        <v>40764</v>
      </c>
      <c r="D370" s="2" t="s">
        <v>30635</v>
      </c>
    </row>
    <row r="371" spans="1:4" x14ac:dyDescent="0.25">
      <c r="A371" s="8">
        <v>1076</v>
      </c>
      <c r="B371" s="2" t="s">
        <v>30293</v>
      </c>
      <c r="C371" s="9">
        <v>40717</v>
      </c>
      <c r="D371" s="2" t="s">
        <v>30326</v>
      </c>
    </row>
    <row r="372" spans="1:4" x14ac:dyDescent="0.25">
      <c r="A372" s="8">
        <v>1075</v>
      </c>
      <c r="B372" s="2" t="s">
        <v>30153</v>
      </c>
      <c r="C372" s="9">
        <v>40778</v>
      </c>
      <c r="D372" s="2" t="s">
        <v>30274</v>
      </c>
    </row>
    <row r="373" spans="1:4" x14ac:dyDescent="0.25">
      <c r="A373" s="8">
        <v>1074</v>
      </c>
      <c r="B373" s="2" t="s">
        <v>30221</v>
      </c>
      <c r="C373" s="9">
        <v>40704</v>
      </c>
      <c r="D373" s="2" t="s">
        <v>30636</v>
      </c>
    </row>
    <row r="374" spans="1:4" x14ac:dyDescent="0.25">
      <c r="A374" s="8">
        <v>1073</v>
      </c>
      <c r="B374" s="2" t="s">
        <v>30555</v>
      </c>
      <c r="C374" s="9">
        <v>40697</v>
      </c>
      <c r="D374" s="2" t="s">
        <v>30637</v>
      </c>
    </row>
    <row r="375" spans="1:4" x14ac:dyDescent="0.25">
      <c r="A375" s="8">
        <v>1072</v>
      </c>
      <c r="B375" s="2" t="s">
        <v>30102</v>
      </c>
      <c r="C375" s="9">
        <v>40696</v>
      </c>
      <c r="D375" s="2" t="s">
        <v>30638</v>
      </c>
    </row>
    <row r="376" spans="1:4" x14ac:dyDescent="0.25">
      <c r="A376" s="8">
        <v>1071</v>
      </c>
      <c r="B376" s="2" t="s">
        <v>30221</v>
      </c>
      <c r="C376" s="9">
        <v>40682</v>
      </c>
      <c r="D376" s="2" t="s">
        <v>30639</v>
      </c>
    </row>
    <row r="377" spans="1:4" x14ac:dyDescent="0.25">
      <c r="A377" s="8">
        <v>1070</v>
      </c>
      <c r="B377" s="2" t="s">
        <v>30618</v>
      </c>
      <c r="C377" s="9">
        <v>40682</v>
      </c>
      <c r="D377" s="2" t="s">
        <v>30640</v>
      </c>
    </row>
    <row r="378" spans="1:4" x14ac:dyDescent="0.25">
      <c r="A378" s="8">
        <v>1068</v>
      </c>
      <c r="B378" s="2" t="s">
        <v>30641</v>
      </c>
      <c r="C378" s="9">
        <v>40674</v>
      </c>
      <c r="D378" s="2" t="s">
        <v>30642</v>
      </c>
    </row>
    <row r="379" spans="1:4" x14ac:dyDescent="0.25">
      <c r="A379" s="8">
        <v>1067</v>
      </c>
      <c r="B379" s="2" t="s">
        <v>30643</v>
      </c>
      <c r="C379" s="9">
        <v>40668</v>
      </c>
      <c r="D379" s="2" t="s">
        <v>30644</v>
      </c>
    </row>
    <row r="380" spans="1:4" x14ac:dyDescent="0.25">
      <c r="A380" s="8">
        <v>1066</v>
      </c>
      <c r="B380" s="2" t="s">
        <v>30645</v>
      </c>
      <c r="C380" s="9">
        <v>40667</v>
      </c>
      <c r="D380" s="2" t="s">
        <v>30646</v>
      </c>
    </row>
    <row r="381" spans="1:4" x14ac:dyDescent="0.25">
      <c r="A381" s="8">
        <v>1065</v>
      </c>
      <c r="B381" s="2" t="s">
        <v>30647</v>
      </c>
      <c r="C381" s="9">
        <v>40667</v>
      </c>
      <c r="D381" s="2" t="s">
        <v>30648</v>
      </c>
    </row>
    <row r="382" spans="1:4" x14ac:dyDescent="0.25">
      <c r="A382" s="8">
        <v>1064</v>
      </c>
      <c r="B382" s="2" t="s">
        <v>30649</v>
      </c>
      <c r="C382" s="9">
        <v>40661</v>
      </c>
      <c r="D382" s="2" t="s">
        <v>30650</v>
      </c>
    </row>
    <row r="383" spans="1:4" x14ac:dyDescent="0.25">
      <c r="A383" s="8">
        <v>1062</v>
      </c>
      <c r="B383" s="2" t="s">
        <v>30221</v>
      </c>
      <c r="C383" s="9">
        <v>40653</v>
      </c>
      <c r="D383" s="2" t="s">
        <v>30651</v>
      </c>
    </row>
    <row r="384" spans="1:4" x14ac:dyDescent="0.25">
      <c r="A384" s="8">
        <v>1061</v>
      </c>
      <c r="B384" s="2" t="s">
        <v>30221</v>
      </c>
      <c r="C384" s="9">
        <v>40653</v>
      </c>
      <c r="D384" s="2" t="s">
        <v>30652</v>
      </c>
    </row>
    <row r="385" spans="1:4" x14ac:dyDescent="0.25">
      <c r="A385" s="8">
        <v>1060</v>
      </c>
      <c r="B385" s="2" t="s">
        <v>30221</v>
      </c>
      <c r="C385" s="9">
        <v>40653</v>
      </c>
      <c r="D385" s="2" t="s">
        <v>30520</v>
      </c>
    </row>
    <row r="386" spans="1:4" x14ac:dyDescent="0.25">
      <c r="A386" s="8">
        <v>1059</v>
      </c>
      <c r="B386" s="2" t="s">
        <v>30653</v>
      </c>
      <c r="C386" s="9">
        <v>40652</v>
      </c>
      <c r="D386" s="2" t="s">
        <v>30654</v>
      </c>
    </row>
    <row r="387" spans="1:4" x14ac:dyDescent="0.25">
      <c r="A387" s="8">
        <v>1057</v>
      </c>
      <c r="B387" s="2" t="s">
        <v>30655</v>
      </c>
      <c r="C387" s="9">
        <v>40647</v>
      </c>
      <c r="D387" s="2" t="s">
        <v>30656</v>
      </c>
    </row>
    <row r="388" spans="1:4" x14ac:dyDescent="0.25">
      <c r="A388" s="8">
        <v>1056</v>
      </c>
      <c r="B388" s="2" t="s">
        <v>30353</v>
      </c>
      <c r="C388" s="9">
        <v>40646</v>
      </c>
      <c r="D388" s="2" t="s">
        <v>30238</v>
      </c>
    </row>
    <row r="389" spans="1:4" x14ac:dyDescent="0.25">
      <c r="A389" s="8">
        <v>1054</v>
      </c>
      <c r="B389" s="2" t="s">
        <v>30463</v>
      </c>
      <c r="C389" s="9">
        <v>40642</v>
      </c>
      <c r="D389" s="2" t="s">
        <v>30657</v>
      </c>
    </row>
    <row r="390" spans="1:4" x14ac:dyDescent="0.25">
      <c r="A390" s="8">
        <v>1053</v>
      </c>
      <c r="B390" s="2" t="s">
        <v>30658</v>
      </c>
      <c r="C390" s="9">
        <v>40631</v>
      </c>
      <c r="D390" s="2" t="s">
        <v>30659</v>
      </c>
    </row>
    <row r="391" spans="1:4" x14ac:dyDescent="0.25">
      <c r="A391" s="8">
        <v>1052</v>
      </c>
      <c r="B391" s="2" t="s">
        <v>30359</v>
      </c>
      <c r="C391" s="9">
        <v>40625</v>
      </c>
      <c r="D391" s="2" t="s">
        <v>30557</v>
      </c>
    </row>
    <row r="392" spans="1:4" x14ac:dyDescent="0.25">
      <c r="A392" s="8">
        <v>1051</v>
      </c>
      <c r="B392" s="2" t="s">
        <v>30285</v>
      </c>
      <c r="C392" s="9">
        <v>40624</v>
      </c>
      <c r="D392" s="2" t="s">
        <v>30319</v>
      </c>
    </row>
    <row r="393" spans="1:4" x14ac:dyDescent="0.25">
      <c r="A393" s="8">
        <v>1050</v>
      </c>
      <c r="B393" s="2" t="s">
        <v>30175</v>
      </c>
      <c r="C393" s="9">
        <v>40620</v>
      </c>
      <c r="D393" s="2" t="s">
        <v>30271</v>
      </c>
    </row>
    <row r="394" spans="1:4" x14ac:dyDescent="0.25">
      <c r="A394" s="8">
        <v>1046</v>
      </c>
      <c r="B394" s="2" t="s">
        <v>30660</v>
      </c>
      <c r="C394" s="9">
        <v>40597</v>
      </c>
      <c r="D394" s="2" t="s">
        <v>30661</v>
      </c>
    </row>
    <row r="395" spans="1:4" x14ac:dyDescent="0.25">
      <c r="A395" s="8">
        <v>1045</v>
      </c>
      <c r="B395" s="2" t="s">
        <v>30662</v>
      </c>
      <c r="C395" s="9">
        <v>40592</v>
      </c>
      <c r="D395" s="2" t="s">
        <v>30663</v>
      </c>
    </row>
    <row r="396" spans="1:4" x14ac:dyDescent="0.25">
      <c r="A396" s="8">
        <v>1044</v>
      </c>
      <c r="B396" s="2" t="s">
        <v>30266</v>
      </c>
      <c r="C396" s="9">
        <v>40590</v>
      </c>
      <c r="D396" s="2" t="s">
        <v>30664</v>
      </c>
    </row>
    <row r="397" spans="1:4" x14ac:dyDescent="0.25">
      <c r="A397" s="8">
        <v>1043</v>
      </c>
      <c r="B397" s="2" t="s">
        <v>30665</v>
      </c>
      <c r="C397" s="9">
        <v>40589</v>
      </c>
      <c r="D397" s="2" t="s">
        <v>30666</v>
      </c>
    </row>
    <row r="398" spans="1:4" x14ac:dyDescent="0.25">
      <c r="A398" s="8">
        <v>1042</v>
      </c>
      <c r="B398" s="2" t="s">
        <v>30667</v>
      </c>
      <c r="C398" s="9">
        <v>40583</v>
      </c>
      <c r="D398" s="2" t="s">
        <v>30668</v>
      </c>
    </row>
    <row r="399" spans="1:4" x14ac:dyDescent="0.25">
      <c r="A399" s="8">
        <v>1041</v>
      </c>
      <c r="B399" s="2" t="s">
        <v>30353</v>
      </c>
      <c r="C399" s="9">
        <v>40642</v>
      </c>
      <c r="D399" s="2" t="s">
        <v>30669</v>
      </c>
    </row>
    <row r="400" spans="1:4" x14ac:dyDescent="0.25">
      <c r="A400" s="8">
        <v>1040</v>
      </c>
      <c r="B400" s="2" t="s">
        <v>30670</v>
      </c>
      <c r="C400" s="9">
        <v>40575</v>
      </c>
      <c r="D400" s="2" t="s">
        <v>30137</v>
      </c>
    </row>
    <row r="401" spans="1:4" x14ac:dyDescent="0.25">
      <c r="A401" s="8">
        <v>1039</v>
      </c>
      <c r="B401" s="2" t="s">
        <v>30221</v>
      </c>
      <c r="C401" s="9">
        <v>40575</v>
      </c>
      <c r="D401" s="2" t="s">
        <v>30671</v>
      </c>
    </row>
    <row r="402" spans="1:4" x14ac:dyDescent="0.25">
      <c r="A402" s="8">
        <v>1036</v>
      </c>
      <c r="B402" s="2" t="s">
        <v>30306</v>
      </c>
      <c r="C402" s="9">
        <v>40601</v>
      </c>
      <c r="D402" s="2" t="s">
        <v>30614</v>
      </c>
    </row>
    <row r="403" spans="1:4" x14ac:dyDescent="0.25">
      <c r="A403" s="8">
        <v>1035</v>
      </c>
      <c r="B403" s="2" t="s">
        <v>30672</v>
      </c>
      <c r="C403" s="9">
        <v>40592</v>
      </c>
      <c r="D403" s="2" t="s">
        <v>30673</v>
      </c>
    </row>
    <row r="404" spans="1:4" x14ac:dyDescent="0.25">
      <c r="A404" s="8">
        <v>1034</v>
      </c>
      <c r="B404" s="2" t="s">
        <v>30674</v>
      </c>
      <c r="C404" s="9">
        <v>40558</v>
      </c>
      <c r="D404" s="2" t="s">
        <v>30675</v>
      </c>
    </row>
    <row r="405" spans="1:4" x14ac:dyDescent="0.25">
      <c r="A405" s="8">
        <v>1033</v>
      </c>
      <c r="B405" s="2" t="s">
        <v>30667</v>
      </c>
      <c r="C405" s="9">
        <v>40557</v>
      </c>
      <c r="D405" s="2" t="s">
        <v>30676</v>
      </c>
    </row>
    <row r="406" spans="1:4" x14ac:dyDescent="0.25">
      <c r="A406" s="8">
        <v>1032</v>
      </c>
      <c r="B406" s="2" t="s">
        <v>30677</v>
      </c>
      <c r="C406" s="9">
        <v>40621</v>
      </c>
      <c r="D406" s="2" t="s">
        <v>30678</v>
      </c>
    </row>
    <row r="407" spans="1:4" x14ac:dyDescent="0.25">
      <c r="A407" s="8">
        <v>1031</v>
      </c>
      <c r="B407" s="2" t="s">
        <v>30677</v>
      </c>
      <c r="C407" s="9">
        <v>40621</v>
      </c>
      <c r="D407" s="2" t="s">
        <v>30679</v>
      </c>
    </row>
    <row r="408" spans="1:4" x14ac:dyDescent="0.25">
      <c r="A408" s="8">
        <v>1030</v>
      </c>
      <c r="B408" s="2" t="s">
        <v>30677</v>
      </c>
      <c r="C408" s="9">
        <v>40621</v>
      </c>
      <c r="D408" s="2" t="s">
        <v>30680</v>
      </c>
    </row>
    <row r="409" spans="1:4" x14ac:dyDescent="0.25">
      <c r="A409" s="8">
        <v>1029</v>
      </c>
      <c r="B409" s="2" t="s">
        <v>30677</v>
      </c>
      <c r="C409" s="9">
        <v>40621</v>
      </c>
      <c r="D409" s="2" t="s">
        <v>30681</v>
      </c>
    </row>
    <row r="410" spans="1:4" x14ac:dyDescent="0.25">
      <c r="A410" s="8">
        <v>1028</v>
      </c>
      <c r="B410" s="2" t="s">
        <v>30677</v>
      </c>
      <c r="C410" s="9">
        <v>40621</v>
      </c>
      <c r="D410" s="2" t="s">
        <v>30682</v>
      </c>
    </row>
    <row r="411" spans="1:4" x14ac:dyDescent="0.25">
      <c r="A411" s="8">
        <v>1027</v>
      </c>
      <c r="B411" s="2" t="s">
        <v>30611</v>
      </c>
      <c r="C411" s="9">
        <v>40555</v>
      </c>
      <c r="D411" s="2" t="s">
        <v>30683</v>
      </c>
    </row>
    <row r="412" spans="1:4" x14ac:dyDescent="0.25">
      <c r="A412" s="8">
        <v>1026</v>
      </c>
      <c r="B412" s="2" t="s">
        <v>30684</v>
      </c>
      <c r="C412" s="9">
        <v>40549</v>
      </c>
      <c r="D412" s="2" t="s">
        <v>30685</v>
      </c>
    </row>
    <row r="413" spans="1:4" x14ac:dyDescent="0.25">
      <c r="A413" s="8">
        <v>1025</v>
      </c>
      <c r="B413" s="2" t="s">
        <v>30618</v>
      </c>
      <c r="C413" s="9">
        <v>40540</v>
      </c>
      <c r="D413" s="2" t="s">
        <v>30686</v>
      </c>
    </row>
    <row r="414" spans="1:4" x14ac:dyDescent="0.25">
      <c r="A414" s="8">
        <v>1024</v>
      </c>
      <c r="B414" s="2" t="s">
        <v>30479</v>
      </c>
      <c r="C414" s="9">
        <v>40535</v>
      </c>
      <c r="D414" s="2" t="s">
        <v>30687</v>
      </c>
    </row>
    <row r="415" spans="1:4" x14ac:dyDescent="0.25">
      <c r="A415" s="8">
        <v>1023</v>
      </c>
      <c r="B415" s="2" t="s">
        <v>30499</v>
      </c>
      <c r="C415" s="9">
        <v>40599</v>
      </c>
      <c r="D415" s="2" t="s">
        <v>30688</v>
      </c>
    </row>
    <row r="416" spans="1:4" x14ac:dyDescent="0.25">
      <c r="A416" s="8">
        <v>1022</v>
      </c>
      <c r="B416" s="2" t="s">
        <v>30102</v>
      </c>
      <c r="C416" s="9">
        <v>40564</v>
      </c>
      <c r="D416" s="2" t="s">
        <v>30689</v>
      </c>
    </row>
    <row r="417" spans="1:4" x14ac:dyDescent="0.25">
      <c r="A417" s="8">
        <v>1021</v>
      </c>
      <c r="B417" s="2" t="s">
        <v>30304</v>
      </c>
      <c r="C417" s="9">
        <v>40519</v>
      </c>
      <c r="D417" s="2" t="s">
        <v>30690</v>
      </c>
    </row>
    <row r="418" spans="1:4" x14ac:dyDescent="0.25">
      <c r="A418" s="8">
        <v>1020</v>
      </c>
      <c r="B418" s="2" t="s">
        <v>30304</v>
      </c>
      <c r="C418" s="9">
        <v>40519</v>
      </c>
      <c r="D418" s="2" t="s">
        <v>30691</v>
      </c>
    </row>
    <row r="419" spans="1:4" x14ac:dyDescent="0.25">
      <c r="A419" s="8">
        <v>1018</v>
      </c>
      <c r="B419" s="2" t="s">
        <v>30692</v>
      </c>
      <c r="C419" s="9">
        <v>40579</v>
      </c>
      <c r="D419" s="2" t="s">
        <v>30693</v>
      </c>
    </row>
    <row r="420" spans="1:4" x14ac:dyDescent="0.25">
      <c r="A420" s="8">
        <v>1017</v>
      </c>
      <c r="B420" s="2" t="s">
        <v>30694</v>
      </c>
      <c r="C420" s="9">
        <v>40513</v>
      </c>
      <c r="D420" s="2" t="s">
        <v>30695</v>
      </c>
    </row>
    <row r="421" spans="1:4" x14ac:dyDescent="0.25">
      <c r="A421" s="8">
        <v>1015</v>
      </c>
      <c r="B421" s="2" t="s">
        <v>30696</v>
      </c>
      <c r="C421" s="9">
        <v>40505</v>
      </c>
      <c r="D421" s="2" t="s">
        <v>30697</v>
      </c>
    </row>
    <row r="422" spans="1:4" x14ac:dyDescent="0.25">
      <c r="A422" s="8">
        <v>1013</v>
      </c>
      <c r="B422" s="2" t="s">
        <v>30698</v>
      </c>
      <c r="C422" s="9">
        <v>40493</v>
      </c>
      <c r="D422" s="2" t="s">
        <v>30699</v>
      </c>
    </row>
    <row r="423" spans="1:4" x14ac:dyDescent="0.25">
      <c r="A423" s="8">
        <v>1012</v>
      </c>
      <c r="B423" s="2" t="s">
        <v>30700</v>
      </c>
      <c r="C423" s="9">
        <v>40556</v>
      </c>
      <c r="D423" s="2" t="s">
        <v>30701</v>
      </c>
    </row>
    <row r="424" spans="1:4" x14ac:dyDescent="0.25">
      <c r="A424" s="8">
        <v>1011</v>
      </c>
      <c r="B424" s="2" t="s">
        <v>30359</v>
      </c>
      <c r="C424" s="9">
        <v>40479</v>
      </c>
      <c r="D424" s="2" t="s">
        <v>30557</v>
      </c>
    </row>
    <row r="425" spans="1:4" x14ac:dyDescent="0.25">
      <c r="A425" s="8">
        <v>1009</v>
      </c>
      <c r="B425" s="2" t="s">
        <v>30205</v>
      </c>
      <c r="C425" s="9">
        <v>40464</v>
      </c>
      <c r="D425" s="2" t="s">
        <v>30702</v>
      </c>
    </row>
    <row r="426" spans="1:4" x14ac:dyDescent="0.25">
      <c r="A426" s="8">
        <v>1008</v>
      </c>
      <c r="B426" s="2" t="s">
        <v>30703</v>
      </c>
      <c r="C426" s="9">
        <v>40459</v>
      </c>
      <c r="D426" s="2" t="s">
        <v>30704</v>
      </c>
    </row>
    <row r="427" spans="1:4" x14ac:dyDescent="0.25">
      <c r="A427" s="8">
        <v>1006</v>
      </c>
      <c r="B427" s="2" t="s">
        <v>30665</v>
      </c>
      <c r="C427" s="9">
        <v>40459</v>
      </c>
      <c r="D427" s="2" t="s">
        <v>30705</v>
      </c>
    </row>
    <row r="428" spans="1:4" x14ac:dyDescent="0.25">
      <c r="A428" s="8">
        <v>999</v>
      </c>
      <c r="B428" s="2" t="s">
        <v>30184</v>
      </c>
      <c r="C428" s="9">
        <v>40500</v>
      </c>
      <c r="D428" s="2" t="s">
        <v>30706</v>
      </c>
    </row>
    <row r="429" spans="1:4" x14ac:dyDescent="0.25">
      <c r="A429" s="8">
        <v>993</v>
      </c>
      <c r="B429" s="2" t="s">
        <v>30707</v>
      </c>
      <c r="C429" s="9">
        <v>40423</v>
      </c>
      <c r="D429" s="2" t="s">
        <v>30708</v>
      </c>
    </row>
    <row r="430" spans="1:4" x14ac:dyDescent="0.25">
      <c r="A430" s="8">
        <v>992</v>
      </c>
      <c r="B430" s="2" t="s">
        <v>30371</v>
      </c>
      <c r="C430" s="9">
        <v>40417</v>
      </c>
      <c r="D430" s="2" t="s">
        <v>30709</v>
      </c>
    </row>
    <row r="431" spans="1:4" x14ac:dyDescent="0.25">
      <c r="A431" s="8">
        <v>989</v>
      </c>
      <c r="B431" s="2" t="s">
        <v>30371</v>
      </c>
      <c r="C431" s="9">
        <v>40409</v>
      </c>
      <c r="D431" s="2" t="s">
        <v>30710</v>
      </c>
    </row>
    <row r="432" spans="1:4" x14ac:dyDescent="0.25">
      <c r="A432" s="8">
        <v>988</v>
      </c>
      <c r="B432" s="2" t="s">
        <v>30684</v>
      </c>
      <c r="C432" s="9">
        <v>40459</v>
      </c>
      <c r="D432" s="2" t="s">
        <v>30711</v>
      </c>
    </row>
    <row r="433" spans="1:4" x14ac:dyDescent="0.25">
      <c r="A433" s="8">
        <v>986</v>
      </c>
      <c r="B433" s="2" t="s">
        <v>30102</v>
      </c>
      <c r="C433" s="9">
        <v>40401</v>
      </c>
      <c r="D433" s="2" t="s">
        <v>30712</v>
      </c>
    </row>
    <row r="434" spans="1:4" x14ac:dyDescent="0.25">
      <c r="A434" s="8">
        <v>984</v>
      </c>
      <c r="B434" s="2" t="s">
        <v>30371</v>
      </c>
      <c r="C434" s="9">
        <v>40393</v>
      </c>
      <c r="D434" s="2" t="s">
        <v>30713</v>
      </c>
    </row>
    <row r="435" spans="1:4" x14ac:dyDescent="0.25">
      <c r="A435" s="8">
        <v>983</v>
      </c>
      <c r="B435" s="2" t="s">
        <v>30599</v>
      </c>
      <c r="C435" s="9">
        <v>40473</v>
      </c>
      <c r="D435" s="2" t="s">
        <v>30714</v>
      </c>
    </row>
    <row r="436" spans="1:4" x14ac:dyDescent="0.25">
      <c r="A436" s="8">
        <v>982</v>
      </c>
      <c r="B436" s="2" t="s">
        <v>30715</v>
      </c>
      <c r="C436" s="9">
        <v>40386</v>
      </c>
      <c r="D436" s="2" t="s">
        <v>30716</v>
      </c>
    </row>
    <row r="437" spans="1:4" x14ac:dyDescent="0.25">
      <c r="A437" s="8">
        <v>980</v>
      </c>
      <c r="B437" s="2" t="s">
        <v>30717</v>
      </c>
      <c r="C437" s="9">
        <v>40380</v>
      </c>
      <c r="D437" s="2" t="s">
        <v>30718</v>
      </c>
    </row>
    <row r="438" spans="1:4" x14ac:dyDescent="0.25">
      <c r="A438" s="8">
        <v>979</v>
      </c>
      <c r="B438" s="2" t="s">
        <v>30719</v>
      </c>
      <c r="C438" s="9">
        <v>40422</v>
      </c>
      <c r="D438" s="2" t="s">
        <v>30720</v>
      </c>
    </row>
    <row r="439" spans="1:4" x14ac:dyDescent="0.25">
      <c r="A439" s="8">
        <v>978</v>
      </c>
      <c r="B439" s="2" t="s">
        <v>30721</v>
      </c>
      <c r="C439" s="9">
        <v>40379</v>
      </c>
      <c r="D439" s="2" t="s">
        <v>30722</v>
      </c>
    </row>
    <row r="440" spans="1:4" x14ac:dyDescent="0.25">
      <c r="A440" s="8">
        <v>977</v>
      </c>
      <c r="B440" s="2" t="s">
        <v>30723</v>
      </c>
      <c r="C440" s="9">
        <v>40372</v>
      </c>
      <c r="D440" s="2" t="s">
        <v>30724</v>
      </c>
    </row>
    <row r="441" spans="1:4" x14ac:dyDescent="0.25">
      <c r="A441" s="8">
        <v>976</v>
      </c>
      <c r="B441" s="2" t="s">
        <v>30723</v>
      </c>
      <c r="C441" s="9">
        <v>40366</v>
      </c>
      <c r="D441" s="2" t="s">
        <v>30725</v>
      </c>
    </row>
    <row r="442" spans="1:4" x14ac:dyDescent="0.25">
      <c r="A442" s="8">
        <v>975</v>
      </c>
      <c r="B442" s="2" t="s">
        <v>30726</v>
      </c>
      <c r="C442" s="9">
        <v>40365</v>
      </c>
      <c r="D442" s="2" t="s">
        <v>30727</v>
      </c>
    </row>
    <row r="443" spans="1:4" x14ac:dyDescent="0.25">
      <c r="A443" s="8">
        <v>974</v>
      </c>
      <c r="B443" s="2" t="s">
        <v>30728</v>
      </c>
      <c r="C443" s="9">
        <v>40358</v>
      </c>
      <c r="D443" s="2" t="s">
        <v>30729</v>
      </c>
    </row>
    <row r="444" spans="1:4" x14ac:dyDescent="0.25">
      <c r="A444" s="8">
        <v>973</v>
      </c>
      <c r="B444" s="2" t="s">
        <v>30730</v>
      </c>
      <c r="C444" s="9">
        <v>40358</v>
      </c>
      <c r="D444" s="2" t="s">
        <v>30731</v>
      </c>
    </row>
    <row r="445" spans="1:4" x14ac:dyDescent="0.25">
      <c r="A445" s="8">
        <v>972</v>
      </c>
      <c r="B445" s="2" t="s">
        <v>30732</v>
      </c>
      <c r="C445" s="9">
        <v>40352</v>
      </c>
      <c r="D445" s="2" t="s">
        <v>30733</v>
      </c>
    </row>
    <row r="446" spans="1:4" x14ac:dyDescent="0.25">
      <c r="A446" s="8">
        <v>971</v>
      </c>
      <c r="B446" s="2" t="s">
        <v>30734</v>
      </c>
      <c r="C446" s="9">
        <v>40351</v>
      </c>
      <c r="D446" s="2" t="s">
        <v>30735</v>
      </c>
    </row>
    <row r="447" spans="1:4" x14ac:dyDescent="0.25">
      <c r="A447" s="8">
        <v>970</v>
      </c>
      <c r="B447" s="2" t="s">
        <v>30590</v>
      </c>
      <c r="C447" s="9">
        <v>40309</v>
      </c>
      <c r="D447" s="2" t="s">
        <v>30699</v>
      </c>
    </row>
    <row r="448" spans="1:4" x14ac:dyDescent="0.25">
      <c r="A448" s="8">
        <v>968</v>
      </c>
      <c r="B448" s="2"/>
      <c r="C448" s="2"/>
      <c r="D448" s="2" t="s">
        <v>30736</v>
      </c>
    </row>
    <row r="449" spans="1:4" x14ac:dyDescent="0.25">
      <c r="A449" s="8">
        <v>967</v>
      </c>
      <c r="B449" s="2" t="s">
        <v>30662</v>
      </c>
      <c r="C449" s="9">
        <v>40332</v>
      </c>
      <c r="D449" s="2" t="s">
        <v>30737</v>
      </c>
    </row>
    <row r="450" spans="1:4" x14ac:dyDescent="0.25">
      <c r="A450" s="8">
        <v>966</v>
      </c>
      <c r="B450" s="2" t="s">
        <v>30738</v>
      </c>
      <c r="C450" s="9">
        <v>40330</v>
      </c>
      <c r="D450" s="2" t="s">
        <v>30739</v>
      </c>
    </row>
    <row r="451" spans="1:4" x14ac:dyDescent="0.25">
      <c r="A451" s="8">
        <v>965</v>
      </c>
      <c r="B451" s="2" t="s">
        <v>30163</v>
      </c>
      <c r="C451" s="9">
        <v>40319</v>
      </c>
      <c r="D451" s="2" t="s">
        <v>30740</v>
      </c>
    </row>
    <row r="452" spans="1:4" x14ac:dyDescent="0.25">
      <c r="A452" s="8">
        <v>964</v>
      </c>
      <c r="B452" s="2" t="s">
        <v>30741</v>
      </c>
      <c r="C452" s="9">
        <v>40309</v>
      </c>
      <c r="D452" s="2" t="s">
        <v>30742</v>
      </c>
    </row>
    <row r="453" spans="1:4" x14ac:dyDescent="0.25">
      <c r="A453" s="8">
        <v>963</v>
      </c>
      <c r="B453" s="2" t="s">
        <v>30743</v>
      </c>
      <c r="C453" s="9">
        <v>40309</v>
      </c>
      <c r="D453" s="2" t="s">
        <v>30744</v>
      </c>
    </row>
    <row r="454" spans="1:4" x14ac:dyDescent="0.25">
      <c r="A454" s="8">
        <v>962</v>
      </c>
      <c r="B454" s="2" t="s">
        <v>30463</v>
      </c>
      <c r="C454" s="9">
        <v>40309</v>
      </c>
      <c r="D454" s="2" t="s">
        <v>30745</v>
      </c>
    </row>
    <row r="455" spans="1:4" x14ac:dyDescent="0.25">
      <c r="A455" s="8">
        <v>961</v>
      </c>
      <c r="B455" s="2" t="s">
        <v>30163</v>
      </c>
      <c r="C455" s="9">
        <v>40309</v>
      </c>
      <c r="D455" s="2" t="s">
        <v>30746</v>
      </c>
    </row>
    <row r="456" spans="1:4" x14ac:dyDescent="0.25">
      <c r="A456" s="8">
        <v>960</v>
      </c>
      <c r="B456" s="2" t="s">
        <v>30479</v>
      </c>
      <c r="C456" s="9">
        <v>40302</v>
      </c>
      <c r="D456" s="2" t="s">
        <v>30747</v>
      </c>
    </row>
    <row r="457" spans="1:4" x14ac:dyDescent="0.25">
      <c r="A457" s="8">
        <v>959</v>
      </c>
      <c r="B457" s="2" t="s">
        <v>30748</v>
      </c>
      <c r="C457" s="9">
        <v>40297</v>
      </c>
      <c r="D457" s="2" t="s">
        <v>30749</v>
      </c>
    </row>
    <row r="458" spans="1:4" x14ac:dyDescent="0.25">
      <c r="A458" s="8">
        <v>958</v>
      </c>
      <c r="B458" s="2" t="s">
        <v>30750</v>
      </c>
      <c r="C458" s="9">
        <v>40331</v>
      </c>
      <c r="D458" s="2" t="s">
        <v>30751</v>
      </c>
    </row>
    <row r="459" spans="1:4" x14ac:dyDescent="0.25">
      <c r="A459" s="8">
        <v>957</v>
      </c>
      <c r="B459" s="2" t="s">
        <v>30205</v>
      </c>
      <c r="C459" s="9">
        <v>40276</v>
      </c>
      <c r="D459" s="2" t="s">
        <v>30752</v>
      </c>
    </row>
    <row r="460" spans="1:4" x14ac:dyDescent="0.25">
      <c r="A460" s="8">
        <v>956</v>
      </c>
      <c r="B460" s="2" t="s">
        <v>30753</v>
      </c>
      <c r="C460" s="9">
        <v>40348</v>
      </c>
      <c r="D460" s="2" t="s">
        <v>30754</v>
      </c>
    </row>
    <row r="461" spans="1:4" x14ac:dyDescent="0.25">
      <c r="A461" s="8">
        <v>955</v>
      </c>
      <c r="B461" s="2" t="s">
        <v>30755</v>
      </c>
      <c r="C461" s="9">
        <v>40346</v>
      </c>
      <c r="D461" s="2" t="s">
        <v>30756</v>
      </c>
    </row>
    <row r="462" spans="1:4" x14ac:dyDescent="0.25">
      <c r="A462" s="8">
        <v>953</v>
      </c>
      <c r="B462" s="2" t="s">
        <v>30757</v>
      </c>
      <c r="C462" s="9">
        <v>40255</v>
      </c>
      <c r="D462" s="2" t="s">
        <v>30758</v>
      </c>
    </row>
    <row r="463" spans="1:4" x14ac:dyDescent="0.25">
      <c r="A463" s="8">
        <v>951</v>
      </c>
      <c r="B463" s="2" t="s">
        <v>30759</v>
      </c>
      <c r="C463" s="9">
        <v>40253</v>
      </c>
      <c r="D463" s="2" t="s">
        <v>30760</v>
      </c>
    </row>
    <row r="464" spans="1:4" x14ac:dyDescent="0.25">
      <c r="A464" s="8">
        <v>949</v>
      </c>
      <c r="B464" s="2" t="s">
        <v>30761</v>
      </c>
      <c r="C464" s="9">
        <v>40239</v>
      </c>
      <c r="D464" s="2" t="s">
        <v>30762</v>
      </c>
    </row>
    <row r="465" spans="1:4" x14ac:dyDescent="0.25">
      <c r="A465" s="8">
        <v>948</v>
      </c>
      <c r="B465" s="2" t="s">
        <v>30611</v>
      </c>
      <c r="C465" s="9">
        <v>40274</v>
      </c>
      <c r="D465" s="2" t="s">
        <v>30763</v>
      </c>
    </row>
    <row r="466" spans="1:4" x14ac:dyDescent="0.25">
      <c r="A466" s="8">
        <v>947</v>
      </c>
      <c r="B466" s="2" t="s">
        <v>30611</v>
      </c>
      <c r="C466" s="9">
        <v>40298</v>
      </c>
      <c r="D466" s="2" t="s">
        <v>30764</v>
      </c>
    </row>
    <row r="467" spans="1:4" x14ac:dyDescent="0.25">
      <c r="A467" s="8">
        <v>946</v>
      </c>
      <c r="B467" s="2" t="s">
        <v>30660</v>
      </c>
      <c r="C467" s="9">
        <v>40277</v>
      </c>
      <c r="D467" s="2" t="s">
        <v>30765</v>
      </c>
    </row>
    <row r="468" spans="1:4" x14ac:dyDescent="0.25">
      <c r="A468" s="8">
        <v>945</v>
      </c>
      <c r="B468" s="2" t="s">
        <v>30163</v>
      </c>
      <c r="C468" s="9">
        <v>40226</v>
      </c>
      <c r="D468" s="2" t="s">
        <v>30766</v>
      </c>
    </row>
    <row r="469" spans="1:4" x14ac:dyDescent="0.25">
      <c r="A469" s="8">
        <v>944</v>
      </c>
      <c r="B469" s="2" t="s">
        <v>30306</v>
      </c>
      <c r="C469" s="9">
        <v>40226</v>
      </c>
      <c r="D469" s="2" t="s">
        <v>30614</v>
      </c>
    </row>
    <row r="470" spans="1:4" x14ac:dyDescent="0.25">
      <c r="A470" s="8">
        <v>943</v>
      </c>
      <c r="B470" s="2"/>
      <c r="C470" s="2"/>
      <c r="D470" s="2" t="s">
        <v>30767</v>
      </c>
    </row>
    <row r="471" spans="1:4" x14ac:dyDescent="0.25">
      <c r="A471" s="8">
        <v>940</v>
      </c>
      <c r="B471" s="2" t="s">
        <v>30611</v>
      </c>
      <c r="C471" s="9">
        <v>40271</v>
      </c>
      <c r="D471" s="2" t="s">
        <v>30768</v>
      </c>
    </row>
    <row r="472" spans="1:4" x14ac:dyDescent="0.25">
      <c r="A472" s="8">
        <v>939</v>
      </c>
      <c r="B472" s="2" t="s">
        <v>30163</v>
      </c>
      <c r="C472" s="9">
        <v>40270</v>
      </c>
      <c r="D472" s="2" t="s">
        <v>30769</v>
      </c>
    </row>
    <row r="473" spans="1:4" x14ac:dyDescent="0.25">
      <c r="A473" s="8">
        <v>938</v>
      </c>
      <c r="B473" s="2" t="s">
        <v>30770</v>
      </c>
      <c r="C473" s="9">
        <v>40200</v>
      </c>
      <c r="D473" s="2" t="s">
        <v>30771</v>
      </c>
    </row>
    <row r="474" spans="1:4" x14ac:dyDescent="0.25">
      <c r="A474" s="8">
        <v>937</v>
      </c>
      <c r="B474" s="2" t="s">
        <v>30353</v>
      </c>
      <c r="C474" s="9">
        <v>40199</v>
      </c>
      <c r="D474" s="2" t="s">
        <v>30772</v>
      </c>
    </row>
    <row r="475" spans="1:4" x14ac:dyDescent="0.25">
      <c r="A475" s="8">
        <v>936</v>
      </c>
      <c r="B475" s="2" t="s">
        <v>30773</v>
      </c>
      <c r="C475" s="9">
        <v>40190</v>
      </c>
      <c r="D475" s="2" t="s">
        <v>30774</v>
      </c>
    </row>
    <row r="476" spans="1:4" x14ac:dyDescent="0.25">
      <c r="A476" s="8">
        <v>935</v>
      </c>
      <c r="B476" s="2" t="s">
        <v>30775</v>
      </c>
      <c r="C476" s="9">
        <v>40186</v>
      </c>
      <c r="D476" s="2" t="s">
        <v>30776</v>
      </c>
    </row>
    <row r="477" spans="1:4" x14ac:dyDescent="0.25">
      <c r="A477" s="8">
        <v>934</v>
      </c>
      <c r="B477" s="2" t="s">
        <v>30665</v>
      </c>
      <c r="C477" s="9">
        <v>40178</v>
      </c>
      <c r="D477" s="2" t="s">
        <v>30705</v>
      </c>
    </row>
    <row r="478" spans="1:4" x14ac:dyDescent="0.25">
      <c r="A478" s="8">
        <v>933</v>
      </c>
      <c r="B478" s="2" t="s">
        <v>30266</v>
      </c>
      <c r="C478" s="9">
        <v>40177</v>
      </c>
      <c r="D478" s="2" t="s">
        <v>30777</v>
      </c>
    </row>
    <row r="479" spans="1:4" x14ac:dyDescent="0.25">
      <c r="A479" s="8">
        <v>932</v>
      </c>
      <c r="B479" s="2" t="s">
        <v>30778</v>
      </c>
      <c r="C479" s="9">
        <v>40177</v>
      </c>
      <c r="D479" s="2" t="s">
        <v>30779</v>
      </c>
    </row>
    <row r="480" spans="1:4" x14ac:dyDescent="0.25">
      <c r="A480" s="8">
        <v>927</v>
      </c>
      <c r="B480" s="2" t="s">
        <v>30780</v>
      </c>
      <c r="C480" s="9">
        <v>40243</v>
      </c>
      <c r="D480" s="2" t="s">
        <v>30781</v>
      </c>
    </row>
    <row r="481" spans="1:4" x14ac:dyDescent="0.25">
      <c r="A481" s="8">
        <v>926</v>
      </c>
      <c r="B481" s="2"/>
      <c r="C481" s="2"/>
      <c r="D481" s="2" t="s">
        <v>30782</v>
      </c>
    </row>
    <row r="482" spans="1:4" x14ac:dyDescent="0.25">
      <c r="A482" s="8">
        <v>925</v>
      </c>
      <c r="B482" s="2" t="s">
        <v>30783</v>
      </c>
      <c r="C482" s="9">
        <v>40211</v>
      </c>
      <c r="D482" s="2" t="s">
        <v>30784</v>
      </c>
    </row>
    <row r="483" spans="1:4" x14ac:dyDescent="0.25">
      <c r="A483" s="8">
        <v>924</v>
      </c>
      <c r="B483" s="2" t="s">
        <v>30785</v>
      </c>
      <c r="C483" s="9">
        <v>40142</v>
      </c>
      <c r="D483" s="2" t="s">
        <v>30786</v>
      </c>
    </row>
    <row r="484" spans="1:4" x14ac:dyDescent="0.25">
      <c r="A484" s="8">
        <v>923</v>
      </c>
      <c r="B484" s="2" t="s">
        <v>30787</v>
      </c>
      <c r="C484" s="9">
        <v>40137</v>
      </c>
      <c r="D484" s="2" t="s">
        <v>30788</v>
      </c>
    </row>
    <row r="485" spans="1:4" x14ac:dyDescent="0.25">
      <c r="A485" s="8">
        <v>921</v>
      </c>
      <c r="B485" s="2" t="s">
        <v>30304</v>
      </c>
      <c r="C485" s="9">
        <v>40129</v>
      </c>
      <c r="D485" s="2" t="s">
        <v>30789</v>
      </c>
    </row>
    <row r="486" spans="1:4" x14ac:dyDescent="0.25">
      <c r="A486" s="8">
        <v>920</v>
      </c>
      <c r="B486" s="2" t="s">
        <v>30102</v>
      </c>
      <c r="C486" s="9">
        <v>40127</v>
      </c>
      <c r="D486" s="2" t="s">
        <v>30790</v>
      </c>
    </row>
    <row r="487" spans="1:4" x14ac:dyDescent="0.25">
      <c r="A487" s="8">
        <v>919</v>
      </c>
      <c r="B487" s="2" t="s">
        <v>30791</v>
      </c>
      <c r="C487" s="9">
        <v>40163</v>
      </c>
      <c r="D487" s="2" t="s">
        <v>30792</v>
      </c>
    </row>
    <row r="488" spans="1:4" x14ac:dyDescent="0.25">
      <c r="A488" s="8">
        <v>918</v>
      </c>
      <c r="B488" s="2" t="s">
        <v>30793</v>
      </c>
      <c r="C488" s="9">
        <v>40114</v>
      </c>
      <c r="D488" s="2" t="s">
        <v>30253</v>
      </c>
    </row>
    <row r="489" spans="1:4" x14ac:dyDescent="0.25">
      <c r="A489" s="8">
        <v>917</v>
      </c>
      <c r="B489" s="2" t="s">
        <v>30175</v>
      </c>
      <c r="C489" s="9">
        <v>40108</v>
      </c>
      <c r="D489" s="2" t="s">
        <v>30794</v>
      </c>
    </row>
    <row r="490" spans="1:4" x14ac:dyDescent="0.25">
      <c r="A490" s="8">
        <v>916</v>
      </c>
      <c r="B490" s="2" t="s">
        <v>30205</v>
      </c>
      <c r="C490" s="9">
        <v>40074</v>
      </c>
      <c r="D490" s="2" t="s">
        <v>30795</v>
      </c>
    </row>
    <row r="491" spans="1:4" x14ac:dyDescent="0.25">
      <c r="A491" s="8">
        <v>915</v>
      </c>
      <c r="B491" s="2" t="s">
        <v>30773</v>
      </c>
      <c r="C491" s="9">
        <v>40043</v>
      </c>
      <c r="D491" s="2" t="s">
        <v>30796</v>
      </c>
    </row>
    <row r="492" spans="1:4" x14ac:dyDescent="0.25">
      <c r="A492" s="8">
        <v>914</v>
      </c>
      <c r="B492" s="2" t="s">
        <v>30797</v>
      </c>
      <c r="C492" s="9">
        <v>40107</v>
      </c>
      <c r="D492" s="2" t="s">
        <v>30798</v>
      </c>
    </row>
    <row r="493" spans="1:4" x14ac:dyDescent="0.25">
      <c r="A493" s="8">
        <v>913</v>
      </c>
      <c r="B493" s="2"/>
      <c r="C493" s="2"/>
      <c r="D493" s="2" t="s">
        <v>30799</v>
      </c>
    </row>
    <row r="494" spans="1:4" x14ac:dyDescent="0.25">
      <c r="A494" s="8">
        <v>912</v>
      </c>
      <c r="B494" s="2" t="s">
        <v>30102</v>
      </c>
      <c r="C494" s="9">
        <v>40095</v>
      </c>
      <c r="D494" s="2" t="s">
        <v>30800</v>
      </c>
    </row>
    <row r="495" spans="1:4" x14ac:dyDescent="0.25">
      <c r="A495" s="8">
        <v>911</v>
      </c>
      <c r="B495" s="2" t="s">
        <v>30304</v>
      </c>
      <c r="C495" s="9">
        <v>40093</v>
      </c>
      <c r="D495" s="2" t="s">
        <v>30801</v>
      </c>
    </row>
    <row r="496" spans="1:4" x14ac:dyDescent="0.25">
      <c r="A496" s="8">
        <v>909</v>
      </c>
      <c r="B496" s="2" t="s">
        <v>30802</v>
      </c>
      <c r="C496" s="9">
        <v>40092</v>
      </c>
      <c r="D496" s="2" t="s">
        <v>30803</v>
      </c>
    </row>
    <row r="497" spans="1:4" x14ac:dyDescent="0.25">
      <c r="A497" s="8">
        <v>908</v>
      </c>
      <c r="B497" s="2" t="s">
        <v>30804</v>
      </c>
      <c r="C497" s="9">
        <v>40080</v>
      </c>
      <c r="D497" s="2" t="s">
        <v>30805</v>
      </c>
    </row>
    <row r="498" spans="1:4" x14ac:dyDescent="0.25">
      <c r="A498" s="8">
        <v>907</v>
      </c>
      <c r="B498" s="2" t="s">
        <v>30205</v>
      </c>
      <c r="C498" s="9">
        <v>40074</v>
      </c>
      <c r="D498" s="2" t="s">
        <v>30806</v>
      </c>
    </row>
    <row r="499" spans="1:4" x14ac:dyDescent="0.25">
      <c r="A499" s="8">
        <v>906</v>
      </c>
      <c r="B499" s="2" t="s">
        <v>30807</v>
      </c>
      <c r="C499" s="9">
        <v>40074</v>
      </c>
      <c r="D499" s="2" t="s">
        <v>30808</v>
      </c>
    </row>
    <row r="500" spans="1:4" x14ac:dyDescent="0.25">
      <c r="A500" s="8">
        <v>904</v>
      </c>
      <c r="B500" s="2" t="s">
        <v>30555</v>
      </c>
      <c r="C500" s="9">
        <v>40072</v>
      </c>
      <c r="D500" s="2" t="s">
        <v>30809</v>
      </c>
    </row>
    <row r="501" spans="1:4" x14ac:dyDescent="0.25">
      <c r="A501" s="8">
        <v>903</v>
      </c>
      <c r="B501" s="2" t="s">
        <v>30629</v>
      </c>
      <c r="C501" s="9">
        <v>40071</v>
      </c>
      <c r="D501" s="2" t="s">
        <v>30810</v>
      </c>
    </row>
    <row r="502" spans="1:4" x14ac:dyDescent="0.25">
      <c r="A502" s="8">
        <v>902</v>
      </c>
      <c r="B502" s="2" t="s">
        <v>30811</v>
      </c>
      <c r="C502" s="9">
        <v>40065</v>
      </c>
      <c r="D502" s="2" t="s">
        <v>30566</v>
      </c>
    </row>
    <row r="503" spans="1:4" x14ac:dyDescent="0.25">
      <c r="A503" s="8">
        <v>900</v>
      </c>
      <c r="B503" s="2" t="s">
        <v>30812</v>
      </c>
      <c r="C503" s="9">
        <v>40046</v>
      </c>
      <c r="D503" s="2" t="s">
        <v>30813</v>
      </c>
    </row>
    <row r="504" spans="1:4" x14ac:dyDescent="0.25">
      <c r="A504" s="8">
        <v>899</v>
      </c>
      <c r="B504" s="2" t="s">
        <v>30773</v>
      </c>
      <c r="C504" s="9">
        <v>40043</v>
      </c>
      <c r="D504" s="2" t="s">
        <v>30814</v>
      </c>
    </row>
    <row r="505" spans="1:4" x14ac:dyDescent="0.25">
      <c r="A505" s="8">
        <v>898</v>
      </c>
      <c r="B505" s="2" t="s">
        <v>30815</v>
      </c>
      <c r="C505" s="9">
        <v>40039</v>
      </c>
      <c r="D505" s="2" t="s">
        <v>30816</v>
      </c>
    </row>
    <row r="506" spans="1:4" x14ac:dyDescent="0.25">
      <c r="A506" s="8">
        <v>897</v>
      </c>
      <c r="B506" s="2" t="s">
        <v>30187</v>
      </c>
      <c r="C506" s="9">
        <v>40039</v>
      </c>
      <c r="D506" s="2" t="s">
        <v>30817</v>
      </c>
    </row>
    <row r="507" spans="1:4" x14ac:dyDescent="0.25">
      <c r="A507" s="8">
        <v>896</v>
      </c>
      <c r="B507" s="2" t="s">
        <v>30818</v>
      </c>
      <c r="C507" s="9">
        <v>40038</v>
      </c>
      <c r="D507" s="2" t="s">
        <v>30819</v>
      </c>
    </row>
    <row r="508" spans="1:4" x14ac:dyDescent="0.25">
      <c r="A508" s="8">
        <v>895</v>
      </c>
      <c r="B508" s="2" t="s">
        <v>30479</v>
      </c>
      <c r="C508" s="9">
        <v>40038</v>
      </c>
      <c r="D508" s="2" t="s">
        <v>30747</v>
      </c>
    </row>
    <row r="509" spans="1:4" x14ac:dyDescent="0.25">
      <c r="A509" s="8">
        <v>893</v>
      </c>
      <c r="B509" s="2" t="s">
        <v>30820</v>
      </c>
      <c r="C509" s="9">
        <v>40074</v>
      </c>
      <c r="D509" s="2" t="s">
        <v>30821</v>
      </c>
    </row>
    <row r="510" spans="1:4" x14ac:dyDescent="0.25">
      <c r="A510" s="8">
        <v>892</v>
      </c>
      <c r="B510" s="2" t="s">
        <v>30102</v>
      </c>
      <c r="C510" s="9">
        <v>40017</v>
      </c>
      <c r="D510" s="2" t="s">
        <v>30822</v>
      </c>
    </row>
    <row r="511" spans="1:4" x14ac:dyDescent="0.25">
      <c r="A511" s="8">
        <v>891</v>
      </c>
      <c r="B511" s="2" t="s">
        <v>30823</v>
      </c>
      <c r="C511" s="9">
        <v>40017</v>
      </c>
      <c r="D511" s="2" t="s">
        <v>30824</v>
      </c>
    </row>
    <row r="512" spans="1:4" x14ac:dyDescent="0.25">
      <c r="A512" s="8">
        <v>890</v>
      </c>
      <c r="B512" s="2" t="s">
        <v>30825</v>
      </c>
      <c r="C512" s="9">
        <v>40015</v>
      </c>
      <c r="D512" s="2" t="s">
        <v>30826</v>
      </c>
    </row>
    <row r="513" spans="1:4" x14ac:dyDescent="0.25">
      <c r="A513" s="8">
        <v>889</v>
      </c>
      <c r="B513" s="2" t="s">
        <v>30827</v>
      </c>
      <c r="C513" s="9">
        <v>39997</v>
      </c>
      <c r="D513" s="2" t="s">
        <v>30403</v>
      </c>
    </row>
    <row r="514" spans="1:4" x14ac:dyDescent="0.25">
      <c r="A514" s="8">
        <v>888</v>
      </c>
      <c r="B514" s="2" t="s">
        <v>30266</v>
      </c>
      <c r="C514" s="9">
        <v>39982</v>
      </c>
      <c r="D514" s="2" t="s">
        <v>30828</v>
      </c>
    </row>
    <row r="515" spans="1:4" x14ac:dyDescent="0.25">
      <c r="A515" s="8">
        <v>887</v>
      </c>
      <c r="B515" s="2" t="s">
        <v>30306</v>
      </c>
      <c r="C515" s="9">
        <v>39982</v>
      </c>
      <c r="D515" s="2" t="s">
        <v>30829</v>
      </c>
    </row>
    <row r="516" spans="1:4" x14ac:dyDescent="0.25">
      <c r="A516" s="8">
        <v>886</v>
      </c>
      <c r="B516" s="2" t="s">
        <v>30787</v>
      </c>
      <c r="C516" s="9">
        <v>40016</v>
      </c>
      <c r="D516" s="2" t="s">
        <v>30830</v>
      </c>
    </row>
    <row r="517" spans="1:4" x14ac:dyDescent="0.25">
      <c r="A517" s="8">
        <v>885</v>
      </c>
      <c r="B517" s="2" t="s">
        <v>30611</v>
      </c>
      <c r="C517" s="9">
        <v>39973</v>
      </c>
      <c r="D517" s="2" t="s">
        <v>30831</v>
      </c>
    </row>
    <row r="518" spans="1:4" x14ac:dyDescent="0.25">
      <c r="A518" s="8">
        <v>884</v>
      </c>
      <c r="B518" s="8" t="s">
        <v>30832</v>
      </c>
      <c r="C518" s="9">
        <v>39969</v>
      </c>
      <c r="D518" s="2" t="s">
        <v>30833</v>
      </c>
    </row>
    <row r="519" spans="1:4" x14ac:dyDescent="0.25">
      <c r="A519" s="8">
        <v>883</v>
      </c>
      <c r="B519" s="2" t="s">
        <v>30169</v>
      </c>
      <c r="C519" s="9">
        <v>39967</v>
      </c>
      <c r="D519" s="2" t="s">
        <v>30834</v>
      </c>
    </row>
    <row r="520" spans="1:4" x14ac:dyDescent="0.25">
      <c r="A520" s="8">
        <v>880</v>
      </c>
      <c r="B520" s="2" t="s">
        <v>30295</v>
      </c>
      <c r="C520" s="9">
        <v>39954</v>
      </c>
      <c r="D520" s="2" t="s">
        <v>30835</v>
      </c>
    </row>
    <row r="521" spans="1:4" x14ac:dyDescent="0.25">
      <c r="A521" s="8">
        <v>879</v>
      </c>
      <c r="B521" s="2" t="s">
        <v>30306</v>
      </c>
      <c r="C521" s="9">
        <v>39948</v>
      </c>
      <c r="D521" s="2" t="s">
        <v>30836</v>
      </c>
    </row>
    <row r="522" spans="1:4" x14ac:dyDescent="0.25">
      <c r="A522" s="8">
        <v>878</v>
      </c>
      <c r="B522" s="2" t="s">
        <v>30837</v>
      </c>
      <c r="C522" s="9">
        <v>39945</v>
      </c>
      <c r="D522" s="2" t="s">
        <v>30838</v>
      </c>
    </row>
    <row r="523" spans="1:4" x14ac:dyDescent="0.25">
      <c r="A523" s="8">
        <v>876</v>
      </c>
      <c r="B523" s="2" t="s">
        <v>30839</v>
      </c>
      <c r="C523" s="9">
        <v>40001</v>
      </c>
      <c r="D523" s="2" t="s">
        <v>30840</v>
      </c>
    </row>
    <row r="524" spans="1:4" x14ac:dyDescent="0.25">
      <c r="A524" s="8">
        <v>875</v>
      </c>
      <c r="B524" s="2" t="s">
        <v>30169</v>
      </c>
      <c r="C524" s="9">
        <v>39932</v>
      </c>
      <c r="D524" s="2" t="s">
        <v>30543</v>
      </c>
    </row>
    <row r="525" spans="1:4" x14ac:dyDescent="0.25">
      <c r="A525" s="8">
        <v>874</v>
      </c>
      <c r="B525" s="2" t="s">
        <v>30169</v>
      </c>
      <c r="C525" s="9">
        <v>39932</v>
      </c>
      <c r="D525" s="2" t="s">
        <v>30841</v>
      </c>
    </row>
    <row r="526" spans="1:4" x14ac:dyDescent="0.25">
      <c r="A526" s="8">
        <v>871</v>
      </c>
      <c r="B526" s="2" t="s">
        <v>30842</v>
      </c>
      <c r="C526" s="9">
        <v>39912</v>
      </c>
      <c r="D526" s="2" t="s">
        <v>30434</v>
      </c>
    </row>
    <row r="527" spans="1:4" x14ac:dyDescent="0.25">
      <c r="A527" s="8">
        <v>870</v>
      </c>
      <c r="B527" s="2" t="s">
        <v>30843</v>
      </c>
      <c r="C527" s="9">
        <v>39910</v>
      </c>
      <c r="D527" s="2" t="s">
        <v>30844</v>
      </c>
    </row>
    <row r="528" spans="1:4" x14ac:dyDescent="0.25">
      <c r="A528" s="8">
        <v>869</v>
      </c>
      <c r="B528" s="2" t="s">
        <v>30175</v>
      </c>
      <c r="C528" s="9">
        <v>39896</v>
      </c>
      <c r="D528" s="2" t="s">
        <v>30271</v>
      </c>
    </row>
    <row r="529" spans="1:4" x14ac:dyDescent="0.25">
      <c r="A529" s="8">
        <v>868</v>
      </c>
      <c r="B529" s="2" t="s">
        <v>30770</v>
      </c>
      <c r="C529" s="9">
        <v>39896</v>
      </c>
      <c r="D529" s="2" t="s">
        <v>30845</v>
      </c>
    </row>
    <row r="530" spans="1:4" x14ac:dyDescent="0.25">
      <c r="A530" s="8">
        <v>865</v>
      </c>
      <c r="B530" s="2" t="s">
        <v>30205</v>
      </c>
      <c r="C530" s="9">
        <v>39891</v>
      </c>
      <c r="D530" s="2" t="s">
        <v>30846</v>
      </c>
    </row>
    <row r="531" spans="1:4" x14ac:dyDescent="0.25">
      <c r="A531" s="8">
        <v>864</v>
      </c>
      <c r="B531" s="2" t="s">
        <v>30165</v>
      </c>
      <c r="C531" s="9">
        <v>39973</v>
      </c>
      <c r="D531" s="2" t="s">
        <v>30319</v>
      </c>
    </row>
    <row r="532" spans="1:4" x14ac:dyDescent="0.25">
      <c r="A532" s="8">
        <v>863</v>
      </c>
      <c r="B532" s="2" t="s">
        <v>30187</v>
      </c>
      <c r="C532" s="9">
        <v>39921</v>
      </c>
      <c r="D532" s="2" t="s">
        <v>30847</v>
      </c>
    </row>
    <row r="533" spans="1:4" x14ac:dyDescent="0.25">
      <c r="A533" s="8">
        <v>862</v>
      </c>
      <c r="B533" s="2" t="s">
        <v>30848</v>
      </c>
      <c r="C533" s="9">
        <v>39849</v>
      </c>
      <c r="D533" s="2" t="s">
        <v>30849</v>
      </c>
    </row>
    <row r="534" spans="1:4" x14ac:dyDescent="0.25">
      <c r="A534" s="8">
        <v>861</v>
      </c>
      <c r="B534" s="2" t="s">
        <v>30160</v>
      </c>
      <c r="C534" s="9">
        <v>39843</v>
      </c>
      <c r="D534" s="2" t="s">
        <v>30850</v>
      </c>
    </row>
    <row r="535" spans="1:4" x14ac:dyDescent="0.25">
      <c r="A535" s="8">
        <v>860</v>
      </c>
      <c r="B535" s="2" t="s">
        <v>30851</v>
      </c>
      <c r="C535" s="9">
        <v>39843</v>
      </c>
      <c r="D535" s="2" t="s">
        <v>30852</v>
      </c>
    </row>
    <row r="536" spans="1:4" x14ac:dyDescent="0.25">
      <c r="A536" s="8">
        <v>856</v>
      </c>
      <c r="B536" s="2" t="s">
        <v>30853</v>
      </c>
      <c r="C536" s="9">
        <v>39906</v>
      </c>
      <c r="D536" s="2" t="s">
        <v>30699</v>
      </c>
    </row>
    <row r="537" spans="1:4" x14ac:dyDescent="0.25">
      <c r="A537" s="8">
        <v>853</v>
      </c>
      <c r="B537" s="2" t="s">
        <v>30205</v>
      </c>
      <c r="C537" s="9">
        <v>39833</v>
      </c>
      <c r="D537" s="2" t="s">
        <v>30601</v>
      </c>
    </row>
    <row r="538" spans="1:4" x14ac:dyDescent="0.25">
      <c r="A538" s="8">
        <v>852</v>
      </c>
      <c r="B538" s="2" t="s">
        <v>30854</v>
      </c>
      <c r="C538" s="9">
        <v>39827</v>
      </c>
      <c r="D538" s="2" t="s">
        <v>30855</v>
      </c>
    </row>
    <row r="539" spans="1:4" x14ac:dyDescent="0.25">
      <c r="A539" s="8">
        <v>851</v>
      </c>
      <c r="B539" s="2" t="s">
        <v>30856</v>
      </c>
      <c r="C539" s="9">
        <v>39821</v>
      </c>
      <c r="D539" s="2" t="s">
        <v>30610</v>
      </c>
    </row>
    <row r="540" spans="1:4" x14ac:dyDescent="0.25">
      <c r="A540" s="8">
        <v>850</v>
      </c>
      <c r="B540" s="2" t="s">
        <v>30357</v>
      </c>
      <c r="C540" s="9">
        <v>39813</v>
      </c>
      <c r="D540" s="2" t="s">
        <v>30358</v>
      </c>
    </row>
    <row r="541" spans="1:4" x14ac:dyDescent="0.25">
      <c r="A541" s="8">
        <v>849</v>
      </c>
      <c r="B541" s="2" t="s">
        <v>30787</v>
      </c>
      <c r="C541" s="9">
        <v>39871</v>
      </c>
      <c r="D541" s="2" t="s">
        <v>30788</v>
      </c>
    </row>
    <row r="542" spans="1:4" x14ac:dyDescent="0.25">
      <c r="A542" s="8">
        <v>847</v>
      </c>
      <c r="B542" s="2" t="s">
        <v>30811</v>
      </c>
      <c r="C542" s="9">
        <v>39798</v>
      </c>
      <c r="D542" s="2" t="s">
        <v>30857</v>
      </c>
    </row>
    <row r="543" spans="1:4" x14ac:dyDescent="0.25">
      <c r="A543" s="8">
        <v>846</v>
      </c>
      <c r="B543" s="2" t="s">
        <v>30163</v>
      </c>
      <c r="C543" s="9">
        <v>39823</v>
      </c>
      <c r="D543" s="2" t="s">
        <v>30272</v>
      </c>
    </row>
    <row r="544" spans="1:4" x14ac:dyDescent="0.25">
      <c r="A544" s="8">
        <v>845</v>
      </c>
      <c r="B544" s="2" t="s">
        <v>30858</v>
      </c>
      <c r="C544" s="9">
        <v>39792</v>
      </c>
      <c r="D544" s="2" t="s">
        <v>30859</v>
      </c>
    </row>
    <row r="545" spans="1:4" x14ac:dyDescent="0.25">
      <c r="A545" s="8">
        <v>844</v>
      </c>
      <c r="B545" s="2" t="s">
        <v>30860</v>
      </c>
      <c r="C545" s="9">
        <v>39785</v>
      </c>
      <c r="D545" s="2" t="s">
        <v>30861</v>
      </c>
    </row>
    <row r="546" spans="1:4" x14ac:dyDescent="0.25">
      <c r="A546" s="8">
        <v>843</v>
      </c>
      <c r="B546" s="2" t="s">
        <v>30802</v>
      </c>
      <c r="C546" s="9">
        <v>39785</v>
      </c>
      <c r="D546" s="2" t="s">
        <v>30862</v>
      </c>
    </row>
    <row r="547" spans="1:4" x14ac:dyDescent="0.25">
      <c r="A547" s="8">
        <v>839</v>
      </c>
      <c r="B547" s="2" t="s">
        <v>30863</v>
      </c>
      <c r="C547" s="9">
        <v>39773</v>
      </c>
      <c r="D547" s="2" t="s">
        <v>30701</v>
      </c>
    </row>
    <row r="548" spans="1:4" x14ac:dyDescent="0.25">
      <c r="A548" s="8">
        <v>837</v>
      </c>
      <c r="B548" s="2" t="s">
        <v>30864</v>
      </c>
      <c r="C548" s="9">
        <v>39764</v>
      </c>
      <c r="D548" s="2" t="s">
        <v>30403</v>
      </c>
    </row>
    <row r="549" spans="1:4" x14ac:dyDescent="0.25">
      <c r="A549" s="8">
        <v>836</v>
      </c>
      <c r="B549" s="2" t="s">
        <v>30293</v>
      </c>
      <c r="C549" s="9">
        <v>39764</v>
      </c>
      <c r="D549" s="2" t="s">
        <v>30865</v>
      </c>
    </row>
    <row r="550" spans="1:4" x14ac:dyDescent="0.25">
      <c r="A550" s="8">
        <v>835</v>
      </c>
      <c r="B550" s="2" t="s">
        <v>30308</v>
      </c>
      <c r="C550" s="9">
        <v>39808</v>
      </c>
      <c r="D550" s="2" t="s">
        <v>30272</v>
      </c>
    </row>
    <row r="551" spans="1:4" x14ac:dyDescent="0.25">
      <c r="A551" s="8">
        <v>834</v>
      </c>
      <c r="B551" s="2" t="s">
        <v>30866</v>
      </c>
      <c r="C551" s="9">
        <v>39750</v>
      </c>
      <c r="D551" s="2" t="s">
        <v>30349</v>
      </c>
    </row>
    <row r="552" spans="1:4" x14ac:dyDescent="0.25">
      <c r="A552" s="8">
        <v>832</v>
      </c>
      <c r="B552" s="2" t="s">
        <v>30773</v>
      </c>
      <c r="C552" s="9">
        <v>39742</v>
      </c>
      <c r="D552" s="2" t="s">
        <v>30774</v>
      </c>
    </row>
    <row r="553" spans="1:4" x14ac:dyDescent="0.25">
      <c r="A553" s="8">
        <v>831</v>
      </c>
      <c r="B553" s="2" t="s">
        <v>30595</v>
      </c>
      <c r="C553" s="9">
        <v>39736</v>
      </c>
      <c r="D553" s="2" t="s">
        <v>30867</v>
      </c>
    </row>
    <row r="554" spans="1:4" x14ac:dyDescent="0.25">
      <c r="A554" s="8">
        <v>830</v>
      </c>
      <c r="B554" s="2" t="s">
        <v>30868</v>
      </c>
      <c r="C554" s="9">
        <v>39729</v>
      </c>
      <c r="D554" s="2" t="s">
        <v>30103</v>
      </c>
    </row>
    <row r="555" spans="1:4" x14ac:dyDescent="0.25">
      <c r="A555" s="8">
        <v>829</v>
      </c>
      <c r="B555" s="2" t="s">
        <v>30868</v>
      </c>
      <c r="C555" s="9">
        <v>39729</v>
      </c>
      <c r="D555" s="2" t="s">
        <v>30249</v>
      </c>
    </row>
    <row r="556" spans="1:4" x14ac:dyDescent="0.25">
      <c r="A556" s="8">
        <v>828</v>
      </c>
      <c r="B556" s="2" t="s">
        <v>30869</v>
      </c>
      <c r="C556" s="9">
        <v>39718</v>
      </c>
      <c r="D556" s="2" t="s">
        <v>30870</v>
      </c>
    </row>
    <row r="557" spans="1:4" x14ac:dyDescent="0.25">
      <c r="A557" s="8">
        <v>827</v>
      </c>
      <c r="B557" s="2" t="s">
        <v>30266</v>
      </c>
      <c r="C557" s="9">
        <v>39700</v>
      </c>
      <c r="D557" s="2" t="s">
        <v>30828</v>
      </c>
    </row>
    <row r="558" spans="1:4" x14ac:dyDescent="0.25">
      <c r="A558" s="8">
        <v>826</v>
      </c>
      <c r="B558" s="2" t="s">
        <v>30665</v>
      </c>
      <c r="C558" s="9">
        <v>39694</v>
      </c>
      <c r="D558" s="2" t="s">
        <v>30871</v>
      </c>
    </row>
    <row r="559" spans="1:4" x14ac:dyDescent="0.25">
      <c r="A559" s="8">
        <v>825</v>
      </c>
      <c r="B559" s="2" t="s">
        <v>30872</v>
      </c>
      <c r="C559" s="9">
        <v>39688</v>
      </c>
      <c r="D559" s="2" t="s">
        <v>30873</v>
      </c>
    </row>
    <row r="560" spans="1:4" x14ac:dyDescent="0.25">
      <c r="A560" s="8">
        <v>824</v>
      </c>
      <c r="B560" s="2" t="s">
        <v>30102</v>
      </c>
      <c r="C560" s="9">
        <v>39702</v>
      </c>
      <c r="D560" s="2" t="s">
        <v>30874</v>
      </c>
    </row>
    <row r="561" spans="1:4" x14ac:dyDescent="0.25">
      <c r="A561" s="8">
        <v>823</v>
      </c>
      <c r="B561" s="2" t="s">
        <v>30875</v>
      </c>
      <c r="C561" s="9">
        <v>39680</v>
      </c>
      <c r="D561" s="2" t="s">
        <v>30876</v>
      </c>
    </row>
    <row r="562" spans="1:4" x14ac:dyDescent="0.25">
      <c r="A562" s="8">
        <v>822</v>
      </c>
      <c r="B562" s="2" t="s">
        <v>30723</v>
      </c>
      <c r="C562" s="9">
        <v>39674</v>
      </c>
      <c r="D562" s="2" t="s">
        <v>30877</v>
      </c>
    </row>
    <row r="563" spans="1:4" x14ac:dyDescent="0.25">
      <c r="A563" s="8">
        <v>821</v>
      </c>
      <c r="B563" s="2" t="s">
        <v>30878</v>
      </c>
      <c r="C563" s="9">
        <v>39666</v>
      </c>
      <c r="D563" s="2" t="s">
        <v>30198</v>
      </c>
    </row>
    <row r="564" spans="1:4" x14ac:dyDescent="0.25">
      <c r="A564" s="8">
        <v>820</v>
      </c>
      <c r="B564" s="2" t="s">
        <v>30266</v>
      </c>
      <c r="C564" s="9">
        <v>39660</v>
      </c>
      <c r="D564" s="2" t="s">
        <v>30879</v>
      </c>
    </row>
    <row r="565" spans="1:4" x14ac:dyDescent="0.25">
      <c r="A565" s="8">
        <v>818</v>
      </c>
      <c r="B565" s="2" t="s">
        <v>30880</v>
      </c>
      <c r="C565" s="9">
        <v>39658</v>
      </c>
      <c r="D565" s="2" t="s">
        <v>30881</v>
      </c>
    </row>
    <row r="566" spans="1:4" x14ac:dyDescent="0.25">
      <c r="A566" s="8">
        <v>817</v>
      </c>
      <c r="B566" s="2" t="s">
        <v>30856</v>
      </c>
      <c r="C566" s="9">
        <v>39658</v>
      </c>
      <c r="D566" s="2" t="s">
        <v>30882</v>
      </c>
    </row>
    <row r="567" spans="1:4" x14ac:dyDescent="0.25">
      <c r="A567" s="8">
        <v>816</v>
      </c>
      <c r="B567" s="2" t="s">
        <v>30215</v>
      </c>
      <c r="C567" s="9">
        <v>39658</v>
      </c>
      <c r="D567" s="2" t="s">
        <v>30883</v>
      </c>
    </row>
    <row r="568" spans="1:4" x14ac:dyDescent="0.25">
      <c r="A568" s="8">
        <v>815</v>
      </c>
      <c r="B568" s="2" t="s">
        <v>30205</v>
      </c>
      <c r="C568" s="9">
        <v>39674</v>
      </c>
      <c r="D568" s="2" t="s">
        <v>30884</v>
      </c>
    </row>
    <row r="569" spans="1:4" x14ac:dyDescent="0.25">
      <c r="A569" s="8">
        <v>814</v>
      </c>
      <c r="B569" s="2" t="s">
        <v>30885</v>
      </c>
      <c r="C569" s="9">
        <v>39631</v>
      </c>
      <c r="D569" s="2" t="s">
        <v>30249</v>
      </c>
    </row>
    <row r="570" spans="1:4" x14ac:dyDescent="0.25">
      <c r="A570" s="8">
        <v>813</v>
      </c>
      <c r="B570" s="2" t="s">
        <v>30886</v>
      </c>
      <c r="C570" s="9">
        <v>39626</v>
      </c>
      <c r="D570" s="2" t="s">
        <v>30887</v>
      </c>
    </row>
    <row r="571" spans="1:4" x14ac:dyDescent="0.25">
      <c r="A571" s="8">
        <v>812</v>
      </c>
      <c r="B571" s="2" t="s">
        <v>30584</v>
      </c>
      <c r="C571" s="9">
        <v>39618</v>
      </c>
      <c r="D571" s="2" t="s">
        <v>30585</v>
      </c>
    </row>
    <row r="572" spans="1:4" x14ac:dyDescent="0.25">
      <c r="A572" s="8">
        <v>810</v>
      </c>
      <c r="B572" s="2" t="s">
        <v>30888</v>
      </c>
      <c r="C572" s="9">
        <v>39610</v>
      </c>
      <c r="D572" s="2" t="s">
        <v>30889</v>
      </c>
    </row>
    <row r="573" spans="1:4" x14ac:dyDescent="0.25">
      <c r="A573" s="8">
        <v>808</v>
      </c>
      <c r="B573" s="2" t="s">
        <v>30623</v>
      </c>
      <c r="C573" s="9">
        <v>39655</v>
      </c>
      <c r="D573" s="2" t="s">
        <v>30624</v>
      </c>
    </row>
    <row r="574" spans="1:4" x14ac:dyDescent="0.25">
      <c r="A574" s="8">
        <v>807</v>
      </c>
      <c r="B574" s="2" t="s">
        <v>30890</v>
      </c>
      <c r="C574" s="9">
        <v>39604</v>
      </c>
      <c r="D574" s="2" t="s">
        <v>30891</v>
      </c>
    </row>
    <row r="575" spans="1:4" x14ac:dyDescent="0.25">
      <c r="A575" s="8">
        <v>806</v>
      </c>
      <c r="B575" s="2" t="s">
        <v>30175</v>
      </c>
      <c r="C575" s="9">
        <v>39603</v>
      </c>
      <c r="D575" s="2" t="s">
        <v>30589</v>
      </c>
    </row>
    <row r="576" spans="1:4" x14ac:dyDescent="0.25">
      <c r="A576" s="8">
        <v>805</v>
      </c>
      <c r="B576" s="2" t="s">
        <v>30892</v>
      </c>
      <c r="C576" s="9">
        <v>39603</v>
      </c>
      <c r="D576" s="2" t="s">
        <v>30893</v>
      </c>
    </row>
    <row r="577" spans="1:4" x14ac:dyDescent="0.25">
      <c r="A577" s="8">
        <v>804</v>
      </c>
      <c r="B577" s="2" t="s">
        <v>30611</v>
      </c>
      <c r="C577" s="9">
        <v>39586</v>
      </c>
      <c r="D577" s="2" t="s">
        <v>30894</v>
      </c>
    </row>
    <row r="578" spans="1:4" x14ac:dyDescent="0.25">
      <c r="A578" s="8">
        <v>802</v>
      </c>
      <c r="B578" s="2" t="s">
        <v>30295</v>
      </c>
      <c r="C578" s="9">
        <v>39569</v>
      </c>
      <c r="D578" s="2" t="s">
        <v>30895</v>
      </c>
    </row>
    <row r="579" spans="1:4" x14ac:dyDescent="0.25">
      <c r="A579" s="8">
        <v>801</v>
      </c>
      <c r="B579" s="2" t="s">
        <v>30295</v>
      </c>
      <c r="C579" s="9">
        <v>39569</v>
      </c>
      <c r="D579" s="2" t="s">
        <v>30896</v>
      </c>
    </row>
    <row r="580" spans="1:4" x14ac:dyDescent="0.25">
      <c r="A580" s="8">
        <v>800</v>
      </c>
      <c r="B580" s="2" t="s">
        <v>30897</v>
      </c>
      <c r="C580" s="9">
        <v>39569</v>
      </c>
      <c r="D580" s="2" t="s">
        <v>30898</v>
      </c>
    </row>
    <row r="581" spans="1:4" x14ac:dyDescent="0.25">
      <c r="A581" s="8">
        <v>799</v>
      </c>
      <c r="B581" s="2" t="s">
        <v>30899</v>
      </c>
      <c r="C581" s="9">
        <v>39563</v>
      </c>
      <c r="D581" s="2" t="s">
        <v>30900</v>
      </c>
    </row>
    <row r="582" spans="1:4" x14ac:dyDescent="0.25">
      <c r="A582" s="8">
        <v>798</v>
      </c>
      <c r="B582" s="2" t="s">
        <v>30797</v>
      </c>
      <c r="C582" s="9">
        <v>39557</v>
      </c>
      <c r="D582" s="2" t="s">
        <v>30901</v>
      </c>
    </row>
    <row r="583" spans="1:4" x14ac:dyDescent="0.25">
      <c r="A583" s="8">
        <v>794</v>
      </c>
      <c r="B583" s="2" t="s">
        <v>30902</v>
      </c>
      <c r="C583" s="9">
        <v>39548</v>
      </c>
      <c r="D583" s="2" t="s">
        <v>30903</v>
      </c>
    </row>
    <row r="584" spans="1:4" x14ac:dyDescent="0.25">
      <c r="A584" s="8">
        <v>793</v>
      </c>
      <c r="B584" s="2" t="s">
        <v>30904</v>
      </c>
      <c r="C584" s="9">
        <v>39539</v>
      </c>
      <c r="D584" s="2" t="s">
        <v>30905</v>
      </c>
    </row>
    <row r="585" spans="1:4" x14ac:dyDescent="0.25">
      <c r="A585" s="8">
        <v>792</v>
      </c>
      <c r="B585" s="2" t="s">
        <v>30513</v>
      </c>
      <c r="C585" s="9">
        <v>39533</v>
      </c>
      <c r="D585" s="2" t="s">
        <v>30592</v>
      </c>
    </row>
    <row r="586" spans="1:4" x14ac:dyDescent="0.25">
      <c r="A586" s="8">
        <v>790</v>
      </c>
      <c r="B586" s="2" t="s">
        <v>30332</v>
      </c>
      <c r="C586" s="9">
        <v>39526</v>
      </c>
      <c r="D586" s="2" t="s">
        <v>30906</v>
      </c>
    </row>
    <row r="587" spans="1:4" x14ac:dyDescent="0.25">
      <c r="A587" s="8">
        <v>788</v>
      </c>
      <c r="B587" s="2" t="s">
        <v>30907</v>
      </c>
      <c r="C587" s="9">
        <v>39521</v>
      </c>
      <c r="D587" s="2" t="s">
        <v>30908</v>
      </c>
    </row>
    <row r="588" spans="1:4" x14ac:dyDescent="0.25">
      <c r="A588" s="8">
        <v>787</v>
      </c>
      <c r="B588" s="2" t="s">
        <v>30812</v>
      </c>
      <c r="C588" s="9">
        <v>39619</v>
      </c>
      <c r="D588" s="2" t="s">
        <v>30909</v>
      </c>
    </row>
    <row r="589" spans="1:4" x14ac:dyDescent="0.25">
      <c r="A589" s="8">
        <v>785</v>
      </c>
      <c r="B589" s="2" t="s">
        <v>30811</v>
      </c>
      <c r="C589" s="9">
        <v>39514</v>
      </c>
      <c r="D589" s="2" t="s">
        <v>30910</v>
      </c>
    </row>
    <row r="590" spans="1:4" x14ac:dyDescent="0.25">
      <c r="A590" s="8">
        <v>784</v>
      </c>
      <c r="B590" s="2" t="s">
        <v>30362</v>
      </c>
      <c r="C590" s="9">
        <v>39513</v>
      </c>
      <c r="D590" s="2" t="s">
        <v>30911</v>
      </c>
    </row>
    <row r="591" spans="1:4" x14ac:dyDescent="0.25">
      <c r="A591" s="8">
        <v>783</v>
      </c>
      <c r="B591" s="2" t="s">
        <v>30912</v>
      </c>
      <c r="C591" s="9">
        <v>39513</v>
      </c>
      <c r="D591" s="2" t="s">
        <v>30913</v>
      </c>
    </row>
    <row r="592" spans="1:4" x14ac:dyDescent="0.25">
      <c r="A592" s="8">
        <v>780</v>
      </c>
      <c r="B592" s="2"/>
      <c r="C592" s="2"/>
      <c r="D592" s="2" t="s">
        <v>30914</v>
      </c>
    </row>
    <row r="593" spans="1:4" x14ac:dyDescent="0.25">
      <c r="A593" s="8">
        <v>778</v>
      </c>
      <c r="B593" s="2" t="s">
        <v>30915</v>
      </c>
      <c r="C593" s="9">
        <v>39500</v>
      </c>
      <c r="D593" s="2" t="s">
        <v>30916</v>
      </c>
    </row>
    <row r="594" spans="1:4" x14ac:dyDescent="0.25">
      <c r="A594" s="8">
        <v>776</v>
      </c>
      <c r="B594" s="2" t="s">
        <v>30917</v>
      </c>
      <c r="C594" s="9">
        <v>39542</v>
      </c>
      <c r="D594" s="2" t="s">
        <v>30918</v>
      </c>
    </row>
    <row r="595" spans="1:4" x14ac:dyDescent="0.25">
      <c r="A595" s="8">
        <v>775</v>
      </c>
      <c r="B595" s="2" t="s">
        <v>30513</v>
      </c>
      <c r="C595" s="9">
        <v>39475</v>
      </c>
      <c r="D595" s="2" t="s">
        <v>30592</v>
      </c>
    </row>
    <row r="596" spans="1:4" x14ac:dyDescent="0.25">
      <c r="A596" s="8">
        <v>774</v>
      </c>
      <c r="B596" s="2" t="s">
        <v>30919</v>
      </c>
      <c r="C596" s="9">
        <v>39472</v>
      </c>
      <c r="D596" s="2" t="s">
        <v>30920</v>
      </c>
    </row>
    <row r="597" spans="1:4" x14ac:dyDescent="0.25">
      <c r="A597" s="8">
        <v>773</v>
      </c>
      <c r="B597" s="2" t="s">
        <v>30921</v>
      </c>
      <c r="C597" s="9">
        <v>39469</v>
      </c>
      <c r="D597" s="2" t="s">
        <v>30922</v>
      </c>
    </row>
    <row r="598" spans="1:4" x14ac:dyDescent="0.25">
      <c r="A598" s="8">
        <v>772</v>
      </c>
      <c r="B598" s="2" t="s">
        <v>30923</v>
      </c>
      <c r="C598" s="9">
        <v>39515</v>
      </c>
      <c r="D598" s="2" t="s">
        <v>30924</v>
      </c>
    </row>
    <row r="599" spans="1:4" x14ac:dyDescent="0.25">
      <c r="A599" s="8">
        <v>771</v>
      </c>
      <c r="B599" s="2" t="s">
        <v>30102</v>
      </c>
      <c r="C599" s="9">
        <v>39513</v>
      </c>
      <c r="D599" s="2" t="s">
        <v>30925</v>
      </c>
    </row>
    <row r="600" spans="1:4" x14ac:dyDescent="0.25">
      <c r="A600" s="8">
        <v>770</v>
      </c>
      <c r="B600" s="2" t="s">
        <v>30353</v>
      </c>
      <c r="C600" s="9">
        <v>39459</v>
      </c>
      <c r="D600" s="2" t="s">
        <v>30238</v>
      </c>
    </row>
    <row r="601" spans="1:4" x14ac:dyDescent="0.25">
      <c r="A601" s="8">
        <v>769</v>
      </c>
      <c r="B601" s="2" t="s">
        <v>30787</v>
      </c>
      <c r="C601" s="9">
        <v>39462</v>
      </c>
      <c r="D601" s="2" t="s">
        <v>30926</v>
      </c>
    </row>
    <row r="602" spans="1:4" x14ac:dyDescent="0.25">
      <c r="A602" s="8">
        <v>768</v>
      </c>
      <c r="B602" s="2" t="s">
        <v>30927</v>
      </c>
      <c r="C602" s="9">
        <v>39458</v>
      </c>
      <c r="D602" s="2" t="s">
        <v>30103</v>
      </c>
    </row>
    <row r="603" spans="1:4" x14ac:dyDescent="0.25">
      <c r="A603" s="8">
        <v>767</v>
      </c>
      <c r="B603" s="2"/>
      <c r="C603" s="2"/>
      <c r="D603" s="2" t="s">
        <v>30928</v>
      </c>
    </row>
    <row r="604" spans="1:4" x14ac:dyDescent="0.25">
      <c r="A604" s="8">
        <v>766</v>
      </c>
      <c r="B604" s="2" t="s">
        <v>30929</v>
      </c>
      <c r="C604" s="9">
        <v>39542</v>
      </c>
      <c r="D604" s="2" t="s">
        <v>30930</v>
      </c>
    </row>
    <row r="605" spans="1:4" x14ac:dyDescent="0.25">
      <c r="A605" s="8">
        <v>765</v>
      </c>
      <c r="B605" s="2" t="s">
        <v>30931</v>
      </c>
      <c r="C605" s="9">
        <v>39527</v>
      </c>
      <c r="D605" s="2" t="s">
        <v>30932</v>
      </c>
    </row>
    <row r="606" spans="1:4" x14ac:dyDescent="0.25">
      <c r="A606" s="8">
        <v>762</v>
      </c>
      <c r="B606" s="2" t="s">
        <v>30933</v>
      </c>
      <c r="C606" s="9">
        <v>39441</v>
      </c>
      <c r="D606" s="2" t="s">
        <v>30699</v>
      </c>
    </row>
    <row r="607" spans="1:4" x14ac:dyDescent="0.25">
      <c r="A607" s="8">
        <v>759</v>
      </c>
      <c r="B607" s="2" t="s">
        <v>30934</v>
      </c>
      <c r="C607" s="9">
        <v>39423</v>
      </c>
      <c r="D607" s="2" t="s">
        <v>30935</v>
      </c>
    </row>
    <row r="608" spans="1:4" x14ac:dyDescent="0.25">
      <c r="A608" s="8">
        <v>758</v>
      </c>
      <c r="B608" s="2" t="s">
        <v>30723</v>
      </c>
      <c r="C608" s="9">
        <v>39417</v>
      </c>
      <c r="D608" s="2" t="s">
        <v>30936</v>
      </c>
    </row>
    <row r="609" spans="1:4" x14ac:dyDescent="0.25">
      <c r="A609" s="8">
        <v>757</v>
      </c>
      <c r="B609" s="2" t="s">
        <v>30937</v>
      </c>
      <c r="C609" s="9">
        <v>39416</v>
      </c>
      <c r="D609" s="2" t="s">
        <v>30938</v>
      </c>
    </row>
    <row r="610" spans="1:4" x14ac:dyDescent="0.25">
      <c r="A610" s="8">
        <v>752</v>
      </c>
      <c r="B610" s="2" t="s">
        <v>30939</v>
      </c>
      <c r="C610" s="9">
        <v>39399</v>
      </c>
      <c r="D610" s="2" t="s">
        <v>30940</v>
      </c>
    </row>
    <row r="611" spans="1:4" x14ac:dyDescent="0.25">
      <c r="A611" s="8">
        <v>751</v>
      </c>
      <c r="B611" s="2" t="s">
        <v>30941</v>
      </c>
      <c r="C611" s="9">
        <v>39381</v>
      </c>
      <c r="D611" s="2" t="s">
        <v>30942</v>
      </c>
    </row>
    <row r="612" spans="1:4" x14ac:dyDescent="0.25">
      <c r="A612" s="8">
        <v>750</v>
      </c>
      <c r="B612" s="2" t="s">
        <v>30584</v>
      </c>
      <c r="C612" s="9">
        <v>39373</v>
      </c>
      <c r="D612" s="2" t="s">
        <v>30585</v>
      </c>
    </row>
    <row r="613" spans="1:4" x14ac:dyDescent="0.25">
      <c r="A613" s="8">
        <v>749</v>
      </c>
      <c r="B613" s="2" t="s">
        <v>30943</v>
      </c>
      <c r="C613" s="9">
        <v>39371</v>
      </c>
      <c r="D613" s="2" t="s">
        <v>30944</v>
      </c>
    </row>
    <row r="614" spans="1:4" x14ac:dyDescent="0.25">
      <c r="A614" s="8">
        <v>748</v>
      </c>
      <c r="B614" s="2" t="s">
        <v>30917</v>
      </c>
      <c r="C614" s="9">
        <v>39366</v>
      </c>
      <c r="D614" s="2" t="s">
        <v>30945</v>
      </c>
    </row>
    <row r="615" spans="1:4" x14ac:dyDescent="0.25">
      <c r="A615" s="8">
        <v>746</v>
      </c>
      <c r="B615" s="2" t="s">
        <v>30912</v>
      </c>
      <c r="C615" s="9">
        <v>39359</v>
      </c>
      <c r="D615" s="2" t="s">
        <v>30946</v>
      </c>
    </row>
    <row r="616" spans="1:4" x14ac:dyDescent="0.25">
      <c r="A616" s="8">
        <v>745</v>
      </c>
      <c r="B616" s="2" t="s">
        <v>30947</v>
      </c>
      <c r="C616" s="9">
        <v>39354</v>
      </c>
      <c r="D616" s="2" t="s">
        <v>30948</v>
      </c>
    </row>
    <row r="617" spans="1:4" x14ac:dyDescent="0.25">
      <c r="A617" s="8">
        <v>744</v>
      </c>
      <c r="B617" s="2" t="s">
        <v>30353</v>
      </c>
      <c r="C617" s="9">
        <v>39367</v>
      </c>
      <c r="D617" s="2" t="s">
        <v>30949</v>
      </c>
    </row>
    <row r="618" spans="1:4" x14ac:dyDescent="0.25">
      <c r="A618" s="8">
        <v>743</v>
      </c>
      <c r="B618" s="2" t="s">
        <v>30950</v>
      </c>
      <c r="C618" s="9">
        <v>39357</v>
      </c>
      <c r="D618" s="2" t="s">
        <v>30951</v>
      </c>
    </row>
    <row r="619" spans="1:4" x14ac:dyDescent="0.25">
      <c r="A619" s="8">
        <v>742</v>
      </c>
      <c r="B619" s="2" t="s">
        <v>30854</v>
      </c>
      <c r="C619" s="9">
        <v>39353</v>
      </c>
      <c r="D619" s="2" t="s">
        <v>30952</v>
      </c>
    </row>
    <row r="620" spans="1:4" x14ac:dyDescent="0.25">
      <c r="A620" s="8">
        <v>741</v>
      </c>
      <c r="B620" s="2" t="s">
        <v>30163</v>
      </c>
      <c r="C620" s="9">
        <v>39353</v>
      </c>
      <c r="D620" s="2" t="s">
        <v>30953</v>
      </c>
    </row>
    <row r="621" spans="1:4" x14ac:dyDescent="0.25">
      <c r="A621" s="8">
        <v>740</v>
      </c>
      <c r="B621" s="2" t="s">
        <v>30917</v>
      </c>
      <c r="C621" s="9">
        <v>39339</v>
      </c>
      <c r="D621" s="2" t="s">
        <v>30954</v>
      </c>
    </row>
    <row r="622" spans="1:4" x14ac:dyDescent="0.25">
      <c r="A622" s="8">
        <v>739</v>
      </c>
      <c r="B622" s="2" t="s">
        <v>30812</v>
      </c>
      <c r="C622" s="9">
        <v>39381</v>
      </c>
      <c r="D622" s="2" t="s">
        <v>30955</v>
      </c>
    </row>
    <row r="623" spans="1:4" x14ac:dyDescent="0.25">
      <c r="A623" s="8">
        <v>737</v>
      </c>
      <c r="B623" s="2" t="s">
        <v>30595</v>
      </c>
      <c r="C623" s="9">
        <v>39330</v>
      </c>
      <c r="D623" s="2" t="s">
        <v>30956</v>
      </c>
    </row>
    <row r="624" spans="1:4" x14ac:dyDescent="0.25">
      <c r="A624" s="8">
        <v>736</v>
      </c>
      <c r="B624" s="2" t="s">
        <v>30957</v>
      </c>
      <c r="C624" s="9">
        <v>39381</v>
      </c>
      <c r="D624" s="2" t="s">
        <v>30958</v>
      </c>
    </row>
    <row r="625" spans="1:4" x14ac:dyDescent="0.25">
      <c r="A625" s="8">
        <v>735</v>
      </c>
      <c r="B625" s="2" t="s">
        <v>30959</v>
      </c>
      <c r="C625" s="9">
        <v>39318</v>
      </c>
      <c r="D625" s="2" t="s">
        <v>30960</v>
      </c>
    </row>
    <row r="626" spans="1:4" x14ac:dyDescent="0.25">
      <c r="A626" s="8">
        <v>734</v>
      </c>
      <c r="B626" s="2" t="s">
        <v>30102</v>
      </c>
      <c r="C626" s="9">
        <v>39317</v>
      </c>
      <c r="D626" s="2" t="s">
        <v>30961</v>
      </c>
    </row>
    <row r="627" spans="1:4" x14ac:dyDescent="0.25">
      <c r="A627" s="8">
        <v>733</v>
      </c>
      <c r="B627" s="2" t="s">
        <v>30962</v>
      </c>
      <c r="C627" s="9">
        <v>39358</v>
      </c>
      <c r="D627" s="2" t="s">
        <v>30963</v>
      </c>
    </row>
    <row r="628" spans="1:4" x14ac:dyDescent="0.25">
      <c r="A628" s="8">
        <v>732</v>
      </c>
      <c r="B628" s="2" t="s">
        <v>30964</v>
      </c>
      <c r="C628" s="9">
        <v>39356</v>
      </c>
      <c r="D628" s="2" t="s">
        <v>30965</v>
      </c>
    </row>
    <row r="629" spans="1:4" x14ac:dyDescent="0.25">
      <c r="A629" s="8">
        <v>731</v>
      </c>
      <c r="B629" s="2" t="s">
        <v>30917</v>
      </c>
      <c r="C629" s="9">
        <v>39308</v>
      </c>
      <c r="D629" s="2" t="s">
        <v>30966</v>
      </c>
    </row>
    <row r="630" spans="1:4" x14ac:dyDescent="0.25">
      <c r="A630" s="8">
        <v>730</v>
      </c>
      <c r="B630" s="2" t="s">
        <v>30967</v>
      </c>
      <c r="C630" s="9">
        <v>39303</v>
      </c>
      <c r="D630" s="2" t="s">
        <v>30749</v>
      </c>
    </row>
    <row r="631" spans="1:4" x14ac:dyDescent="0.25">
      <c r="A631" s="8">
        <v>729</v>
      </c>
      <c r="B631" s="2"/>
      <c r="C631" s="2"/>
      <c r="D631" s="2" t="s">
        <v>30968</v>
      </c>
    </row>
    <row r="632" spans="1:4" x14ac:dyDescent="0.25">
      <c r="A632" s="8">
        <v>728</v>
      </c>
      <c r="B632" s="2" t="s">
        <v>30295</v>
      </c>
      <c r="C632" s="9">
        <v>39337</v>
      </c>
      <c r="D632" s="2" t="s">
        <v>30969</v>
      </c>
    </row>
    <row r="633" spans="1:4" x14ac:dyDescent="0.25">
      <c r="A633" s="8">
        <v>727</v>
      </c>
      <c r="B633" s="2" t="s">
        <v>30917</v>
      </c>
      <c r="C633" s="9">
        <v>39367</v>
      </c>
      <c r="D633" s="2" t="s">
        <v>30970</v>
      </c>
    </row>
    <row r="634" spans="1:4" x14ac:dyDescent="0.25">
      <c r="A634" s="8">
        <v>726</v>
      </c>
      <c r="B634" s="2" t="s">
        <v>30917</v>
      </c>
      <c r="C634" s="9">
        <v>39364</v>
      </c>
      <c r="D634" s="2" t="s">
        <v>30971</v>
      </c>
    </row>
    <row r="635" spans="1:4" x14ac:dyDescent="0.25">
      <c r="A635" s="8">
        <v>725</v>
      </c>
      <c r="B635" s="2" t="s">
        <v>30917</v>
      </c>
      <c r="C635" s="9">
        <v>39364</v>
      </c>
      <c r="D635" s="2" t="s">
        <v>30972</v>
      </c>
    </row>
    <row r="636" spans="1:4" x14ac:dyDescent="0.25">
      <c r="A636" s="8">
        <v>724</v>
      </c>
      <c r="B636" s="2" t="s">
        <v>30973</v>
      </c>
      <c r="C636" s="9">
        <v>39289</v>
      </c>
      <c r="D636" s="2" t="s">
        <v>30974</v>
      </c>
    </row>
    <row r="637" spans="1:4" x14ac:dyDescent="0.25">
      <c r="A637" s="8">
        <v>722</v>
      </c>
      <c r="B637" s="2" t="s">
        <v>30102</v>
      </c>
      <c r="C637" s="9">
        <v>39322</v>
      </c>
      <c r="D637" s="2" t="s">
        <v>30975</v>
      </c>
    </row>
    <row r="638" spans="1:4" x14ac:dyDescent="0.25">
      <c r="A638" s="8">
        <v>721</v>
      </c>
      <c r="B638" s="2" t="s">
        <v>30976</v>
      </c>
      <c r="C638" s="9">
        <v>39324</v>
      </c>
      <c r="D638" s="2" t="s">
        <v>30977</v>
      </c>
    </row>
    <row r="639" spans="1:4" x14ac:dyDescent="0.25">
      <c r="A639" s="8">
        <v>720</v>
      </c>
      <c r="B639" s="2" t="s">
        <v>30978</v>
      </c>
      <c r="C639" s="9">
        <v>39276</v>
      </c>
      <c r="D639" s="2" t="s">
        <v>30979</v>
      </c>
    </row>
    <row r="640" spans="1:4" x14ac:dyDescent="0.25">
      <c r="A640" s="8">
        <v>719</v>
      </c>
      <c r="B640" s="2" t="s">
        <v>30479</v>
      </c>
      <c r="C640" s="9">
        <v>39269</v>
      </c>
      <c r="D640" s="2" t="s">
        <v>30980</v>
      </c>
    </row>
    <row r="641" spans="1:4" x14ac:dyDescent="0.25">
      <c r="A641" s="8">
        <v>717</v>
      </c>
      <c r="B641" s="2" t="s">
        <v>30981</v>
      </c>
      <c r="C641" s="9">
        <v>39254</v>
      </c>
      <c r="D641" s="2" t="s">
        <v>30982</v>
      </c>
    </row>
    <row r="642" spans="1:4" x14ac:dyDescent="0.25">
      <c r="A642" s="8">
        <v>716</v>
      </c>
      <c r="B642" s="2"/>
      <c r="C642" s="2"/>
      <c r="D642" s="2" t="s">
        <v>30983</v>
      </c>
    </row>
    <row r="643" spans="1:4" x14ac:dyDescent="0.25">
      <c r="A643" s="8">
        <v>715</v>
      </c>
      <c r="B643" s="2" t="s">
        <v>30984</v>
      </c>
      <c r="C643" s="9">
        <v>39253</v>
      </c>
      <c r="D643" s="2" t="s">
        <v>30985</v>
      </c>
    </row>
    <row r="644" spans="1:4" x14ac:dyDescent="0.25">
      <c r="A644" s="8">
        <v>713</v>
      </c>
      <c r="B644" s="2" t="s">
        <v>30986</v>
      </c>
      <c r="C644" s="9">
        <v>39245</v>
      </c>
      <c r="D644" s="2" t="s">
        <v>30987</v>
      </c>
    </row>
    <row r="645" spans="1:4" x14ac:dyDescent="0.25">
      <c r="A645" s="8">
        <v>712</v>
      </c>
      <c r="B645" s="2" t="s">
        <v>30917</v>
      </c>
      <c r="C645" s="9">
        <v>39241</v>
      </c>
      <c r="D645" s="2" t="s">
        <v>30988</v>
      </c>
    </row>
    <row r="646" spans="1:4" x14ac:dyDescent="0.25">
      <c r="A646" s="8">
        <v>711</v>
      </c>
      <c r="B646" s="2" t="s">
        <v>30989</v>
      </c>
      <c r="C646" s="9">
        <v>39241</v>
      </c>
      <c r="D646" s="2" t="s">
        <v>30990</v>
      </c>
    </row>
    <row r="647" spans="1:4" x14ac:dyDescent="0.25">
      <c r="A647" s="8">
        <v>710</v>
      </c>
      <c r="B647" s="2" t="s">
        <v>30917</v>
      </c>
      <c r="C647" s="9">
        <v>39241</v>
      </c>
      <c r="D647" s="2" t="s">
        <v>30991</v>
      </c>
    </row>
    <row r="648" spans="1:4" x14ac:dyDescent="0.25">
      <c r="A648" s="8">
        <v>709</v>
      </c>
      <c r="B648" s="2" t="s">
        <v>30992</v>
      </c>
      <c r="C648" s="9">
        <v>39238</v>
      </c>
      <c r="D648" s="2" t="s">
        <v>30765</v>
      </c>
    </row>
    <row r="649" spans="1:4" x14ac:dyDescent="0.25">
      <c r="A649" s="8">
        <v>708</v>
      </c>
      <c r="B649" s="2" t="s">
        <v>30163</v>
      </c>
      <c r="C649" s="9">
        <v>39238</v>
      </c>
      <c r="D649" s="2" t="s">
        <v>30993</v>
      </c>
    </row>
    <row r="650" spans="1:4" x14ac:dyDescent="0.25">
      <c r="A650" s="8">
        <v>707</v>
      </c>
      <c r="B650" s="2" t="s">
        <v>30994</v>
      </c>
      <c r="C650" s="9">
        <v>39290</v>
      </c>
      <c r="D650" s="2" t="s">
        <v>30995</v>
      </c>
    </row>
    <row r="651" spans="1:4" x14ac:dyDescent="0.25">
      <c r="A651" s="8">
        <v>706</v>
      </c>
      <c r="B651" s="2" t="s">
        <v>30996</v>
      </c>
      <c r="C651" s="9">
        <v>39277</v>
      </c>
      <c r="D651" s="2" t="s">
        <v>30997</v>
      </c>
    </row>
    <row r="652" spans="1:4" x14ac:dyDescent="0.25">
      <c r="A652" s="8">
        <v>705</v>
      </c>
      <c r="B652" s="2" t="s">
        <v>30996</v>
      </c>
      <c r="C652" s="9">
        <v>39277</v>
      </c>
      <c r="D652" s="2" t="s">
        <v>30998</v>
      </c>
    </row>
    <row r="653" spans="1:4" x14ac:dyDescent="0.25">
      <c r="A653" s="8">
        <v>704</v>
      </c>
      <c r="B653" s="2" t="s">
        <v>30907</v>
      </c>
      <c r="C653" s="9">
        <v>39224</v>
      </c>
      <c r="D653" s="2" t="s">
        <v>30999</v>
      </c>
    </row>
    <row r="654" spans="1:4" x14ac:dyDescent="0.25">
      <c r="A654" s="8">
        <v>702</v>
      </c>
      <c r="B654" s="2" t="s">
        <v>30595</v>
      </c>
      <c r="C654" s="9">
        <v>39221</v>
      </c>
      <c r="D654" s="2" t="s">
        <v>31000</v>
      </c>
    </row>
    <row r="655" spans="1:4" x14ac:dyDescent="0.25">
      <c r="A655" s="8">
        <v>701</v>
      </c>
      <c r="B655" s="2" t="s">
        <v>30785</v>
      </c>
      <c r="C655" s="9">
        <v>39212</v>
      </c>
      <c r="D655" s="2" t="s">
        <v>30786</v>
      </c>
    </row>
    <row r="656" spans="1:4" x14ac:dyDescent="0.25">
      <c r="A656" s="8">
        <v>699</v>
      </c>
      <c r="B656" s="2" t="s">
        <v>31001</v>
      </c>
      <c r="C656" s="9">
        <v>39210</v>
      </c>
      <c r="D656" s="2" t="s">
        <v>31002</v>
      </c>
    </row>
    <row r="657" spans="1:4" x14ac:dyDescent="0.25">
      <c r="A657" s="8">
        <v>698</v>
      </c>
      <c r="B657" s="2" t="s">
        <v>30907</v>
      </c>
      <c r="C657" s="9">
        <v>39248</v>
      </c>
      <c r="D657" s="2" t="s">
        <v>31003</v>
      </c>
    </row>
    <row r="658" spans="1:4" x14ac:dyDescent="0.25">
      <c r="A658" s="8">
        <v>697</v>
      </c>
      <c r="B658" s="2" t="s">
        <v>31004</v>
      </c>
      <c r="C658" s="9">
        <v>39199</v>
      </c>
      <c r="D658" s="2" t="s">
        <v>31005</v>
      </c>
    </row>
    <row r="659" spans="1:4" x14ac:dyDescent="0.25">
      <c r="A659" s="8">
        <v>695</v>
      </c>
      <c r="B659" s="2" t="s">
        <v>31006</v>
      </c>
      <c r="C659" s="9">
        <v>39248</v>
      </c>
      <c r="D659" s="2" t="s">
        <v>31007</v>
      </c>
    </row>
    <row r="660" spans="1:4" x14ac:dyDescent="0.25">
      <c r="A660" s="8">
        <v>694</v>
      </c>
      <c r="B660" s="2" t="s">
        <v>31008</v>
      </c>
      <c r="C660" s="9">
        <v>39189</v>
      </c>
      <c r="D660" s="2" t="s">
        <v>31009</v>
      </c>
    </row>
    <row r="661" spans="1:4" x14ac:dyDescent="0.25">
      <c r="A661" s="8">
        <v>692</v>
      </c>
      <c r="B661" s="2"/>
      <c r="C661" s="2"/>
      <c r="D661" s="2" t="s">
        <v>31010</v>
      </c>
    </row>
    <row r="662" spans="1:4" x14ac:dyDescent="0.25">
      <c r="A662" s="8">
        <v>691</v>
      </c>
      <c r="B662" s="2" t="s">
        <v>31011</v>
      </c>
      <c r="C662" s="9">
        <v>39176</v>
      </c>
      <c r="D662" s="2" t="s">
        <v>30801</v>
      </c>
    </row>
    <row r="663" spans="1:4" x14ac:dyDescent="0.25">
      <c r="A663" s="8">
        <v>689</v>
      </c>
      <c r="B663" s="2" t="s">
        <v>30153</v>
      </c>
      <c r="C663" s="9">
        <v>39175</v>
      </c>
      <c r="D663" s="2" t="s">
        <v>31012</v>
      </c>
    </row>
    <row r="664" spans="1:4" x14ac:dyDescent="0.25">
      <c r="A664" s="8">
        <v>688</v>
      </c>
      <c r="B664" s="2" t="s">
        <v>31013</v>
      </c>
      <c r="C664" s="9">
        <v>39232</v>
      </c>
      <c r="D664" s="2" t="s">
        <v>31014</v>
      </c>
    </row>
    <row r="665" spans="1:4" x14ac:dyDescent="0.25">
      <c r="A665" s="8">
        <v>687</v>
      </c>
      <c r="B665" s="2" t="s">
        <v>31015</v>
      </c>
      <c r="C665" s="9">
        <v>39226</v>
      </c>
      <c r="D665" s="2" t="s">
        <v>31016</v>
      </c>
    </row>
    <row r="666" spans="1:4" x14ac:dyDescent="0.25">
      <c r="A666" s="8">
        <v>686</v>
      </c>
      <c r="B666" s="2" t="s">
        <v>30623</v>
      </c>
      <c r="C666" s="9">
        <v>39238</v>
      </c>
      <c r="D666" s="2" t="s">
        <v>31017</v>
      </c>
    </row>
    <row r="667" spans="1:4" x14ac:dyDescent="0.25">
      <c r="A667" s="8">
        <v>685</v>
      </c>
      <c r="B667" s="2" t="s">
        <v>31018</v>
      </c>
      <c r="C667" s="9">
        <v>39161</v>
      </c>
      <c r="D667" s="2" t="s">
        <v>31019</v>
      </c>
    </row>
    <row r="668" spans="1:4" x14ac:dyDescent="0.25">
      <c r="A668" s="8">
        <v>684</v>
      </c>
      <c r="B668" s="2" t="s">
        <v>31020</v>
      </c>
      <c r="C668" s="9">
        <v>39161</v>
      </c>
      <c r="D668" s="2" t="s">
        <v>31021</v>
      </c>
    </row>
    <row r="669" spans="1:4" x14ac:dyDescent="0.25">
      <c r="A669" s="8">
        <v>681</v>
      </c>
      <c r="B669" s="2" t="s">
        <v>31022</v>
      </c>
      <c r="C669" s="9">
        <v>39141</v>
      </c>
      <c r="D669" s="2" t="s">
        <v>31023</v>
      </c>
    </row>
    <row r="670" spans="1:4" x14ac:dyDescent="0.25">
      <c r="A670" s="8">
        <v>680</v>
      </c>
      <c r="B670" s="2" t="s">
        <v>30595</v>
      </c>
      <c r="C670" s="9">
        <v>39140</v>
      </c>
      <c r="D670" s="2" t="s">
        <v>31024</v>
      </c>
    </row>
    <row r="671" spans="1:4" x14ac:dyDescent="0.25">
      <c r="A671" s="8">
        <v>679</v>
      </c>
      <c r="B671" s="2" t="s">
        <v>31025</v>
      </c>
      <c r="C671" s="9">
        <v>39179</v>
      </c>
      <c r="D671" s="2" t="s">
        <v>31026</v>
      </c>
    </row>
    <row r="672" spans="1:4" x14ac:dyDescent="0.25">
      <c r="A672" s="8">
        <v>678</v>
      </c>
      <c r="B672" s="2" t="s">
        <v>31027</v>
      </c>
      <c r="C672" s="9">
        <v>39133</v>
      </c>
      <c r="D672" s="2" t="s">
        <v>31028</v>
      </c>
    </row>
    <row r="673" spans="1:4" x14ac:dyDescent="0.25">
      <c r="A673" s="8">
        <v>677</v>
      </c>
      <c r="B673" s="2" t="s">
        <v>30811</v>
      </c>
      <c r="C673" s="9">
        <v>39133</v>
      </c>
      <c r="D673" s="2" t="s">
        <v>31029</v>
      </c>
    </row>
    <row r="674" spans="1:4" x14ac:dyDescent="0.25">
      <c r="A674" s="8">
        <v>676</v>
      </c>
      <c r="B674" s="2" t="s">
        <v>30611</v>
      </c>
      <c r="C674" s="9">
        <v>39121</v>
      </c>
      <c r="D674" s="2" t="s">
        <v>31030</v>
      </c>
    </row>
    <row r="675" spans="1:4" x14ac:dyDescent="0.25">
      <c r="A675" s="8">
        <v>675</v>
      </c>
      <c r="B675" s="2" t="s">
        <v>30907</v>
      </c>
      <c r="C675" s="9">
        <v>39121</v>
      </c>
      <c r="D675" s="2" t="s">
        <v>31031</v>
      </c>
    </row>
    <row r="676" spans="1:4" x14ac:dyDescent="0.25">
      <c r="A676" s="8">
        <v>673</v>
      </c>
      <c r="B676" s="2" t="s">
        <v>30994</v>
      </c>
      <c r="C676" s="9">
        <v>39162</v>
      </c>
      <c r="D676" s="2" t="s">
        <v>31032</v>
      </c>
    </row>
    <row r="677" spans="1:4" x14ac:dyDescent="0.25">
      <c r="A677" s="8">
        <v>671</v>
      </c>
      <c r="B677" s="2" t="s">
        <v>31033</v>
      </c>
      <c r="C677" s="9">
        <v>39113</v>
      </c>
      <c r="D677" s="2" t="s">
        <v>31034</v>
      </c>
    </row>
    <row r="678" spans="1:4" x14ac:dyDescent="0.25">
      <c r="A678" s="8">
        <v>670</v>
      </c>
      <c r="B678" s="2" t="s">
        <v>31011</v>
      </c>
      <c r="C678" s="9">
        <v>39112</v>
      </c>
      <c r="D678" s="2" t="s">
        <v>31035</v>
      </c>
    </row>
    <row r="679" spans="1:4" x14ac:dyDescent="0.25">
      <c r="A679" s="8">
        <v>669</v>
      </c>
      <c r="B679" s="2" t="s">
        <v>31036</v>
      </c>
      <c r="C679" s="9">
        <v>39108</v>
      </c>
      <c r="D679" s="2" t="s">
        <v>31037</v>
      </c>
    </row>
    <row r="680" spans="1:4" x14ac:dyDescent="0.25">
      <c r="A680" s="8">
        <v>668</v>
      </c>
      <c r="B680" s="2" t="s">
        <v>31038</v>
      </c>
      <c r="C680" s="9">
        <v>39157</v>
      </c>
      <c r="D680" s="2" t="s">
        <v>31039</v>
      </c>
    </row>
    <row r="681" spans="1:4" x14ac:dyDescent="0.25">
      <c r="A681" s="8">
        <v>666</v>
      </c>
      <c r="B681" s="2" t="s">
        <v>30917</v>
      </c>
      <c r="C681" s="9">
        <v>39100</v>
      </c>
      <c r="D681" s="2" t="s">
        <v>31040</v>
      </c>
    </row>
    <row r="682" spans="1:4" x14ac:dyDescent="0.25">
      <c r="A682" s="8">
        <v>665</v>
      </c>
      <c r="B682" s="2" t="s">
        <v>31041</v>
      </c>
      <c r="C682" s="9">
        <v>39092</v>
      </c>
      <c r="D682" s="2" t="s">
        <v>31042</v>
      </c>
    </row>
    <row r="683" spans="1:4" x14ac:dyDescent="0.25">
      <c r="A683" s="8">
        <v>664</v>
      </c>
      <c r="B683" s="2" t="s">
        <v>30787</v>
      </c>
      <c r="C683" s="9">
        <v>39087</v>
      </c>
      <c r="D683" s="2" t="s">
        <v>31043</v>
      </c>
    </row>
    <row r="684" spans="1:4" x14ac:dyDescent="0.25">
      <c r="A684" s="8">
        <v>663</v>
      </c>
      <c r="B684" s="2" t="s">
        <v>31044</v>
      </c>
      <c r="C684" s="9">
        <v>39120</v>
      </c>
      <c r="D684" s="2" t="s">
        <v>31045</v>
      </c>
    </row>
    <row r="685" spans="1:4" x14ac:dyDescent="0.25">
      <c r="A685" s="8">
        <v>662</v>
      </c>
      <c r="B685" s="2" t="s">
        <v>31046</v>
      </c>
      <c r="C685" s="9">
        <v>39065</v>
      </c>
      <c r="D685" s="2" t="s">
        <v>30873</v>
      </c>
    </row>
    <row r="686" spans="1:4" x14ac:dyDescent="0.25">
      <c r="A686" s="8">
        <v>660</v>
      </c>
      <c r="B686" s="2" t="s">
        <v>30815</v>
      </c>
      <c r="C686" s="9">
        <v>39049</v>
      </c>
      <c r="D686" s="2" t="s">
        <v>31047</v>
      </c>
    </row>
    <row r="687" spans="1:4" x14ac:dyDescent="0.25">
      <c r="A687" s="8">
        <v>659</v>
      </c>
      <c r="B687" s="2" t="s">
        <v>30917</v>
      </c>
      <c r="C687" s="9">
        <v>39043</v>
      </c>
      <c r="D687" s="2" t="s">
        <v>31048</v>
      </c>
    </row>
    <row r="688" spans="1:4" x14ac:dyDescent="0.25">
      <c r="A688" s="8">
        <v>657</v>
      </c>
      <c r="B688" s="2" t="s">
        <v>30815</v>
      </c>
      <c r="C688" s="9">
        <v>39038</v>
      </c>
      <c r="D688" s="2" t="s">
        <v>31049</v>
      </c>
    </row>
    <row r="689" spans="1:4" x14ac:dyDescent="0.25">
      <c r="A689" s="8">
        <v>656</v>
      </c>
      <c r="B689" s="2" t="s">
        <v>30667</v>
      </c>
      <c r="C689" s="9">
        <v>39035</v>
      </c>
      <c r="D689" s="2" t="s">
        <v>31050</v>
      </c>
    </row>
    <row r="690" spans="1:4" x14ac:dyDescent="0.25">
      <c r="A690" s="8">
        <v>654</v>
      </c>
      <c r="B690" s="2" t="s">
        <v>30917</v>
      </c>
      <c r="C690" s="9">
        <v>39030</v>
      </c>
      <c r="D690" s="2" t="s">
        <v>31051</v>
      </c>
    </row>
    <row r="691" spans="1:4" x14ac:dyDescent="0.25">
      <c r="A691" s="8">
        <v>653</v>
      </c>
      <c r="B691" s="2" t="s">
        <v>30917</v>
      </c>
      <c r="C691" s="9">
        <v>39015</v>
      </c>
      <c r="D691" s="2" t="s">
        <v>30752</v>
      </c>
    </row>
    <row r="692" spans="1:4" x14ac:dyDescent="0.25">
      <c r="A692" s="8">
        <v>652</v>
      </c>
      <c r="B692" s="2" t="s">
        <v>30479</v>
      </c>
      <c r="C692" s="9">
        <v>39010</v>
      </c>
      <c r="D692" s="2" t="s">
        <v>31052</v>
      </c>
    </row>
    <row r="693" spans="1:4" x14ac:dyDescent="0.25">
      <c r="A693" s="8">
        <v>650</v>
      </c>
      <c r="B693" s="2" t="s">
        <v>31053</v>
      </c>
      <c r="C693" s="9">
        <v>38995</v>
      </c>
      <c r="D693" s="2" t="s">
        <v>31054</v>
      </c>
    </row>
    <row r="694" spans="1:4" x14ac:dyDescent="0.25">
      <c r="A694" s="8">
        <v>649</v>
      </c>
      <c r="B694" s="2" t="s">
        <v>31055</v>
      </c>
      <c r="C694" s="9">
        <v>38993</v>
      </c>
      <c r="D694" s="2" t="s">
        <v>31056</v>
      </c>
    </row>
    <row r="695" spans="1:4" x14ac:dyDescent="0.25">
      <c r="A695" s="8">
        <v>647</v>
      </c>
      <c r="B695" s="2" t="s">
        <v>30917</v>
      </c>
      <c r="C695" s="9">
        <v>38993</v>
      </c>
      <c r="D695" s="2" t="s">
        <v>31057</v>
      </c>
    </row>
    <row r="696" spans="1:4" x14ac:dyDescent="0.25">
      <c r="A696" s="8">
        <v>646</v>
      </c>
      <c r="B696" s="2" t="s">
        <v>31058</v>
      </c>
      <c r="C696" s="9">
        <v>38990</v>
      </c>
      <c r="D696" s="2" t="s">
        <v>31059</v>
      </c>
    </row>
    <row r="697" spans="1:4" x14ac:dyDescent="0.25">
      <c r="A697" s="8">
        <v>645</v>
      </c>
      <c r="B697" s="2" t="s">
        <v>30134</v>
      </c>
      <c r="C697" s="9">
        <v>39073</v>
      </c>
      <c r="D697" s="2" t="s">
        <v>31060</v>
      </c>
    </row>
    <row r="698" spans="1:4" x14ac:dyDescent="0.25">
      <c r="A698" s="8">
        <v>644</v>
      </c>
      <c r="B698" s="2" t="s">
        <v>31061</v>
      </c>
      <c r="C698" s="9">
        <v>39066</v>
      </c>
      <c r="D698" s="2" t="s">
        <v>31062</v>
      </c>
    </row>
    <row r="699" spans="1:4" x14ac:dyDescent="0.25">
      <c r="A699" s="8">
        <v>643</v>
      </c>
      <c r="B699" s="2" t="s">
        <v>30611</v>
      </c>
      <c r="C699" s="9">
        <v>38989</v>
      </c>
      <c r="D699" s="2" t="s">
        <v>31063</v>
      </c>
    </row>
    <row r="700" spans="1:4" x14ac:dyDescent="0.25">
      <c r="A700" s="8">
        <v>642</v>
      </c>
      <c r="B700" s="2" t="s">
        <v>31064</v>
      </c>
      <c r="C700" s="9">
        <v>38989</v>
      </c>
      <c r="D700" s="2" t="s">
        <v>31065</v>
      </c>
    </row>
    <row r="701" spans="1:4" x14ac:dyDescent="0.25">
      <c r="A701" s="8">
        <v>641</v>
      </c>
      <c r="B701" s="2" t="s">
        <v>31001</v>
      </c>
      <c r="C701" s="9">
        <v>39025</v>
      </c>
      <c r="D701" s="2" t="s">
        <v>31002</v>
      </c>
    </row>
    <row r="702" spans="1:4" x14ac:dyDescent="0.25">
      <c r="A702" s="8">
        <v>639</v>
      </c>
      <c r="B702" s="2" t="s">
        <v>30102</v>
      </c>
      <c r="C702" s="9">
        <v>38979</v>
      </c>
      <c r="D702" s="2" t="s">
        <v>30427</v>
      </c>
    </row>
    <row r="703" spans="1:4" x14ac:dyDescent="0.25">
      <c r="A703" s="8">
        <v>638</v>
      </c>
      <c r="B703" s="2" t="s">
        <v>30102</v>
      </c>
      <c r="C703" s="9">
        <v>39011</v>
      </c>
      <c r="D703" s="2" t="s">
        <v>31066</v>
      </c>
    </row>
    <row r="704" spans="1:4" x14ac:dyDescent="0.25">
      <c r="A704" s="8">
        <v>637</v>
      </c>
      <c r="B704" s="2" t="s">
        <v>30595</v>
      </c>
      <c r="C704" s="9">
        <v>38968</v>
      </c>
      <c r="D704" s="2" t="s">
        <v>31067</v>
      </c>
    </row>
    <row r="705" spans="1:4" x14ac:dyDescent="0.25">
      <c r="A705" s="8">
        <v>636</v>
      </c>
      <c r="B705" s="2" t="s">
        <v>31068</v>
      </c>
      <c r="C705" s="9">
        <v>38966</v>
      </c>
      <c r="D705" s="2" t="s">
        <v>31069</v>
      </c>
    </row>
    <row r="706" spans="1:4" x14ac:dyDescent="0.25">
      <c r="A706" s="8">
        <v>635</v>
      </c>
      <c r="B706" s="2" t="s">
        <v>31070</v>
      </c>
      <c r="C706" s="9">
        <v>38959</v>
      </c>
      <c r="D706" s="2" t="s">
        <v>31071</v>
      </c>
    </row>
    <row r="707" spans="1:4" x14ac:dyDescent="0.25">
      <c r="A707" s="8">
        <v>634</v>
      </c>
      <c r="B707" s="2" t="s">
        <v>30295</v>
      </c>
      <c r="C707" s="9">
        <v>38997</v>
      </c>
      <c r="D707" s="2" t="s">
        <v>31072</v>
      </c>
    </row>
    <row r="708" spans="1:4" x14ac:dyDescent="0.25">
      <c r="A708" s="8">
        <v>633</v>
      </c>
      <c r="B708" s="2" t="s">
        <v>31073</v>
      </c>
      <c r="C708" s="9">
        <v>38959</v>
      </c>
      <c r="D708" s="2" t="s">
        <v>31074</v>
      </c>
    </row>
    <row r="709" spans="1:4" x14ac:dyDescent="0.25">
      <c r="A709" s="8">
        <v>632</v>
      </c>
      <c r="B709" s="2" t="s">
        <v>31075</v>
      </c>
      <c r="C709" s="9">
        <v>38954</v>
      </c>
      <c r="D709" s="2" t="s">
        <v>31076</v>
      </c>
    </row>
    <row r="710" spans="1:4" x14ac:dyDescent="0.25">
      <c r="A710" s="8">
        <v>631</v>
      </c>
      <c r="B710" s="2" t="s">
        <v>31077</v>
      </c>
      <c r="C710" s="9">
        <v>38953</v>
      </c>
      <c r="D710" s="2" t="s">
        <v>31078</v>
      </c>
    </row>
    <row r="711" spans="1:4" x14ac:dyDescent="0.25">
      <c r="A711" s="8">
        <v>630</v>
      </c>
      <c r="B711" s="2" t="s">
        <v>31079</v>
      </c>
      <c r="C711" s="9">
        <v>38951</v>
      </c>
      <c r="D711" s="2" t="s">
        <v>30517</v>
      </c>
    </row>
    <row r="712" spans="1:4" x14ac:dyDescent="0.25">
      <c r="A712" s="8">
        <v>629</v>
      </c>
      <c r="B712" s="2" t="s">
        <v>31046</v>
      </c>
      <c r="C712" s="9">
        <v>38945</v>
      </c>
      <c r="D712" s="2" t="s">
        <v>30640</v>
      </c>
    </row>
    <row r="713" spans="1:4" x14ac:dyDescent="0.25">
      <c r="A713" s="8">
        <v>628</v>
      </c>
      <c r="B713" s="2" t="s">
        <v>31080</v>
      </c>
      <c r="C713" s="9">
        <v>39000</v>
      </c>
      <c r="D713" s="2" t="s">
        <v>31081</v>
      </c>
    </row>
    <row r="714" spans="1:4" x14ac:dyDescent="0.25">
      <c r="A714" s="8">
        <v>627</v>
      </c>
      <c r="B714" s="2" t="s">
        <v>31082</v>
      </c>
      <c r="C714" s="9">
        <v>38941</v>
      </c>
      <c r="D714" s="2" t="s">
        <v>31083</v>
      </c>
    </row>
    <row r="715" spans="1:4" x14ac:dyDescent="0.25">
      <c r="A715" s="8">
        <v>626</v>
      </c>
      <c r="B715" s="2" t="s">
        <v>30160</v>
      </c>
      <c r="C715" s="9">
        <v>38932</v>
      </c>
      <c r="D715" s="2" t="s">
        <v>31084</v>
      </c>
    </row>
    <row r="716" spans="1:4" x14ac:dyDescent="0.25">
      <c r="A716" s="8">
        <v>625</v>
      </c>
      <c r="B716" s="2" t="s">
        <v>31011</v>
      </c>
      <c r="C716" s="9">
        <v>38984</v>
      </c>
      <c r="D716" s="2" t="s">
        <v>31085</v>
      </c>
    </row>
    <row r="717" spans="1:4" x14ac:dyDescent="0.25">
      <c r="A717" s="8">
        <v>624</v>
      </c>
      <c r="B717" s="2" t="s">
        <v>30595</v>
      </c>
      <c r="C717" s="9">
        <v>38976</v>
      </c>
      <c r="D717" s="2" t="s">
        <v>31086</v>
      </c>
    </row>
    <row r="718" spans="1:4" x14ac:dyDescent="0.25">
      <c r="A718" s="8">
        <v>621</v>
      </c>
      <c r="B718" s="2" t="s">
        <v>31087</v>
      </c>
      <c r="C718" s="9">
        <v>38905</v>
      </c>
      <c r="D718" s="2" t="s">
        <v>31088</v>
      </c>
    </row>
    <row r="719" spans="1:4" x14ac:dyDescent="0.25">
      <c r="A719" s="8">
        <v>619</v>
      </c>
      <c r="B719" s="2" t="s">
        <v>30785</v>
      </c>
      <c r="C719" s="9">
        <v>38972</v>
      </c>
      <c r="D719" s="2" t="s">
        <v>31089</v>
      </c>
    </row>
    <row r="720" spans="1:4" x14ac:dyDescent="0.25">
      <c r="A720" s="8">
        <v>618</v>
      </c>
      <c r="B720" s="2" t="s">
        <v>30102</v>
      </c>
      <c r="C720" s="9">
        <v>38955</v>
      </c>
      <c r="D720" s="2" t="s">
        <v>31090</v>
      </c>
    </row>
    <row r="721" spans="1:4" x14ac:dyDescent="0.25">
      <c r="A721" s="8">
        <v>617</v>
      </c>
      <c r="B721" s="2" t="s">
        <v>31091</v>
      </c>
      <c r="C721" s="9">
        <v>38896</v>
      </c>
      <c r="D721" s="2" t="s">
        <v>31092</v>
      </c>
    </row>
    <row r="722" spans="1:4" x14ac:dyDescent="0.25">
      <c r="A722" s="8">
        <v>616</v>
      </c>
      <c r="B722" s="2" t="s">
        <v>31091</v>
      </c>
      <c r="C722" s="9">
        <v>38896</v>
      </c>
      <c r="D722" s="2" t="s">
        <v>31093</v>
      </c>
    </row>
    <row r="723" spans="1:4" x14ac:dyDescent="0.25">
      <c r="A723" s="8">
        <v>615</v>
      </c>
      <c r="B723" s="2" t="s">
        <v>30102</v>
      </c>
      <c r="C723" s="9">
        <v>38933</v>
      </c>
      <c r="D723" s="2" t="s">
        <v>31094</v>
      </c>
    </row>
    <row r="724" spans="1:4" x14ac:dyDescent="0.25">
      <c r="A724" s="8">
        <v>614</v>
      </c>
      <c r="B724" s="2" t="s">
        <v>31095</v>
      </c>
      <c r="C724" s="9">
        <v>38882</v>
      </c>
      <c r="D724" s="2" t="s">
        <v>31096</v>
      </c>
    </row>
    <row r="725" spans="1:4" x14ac:dyDescent="0.25">
      <c r="A725" s="8">
        <v>608</v>
      </c>
      <c r="B725" s="2" t="s">
        <v>31046</v>
      </c>
      <c r="C725" s="9">
        <v>38874</v>
      </c>
      <c r="D725" s="2" t="s">
        <v>31097</v>
      </c>
    </row>
    <row r="726" spans="1:4" x14ac:dyDescent="0.25">
      <c r="A726" s="8">
        <v>607</v>
      </c>
      <c r="B726" s="2" t="s">
        <v>31098</v>
      </c>
      <c r="C726" s="9">
        <v>38867</v>
      </c>
      <c r="D726" s="2" t="s">
        <v>31099</v>
      </c>
    </row>
    <row r="727" spans="1:4" x14ac:dyDescent="0.25">
      <c r="A727" s="8">
        <v>604</v>
      </c>
      <c r="B727" s="2" t="s">
        <v>31100</v>
      </c>
      <c r="C727" s="9">
        <v>38934</v>
      </c>
      <c r="D727" s="2" t="s">
        <v>31101</v>
      </c>
    </row>
    <row r="728" spans="1:4" x14ac:dyDescent="0.25">
      <c r="A728" s="8">
        <v>602</v>
      </c>
      <c r="B728" s="2" t="s">
        <v>30102</v>
      </c>
      <c r="C728" s="9">
        <v>38903</v>
      </c>
      <c r="D728" s="2" t="s">
        <v>31102</v>
      </c>
    </row>
    <row r="729" spans="1:4" x14ac:dyDescent="0.25">
      <c r="A729" s="8">
        <v>599</v>
      </c>
      <c r="B729" s="2" t="s">
        <v>31103</v>
      </c>
      <c r="C729" s="9">
        <v>38897</v>
      </c>
      <c r="D729" s="2" t="s">
        <v>31101</v>
      </c>
    </row>
    <row r="730" spans="1:4" x14ac:dyDescent="0.25">
      <c r="A730" s="8">
        <v>598</v>
      </c>
      <c r="B730" s="2" t="s">
        <v>30611</v>
      </c>
      <c r="C730" s="9">
        <v>38836</v>
      </c>
      <c r="D730" s="2" t="s">
        <v>31104</v>
      </c>
    </row>
    <row r="731" spans="1:4" x14ac:dyDescent="0.25">
      <c r="A731" s="8">
        <v>597</v>
      </c>
      <c r="B731" s="2" t="s">
        <v>30353</v>
      </c>
      <c r="C731" s="9">
        <v>38836</v>
      </c>
      <c r="D731" s="2" t="s">
        <v>31105</v>
      </c>
    </row>
    <row r="732" spans="1:4" x14ac:dyDescent="0.25">
      <c r="A732" s="8">
        <v>595</v>
      </c>
      <c r="B732" s="2" t="s">
        <v>31106</v>
      </c>
      <c r="C732" s="9">
        <v>38828</v>
      </c>
      <c r="D732" s="2" t="s">
        <v>31107</v>
      </c>
    </row>
    <row r="733" spans="1:4" x14ac:dyDescent="0.25">
      <c r="A733" s="8">
        <v>594</v>
      </c>
      <c r="B733" s="2" t="s">
        <v>31108</v>
      </c>
      <c r="C733" s="9">
        <v>38825</v>
      </c>
      <c r="D733" s="2" t="s">
        <v>31109</v>
      </c>
    </row>
    <row r="734" spans="1:4" x14ac:dyDescent="0.25">
      <c r="A734" s="8">
        <v>592</v>
      </c>
      <c r="B734" s="2" t="s">
        <v>31110</v>
      </c>
      <c r="C734" s="9">
        <v>38807</v>
      </c>
      <c r="D734" s="2" t="s">
        <v>31111</v>
      </c>
    </row>
    <row r="735" spans="1:4" x14ac:dyDescent="0.25">
      <c r="A735" s="8">
        <v>591</v>
      </c>
      <c r="B735" s="2" t="s">
        <v>31112</v>
      </c>
      <c r="C735" s="9">
        <v>38807</v>
      </c>
      <c r="D735" s="2" t="s">
        <v>31113</v>
      </c>
    </row>
    <row r="736" spans="1:4" x14ac:dyDescent="0.25">
      <c r="A736" s="8">
        <v>590</v>
      </c>
      <c r="B736" s="2" t="s">
        <v>31112</v>
      </c>
      <c r="C736" s="9">
        <v>38807</v>
      </c>
      <c r="D736" s="2" t="s">
        <v>31113</v>
      </c>
    </row>
    <row r="737" spans="1:4" x14ac:dyDescent="0.25">
      <c r="A737" s="8">
        <v>589</v>
      </c>
      <c r="B737" s="2" t="s">
        <v>31112</v>
      </c>
      <c r="C737" s="9">
        <v>38807</v>
      </c>
      <c r="D737" s="2" t="s">
        <v>31113</v>
      </c>
    </row>
    <row r="738" spans="1:4" x14ac:dyDescent="0.25">
      <c r="A738" s="8">
        <v>588</v>
      </c>
      <c r="B738" s="2" t="s">
        <v>31112</v>
      </c>
      <c r="C738" s="9">
        <v>38807</v>
      </c>
      <c r="D738" s="2" t="s">
        <v>31113</v>
      </c>
    </row>
    <row r="739" spans="1:4" x14ac:dyDescent="0.25">
      <c r="A739" s="8">
        <v>587</v>
      </c>
      <c r="B739" s="2" t="s">
        <v>31112</v>
      </c>
      <c r="C739" s="9">
        <v>38807</v>
      </c>
      <c r="D739" s="2" t="s">
        <v>31113</v>
      </c>
    </row>
    <row r="740" spans="1:4" x14ac:dyDescent="0.25">
      <c r="A740" s="8">
        <v>586</v>
      </c>
      <c r="B740" s="2" t="s">
        <v>31112</v>
      </c>
      <c r="C740" s="9">
        <v>38807</v>
      </c>
      <c r="D740" s="2" t="s">
        <v>31113</v>
      </c>
    </row>
    <row r="741" spans="1:4" x14ac:dyDescent="0.25">
      <c r="A741" s="8">
        <v>585</v>
      </c>
      <c r="B741" s="2" t="s">
        <v>31112</v>
      </c>
      <c r="C741" s="9">
        <v>38807</v>
      </c>
      <c r="D741" s="2" t="s">
        <v>31114</v>
      </c>
    </row>
    <row r="742" spans="1:4" x14ac:dyDescent="0.25">
      <c r="A742" s="8">
        <v>584</v>
      </c>
      <c r="B742" s="2" t="s">
        <v>31112</v>
      </c>
      <c r="C742" s="9">
        <v>38807</v>
      </c>
      <c r="D742" s="2" t="s">
        <v>31114</v>
      </c>
    </row>
    <row r="743" spans="1:4" x14ac:dyDescent="0.25">
      <c r="A743" s="8">
        <v>583</v>
      </c>
      <c r="B743" s="2" t="s">
        <v>31112</v>
      </c>
      <c r="C743" s="9">
        <v>38807</v>
      </c>
      <c r="D743" s="2" t="s">
        <v>31114</v>
      </c>
    </row>
    <row r="744" spans="1:4" x14ac:dyDescent="0.25">
      <c r="A744" s="8">
        <v>582</v>
      </c>
      <c r="B744" s="2" t="s">
        <v>31112</v>
      </c>
      <c r="C744" s="9">
        <v>38807</v>
      </c>
      <c r="D744" s="2" t="s">
        <v>31114</v>
      </c>
    </row>
    <row r="745" spans="1:4" x14ac:dyDescent="0.25">
      <c r="A745" s="8">
        <v>581</v>
      </c>
      <c r="B745" s="2" t="s">
        <v>31112</v>
      </c>
      <c r="C745" s="9">
        <v>38807</v>
      </c>
      <c r="D745" s="2" t="s">
        <v>31114</v>
      </c>
    </row>
    <row r="746" spans="1:4" x14ac:dyDescent="0.25">
      <c r="A746" s="8">
        <v>580</v>
      </c>
      <c r="B746" s="2" t="s">
        <v>31112</v>
      </c>
      <c r="C746" s="9">
        <v>38807</v>
      </c>
      <c r="D746" s="2" t="s">
        <v>31114</v>
      </c>
    </row>
    <row r="747" spans="1:4" x14ac:dyDescent="0.25">
      <c r="A747" s="8">
        <v>579</v>
      </c>
      <c r="B747" s="2" t="s">
        <v>31112</v>
      </c>
      <c r="C747" s="9">
        <v>38807</v>
      </c>
      <c r="D747" s="2" t="s">
        <v>31114</v>
      </c>
    </row>
    <row r="748" spans="1:4" x14ac:dyDescent="0.25">
      <c r="A748" s="8">
        <v>578</v>
      </c>
      <c r="B748" s="2" t="s">
        <v>31112</v>
      </c>
      <c r="C748" s="9">
        <v>38807</v>
      </c>
      <c r="D748" s="2" t="s">
        <v>31114</v>
      </c>
    </row>
    <row r="749" spans="1:4" x14ac:dyDescent="0.25">
      <c r="A749" s="8">
        <v>577</v>
      </c>
      <c r="B749" s="2" t="s">
        <v>31112</v>
      </c>
      <c r="C749" s="9">
        <v>38807</v>
      </c>
      <c r="D749" s="2" t="s">
        <v>31115</v>
      </c>
    </row>
    <row r="750" spans="1:4" x14ac:dyDescent="0.25">
      <c r="A750" s="8">
        <v>576</v>
      </c>
      <c r="B750" s="2" t="s">
        <v>31112</v>
      </c>
      <c r="C750" s="9">
        <v>38807</v>
      </c>
      <c r="D750" s="2" t="s">
        <v>31115</v>
      </c>
    </row>
    <row r="751" spans="1:4" x14ac:dyDescent="0.25">
      <c r="A751" s="8">
        <v>575</v>
      </c>
      <c r="B751" s="2" t="s">
        <v>31112</v>
      </c>
      <c r="C751" s="9">
        <v>38807</v>
      </c>
      <c r="D751" s="2" t="s">
        <v>31116</v>
      </c>
    </row>
    <row r="752" spans="1:4" x14ac:dyDescent="0.25">
      <c r="A752" s="8">
        <v>574</v>
      </c>
      <c r="B752" s="2" t="s">
        <v>30750</v>
      </c>
      <c r="C752" s="9">
        <v>38821</v>
      </c>
      <c r="D752" s="2" t="s">
        <v>30751</v>
      </c>
    </row>
    <row r="753" spans="1:4" x14ac:dyDescent="0.25">
      <c r="A753" s="8">
        <v>573</v>
      </c>
      <c r="B753" s="2" t="s">
        <v>31117</v>
      </c>
      <c r="C753" s="9">
        <v>38806</v>
      </c>
      <c r="D753" s="2" t="s">
        <v>31118</v>
      </c>
    </row>
    <row r="754" spans="1:4" x14ac:dyDescent="0.25">
      <c r="A754" s="8">
        <v>572</v>
      </c>
      <c r="B754" s="2" t="s">
        <v>30136</v>
      </c>
      <c r="C754" s="9">
        <v>38804</v>
      </c>
      <c r="D754" s="2" t="s">
        <v>31119</v>
      </c>
    </row>
    <row r="755" spans="1:4" x14ac:dyDescent="0.25">
      <c r="A755" s="8">
        <v>571</v>
      </c>
      <c r="B755" s="2" t="s">
        <v>30917</v>
      </c>
      <c r="C755" s="9">
        <v>38849</v>
      </c>
      <c r="D755" s="2" t="s">
        <v>31120</v>
      </c>
    </row>
    <row r="756" spans="1:4" x14ac:dyDescent="0.25">
      <c r="A756" s="8">
        <v>569</v>
      </c>
      <c r="B756" s="2" t="s">
        <v>30184</v>
      </c>
      <c r="C756" s="9">
        <v>38797</v>
      </c>
      <c r="D756" s="2" t="s">
        <v>31121</v>
      </c>
    </row>
    <row r="757" spans="1:4" x14ac:dyDescent="0.25">
      <c r="A757" s="8">
        <v>567</v>
      </c>
      <c r="B757" s="2" t="s">
        <v>30513</v>
      </c>
      <c r="C757" s="9">
        <v>38835</v>
      </c>
      <c r="D757" s="2" t="s">
        <v>31122</v>
      </c>
    </row>
    <row r="758" spans="1:4" x14ac:dyDescent="0.25">
      <c r="A758" s="8">
        <v>566</v>
      </c>
      <c r="B758" s="2" t="s">
        <v>30912</v>
      </c>
      <c r="C758" s="9">
        <v>38791</v>
      </c>
      <c r="D758" s="2" t="s">
        <v>31123</v>
      </c>
    </row>
    <row r="759" spans="1:4" x14ac:dyDescent="0.25">
      <c r="A759" s="8">
        <v>564</v>
      </c>
      <c r="B759" s="2" t="s">
        <v>31124</v>
      </c>
      <c r="C759" s="9">
        <v>38783</v>
      </c>
      <c r="D759" s="2" t="s">
        <v>31125</v>
      </c>
    </row>
    <row r="760" spans="1:4" x14ac:dyDescent="0.25">
      <c r="A760" s="8">
        <v>563</v>
      </c>
      <c r="B760" s="2" t="s">
        <v>31126</v>
      </c>
      <c r="C760" s="9">
        <v>38835</v>
      </c>
      <c r="D760" s="2" t="s">
        <v>31127</v>
      </c>
    </row>
    <row r="761" spans="1:4" x14ac:dyDescent="0.25">
      <c r="A761" s="8">
        <v>561</v>
      </c>
      <c r="B761" s="2" t="s">
        <v>30295</v>
      </c>
      <c r="C761" s="9">
        <v>38770</v>
      </c>
      <c r="D761" s="2" t="s">
        <v>31128</v>
      </c>
    </row>
    <row r="762" spans="1:4" x14ac:dyDescent="0.25">
      <c r="A762" s="8">
        <v>560</v>
      </c>
      <c r="B762" s="2" t="s">
        <v>31129</v>
      </c>
      <c r="C762" s="9">
        <v>38763</v>
      </c>
      <c r="D762" s="2" t="s">
        <v>31130</v>
      </c>
    </row>
    <row r="763" spans="1:4" x14ac:dyDescent="0.25">
      <c r="A763" s="8">
        <v>558</v>
      </c>
      <c r="B763" s="2" t="s">
        <v>31131</v>
      </c>
      <c r="C763" s="9">
        <v>38758</v>
      </c>
      <c r="D763" s="2" t="s">
        <v>31132</v>
      </c>
    </row>
    <row r="764" spans="1:4" x14ac:dyDescent="0.25">
      <c r="A764" s="8">
        <v>556</v>
      </c>
      <c r="B764" s="2" t="s">
        <v>30102</v>
      </c>
      <c r="C764" s="9">
        <v>38826</v>
      </c>
      <c r="D764" s="2" t="s">
        <v>31133</v>
      </c>
    </row>
    <row r="765" spans="1:4" x14ac:dyDescent="0.25">
      <c r="A765" s="8">
        <v>555</v>
      </c>
      <c r="B765" s="2" t="s">
        <v>31134</v>
      </c>
      <c r="C765" s="9">
        <v>38745</v>
      </c>
      <c r="D765" s="2" t="s">
        <v>31135</v>
      </c>
    </row>
    <row r="766" spans="1:4" x14ac:dyDescent="0.25">
      <c r="A766" s="8">
        <v>554</v>
      </c>
      <c r="B766" s="2" t="s">
        <v>30102</v>
      </c>
      <c r="C766" s="9">
        <v>38820</v>
      </c>
      <c r="D766" s="2" t="s">
        <v>31136</v>
      </c>
    </row>
    <row r="767" spans="1:4" x14ac:dyDescent="0.25">
      <c r="A767" s="8">
        <v>553</v>
      </c>
      <c r="B767" s="2" t="s">
        <v>31137</v>
      </c>
      <c r="C767" s="9">
        <v>38794</v>
      </c>
      <c r="D767" s="2" t="s">
        <v>30709</v>
      </c>
    </row>
    <row r="768" spans="1:4" x14ac:dyDescent="0.25">
      <c r="A768" s="8">
        <v>551</v>
      </c>
      <c r="B768" s="2" t="s">
        <v>30611</v>
      </c>
      <c r="C768" s="9">
        <v>38716</v>
      </c>
      <c r="D768" s="2" t="s">
        <v>30894</v>
      </c>
    </row>
    <row r="769" spans="1:4" x14ac:dyDescent="0.25">
      <c r="A769" s="8">
        <v>550</v>
      </c>
      <c r="B769" s="2" t="s">
        <v>30102</v>
      </c>
      <c r="C769" s="9">
        <v>38783</v>
      </c>
      <c r="D769" s="2" t="s">
        <v>31138</v>
      </c>
    </row>
    <row r="770" spans="1:4" x14ac:dyDescent="0.25">
      <c r="A770" s="8">
        <v>549</v>
      </c>
      <c r="B770" s="2" t="s">
        <v>31053</v>
      </c>
      <c r="C770" s="9">
        <v>38707</v>
      </c>
      <c r="D770" s="2" t="s">
        <v>30809</v>
      </c>
    </row>
    <row r="771" spans="1:4" x14ac:dyDescent="0.25">
      <c r="A771" s="8">
        <v>548</v>
      </c>
      <c r="B771" s="2"/>
      <c r="C771" s="2"/>
      <c r="D771" s="2" t="s">
        <v>31139</v>
      </c>
    </row>
    <row r="772" spans="1:4" x14ac:dyDescent="0.25">
      <c r="A772" s="8">
        <v>547</v>
      </c>
      <c r="B772" s="2" t="s">
        <v>31140</v>
      </c>
      <c r="C772" s="9">
        <v>38743</v>
      </c>
      <c r="D772" s="2" t="s">
        <v>31141</v>
      </c>
    </row>
    <row r="773" spans="1:4" x14ac:dyDescent="0.25">
      <c r="A773" s="8">
        <v>546</v>
      </c>
      <c r="B773" s="2" t="s">
        <v>31041</v>
      </c>
      <c r="C773" s="9">
        <v>38745</v>
      </c>
      <c r="D773" s="2" t="s">
        <v>31142</v>
      </c>
    </row>
    <row r="774" spans="1:4" x14ac:dyDescent="0.25">
      <c r="A774" s="8">
        <v>545</v>
      </c>
      <c r="B774" s="2" t="s">
        <v>31143</v>
      </c>
      <c r="C774" s="9">
        <v>38751</v>
      </c>
      <c r="D774" s="2" t="s">
        <v>31144</v>
      </c>
    </row>
    <row r="775" spans="1:4" x14ac:dyDescent="0.25">
      <c r="A775" s="8">
        <v>544</v>
      </c>
      <c r="B775" s="2" t="s">
        <v>30102</v>
      </c>
      <c r="C775" s="9">
        <v>38764</v>
      </c>
      <c r="D775" s="2" t="s">
        <v>31145</v>
      </c>
    </row>
    <row r="776" spans="1:4" x14ac:dyDescent="0.25">
      <c r="A776" s="8">
        <v>542</v>
      </c>
      <c r="B776" s="2" t="s">
        <v>30912</v>
      </c>
      <c r="C776" s="9">
        <v>38681</v>
      </c>
      <c r="D776" s="2" t="s">
        <v>31146</v>
      </c>
    </row>
    <row r="777" spans="1:4" x14ac:dyDescent="0.25">
      <c r="A777" s="8">
        <v>541</v>
      </c>
      <c r="B777" s="2" t="s">
        <v>30102</v>
      </c>
      <c r="C777" s="9">
        <v>38680</v>
      </c>
      <c r="D777" s="2" t="s">
        <v>31147</v>
      </c>
    </row>
    <row r="778" spans="1:4" x14ac:dyDescent="0.25">
      <c r="A778" s="8">
        <v>540</v>
      </c>
      <c r="B778" s="2" t="s">
        <v>31022</v>
      </c>
      <c r="C778" s="9">
        <v>38669</v>
      </c>
      <c r="D778" s="2" t="s">
        <v>31023</v>
      </c>
    </row>
    <row r="779" spans="1:4" x14ac:dyDescent="0.25">
      <c r="A779" s="8">
        <v>539</v>
      </c>
      <c r="B779" s="2" t="s">
        <v>30611</v>
      </c>
      <c r="C779" s="9">
        <v>38678</v>
      </c>
      <c r="D779" s="2" t="s">
        <v>31148</v>
      </c>
    </row>
    <row r="780" spans="1:4" x14ac:dyDescent="0.25">
      <c r="A780" s="8">
        <v>538</v>
      </c>
      <c r="B780" s="2" t="s">
        <v>31149</v>
      </c>
      <c r="C780" s="9">
        <v>38675</v>
      </c>
      <c r="D780" s="2" t="s">
        <v>31150</v>
      </c>
    </row>
    <row r="781" spans="1:4" x14ac:dyDescent="0.25">
      <c r="A781" s="8">
        <v>537</v>
      </c>
      <c r="B781" s="2" t="s">
        <v>31151</v>
      </c>
      <c r="C781" s="9">
        <v>38673</v>
      </c>
      <c r="D781" s="2" t="s">
        <v>31152</v>
      </c>
    </row>
    <row r="782" spans="1:4" x14ac:dyDescent="0.25">
      <c r="A782" s="8">
        <v>535</v>
      </c>
      <c r="B782" s="2" t="s">
        <v>30921</v>
      </c>
      <c r="C782" s="9">
        <v>38667</v>
      </c>
      <c r="D782" s="2" t="s">
        <v>31153</v>
      </c>
    </row>
    <row r="783" spans="1:4" x14ac:dyDescent="0.25">
      <c r="A783" s="8">
        <v>534</v>
      </c>
      <c r="B783" s="2" t="s">
        <v>30939</v>
      </c>
      <c r="C783" s="9">
        <v>38661</v>
      </c>
      <c r="D783" s="2" t="s">
        <v>31154</v>
      </c>
    </row>
    <row r="784" spans="1:4" x14ac:dyDescent="0.25">
      <c r="A784" s="8">
        <v>533</v>
      </c>
      <c r="B784" s="2" t="s">
        <v>30937</v>
      </c>
      <c r="C784" s="9">
        <v>38659</v>
      </c>
      <c r="D784" s="2" t="s">
        <v>31155</v>
      </c>
    </row>
    <row r="785" spans="1:4" x14ac:dyDescent="0.25">
      <c r="A785" s="8">
        <v>532</v>
      </c>
      <c r="B785" s="2" t="s">
        <v>31156</v>
      </c>
      <c r="C785" s="9">
        <v>38653</v>
      </c>
      <c r="D785" s="2" t="s">
        <v>31157</v>
      </c>
    </row>
    <row r="786" spans="1:4" x14ac:dyDescent="0.25">
      <c r="A786" s="8">
        <v>531</v>
      </c>
      <c r="B786" s="2" t="s">
        <v>31158</v>
      </c>
      <c r="C786" s="9">
        <v>38651</v>
      </c>
      <c r="D786" s="2" t="s">
        <v>31159</v>
      </c>
    </row>
    <row r="787" spans="1:4" x14ac:dyDescent="0.25">
      <c r="A787" s="8">
        <v>529</v>
      </c>
      <c r="B787" s="2" t="s">
        <v>30595</v>
      </c>
      <c r="C787" s="9">
        <v>38644</v>
      </c>
      <c r="D787" s="2" t="s">
        <v>31160</v>
      </c>
    </row>
    <row r="788" spans="1:4" x14ac:dyDescent="0.25">
      <c r="A788" s="8">
        <v>528</v>
      </c>
      <c r="B788" s="2" t="s">
        <v>31161</v>
      </c>
      <c r="C788" s="9">
        <v>38671</v>
      </c>
      <c r="D788" s="2" t="s">
        <v>31162</v>
      </c>
    </row>
    <row r="789" spans="1:4" x14ac:dyDescent="0.25">
      <c r="A789" s="8">
        <v>527</v>
      </c>
      <c r="B789" s="2" t="s">
        <v>31163</v>
      </c>
      <c r="C789" s="9">
        <v>38645</v>
      </c>
      <c r="D789" s="2" t="s">
        <v>31164</v>
      </c>
    </row>
    <row r="790" spans="1:4" x14ac:dyDescent="0.25">
      <c r="A790" s="8">
        <v>526</v>
      </c>
      <c r="B790" s="2" t="s">
        <v>31165</v>
      </c>
      <c r="C790" s="9">
        <v>38630</v>
      </c>
      <c r="D790" s="2" t="s">
        <v>31166</v>
      </c>
    </row>
    <row r="791" spans="1:4" x14ac:dyDescent="0.25">
      <c r="A791" s="8">
        <v>524</v>
      </c>
      <c r="B791" s="2" t="s">
        <v>30102</v>
      </c>
      <c r="C791" s="9">
        <v>38625</v>
      </c>
      <c r="D791" s="2" t="s">
        <v>31167</v>
      </c>
    </row>
    <row r="792" spans="1:4" x14ac:dyDescent="0.25">
      <c r="A792" s="8">
        <v>522</v>
      </c>
      <c r="B792" s="2" t="s">
        <v>30989</v>
      </c>
      <c r="C792" s="9">
        <v>38651</v>
      </c>
      <c r="D792" s="2" t="s">
        <v>31168</v>
      </c>
    </row>
    <row r="793" spans="1:4" x14ac:dyDescent="0.25">
      <c r="A793" s="8">
        <v>519</v>
      </c>
      <c r="B793" s="2" t="s">
        <v>31169</v>
      </c>
      <c r="C793" s="9">
        <v>38596</v>
      </c>
      <c r="D793" s="2" t="s">
        <v>31170</v>
      </c>
    </row>
    <row r="794" spans="1:4" x14ac:dyDescent="0.25">
      <c r="A794" s="8">
        <v>518</v>
      </c>
      <c r="B794" s="2" t="s">
        <v>30897</v>
      </c>
      <c r="C794" s="9">
        <v>38645</v>
      </c>
      <c r="D794" s="2" t="s">
        <v>31171</v>
      </c>
    </row>
    <row r="795" spans="1:4" x14ac:dyDescent="0.25">
      <c r="A795" s="8">
        <v>517</v>
      </c>
      <c r="B795" s="2" t="s">
        <v>30463</v>
      </c>
      <c r="C795" s="9">
        <v>38595</v>
      </c>
      <c r="D795" s="2" t="s">
        <v>31172</v>
      </c>
    </row>
    <row r="796" spans="1:4" x14ac:dyDescent="0.25">
      <c r="A796" s="8">
        <v>516</v>
      </c>
      <c r="B796" s="2" t="s">
        <v>30665</v>
      </c>
      <c r="C796" s="9">
        <v>38638</v>
      </c>
      <c r="D796" s="2" t="s">
        <v>31173</v>
      </c>
    </row>
    <row r="797" spans="1:4" x14ac:dyDescent="0.25">
      <c r="A797" s="8">
        <v>515</v>
      </c>
      <c r="B797" s="2" t="s">
        <v>31174</v>
      </c>
      <c r="C797" s="9">
        <v>38587</v>
      </c>
      <c r="D797" s="2" t="s">
        <v>31175</v>
      </c>
    </row>
    <row r="798" spans="1:4" x14ac:dyDescent="0.25">
      <c r="A798" s="8">
        <v>514</v>
      </c>
      <c r="B798" s="2" t="s">
        <v>31176</v>
      </c>
      <c r="C798" s="9">
        <v>38587</v>
      </c>
      <c r="D798" s="2" t="s">
        <v>31177</v>
      </c>
    </row>
    <row r="799" spans="1:4" x14ac:dyDescent="0.25">
      <c r="A799" s="8">
        <v>513</v>
      </c>
      <c r="B799" s="2" t="s">
        <v>31178</v>
      </c>
      <c r="C799" s="9">
        <v>38626</v>
      </c>
      <c r="D799" s="2" t="s">
        <v>31179</v>
      </c>
    </row>
    <row r="800" spans="1:4" x14ac:dyDescent="0.25">
      <c r="A800" s="8">
        <v>512</v>
      </c>
      <c r="B800" s="2" t="s">
        <v>31180</v>
      </c>
      <c r="C800" s="9">
        <v>38633</v>
      </c>
      <c r="D800" s="2" t="s">
        <v>31107</v>
      </c>
    </row>
    <row r="801" spans="1:4" x14ac:dyDescent="0.25">
      <c r="A801" s="8">
        <v>511</v>
      </c>
      <c r="B801" s="2" t="s">
        <v>30611</v>
      </c>
      <c r="C801" s="9">
        <v>38638</v>
      </c>
      <c r="D801" s="2" t="s">
        <v>31181</v>
      </c>
    </row>
    <row r="802" spans="1:4" x14ac:dyDescent="0.25">
      <c r="A802" s="8">
        <v>510</v>
      </c>
      <c r="B802" s="2" t="s">
        <v>30611</v>
      </c>
      <c r="C802" s="9">
        <v>38638</v>
      </c>
      <c r="D802" s="2" t="s">
        <v>31182</v>
      </c>
    </row>
    <row r="803" spans="1:4" x14ac:dyDescent="0.25">
      <c r="A803" s="8">
        <v>509</v>
      </c>
      <c r="B803" s="2" t="s">
        <v>31183</v>
      </c>
      <c r="C803" s="9">
        <v>38560</v>
      </c>
      <c r="D803" s="2" t="s">
        <v>31184</v>
      </c>
    </row>
    <row r="804" spans="1:4" x14ac:dyDescent="0.25">
      <c r="A804" s="8">
        <v>508</v>
      </c>
      <c r="B804" s="2" t="s">
        <v>31185</v>
      </c>
      <c r="C804" s="9">
        <v>38560</v>
      </c>
      <c r="D804" s="2" t="s">
        <v>31186</v>
      </c>
    </row>
    <row r="805" spans="1:4" x14ac:dyDescent="0.25">
      <c r="A805" s="8">
        <v>507</v>
      </c>
      <c r="B805" s="2" t="s">
        <v>30665</v>
      </c>
      <c r="C805" s="9">
        <v>38554</v>
      </c>
      <c r="D805" s="2" t="s">
        <v>31173</v>
      </c>
    </row>
    <row r="806" spans="1:4" x14ac:dyDescent="0.25">
      <c r="A806" s="8">
        <v>506</v>
      </c>
      <c r="B806" s="2" t="s">
        <v>30463</v>
      </c>
      <c r="C806" s="9">
        <v>38548</v>
      </c>
      <c r="D806" s="2" t="s">
        <v>31187</v>
      </c>
    </row>
    <row r="807" spans="1:4" x14ac:dyDescent="0.25">
      <c r="A807" s="8">
        <v>505</v>
      </c>
      <c r="B807" s="2" t="s">
        <v>30102</v>
      </c>
      <c r="C807" s="9">
        <v>38545</v>
      </c>
      <c r="D807" s="2" t="s">
        <v>31188</v>
      </c>
    </row>
    <row r="808" spans="1:4" x14ac:dyDescent="0.25">
      <c r="A808" s="8">
        <v>504</v>
      </c>
      <c r="B808" s="2" t="s">
        <v>30544</v>
      </c>
      <c r="C808" s="9">
        <v>38535</v>
      </c>
      <c r="D808" s="2" t="s">
        <v>31189</v>
      </c>
    </row>
    <row r="809" spans="1:4" x14ac:dyDescent="0.25">
      <c r="A809" s="8">
        <v>502</v>
      </c>
      <c r="B809" s="2" t="s">
        <v>31190</v>
      </c>
      <c r="C809" s="9">
        <v>38538</v>
      </c>
      <c r="D809" s="2" t="s">
        <v>31191</v>
      </c>
    </row>
    <row r="810" spans="1:4" x14ac:dyDescent="0.25">
      <c r="A810" s="8">
        <v>501</v>
      </c>
      <c r="B810" s="2" t="s">
        <v>30937</v>
      </c>
      <c r="C810" s="9">
        <v>38598</v>
      </c>
      <c r="D810" s="2" t="s">
        <v>31192</v>
      </c>
    </row>
    <row r="811" spans="1:4" x14ac:dyDescent="0.25">
      <c r="A811" s="8">
        <v>500</v>
      </c>
      <c r="B811" s="2" t="s">
        <v>31137</v>
      </c>
      <c r="C811" s="9">
        <v>38534</v>
      </c>
      <c r="D811" s="2" t="s">
        <v>31193</v>
      </c>
    </row>
    <row r="812" spans="1:4" x14ac:dyDescent="0.25">
      <c r="A812" s="8">
        <v>498</v>
      </c>
      <c r="B812" s="2" t="s">
        <v>30662</v>
      </c>
      <c r="C812" s="9">
        <v>38527</v>
      </c>
      <c r="D812" s="2" t="s">
        <v>30443</v>
      </c>
    </row>
    <row r="813" spans="1:4" x14ac:dyDescent="0.25">
      <c r="A813" s="8">
        <v>495</v>
      </c>
      <c r="B813" s="2" t="s">
        <v>31194</v>
      </c>
      <c r="C813" s="9">
        <v>38521</v>
      </c>
      <c r="D813" s="2" t="s">
        <v>31195</v>
      </c>
    </row>
    <row r="814" spans="1:4" x14ac:dyDescent="0.25">
      <c r="A814" s="8">
        <v>494</v>
      </c>
      <c r="B814" s="2" t="s">
        <v>30807</v>
      </c>
      <c r="C814" s="9">
        <v>38560</v>
      </c>
      <c r="D814" s="2" t="s">
        <v>31196</v>
      </c>
    </row>
    <row r="815" spans="1:4" x14ac:dyDescent="0.25">
      <c r="A815" s="8">
        <v>493</v>
      </c>
      <c r="B815" s="2"/>
      <c r="C815" s="2"/>
      <c r="D815" s="2" t="s">
        <v>31197</v>
      </c>
    </row>
    <row r="816" spans="1:4" x14ac:dyDescent="0.25">
      <c r="A816" s="8">
        <v>491</v>
      </c>
      <c r="B816" s="2" t="s">
        <v>31198</v>
      </c>
      <c r="C816" s="9">
        <v>38503</v>
      </c>
      <c r="D816" s="2" t="s">
        <v>31199</v>
      </c>
    </row>
    <row r="817" spans="1:4" x14ac:dyDescent="0.25">
      <c r="A817" s="8">
        <v>490</v>
      </c>
      <c r="B817" s="2" t="s">
        <v>31200</v>
      </c>
      <c r="C817" s="9">
        <v>38566</v>
      </c>
      <c r="D817" s="2" t="s">
        <v>31201</v>
      </c>
    </row>
    <row r="818" spans="1:4" x14ac:dyDescent="0.25">
      <c r="A818" s="8">
        <v>489</v>
      </c>
      <c r="B818" s="2" t="s">
        <v>30939</v>
      </c>
      <c r="C818" s="9">
        <v>38482</v>
      </c>
      <c r="D818" s="2" t="s">
        <v>31202</v>
      </c>
    </row>
    <row r="819" spans="1:4" x14ac:dyDescent="0.25">
      <c r="A819" s="8">
        <v>488</v>
      </c>
      <c r="B819" s="2" t="s">
        <v>30463</v>
      </c>
      <c r="C819" s="9">
        <v>38478</v>
      </c>
      <c r="D819" s="2" t="s">
        <v>31203</v>
      </c>
    </row>
    <row r="820" spans="1:4" x14ac:dyDescent="0.25">
      <c r="A820" s="8">
        <v>487</v>
      </c>
      <c r="B820" s="2" t="s">
        <v>30912</v>
      </c>
      <c r="C820" s="9">
        <v>38547</v>
      </c>
      <c r="D820" s="2" t="s">
        <v>31204</v>
      </c>
    </row>
    <row r="821" spans="1:4" x14ac:dyDescent="0.25">
      <c r="A821" s="8">
        <v>486</v>
      </c>
      <c r="B821" s="2" t="s">
        <v>31205</v>
      </c>
      <c r="C821" s="9">
        <v>38457</v>
      </c>
      <c r="D821" s="2" t="s">
        <v>30319</v>
      </c>
    </row>
    <row r="822" spans="1:4" x14ac:dyDescent="0.25">
      <c r="A822" s="8">
        <v>485</v>
      </c>
      <c r="B822" s="2" t="s">
        <v>30304</v>
      </c>
      <c r="C822" s="9">
        <v>38463</v>
      </c>
      <c r="D822" s="2" t="s">
        <v>31206</v>
      </c>
    </row>
    <row r="823" spans="1:4" x14ac:dyDescent="0.25">
      <c r="A823" s="8">
        <v>484</v>
      </c>
      <c r="B823" s="2" t="s">
        <v>31207</v>
      </c>
      <c r="C823" s="9">
        <v>38448</v>
      </c>
      <c r="D823" s="2" t="s">
        <v>31208</v>
      </c>
    </row>
    <row r="824" spans="1:4" x14ac:dyDescent="0.25">
      <c r="A824" s="8">
        <v>483</v>
      </c>
      <c r="B824" s="2" t="s">
        <v>30308</v>
      </c>
      <c r="C824" s="9">
        <v>38447</v>
      </c>
      <c r="D824" s="2" t="s">
        <v>31209</v>
      </c>
    </row>
    <row r="825" spans="1:4" x14ac:dyDescent="0.25">
      <c r="A825" s="8">
        <v>482</v>
      </c>
      <c r="B825" s="2" t="s">
        <v>30353</v>
      </c>
      <c r="C825" s="9">
        <v>38447</v>
      </c>
      <c r="D825" s="2" t="s">
        <v>31210</v>
      </c>
    </row>
    <row r="826" spans="1:4" x14ac:dyDescent="0.25">
      <c r="A826" s="8">
        <v>481</v>
      </c>
      <c r="B826" s="2" t="s">
        <v>31211</v>
      </c>
      <c r="C826" s="9">
        <v>38482</v>
      </c>
      <c r="D826" s="2" t="s">
        <v>31212</v>
      </c>
    </row>
    <row r="827" spans="1:4" x14ac:dyDescent="0.25">
      <c r="A827" s="8">
        <v>480</v>
      </c>
      <c r="B827" s="2" t="s">
        <v>31213</v>
      </c>
      <c r="C827" s="9">
        <v>38433</v>
      </c>
      <c r="D827" s="2" t="s">
        <v>31214</v>
      </c>
    </row>
    <row r="828" spans="1:4" x14ac:dyDescent="0.25">
      <c r="A828" s="8">
        <v>479</v>
      </c>
      <c r="B828" s="2" t="s">
        <v>30163</v>
      </c>
      <c r="C828" s="9">
        <v>38412</v>
      </c>
      <c r="D828" s="2" t="s">
        <v>31215</v>
      </c>
    </row>
    <row r="829" spans="1:4" x14ac:dyDescent="0.25">
      <c r="A829" s="8">
        <v>477</v>
      </c>
      <c r="B829" s="2" t="s">
        <v>31216</v>
      </c>
      <c r="C829" s="9">
        <v>38398</v>
      </c>
      <c r="D829" s="2" t="s">
        <v>31217</v>
      </c>
    </row>
    <row r="830" spans="1:4" x14ac:dyDescent="0.25">
      <c r="A830" s="8">
        <v>476</v>
      </c>
      <c r="B830" s="2" t="s">
        <v>31218</v>
      </c>
      <c r="C830" s="9">
        <v>38398</v>
      </c>
      <c r="D830" s="2" t="s">
        <v>31219</v>
      </c>
    </row>
    <row r="831" spans="1:4" x14ac:dyDescent="0.25">
      <c r="A831" s="8">
        <v>475</v>
      </c>
      <c r="B831" s="2" t="s">
        <v>31220</v>
      </c>
      <c r="C831" s="9">
        <v>38394</v>
      </c>
      <c r="D831" s="2" t="s">
        <v>31221</v>
      </c>
    </row>
    <row r="832" spans="1:4" x14ac:dyDescent="0.25">
      <c r="A832" s="8">
        <v>474</v>
      </c>
      <c r="B832" s="2" t="s">
        <v>31222</v>
      </c>
      <c r="C832" s="9">
        <v>38392</v>
      </c>
      <c r="D832" s="2" t="s">
        <v>31223</v>
      </c>
    </row>
    <row r="833" spans="1:4" x14ac:dyDescent="0.25">
      <c r="A833" s="8">
        <v>473</v>
      </c>
      <c r="B833" s="2" t="s">
        <v>30726</v>
      </c>
      <c r="C833" s="9">
        <v>38386</v>
      </c>
      <c r="D833" s="2" t="s">
        <v>31224</v>
      </c>
    </row>
    <row r="834" spans="1:4" x14ac:dyDescent="0.25">
      <c r="A834" s="8">
        <v>472</v>
      </c>
      <c r="B834" s="2"/>
      <c r="C834" s="2"/>
      <c r="D834" s="2" t="s">
        <v>31225</v>
      </c>
    </row>
    <row r="835" spans="1:4" x14ac:dyDescent="0.25">
      <c r="A835" s="8">
        <v>469</v>
      </c>
      <c r="B835" s="2" t="s">
        <v>31226</v>
      </c>
      <c r="C835" s="9">
        <v>38408</v>
      </c>
      <c r="D835" s="2" t="s">
        <v>31227</v>
      </c>
    </row>
    <row r="836" spans="1:4" x14ac:dyDescent="0.25">
      <c r="A836" s="8">
        <v>465</v>
      </c>
      <c r="B836" s="2" t="s">
        <v>31228</v>
      </c>
      <c r="C836" s="9">
        <v>38338</v>
      </c>
      <c r="D836" s="2" t="s">
        <v>31229</v>
      </c>
    </row>
    <row r="837" spans="1:4" x14ac:dyDescent="0.25">
      <c r="A837" s="8">
        <v>464</v>
      </c>
      <c r="B837" s="2" t="s">
        <v>30102</v>
      </c>
      <c r="C837" s="9">
        <v>38338</v>
      </c>
      <c r="D837" s="2" t="s">
        <v>31230</v>
      </c>
    </row>
    <row r="838" spans="1:4" x14ac:dyDescent="0.25">
      <c r="A838" s="8">
        <v>463</v>
      </c>
      <c r="B838" s="2" t="s">
        <v>30595</v>
      </c>
      <c r="C838" s="9">
        <v>38395</v>
      </c>
      <c r="D838" s="2" t="s">
        <v>31231</v>
      </c>
    </row>
    <row r="839" spans="1:4" x14ac:dyDescent="0.25">
      <c r="A839" s="8">
        <v>462</v>
      </c>
      <c r="B839" s="2" t="s">
        <v>31110</v>
      </c>
      <c r="C839" s="9">
        <v>38330</v>
      </c>
      <c r="D839" s="2" t="s">
        <v>31232</v>
      </c>
    </row>
    <row r="840" spans="1:4" x14ac:dyDescent="0.25">
      <c r="A840" s="8">
        <v>461</v>
      </c>
      <c r="B840" s="2" t="s">
        <v>31110</v>
      </c>
      <c r="C840" s="9">
        <v>38330</v>
      </c>
      <c r="D840" s="2" t="s">
        <v>31233</v>
      </c>
    </row>
    <row r="841" spans="1:4" x14ac:dyDescent="0.25">
      <c r="A841" s="8">
        <v>460</v>
      </c>
      <c r="B841" s="2" t="s">
        <v>30757</v>
      </c>
      <c r="C841" s="9">
        <v>38328</v>
      </c>
      <c r="D841" s="2" t="s">
        <v>31234</v>
      </c>
    </row>
    <row r="842" spans="1:4" x14ac:dyDescent="0.25">
      <c r="A842" s="8">
        <v>459</v>
      </c>
      <c r="B842" s="2" t="s">
        <v>30878</v>
      </c>
      <c r="C842" s="9">
        <v>38324</v>
      </c>
      <c r="D842" s="2" t="s">
        <v>31235</v>
      </c>
    </row>
    <row r="843" spans="1:4" x14ac:dyDescent="0.25">
      <c r="A843" s="8">
        <v>458</v>
      </c>
      <c r="B843" s="2" t="s">
        <v>30785</v>
      </c>
      <c r="C843" s="9">
        <v>38321</v>
      </c>
      <c r="D843" s="2" t="s">
        <v>31236</v>
      </c>
    </row>
    <row r="844" spans="1:4" x14ac:dyDescent="0.25">
      <c r="A844" s="8">
        <v>456</v>
      </c>
      <c r="B844" s="2" t="s">
        <v>31198</v>
      </c>
      <c r="C844" s="9">
        <v>38316</v>
      </c>
      <c r="D844" s="2" t="s">
        <v>31199</v>
      </c>
    </row>
    <row r="845" spans="1:4" x14ac:dyDescent="0.25">
      <c r="A845" s="8">
        <v>455</v>
      </c>
      <c r="B845" s="2" t="s">
        <v>30102</v>
      </c>
      <c r="C845" s="9">
        <v>38307</v>
      </c>
      <c r="D845" s="2" t="s">
        <v>31237</v>
      </c>
    </row>
    <row r="846" spans="1:4" x14ac:dyDescent="0.25">
      <c r="A846" s="8">
        <v>454</v>
      </c>
      <c r="B846" s="2" t="s">
        <v>30463</v>
      </c>
      <c r="C846" s="9">
        <v>38301</v>
      </c>
      <c r="D846" s="2" t="s">
        <v>31238</v>
      </c>
    </row>
    <row r="847" spans="1:4" x14ac:dyDescent="0.25">
      <c r="A847" s="8">
        <v>453</v>
      </c>
      <c r="B847" s="2" t="s">
        <v>31239</v>
      </c>
      <c r="C847" s="9">
        <v>38301</v>
      </c>
      <c r="D847" s="2" t="s">
        <v>31240</v>
      </c>
    </row>
    <row r="848" spans="1:4" x14ac:dyDescent="0.25">
      <c r="A848" s="8">
        <v>452</v>
      </c>
      <c r="B848" s="2" t="s">
        <v>31241</v>
      </c>
      <c r="C848" s="9">
        <v>38301</v>
      </c>
      <c r="D848" s="2" t="s">
        <v>31242</v>
      </c>
    </row>
    <row r="849" spans="1:4" x14ac:dyDescent="0.25">
      <c r="A849" s="8">
        <v>451</v>
      </c>
      <c r="B849" s="2" t="s">
        <v>31243</v>
      </c>
      <c r="C849" s="9">
        <v>38373</v>
      </c>
      <c r="D849" s="2" t="s">
        <v>31244</v>
      </c>
    </row>
    <row r="850" spans="1:4" x14ac:dyDescent="0.25">
      <c r="A850" s="8">
        <v>450</v>
      </c>
      <c r="B850" s="2" t="s">
        <v>31245</v>
      </c>
      <c r="C850" s="9">
        <v>38295</v>
      </c>
      <c r="D850" s="2" t="s">
        <v>30955</v>
      </c>
    </row>
    <row r="851" spans="1:4" x14ac:dyDescent="0.25">
      <c r="A851" s="8">
        <v>449</v>
      </c>
      <c r="B851" s="2"/>
      <c r="C851" s="2"/>
      <c r="D851" s="2" t="s">
        <v>31246</v>
      </c>
    </row>
    <row r="852" spans="1:4" x14ac:dyDescent="0.25">
      <c r="A852" s="8">
        <v>448</v>
      </c>
      <c r="B852" s="2" t="s">
        <v>31247</v>
      </c>
      <c r="C852" s="9">
        <v>38275</v>
      </c>
      <c r="D852" s="2" t="s">
        <v>31248</v>
      </c>
    </row>
    <row r="853" spans="1:4" x14ac:dyDescent="0.25">
      <c r="A853" s="8">
        <v>447</v>
      </c>
      <c r="B853" s="2" t="s">
        <v>30306</v>
      </c>
      <c r="C853" s="9">
        <v>38274</v>
      </c>
      <c r="D853" s="2" t="s">
        <v>31249</v>
      </c>
    </row>
    <row r="854" spans="1:4" x14ac:dyDescent="0.25">
      <c r="A854" s="8">
        <v>446</v>
      </c>
      <c r="B854" s="2" t="s">
        <v>31250</v>
      </c>
      <c r="C854" s="9">
        <v>38265</v>
      </c>
      <c r="D854" s="2" t="s">
        <v>31251</v>
      </c>
    </row>
    <row r="855" spans="1:4" x14ac:dyDescent="0.25">
      <c r="A855" s="8">
        <v>445</v>
      </c>
      <c r="B855" s="2" t="s">
        <v>30134</v>
      </c>
      <c r="C855" s="9">
        <v>38261</v>
      </c>
      <c r="D855" s="2" t="s">
        <v>31060</v>
      </c>
    </row>
    <row r="856" spans="1:4" x14ac:dyDescent="0.25">
      <c r="A856" s="8">
        <v>444</v>
      </c>
      <c r="B856" s="2" t="s">
        <v>31252</v>
      </c>
      <c r="C856" s="9">
        <v>38203</v>
      </c>
      <c r="D856" s="2" t="s">
        <v>31253</v>
      </c>
    </row>
    <row r="857" spans="1:4" x14ac:dyDescent="0.25">
      <c r="A857" s="8">
        <v>443</v>
      </c>
      <c r="B857" s="2" t="s">
        <v>31254</v>
      </c>
      <c r="C857" s="9">
        <v>38259</v>
      </c>
      <c r="D857" s="2" t="s">
        <v>31255</v>
      </c>
    </row>
    <row r="858" spans="1:4" x14ac:dyDescent="0.25">
      <c r="A858" s="8">
        <v>442</v>
      </c>
      <c r="B858" s="2" t="s">
        <v>31256</v>
      </c>
      <c r="C858" s="9">
        <v>38314</v>
      </c>
      <c r="D858" s="2" t="s">
        <v>31257</v>
      </c>
    </row>
    <row r="859" spans="1:4" x14ac:dyDescent="0.25">
      <c r="A859" s="8">
        <v>439</v>
      </c>
      <c r="B859" s="2" t="s">
        <v>31258</v>
      </c>
      <c r="C859" s="9">
        <v>38287</v>
      </c>
      <c r="D859" s="2" t="s">
        <v>31259</v>
      </c>
    </row>
    <row r="860" spans="1:4" x14ac:dyDescent="0.25">
      <c r="A860" s="8">
        <v>438</v>
      </c>
      <c r="B860" s="2" t="s">
        <v>30163</v>
      </c>
      <c r="C860" s="9">
        <v>38247</v>
      </c>
      <c r="D860" s="2" t="s">
        <v>31260</v>
      </c>
    </row>
    <row r="861" spans="1:4" x14ac:dyDescent="0.25">
      <c r="A861" s="8">
        <v>437</v>
      </c>
      <c r="B861" s="2" t="s">
        <v>31261</v>
      </c>
      <c r="C861" s="9">
        <v>38275</v>
      </c>
      <c r="D861" s="2" t="s">
        <v>31262</v>
      </c>
    </row>
    <row r="862" spans="1:4" x14ac:dyDescent="0.25">
      <c r="A862" s="8">
        <v>436</v>
      </c>
      <c r="B862" s="2" t="s">
        <v>30973</v>
      </c>
      <c r="C862" s="9">
        <v>38311</v>
      </c>
      <c r="D862" s="2" t="s">
        <v>31263</v>
      </c>
    </row>
    <row r="863" spans="1:4" x14ac:dyDescent="0.25">
      <c r="A863" s="8">
        <v>435</v>
      </c>
      <c r="B863" s="2" t="s">
        <v>31264</v>
      </c>
      <c r="C863" s="9">
        <v>38244</v>
      </c>
      <c r="D863" s="2" t="s">
        <v>31265</v>
      </c>
    </row>
    <row r="864" spans="1:4" x14ac:dyDescent="0.25">
      <c r="A864" s="8">
        <v>434</v>
      </c>
      <c r="B864" s="2" t="s">
        <v>31266</v>
      </c>
      <c r="C864" s="9">
        <v>38272</v>
      </c>
      <c r="D864" s="2" t="s">
        <v>31267</v>
      </c>
    </row>
    <row r="865" spans="1:4" x14ac:dyDescent="0.25">
      <c r="A865" s="8">
        <v>433</v>
      </c>
      <c r="B865" s="2" t="s">
        <v>31266</v>
      </c>
      <c r="C865" s="9">
        <v>38272</v>
      </c>
      <c r="D865" s="2" t="s">
        <v>31268</v>
      </c>
    </row>
    <row r="866" spans="1:4" x14ac:dyDescent="0.25">
      <c r="A866" s="8">
        <v>432</v>
      </c>
      <c r="B866" s="2" t="s">
        <v>31266</v>
      </c>
      <c r="C866" s="9">
        <v>38273</v>
      </c>
      <c r="D866" s="2" t="s">
        <v>31267</v>
      </c>
    </row>
    <row r="867" spans="1:4" x14ac:dyDescent="0.25">
      <c r="A867" s="8">
        <v>431</v>
      </c>
      <c r="B867" s="2" t="s">
        <v>31269</v>
      </c>
      <c r="C867" s="9">
        <v>38238</v>
      </c>
      <c r="D867" s="2" t="s">
        <v>31270</v>
      </c>
    </row>
    <row r="868" spans="1:4" x14ac:dyDescent="0.25">
      <c r="A868" s="8">
        <v>430</v>
      </c>
      <c r="B868" s="2" t="s">
        <v>31271</v>
      </c>
      <c r="C868" s="9">
        <v>38232</v>
      </c>
      <c r="D868" s="2" t="s">
        <v>31272</v>
      </c>
    </row>
    <row r="869" spans="1:4" x14ac:dyDescent="0.25">
      <c r="A869" s="8">
        <v>429</v>
      </c>
      <c r="B869" s="2" t="s">
        <v>31273</v>
      </c>
      <c r="C869" s="9">
        <v>38290</v>
      </c>
      <c r="D869" s="2" t="s">
        <v>31109</v>
      </c>
    </row>
    <row r="870" spans="1:4" x14ac:dyDescent="0.25">
      <c r="A870" s="8">
        <v>428</v>
      </c>
      <c r="B870" s="2"/>
      <c r="C870" s="2"/>
      <c r="D870" s="2" t="s">
        <v>31197</v>
      </c>
    </row>
    <row r="871" spans="1:4" x14ac:dyDescent="0.25">
      <c r="A871" s="8">
        <v>427</v>
      </c>
      <c r="B871" s="2" t="s">
        <v>30182</v>
      </c>
      <c r="C871" s="9">
        <v>38231</v>
      </c>
      <c r="D871" s="2" t="s">
        <v>31274</v>
      </c>
    </row>
    <row r="872" spans="1:4" x14ac:dyDescent="0.25">
      <c r="A872" s="8">
        <v>426</v>
      </c>
      <c r="B872" s="2" t="s">
        <v>30395</v>
      </c>
      <c r="C872" s="9">
        <v>38226</v>
      </c>
      <c r="D872" s="2" t="s">
        <v>31275</v>
      </c>
    </row>
    <row r="873" spans="1:4" x14ac:dyDescent="0.25">
      <c r="A873" s="8">
        <v>425</v>
      </c>
      <c r="B873" s="2" t="s">
        <v>31276</v>
      </c>
      <c r="C873" s="9">
        <v>38219</v>
      </c>
      <c r="D873" s="2" t="s">
        <v>31277</v>
      </c>
    </row>
    <row r="874" spans="1:4" x14ac:dyDescent="0.25">
      <c r="A874" s="8">
        <v>424</v>
      </c>
      <c r="B874" s="2" t="s">
        <v>30163</v>
      </c>
      <c r="C874" s="9">
        <v>38267</v>
      </c>
      <c r="D874" s="2" t="s">
        <v>31278</v>
      </c>
    </row>
    <row r="875" spans="1:4" x14ac:dyDescent="0.25">
      <c r="A875" s="8">
        <v>423</v>
      </c>
      <c r="B875" s="2" t="s">
        <v>30854</v>
      </c>
      <c r="C875" s="9">
        <v>38210</v>
      </c>
      <c r="D875" s="2" t="s">
        <v>31279</v>
      </c>
    </row>
    <row r="876" spans="1:4" x14ac:dyDescent="0.25">
      <c r="A876" s="8">
        <v>421</v>
      </c>
      <c r="B876" s="2" t="s">
        <v>31252</v>
      </c>
      <c r="C876" s="9">
        <v>38203</v>
      </c>
      <c r="D876" s="2" t="s">
        <v>31280</v>
      </c>
    </row>
    <row r="877" spans="1:4" x14ac:dyDescent="0.25">
      <c r="A877" s="8">
        <v>420</v>
      </c>
      <c r="B877" s="2" t="s">
        <v>31281</v>
      </c>
      <c r="C877" s="9">
        <v>38203</v>
      </c>
      <c r="D877" s="2" t="s">
        <v>31282</v>
      </c>
    </row>
    <row r="878" spans="1:4" x14ac:dyDescent="0.25">
      <c r="A878" s="8">
        <v>419</v>
      </c>
      <c r="B878" s="2" t="s">
        <v>31283</v>
      </c>
      <c r="C878" s="9">
        <v>38199</v>
      </c>
      <c r="D878" s="2" t="s">
        <v>31284</v>
      </c>
    </row>
    <row r="879" spans="1:4" x14ac:dyDescent="0.25">
      <c r="A879" s="8">
        <v>418</v>
      </c>
      <c r="B879" s="2" t="s">
        <v>30917</v>
      </c>
      <c r="C879" s="9">
        <v>38198</v>
      </c>
      <c r="D879" s="2" t="s">
        <v>31186</v>
      </c>
    </row>
    <row r="880" spans="1:4" x14ac:dyDescent="0.25">
      <c r="A880" s="8">
        <v>417</v>
      </c>
      <c r="B880" s="2" t="s">
        <v>31285</v>
      </c>
      <c r="C880" s="9">
        <v>38198</v>
      </c>
      <c r="D880" s="2" t="s">
        <v>31286</v>
      </c>
    </row>
    <row r="881" spans="1:4" x14ac:dyDescent="0.25">
      <c r="A881" s="8">
        <v>416</v>
      </c>
      <c r="B881" s="2" t="s">
        <v>31149</v>
      </c>
      <c r="C881" s="9">
        <v>38195</v>
      </c>
      <c r="D881" s="2" t="s">
        <v>30745</v>
      </c>
    </row>
    <row r="882" spans="1:4" x14ac:dyDescent="0.25">
      <c r="A882" s="8">
        <v>415</v>
      </c>
      <c r="B882" s="2" t="s">
        <v>31287</v>
      </c>
      <c r="C882" s="9">
        <v>38241</v>
      </c>
      <c r="D882" s="2" t="s">
        <v>31288</v>
      </c>
    </row>
    <row r="883" spans="1:4" x14ac:dyDescent="0.25">
      <c r="A883" s="8">
        <v>413</v>
      </c>
      <c r="B883" s="2" t="s">
        <v>30962</v>
      </c>
      <c r="C883" s="9">
        <v>38174</v>
      </c>
      <c r="D883" s="2" t="s">
        <v>31289</v>
      </c>
    </row>
    <row r="884" spans="1:4" x14ac:dyDescent="0.25">
      <c r="A884" s="8">
        <v>411</v>
      </c>
      <c r="B884" s="2" t="s">
        <v>30102</v>
      </c>
      <c r="C884" s="9">
        <v>38262</v>
      </c>
      <c r="D884" s="2" t="s">
        <v>31290</v>
      </c>
    </row>
    <row r="885" spans="1:4" x14ac:dyDescent="0.25">
      <c r="A885" s="8">
        <v>408</v>
      </c>
      <c r="B885" s="2" t="s">
        <v>30102</v>
      </c>
      <c r="C885" s="9">
        <v>38160</v>
      </c>
      <c r="D885" s="2" t="s">
        <v>31291</v>
      </c>
    </row>
    <row r="886" spans="1:4" x14ac:dyDescent="0.25">
      <c r="A886" s="8">
        <v>407</v>
      </c>
      <c r="B886" s="2" t="s">
        <v>30888</v>
      </c>
      <c r="C886" s="9">
        <v>38157</v>
      </c>
      <c r="D886" s="2" t="s">
        <v>30889</v>
      </c>
    </row>
    <row r="887" spans="1:4" x14ac:dyDescent="0.25">
      <c r="A887" s="8">
        <v>406</v>
      </c>
      <c r="B887" s="2" t="s">
        <v>31292</v>
      </c>
      <c r="C887" s="9">
        <v>38180</v>
      </c>
      <c r="D887" s="2" t="s">
        <v>31293</v>
      </c>
    </row>
    <row r="888" spans="1:4" x14ac:dyDescent="0.25">
      <c r="A888" s="8">
        <v>405</v>
      </c>
      <c r="B888" s="2" t="s">
        <v>30605</v>
      </c>
      <c r="C888" s="9">
        <v>38127</v>
      </c>
      <c r="D888" s="2" t="s">
        <v>31294</v>
      </c>
    </row>
    <row r="889" spans="1:4" x14ac:dyDescent="0.25">
      <c r="A889" s="8">
        <v>404</v>
      </c>
      <c r="B889" s="2" t="s">
        <v>30595</v>
      </c>
      <c r="C889" s="9">
        <v>38120</v>
      </c>
      <c r="D889" s="2" t="s">
        <v>31295</v>
      </c>
    </row>
    <row r="890" spans="1:4" x14ac:dyDescent="0.25">
      <c r="A890" s="8">
        <v>403</v>
      </c>
      <c r="B890" s="2" t="s">
        <v>30136</v>
      </c>
      <c r="C890" s="9">
        <v>38106</v>
      </c>
      <c r="D890" s="2" t="s">
        <v>31296</v>
      </c>
    </row>
    <row r="891" spans="1:4" x14ac:dyDescent="0.25">
      <c r="A891" s="8">
        <v>402</v>
      </c>
      <c r="B891" s="2" t="s">
        <v>31297</v>
      </c>
      <c r="C891" s="9">
        <v>38170</v>
      </c>
      <c r="D891" s="2" t="s">
        <v>31298</v>
      </c>
    </row>
    <row r="892" spans="1:4" x14ac:dyDescent="0.25">
      <c r="A892" s="8">
        <v>401</v>
      </c>
      <c r="B892" s="2" t="s">
        <v>31053</v>
      </c>
      <c r="C892" s="9">
        <v>38106</v>
      </c>
      <c r="D892" s="2" t="s">
        <v>31299</v>
      </c>
    </row>
    <row r="893" spans="1:4" x14ac:dyDescent="0.25">
      <c r="A893" s="8">
        <v>399</v>
      </c>
      <c r="B893" s="2" t="s">
        <v>30787</v>
      </c>
      <c r="C893" s="9">
        <v>38150</v>
      </c>
      <c r="D893" s="2" t="s">
        <v>30788</v>
      </c>
    </row>
    <row r="894" spans="1:4" x14ac:dyDescent="0.25">
      <c r="A894" s="8">
        <v>398</v>
      </c>
      <c r="B894" s="2" t="s">
        <v>31149</v>
      </c>
      <c r="C894" s="9">
        <v>38090</v>
      </c>
      <c r="D894" s="2" t="s">
        <v>31150</v>
      </c>
    </row>
    <row r="895" spans="1:4" x14ac:dyDescent="0.25">
      <c r="A895" s="8">
        <v>395</v>
      </c>
      <c r="B895" s="2" t="s">
        <v>31300</v>
      </c>
      <c r="C895" s="9">
        <v>38064</v>
      </c>
      <c r="D895" s="2" t="s">
        <v>31301</v>
      </c>
    </row>
    <row r="896" spans="1:4" x14ac:dyDescent="0.25">
      <c r="A896" s="8">
        <v>393</v>
      </c>
      <c r="B896" s="2" t="s">
        <v>30102</v>
      </c>
      <c r="C896" s="9">
        <v>38042</v>
      </c>
      <c r="D896" s="2" t="s">
        <v>31133</v>
      </c>
    </row>
    <row r="897" spans="1:4" x14ac:dyDescent="0.25">
      <c r="A897" s="8">
        <v>392</v>
      </c>
      <c r="B897" s="2" t="s">
        <v>31302</v>
      </c>
      <c r="C897" s="9">
        <v>38079</v>
      </c>
      <c r="D897" s="2" t="s">
        <v>31303</v>
      </c>
    </row>
    <row r="898" spans="1:4" x14ac:dyDescent="0.25">
      <c r="A898" s="8">
        <v>391</v>
      </c>
      <c r="B898" s="2" t="s">
        <v>30398</v>
      </c>
      <c r="C898" s="9">
        <v>38037</v>
      </c>
      <c r="D898" s="2" t="s">
        <v>30135</v>
      </c>
    </row>
    <row r="899" spans="1:4" x14ac:dyDescent="0.25">
      <c r="A899" s="8">
        <v>389</v>
      </c>
      <c r="B899" s="2" t="s">
        <v>30182</v>
      </c>
      <c r="C899" s="9">
        <v>38021</v>
      </c>
      <c r="D899" s="2" t="s">
        <v>31304</v>
      </c>
    </row>
    <row r="900" spans="1:4" x14ac:dyDescent="0.25">
      <c r="A900" s="8">
        <v>388</v>
      </c>
      <c r="B900" s="2" t="s">
        <v>31252</v>
      </c>
      <c r="C900" s="9">
        <v>38016</v>
      </c>
      <c r="D900" s="2" t="s">
        <v>31305</v>
      </c>
    </row>
    <row r="901" spans="1:4" x14ac:dyDescent="0.25">
      <c r="A901" s="8">
        <v>387</v>
      </c>
      <c r="B901" s="2" t="s">
        <v>31306</v>
      </c>
      <c r="C901" s="9">
        <v>38000</v>
      </c>
      <c r="D901" s="2" t="s">
        <v>31307</v>
      </c>
    </row>
    <row r="902" spans="1:4" x14ac:dyDescent="0.25">
      <c r="A902" s="8">
        <v>386</v>
      </c>
      <c r="B902" s="2" t="s">
        <v>30102</v>
      </c>
      <c r="C902" s="9">
        <v>37999</v>
      </c>
      <c r="D902" s="2" t="s">
        <v>30103</v>
      </c>
    </row>
    <row r="903" spans="1:4" x14ac:dyDescent="0.25">
      <c r="A903" s="8">
        <v>385</v>
      </c>
      <c r="B903" s="2" t="s">
        <v>30102</v>
      </c>
      <c r="C903" s="9">
        <v>37999</v>
      </c>
      <c r="D903" s="2" t="s">
        <v>31308</v>
      </c>
    </row>
    <row r="904" spans="1:4" x14ac:dyDescent="0.25">
      <c r="A904" s="8">
        <v>384</v>
      </c>
      <c r="B904" s="2" t="s">
        <v>31309</v>
      </c>
      <c r="C904" s="9">
        <v>37995</v>
      </c>
      <c r="D904" s="2" t="s">
        <v>31310</v>
      </c>
    </row>
    <row r="905" spans="1:4" x14ac:dyDescent="0.25">
      <c r="A905" s="8">
        <v>381</v>
      </c>
      <c r="B905" s="2"/>
      <c r="C905" s="2"/>
      <c r="D905" s="2" t="s">
        <v>31311</v>
      </c>
    </row>
    <row r="906" spans="1:4" x14ac:dyDescent="0.25">
      <c r="A906" s="8">
        <v>380</v>
      </c>
      <c r="B906" s="2" t="s">
        <v>30169</v>
      </c>
      <c r="C906" s="9">
        <v>37993</v>
      </c>
      <c r="D906" s="2" t="s">
        <v>31312</v>
      </c>
    </row>
    <row r="907" spans="1:4" x14ac:dyDescent="0.25">
      <c r="A907" s="8">
        <v>379</v>
      </c>
      <c r="B907" s="2" t="s">
        <v>31313</v>
      </c>
      <c r="C907" s="9">
        <v>37993</v>
      </c>
      <c r="D907" s="2" t="s">
        <v>31314</v>
      </c>
    </row>
    <row r="908" spans="1:4" x14ac:dyDescent="0.25">
      <c r="A908" s="8">
        <v>377</v>
      </c>
      <c r="B908" s="2" t="s">
        <v>30102</v>
      </c>
      <c r="C908" s="9">
        <v>37987</v>
      </c>
      <c r="D908" s="2" t="s">
        <v>31145</v>
      </c>
    </row>
    <row r="909" spans="1:4" x14ac:dyDescent="0.25">
      <c r="A909" s="8">
        <v>376</v>
      </c>
      <c r="B909" s="2" t="s">
        <v>31315</v>
      </c>
      <c r="C909" s="9">
        <v>37986</v>
      </c>
      <c r="D909" s="2" t="s">
        <v>31316</v>
      </c>
    </row>
    <row r="910" spans="1:4" x14ac:dyDescent="0.25">
      <c r="A910" s="8">
        <v>375</v>
      </c>
      <c r="B910" s="2" t="s">
        <v>30818</v>
      </c>
      <c r="C910" s="9">
        <v>38052</v>
      </c>
      <c r="D910" s="2" t="s">
        <v>31317</v>
      </c>
    </row>
    <row r="911" spans="1:4" x14ac:dyDescent="0.25">
      <c r="A911" s="8">
        <v>374</v>
      </c>
      <c r="B911" s="2" t="s">
        <v>31008</v>
      </c>
      <c r="C911" s="9">
        <v>37980</v>
      </c>
      <c r="D911" s="2" t="s">
        <v>31318</v>
      </c>
    </row>
    <row r="912" spans="1:4" x14ac:dyDescent="0.25">
      <c r="A912" s="8">
        <v>373</v>
      </c>
      <c r="B912" s="2" t="s">
        <v>30611</v>
      </c>
      <c r="C912" s="9">
        <v>37979</v>
      </c>
      <c r="D912" s="2" t="s">
        <v>31319</v>
      </c>
    </row>
    <row r="913" spans="1:4" x14ac:dyDescent="0.25">
      <c r="A913" s="8">
        <v>372</v>
      </c>
      <c r="B913" s="2"/>
      <c r="C913" s="2"/>
      <c r="D913" s="2" t="s">
        <v>31320</v>
      </c>
    </row>
    <row r="914" spans="1:4" x14ac:dyDescent="0.25">
      <c r="A914" s="8">
        <v>371</v>
      </c>
      <c r="B914" s="2" t="s">
        <v>30544</v>
      </c>
      <c r="C914" s="9">
        <v>37978</v>
      </c>
      <c r="D914" s="2" t="s">
        <v>30272</v>
      </c>
    </row>
    <row r="915" spans="1:4" x14ac:dyDescent="0.25">
      <c r="A915" s="8">
        <v>370</v>
      </c>
      <c r="B915" s="2" t="s">
        <v>30102</v>
      </c>
      <c r="C915" s="9">
        <v>37978</v>
      </c>
      <c r="D915" s="2" t="s">
        <v>31321</v>
      </c>
    </row>
    <row r="916" spans="1:4" x14ac:dyDescent="0.25">
      <c r="A916" s="8">
        <v>369</v>
      </c>
      <c r="B916" s="2" t="s">
        <v>30182</v>
      </c>
      <c r="C916" s="9">
        <v>37973</v>
      </c>
      <c r="D916" s="2" t="s">
        <v>31322</v>
      </c>
    </row>
    <row r="917" spans="1:4" x14ac:dyDescent="0.25">
      <c r="A917" s="8">
        <v>368</v>
      </c>
      <c r="B917" s="2" t="s">
        <v>30163</v>
      </c>
      <c r="C917" s="9">
        <v>37972</v>
      </c>
      <c r="D917" s="2" t="s">
        <v>31323</v>
      </c>
    </row>
    <row r="918" spans="1:4" x14ac:dyDescent="0.25">
      <c r="A918" s="8">
        <v>366</v>
      </c>
      <c r="B918" s="2" t="s">
        <v>30102</v>
      </c>
      <c r="C918" s="9">
        <v>37966</v>
      </c>
      <c r="D918" s="2" t="s">
        <v>31324</v>
      </c>
    </row>
    <row r="919" spans="1:4" x14ac:dyDescent="0.25">
      <c r="A919" s="8">
        <v>365</v>
      </c>
      <c r="B919" s="2" t="s">
        <v>30102</v>
      </c>
      <c r="C919" s="9">
        <v>37964</v>
      </c>
      <c r="D919" s="2" t="s">
        <v>31325</v>
      </c>
    </row>
    <row r="920" spans="1:4" x14ac:dyDescent="0.25">
      <c r="A920" s="8">
        <v>363</v>
      </c>
      <c r="B920" s="2" t="s">
        <v>30595</v>
      </c>
      <c r="C920" s="9">
        <v>37993</v>
      </c>
      <c r="D920" s="2" t="s">
        <v>31326</v>
      </c>
    </row>
    <row r="921" spans="1:4" x14ac:dyDescent="0.25">
      <c r="A921" s="8">
        <v>362</v>
      </c>
      <c r="B921" s="2" t="s">
        <v>30595</v>
      </c>
      <c r="C921" s="9">
        <v>37993</v>
      </c>
      <c r="D921" s="2" t="s">
        <v>31327</v>
      </c>
    </row>
    <row r="922" spans="1:4" x14ac:dyDescent="0.25">
      <c r="A922" s="8">
        <v>361</v>
      </c>
      <c r="B922" s="2" t="s">
        <v>31328</v>
      </c>
      <c r="C922" s="9">
        <v>37959</v>
      </c>
      <c r="D922" s="2" t="s">
        <v>31329</v>
      </c>
    </row>
    <row r="923" spans="1:4" x14ac:dyDescent="0.25">
      <c r="A923" s="8">
        <v>360</v>
      </c>
      <c r="B923" s="2" t="s">
        <v>31330</v>
      </c>
      <c r="C923" s="9">
        <v>37945</v>
      </c>
      <c r="D923" s="2" t="s">
        <v>31331</v>
      </c>
    </row>
    <row r="924" spans="1:4" x14ac:dyDescent="0.25">
      <c r="A924" s="8">
        <v>359</v>
      </c>
      <c r="B924" s="2" t="s">
        <v>31332</v>
      </c>
      <c r="C924" s="9">
        <v>37993</v>
      </c>
      <c r="D924" s="2" t="s">
        <v>31333</v>
      </c>
    </row>
    <row r="925" spans="1:4" x14ac:dyDescent="0.25">
      <c r="A925" s="8">
        <v>358</v>
      </c>
      <c r="B925" s="2" t="s">
        <v>31334</v>
      </c>
      <c r="C925" s="9">
        <v>37939</v>
      </c>
      <c r="D925" s="2" t="s">
        <v>31335</v>
      </c>
    </row>
    <row r="926" spans="1:4" x14ac:dyDescent="0.25">
      <c r="A926" s="8">
        <v>357</v>
      </c>
      <c r="B926" s="2" t="s">
        <v>30513</v>
      </c>
      <c r="C926" s="9">
        <v>37939</v>
      </c>
      <c r="D926" s="2" t="s">
        <v>30592</v>
      </c>
    </row>
    <row r="927" spans="1:4" x14ac:dyDescent="0.25">
      <c r="A927" s="8">
        <v>356</v>
      </c>
      <c r="B927" s="2" t="s">
        <v>30667</v>
      </c>
      <c r="C927" s="9">
        <v>37939</v>
      </c>
      <c r="D927" s="2" t="s">
        <v>30478</v>
      </c>
    </row>
    <row r="928" spans="1:4" x14ac:dyDescent="0.25">
      <c r="A928" s="8">
        <v>355</v>
      </c>
      <c r="B928" s="2" t="s">
        <v>31336</v>
      </c>
      <c r="C928" s="9">
        <v>37982</v>
      </c>
      <c r="D928" s="2" t="s">
        <v>31337</v>
      </c>
    </row>
    <row r="929" spans="1:4" x14ac:dyDescent="0.25">
      <c r="A929" s="8">
        <v>352</v>
      </c>
      <c r="B929" s="2" t="s">
        <v>30102</v>
      </c>
      <c r="C929" s="9">
        <v>37923</v>
      </c>
      <c r="D929" s="2" t="s">
        <v>31338</v>
      </c>
    </row>
    <row r="930" spans="1:4" x14ac:dyDescent="0.25">
      <c r="A930" s="8">
        <v>351</v>
      </c>
      <c r="B930" s="2" t="s">
        <v>30921</v>
      </c>
      <c r="C930" s="9">
        <v>37915</v>
      </c>
      <c r="D930" s="2" t="s">
        <v>31339</v>
      </c>
    </row>
    <row r="931" spans="1:4" x14ac:dyDescent="0.25">
      <c r="A931" s="8">
        <v>350</v>
      </c>
      <c r="B931" s="2" t="s">
        <v>30595</v>
      </c>
      <c r="C931" s="9">
        <v>37903</v>
      </c>
      <c r="D931" s="2" t="s">
        <v>31340</v>
      </c>
    </row>
    <row r="932" spans="1:4" x14ac:dyDescent="0.25">
      <c r="A932" s="8">
        <v>349</v>
      </c>
      <c r="B932" s="2" t="s">
        <v>30962</v>
      </c>
      <c r="C932" s="9">
        <v>37950</v>
      </c>
      <c r="D932" s="2" t="s">
        <v>31341</v>
      </c>
    </row>
    <row r="933" spans="1:4" x14ac:dyDescent="0.25">
      <c r="A933" s="8">
        <v>348</v>
      </c>
      <c r="B933" s="2" t="s">
        <v>31336</v>
      </c>
      <c r="C933" s="9">
        <v>37966</v>
      </c>
      <c r="D933" s="2" t="s">
        <v>31342</v>
      </c>
    </row>
    <row r="934" spans="1:4" x14ac:dyDescent="0.25">
      <c r="A934" s="8">
        <v>346</v>
      </c>
      <c r="B934" s="2" t="s">
        <v>31343</v>
      </c>
      <c r="C934" s="9">
        <v>37896</v>
      </c>
      <c r="D934" s="2" t="s">
        <v>31344</v>
      </c>
    </row>
    <row r="935" spans="1:4" x14ac:dyDescent="0.25">
      <c r="A935" s="8">
        <v>345</v>
      </c>
      <c r="B935" s="2" t="s">
        <v>30353</v>
      </c>
      <c r="C935" s="9">
        <v>37889</v>
      </c>
      <c r="D935" s="2" t="s">
        <v>31345</v>
      </c>
    </row>
    <row r="936" spans="1:4" x14ac:dyDescent="0.25">
      <c r="A936" s="8">
        <v>344</v>
      </c>
      <c r="B936" s="2" t="s">
        <v>31346</v>
      </c>
      <c r="C936" s="9">
        <v>37883</v>
      </c>
      <c r="D936" s="2" t="s">
        <v>31347</v>
      </c>
    </row>
    <row r="937" spans="1:4" x14ac:dyDescent="0.25">
      <c r="A937" s="8">
        <v>342</v>
      </c>
      <c r="B937" s="2" t="s">
        <v>31348</v>
      </c>
      <c r="C937" s="9">
        <v>37943</v>
      </c>
      <c r="D937" s="2" t="s">
        <v>30378</v>
      </c>
    </row>
    <row r="938" spans="1:4" x14ac:dyDescent="0.25">
      <c r="A938" s="8">
        <v>341</v>
      </c>
      <c r="B938" s="2" t="s">
        <v>30102</v>
      </c>
      <c r="C938" s="9">
        <v>37861</v>
      </c>
      <c r="D938" s="2" t="s">
        <v>30427</v>
      </c>
    </row>
    <row r="939" spans="1:4" x14ac:dyDescent="0.25">
      <c r="A939" s="8">
        <v>340</v>
      </c>
      <c r="B939" s="2" t="s">
        <v>30102</v>
      </c>
      <c r="C939" s="9">
        <v>37932</v>
      </c>
      <c r="D939" s="2" t="s">
        <v>31349</v>
      </c>
    </row>
    <row r="940" spans="1:4" x14ac:dyDescent="0.25">
      <c r="A940" s="8">
        <v>339</v>
      </c>
      <c r="B940" s="2" t="s">
        <v>30973</v>
      </c>
      <c r="C940" s="9">
        <v>37859</v>
      </c>
      <c r="D940" s="2" t="s">
        <v>31350</v>
      </c>
    </row>
    <row r="941" spans="1:4" x14ac:dyDescent="0.25">
      <c r="A941" s="8">
        <v>338</v>
      </c>
      <c r="B941" s="2" t="s">
        <v>31058</v>
      </c>
      <c r="C941" s="9">
        <v>37852</v>
      </c>
      <c r="D941" s="2" t="s">
        <v>31351</v>
      </c>
    </row>
    <row r="942" spans="1:4" x14ac:dyDescent="0.25">
      <c r="A942" s="8">
        <v>337</v>
      </c>
      <c r="B942" s="2" t="s">
        <v>277</v>
      </c>
      <c r="C942" s="9">
        <v>37845</v>
      </c>
      <c r="D942" s="2" t="s">
        <v>31352</v>
      </c>
    </row>
    <row r="943" spans="1:4" x14ac:dyDescent="0.25">
      <c r="A943" s="8">
        <v>336</v>
      </c>
      <c r="B943" s="2" t="s">
        <v>30102</v>
      </c>
      <c r="C943" s="9">
        <v>37845</v>
      </c>
      <c r="D943" s="2" t="s">
        <v>31353</v>
      </c>
    </row>
    <row r="944" spans="1:4" x14ac:dyDescent="0.25">
      <c r="A944" s="8">
        <v>334</v>
      </c>
      <c r="B944" s="2" t="s">
        <v>30513</v>
      </c>
      <c r="C944" s="9">
        <v>37839</v>
      </c>
      <c r="D944" s="2" t="s">
        <v>30592</v>
      </c>
    </row>
    <row r="945" spans="1:4" x14ac:dyDescent="0.25">
      <c r="A945" s="8">
        <v>333</v>
      </c>
      <c r="B945" s="2" t="s">
        <v>31354</v>
      </c>
      <c r="C945" s="9">
        <v>37834</v>
      </c>
      <c r="D945" s="2" t="s">
        <v>31355</v>
      </c>
    </row>
    <row r="946" spans="1:4" x14ac:dyDescent="0.25">
      <c r="A946" s="8">
        <v>332</v>
      </c>
      <c r="B946" s="2" t="s">
        <v>31354</v>
      </c>
      <c r="C946" s="9">
        <v>37834</v>
      </c>
      <c r="D946" s="2" t="s">
        <v>31356</v>
      </c>
    </row>
    <row r="947" spans="1:4" x14ac:dyDescent="0.25">
      <c r="A947" s="8">
        <v>330</v>
      </c>
      <c r="B947" s="2" t="s">
        <v>30102</v>
      </c>
      <c r="C947" s="9">
        <v>37826</v>
      </c>
      <c r="D947" s="2" t="s">
        <v>31357</v>
      </c>
    </row>
    <row r="948" spans="1:4" x14ac:dyDescent="0.25">
      <c r="A948" s="8">
        <v>329</v>
      </c>
      <c r="B948" s="2" t="s">
        <v>31358</v>
      </c>
      <c r="C948" s="9">
        <v>37819</v>
      </c>
      <c r="D948" s="2" t="s">
        <v>31299</v>
      </c>
    </row>
    <row r="949" spans="1:4" x14ac:dyDescent="0.25">
      <c r="A949" s="8">
        <v>328</v>
      </c>
      <c r="B949" s="2" t="s">
        <v>30102</v>
      </c>
      <c r="C949" s="9">
        <v>37819</v>
      </c>
      <c r="D949" s="2" t="s">
        <v>31359</v>
      </c>
    </row>
    <row r="950" spans="1:4" x14ac:dyDescent="0.25">
      <c r="A950" s="8">
        <v>327</v>
      </c>
      <c r="B950" s="2" t="s">
        <v>31360</v>
      </c>
      <c r="C950" s="9">
        <v>37814</v>
      </c>
      <c r="D950" s="2" t="s">
        <v>31361</v>
      </c>
    </row>
    <row r="951" spans="1:4" x14ac:dyDescent="0.25">
      <c r="A951" s="8">
        <v>326</v>
      </c>
      <c r="B951" s="2" t="s">
        <v>31362</v>
      </c>
      <c r="C951" s="9">
        <v>37806</v>
      </c>
      <c r="D951" s="2" t="s">
        <v>31363</v>
      </c>
    </row>
    <row r="952" spans="1:4" x14ac:dyDescent="0.25">
      <c r="A952" s="8">
        <v>325</v>
      </c>
      <c r="B952" s="2" t="s">
        <v>31364</v>
      </c>
      <c r="C952" s="9">
        <v>37835</v>
      </c>
      <c r="D952" s="2" t="s">
        <v>31365</v>
      </c>
    </row>
    <row r="953" spans="1:4" x14ac:dyDescent="0.25">
      <c r="A953" s="8">
        <v>324</v>
      </c>
      <c r="B953" s="2" t="s">
        <v>31366</v>
      </c>
      <c r="C953" s="9">
        <v>37785</v>
      </c>
      <c r="D953" s="2" t="s">
        <v>31367</v>
      </c>
    </row>
    <row r="954" spans="1:4" x14ac:dyDescent="0.25">
      <c r="A954" s="8">
        <v>323</v>
      </c>
      <c r="B954" s="2" t="s">
        <v>30295</v>
      </c>
      <c r="C954" s="9">
        <v>37768</v>
      </c>
      <c r="D954" s="2" t="s">
        <v>31128</v>
      </c>
    </row>
    <row r="955" spans="1:4" x14ac:dyDescent="0.25">
      <c r="A955" s="8">
        <v>321</v>
      </c>
      <c r="B955" s="2" t="s">
        <v>31368</v>
      </c>
      <c r="C955" s="9">
        <v>37803</v>
      </c>
      <c r="D955" s="2" t="s">
        <v>31369</v>
      </c>
    </row>
    <row r="956" spans="1:4" x14ac:dyDescent="0.25">
      <c r="A956" s="8">
        <v>320</v>
      </c>
      <c r="B956" s="2" t="s">
        <v>30102</v>
      </c>
      <c r="C956" s="9">
        <v>37807</v>
      </c>
      <c r="D956" s="2" t="s">
        <v>31370</v>
      </c>
    </row>
    <row r="957" spans="1:4" x14ac:dyDescent="0.25">
      <c r="A957" s="8">
        <v>316</v>
      </c>
      <c r="B957" s="2" t="s">
        <v>30136</v>
      </c>
      <c r="C957" s="9">
        <v>37810</v>
      </c>
      <c r="D957" s="2" t="s">
        <v>31371</v>
      </c>
    </row>
    <row r="958" spans="1:4" x14ac:dyDescent="0.25">
      <c r="A958" s="8">
        <v>315</v>
      </c>
      <c r="B958" s="2" t="s">
        <v>31372</v>
      </c>
      <c r="C958" s="9">
        <v>37736</v>
      </c>
      <c r="D958" s="2" t="s">
        <v>30272</v>
      </c>
    </row>
    <row r="959" spans="1:4" x14ac:dyDescent="0.25">
      <c r="A959" s="8">
        <v>314</v>
      </c>
      <c r="B959" s="2" t="s">
        <v>31373</v>
      </c>
      <c r="C959" s="9">
        <v>37734</v>
      </c>
      <c r="D959" s="2" t="s">
        <v>31374</v>
      </c>
    </row>
    <row r="960" spans="1:4" x14ac:dyDescent="0.25">
      <c r="A960" s="8">
        <v>312</v>
      </c>
      <c r="B960" s="2" t="s">
        <v>31375</v>
      </c>
      <c r="C960" s="9">
        <v>37726</v>
      </c>
      <c r="D960" s="2" t="s">
        <v>31376</v>
      </c>
    </row>
    <row r="961" spans="1:4" x14ac:dyDescent="0.25">
      <c r="A961" s="8">
        <v>311</v>
      </c>
      <c r="B961" s="2" t="s">
        <v>31058</v>
      </c>
      <c r="C961" s="9">
        <v>37726</v>
      </c>
      <c r="D961" s="2" t="s">
        <v>31351</v>
      </c>
    </row>
    <row r="962" spans="1:4" x14ac:dyDescent="0.25">
      <c r="A962" s="8">
        <v>310</v>
      </c>
      <c r="B962" s="2" t="s">
        <v>30102</v>
      </c>
      <c r="C962" s="9">
        <v>37723</v>
      </c>
      <c r="D962" s="2" t="s">
        <v>31377</v>
      </c>
    </row>
    <row r="963" spans="1:4" x14ac:dyDescent="0.25">
      <c r="A963" s="8">
        <v>308</v>
      </c>
      <c r="B963" s="2" t="s">
        <v>30757</v>
      </c>
      <c r="C963" s="9">
        <v>37701</v>
      </c>
      <c r="D963" s="2" t="s">
        <v>31378</v>
      </c>
    </row>
    <row r="964" spans="1:4" x14ac:dyDescent="0.25">
      <c r="A964" s="8">
        <v>307</v>
      </c>
      <c r="B964" s="2" t="s">
        <v>31379</v>
      </c>
      <c r="C964" s="9">
        <v>37699</v>
      </c>
      <c r="D964" s="2" t="s">
        <v>31380</v>
      </c>
    </row>
    <row r="965" spans="1:4" x14ac:dyDescent="0.25">
      <c r="A965" s="8">
        <v>303</v>
      </c>
      <c r="B965" s="2" t="s">
        <v>31360</v>
      </c>
      <c r="C965" s="9">
        <v>37685</v>
      </c>
      <c r="D965" s="2" t="s">
        <v>31381</v>
      </c>
    </row>
    <row r="966" spans="1:4" x14ac:dyDescent="0.25">
      <c r="A966" s="8">
        <v>302</v>
      </c>
      <c r="B966" s="2" t="s">
        <v>31382</v>
      </c>
      <c r="C966" s="9">
        <v>37615</v>
      </c>
      <c r="D966" s="2" t="s">
        <v>31383</v>
      </c>
    </row>
    <row r="967" spans="1:4" x14ac:dyDescent="0.25">
      <c r="A967" s="8">
        <v>301</v>
      </c>
      <c r="B967" s="2" t="s">
        <v>31382</v>
      </c>
      <c r="C967" s="9">
        <v>37615</v>
      </c>
      <c r="D967" s="2" t="s">
        <v>31384</v>
      </c>
    </row>
    <row r="968" spans="1:4" x14ac:dyDescent="0.25">
      <c r="A968" s="8">
        <v>300</v>
      </c>
      <c r="B968" s="2" t="s">
        <v>31382</v>
      </c>
      <c r="C968" s="9">
        <v>37615</v>
      </c>
      <c r="D968" s="2" t="s">
        <v>31385</v>
      </c>
    </row>
    <row r="969" spans="1:4" x14ac:dyDescent="0.25">
      <c r="A969" s="8">
        <v>299</v>
      </c>
      <c r="B969" s="2" t="s">
        <v>31382</v>
      </c>
      <c r="C969" s="9">
        <v>37615</v>
      </c>
      <c r="D969" s="2" t="s">
        <v>31386</v>
      </c>
    </row>
    <row r="970" spans="1:4" x14ac:dyDescent="0.25">
      <c r="A970" s="8">
        <v>298</v>
      </c>
      <c r="B970" s="2" t="s">
        <v>31382</v>
      </c>
      <c r="C970" s="9">
        <v>37615</v>
      </c>
      <c r="D970" s="2" t="s">
        <v>31387</v>
      </c>
    </row>
    <row r="971" spans="1:4" x14ac:dyDescent="0.25">
      <c r="A971" s="8">
        <v>297</v>
      </c>
      <c r="B971" s="2" t="s">
        <v>31382</v>
      </c>
      <c r="C971" s="9">
        <v>37615</v>
      </c>
      <c r="D971" s="2" t="s">
        <v>31388</v>
      </c>
    </row>
    <row r="972" spans="1:4" x14ac:dyDescent="0.25">
      <c r="A972" s="8">
        <v>296</v>
      </c>
      <c r="B972" s="2" t="s">
        <v>31389</v>
      </c>
      <c r="C972" s="9">
        <v>37667</v>
      </c>
      <c r="D972" s="2" t="s">
        <v>31390</v>
      </c>
    </row>
    <row r="973" spans="1:4" x14ac:dyDescent="0.25">
      <c r="A973" s="8">
        <v>295</v>
      </c>
      <c r="B973" s="2" t="s">
        <v>31389</v>
      </c>
      <c r="C973" s="9">
        <v>37667</v>
      </c>
      <c r="D973" s="2" t="s">
        <v>31391</v>
      </c>
    </row>
    <row r="974" spans="1:4" x14ac:dyDescent="0.25">
      <c r="A974" s="8">
        <v>294</v>
      </c>
      <c r="B974" s="2" t="s">
        <v>31392</v>
      </c>
      <c r="C974" s="9">
        <v>37665</v>
      </c>
      <c r="D974" s="2" t="s">
        <v>31393</v>
      </c>
    </row>
    <row r="975" spans="1:4" x14ac:dyDescent="0.25">
      <c r="A975" s="8">
        <v>293</v>
      </c>
      <c r="B975" s="2" t="s">
        <v>30102</v>
      </c>
      <c r="C975" s="9">
        <v>37665</v>
      </c>
      <c r="D975" s="2" t="s">
        <v>31394</v>
      </c>
    </row>
    <row r="976" spans="1:4" x14ac:dyDescent="0.25">
      <c r="A976" s="8">
        <v>292</v>
      </c>
      <c r="B976" s="2" t="s">
        <v>31395</v>
      </c>
      <c r="C976" s="9">
        <v>37658</v>
      </c>
      <c r="D976" s="2" t="s">
        <v>31396</v>
      </c>
    </row>
    <row r="977" spans="1:4" x14ac:dyDescent="0.25">
      <c r="A977" s="8">
        <v>290</v>
      </c>
      <c r="B977" s="2" t="s">
        <v>31397</v>
      </c>
      <c r="C977" s="9">
        <v>37650</v>
      </c>
      <c r="D977" s="2" t="s">
        <v>31398</v>
      </c>
    </row>
    <row r="978" spans="1:4" x14ac:dyDescent="0.25">
      <c r="A978" s="8">
        <v>289</v>
      </c>
      <c r="B978" s="2" t="s">
        <v>30853</v>
      </c>
      <c r="C978" s="9">
        <v>37712</v>
      </c>
      <c r="D978" s="2" t="s">
        <v>30699</v>
      </c>
    </row>
    <row r="979" spans="1:4" x14ac:dyDescent="0.25">
      <c r="A979" s="8">
        <v>288</v>
      </c>
      <c r="B979" s="2" t="s">
        <v>277</v>
      </c>
      <c r="C979" s="9">
        <v>37643</v>
      </c>
      <c r="D979" s="2" t="s">
        <v>31399</v>
      </c>
    </row>
    <row r="980" spans="1:4" x14ac:dyDescent="0.25">
      <c r="A980" s="8">
        <v>286</v>
      </c>
      <c r="B980" s="2" t="s">
        <v>31124</v>
      </c>
      <c r="C980" s="9">
        <v>37637</v>
      </c>
      <c r="D980" s="2" t="s">
        <v>30400</v>
      </c>
    </row>
    <row r="981" spans="1:4" x14ac:dyDescent="0.25">
      <c r="A981" s="8">
        <v>285</v>
      </c>
      <c r="B981" s="2" t="s">
        <v>30611</v>
      </c>
      <c r="C981" s="9">
        <v>37630</v>
      </c>
      <c r="D981" s="2" t="s">
        <v>31400</v>
      </c>
    </row>
    <row r="982" spans="1:4" x14ac:dyDescent="0.25">
      <c r="A982" s="8">
        <v>284</v>
      </c>
      <c r="B982" s="2" t="s">
        <v>31180</v>
      </c>
      <c r="C982" s="9">
        <v>37673</v>
      </c>
      <c r="D982" s="2" t="s">
        <v>31401</v>
      </c>
    </row>
    <row r="983" spans="1:4" x14ac:dyDescent="0.25">
      <c r="A983" s="8">
        <v>283</v>
      </c>
      <c r="B983" s="2" t="s">
        <v>30182</v>
      </c>
      <c r="C983" s="9">
        <v>37681</v>
      </c>
      <c r="D983" s="2" t="s">
        <v>31402</v>
      </c>
    </row>
    <row r="984" spans="1:4" x14ac:dyDescent="0.25">
      <c r="A984" s="8">
        <v>282</v>
      </c>
      <c r="B984" s="2" t="s">
        <v>31403</v>
      </c>
      <c r="C984" s="9">
        <v>37631</v>
      </c>
      <c r="D984" s="2" t="s">
        <v>31404</v>
      </c>
    </row>
    <row r="985" spans="1:4" x14ac:dyDescent="0.25">
      <c r="A985" s="8">
        <v>280</v>
      </c>
      <c r="B985" s="2" t="s">
        <v>30353</v>
      </c>
      <c r="C985" s="9">
        <v>37653</v>
      </c>
      <c r="D985" s="2" t="s">
        <v>31405</v>
      </c>
    </row>
    <row r="986" spans="1:4" x14ac:dyDescent="0.25">
      <c r="A986" s="8">
        <v>279</v>
      </c>
      <c r="B986" s="2" t="s">
        <v>31176</v>
      </c>
      <c r="C986" s="9">
        <v>37600</v>
      </c>
      <c r="D986" s="2" t="s">
        <v>31406</v>
      </c>
    </row>
    <row r="987" spans="1:4" x14ac:dyDescent="0.25">
      <c r="A987" s="8">
        <v>278</v>
      </c>
      <c r="B987" s="2"/>
      <c r="C987" s="2"/>
      <c r="D987" s="2" t="s">
        <v>31407</v>
      </c>
    </row>
    <row r="988" spans="1:4" x14ac:dyDescent="0.25">
      <c r="A988" s="8">
        <v>277</v>
      </c>
      <c r="B988" s="2" t="s">
        <v>30917</v>
      </c>
      <c r="C988" s="9">
        <v>37642</v>
      </c>
      <c r="D988" s="2" t="s">
        <v>31408</v>
      </c>
    </row>
    <row r="989" spans="1:4" x14ac:dyDescent="0.25">
      <c r="A989" s="8">
        <v>276</v>
      </c>
      <c r="B989" s="2" t="s">
        <v>31373</v>
      </c>
      <c r="C989" s="9">
        <v>37580</v>
      </c>
      <c r="D989" s="2" t="s">
        <v>31409</v>
      </c>
    </row>
    <row r="990" spans="1:4" x14ac:dyDescent="0.25">
      <c r="A990" s="8">
        <v>275</v>
      </c>
      <c r="B990" s="2" t="s">
        <v>31410</v>
      </c>
      <c r="C990" s="9">
        <v>37624</v>
      </c>
      <c r="D990" s="2" t="s">
        <v>31411</v>
      </c>
    </row>
    <row r="991" spans="1:4" x14ac:dyDescent="0.25">
      <c r="A991" s="8">
        <v>274</v>
      </c>
      <c r="B991" s="2" t="s">
        <v>30102</v>
      </c>
      <c r="C991" s="9">
        <v>37574</v>
      </c>
      <c r="D991" s="2" t="s">
        <v>31412</v>
      </c>
    </row>
    <row r="992" spans="1:4" x14ac:dyDescent="0.25">
      <c r="A992" s="8">
        <v>273</v>
      </c>
      <c r="B992" s="2" t="s">
        <v>31373</v>
      </c>
      <c r="C992" s="9">
        <v>37573</v>
      </c>
      <c r="D992" s="2" t="s">
        <v>31413</v>
      </c>
    </row>
    <row r="993" spans="1:4" x14ac:dyDescent="0.25">
      <c r="A993" s="8">
        <v>270</v>
      </c>
      <c r="B993" s="2" t="s">
        <v>31392</v>
      </c>
      <c r="C993" s="9">
        <v>37608</v>
      </c>
      <c r="D993" s="2" t="s">
        <v>31414</v>
      </c>
    </row>
    <row r="994" spans="1:4" x14ac:dyDescent="0.25">
      <c r="A994" s="8">
        <v>268</v>
      </c>
      <c r="B994" s="2" t="s">
        <v>30136</v>
      </c>
      <c r="C994" s="9">
        <v>37547</v>
      </c>
      <c r="D994" s="2" t="s">
        <v>30249</v>
      </c>
    </row>
    <row r="995" spans="1:4" x14ac:dyDescent="0.25">
      <c r="A995" s="8">
        <v>267</v>
      </c>
      <c r="B995" s="2" t="s">
        <v>30897</v>
      </c>
      <c r="C995" s="9">
        <v>37547</v>
      </c>
      <c r="D995" s="2" t="s">
        <v>31415</v>
      </c>
    </row>
    <row r="996" spans="1:4" x14ac:dyDescent="0.25">
      <c r="A996" s="8">
        <v>263</v>
      </c>
      <c r="B996" s="2" t="s">
        <v>30102</v>
      </c>
      <c r="C996" s="9">
        <v>37586</v>
      </c>
      <c r="D996" s="2" t="s">
        <v>31416</v>
      </c>
    </row>
    <row r="997" spans="1:4" x14ac:dyDescent="0.25">
      <c r="A997" s="8">
        <v>262</v>
      </c>
      <c r="B997" s="2" t="s">
        <v>31417</v>
      </c>
      <c r="C997" s="9">
        <v>37540</v>
      </c>
      <c r="D997" s="2" t="s">
        <v>31418</v>
      </c>
    </row>
    <row r="998" spans="1:4" x14ac:dyDescent="0.25">
      <c r="A998" s="8">
        <v>260</v>
      </c>
      <c r="B998" s="2" t="s">
        <v>31419</v>
      </c>
      <c r="C998" s="9">
        <v>37532</v>
      </c>
      <c r="D998" s="2" t="s">
        <v>31420</v>
      </c>
    </row>
    <row r="999" spans="1:4" x14ac:dyDescent="0.25">
      <c r="A999" s="8">
        <v>259</v>
      </c>
      <c r="B999" s="2" t="s">
        <v>30102</v>
      </c>
      <c r="C999" s="9">
        <v>37554</v>
      </c>
      <c r="D999" s="2" t="s">
        <v>31421</v>
      </c>
    </row>
    <row r="1000" spans="1:4" x14ac:dyDescent="0.25">
      <c r="A1000" s="8">
        <v>257</v>
      </c>
      <c r="B1000" s="2" t="s">
        <v>31422</v>
      </c>
      <c r="C1000" s="9">
        <v>37590</v>
      </c>
      <c r="D1000" s="2" t="s">
        <v>31423</v>
      </c>
    </row>
    <row r="1001" spans="1:4" x14ac:dyDescent="0.25">
      <c r="A1001" s="8">
        <v>256</v>
      </c>
      <c r="B1001" s="2" t="s">
        <v>31424</v>
      </c>
      <c r="C1001" s="9">
        <v>37548</v>
      </c>
      <c r="D1001" s="2" t="s">
        <v>31425</v>
      </c>
    </row>
    <row r="1002" spans="1:4" x14ac:dyDescent="0.25">
      <c r="A1002" s="8">
        <v>255</v>
      </c>
      <c r="B1002" s="2" t="s">
        <v>30102</v>
      </c>
      <c r="C1002" s="9">
        <v>37504</v>
      </c>
      <c r="D1002" s="2" t="s">
        <v>31426</v>
      </c>
    </row>
    <row r="1003" spans="1:4" x14ac:dyDescent="0.25">
      <c r="A1003" s="8">
        <v>254</v>
      </c>
      <c r="B1003" s="2" t="s">
        <v>31124</v>
      </c>
      <c r="C1003" s="9">
        <v>37499</v>
      </c>
      <c r="D1003" s="2" t="s">
        <v>31427</v>
      </c>
    </row>
    <row r="1004" spans="1:4" x14ac:dyDescent="0.25">
      <c r="A1004" s="8">
        <v>253</v>
      </c>
      <c r="B1004" s="2" t="s">
        <v>31428</v>
      </c>
      <c r="C1004" s="9">
        <v>37496</v>
      </c>
      <c r="D1004" s="2" t="s">
        <v>31429</v>
      </c>
    </row>
    <row r="1005" spans="1:4" x14ac:dyDescent="0.25">
      <c r="A1005" s="8">
        <v>251</v>
      </c>
      <c r="B1005" s="2" t="s">
        <v>31430</v>
      </c>
      <c r="C1005" s="9">
        <v>37492</v>
      </c>
      <c r="D1005" s="2" t="s">
        <v>31431</v>
      </c>
    </row>
    <row r="1006" spans="1:4" x14ac:dyDescent="0.25">
      <c r="A1006" s="8">
        <v>250</v>
      </c>
      <c r="B1006" s="2" t="s">
        <v>31432</v>
      </c>
      <c r="C1006" s="9">
        <v>37534</v>
      </c>
      <c r="D1006" s="2" t="s">
        <v>31433</v>
      </c>
    </row>
    <row r="1007" spans="1:4" x14ac:dyDescent="0.25">
      <c r="A1007" s="8">
        <v>248</v>
      </c>
      <c r="B1007" s="2" t="s">
        <v>31392</v>
      </c>
      <c r="C1007" s="9">
        <v>37484</v>
      </c>
      <c r="D1007" s="2" t="s">
        <v>31434</v>
      </c>
    </row>
    <row r="1008" spans="1:4" x14ac:dyDescent="0.25">
      <c r="A1008" s="8">
        <v>247</v>
      </c>
      <c r="B1008" s="2" t="s">
        <v>31435</v>
      </c>
      <c r="C1008" s="9">
        <v>37481</v>
      </c>
      <c r="D1008" s="2" t="s">
        <v>31436</v>
      </c>
    </row>
    <row r="1009" spans="1:4" x14ac:dyDescent="0.25">
      <c r="A1009" s="8">
        <v>246</v>
      </c>
      <c r="B1009" s="2" t="s">
        <v>31435</v>
      </c>
      <c r="C1009" s="9">
        <v>37481</v>
      </c>
      <c r="D1009" s="2" t="s">
        <v>31437</v>
      </c>
    </row>
    <row r="1010" spans="1:4" x14ac:dyDescent="0.25">
      <c r="A1010" s="8">
        <v>245</v>
      </c>
      <c r="B1010" s="2" t="s">
        <v>31435</v>
      </c>
      <c r="C1010" s="9">
        <v>37481</v>
      </c>
      <c r="D1010" s="2" t="s">
        <v>31438</v>
      </c>
    </row>
    <row r="1011" spans="1:4" x14ac:dyDescent="0.25">
      <c r="A1011" s="8">
        <v>244</v>
      </c>
      <c r="B1011" s="2" t="s">
        <v>31439</v>
      </c>
      <c r="C1011" s="9">
        <v>37525</v>
      </c>
      <c r="D1011" s="2" t="s">
        <v>31440</v>
      </c>
    </row>
    <row r="1012" spans="1:4" x14ac:dyDescent="0.25">
      <c r="A1012" s="8">
        <v>239</v>
      </c>
      <c r="B1012" s="2" t="s">
        <v>30102</v>
      </c>
      <c r="C1012" s="9">
        <v>37468</v>
      </c>
      <c r="D1012" s="2" t="s">
        <v>31441</v>
      </c>
    </row>
    <row r="1013" spans="1:4" x14ac:dyDescent="0.25">
      <c r="A1013" s="8">
        <v>238</v>
      </c>
      <c r="B1013" s="2" t="s">
        <v>31442</v>
      </c>
      <c r="C1013" s="9">
        <v>37468</v>
      </c>
      <c r="D1013" s="2" t="s">
        <v>31443</v>
      </c>
    </row>
    <row r="1014" spans="1:4" x14ac:dyDescent="0.25">
      <c r="A1014" s="8">
        <v>237</v>
      </c>
      <c r="B1014" s="2" t="s">
        <v>30102</v>
      </c>
      <c r="C1014" s="9">
        <v>37463</v>
      </c>
      <c r="D1014" s="2" t="s">
        <v>31444</v>
      </c>
    </row>
    <row r="1015" spans="1:4" x14ac:dyDescent="0.25">
      <c r="A1015" s="8">
        <v>236</v>
      </c>
      <c r="B1015" s="2" t="s">
        <v>30595</v>
      </c>
      <c r="C1015" s="9">
        <v>37456</v>
      </c>
      <c r="D1015" s="2" t="s">
        <v>31445</v>
      </c>
    </row>
    <row r="1016" spans="1:4" x14ac:dyDescent="0.25">
      <c r="A1016" s="8">
        <v>235</v>
      </c>
      <c r="B1016" s="2" t="s">
        <v>30102</v>
      </c>
      <c r="C1016" s="9">
        <v>37511</v>
      </c>
      <c r="D1016" s="2" t="s">
        <v>31446</v>
      </c>
    </row>
    <row r="1017" spans="1:4" x14ac:dyDescent="0.25">
      <c r="A1017" s="8">
        <v>234</v>
      </c>
      <c r="B1017" s="2" t="s">
        <v>31447</v>
      </c>
      <c r="C1017" s="9">
        <v>37453</v>
      </c>
      <c r="D1017" s="2" t="s">
        <v>31448</v>
      </c>
    </row>
    <row r="1018" spans="1:4" x14ac:dyDescent="0.25">
      <c r="A1018" s="8">
        <v>233</v>
      </c>
      <c r="B1018" s="2" t="s">
        <v>31403</v>
      </c>
      <c r="C1018" s="9">
        <v>37491</v>
      </c>
      <c r="D1018" s="2" t="s">
        <v>31449</v>
      </c>
    </row>
    <row r="1019" spans="1:4" x14ac:dyDescent="0.25">
      <c r="A1019" s="8">
        <v>232</v>
      </c>
      <c r="B1019" s="2" t="s">
        <v>30102</v>
      </c>
      <c r="C1019" s="9">
        <v>37447</v>
      </c>
      <c r="D1019" s="2" t="s">
        <v>31450</v>
      </c>
    </row>
    <row r="1020" spans="1:4" x14ac:dyDescent="0.25">
      <c r="A1020" s="8">
        <v>231</v>
      </c>
      <c r="B1020" s="2" t="s">
        <v>30102</v>
      </c>
      <c r="C1020" s="9">
        <v>37432</v>
      </c>
      <c r="D1020" s="2" t="s">
        <v>31451</v>
      </c>
    </row>
    <row r="1021" spans="1:4" x14ac:dyDescent="0.25">
      <c r="A1021" s="8">
        <v>229</v>
      </c>
      <c r="B1021" s="2" t="s">
        <v>277</v>
      </c>
      <c r="C1021" s="9">
        <v>37484</v>
      </c>
      <c r="D1021" s="2" t="s">
        <v>31399</v>
      </c>
    </row>
    <row r="1022" spans="1:4" x14ac:dyDescent="0.25">
      <c r="A1022" s="8">
        <v>228</v>
      </c>
      <c r="B1022" s="2" t="s">
        <v>31452</v>
      </c>
      <c r="C1022" s="9">
        <v>37419</v>
      </c>
      <c r="D1022" s="2" t="s">
        <v>31453</v>
      </c>
    </row>
    <row r="1023" spans="1:4" x14ac:dyDescent="0.25">
      <c r="A1023" s="8">
        <v>224</v>
      </c>
      <c r="B1023" s="2" t="s">
        <v>31454</v>
      </c>
      <c r="C1023" s="9">
        <v>37414</v>
      </c>
      <c r="D1023" s="2" t="s">
        <v>31455</v>
      </c>
    </row>
    <row r="1024" spans="1:4" x14ac:dyDescent="0.25">
      <c r="A1024" s="8">
        <v>222</v>
      </c>
      <c r="B1024" s="2" t="s">
        <v>31456</v>
      </c>
      <c r="C1024" s="9">
        <v>37408</v>
      </c>
      <c r="D1024" s="2" t="s">
        <v>31457</v>
      </c>
    </row>
    <row r="1025" spans="1:4" x14ac:dyDescent="0.25">
      <c r="A1025" s="8">
        <v>221</v>
      </c>
      <c r="B1025" s="2" t="s">
        <v>30757</v>
      </c>
      <c r="C1025" s="9">
        <v>37400</v>
      </c>
      <c r="D1025" s="2" t="s">
        <v>31458</v>
      </c>
    </row>
    <row r="1026" spans="1:4" x14ac:dyDescent="0.25">
      <c r="A1026" s="8">
        <v>220</v>
      </c>
      <c r="B1026" s="2" t="s">
        <v>31459</v>
      </c>
      <c r="C1026" s="9">
        <v>37411</v>
      </c>
      <c r="D1026" s="2" t="s">
        <v>31460</v>
      </c>
    </row>
    <row r="1027" spans="1:4" x14ac:dyDescent="0.25">
      <c r="A1027" s="8">
        <v>217</v>
      </c>
      <c r="B1027" s="2" t="s">
        <v>30917</v>
      </c>
      <c r="C1027" s="9">
        <v>37379</v>
      </c>
      <c r="D1027" s="2" t="s">
        <v>31461</v>
      </c>
    </row>
    <row r="1028" spans="1:4" x14ac:dyDescent="0.25">
      <c r="A1028" s="8">
        <v>215</v>
      </c>
      <c r="B1028" s="2" t="s">
        <v>31462</v>
      </c>
      <c r="C1028" s="9">
        <v>37376</v>
      </c>
      <c r="D1028" s="2" t="s">
        <v>31463</v>
      </c>
    </row>
    <row r="1029" spans="1:4" x14ac:dyDescent="0.25">
      <c r="A1029" s="8">
        <v>212</v>
      </c>
      <c r="B1029" s="2" t="s">
        <v>30917</v>
      </c>
      <c r="C1029" s="9">
        <v>37372</v>
      </c>
      <c r="D1029" s="2" t="s">
        <v>31464</v>
      </c>
    </row>
    <row r="1030" spans="1:4" x14ac:dyDescent="0.25">
      <c r="A1030" s="8">
        <v>211</v>
      </c>
      <c r="B1030" s="2" t="s">
        <v>30353</v>
      </c>
      <c r="C1030" s="9">
        <v>37401</v>
      </c>
      <c r="D1030" s="2" t="s">
        <v>31465</v>
      </c>
    </row>
    <row r="1031" spans="1:4" x14ac:dyDescent="0.25">
      <c r="A1031" s="8">
        <v>208</v>
      </c>
      <c r="B1031" s="2" t="s">
        <v>31466</v>
      </c>
      <c r="C1031" s="9">
        <v>37349</v>
      </c>
      <c r="D1031" s="2" t="s">
        <v>31467</v>
      </c>
    </row>
    <row r="1032" spans="1:4" x14ac:dyDescent="0.25">
      <c r="A1032" s="8">
        <v>206</v>
      </c>
      <c r="B1032" s="2" t="s">
        <v>31058</v>
      </c>
      <c r="C1032" s="9">
        <v>37419</v>
      </c>
      <c r="D1032" s="2" t="s">
        <v>31468</v>
      </c>
    </row>
    <row r="1033" spans="1:4" x14ac:dyDescent="0.25">
      <c r="A1033" s="8">
        <v>204</v>
      </c>
      <c r="B1033" s="2" t="s">
        <v>31447</v>
      </c>
      <c r="C1033" s="9">
        <v>37404</v>
      </c>
      <c r="D1033" s="2" t="s">
        <v>31469</v>
      </c>
    </row>
    <row r="1034" spans="1:4" x14ac:dyDescent="0.25">
      <c r="A1034" s="8">
        <v>203</v>
      </c>
      <c r="B1034" s="2" t="s">
        <v>31470</v>
      </c>
      <c r="C1034" s="9">
        <v>37400</v>
      </c>
      <c r="D1034" s="2" t="s">
        <v>31471</v>
      </c>
    </row>
    <row r="1035" spans="1:4" x14ac:dyDescent="0.25">
      <c r="A1035" s="8">
        <v>202</v>
      </c>
      <c r="B1035" s="2" t="s">
        <v>31447</v>
      </c>
      <c r="C1035" s="9">
        <v>37380</v>
      </c>
      <c r="D1035" s="2" t="s">
        <v>31472</v>
      </c>
    </row>
    <row r="1036" spans="1:4" x14ac:dyDescent="0.25">
      <c r="A1036" s="8">
        <v>201</v>
      </c>
      <c r="B1036" s="2" t="s">
        <v>30215</v>
      </c>
      <c r="C1036" s="9">
        <v>37406</v>
      </c>
      <c r="D1036" s="2" t="s">
        <v>31473</v>
      </c>
    </row>
    <row r="1037" spans="1:4" x14ac:dyDescent="0.25">
      <c r="A1037" s="8">
        <v>200</v>
      </c>
      <c r="B1037" s="2" t="s">
        <v>31474</v>
      </c>
      <c r="C1037" s="9">
        <v>37335</v>
      </c>
      <c r="D1037" s="2" t="s">
        <v>30468</v>
      </c>
    </row>
    <row r="1038" spans="1:4" x14ac:dyDescent="0.25">
      <c r="A1038" s="8">
        <v>199</v>
      </c>
      <c r="B1038" s="2" t="s">
        <v>30897</v>
      </c>
      <c r="C1038" s="9">
        <v>37366</v>
      </c>
      <c r="D1038" s="2" t="s">
        <v>31475</v>
      </c>
    </row>
    <row r="1039" spans="1:4" x14ac:dyDescent="0.25">
      <c r="A1039" s="8">
        <v>198</v>
      </c>
      <c r="B1039" s="2" t="s">
        <v>31476</v>
      </c>
      <c r="C1039" s="9">
        <v>37328</v>
      </c>
      <c r="D1039" s="2" t="s">
        <v>31477</v>
      </c>
    </row>
    <row r="1040" spans="1:4" x14ac:dyDescent="0.25">
      <c r="A1040" s="8">
        <v>197</v>
      </c>
      <c r="B1040" s="2" t="s">
        <v>31478</v>
      </c>
      <c r="C1040" s="9">
        <v>37323</v>
      </c>
      <c r="D1040" s="2" t="s">
        <v>31479</v>
      </c>
    </row>
    <row r="1041" spans="1:4" x14ac:dyDescent="0.25">
      <c r="A1041" s="8">
        <v>196</v>
      </c>
      <c r="B1041" s="2" t="s">
        <v>31480</v>
      </c>
      <c r="C1041" s="9">
        <v>37390</v>
      </c>
      <c r="D1041" s="2" t="s">
        <v>31481</v>
      </c>
    </row>
    <row r="1042" spans="1:4" x14ac:dyDescent="0.25">
      <c r="A1042" s="8">
        <v>195</v>
      </c>
      <c r="B1042" s="2" t="s">
        <v>31149</v>
      </c>
      <c r="C1042" s="9">
        <v>37390</v>
      </c>
      <c r="D1042" s="2" t="s">
        <v>31482</v>
      </c>
    </row>
    <row r="1043" spans="1:4" x14ac:dyDescent="0.25">
      <c r="A1043" s="8">
        <v>194</v>
      </c>
      <c r="B1043" s="2" t="s">
        <v>31360</v>
      </c>
      <c r="C1043" s="9">
        <v>37321</v>
      </c>
      <c r="D1043" s="2" t="s">
        <v>31483</v>
      </c>
    </row>
    <row r="1044" spans="1:4" x14ac:dyDescent="0.25">
      <c r="A1044" s="8">
        <v>193</v>
      </c>
      <c r="B1044" s="2" t="s">
        <v>31392</v>
      </c>
      <c r="C1044" s="9">
        <v>37321</v>
      </c>
      <c r="D1044" s="2" t="s">
        <v>31484</v>
      </c>
    </row>
    <row r="1045" spans="1:4" x14ac:dyDescent="0.25">
      <c r="A1045" s="8">
        <v>192</v>
      </c>
      <c r="B1045" s="2" t="s">
        <v>31447</v>
      </c>
      <c r="C1045" s="9">
        <v>37314</v>
      </c>
      <c r="D1045" s="2" t="s">
        <v>31485</v>
      </c>
    </row>
    <row r="1046" spans="1:4" x14ac:dyDescent="0.25">
      <c r="A1046" s="8">
        <v>191</v>
      </c>
      <c r="B1046" s="2" t="s">
        <v>31480</v>
      </c>
      <c r="C1046" s="9">
        <v>37366</v>
      </c>
      <c r="D1046" s="2" t="s">
        <v>31486</v>
      </c>
    </row>
    <row r="1047" spans="1:4" x14ac:dyDescent="0.25">
      <c r="A1047" s="8">
        <v>190</v>
      </c>
      <c r="B1047" s="2" t="s">
        <v>30595</v>
      </c>
      <c r="C1047" s="9">
        <v>37303</v>
      </c>
      <c r="D1047" s="2" t="s">
        <v>31487</v>
      </c>
    </row>
    <row r="1048" spans="1:4" x14ac:dyDescent="0.25">
      <c r="A1048" s="8">
        <v>189</v>
      </c>
      <c r="B1048" s="2" t="s">
        <v>30102</v>
      </c>
      <c r="C1048" s="9">
        <v>37400</v>
      </c>
      <c r="D1048" s="2" t="s">
        <v>31488</v>
      </c>
    </row>
    <row r="1049" spans="1:4" x14ac:dyDescent="0.25">
      <c r="A1049" s="8">
        <v>187</v>
      </c>
      <c r="B1049" s="2" t="s">
        <v>31149</v>
      </c>
      <c r="C1049" s="9">
        <v>37338</v>
      </c>
      <c r="D1049" s="2" t="s">
        <v>31489</v>
      </c>
    </row>
    <row r="1050" spans="1:4" x14ac:dyDescent="0.25">
      <c r="A1050" s="8">
        <v>186</v>
      </c>
      <c r="B1050" s="2" t="s">
        <v>31490</v>
      </c>
      <c r="C1050" s="9">
        <v>37286</v>
      </c>
      <c r="D1050" s="2" t="s">
        <v>31491</v>
      </c>
    </row>
    <row r="1051" spans="1:4" x14ac:dyDescent="0.25">
      <c r="A1051" s="8">
        <v>185</v>
      </c>
      <c r="B1051" s="2" t="s">
        <v>31492</v>
      </c>
      <c r="C1051" s="9">
        <v>37285</v>
      </c>
      <c r="D1051" s="2" t="s">
        <v>30143</v>
      </c>
    </row>
    <row r="1052" spans="1:4" x14ac:dyDescent="0.25">
      <c r="A1052" s="8">
        <v>184</v>
      </c>
      <c r="B1052" s="2" t="s">
        <v>30102</v>
      </c>
      <c r="C1052" s="9">
        <v>37282</v>
      </c>
      <c r="D1052" s="2" t="s">
        <v>31493</v>
      </c>
    </row>
    <row r="1053" spans="1:4" x14ac:dyDescent="0.25">
      <c r="A1053" s="8">
        <v>183</v>
      </c>
      <c r="B1053" s="2" t="s">
        <v>30102</v>
      </c>
      <c r="C1053" s="9">
        <v>37282</v>
      </c>
      <c r="D1053" s="2" t="s">
        <v>31494</v>
      </c>
    </row>
    <row r="1054" spans="1:4" x14ac:dyDescent="0.25">
      <c r="A1054" s="8">
        <v>182</v>
      </c>
      <c r="B1054" s="2" t="s">
        <v>31432</v>
      </c>
      <c r="C1054" s="9">
        <v>37273</v>
      </c>
      <c r="D1054" s="2" t="s">
        <v>31495</v>
      </c>
    </row>
    <row r="1055" spans="1:4" x14ac:dyDescent="0.25">
      <c r="A1055" s="8">
        <v>181</v>
      </c>
      <c r="B1055" s="2" t="s">
        <v>30102</v>
      </c>
      <c r="C1055" s="9">
        <v>37271</v>
      </c>
      <c r="D1055" s="2" t="s">
        <v>31496</v>
      </c>
    </row>
    <row r="1056" spans="1:4" x14ac:dyDescent="0.25">
      <c r="A1056" s="8">
        <v>180</v>
      </c>
      <c r="B1056" s="2" t="s">
        <v>31332</v>
      </c>
      <c r="C1056" s="9">
        <v>37321</v>
      </c>
      <c r="D1056" s="2" t="s">
        <v>31497</v>
      </c>
    </row>
    <row r="1057" spans="1:4" x14ac:dyDescent="0.25">
      <c r="A1057" s="8">
        <v>179</v>
      </c>
      <c r="B1057" s="2" t="s">
        <v>30353</v>
      </c>
      <c r="C1057" s="9">
        <v>37259</v>
      </c>
      <c r="D1057" s="2" t="s">
        <v>31498</v>
      </c>
    </row>
    <row r="1058" spans="1:4" x14ac:dyDescent="0.25">
      <c r="A1058" s="8">
        <v>178</v>
      </c>
      <c r="B1058" s="2" t="s">
        <v>31220</v>
      </c>
      <c r="C1058" s="9">
        <v>37259</v>
      </c>
      <c r="D1058" s="2" t="s">
        <v>31499</v>
      </c>
    </row>
    <row r="1059" spans="1:4" x14ac:dyDescent="0.25">
      <c r="A1059" s="8">
        <v>177</v>
      </c>
      <c r="B1059" s="2" t="s">
        <v>31500</v>
      </c>
      <c r="C1059" s="9">
        <v>37306</v>
      </c>
      <c r="D1059" s="2" t="s">
        <v>31501</v>
      </c>
    </row>
    <row r="1060" spans="1:4" x14ac:dyDescent="0.25">
      <c r="A1060" s="8">
        <v>176</v>
      </c>
      <c r="B1060" s="2" t="s">
        <v>30807</v>
      </c>
      <c r="C1060" s="9">
        <v>37252</v>
      </c>
      <c r="D1060" s="2" t="s">
        <v>31502</v>
      </c>
    </row>
    <row r="1061" spans="1:4" x14ac:dyDescent="0.25">
      <c r="A1061" s="8">
        <v>175</v>
      </c>
      <c r="B1061" s="2" t="s">
        <v>30544</v>
      </c>
      <c r="C1061" s="9">
        <v>37294</v>
      </c>
      <c r="D1061" s="2" t="s">
        <v>31503</v>
      </c>
    </row>
    <row r="1062" spans="1:4" x14ac:dyDescent="0.25">
      <c r="A1062" s="8">
        <v>174</v>
      </c>
      <c r="B1062" s="2" t="s">
        <v>31504</v>
      </c>
      <c r="C1062" s="9">
        <v>37245</v>
      </c>
      <c r="D1062" s="2" t="s">
        <v>31505</v>
      </c>
    </row>
    <row r="1063" spans="1:4" x14ac:dyDescent="0.25">
      <c r="A1063" s="8">
        <v>173</v>
      </c>
      <c r="B1063" s="2" t="s">
        <v>31256</v>
      </c>
      <c r="C1063" s="9">
        <v>37303</v>
      </c>
      <c r="D1063" s="2" t="s">
        <v>31506</v>
      </c>
    </row>
    <row r="1064" spans="1:4" x14ac:dyDescent="0.25">
      <c r="A1064" s="8">
        <v>172</v>
      </c>
      <c r="B1064" s="2" t="s">
        <v>30102</v>
      </c>
      <c r="C1064" s="9">
        <v>37236</v>
      </c>
      <c r="D1064" s="2" t="s">
        <v>31377</v>
      </c>
    </row>
    <row r="1065" spans="1:4" x14ac:dyDescent="0.25">
      <c r="A1065" s="8">
        <v>168</v>
      </c>
      <c r="B1065" s="2" t="s">
        <v>30757</v>
      </c>
      <c r="C1065" s="9">
        <v>37223</v>
      </c>
      <c r="D1065" s="2" t="s">
        <v>31507</v>
      </c>
    </row>
    <row r="1066" spans="1:4" x14ac:dyDescent="0.25">
      <c r="A1066" s="8">
        <v>166</v>
      </c>
      <c r="B1066" s="2" t="s">
        <v>31313</v>
      </c>
      <c r="C1066" s="9">
        <v>37208</v>
      </c>
      <c r="D1066" s="2" t="s">
        <v>31508</v>
      </c>
    </row>
    <row r="1067" spans="1:4" x14ac:dyDescent="0.25">
      <c r="A1067" s="8">
        <v>165</v>
      </c>
      <c r="B1067" s="2" t="s">
        <v>31509</v>
      </c>
      <c r="C1067" s="9">
        <v>37180</v>
      </c>
      <c r="D1067" s="2" t="s">
        <v>30631</v>
      </c>
    </row>
    <row r="1068" spans="1:4" x14ac:dyDescent="0.25">
      <c r="A1068" s="8">
        <v>164</v>
      </c>
      <c r="B1068" s="2" t="s">
        <v>30102</v>
      </c>
      <c r="C1068" s="9">
        <v>37180</v>
      </c>
      <c r="D1068" s="2" t="s">
        <v>31510</v>
      </c>
    </row>
    <row r="1069" spans="1:4" x14ac:dyDescent="0.25">
      <c r="A1069" s="8">
        <v>163</v>
      </c>
      <c r="B1069" s="2" t="s">
        <v>30757</v>
      </c>
      <c r="C1069" s="9">
        <v>37175</v>
      </c>
      <c r="D1069" s="2" t="s">
        <v>31511</v>
      </c>
    </row>
    <row r="1070" spans="1:4" x14ac:dyDescent="0.25">
      <c r="A1070" s="8">
        <v>162</v>
      </c>
      <c r="B1070" s="2" t="s">
        <v>30182</v>
      </c>
      <c r="C1070" s="9">
        <v>37168</v>
      </c>
      <c r="D1070" s="2" t="s">
        <v>31512</v>
      </c>
    </row>
    <row r="1071" spans="1:4" x14ac:dyDescent="0.25">
      <c r="A1071" s="8">
        <v>161</v>
      </c>
      <c r="B1071" s="2" t="s">
        <v>31513</v>
      </c>
      <c r="C1071" s="9">
        <v>37166</v>
      </c>
      <c r="D1071" s="2" t="s">
        <v>31514</v>
      </c>
    </row>
    <row r="1072" spans="1:4" x14ac:dyDescent="0.25">
      <c r="A1072" s="8">
        <v>157</v>
      </c>
      <c r="B1072" s="2" t="s">
        <v>31515</v>
      </c>
      <c r="C1072" s="9">
        <v>37147</v>
      </c>
      <c r="D1072" s="2" t="s">
        <v>31516</v>
      </c>
    </row>
    <row r="1073" spans="1:4" x14ac:dyDescent="0.25">
      <c r="A1073" s="8">
        <v>156</v>
      </c>
      <c r="B1073" s="2" t="s">
        <v>31515</v>
      </c>
      <c r="C1073" s="9">
        <v>37138</v>
      </c>
      <c r="D1073" s="2" t="s">
        <v>31517</v>
      </c>
    </row>
    <row r="1074" spans="1:4" x14ac:dyDescent="0.25">
      <c r="A1074" s="8">
        <v>155</v>
      </c>
      <c r="B1074" s="2" t="s">
        <v>31287</v>
      </c>
      <c r="C1074" s="9">
        <v>37134</v>
      </c>
      <c r="D1074" s="2" t="s">
        <v>30556</v>
      </c>
    </row>
    <row r="1075" spans="1:4" x14ac:dyDescent="0.25">
      <c r="A1075" s="8">
        <v>151</v>
      </c>
      <c r="B1075" s="2" t="s">
        <v>31518</v>
      </c>
      <c r="C1075" s="9">
        <v>37132</v>
      </c>
      <c r="D1075" s="2" t="s">
        <v>30468</v>
      </c>
    </row>
    <row r="1076" spans="1:4" x14ac:dyDescent="0.25">
      <c r="A1076" s="8">
        <v>150</v>
      </c>
      <c r="B1076" s="2" t="s">
        <v>30102</v>
      </c>
      <c r="C1076" s="9">
        <v>37127</v>
      </c>
      <c r="D1076" s="2" t="s">
        <v>31519</v>
      </c>
    </row>
    <row r="1077" spans="1:4" x14ac:dyDescent="0.25">
      <c r="A1077" s="8">
        <v>148</v>
      </c>
      <c r="B1077" s="2" t="s">
        <v>31520</v>
      </c>
      <c r="C1077" s="9">
        <v>37110</v>
      </c>
      <c r="D1077" s="2" t="s">
        <v>31521</v>
      </c>
    </row>
    <row r="1078" spans="1:4" x14ac:dyDescent="0.25">
      <c r="A1078" s="8">
        <v>147</v>
      </c>
      <c r="B1078" s="2" t="s">
        <v>30880</v>
      </c>
      <c r="C1078" s="9">
        <v>37107</v>
      </c>
      <c r="D1078" s="2" t="s">
        <v>31522</v>
      </c>
    </row>
    <row r="1079" spans="1:4" x14ac:dyDescent="0.25">
      <c r="A1079" s="8">
        <v>146</v>
      </c>
      <c r="B1079" s="2" t="s">
        <v>31523</v>
      </c>
      <c r="C1079" s="9">
        <v>37105</v>
      </c>
      <c r="D1079" s="2" t="s">
        <v>31524</v>
      </c>
    </row>
    <row r="1080" spans="1:4" x14ac:dyDescent="0.25">
      <c r="A1080" s="8">
        <v>145</v>
      </c>
      <c r="B1080" s="2" t="s">
        <v>30880</v>
      </c>
      <c r="C1080" s="9">
        <v>37103</v>
      </c>
      <c r="D1080" s="2" t="s">
        <v>31525</v>
      </c>
    </row>
    <row r="1081" spans="1:4" x14ac:dyDescent="0.25">
      <c r="A1081" s="8">
        <v>144</v>
      </c>
      <c r="B1081" s="2" t="s">
        <v>30353</v>
      </c>
      <c r="C1081" s="9">
        <v>37097</v>
      </c>
      <c r="D1081" s="2" t="s">
        <v>31526</v>
      </c>
    </row>
    <row r="1082" spans="1:4" x14ac:dyDescent="0.25">
      <c r="A1082" s="8">
        <v>143</v>
      </c>
      <c r="B1082" s="2" t="s">
        <v>30102</v>
      </c>
      <c r="C1082" s="9">
        <v>37092</v>
      </c>
      <c r="D1082" s="2" t="s">
        <v>31527</v>
      </c>
    </row>
    <row r="1083" spans="1:4" x14ac:dyDescent="0.25">
      <c r="A1083" s="8">
        <v>142</v>
      </c>
      <c r="B1083" s="2" t="s">
        <v>30665</v>
      </c>
      <c r="C1083" s="9">
        <v>37091</v>
      </c>
      <c r="D1083" s="2" t="s">
        <v>31528</v>
      </c>
    </row>
    <row r="1084" spans="1:4" x14ac:dyDescent="0.25">
      <c r="A1084" s="8">
        <v>141</v>
      </c>
      <c r="B1084" s="2" t="s">
        <v>31529</v>
      </c>
      <c r="C1084" s="9">
        <v>37082</v>
      </c>
      <c r="D1084" s="2" t="s">
        <v>31530</v>
      </c>
    </row>
    <row r="1085" spans="1:4" x14ac:dyDescent="0.25">
      <c r="A1085" s="8">
        <v>140</v>
      </c>
      <c r="B1085" s="2" t="s">
        <v>30187</v>
      </c>
      <c r="C1085" s="9">
        <v>37057</v>
      </c>
      <c r="D1085" s="2" t="s">
        <v>31531</v>
      </c>
    </row>
    <row r="1086" spans="1:4" x14ac:dyDescent="0.25">
      <c r="A1086" s="8">
        <v>137</v>
      </c>
      <c r="B1086" s="2" t="s">
        <v>31532</v>
      </c>
      <c r="C1086" s="9">
        <v>37048</v>
      </c>
      <c r="D1086" s="2" t="s">
        <v>31533</v>
      </c>
    </row>
    <row r="1087" spans="1:4" x14ac:dyDescent="0.25">
      <c r="A1087" s="8">
        <v>135</v>
      </c>
      <c r="B1087" s="2" t="s">
        <v>31534</v>
      </c>
      <c r="C1087" s="9">
        <v>37041</v>
      </c>
      <c r="D1087" s="2" t="s">
        <v>31535</v>
      </c>
    </row>
    <row r="1088" spans="1:4" x14ac:dyDescent="0.25">
      <c r="A1088" s="8">
        <v>134</v>
      </c>
      <c r="B1088" s="2" t="s">
        <v>31536</v>
      </c>
      <c r="C1088" s="9">
        <v>37041</v>
      </c>
      <c r="D1088" s="2" t="s">
        <v>31537</v>
      </c>
    </row>
    <row r="1089" spans="1:4" x14ac:dyDescent="0.25">
      <c r="A1089" s="8">
        <v>133</v>
      </c>
      <c r="B1089" s="2" t="s">
        <v>31538</v>
      </c>
      <c r="C1089" s="9">
        <v>37041</v>
      </c>
      <c r="D1089" s="2" t="s">
        <v>31539</v>
      </c>
    </row>
    <row r="1090" spans="1:4" x14ac:dyDescent="0.25">
      <c r="A1090" s="8">
        <v>132</v>
      </c>
      <c r="B1090" s="2" t="s">
        <v>30102</v>
      </c>
      <c r="C1090" s="9">
        <v>37030</v>
      </c>
      <c r="D1090" s="2" t="s">
        <v>31540</v>
      </c>
    </row>
    <row r="1091" spans="1:4" x14ac:dyDescent="0.25">
      <c r="A1091" s="8">
        <v>131</v>
      </c>
      <c r="B1091" s="2" t="s">
        <v>31124</v>
      </c>
      <c r="C1091" s="9">
        <v>36998</v>
      </c>
      <c r="D1091" s="2" t="s">
        <v>30400</v>
      </c>
    </row>
    <row r="1092" spans="1:4" x14ac:dyDescent="0.25">
      <c r="A1092" s="8">
        <v>130</v>
      </c>
      <c r="B1092" s="2" t="s">
        <v>30102</v>
      </c>
      <c r="C1092" s="9">
        <v>37014</v>
      </c>
      <c r="D1092" s="2" t="s">
        <v>31451</v>
      </c>
    </row>
    <row r="1093" spans="1:4" x14ac:dyDescent="0.25">
      <c r="A1093" s="8">
        <v>129</v>
      </c>
      <c r="B1093" s="2" t="s">
        <v>31149</v>
      </c>
      <c r="C1093" s="9">
        <v>37093</v>
      </c>
      <c r="D1093" s="2" t="s">
        <v>31541</v>
      </c>
    </row>
    <row r="1094" spans="1:4" x14ac:dyDescent="0.25">
      <c r="A1094" s="8">
        <v>128</v>
      </c>
      <c r="B1094" s="2" t="s">
        <v>31149</v>
      </c>
      <c r="C1094" s="9">
        <v>37093</v>
      </c>
      <c r="D1094" s="2" t="s">
        <v>31542</v>
      </c>
    </row>
    <row r="1095" spans="1:4" x14ac:dyDescent="0.25">
      <c r="A1095" s="8">
        <v>127</v>
      </c>
      <c r="B1095" s="2" t="s">
        <v>31149</v>
      </c>
      <c r="C1095" s="9">
        <v>37093</v>
      </c>
      <c r="D1095" s="2" t="s">
        <v>31543</v>
      </c>
    </row>
    <row r="1096" spans="1:4" x14ac:dyDescent="0.25">
      <c r="A1096" s="8">
        <v>126</v>
      </c>
      <c r="B1096" s="2" t="s">
        <v>31149</v>
      </c>
      <c r="C1096" s="9">
        <v>37093</v>
      </c>
      <c r="D1096" s="2" t="s">
        <v>31544</v>
      </c>
    </row>
    <row r="1097" spans="1:4" x14ac:dyDescent="0.25">
      <c r="A1097" s="8">
        <v>125</v>
      </c>
      <c r="B1097" s="2" t="s">
        <v>30595</v>
      </c>
      <c r="C1097" s="9">
        <v>37008</v>
      </c>
      <c r="D1097" s="2" t="s">
        <v>31545</v>
      </c>
    </row>
    <row r="1098" spans="1:4" x14ac:dyDescent="0.25">
      <c r="A1098" s="8">
        <v>124</v>
      </c>
      <c r="B1098" s="2" t="s">
        <v>31546</v>
      </c>
      <c r="C1098" s="9">
        <v>37076</v>
      </c>
      <c r="D1098" s="2" t="s">
        <v>31547</v>
      </c>
    </row>
    <row r="1099" spans="1:4" x14ac:dyDescent="0.25">
      <c r="A1099" s="8">
        <v>123</v>
      </c>
      <c r="B1099" s="2" t="s">
        <v>31548</v>
      </c>
      <c r="C1099" s="9">
        <v>36992</v>
      </c>
      <c r="D1099" s="2" t="s">
        <v>31549</v>
      </c>
    </row>
    <row r="1100" spans="1:4" x14ac:dyDescent="0.25">
      <c r="A1100" s="8">
        <v>119</v>
      </c>
      <c r="B1100" s="2" t="s">
        <v>31550</v>
      </c>
      <c r="C1100" s="9">
        <v>36971</v>
      </c>
      <c r="D1100" s="2" t="s">
        <v>31551</v>
      </c>
    </row>
    <row r="1101" spans="1:4" x14ac:dyDescent="0.25">
      <c r="A1101" s="8">
        <v>118</v>
      </c>
      <c r="B1101" s="2" t="s">
        <v>31552</v>
      </c>
      <c r="C1101" s="9">
        <v>36959</v>
      </c>
      <c r="D1101" s="2" t="s">
        <v>31553</v>
      </c>
    </row>
    <row r="1102" spans="1:4" x14ac:dyDescent="0.25">
      <c r="A1102" s="8">
        <v>117</v>
      </c>
      <c r="B1102" s="2" t="s">
        <v>31124</v>
      </c>
      <c r="C1102" s="9">
        <v>37028</v>
      </c>
      <c r="D1102" s="2" t="s">
        <v>31554</v>
      </c>
    </row>
    <row r="1103" spans="1:4" x14ac:dyDescent="0.25">
      <c r="A1103" s="8">
        <v>116</v>
      </c>
      <c r="B1103" s="2" t="s">
        <v>30136</v>
      </c>
      <c r="C1103" s="9">
        <v>36965</v>
      </c>
      <c r="D1103" s="2" t="s">
        <v>31555</v>
      </c>
    </row>
    <row r="1104" spans="1:4" x14ac:dyDescent="0.25">
      <c r="A1104" s="8">
        <v>115</v>
      </c>
      <c r="B1104" s="2" t="s">
        <v>30102</v>
      </c>
      <c r="C1104" s="9">
        <v>37020</v>
      </c>
      <c r="D1104" s="2" t="s">
        <v>31556</v>
      </c>
    </row>
    <row r="1105" spans="1:4" x14ac:dyDescent="0.25">
      <c r="A1105" s="8">
        <v>113</v>
      </c>
      <c r="B1105" s="2" t="s">
        <v>30102</v>
      </c>
      <c r="C1105" s="9">
        <v>36942</v>
      </c>
      <c r="D1105" s="2" t="s">
        <v>31557</v>
      </c>
    </row>
    <row r="1106" spans="1:4" x14ac:dyDescent="0.25">
      <c r="A1106" s="8">
        <v>112</v>
      </c>
      <c r="B1106" s="2" t="s">
        <v>30102</v>
      </c>
      <c r="C1106" s="9">
        <v>36942</v>
      </c>
      <c r="D1106" s="2" t="s">
        <v>31308</v>
      </c>
    </row>
    <row r="1107" spans="1:4" x14ac:dyDescent="0.25">
      <c r="A1107" s="8">
        <v>111</v>
      </c>
      <c r="B1107" s="2" t="s">
        <v>30184</v>
      </c>
      <c r="C1107" s="9">
        <v>36942</v>
      </c>
      <c r="D1107" s="2" t="s">
        <v>31558</v>
      </c>
    </row>
    <row r="1108" spans="1:4" x14ac:dyDescent="0.25">
      <c r="A1108" s="8">
        <v>110</v>
      </c>
      <c r="B1108" s="2" t="s">
        <v>31559</v>
      </c>
      <c r="C1108" s="9">
        <v>36939</v>
      </c>
      <c r="D1108" s="2" t="s">
        <v>31560</v>
      </c>
    </row>
    <row r="1109" spans="1:4" x14ac:dyDescent="0.25">
      <c r="A1109" s="8">
        <v>109</v>
      </c>
      <c r="B1109" s="2" t="s">
        <v>31334</v>
      </c>
      <c r="C1109" s="9">
        <v>36915</v>
      </c>
      <c r="D1109" s="2" t="s">
        <v>31561</v>
      </c>
    </row>
    <row r="1110" spans="1:4" x14ac:dyDescent="0.25">
      <c r="A1110" s="8">
        <v>107</v>
      </c>
      <c r="B1110" s="2" t="s">
        <v>31562</v>
      </c>
      <c r="C1110" s="9">
        <v>36852</v>
      </c>
      <c r="D1110" s="2" t="s">
        <v>31563</v>
      </c>
    </row>
    <row r="1111" spans="1:4" x14ac:dyDescent="0.25">
      <c r="A1111" s="8">
        <v>106</v>
      </c>
      <c r="B1111" s="2" t="s">
        <v>31185</v>
      </c>
      <c r="C1111" s="9">
        <v>36887</v>
      </c>
      <c r="D1111" s="2" t="s">
        <v>31564</v>
      </c>
    </row>
    <row r="1112" spans="1:4" x14ac:dyDescent="0.25">
      <c r="A1112" s="8">
        <v>105</v>
      </c>
      <c r="B1112" s="2" t="s">
        <v>31565</v>
      </c>
      <c r="C1112" s="9">
        <v>36925</v>
      </c>
      <c r="D1112" s="2" t="s">
        <v>31566</v>
      </c>
    </row>
    <row r="1113" spans="1:4" x14ac:dyDescent="0.25">
      <c r="A1113" s="8">
        <v>104</v>
      </c>
      <c r="B1113" s="2" t="s">
        <v>30757</v>
      </c>
      <c r="C1113" s="9">
        <v>36949</v>
      </c>
      <c r="D1113" s="2" t="s">
        <v>31567</v>
      </c>
    </row>
    <row r="1114" spans="1:4" x14ac:dyDescent="0.25">
      <c r="A1114" s="8">
        <v>103</v>
      </c>
      <c r="B1114" s="2" t="s">
        <v>30854</v>
      </c>
      <c r="C1114" s="9">
        <v>36943</v>
      </c>
      <c r="D1114" s="2" t="s">
        <v>31279</v>
      </c>
    </row>
    <row r="1115" spans="1:4" x14ac:dyDescent="0.25">
      <c r="A1115" s="8">
        <v>102</v>
      </c>
      <c r="B1115" s="2" t="s">
        <v>30807</v>
      </c>
      <c r="C1115" s="9">
        <v>36949</v>
      </c>
      <c r="D1115" s="2" t="s">
        <v>31502</v>
      </c>
    </row>
    <row r="1116" spans="1:4" x14ac:dyDescent="0.25">
      <c r="A1116" s="8">
        <v>101</v>
      </c>
      <c r="B1116" s="2" t="s">
        <v>30593</v>
      </c>
      <c r="C1116" s="9">
        <v>36879</v>
      </c>
      <c r="D1116" s="2" t="s">
        <v>31568</v>
      </c>
    </row>
    <row r="1117" spans="1:4" x14ac:dyDescent="0.25">
      <c r="A1117" s="8">
        <v>100</v>
      </c>
      <c r="B1117" s="2" t="s">
        <v>31569</v>
      </c>
      <c r="C1117" s="9">
        <v>36875</v>
      </c>
      <c r="D1117" s="2" t="s">
        <v>31570</v>
      </c>
    </row>
    <row r="1118" spans="1:4" x14ac:dyDescent="0.25">
      <c r="A1118" s="8">
        <v>99</v>
      </c>
      <c r="B1118" s="2" t="s">
        <v>30757</v>
      </c>
      <c r="C1118" s="9">
        <v>36869</v>
      </c>
      <c r="D1118" s="2" t="s">
        <v>31571</v>
      </c>
    </row>
    <row r="1119" spans="1:4" x14ac:dyDescent="0.25">
      <c r="A1119" s="8">
        <v>98</v>
      </c>
      <c r="B1119" s="2" t="s">
        <v>31346</v>
      </c>
      <c r="C1119" s="9">
        <v>36868</v>
      </c>
      <c r="D1119" s="2" t="s">
        <v>31572</v>
      </c>
    </row>
    <row r="1120" spans="1:4" x14ac:dyDescent="0.25">
      <c r="A1120" s="8">
        <v>97</v>
      </c>
      <c r="B1120" s="2" t="s">
        <v>31573</v>
      </c>
      <c r="C1120" s="9">
        <v>36853</v>
      </c>
      <c r="D1120" s="2" t="s">
        <v>30324</v>
      </c>
    </row>
    <row r="1121" spans="1:4" x14ac:dyDescent="0.25">
      <c r="A1121" s="8">
        <v>96</v>
      </c>
      <c r="B1121" s="2" t="s">
        <v>31562</v>
      </c>
      <c r="C1121" s="9">
        <v>36852</v>
      </c>
      <c r="D1121" s="2" t="s">
        <v>31574</v>
      </c>
    </row>
    <row r="1122" spans="1:4" x14ac:dyDescent="0.25">
      <c r="A1122" s="8">
        <v>93</v>
      </c>
      <c r="B1122" s="2" t="s">
        <v>31575</v>
      </c>
      <c r="C1122" s="9">
        <v>36837</v>
      </c>
      <c r="D1122" s="2" t="s">
        <v>31576</v>
      </c>
    </row>
    <row r="1123" spans="1:4" x14ac:dyDescent="0.25">
      <c r="A1123" s="8">
        <v>92</v>
      </c>
      <c r="B1123" s="2" t="s">
        <v>31577</v>
      </c>
      <c r="C1123" s="9">
        <v>36824</v>
      </c>
      <c r="D1123" s="2" t="s">
        <v>30894</v>
      </c>
    </row>
    <row r="1124" spans="1:4" x14ac:dyDescent="0.25">
      <c r="A1124" s="8">
        <v>91</v>
      </c>
      <c r="B1124" s="2" t="s">
        <v>31578</v>
      </c>
      <c r="C1124" s="9">
        <v>36755</v>
      </c>
      <c r="D1124" s="2" t="s">
        <v>31579</v>
      </c>
    </row>
    <row r="1125" spans="1:4" x14ac:dyDescent="0.25">
      <c r="A1125" s="8">
        <v>90</v>
      </c>
      <c r="B1125" s="2" t="s">
        <v>31578</v>
      </c>
      <c r="C1125" s="9">
        <v>36755</v>
      </c>
      <c r="D1125" s="2" t="s">
        <v>31580</v>
      </c>
    </row>
    <row r="1126" spans="1:4" x14ac:dyDescent="0.25">
      <c r="A1126" s="8">
        <v>89</v>
      </c>
      <c r="B1126" s="2" t="s">
        <v>31581</v>
      </c>
      <c r="C1126" s="9">
        <v>36811</v>
      </c>
      <c r="D1126" s="2" t="s">
        <v>31582</v>
      </c>
    </row>
    <row r="1127" spans="1:4" x14ac:dyDescent="0.25">
      <c r="A1127" s="8">
        <v>88</v>
      </c>
      <c r="B1127" s="2" t="s">
        <v>31583</v>
      </c>
      <c r="C1127" s="9">
        <v>36816</v>
      </c>
      <c r="D1127" s="2" t="s">
        <v>31584</v>
      </c>
    </row>
    <row r="1128" spans="1:4" x14ac:dyDescent="0.25">
      <c r="A1128" s="8">
        <v>87</v>
      </c>
      <c r="B1128" s="2" t="s">
        <v>30353</v>
      </c>
      <c r="C1128" s="9">
        <v>36806</v>
      </c>
      <c r="D1128" s="2" t="s">
        <v>31585</v>
      </c>
    </row>
    <row r="1129" spans="1:4" x14ac:dyDescent="0.25">
      <c r="A1129" s="8">
        <v>85</v>
      </c>
      <c r="B1129" s="2" t="s">
        <v>31586</v>
      </c>
      <c r="C1129" s="9">
        <v>36804</v>
      </c>
      <c r="D1129" s="2" t="s">
        <v>31587</v>
      </c>
    </row>
    <row r="1130" spans="1:4" x14ac:dyDescent="0.25">
      <c r="A1130" s="8">
        <v>84</v>
      </c>
      <c r="B1130" s="2" t="s">
        <v>30102</v>
      </c>
      <c r="C1130" s="9">
        <v>36802</v>
      </c>
      <c r="D1130" s="2" t="s">
        <v>31588</v>
      </c>
    </row>
    <row r="1131" spans="1:4" x14ac:dyDescent="0.25">
      <c r="A1131" s="8">
        <v>83</v>
      </c>
      <c r="B1131" s="2" t="s">
        <v>30463</v>
      </c>
      <c r="C1131" s="9">
        <v>36792</v>
      </c>
      <c r="D1131" s="2" t="s">
        <v>31589</v>
      </c>
    </row>
    <row r="1132" spans="1:4" x14ac:dyDescent="0.25">
      <c r="A1132" s="8">
        <v>80</v>
      </c>
      <c r="B1132" s="2" t="s">
        <v>31590</v>
      </c>
      <c r="C1132" s="9">
        <v>36789</v>
      </c>
      <c r="D1132" s="2" t="s">
        <v>31591</v>
      </c>
    </row>
    <row r="1133" spans="1:4" x14ac:dyDescent="0.25">
      <c r="A1133" s="8">
        <v>79</v>
      </c>
      <c r="B1133" s="2" t="s">
        <v>31592</v>
      </c>
      <c r="C1133" s="9">
        <v>36771</v>
      </c>
      <c r="D1133" s="2" t="s">
        <v>31593</v>
      </c>
    </row>
    <row r="1134" spans="1:4" x14ac:dyDescent="0.25">
      <c r="A1134" s="8">
        <v>78</v>
      </c>
      <c r="B1134" s="2" t="s">
        <v>31520</v>
      </c>
      <c r="C1134" s="9">
        <v>36769</v>
      </c>
      <c r="D1134" s="2" t="s">
        <v>31594</v>
      </c>
    </row>
    <row r="1135" spans="1:4" x14ac:dyDescent="0.25">
      <c r="A1135" s="8">
        <v>76</v>
      </c>
      <c r="B1135" s="2" t="s">
        <v>31595</v>
      </c>
      <c r="C1135" s="9">
        <v>36762</v>
      </c>
      <c r="D1135" s="2" t="s">
        <v>31596</v>
      </c>
    </row>
    <row r="1136" spans="1:4" x14ac:dyDescent="0.25">
      <c r="A1136" s="8">
        <v>75</v>
      </c>
      <c r="B1136" s="2" t="s">
        <v>30605</v>
      </c>
      <c r="C1136" s="9">
        <v>36760</v>
      </c>
      <c r="D1136" s="2" t="s">
        <v>31294</v>
      </c>
    </row>
    <row r="1137" spans="1:4" x14ac:dyDescent="0.25">
      <c r="A1137" s="8">
        <v>74</v>
      </c>
      <c r="B1137" s="2" t="s">
        <v>31129</v>
      </c>
      <c r="C1137" s="9">
        <v>36754</v>
      </c>
      <c r="D1137" s="2" t="s">
        <v>31597</v>
      </c>
    </row>
    <row r="1138" spans="1:4" x14ac:dyDescent="0.25">
      <c r="A1138" s="8">
        <v>73</v>
      </c>
      <c r="B1138" s="2" t="s">
        <v>31578</v>
      </c>
      <c r="C1138" s="9">
        <v>36755</v>
      </c>
      <c r="D1138" s="2" t="s">
        <v>31598</v>
      </c>
    </row>
    <row r="1139" spans="1:4" x14ac:dyDescent="0.25">
      <c r="A1139" s="8">
        <v>72</v>
      </c>
      <c r="B1139" s="2" t="s">
        <v>30662</v>
      </c>
      <c r="C1139" s="9">
        <v>36748</v>
      </c>
      <c r="D1139" s="2" t="s">
        <v>31599</v>
      </c>
    </row>
    <row r="1140" spans="1:4" x14ac:dyDescent="0.25">
      <c r="A1140" s="8">
        <v>71</v>
      </c>
      <c r="B1140" s="2" t="s">
        <v>31470</v>
      </c>
      <c r="C1140" s="9">
        <v>36735</v>
      </c>
      <c r="D1140" s="2" t="s">
        <v>31600</v>
      </c>
    </row>
    <row r="1141" spans="1:4" x14ac:dyDescent="0.25">
      <c r="A1141" s="8">
        <v>70</v>
      </c>
      <c r="B1141" s="2" t="s">
        <v>31601</v>
      </c>
      <c r="C1141" s="9">
        <v>36721</v>
      </c>
      <c r="D1141" s="2" t="s">
        <v>31602</v>
      </c>
    </row>
    <row r="1142" spans="1:4" x14ac:dyDescent="0.25">
      <c r="A1142" s="8">
        <v>69</v>
      </c>
      <c r="B1142" s="2" t="s">
        <v>31603</v>
      </c>
      <c r="C1142" s="9">
        <v>36720</v>
      </c>
      <c r="D1142" s="2" t="s">
        <v>31604</v>
      </c>
    </row>
    <row r="1143" spans="1:4" x14ac:dyDescent="0.25">
      <c r="A1143" s="8">
        <v>68</v>
      </c>
      <c r="B1143" s="2" t="s">
        <v>31605</v>
      </c>
      <c r="C1143" s="9">
        <v>36734</v>
      </c>
      <c r="D1143" s="2" t="s">
        <v>31606</v>
      </c>
    </row>
    <row r="1144" spans="1:4" x14ac:dyDescent="0.25">
      <c r="A1144" s="8">
        <v>67</v>
      </c>
      <c r="B1144" s="2" t="s">
        <v>31607</v>
      </c>
      <c r="C1144" s="9">
        <v>36740</v>
      </c>
      <c r="D1144" s="2" t="s">
        <v>31608</v>
      </c>
    </row>
    <row r="1145" spans="1:4" x14ac:dyDescent="0.25">
      <c r="A1145" s="8">
        <v>64</v>
      </c>
      <c r="B1145" s="2" t="s">
        <v>31565</v>
      </c>
      <c r="C1145" s="9">
        <v>36734</v>
      </c>
      <c r="D1145" s="2" t="s">
        <v>31609</v>
      </c>
    </row>
    <row r="1146" spans="1:4" x14ac:dyDescent="0.25">
      <c r="A1146" s="8">
        <v>63</v>
      </c>
      <c r="B1146" s="2" t="s">
        <v>31610</v>
      </c>
      <c r="C1146" s="9">
        <v>36729</v>
      </c>
      <c r="D1146" s="2" t="s">
        <v>31611</v>
      </c>
    </row>
    <row r="1147" spans="1:4" x14ac:dyDescent="0.25">
      <c r="A1147" s="8">
        <v>62</v>
      </c>
      <c r="B1147" s="2" t="s">
        <v>31612</v>
      </c>
      <c r="C1147" s="9">
        <v>36726</v>
      </c>
      <c r="D1147" s="2" t="s">
        <v>31613</v>
      </c>
    </row>
    <row r="1148" spans="1:4" x14ac:dyDescent="0.25">
      <c r="A1148" s="8">
        <v>60</v>
      </c>
      <c r="B1148" s="2" t="s">
        <v>30136</v>
      </c>
      <c r="C1148" s="9">
        <v>36722</v>
      </c>
      <c r="D1148" s="2" t="s">
        <v>31614</v>
      </c>
    </row>
    <row r="1149" spans="1:4" x14ac:dyDescent="0.25">
      <c r="A1149" s="8">
        <v>59</v>
      </c>
      <c r="B1149" s="2" t="s">
        <v>30102</v>
      </c>
      <c r="C1149" s="9">
        <v>36754</v>
      </c>
      <c r="D1149" s="2" t="s">
        <v>31615</v>
      </c>
    </row>
    <row r="1150" spans="1:4" x14ac:dyDescent="0.25">
      <c r="A1150" s="8">
        <v>58</v>
      </c>
      <c r="B1150" s="2" t="s">
        <v>31447</v>
      </c>
      <c r="C1150" s="9">
        <v>36706</v>
      </c>
      <c r="D1150" s="2" t="s">
        <v>31616</v>
      </c>
    </row>
    <row r="1151" spans="1:4" x14ac:dyDescent="0.25">
      <c r="A1151" s="8">
        <v>57</v>
      </c>
      <c r="B1151" s="2" t="s">
        <v>30937</v>
      </c>
      <c r="C1151" s="9">
        <v>36762</v>
      </c>
      <c r="D1151" s="2" t="s">
        <v>31617</v>
      </c>
    </row>
    <row r="1152" spans="1:4" x14ac:dyDescent="0.25">
      <c r="A1152" s="8">
        <v>56</v>
      </c>
      <c r="B1152" s="2" t="s">
        <v>30937</v>
      </c>
      <c r="C1152" s="9">
        <v>36762</v>
      </c>
      <c r="D1152" s="2" t="s">
        <v>31618</v>
      </c>
    </row>
    <row r="1153" spans="1:4" x14ac:dyDescent="0.25">
      <c r="A1153" s="8">
        <v>55</v>
      </c>
      <c r="B1153" s="2" t="s">
        <v>31129</v>
      </c>
      <c r="C1153" s="9">
        <v>36720</v>
      </c>
      <c r="D1153" s="2" t="s">
        <v>31619</v>
      </c>
    </row>
    <row r="1154" spans="1:4" x14ac:dyDescent="0.25">
      <c r="A1154" s="8">
        <v>54</v>
      </c>
      <c r="B1154" s="2" t="s">
        <v>30102</v>
      </c>
      <c r="C1154" s="9">
        <v>36701</v>
      </c>
      <c r="D1154" s="2" t="s">
        <v>31620</v>
      </c>
    </row>
    <row r="1155" spans="1:4" x14ac:dyDescent="0.25">
      <c r="A1155" s="8">
        <v>53</v>
      </c>
      <c r="B1155" s="2" t="s">
        <v>30102</v>
      </c>
      <c r="C1155" s="9">
        <v>36692</v>
      </c>
      <c r="D1155" s="2" t="s">
        <v>31621</v>
      </c>
    </row>
    <row r="1156" spans="1:4" x14ac:dyDescent="0.25">
      <c r="A1156" s="8">
        <v>52</v>
      </c>
      <c r="B1156" s="2" t="s">
        <v>31161</v>
      </c>
      <c r="C1156" s="9">
        <v>36740</v>
      </c>
      <c r="D1156" s="2" t="s">
        <v>31622</v>
      </c>
    </row>
    <row r="1157" spans="1:4" x14ac:dyDescent="0.25">
      <c r="A1157" s="8">
        <v>51</v>
      </c>
      <c r="B1157" s="2"/>
      <c r="C1157" s="2"/>
      <c r="D1157" s="2" t="s">
        <v>31623</v>
      </c>
    </row>
    <row r="1158" spans="1:4" x14ac:dyDescent="0.25">
      <c r="A1158" s="8">
        <v>49</v>
      </c>
      <c r="B1158" s="2" t="s">
        <v>31624</v>
      </c>
      <c r="C1158" s="9">
        <v>36686</v>
      </c>
      <c r="D1158" s="2" t="s">
        <v>31625</v>
      </c>
    </row>
    <row r="1159" spans="1:4" x14ac:dyDescent="0.25">
      <c r="A1159" s="8">
        <v>48</v>
      </c>
      <c r="B1159" s="2" t="s">
        <v>31462</v>
      </c>
      <c r="C1159" s="9">
        <v>36681</v>
      </c>
      <c r="D1159" s="2" t="s">
        <v>31463</v>
      </c>
    </row>
    <row r="1160" spans="1:4" x14ac:dyDescent="0.25">
      <c r="A1160" s="8">
        <v>47</v>
      </c>
      <c r="B1160" s="2" t="s">
        <v>31626</v>
      </c>
      <c r="C1160" s="9">
        <v>36686</v>
      </c>
      <c r="D1160" s="2" t="s">
        <v>31627</v>
      </c>
    </row>
    <row r="1161" spans="1:4" x14ac:dyDescent="0.25">
      <c r="A1161" s="8">
        <v>46</v>
      </c>
      <c r="B1161" s="2" t="s">
        <v>31520</v>
      </c>
      <c r="C1161" s="9">
        <v>36689</v>
      </c>
      <c r="D1161" s="2" t="s">
        <v>31628</v>
      </c>
    </row>
    <row r="1162" spans="1:4" x14ac:dyDescent="0.25">
      <c r="A1162" s="8">
        <v>45</v>
      </c>
      <c r="B1162" s="2" t="s">
        <v>31629</v>
      </c>
      <c r="C1162" s="9">
        <v>36687</v>
      </c>
      <c r="D1162" s="2" t="s">
        <v>31630</v>
      </c>
    </row>
    <row r="1163" spans="1:4" x14ac:dyDescent="0.25">
      <c r="A1163" s="8">
        <v>44</v>
      </c>
      <c r="B1163" s="2" t="s">
        <v>30860</v>
      </c>
      <c r="C1163" s="9">
        <v>36683</v>
      </c>
      <c r="D1163" s="2" t="s">
        <v>31631</v>
      </c>
    </row>
    <row r="1164" spans="1:4" x14ac:dyDescent="0.25">
      <c r="A1164" s="8">
        <v>43</v>
      </c>
      <c r="B1164" s="2" t="s">
        <v>31632</v>
      </c>
      <c r="C1164" s="9">
        <v>36684</v>
      </c>
      <c r="D1164" s="2" t="s">
        <v>31633</v>
      </c>
    </row>
    <row r="1165" spans="1:4" x14ac:dyDescent="0.25">
      <c r="A1165" s="8">
        <v>42</v>
      </c>
      <c r="B1165" s="2" t="s">
        <v>30182</v>
      </c>
      <c r="C1165" s="9">
        <v>36687</v>
      </c>
      <c r="D1165" s="2" t="s">
        <v>31634</v>
      </c>
    </row>
    <row r="1166" spans="1:4" x14ac:dyDescent="0.25">
      <c r="A1166" s="8">
        <v>41</v>
      </c>
      <c r="B1166" s="2" t="s">
        <v>30182</v>
      </c>
      <c r="C1166" s="9">
        <v>36684</v>
      </c>
      <c r="D1166" s="2" t="s">
        <v>31635</v>
      </c>
    </row>
    <row r="1167" spans="1:4" x14ac:dyDescent="0.25">
      <c r="A1167" s="8">
        <v>40</v>
      </c>
      <c r="B1167" s="2" t="s">
        <v>30854</v>
      </c>
      <c r="C1167" s="9">
        <v>36705</v>
      </c>
      <c r="D1167" s="2" t="s">
        <v>31636</v>
      </c>
    </row>
    <row r="1168" spans="1:4" x14ac:dyDescent="0.25">
      <c r="A1168" s="8">
        <v>39</v>
      </c>
      <c r="B1168" s="2" t="s">
        <v>30102</v>
      </c>
      <c r="C1168" s="9">
        <v>36729</v>
      </c>
      <c r="D1168" s="2" t="s">
        <v>31324</v>
      </c>
    </row>
    <row r="1169" spans="1:4" x14ac:dyDescent="0.25">
      <c r="A1169" s="8">
        <v>38</v>
      </c>
      <c r="B1169" s="2" t="s">
        <v>31637</v>
      </c>
      <c r="C1169" s="9">
        <v>36680</v>
      </c>
      <c r="D1169" s="2" t="s">
        <v>31638</v>
      </c>
    </row>
    <row r="1170" spans="1:4" x14ac:dyDescent="0.25">
      <c r="A1170" s="8">
        <v>37</v>
      </c>
      <c r="B1170" s="2" t="s">
        <v>31281</v>
      </c>
      <c r="C1170" s="9">
        <v>36680</v>
      </c>
      <c r="D1170" s="2" t="s">
        <v>31639</v>
      </c>
    </row>
    <row r="1171" spans="1:4" x14ac:dyDescent="0.25">
      <c r="A1171" s="8">
        <v>36</v>
      </c>
      <c r="B1171" s="2" t="s">
        <v>31640</v>
      </c>
      <c r="C1171" s="9">
        <v>36681</v>
      </c>
      <c r="D1171" s="2" t="s">
        <v>31641</v>
      </c>
    </row>
    <row r="1172" spans="1:4" x14ac:dyDescent="0.25">
      <c r="A1172" s="8">
        <v>35</v>
      </c>
      <c r="B1172" s="2" t="s">
        <v>31129</v>
      </c>
      <c r="C1172" s="9">
        <v>36686</v>
      </c>
      <c r="D1172" s="2" t="s">
        <v>31642</v>
      </c>
    </row>
    <row r="1173" spans="1:4" x14ac:dyDescent="0.25">
      <c r="A1173" s="8">
        <v>34</v>
      </c>
      <c r="B1173" s="2" t="s">
        <v>30629</v>
      </c>
      <c r="C1173" s="9">
        <v>36667</v>
      </c>
      <c r="D1173" s="2" t="s">
        <v>31643</v>
      </c>
    </row>
    <row r="1174" spans="1:4" x14ac:dyDescent="0.25">
      <c r="A1174" s="8">
        <v>33</v>
      </c>
      <c r="B1174" s="2" t="s">
        <v>30665</v>
      </c>
      <c r="C1174" s="9">
        <v>36664</v>
      </c>
      <c r="D1174" s="2" t="s">
        <v>31644</v>
      </c>
    </row>
    <row r="1175" spans="1:4" x14ac:dyDescent="0.25">
      <c r="A1175" s="8">
        <v>32</v>
      </c>
      <c r="B1175" s="2" t="s">
        <v>30102</v>
      </c>
      <c r="C1175" s="9">
        <v>36660</v>
      </c>
      <c r="D1175" s="2" t="s">
        <v>31645</v>
      </c>
    </row>
    <row r="1176" spans="1:4" x14ac:dyDescent="0.25">
      <c r="A1176" s="8">
        <v>31</v>
      </c>
      <c r="B1176" s="2" t="s">
        <v>31646</v>
      </c>
      <c r="C1176" s="9">
        <v>36657</v>
      </c>
      <c r="D1176" s="2" t="s">
        <v>31647</v>
      </c>
    </row>
    <row r="1177" spans="1:4" x14ac:dyDescent="0.25">
      <c r="A1177" s="8">
        <v>30</v>
      </c>
      <c r="B1177" s="2" t="s">
        <v>31573</v>
      </c>
      <c r="C1177" s="9">
        <v>36627</v>
      </c>
      <c r="D1177" s="2" t="s">
        <v>31648</v>
      </c>
    </row>
    <row r="1178" spans="1:4" x14ac:dyDescent="0.25">
      <c r="A1178" s="8">
        <v>29</v>
      </c>
      <c r="B1178" s="2" t="s">
        <v>31447</v>
      </c>
      <c r="C1178" s="9">
        <v>36635</v>
      </c>
      <c r="D1178" s="2" t="s">
        <v>31649</v>
      </c>
    </row>
    <row r="1179" spans="1:4" x14ac:dyDescent="0.25">
      <c r="A1179" s="8">
        <v>28</v>
      </c>
      <c r="B1179" s="2" t="s">
        <v>31650</v>
      </c>
      <c r="C1179" s="9">
        <v>36649</v>
      </c>
      <c r="D1179" s="2" t="s">
        <v>31651</v>
      </c>
    </row>
    <row r="1180" spans="1:4" x14ac:dyDescent="0.25">
      <c r="A1180" s="8">
        <v>27</v>
      </c>
      <c r="B1180" s="2" t="s">
        <v>30102</v>
      </c>
      <c r="C1180" s="9">
        <v>36648</v>
      </c>
      <c r="D1180" s="2" t="s">
        <v>31652</v>
      </c>
    </row>
    <row r="1181" spans="1:4" x14ac:dyDescent="0.25">
      <c r="A1181" s="8">
        <v>26</v>
      </c>
      <c r="B1181" s="2" t="s">
        <v>30102</v>
      </c>
      <c r="C1181" s="9">
        <v>36624</v>
      </c>
      <c r="D1181" s="2" t="s">
        <v>31653</v>
      </c>
    </row>
    <row r="1182" spans="1:4" x14ac:dyDescent="0.25">
      <c r="A1182" s="8">
        <v>25</v>
      </c>
      <c r="B1182" s="2" t="s">
        <v>30102</v>
      </c>
      <c r="C1182" s="9">
        <v>36624</v>
      </c>
      <c r="D1182" s="2" t="s">
        <v>31654</v>
      </c>
    </row>
    <row r="1183" spans="1:4" x14ac:dyDescent="0.25">
      <c r="A1183" s="8">
        <v>24</v>
      </c>
      <c r="B1183" s="2" t="s">
        <v>31655</v>
      </c>
      <c r="C1183" s="9">
        <v>36659</v>
      </c>
      <c r="D1183" s="2" t="s">
        <v>31656</v>
      </c>
    </row>
    <row r="1184" spans="1:4" x14ac:dyDescent="0.25">
      <c r="A1184" s="8">
        <v>23</v>
      </c>
      <c r="B1184" s="2" t="s">
        <v>30102</v>
      </c>
      <c r="C1184" s="9">
        <v>36624</v>
      </c>
      <c r="D1184" s="2" t="s">
        <v>31657</v>
      </c>
    </row>
    <row r="1185" spans="1:4" x14ac:dyDescent="0.25">
      <c r="A1185" s="8">
        <v>22</v>
      </c>
      <c r="B1185" s="2" t="s">
        <v>30479</v>
      </c>
      <c r="C1185" s="9">
        <v>36624</v>
      </c>
      <c r="D1185" s="2" t="s">
        <v>31658</v>
      </c>
    </row>
    <row r="1186" spans="1:4" x14ac:dyDescent="0.25">
      <c r="A1186" s="8">
        <v>21</v>
      </c>
      <c r="B1186" s="2" t="s">
        <v>31447</v>
      </c>
      <c r="C1186" s="9">
        <v>36623</v>
      </c>
      <c r="D1186" s="2" t="s">
        <v>31659</v>
      </c>
    </row>
    <row r="1187" spans="1:4" x14ac:dyDescent="0.25">
      <c r="A1187" s="8">
        <v>20</v>
      </c>
      <c r="B1187" s="2" t="s">
        <v>31447</v>
      </c>
      <c r="C1187" s="9">
        <v>36623</v>
      </c>
      <c r="D1187" s="2" t="s">
        <v>31659</v>
      </c>
    </row>
    <row r="1188" spans="1:4" x14ac:dyDescent="0.25">
      <c r="A1188" s="8">
        <v>19</v>
      </c>
      <c r="B1188" s="2" t="s">
        <v>31513</v>
      </c>
      <c r="C1188" s="9">
        <v>36616</v>
      </c>
      <c r="D1188" s="2" t="s">
        <v>31660</v>
      </c>
    </row>
    <row r="1189" spans="1:4" x14ac:dyDescent="0.25">
      <c r="A1189" s="8">
        <v>18</v>
      </c>
      <c r="B1189" s="2" t="s">
        <v>31565</v>
      </c>
      <c r="C1189" s="9">
        <v>36623</v>
      </c>
      <c r="D1189" s="2" t="s">
        <v>31661</v>
      </c>
    </row>
    <row r="1190" spans="1:4" x14ac:dyDescent="0.25">
      <c r="A1190" s="8">
        <v>17</v>
      </c>
      <c r="B1190" s="2" t="s">
        <v>31435</v>
      </c>
      <c r="C1190" s="9">
        <v>36615</v>
      </c>
      <c r="D1190" s="2" t="s">
        <v>31662</v>
      </c>
    </row>
    <row r="1191" spans="1:4" x14ac:dyDescent="0.25">
      <c r="A1191" s="8">
        <v>16</v>
      </c>
      <c r="B1191" s="2" t="s">
        <v>31663</v>
      </c>
      <c r="C1191" s="9">
        <v>36620</v>
      </c>
      <c r="D1191" s="2" t="s">
        <v>31664</v>
      </c>
    </row>
    <row r="1192" spans="1:4" x14ac:dyDescent="0.25">
      <c r="A1192" s="8">
        <v>15</v>
      </c>
      <c r="B1192" s="2" t="s">
        <v>31665</v>
      </c>
      <c r="C1192" s="9">
        <v>36617</v>
      </c>
      <c r="D1192" s="2" t="s">
        <v>31666</v>
      </c>
    </row>
    <row r="1193" spans="1:4" x14ac:dyDescent="0.25">
      <c r="A1193" s="8">
        <v>14</v>
      </c>
      <c r="B1193" s="2" t="s">
        <v>31667</v>
      </c>
      <c r="C1193" s="9">
        <v>36608</v>
      </c>
      <c r="D1193" s="2" t="s">
        <v>31668</v>
      </c>
    </row>
    <row r="1194" spans="1:4" x14ac:dyDescent="0.25">
      <c r="A1194" s="8">
        <v>13</v>
      </c>
      <c r="B1194" s="2" t="s">
        <v>31667</v>
      </c>
      <c r="C1194" s="9">
        <v>36608</v>
      </c>
      <c r="D1194" s="2" t="s">
        <v>31668</v>
      </c>
    </row>
    <row r="1195" spans="1:4" x14ac:dyDescent="0.25">
      <c r="A1195" s="8">
        <v>12</v>
      </c>
      <c r="B1195" s="2" t="s">
        <v>31669</v>
      </c>
      <c r="C1195" s="9">
        <v>36616</v>
      </c>
      <c r="D1195" s="2" t="s">
        <v>31670</v>
      </c>
    </row>
    <row r="1196" spans="1:4" x14ac:dyDescent="0.25">
      <c r="A1196" s="8">
        <v>11</v>
      </c>
      <c r="B1196" s="2" t="s">
        <v>31124</v>
      </c>
      <c r="C1196" s="9">
        <v>36617</v>
      </c>
      <c r="D1196" s="2" t="s">
        <v>31671</v>
      </c>
    </row>
    <row r="1197" spans="1:4" x14ac:dyDescent="0.25">
      <c r="A1197" s="8">
        <v>10</v>
      </c>
      <c r="B1197" s="2" t="s">
        <v>31672</v>
      </c>
      <c r="C1197" s="9">
        <v>36614</v>
      </c>
      <c r="D1197" s="2" t="s">
        <v>31673</v>
      </c>
    </row>
    <row r="1198" spans="1:4" x14ac:dyDescent="0.25">
      <c r="A1198" s="8">
        <v>9</v>
      </c>
      <c r="B1198" s="2" t="s">
        <v>31674</v>
      </c>
      <c r="C1198" s="9">
        <v>36608</v>
      </c>
      <c r="D1198" s="2" t="s">
        <v>31675</v>
      </c>
    </row>
    <row r="1199" spans="1:4" x14ac:dyDescent="0.25">
      <c r="A1199" s="8">
        <v>8</v>
      </c>
      <c r="B1199" s="2" t="s">
        <v>31674</v>
      </c>
      <c r="C1199" s="9">
        <v>36608</v>
      </c>
      <c r="D1199" s="2" t="s">
        <v>31676</v>
      </c>
    </row>
    <row r="1200" spans="1:4" x14ac:dyDescent="0.25">
      <c r="A1200" s="8">
        <v>7</v>
      </c>
      <c r="B1200" s="2" t="s">
        <v>31677</v>
      </c>
      <c r="C1200" s="9">
        <v>36606</v>
      </c>
      <c r="D1200" s="2" t="s">
        <v>31678</v>
      </c>
    </row>
    <row r="1201" spans="1:4" x14ac:dyDescent="0.25">
      <c r="A1201" s="8">
        <v>6</v>
      </c>
      <c r="B1201" s="2" t="s">
        <v>31124</v>
      </c>
      <c r="C1201" s="9">
        <v>36602</v>
      </c>
      <c r="D1201" s="2" t="s">
        <v>31679</v>
      </c>
    </row>
    <row r="1202" spans="1:4" x14ac:dyDescent="0.25">
      <c r="A1202" s="8">
        <v>5</v>
      </c>
      <c r="B1202" s="2" t="s">
        <v>31559</v>
      </c>
      <c r="C1202" s="9">
        <v>36599</v>
      </c>
      <c r="D1202" s="2" t="s">
        <v>31680</v>
      </c>
    </row>
    <row r="1203" spans="1:4" x14ac:dyDescent="0.25">
      <c r="A1203" s="8">
        <v>4</v>
      </c>
      <c r="B1203" s="2" t="s">
        <v>31681</v>
      </c>
      <c r="C1203" s="9">
        <v>36600</v>
      </c>
      <c r="D1203" s="2" t="s">
        <v>31682</v>
      </c>
    </row>
    <row r="1204" spans="1:4" x14ac:dyDescent="0.25">
      <c r="A1204" s="8">
        <v>3</v>
      </c>
      <c r="B1204" s="2" t="s">
        <v>31124</v>
      </c>
      <c r="C1204" s="9">
        <v>36594</v>
      </c>
      <c r="D1204" s="2" t="s">
        <v>31683</v>
      </c>
    </row>
    <row r="1205" spans="1:4" x14ac:dyDescent="0.25">
      <c r="A1205" s="8">
        <v>2</v>
      </c>
      <c r="B1205" s="2" t="s">
        <v>30136</v>
      </c>
      <c r="C1205" s="9">
        <v>36594</v>
      </c>
      <c r="D1205" s="2" t="s">
        <v>31684</v>
      </c>
    </row>
    <row r="1206" spans="1:4" x14ac:dyDescent="0.25">
      <c r="A1206" s="8">
        <v>1</v>
      </c>
      <c r="B1206" s="2" t="s">
        <v>31685</v>
      </c>
      <c r="C1206" s="9">
        <v>36586</v>
      </c>
      <c r="D1206" s="2" t="s">
        <v>31686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232"/>
  <sheetViews>
    <sheetView workbookViewId="0">
      <selection activeCell="A3" sqref="A3"/>
    </sheetView>
  </sheetViews>
  <sheetFormatPr defaultRowHeight="15" x14ac:dyDescent="0.25"/>
  <cols>
    <col min="1" max="1" width="15.28515625" customWidth="1"/>
    <col min="2" max="2" width="63.28515625" customWidth="1"/>
  </cols>
  <sheetData>
    <row r="1" spans="1:42" x14ac:dyDescent="0.25">
      <c r="A1" t="s">
        <v>15871</v>
      </c>
    </row>
    <row r="3" spans="1:42" x14ac:dyDescent="0.25">
      <c r="A3" t="s">
        <v>15872</v>
      </c>
      <c r="B3" t="s">
        <v>15873</v>
      </c>
      <c r="C3" t="s">
        <v>15874</v>
      </c>
      <c r="D3" t="s">
        <v>15875</v>
      </c>
      <c r="E3" t="s">
        <v>15876</v>
      </c>
      <c r="F3" t="s">
        <v>15877</v>
      </c>
      <c r="G3" t="s">
        <v>15878</v>
      </c>
      <c r="H3" t="s">
        <v>15879</v>
      </c>
      <c r="I3" t="s">
        <v>15880</v>
      </c>
      <c r="J3" t="s">
        <v>15881</v>
      </c>
      <c r="K3" t="s">
        <v>15882</v>
      </c>
      <c r="L3" t="s">
        <v>15883</v>
      </c>
      <c r="M3" t="s">
        <v>15884</v>
      </c>
      <c r="N3" t="s">
        <v>15885</v>
      </c>
      <c r="O3" t="s">
        <v>15886</v>
      </c>
      <c r="P3" t="s">
        <v>15887</v>
      </c>
      <c r="Q3" t="s">
        <v>15888</v>
      </c>
      <c r="R3" t="s">
        <v>15889</v>
      </c>
      <c r="S3" t="s">
        <v>15890</v>
      </c>
      <c r="T3" t="s">
        <v>15891</v>
      </c>
      <c r="U3" t="s">
        <v>15892</v>
      </c>
      <c r="V3" t="s">
        <v>15893</v>
      </c>
      <c r="W3" t="s">
        <v>15894</v>
      </c>
      <c r="X3" t="s">
        <v>15895</v>
      </c>
      <c r="Y3" t="s">
        <v>15896</v>
      </c>
      <c r="Z3" t="s">
        <v>15897</v>
      </c>
      <c r="AA3" t="s">
        <v>15898</v>
      </c>
      <c r="AB3" t="s">
        <v>15899</v>
      </c>
      <c r="AC3" t="s">
        <v>15900</v>
      </c>
      <c r="AD3" t="s">
        <v>15901</v>
      </c>
      <c r="AE3" t="s">
        <v>15902</v>
      </c>
      <c r="AF3" t="s">
        <v>15903</v>
      </c>
      <c r="AG3" t="s">
        <v>15904</v>
      </c>
      <c r="AH3" t="s">
        <v>15905</v>
      </c>
      <c r="AI3" t="s">
        <v>15906</v>
      </c>
      <c r="AJ3" t="s">
        <v>15907</v>
      </c>
      <c r="AK3" t="s">
        <v>15908</v>
      </c>
      <c r="AL3" t="s">
        <v>15909</v>
      </c>
      <c r="AM3" t="s">
        <v>15910</v>
      </c>
      <c r="AN3" t="s">
        <v>15911</v>
      </c>
      <c r="AO3" t="s">
        <v>15912</v>
      </c>
      <c r="AP3" t="s">
        <v>15913</v>
      </c>
    </row>
    <row r="4" spans="1:42" x14ac:dyDescent="0.25">
      <c r="A4" t="s">
        <v>11790</v>
      </c>
      <c r="B4" t="s">
        <v>15914</v>
      </c>
      <c r="C4" t="str">
        <f>T("177.1585")</f>
        <v>177.1585</v>
      </c>
      <c r="D4" t="str">
        <f>T("177.1632")</f>
        <v>177.1632</v>
      </c>
      <c r="E4" t="str">
        <f>T("177.2550")</f>
        <v>177.2550</v>
      </c>
      <c r="X4" t="s">
        <v>15914</v>
      </c>
      <c r="Y4" t="s">
        <v>15915</v>
      </c>
      <c r="Z4" t="s">
        <v>15916</v>
      </c>
      <c r="AA4" t="s">
        <v>15917</v>
      </c>
    </row>
    <row r="5" spans="1:42" x14ac:dyDescent="0.25">
      <c r="A5" t="s">
        <v>8553</v>
      </c>
      <c r="B5" t="s">
        <v>15918</v>
      </c>
      <c r="C5" t="str">
        <f>T("175.300")</f>
        <v>175.300</v>
      </c>
      <c r="D5" t="str">
        <f>T("175.320")</f>
        <v>175.320</v>
      </c>
      <c r="E5" t="str">
        <f>T("177.1200")</f>
        <v>177.1200</v>
      </c>
      <c r="F5" t="str">
        <f>T("177.1345")</f>
        <v>177.1345</v>
      </c>
      <c r="G5" t="str">
        <f>T("177.1390")</f>
        <v>177.1390</v>
      </c>
      <c r="H5" t="str">
        <f>T("177.1500")</f>
        <v>177.1500</v>
      </c>
      <c r="I5" t="str">
        <f>T("177.1630")</f>
        <v>177.1630</v>
      </c>
      <c r="J5" t="str">
        <f>T("177.2420")</f>
        <v>177.2420</v>
      </c>
      <c r="X5" t="s">
        <v>15918</v>
      </c>
      <c r="Y5" t="s">
        <v>15919</v>
      </c>
      <c r="Z5" t="s">
        <v>15920</v>
      </c>
      <c r="AA5" t="s">
        <v>15921</v>
      </c>
      <c r="AB5" t="s">
        <v>15922</v>
      </c>
      <c r="AC5" t="s">
        <v>15923</v>
      </c>
      <c r="AD5" t="s">
        <v>15924</v>
      </c>
      <c r="AE5" t="s">
        <v>15925</v>
      </c>
    </row>
    <row r="6" spans="1:42" x14ac:dyDescent="0.25">
      <c r="A6" t="s">
        <v>11791</v>
      </c>
      <c r="B6" t="s">
        <v>15926</v>
      </c>
      <c r="X6" t="s">
        <v>15926</v>
      </c>
      <c r="Y6" t="s">
        <v>15927</v>
      </c>
      <c r="Z6" t="s">
        <v>15928</v>
      </c>
      <c r="AA6" t="s">
        <v>15929</v>
      </c>
    </row>
    <row r="7" spans="1:42" x14ac:dyDescent="0.25">
      <c r="A7" t="s">
        <v>11792</v>
      </c>
      <c r="B7" t="s">
        <v>15930</v>
      </c>
      <c r="C7" t="str">
        <f>T("177.2600")</f>
        <v>177.2600</v>
      </c>
      <c r="X7" t="s">
        <v>15931</v>
      </c>
      <c r="Y7" t="s">
        <v>15932</v>
      </c>
      <c r="Z7" t="s">
        <v>15933</v>
      </c>
      <c r="AA7" t="s">
        <v>15930</v>
      </c>
      <c r="AB7" t="s">
        <v>15934</v>
      </c>
    </row>
    <row r="8" spans="1:42" x14ac:dyDescent="0.25">
      <c r="A8" t="s">
        <v>11794</v>
      </c>
      <c r="B8" t="s">
        <v>15935</v>
      </c>
      <c r="C8" t="str">
        <f>T("175.300")</f>
        <v>175.300</v>
      </c>
      <c r="X8" t="s">
        <v>15935</v>
      </c>
      <c r="Y8" t="s">
        <v>15936</v>
      </c>
      <c r="Z8" t="s">
        <v>15937</v>
      </c>
      <c r="AA8" t="s">
        <v>15938</v>
      </c>
      <c r="AB8" t="s">
        <v>15939</v>
      </c>
    </row>
    <row r="9" spans="1:42" x14ac:dyDescent="0.25">
      <c r="A9" t="s">
        <v>11796</v>
      </c>
      <c r="B9" t="s">
        <v>15940</v>
      </c>
      <c r="X9" t="s">
        <v>15941</v>
      </c>
      <c r="Y9" t="s">
        <v>15942</v>
      </c>
      <c r="Z9" t="s">
        <v>15940</v>
      </c>
      <c r="AA9" t="s">
        <v>15943</v>
      </c>
      <c r="AB9" t="s">
        <v>15944</v>
      </c>
      <c r="AC9" t="s">
        <v>15945</v>
      </c>
    </row>
    <row r="10" spans="1:42" x14ac:dyDescent="0.25">
      <c r="A10" t="s">
        <v>11798</v>
      </c>
      <c r="B10" t="s">
        <v>15946</v>
      </c>
      <c r="C10" t="str">
        <f>T("175.105")</f>
        <v>175.105</v>
      </c>
      <c r="X10" t="s">
        <v>15946</v>
      </c>
      <c r="Y10" t="s">
        <v>15947</v>
      </c>
      <c r="Z10" t="s">
        <v>15948</v>
      </c>
      <c r="AA10" t="s">
        <v>15949</v>
      </c>
      <c r="AB10" t="s">
        <v>15950</v>
      </c>
    </row>
    <row r="11" spans="1:42" x14ac:dyDescent="0.25">
      <c r="A11" t="s">
        <v>11799</v>
      </c>
      <c r="B11" t="s">
        <v>15951</v>
      </c>
      <c r="C11" t="str">
        <f>T("178.1010")</f>
        <v>178.1010</v>
      </c>
      <c r="X11" t="s">
        <v>15951</v>
      </c>
      <c r="Y11" t="s">
        <v>15952</v>
      </c>
    </row>
    <row r="12" spans="1:42" x14ac:dyDescent="0.25">
      <c r="A12" t="s">
        <v>11802</v>
      </c>
      <c r="B12" t="s">
        <v>15953</v>
      </c>
      <c r="C12" t="str">
        <f>T("177.1240")</f>
        <v>177.1240</v>
      </c>
      <c r="X12" t="s">
        <v>15954</v>
      </c>
      <c r="Y12" t="s">
        <v>15955</v>
      </c>
      <c r="Z12" t="s">
        <v>15956</v>
      </c>
      <c r="AA12" t="s">
        <v>15957</v>
      </c>
      <c r="AB12" t="s">
        <v>15958</v>
      </c>
    </row>
    <row r="13" spans="1:42" x14ac:dyDescent="0.25">
      <c r="A13" t="s">
        <v>11803</v>
      </c>
      <c r="B13" t="s">
        <v>15959</v>
      </c>
      <c r="C13" t="str">
        <f>T("177.1200")</f>
        <v>177.1200</v>
      </c>
      <c r="D13" t="str">
        <f>T("178.2010")</f>
        <v>178.2010</v>
      </c>
      <c r="X13" t="s">
        <v>15959</v>
      </c>
      <c r="Y13" t="s">
        <v>15960</v>
      </c>
      <c r="Z13" t="s">
        <v>15961</v>
      </c>
      <c r="AA13" t="s">
        <v>15962</v>
      </c>
      <c r="AB13" t="s">
        <v>15963</v>
      </c>
      <c r="AC13" t="s">
        <v>15964</v>
      </c>
      <c r="AD13" t="s">
        <v>15965</v>
      </c>
    </row>
    <row r="14" spans="1:42" x14ac:dyDescent="0.25">
      <c r="A14" t="s">
        <v>11804</v>
      </c>
      <c r="B14" t="s">
        <v>15966</v>
      </c>
      <c r="C14" t="str">
        <f>T("176.300")</f>
        <v>176.300</v>
      </c>
      <c r="X14" t="s">
        <v>15966</v>
      </c>
      <c r="Y14" t="s">
        <v>15967</v>
      </c>
      <c r="Z14" t="s">
        <v>15968</v>
      </c>
      <c r="AA14" t="s">
        <v>15969</v>
      </c>
      <c r="AB14" t="s">
        <v>15970</v>
      </c>
      <c r="AC14" t="s">
        <v>15971</v>
      </c>
      <c r="AD14" t="s">
        <v>15972</v>
      </c>
      <c r="AE14" t="s">
        <v>15973</v>
      </c>
    </row>
    <row r="15" spans="1:42" x14ac:dyDescent="0.25">
      <c r="A15" t="s">
        <v>11805</v>
      </c>
      <c r="B15" t="s">
        <v>15974</v>
      </c>
      <c r="C15" t="str">
        <f>T("175.105")</f>
        <v>175.105</v>
      </c>
      <c r="X15" t="s">
        <v>15974</v>
      </c>
      <c r="Y15" t="s">
        <v>15975</v>
      </c>
      <c r="Z15" t="s">
        <v>15976</v>
      </c>
      <c r="AA15" t="s">
        <v>15977</v>
      </c>
      <c r="AB15" t="s">
        <v>15978</v>
      </c>
      <c r="AC15" t="s">
        <v>15979</v>
      </c>
      <c r="AD15" t="s">
        <v>15980</v>
      </c>
      <c r="AE15" t="s">
        <v>15981</v>
      </c>
    </row>
    <row r="16" spans="1:42" x14ac:dyDescent="0.25">
      <c r="A16" t="s">
        <v>11806</v>
      </c>
      <c r="B16" t="s">
        <v>15982</v>
      </c>
      <c r="C16" t="str">
        <f>T("175.105")</f>
        <v>175.105</v>
      </c>
      <c r="D16" t="str">
        <f>T("175.320")</f>
        <v>175.320</v>
      </c>
      <c r="E16" t="str">
        <f>T("176.170")</f>
        <v>176.170</v>
      </c>
      <c r="F16" t="str">
        <f>T("176.200")</f>
        <v>176.200</v>
      </c>
      <c r="G16" t="str">
        <f>T("177.1010")</f>
        <v>177.1010</v>
      </c>
      <c r="H16" t="str">
        <f>T("177.1200")</f>
        <v>177.1200</v>
      </c>
      <c r="I16" t="str">
        <f>T("177.2260")</f>
        <v>177.2260</v>
      </c>
      <c r="J16" t="str">
        <f>T("178.3570")</f>
        <v>178.3570</v>
      </c>
      <c r="K16" t="str">
        <f>T("178.3910")</f>
        <v>178.3910</v>
      </c>
      <c r="X16" t="s">
        <v>15983</v>
      </c>
      <c r="Y16" t="s">
        <v>15982</v>
      </c>
    </row>
    <row r="17" spans="1:33" x14ac:dyDescent="0.25">
      <c r="A17" t="s">
        <v>11807</v>
      </c>
      <c r="B17" t="s">
        <v>15984</v>
      </c>
      <c r="C17" t="str">
        <f>T("177.1010")</f>
        <v>177.1010</v>
      </c>
      <c r="X17" t="s">
        <v>15984</v>
      </c>
      <c r="Y17" t="s">
        <v>15985</v>
      </c>
      <c r="Z17" t="s">
        <v>15986</v>
      </c>
      <c r="AA17" t="s">
        <v>15987</v>
      </c>
      <c r="AB17" t="s">
        <v>15988</v>
      </c>
    </row>
    <row r="18" spans="1:33" x14ac:dyDescent="0.25">
      <c r="A18" t="s">
        <v>11808</v>
      </c>
      <c r="B18" t="s">
        <v>15989</v>
      </c>
      <c r="C18" t="str">
        <f>T("176.180")</f>
        <v>176.180</v>
      </c>
      <c r="D18" t="str">
        <f>T("176.210")</f>
        <v>176.210</v>
      </c>
      <c r="X18" t="s">
        <v>15989</v>
      </c>
      <c r="Y18" t="s">
        <v>15990</v>
      </c>
    </row>
    <row r="19" spans="1:33" x14ac:dyDescent="0.25">
      <c r="A19" t="s">
        <v>11809</v>
      </c>
      <c r="B19" t="s">
        <v>15991</v>
      </c>
      <c r="C19" t="str">
        <f>T("176.180")</f>
        <v>176.180</v>
      </c>
      <c r="D19" t="str">
        <f>T("176.210")</f>
        <v>176.210</v>
      </c>
      <c r="X19" t="s">
        <v>15991</v>
      </c>
      <c r="Y19" t="s">
        <v>15992</v>
      </c>
      <c r="Z19" t="s">
        <v>15993</v>
      </c>
      <c r="AA19" t="s">
        <v>15994</v>
      </c>
      <c r="AB19" t="s">
        <v>15995</v>
      </c>
    </row>
    <row r="20" spans="1:33" x14ac:dyDescent="0.25">
      <c r="A20" t="s">
        <v>11811</v>
      </c>
      <c r="B20" t="s">
        <v>15996</v>
      </c>
      <c r="C20" t="str">
        <f>T("175.300")</f>
        <v>175.300</v>
      </c>
      <c r="D20" t="str">
        <f>T("181.29")</f>
        <v>181.29</v>
      </c>
      <c r="X20" t="s">
        <v>15996</v>
      </c>
      <c r="Y20" t="s">
        <v>15997</v>
      </c>
    </row>
    <row r="21" spans="1:33" x14ac:dyDescent="0.25">
      <c r="A21" t="s">
        <v>11815</v>
      </c>
      <c r="B21" t="s">
        <v>15998</v>
      </c>
      <c r="C21" t="str">
        <f>T("176.170")</f>
        <v>176.170</v>
      </c>
      <c r="D21" t="str">
        <f>T("177.1200")</f>
        <v>177.1200</v>
      </c>
      <c r="X21" t="s">
        <v>15999</v>
      </c>
      <c r="Y21" t="s">
        <v>16000</v>
      </c>
      <c r="Z21" t="s">
        <v>16001</v>
      </c>
      <c r="AA21" t="s">
        <v>15998</v>
      </c>
      <c r="AB21" t="s">
        <v>16002</v>
      </c>
      <c r="AC21" t="s">
        <v>16003</v>
      </c>
      <c r="AD21" t="s">
        <v>16004</v>
      </c>
    </row>
    <row r="22" spans="1:33" x14ac:dyDescent="0.25">
      <c r="A22" t="s">
        <v>8811</v>
      </c>
      <c r="B22" t="s">
        <v>16005</v>
      </c>
      <c r="C22" t="str">
        <f>T("175.105")</f>
        <v>175.105</v>
      </c>
      <c r="D22" t="str">
        <f>T("175.300")</f>
        <v>175.300</v>
      </c>
      <c r="E22" t="str">
        <f>T("177.1590")</f>
        <v>177.1590</v>
      </c>
      <c r="F22" t="str">
        <f>T("178.2010")</f>
        <v>178.2010</v>
      </c>
      <c r="X22" t="s">
        <v>16006</v>
      </c>
      <c r="Y22" t="s">
        <v>16007</v>
      </c>
      <c r="Z22" t="s">
        <v>16008</v>
      </c>
      <c r="AA22" t="s">
        <v>16009</v>
      </c>
      <c r="AB22" t="s">
        <v>16010</v>
      </c>
    </row>
    <row r="23" spans="1:33" x14ac:dyDescent="0.25">
      <c r="A23" t="s">
        <v>11817</v>
      </c>
      <c r="B23" t="s">
        <v>16011</v>
      </c>
      <c r="C23" t="str">
        <f>T("176.150")</f>
        <v>176.150</v>
      </c>
      <c r="X23" t="s">
        <v>16011</v>
      </c>
      <c r="Y23" t="s">
        <v>16012</v>
      </c>
      <c r="Z23" t="s">
        <v>16013</v>
      </c>
    </row>
    <row r="24" spans="1:33" x14ac:dyDescent="0.25">
      <c r="A24" t="s">
        <v>11818</v>
      </c>
      <c r="B24" t="s">
        <v>16014</v>
      </c>
      <c r="C24" t="str">
        <f>T("175.105")</f>
        <v>175.105</v>
      </c>
      <c r="D24" t="str">
        <f>T("177.2600")</f>
        <v>177.2600</v>
      </c>
      <c r="X24" t="s">
        <v>16014</v>
      </c>
      <c r="Y24" t="s">
        <v>16015</v>
      </c>
      <c r="Z24" t="s">
        <v>16016</v>
      </c>
      <c r="AA24" t="s">
        <v>16017</v>
      </c>
      <c r="AB24" t="s">
        <v>16018</v>
      </c>
      <c r="AC24" t="s">
        <v>16019</v>
      </c>
      <c r="AD24" t="s">
        <v>16020</v>
      </c>
    </row>
    <row r="25" spans="1:33" x14ac:dyDescent="0.25">
      <c r="A25" t="s">
        <v>11819</v>
      </c>
      <c r="B25" t="s">
        <v>16021</v>
      </c>
      <c r="C25" t="str">
        <f>T("178.3860")</f>
        <v>178.3860</v>
      </c>
      <c r="X25" t="s">
        <v>16022</v>
      </c>
      <c r="Y25" t="s">
        <v>16023</v>
      </c>
      <c r="Z25" t="s">
        <v>16024</v>
      </c>
      <c r="AA25" t="s">
        <v>16025</v>
      </c>
      <c r="AB25" t="s">
        <v>16026</v>
      </c>
    </row>
    <row r="26" spans="1:33" x14ac:dyDescent="0.25">
      <c r="A26" t="s">
        <v>8721</v>
      </c>
      <c r="B26" t="s">
        <v>16027</v>
      </c>
      <c r="C26" t="str">
        <f>T("175.105")</f>
        <v>175.105</v>
      </c>
      <c r="D26" t="str">
        <f>T("176.170")</f>
        <v>176.170</v>
      </c>
      <c r="E26" t="str">
        <f>T("176.180")</f>
        <v>176.180</v>
      </c>
      <c r="F26" t="str">
        <f>T("177.1210")</f>
        <v>177.1210</v>
      </c>
      <c r="G26" t="str">
        <f>T("177.1460")</f>
        <v>177.1460</v>
      </c>
      <c r="H26" t="str">
        <f>T("177.1900")</f>
        <v>177.1900</v>
      </c>
      <c r="I26" t="str">
        <f>T("177.2410")</f>
        <v>177.2410</v>
      </c>
      <c r="J26" t="str">
        <f>T("177.2600")</f>
        <v>177.2600</v>
      </c>
      <c r="K26" t="str">
        <f>T("181.30")</f>
        <v>181.30</v>
      </c>
      <c r="X26" t="s">
        <v>16028</v>
      </c>
      <c r="Y26" t="s">
        <v>16029</v>
      </c>
      <c r="Z26" t="s">
        <v>16027</v>
      </c>
      <c r="AA26" t="s">
        <v>16030</v>
      </c>
      <c r="AB26" t="s">
        <v>16031</v>
      </c>
    </row>
    <row r="27" spans="1:33" x14ac:dyDescent="0.25">
      <c r="A27" t="s">
        <v>11820</v>
      </c>
      <c r="B27" t="s">
        <v>16032</v>
      </c>
      <c r="X27" t="s">
        <v>16032</v>
      </c>
    </row>
    <row r="28" spans="1:33" x14ac:dyDescent="0.25">
      <c r="A28" t="s">
        <v>11821</v>
      </c>
      <c r="B28" t="s">
        <v>16033</v>
      </c>
      <c r="C28" t="str">
        <f>T("175.300")</f>
        <v>175.300</v>
      </c>
      <c r="D28" t="str">
        <f>T("176.170")</f>
        <v>176.170</v>
      </c>
      <c r="X28" t="s">
        <v>16034</v>
      </c>
      <c r="Y28" t="s">
        <v>16035</v>
      </c>
      <c r="Z28" t="s">
        <v>16033</v>
      </c>
      <c r="AA28" t="s">
        <v>16036</v>
      </c>
      <c r="AB28" t="s">
        <v>16037</v>
      </c>
      <c r="AC28" t="s">
        <v>16038</v>
      </c>
    </row>
    <row r="29" spans="1:33" x14ac:dyDescent="0.25">
      <c r="A29" t="s">
        <v>11822</v>
      </c>
      <c r="B29" t="s">
        <v>16039</v>
      </c>
      <c r="C29" t="str">
        <f>T("175.105")</f>
        <v>175.105</v>
      </c>
      <c r="X29" t="s">
        <v>16039</v>
      </c>
      <c r="Y29" t="s">
        <v>16040</v>
      </c>
      <c r="Z29" t="s">
        <v>16041</v>
      </c>
      <c r="AA29" t="s">
        <v>16042</v>
      </c>
      <c r="AB29" t="s">
        <v>16043</v>
      </c>
      <c r="AC29" t="s">
        <v>16044</v>
      </c>
      <c r="AD29" t="s">
        <v>16045</v>
      </c>
      <c r="AE29" t="s">
        <v>16046</v>
      </c>
      <c r="AF29" t="s">
        <v>16047</v>
      </c>
    </row>
    <row r="30" spans="1:33" x14ac:dyDescent="0.25">
      <c r="A30" t="s">
        <v>11823</v>
      </c>
      <c r="B30" t="s">
        <v>16048</v>
      </c>
      <c r="C30" t="str">
        <f>T("178.3297")</f>
        <v>178.3297</v>
      </c>
      <c r="X30" t="s">
        <v>16049</v>
      </c>
      <c r="Y30" t="s">
        <v>16050</v>
      </c>
      <c r="Z30" t="s">
        <v>16051</v>
      </c>
      <c r="AA30" t="s">
        <v>16052</v>
      </c>
      <c r="AB30" t="s">
        <v>16053</v>
      </c>
      <c r="AC30" t="s">
        <v>16054</v>
      </c>
      <c r="AD30" t="s">
        <v>16055</v>
      </c>
      <c r="AE30" t="s">
        <v>16056</v>
      </c>
      <c r="AF30" t="s">
        <v>16057</v>
      </c>
      <c r="AG30" t="s">
        <v>16048</v>
      </c>
    </row>
    <row r="31" spans="1:33" x14ac:dyDescent="0.25">
      <c r="A31" t="s">
        <v>11824</v>
      </c>
      <c r="B31" t="s">
        <v>16058</v>
      </c>
      <c r="C31" t="str">
        <f>T("177.2600")</f>
        <v>177.2600</v>
      </c>
      <c r="X31" t="s">
        <v>16058</v>
      </c>
    </row>
    <row r="32" spans="1:33" x14ac:dyDescent="0.25">
      <c r="A32" t="s">
        <v>11825</v>
      </c>
      <c r="B32" t="s">
        <v>16059</v>
      </c>
      <c r="X32" t="s">
        <v>16059</v>
      </c>
      <c r="Y32" t="s">
        <v>16060</v>
      </c>
      <c r="Z32" t="s">
        <v>16061</v>
      </c>
    </row>
    <row r="33" spans="1:36" x14ac:dyDescent="0.25">
      <c r="A33" t="s">
        <v>11827</v>
      </c>
      <c r="B33" t="s">
        <v>16062</v>
      </c>
      <c r="X33" t="s">
        <v>16062</v>
      </c>
      <c r="Y33" t="s">
        <v>16063</v>
      </c>
      <c r="Z33" t="s">
        <v>16064</v>
      </c>
      <c r="AA33" t="s">
        <v>16065</v>
      </c>
      <c r="AB33" t="s">
        <v>16066</v>
      </c>
      <c r="AC33" t="s">
        <v>16067</v>
      </c>
    </row>
    <row r="34" spans="1:36" x14ac:dyDescent="0.25">
      <c r="A34" t="s">
        <v>11829</v>
      </c>
      <c r="B34" t="s">
        <v>16068</v>
      </c>
      <c r="C34" t="str">
        <f>T("181.29")</f>
        <v>181.29</v>
      </c>
      <c r="X34" t="s">
        <v>16068</v>
      </c>
      <c r="Y34" t="s">
        <v>16069</v>
      </c>
    </row>
    <row r="35" spans="1:36" x14ac:dyDescent="0.25">
      <c r="A35" t="s">
        <v>11830</v>
      </c>
      <c r="B35" t="s">
        <v>16070</v>
      </c>
      <c r="C35" t="str">
        <f>T("189.280")</f>
        <v>189.280</v>
      </c>
      <c r="X35" t="s">
        <v>16071</v>
      </c>
      <c r="Y35" t="s">
        <v>16072</v>
      </c>
      <c r="Z35" t="s">
        <v>16073</v>
      </c>
      <c r="AA35" t="s">
        <v>16074</v>
      </c>
      <c r="AB35" t="s">
        <v>16075</v>
      </c>
      <c r="AC35" t="s">
        <v>16076</v>
      </c>
      <c r="AD35" t="s">
        <v>16077</v>
      </c>
    </row>
    <row r="36" spans="1:36" x14ac:dyDescent="0.25">
      <c r="A36" t="s">
        <v>11831</v>
      </c>
      <c r="B36" t="s">
        <v>16078</v>
      </c>
      <c r="C36" t="str">
        <f>T("175.300")</f>
        <v>175.300</v>
      </c>
      <c r="D36" t="str">
        <f>T("178.2010")</f>
        <v>178.2010</v>
      </c>
      <c r="X36" t="s">
        <v>16078</v>
      </c>
      <c r="Y36" t="s">
        <v>16079</v>
      </c>
      <c r="Z36" t="s">
        <v>16080</v>
      </c>
    </row>
    <row r="37" spans="1:36" x14ac:dyDescent="0.25">
      <c r="A37" t="s">
        <v>11832</v>
      </c>
      <c r="B37" t="s">
        <v>16081</v>
      </c>
      <c r="C37" t="str">
        <f>T("177.2800")</f>
        <v>177.2800</v>
      </c>
      <c r="X37" t="s">
        <v>16081</v>
      </c>
      <c r="Y37" t="s">
        <v>16082</v>
      </c>
      <c r="Z37" t="s">
        <v>16083</v>
      </c>
      <c r="AA37" t="s">
        <v>16084</v>
      </c>
    </row>
    <row r="38" spans="1:36" x14ac:dyDescent="0.25">
      <c r="A38" t="s">
        <v>11833</v>
      </c>
      <c r="B38" t="s">
        <v>16085</v>
      </c>
      <c r="C38" t="str">
        <f>T("175.105")</f>
        <v>175.105</v>
      </c>
      <c r="X38" t="s">
        <v>16085</v>
      </c>
      <c r="Y38" t="s">
        <v>16086</v>
      </c>
      <c r="Z38" t="s">
        <v>16087</v>
      </c>
      <c r="AA38" t="s">
        <v>16088</v>
      </c>
    </row>
    <row r="39" spans="1:36" x14ac:dyDescent="0.25">
      <c r="A39" t="s">
        <v>8672</v>
      </c>
      <c r="B39" t="s">
        <v>16089</v>
      </c>
      <c r="C39" t="str">
        <f>T("175.105")</f>
        <v>175.105</v>
      </c>
      <c r="D39" t="str">
        <f>T("177.2600")</f>
        <v>177.2600</v>
      </c>
      <c r="X39" t="s">
        <v>16089</v>
      </c>
      <c r="Y39" t="s">
        <v>16090</v>
      </c>
      <c r="Z39" t="s">
        <v>16091</v>
      </c>
      <c r="AA39" t="s">
        <v>16092</v>
      </c>
      <c r="AB39" t="s">
        <v>16093</v>
      </c>
      <c r="AC39" t="s">
        <v>16094</v>
      </c>
      <c r="AD39" t="s">
        <v>16095</v>
      </c>
    </row>
    <row r="40" spans="1:36" x14ac:dyDescent="0.25">
      <c r="A40" t="s">
        <v>11834</v>
      </c>
      <c r="B40" t="s">
        <v>16096</v>
      </c>
      <c r="C40" t="str">
        <f>T("175.300")</f>
        <v>175.300</v>
      </c>
      <c r="X40" t="s">
        <v>16096</v>
      </c>
      <c r="Y40" t="s">
        <v>16097</v>
      </c>
      <c r="Z40" t="s">
        <v>16098</v>
      </c>
    </row>
    <row r="41" spans="1:36" x14ac:dyDescent="0.25">
      <c r="A41" t="s">
        <v>11835</v>
      </c>
      <c r="B41" t="s">
        <v>16099</v>
      </c>
      <c r="C41" t="str">
        <f>T("175.300")</f>
        <v>175.300</v>
      </c>
      <c r="X41" t="s">
        <v>16100</v>
      </c>
      <c r="Y41" t="s">
        <v>16101</v>
      </c>
      <c r="Z41" t="s">
        <v>16099</v>
      </c>
    </row>
    <row r="42" spans="1:36" x14ac:dyDescent="0.25">
      <c r="A42" t="s">
        <v>11837</v>
      </c>
      <c r="B42" t="s">
        <v>16102</v>
      </c>
      <c r="C42" t="str">
        <f>T("177.1010")</f>
        <v>177.1010</v>
      </c>
      <c r="X42" t="s">
        <v>16102</v>
      </c>
      <c r="Y42" t="s">
        <v>16103</v>
      </c>
      <c r="Z42" t="s">
        <v>16104</v>
      </c>
      <c r="AA42" t="s">
        <v>16105</v>
      </c>
    </row>
    <row r="43" spans="1:36" x14ac:dyDescent="0.25">
      <c r="A43" t="s">
        <v>11838</v>
      </c>
      <c r="B43" t="s">
        <v>16106</v>
      </c>
      <c r="C43" t="str">
        <f>T("177.1680")</f>
        <v>177.1680</v>
      </c>
      <c r="D43" t="str">
        <f>T("177.2450")</f>
        <v>177.2450</v>
      </c>
      <c r="X43" t="s">
        <v>16107</v>
      </c>
      <c r="Y43" t="s">
        <v>16108</v>
      </c>
      <c r="Z43" t="s">
        <v>16109</v>
      </c>
      <c r="AA43" t="s">
        <v>16110</v>
      </c>
      <c r="AB43" t="s">
        <v>16111</v>
      </c>
      <c r="AC43" t="s">
        <v>16112</v>
      </c>
      <c r="AD43" t="s">
        <v>16106</v>
      </c>
      <c r="AE43" t="s">
        <v>16113</v>
      </c>
      <c r="AF43" t="s">
        <v>16114</v>
      </c>
      <c r="AG43" t="s">
        <v>16115</v>
      </c>
      <c r="AH43" t="s">
        <v>16116</v>
      </c>
      <c r="AI43" t="s">
        <v>16117</v>
      </c>
      <c r="AJ43" t="s">
        <v>16118</v>
      </c>
    </row>
    <row r="44" spans="1:36" x14ac:dyDescent="0.25">
      <c r="A44" t="s">
        <v>11839</v>
      </c>
      <c r="B44" t="s">
        <v>16119</v>
      </c>
      <c r="C44" t="str">
        <f>T("177.2600")</f>
        <v>177.2600</v>
      </c>
      <c r="X44" t="s">
        <v>16119</v>
      </c>
      <c r="Y44" t="s">
        <v>16120</v>
      </c>
      <c r="Z44" t="s">
        <v>16121</v>
      </c>
      <c r="AA44" t="s">
        <v>16122</v>
      </c>
      <c r="AB44" t="s">
        <v>16123</v>
      </c>
      <c r="AC44" t="s">
        <v>16124</v>
      </c>
      <c r="AD44" t="s">
        <v>16125</v>
      </c>
      <c r="AE44" t="s">
        <v>16126</v>
      </c>
      <c r="AF44" t="s">
        <v>16127</v>
      </c>
      <c r="AG44" t="s">
        <v>16128</v>
      </c>
    </row>
    <row r="45" spans="1:36" x14ac:dyDescent="0.25">
      <c r="A45" t="s">
        <v>11840</v>
      </c>
      <c r="B45" t="s">
        <v>16129</v>
      </c>
      <c r="C45" t="str">
        <f>T("177.2600")</f>
        <v>177.2600</v>
      </c>
      <c r="X45" t="s">
        <v>16129</v>
      </c>
      <c r="Y45" t="s">
        <v>16130</v>
      </c>
      <c r="Z45" t="s">
        <v>16131</v>
      </c>
      <c r="AA45" t="s">
        <v>16132</v>
      </c>
      <c r="AB45" t="s">
        <v>16133</v>
      </c>
      <c r="AC45" t="s">
        <v>16134</v>
      </c>
    </row>
    <row r="46" spans="1:36" x14ac:dyDescent="0.25">
      <c r="A46" t="s">
        <v>11841</v>
      </c>
      <c r="B46" t="s">
        <v>16135</v>
      </c>
      <c r="C46" t="str">
        <f>T("175.105")</f>
        <v>175.105</v>
      </c>
      <c r="X46" t="s">
        <v>16135</v>
      </c>
      <c r="Y46" t="s">
        <v>16136</v>
      </c>
      <c r="Z46" t="s">
        <v>16137</v>
      </c>
      <c r="AA46" t="s">
        <v>16138</v>
      </c>
      <c r="AB46" t="s">
        <v>16139</v>
      </c>
      <c r="AC46" t="s">
        <v>16140</v>
      </c>
      <c r="AD46" t="s">
        <v>16141</v>
      </c>
    </row>
    <row r="47" spans="1:36" x14ac:dyDescent="0.25">
      <c r="A47" t="s">
        <v>11842</v>
      </c>
      <c r="B47" t="s">
        <v>16142</v>
      </c>
      <c r="C47" t="str">
        <f>T("177.2550")</f>
        <v>177.2550</v>
      </c>
      <c r="X47" t="s">
        <v>16142</v>
      </c>
      <c r="Y47" t="s">
        <v>16143</v>
      </c>
      <c r="Z47" t="s">
        <v>16144</v>
      </c>
      <c r="AA47" t="s">
        <v>16145</v>
      </c>
    </row>
    <row r="48" spans="1:36" x14ac:dyDescent="0.25">
      <c r="A48" t="s">
        <v>8627</v>
      </c>
      <c r="B48" t="s">
        <v>16146</v>
      </c>
      <c r="C48" t="str">
        <f>T("175.300")</f>
        <v>175.300</v>
      </c>
      <c r="D48" t="str">
        <f>T("177.1680")</f>
        <v>177.1680</v>
      </c>
      <c r="E48" t="str">
        <f>T("177.2280")</f>
        <v>177.2280</v>
      </c>
      <c r="F48" t="str">
        <f>T("177.2450")</f>
        <v>177.2450</v>
      </c>
      <c r="G48" t="str">
        <f>T("177.2600")</f>
        <v>177.2600</v>
      </c>
      <c r="H48" t="str">
        <f>T("177.2800")</f>
        <v>177.2800</v>
      </c>
      <c r="X48" t="s">
        <v>16146</v>
      </c>
      <c r="Y48" t="s">
        <v>16147</v>
      </c>
      <c r="Z48" t="s">
        <v>16148</v>
      </c>
      <c r="AA48" t="s">
        <v>16149</v>
      </c>
      <c r="AB48" t="s">
        <v>16150</v>
      </c>
      <c r="AC48" t="s">
        <v>16151</v>
      </c>
      <c r="AD48" t="s">
        <v>16152</v>
      </c>
      <c r="AE48" t="s">
        <v>16153</v>
      </c>
      <c r="AF48" t="s">
        <v>16154</v>
      </c>
    </row>
    <row r="49" spans="1:38" x14ac:dyDescent="0.25">
      <c r="A49" t="s">
        <v>8529</v>
      </c>
      <c r="B49" t="s">
        <v>16155</v>
      </c>
      <c r="C49" t="str">
        <f>T("178.3300")</f>
        <v>178.3300</v>
      </c>
      <c r="X49" t="s">
        <v>16155</v>
      </c>
      <c r="Y49" t="s">
        <v>16156</v>
      </c>
      <c r="Z49" t="s">
        <v>16157</v>
      </c>
      <c r="AA49" t="s">
        <v>16158</v>
      </c>
    </row>
    <row r="50" spans="1:38" x14ac:dyDescent="0.25">
      <c r="A50" t="s">
        <v>11843</v>
      </c>
      <c r="B50" t="s">
        <v>16159</v>
      </c>
      <c r="C50" t="str">
        <f>T("176.170")</f>
        <v>176.170</v>
      </c>
      <c r="X50" t="s">
        <v>16159</v>
      </c>
      <c r="Y50" t="s">
        <v>16160</v>
      </c>
      <c r="Z50" t="s">
        <v>16161</v>
      </c>
    </row>
    <row r="51" spans="1:38" x14ac:dyDescent="0.25">
      <c r="A51" t="s">
        <v>11844</v>
      </c>
      <c r="B51" t="s">
        <v>16162</v>
      </c>
      <c r="C51" t="str">
        <f>T("175.300")</f>
        <v>175.300</v>
      </c>
      <c r="X51" t="s">
        <v>16162</v>
      </c>
      <c r="Y51" t="s">
        <v>16163</v>
      </c>
      <c r="Z51" t="s">
        <v>16164</v>
      </c>
    </row>
    <row r="52" spans="1:38" x14ac:dyDescent="0.25">
      <c r="A52" t="s">
        <v>11845</v>
      </c>
      <c r="B52" t="s">
        <v>16165</v>
      </c>
      <c r="C52" t="str">
        <f>T("175.320")</f>
        <v>175.320</v>
      </c>
      <c r="X52" t="s">
        <v>16166</v>
      </c>
      <c r="Y52" t="s">
        <v>16167</v>
      </c>
      <c r="Z52" t="s">
        <v>16168</v>
      </c>
      <c r="AA52" t="s">
        <v>16169</v>
      </c>
    </row>
    <row r="53" spans="1:38" x14ac:dyDescent="0.25">
      <c r="A53" t="s">
        <v>8763</v>
      </c>
      <c r="B53" t="s">
        <v>16170</v>
      </c>
      <c r="C53" t="str">
        <f>T("177.2600")</f>
        <v>177.2600</v>
      </c>
      <c r="X53" t="s">
        <v>16170</v>
      </c>
      <c r="Y53" t="s">
        <v>16171</v>
      </c>
      <c r="Z53" t="s">
        <v>16172</v>
      </c>
      <c r="AA53" t="s">
        <v>16173</v>
      </c>
    </row>
    <row r="54" spans="1:38" x14ac:dyDescent="0.25">
      <c r="A54" t="s">
        <v>11846</v>
      </c>
      <c r="B54" t="s">
        <v>16174</v>
      </c>
      <c r="C54" t="str">
        <f>T("175.105")</f>
        <v>175.105</v>
      </c>
      <c r="D54" t="str">
        <f>T("177.2600")</f>
        <v>177.2600</v>
      </c>
      <c r="E54" t="str">
        <f>T("178.2010")</f>
        <v>178.2010</v>
      </c>
      <c r="X54" t="s">
        <v>16174</v>
      </c>
      <c r="Y54" t="s">
        <v>16175</v>
      </c>
      <c r="Z54" t="s">
        <v>16176</v>
      </c>
      <c r="AA54" t="s">
        <v>16177</v>
      </c>
      <c r="AB54" t="s">
        <v>16178</v>
      </c>
      <c r="AC54" t="s">
        <v>16179</v>
      </c>
      <c r="AD54" t="s">
        <v>16180</v>
      </c>
      <c r="AE54" t="s">
        <v>16181</v>
      </c>
    </row>
    <row r="55" spans="1:38" x14ac:dyDescent="0.25">
      <c r="A55" t="s">
        <v>11847</v>
      </c>
      <c r="B55" t="s">
        <v>16182</v>
      </c>
      <c r="C55" t="str">
        <f>T("177.1580")</f>
        <v>177.1580</v>
      </c>
      <c r="X55" t="s">
        <v>16182</v>
      </c>
    </row>
    <row r="56" spans="1:38" x14ac:dyDescent="0.25">
      <c r="A56" t="s">
        <v>11848</v>
      </c>
      <c r="B56" t="s">
        <v>16183</v>
      </c>
      <c r="C56" t="str">
        <f>T("178.3130")</f>
        <v>178.3130</v>
      </c>
      <c r="X56" t="s">
        <v>16183</v>
      </c>
      <c r="Y56" t="s">
        <v>16184</v>
      </c>
      <c r="Z56" t="s">
        <v>16185</v>
      </c>
      <c r="AA56" t="s">
        <v>16186</v>
      </c>
      <c r="AB56" t="s">
        <v>16187</v>
      </c>
      <c r="AC56" t="s">
        <v>16188</v>
      </c>
      <c r="AD56" t="s">
        <v>16189</v>
      </c>
      <c r="AE56" t="s">
        <v>16190</v>
      </c>
    </row>
    <row r="57" spans="1:38" x14ac:dyDescent="0.25">
      <c r="A57" t="s">
        <v>11849</v>
      </c>
      <c r="B57" t="s">
        <v>16191</v>
      </c>
      <c r="C57" t="str">
        <f>T("175.105")</f>
        <v>175.105</v>
      </c>
      <c r="D57" t="str">
        <f>T("176.180")</f>
        <v>176.180</v>
      </c>
      <c r="X57" t="s">
        <v>16191</v>
      </c>
      <c r="Y57" t="s">
        <v>16192</v>
      </c>
      <c r="Z57" t="s">
        <v>16193</v>
      </c>
      <c r="AA57" t="s">
        <v>16194</v>
      </c>
    </row>
    <row r="58" spans="1:38" x14ac:dyDescent="0.25">
      <c r="A58" t="s">
        <v>11850</v>
      </c>
      <c r="B58" t="s">
        <v>16195</v>
      </c>
      <c r="C58" t="str">
        <f>T("178.3910")</f>
        <v>178.3910</v>
      </c>
      <c r="X58" t="s">
        <v>16195</v>
      </c>
      <c r="Y58" t="s">
        <v>16196</v>
      </c>
      <c r="Z58" t="s">
        <v>16197</v>
      </c>
      <c r="AA58" t="s">
        <v>16198</v>
      </c>
      <c r="AB58" t="s">
        <v>16199</v>
      </c>
    </row>
    <row r="59" spans="1:38" x14ac:dyDescent="0.25">
      <c r="A59" t="s">
        <v>11851</v>
      </c>
      <c r="B59" t="s">
        <v>16200</v>
      </c>
      <c r="C59" t="str">
        <f>T("177.1345")</f>
        <v>177.1345</v>
      </c>
      <c r="X59" t="s">
        <v>16200</v>
      </c>
      <c r="Y59" t="s">
        <v>16201</v>
      </c>
      <c r="Z59" t="s">
        <v>16202</v>
      </c>
      <c r="AA59" t="s">
        <v>16203</v>
      </c>
      <c r="AB59" t="s">
        <v>16204</v>
      </c>
      <c r="AC59" t="s">
        <v>16205</v>
      </c>
      <c r="AD59" t="s">
        <v>16206</v>
      </c>
    </row>
    <row r="60" spans="1:38" x14ac:dyDescent="0.25">
      <c r="A60" t="s">
        <v>8774</v>
      </c>
      <c r="B60" t="s">
        <v>16207</v>
      </c>
      <c r="C60" t="str">
        <f>T("177.1680")</f>
        <v>177.1680</v>
      </c>
      <c r="X60" t="s">
        <v>16208</v>
      </c>
      <c r="Y60" t="s">
        <v>16209</v>
      </c>
      <c r="Z60" t="s">
        <v>16210</v>
      </c>
      <c r="AA60" t="s">
        <v>16211</v>
      </c>
      <c r="AB60" t="s">
        <v>16212</v>
      </c>
      <c r="AC60" t="s">
        <v>16213</v>
      </c>
      <c r="AD60" t="s">
        <v>16214</v>
      </c>
      <c r="AE60" t="s">
        <v>16215</v>
      </c>
      <c r="AF60" t="s">
        <v>16216</v>
      </c>
      <c r="AG60" t="s">
        <v>16207</v>
      </c>
    </row>
    <row r="61" spans="1:38" x14ac:dyDescent="0.25">
      <c r="A61" t="s">
        <v>11852</v>
      </c>
      <c r="B61" t="s">
        <v>16217</v>
      </c>
      <c r="C61" t="str">
        <f>T("177.2600")</f>
        <v>177.2600</v>
      </c>
      <c r="X61" t="s">
        <v>16217</v>
      </c>
      <c r="Y61" t="s">
        <v>16218</v>
      </c>
      <c r="Z61" t="s">
        <v>16219</v>
      </c>
      <c r="AA61" t="s">
        <v>16220</v>
      </c>
      <c r="AB61" t="s">
        <v>16221</v>
      </c>
      <c r="AC61" t="s">
        <v>16222</v>
      </c>
      <c r="AD61" t="s">
        <v>16223</v>
      </c>
      <c r="AE61" t="s">
        <v>16224</v>
      </c>
      <c r="AF61" t="s">
        <v>16225</v>
      </c>
      <c r="AG61" t="s">
        <v>16226</v>
      </c>
      <c r="AH61" t="s">
        <v>16227</v>
      </c>
      <c r="AI61" t="s">
        <v>16228</v>
      </c>
      <c r="AJ61" t="s">
        <v>16229</v>
      </c>
      <c r="AK61" t="s">
        <v>16230</v>
      </c>
      <c r="AL61" t="s">
        <v>16231</v>
      </c>
    </row>
    <row r="62" spans="1:38" x14ac:dyDescent="0.25">
      <c r="A62" t="s">
        <v>11853</v>
      </c>
      <c r="B62" t="s">
        <v>16232</v>
      </c>
      <c r="C62" t="str">
        <f>T("178.3910")</f>
        <v>178.3910</v>
      </c>
      <c r="X62" t="s">
        <v>16232</v>
      </c>
      <c r="Y62" t="s">
        <v>16233</v>
      </c>
      <c r="Z62" t="s">
        <v>16234</v>
      </c>
      <c r="AA62" t="s">
        <v>16235</v>
      </c>
      <c r="AB62" t="s">
        <v>16236</v>
      </c>
      <c r="AC62" t="s">
        <v>16237</v>
      </c>
      <c r="AD62" t="s">
        <v>16238</v>
      </c>
    </row>
    <row r="63" spans="1:38" x14ac:dyDescent="0.25">
      <c r="A63" t="s">
        <v>11854</v>
      </c>
      <c r="B63" t="s">
        <v>16239</v>
      </c>
      <c r="C63" t="str">
        <f>T("175.105")</f>
        <v>175.105</v>
      </c>
      <c r="D63" t="str">
        <f>T("175.300")</f>
        <v>175.300</v>
      </c>
      <c r="E63" t="str">
        <f>T("181.29")</f>
        <v>181.29</v>
      </c>
      <c r="X63" t="s">
        <v>16239</v>
      </c>
      <c r="Y63" t="s">
        <v>16240</v>
      </c>
      <c r="Z63" t="s">
        <v>16241</v>
      </c>
    </row>
    <row r="64" spans="1:38" x14ac:dyDescent="0.25">
      <c r="A64" t="s">
        <v>11855</v>
      </c>
      <c r="B64" t="s">
        <v>16242</v>
      </c>
      <c r="C64" t="str">
        <f>T("175.105")</f>
        <v>175.105</v>
      </c>
      <c r="D64" t="str">
        <f>T("178.3120")</f>
        <v>178.3120</v>
      </c>
      <c r="X64" t="s">
        <v>16242</v>
      </c>
      <c r="Y64" t="s">
        <v>16243</v>
      </c>
      <c r="Z64" t="s">
        <v>16244</v>
      </c>
    </row>
    <row r="65" spans="1:32" x14ac:dyDescent="0.25">
      <c r="A65" t="s">
        <v>11856</v>
      </c>
      <c r="B65" t="s">
        <v>16245</v>
      </c>
      <c r="C65" t="str">
        <f>T("176.170")</f>
        <v>176.170</v>
      </c>
      <c r="D65" t="str">
        <f>T("176.180")</f>
        <v>176.180</v>
      </c>
      <c r="X65" t="s">
        <v>16246</v>
      </c>
    </row>
    <row r="66" spans="1:32" x14ac:dyDescent="0.25">
      <c r="A66" t="s">
        <v>11857</v>
      </c>
      <c r="B66" t="s">
        <v>16247</v>
      </c>
      <c r="C66" t="str">
        <f>T("175.105")</f>
        <v>175.105</v>
      </c>
      <c r="X66" t="s">
        <v>16247</v>
      </c>
      <c r="Y66" t="s">
        <v>16248</v>
      </c>
      <c r="Z66" t="s">
        <v>16249</v>
      </c>
    </row>
    <row r="67" spans="1:32" x14ac:dyDescent="0.25">
      <c r="A67" t="s">
        <v>8762</v>
      </c>
      <c r="B67" t="s">
        <v>16250</v>
      </c>
      <c r="C67" t="str">
        <f>T("175.105")</f>
        <v>175.105</v>
      </c>
      <c r="D67" t="str">
        <f>T("175.300")</f>
        <v>175.300</v>
      </c>
      <c r="E67" t="str">
        <f>T("175.320")</f>
        <v>175.320</v>
      </c>
      <c r="F67" t="str">
        <f>T("176.170")</f>
        <v>176.170</v>
      </c>
      <c r="G67" t="str">
        <f>T("176.180")</f>
        <v>176.180</v>
      </c>
      <c r="H67" t="str">
        <f>T("177.1010")</f>
        <v>177.1010</v>
      </c>
      <c r="I67" t="str">
        <f>T("177.1200")</f>
        <v>177.1200</v>
      </c>
      <c r="J67" t="str">
        <f>T("177.1630")</f>
        <v>177.1630</v>
      </c>
      <c r="K67" t="str">
        <f>T("177.2420")</f>
        <v>177.2420</v>
      </c>
      <c r="X67" t="s">
        <v>16250</v>
      </c>
      <c r="Y67" t="s">
        <v>16251</v>
      </c>
      <c r="Z67" t="s">
        <v>16252</v>
      </c>
      <c r="AA67" t="s">
        <v>16253</v>
      </c>
      <c r="AB67" t="s">
        <v>16254</v>
      </c>
    </row>
    <row r="68" spans="1:32" x14ac:dyDescent="0.25">
      <c r="A68" t="s">
        <v>11858</v>
      </c>
      <c r="B68" t="s">
        <v>16255</v>
      </c>
      <c r="C68" t="str">
        <f>T("175.105")</f>
        <v>175.105</v>
      </c>
      <c r="D68" t="str">
        <f>T("177.2600")</f>
        <v>177.2600</v>
      </c>
      <c r="X68" t="s">
        <v>16256</v>
      </c>
      <c r="Y68" t="s">
        <v>16255</v>
      </c>
      <c r="Z68" t="s">
        <v>16257</v>
      </c>
      <c r="AA68" t="s">
        <v>16258</v>
      </c>
      <c r="AB68" t="s">
        <v>16259</v>
      </c>
      <c r="AC68" t="s">
        <v>16260</v>
      </c>
      <c r="AD68" t="s">
        <v>16261</v>
      </c>
      <c r="AE68" t="s">
        <v>16262</v>
      </c>
    </row>
    <row r="69" spans="1:32" x14ac:dyDescent="0.25">
      <c r="A69" t="s">
        <v>8786</v>
      </c>
      <c r="B69" t="s">
        <v>16263</v>
      </c>
      <c r="C69" t="str">
        <f>T("175.105")</f>
        <v>175.105</v>
      </c>
      <c r="D69" t="str">
        <f>T("177.1200")</f>
        <v>177.1200</v>
      </c>
      <c r="E69" t="str">
        <f>T("177.1210")</f>
        <v>177.1210</v>
      </c>
      <c r="F69" t="str">
        <f>T("177.1400")</f>
        <v>177.1400</v>
      </c>
      <c r="G69" t="str">
        <f>T("178.3740")</f>
        <v>178.3740</v>
      </c>
      <c r="X69" t="s">
        <v>16264</v>
      </c>
      <c r="Y69" t="s">
        <v>16265</v>
      </c>
      <c r="Z69" t="s">
        <v>16266</v>
      </c>
      <c r="AA69" t="s">
        <v>16263</v>
      </c>
      <c r="AB69" t="s">
        <v>16267</v>
      </c>
      <c r="AC69" t="s">
        <v>16268</v>
      </c>
      <c r="AD69" t="s">
        <v>16269</v>
      </c>
      <c r="AE69" t="s">
        <v>16270</v>
      </c>
    </row>
    <row r="70" spans="1:32" x14ac:dyDescent="0.25">
      <c r="A70" t="s">
        <v>8810</v>
      </c>
      <c r="B70" t="s">
        <v>16271</v>
      </c>
      <c r="C70" t="str">
        <f>T("178.3740")</f>
        <v>178.3740</v>
      </c>
      <c r="D70" t="str">
        <f>T("178.3910")</f>
        <v>178.3910</v>
      </c>
      <c r="X70" t="s">
        <v>16271</v>
      </c>
      <c r="Y70" t="s">
        <v>16272</v>
      </c>
      <c r="Z70" t="s">
        <v>16273</v>
      </c>
      <c r="AA70" t="s">
        <v>16274</v>
      </c>
      <c r="AB70" t="s">
        <v>16275</v>
      </c>
      <c r="AC70" t="s">
        <v>16276</v>
      </c>
    </row>
    <row r="71" spans="1:32" x14ac:dyDescent="0.25">
      <c r="A71" t="s">
        <v>8662</v>
      </c>
      <c r="B71" t="s">
        <v>16277</v>
      </c>
      <c r="C71" t="str">
        <f>T("175.105")</f>
        <v>175.105</v>
      </c>
      <c r="D71" t="str">
        <f>T("177.2600")</f>
        <v>177.2600</v>
      </c>
      <c r="X71" t="s">
        <v>16277</v>
      </c>
      <c r="Y71" t="s">
        <v>16278</v>
      </c>
      <c r="Z71" t="s">
        <v>16279</v>
      </c>
      <c r="AA71" t="s">
        <v>16280</v>
      </c>
      <c r="AB71" t="s">
        <v>16281</v>
      </c>
    </row>
    <row r="72" spans="1:32" x14ac:dyDescent="0.25">
      <c r="A72" t="s">
        <v>11860</v>
      </c>
      <c r="B72" t="s">
        <v>16282</v>
      </c>
      <c r="C72" t="str">
        <f>T("177.2600")</f>
        <v>177.2600</v>
      </c>
      <c r="X72" t="s">
        <v>16282</v>
      </c>
    </row>
    <row r="73" spans="1:32" x14ac:dyDescent="0.25">
      <c r="A73" t="s">
        <v>11862</v>
      </c>
      <c r="B73" t="s">
        <v>16283</v>
      </c>
      <c r="C73" t="str">
        <f>T("178.2010")</f>
        <v>178.2010</v>
      </c>
      <c r="X73" t="s">
        <v>16283</v>
      </c>
      <c r="Y73" t="s">
        <v>16284</v>
      </c>
    </row>
    <row r="74" spans="1:32" x14ac:dyDescent="0.25">
      <c r="A74" t="s">
        <v>11863</v>
      </c>
      <c r="B74" t="s">
        <v>16285</v>
      </c>
      <c r="C74" t="str">
        <f>T("175.300")</f>
        <v>175.300</v>
      </c>
      <c r="D74" t="str">
        <f>T("175.320")</f>
        <v>175.320</v>
      </c>
      <c r="E74" t="str">
        <f>T("176.170")</f>
        <v>176.170</v>
      </c>
      <c r="X74" t="s">
        <v>16285</v>
      </c>
      <c r="Y74" t="s">
        <v>16286</v>
      </c>
      <c r="Z74" t="s">
        <v>16287</v>
      </c>
    </row>
    <row r="75" spans="1:32" x14ac:dyDescent="0.25">
      <c r="A75" t="s">
        <v>11864</v>
      </c>
      <c r="B75" t="s">
        <v>16288</v>
      </c>
      <c r="C75" t="str">
        <f>T("175.105")</f>
        <v>175.105</v>
      </c>
      <c r="D75" t="str">
        <f>T("176.170")</f>
        <v>176.170</v>
      </c>
      <c r="E75" t="str">
        <f>T("178.3800")</f>
        <v>178.3800</v>
      </c>
      <c r="X75" t="s">
        <v>16288</v>
      </c>
      <c r="Y75" t="s">
        <v>16289</v>
      </c>
      <c r="Z75" t="s">
        <v>16290</v>
      </c>
      <c r="AA75" t="s">
        <v>16291</v>
      </c>
      <c r="AB75" t="s">
        <v>16292</v>
      </c>
      <c r="AC75" t="s">
        <v>16293</v>
      </c>
      <c r="AD75" t="s">
        <v>16294</v>
      </c>
      <c r="AE75" t="s">
        <v>16295</v>
      </c>
      <c r="AF75" t="s">
        <v>16296</v>
      </c>
    </row>
    <row r="76" spans="1:32" x14ac:dyDescent="0.25">
      <c r="A76" t="s">
        <v>11865</v>
      </c>
      <c r="B76" t="s">
        <v>16297</v>
      </c>
      <c r="C76" t="str">
        <f>T("175.105")</f>
        <v>175.105</v>
      </c>
      <c r="X76" t="s">
        <v>16297</v>
      </c>
      <c r="Y76" t="s">
        <v>16298</v>
      </c>
      <c r="Z76" t="s">
        <v>16299</v>
      </c>
      <c r="AA76" t="s">
        <v>16300</v>
      </c>
      <c r="AB76" t="s">
        <v>16301</v>
      </c>
    </row>
    <row r="77" spans="1:32" x14ac:dyDescent="0.25">
      <c r="A77" t="s">
        <v>11866</v>
      </c>
      <c r="B77" t="s">
        <v>16302</v>
      </c>
      <c r="C77" t="str">
        <f>T("175.105")</f>
        <v>175.105</v>
      </c>
      <c r="X77" t="s">
        <v>16303</v>
      </c>
      <c r="Y77" t="s">
        <v>16304</v>
      </c>
      <c r="Z77" t="s">
        <v>16305</v>
      </c>
    </row>
    <row r="78" spans="1:32" x14ac:dyDescent="0.25">
      <c r="A78" t="s">
        <v>11867</v>
      </c>
      <c r="B78" t="s">
        <v>16306</v>
      </c>
      <c r="C78" t="str">
        <f>T("177.1680")</f>
        <v>177.1680</v>
      </c>
      <c r="X78" t="s">
        <v>16306</v>
      </c>
      <c r="Y78" t="s">
        <v>16307</v>
      </c>
      <c r="Z78" t="s">
        <v>16308</v>
      </c>
      <c r="AA78" t="s">
        <v>16309</v>
      </c>
      <c r="AB78" t="s">
        <v>16310</v>
      </c>
      <c r="AC78" t="s">
        <v>16311</v>
      </c>
      <c r="AD78" t="s">
        <v>16312</v>
      </c>
      <c r="AE78" t="s">
        <v>16313</v>
      </c>
      <c r="AF78" t="s">
        <v>16314</v>
      </c>
    </row>
    <row r="79" spans="1:32" x14ac:dyDescent="0.25">
      <c r="A79" t="s">
        <v>8743</v>
      </c>
      <c r="B79" t="s">
        <v>16315</v>
      </c>
      <c r="C79" t="str">
        <f>T("175.300")</f>
        <v>175.300</v>
      </c>
      <c r="D79" t="str">
        <f>T("178.2010")</f>
        <v>178.2010</v>
      </c>
      <c r="X79" t="s">
        <v>16316</v>
      </c>
      <c r="Y79" t="s">
        <v>16315</v>
      </c>
      <c r="Z79" t="s">
        <v>16317</v>
      </c>
      <c r="AA79" t="s">
        <v>16318</v>
      </c>
    </row>
    <row r="80" spans="1:32" x14ac:dyDescent="0.25">
      <c r="A80" t="s">
        <v>11868</v>
      </c>
      <c r="B80" t="s">
        <v>16319</v>
      </c>
      <c r="C80" t="str">
        <f>T("175.105")</f>
        <v>175.105</v>
      </c>
      <c r="X80" t="s">
        <v>16319</v>
      </c>
      <c r="Y80" t="s">
        <v>16320</v>
      </c>
      <c r="Z80" t="s">
        <v>16321</v>
      </c>
      <c r="AA80" t="s">
        <v>16322</v>
      </c>
      <c r="AB80" t="s">
        <v>16323</v>
      </c>
      <c r="AC80" t="s">
        <v>16324</v>
      </c>
    </row>
    <row r="81" spans="1:39" x14ac:dyDescent="0.25">
      <c r="A81" t="s">
        <v>11869</v>
      </c>
      <c r="B81" t="s">
        <v>16325</v>
      </c>
      <c r="C81" t="str">
        <f>T("175.300")</f>
        <v>175.300</v>
      </c>
      <c r="D81" t="str">
        <f>T("178.3297")</f>
        <v>178.3297</v>
      </c>
      <c r="X81" t="s">
        <v>16326</v>
      </c>
      <c r="Y81" t="s">
        <v>16327</v>
      </c>
      <c r="Z81" t="s">
        <v>16328</v>
      </c>
      <c r="AA81" t="s">
        <v>16329</v>
      </c>
      <c r="AB81" t="s">
        <v>16330</v>
      </c>
      <c r="AC81" t="s">
        <v>16331</v>
      </c>
      <c r="AD81" t="s">
        <v>16332</v>
      </c>
      <c r="AE81" t="s">
        <v>16333</v>
      </c>
      <c r="AF81" t="s">
        <v>16334</v>
      </c>
      <c r="AG81" t="s">
        <v>16335</v>
      </c>
    </row>
    <row r="82" spans="1:39" x14ac:dyDescent="0.25">
      <c r="A82" t="s">
        <v>11870</v>
      </c>
      <c r="B82" t="s">
        <v>16336</v>
      </c>
      <c r="C82" t="str">
        <f>T("175.300")</f>
        <v>175.300</v>
      </c>
      <c r="X82" t="s">
        <v>16336</v>
      </c>
      <c r="Y82" t="s">
        <v>16337</v>
      </c>
      <c r="Z82" t="s">
        <v>16338</v>
      </c>
      <c r="AA82" t="s">
        <v>16339</v>
      </c>
    </row>
    <row r="83" spans="1:39" x14ac:dyDescent="0.25">
      <c r="A83" t="s">
        <v>11871</v>
      </c>
      <c r="B83" t="s">
        <v>16340</v>
      </c>
      <c r="C83" t="str">
        <f>T("175.300")</f>
        <v>175.300</v>
      </c>
      <c r="D83" t="str">
        <f>T("176.170")</f>
        <v>176.170</v>
      </c>
      <c r="X83" t="s">
        <v>16340</v>
      </c>
      <c r="Y83" t="s">
        <v>16341</v>
      </c>
      <c r="Z83" t="s">
        <v>16342</v>
      </c>
      <c r="AA83" t="s">
        <v>16343</v>
      </c>
      <c r="AB83" t="s">
        <v>16344</v>
      </c>
    </row>
    <row r="84" spans="1:39" x14ac:dyDescent="0.25">
      <c r="A84" t="s">
        <v>11872</v>
      </c>
      <c r="B84" t="s">
        <v>16345</v>
      </c>
      <c r="C84" t="str">
        <f>T("178.3295")</f>
        <v>178.3295</v>
      </c>
      <c r="X84" t="s">
        <v>16346</v>
      </c>
      <c r="Y84" t="s">
        <v>16347</v>
      </c>
      <c r="Z84" t="s">
        <v>16348</v>
      </c>
      <c r="AA84" t="s">
        <v>16349</v>
      </c>
      <c r="AB84" t="s">
        <v>16350</v>
      </c>
      <c r="AC84" t="s">
        <v>16351</v>
      </c>
      <c r="AD84" t="s">
        <v>16352</v>
      </c>
    </row>
    <row r="85" spans="1:39" x14ac:dyDescent="0.25">
      <c r="A85" t="s">
        <v>11873</v>
      </c>
      <c r="B85" t="s">
        <v>16353</v>
      </c>
      <c r="C85" t="str">
        <f>T("175.105")</f>
        <v>175.105</v>
      </c>
      <c r="X85" t="s">
        <v>16353</v>
      </c>
      <c r="Y85" t="s">
        <v>16354</v>
      </c>
      <c r="Z85" t="s">
        <v>16355</v>
      </c>
      <c r="AA85" t="s">
        <v>16356</v>
      </c>
      <c r="AB85" t="s">
        <v>16357</v>
      </c>
    </row>
    <row r="86" spans="1:39" x14ac:dyDescent="0.25">
      <c r="A86" t="s">
        <v>11874</v>
      </c>
      <c r="B86" t="s">
        <v>16358</v>
      </c>
      <c r="C86" t="str">
        <f>T("175.105")</f>
        <v>175.105</v>
      </c>
      <c r="D86" t="str">
        <f>T("177.1315")</f>
        <v>177.1315</v>
      </c>
      <c r="E86" t="str">
        <f>T("177.1630")</f>
        <v>177.1630</v>
      </c>
      <c r="F86" t="str">
        <f>T("177.1680")</f>
        <v>177.1680</v>
      </c>
      <c r="X86" t="s">
        <v>16358</v>
      </c>
      <c r="Y86" t="s">
        <v>16359</v>
      </c>
      <c r="Z86" t="s">
        <v>16360</v>
      </c>
      <c r="AA86" t="s">
        <v>16361</v>
      </c>
    </row>
    <row r="87" spans="1:39" x14ac:dyDescent="0.25">
      <c r="A87" t="s">
        <v>11875</v>
      </c>
      <c r="B87" t="s">
        <v>16362</v>
      </c>
      <c r="C87" t="str">
        <f>T("177.2600")</f>
        <v>177.2600</v>
      </c>
      <c r="X87" t="s">
        <v>16362</v>
      </c>
      <c r="Y87" t="s">
        <v>16363</v>
      </c>
      <c r="Z87" t="s">
        <v>16364</v>
      </c>
      <c r="AA87" t="s">
        <v>16365</v>
      </c>
      <c r="AB87" t="s">
        <v>16366</v>
      </c>
      <c r="AC87" t="s">
        <v>16367</v>
      </c>
    </row>
    <row r="88" spans="1:39" x14ac:dyDescent="0.25">
      <c r="A88" t="s">
        <v>11876</v>
      </c>
      <c r="B88" t="s">
        <v>16368</v>
      </c>
      <c r="X88" t="s">
        <v>16369</v>
      </c>
      <c r="Y88" t="s">
        <v>16368</v>
      </c>
      <c r="Z88" t="s">
        <v>16370</v>
      </c>
      <c r="AA88" t="s">
        <v>16371</v>
      </c>
    </row>
    <row r="89" spans="1:39" x14ac:dyDescent="0.25">
      <c r="A89" t="s">
        <v>11877</v>
      </c>
      <c r="B89" t="s">
        <v>16372</v>
      </c>
      <c r="C89" t="str">
        <f>T("175.105")</f>
        <v>175.105</v>
      </c>
      <c r="D89" t="str">
        <f>T("176.170")</f>
        <v>176.170</v>
      </c>
      <c r="E89" t="str">
        <f>T("176.180")</f>
        <v>176.180</v>
      </c>
      <c r="X89" t="s">
        <v>16372</v>
      </c>
      <c r="Y89" t="s">
        <v>16373</v>
      </c>
      <c r="Z89" t="s">
        <v>16374</v>
      </c>
      <c r="AA89" t="s">
        <v>16375</v>
      </c>
      <c r="AB89" t="s">
        <v>16376</v>
      </c>
    </row>
    <row r="90" spans="1:39" x14ac:dyDescent="0.25">
      <c r="A90" t="s">
        <v>11878</v>
      </c>
      <c r="B90" t="s">
        <v>16377</v>
      </c>
      <c r="C90" t="str">
        <f>T("175.105")</f>
        <v>175.105</v>
      </c>
      <c r="X90" t="s">
        <v>16377</v>
      </c>
      <c r="Y90" t="s">
        <v>16378</v>
      </c>
      <c r="Z90" t="s">
        <v>16379</v>
      </c>
    </row>
    <row r="91" spans="1:39" x14ac:dyDescent="0.25">
      <c r="A91" t="s">
        <v>11879</v>
      </c>
      <c r="B91" t="s">
        <v>16380</v>
      </c>
      <c r="C91" t="str">
        <f>T("175.105")</f>
        <v>175.105</v>
      </c>
      <c r="D91" t="str">
        <f>T("176.170")</f>
        <v>176.170</v>
      </c>
      <c r="X91" t="s">
        <v>16381</v>
      </c>
      <c r="Y91" t="s">
        <v>16382</v>
      </c>
      <c r="Z91" t="s">
        <v>16383</v>
      </c>
      <c r="AA91" t="s">
        <v>16384</v>
      </c>
      <c r="AB91" t="s">
        <v>16385</v>
      </c>
      <c r="AC91" t="s">
        <v>16386</v>
      </c>
      <c r="AD91" t="s">
        <v>16380</v>
      </c>
      <c r="AE91" t="s">
        <v>16387</v>
      </c>
      <c r="AF91" t="s">
        <v>16388</v>
      </c>
      <c r="AG91" t="s">
        <v>16389</v>
      </c>
      <c r="AH91" t="s">
        <v>16390</v>
      </c>
      <c r="AI91" t="s">
        <v>16391</v>
      </c>
      <c r="AJ91" t="s">
        <v>16392</v>
      </c>
      <c r="AK91" t="s">
        <v>16393</v>
      </c>
      <c r="AL91" t="s">
        <v>16394</v>
      </c>
      <c r="AM91" t="s">
        <v>16395</v>
      </c>
    </row>
    <row r="92" spans="1:39" x14ac:dyDescent="0.25">
      <c r="A92" t="s">
        <v>11880</v>
      </c>
      <c r="B92" t="s">
        <v>16396</v>
      </c>
      <c r="C92" t="str">
        <f>T("177.2910")</f>
        <v>177.2910</v>
      </c>
      <c r="X92" t="s">
        <v>16396</v>
      </c>
      <c r="Y92" t="s">
        <v>16397</v>
      </c>
      <c r="Z92" t="s">
        <v>16398</v>
      </c>
    </row>
    <row r="93" spans="1:39" x14ac:dyDescent="0.25">
      <c r="A93" t="s">
        <v>11881</v>
      </c>
      <c r="B93" t="s">
        <v>16399</v>
      </c>
      <c r="C93" t="str">
        <f>T("176.180")</f>
        <v>176.180</v>
      </c>
      <c r="D93" t="str">
        <f>T("177.2550")</f>
        <v>177.2550</v>
      </c>
      <c r="X93" t="s">
        <v>16399</v>
      </c>
      <c r="Y93" t="s">
        <v>16400</v>
      </c>
      <c r="Z93" t="s">
        <v>16401</v>
      </c>
      <c r="AA93" t="s">
        <v>16402</v>
      </c>
      <c r="AB93" t="s">
        <v>16403</v>
      </c>
      <c r="AC93" t="s">
        <v>16404</v>
      </c>
      <c r="AD93" t="s">
        <v>16405</v>
      </c>
      <c r="AE93" t="s">
        <v>16406</v>
      </c>
    </row>
    <row r="94" spans="1:39" x14ac:dyDescent="0.25">
      <c r="A94" t="s">
        <v>11882</v>
      </c>
      <c r="B94" t="s">
        <v>16407</v>
      </c>
      <c r="C94" t="str">
        <f>T("175.105")</f>
        <v>175.105</v>
      </c>
      <c r="D94" t="str">
        <f>T("176.170")</f>
        <v>176.170</v>
      </c>
      <c r="X94" t="s">
        <v>16407</v>
      </c>
      <c r="Y94" t="s">
        <v>16408</v>
      </c>
      <c r="Z94" t="s">
        <v>16409</v>
      </c>
      <c r="AA94" t="s">
        <v>16410</v>
      </c>
      <c r="AB94" t="s">
        <v>16411</v>
      </c>
    </row>
    <row r="95" spans="1:39" x14ac:dyDescent="0.25">
      <c r="A95" t="s">
        <v>11883</v>
      </c>
      <c r="B95" t="s">
        <v>16412</v>
      </c>
      <c r="C95" t="str">
        <f>T("177.1810")</f>
        <v>177.1810</v>
      </c>
      <c r="X95" t="s">
        <v>16413</v>
      </c>
      <c r="Y95" t="s">
        <v>16414</v>
      </c>
      <c r="Z95" t="s">
        <v>16415</v>
      </c>
      <c r="AA95" t="s">
        <v>16416</v>
      </c>
    </row>
    <row r="96" spans="1:39" x14ac:dyDescent="0.25">
      <c r="A96" t="s">
        <v>11884</v>
      </c>
      <c r="B96" t="s">
        <v>16417</v>
      </c>
      <c r="C96" t="str">
        <f>T("175.105")</f>
        <v>175.105</v>
      </c>
      <c r="X96" t="s">
        <v>16417</v>
      </c>
      <c r="Y96" t="s">
        <v>16418</v>
      </c>
      <c r="Z96" t="s">
        <v>16419</v>
      </c>
      <c r="AA96" t="s">
        <v>16420</v>
      </c>
      <c r="AB96" t="s">
        <v>16421</v>
      </c>
      <c r="AC96" t="s">
        <v>16422</v>
      </c>
    </row>
    <row r="97" spans="1:35" x14ac:dyDescent="0.25">
      <c r="A97" t="s">
        <v>11885</v>
      </c>
      <c r="B97" t="s">
        <v>16423</v>
      </c>
      <c r="C97" t="str">
        <f>T("175.105")</f>
        <v>175.105</v>
      </c>
      <c r="D97" t="str">
        <f>T("176.170")</f>
        <v>176.170</v>
      </c>
      <c r="E97" t="str">
        <f>T("176.180")</f>
        <v>176.180</v>
      </c>
      <c r="X97" t="s">
        <v>16424</v>
      </c>
      <c r="Y97" t="s">
        <v>16425</v>
      </c>
      <c r="Z97" t="s">
        <v>16426</v>
      </c>
      <c r="AA97" t="s">
        <v>16427</v>
      </c>
      <c r="AB97" t="s">
        <v>16423</v>
      </c>
    </row>
    <row r="98" spans="1:35" x14ac:dyDescent="0.25">
      <c r="A98" t="s">
        <v>11886</v>
      </c>
      <c r="B98" t="s">
        <v>16428</v>
      </c>
      <c r="C98" t="str">
        <f>T("175.105")</f>
        <v>175.105</v>
      </c>
      <c r="D98" t="str">
        <f>T("175.320")</f>
        <v>175.320</v>
      </c>
      <c r="E98" t="str">
        <f>T("176.170")</f>
        <v>176.170</v>
      </c>
      <c r="F98" t="str">
        <f>T("176.180")</f>
        <v>176.180</v>
      </c>
      <c r="X98" t="s">
        <v>16429</v>
      </c>
      <c r="Y98" t="s">
        <v>16430</v>
      </c>
      <c r="Z98" t="s">
        <v>16431</v>
      </c>
      <c r="AA98" t="s">
        <v>16432</v>
      </c>
      <c r="AB98" t="s">
        <v>16428</v>
      </c>
    </row>
    <row r="99" spans="1:35" x14ac:dyDescent="0.25">
      <c r="A99" t="s">
        <v>11887</v>
      </c>
      <c r="B99" t="s">
        <v>16433</v>
      </c>
      <c r="C99" t="str">
        <f>T("177.2600")</f>
        <v>177.2600</v>
      </c>
      <c r="X99" t="s">
        <v>16433</v>
      </c>
      <c r="Y99" t="s">
        <v>16434</v>
      </c>
      <c r="Z99" t="s">
        <v>16435</v>
      </c>
      <c r="AA99" t="s">
        <v>16436</v>
      </c>
      <c r="AB99" t="s">
        <v>16437</v>
      </c>
      <c r="AC99" t="s">
        <v>16438</v>
      </c>
      <c r="AD99" t="s">
        <v>16439</v>
      </c>
      <c r="AE99" t="s">
        <v>16440</v>
      </c>
      <c r="AF99" t="s">
        <v>16441</v>
      </c>
      <c r="AG99" t="s">
        <v>16442</v>
      </c>
      <c r="AH99" t="s">
        <v>16443</v>
      </c>
      <c r="AI99" t="s">
        <v>16444</v>
      </c>
    </row>
    <row r="100" spans="1:35" x14ac:dyDescent="0.25">
      <c r="A100" t="s">
        <v>11888</v>
      </c>
      <c r="B100" t="s">
        <v>16445</v>
      </c>
      <c r="C100" t="str">
        <f>T("175.105")</f>
        <v>175.105</v>
      </c>
      <c r="X100" t="s">
        <v>16445</v>
      </c>
      <c r="Y100" t="s">
        <v>16446</v>
      </c>
      <c r="Z100" t="s">
        <v>16447</v>
      </c>
      <c r="AA100" t="s">
        <v>16448</v>
      </c>
      <c r="AB100" t="s">
        <v>16449</v>
      </c>
    </row>
    <row r="101" spans="1:35" x14ac:dyDescent="0.25">
      <c r="A101" t="s">
        <v>11889</v>
      </c>
      <c r="B101" t="s">
        <v>16450</v>
      </c>
      <c r="C101" t="str">
        <f>T("177.2600")</f>
        <v>177.2600</v>
      </c>
      <c r="X101" t="s">
        <v>16450</v>
      </c>
      <c r="Y101" t="s">
        <v>16451</v>
      </c>
      <c r="Z101" t="s">
        <v>16452</v>
      </c>
      <c r="AA101" t="s">
        <v>16453</v>
      </c>
    </row>
    <row r="102" spans="1:35" x14ac:dyDescent="0.25">
      <c r="A102" t="s">
        <v>11890</v>
      </c>
      <c r="B102" t="s">
        <v>16454</v>
      </c>
      <c r="X102" t="s">
        <v>16454</v>
      </c>
      <c r="Y102" t="s">
        <v>16455</v>
      </c>
      <c r="Z102" t="s">
        <v>16456</v>
      </c>
      <c r="AA102" t="s">
        <v>16457</v>
      </c>
    </row>
    <row r="103" spans="1:35" x14ac:dyDescent="0.25">
      <c r="A103" t="s">
        <v>11891</v>
      </c>
      <c r="B103" t="s">
        <v>16458</v>
      </c>
      <c r="C103" t="str">
        <f>T("177.2600")</f>
        <v>177.2600</v>
      </c>
      <c r="X103" t="s">
        <v>16458</v>
      </c>
      <c r="Y103" t="s">
        <v>16459</v>
      </c>
      <c r="Z103" t="s">
        <v>16460</v>
      </c>
      <c r="AA103" t="s">
        <v>16461</v>
      </c>
      <c r="AB103" t="s">
        <v>16462</v>
      </c>
      <c r="AC103" t="s">
        <v>16463</v>
      </c>
      <c r="AD103" t="s">
        <v>16464</v>
      </c>
    </row>
    <row r="104" spans="1:35" x14ac:dyDescent="0.25">
      <c r="A104" t="s">
        <v>11892</v>
      </c>
      <c r="B104" t="s">
        <v>16465</v>
      </c>
      <c r="C104" t="str">
        <f>T("175.105")</f>
        <v>175.105</v>
      </c>
      <c r="D104" t="str">
        <f>T("177.1810")</f>
        <v>177.1810</v>
      </c>
      <c r="X104" t="s">
        <v>16466</v>
      </c>
      <c r="Y104" t="s">
        <v>16467</v>
      </c>
      <c r="Z104" t="s">
        <v>16468</v>
      </c>
      <c r="AA104" t="s">
        <v>16469</v>
      </c>
      <c r="AB104" t="s">
        <v>16470</v>
      </c>
    </row>
    <row r="105" spans="1:35" x14ac:dyDescent="0.25">
      <c r="A105" t="s">
        <v>11893</v>
      </c>
      <c r="B105" t="s">
        <v>16471</v>
      </c>
      <c r="C105" t="str">
        <f>T("176.200")</f>
        <v>176.200</v>
      </c>
      <c r="D105" t="str">
        <f>T("177.1200")</f>
        <v>177.1200</v>
      </c>
      <c r="X105" t="s">
        <v>16471</v>
      </c>
      <c r="Y105" t="s">
        <v>16472</v>
      </c>
      <c r="Z105" t="s">
        <v>16473</v>
      </c>
      <c r="AA105" t="s">
        <v>16474</v>
      </c>
      <c r="AB105" t="s">
        <v>16475</v>
      </c>
      <c r="AC105" t="s">
        <v>16476</v>
      </c>
      <c r="AD105" t="s">
        <v>16477</v>
      </c>
    </row>
    <row r="106" spans="1:35" x14ac:dyDescent="0.25">
      <c r="A106" t="s">
        <v>11894</v>
      </c>
      <c r="B106" t="s">
        <v>16478</v>
      </c>
      <c r="C106" t="str">
        <f>T("175.105")</f>
        <v>175.105</v>
      </c>
      <c r="X106" t="s">
        <v>16478</v>
      </c>
      <c r="Y106" t="s">
        <v>16479</v>
      </c>
      <c r="Z106" t="s">
        <v>16480</v>
      </c>
      <c r="AA106" t="s">
        <v>16481</v>
      </c>
      <c r="AB106" t="s">
        <v>16482</v>
      </c>
      <c r="AC106" t="s">
        <v>16483</v>
      </c>
    </row>
    <row r="107" spans="1:35" x14ac:dyDescent="0.25">
      <c r="A107" t="s">
        <v>11895</v>
      </c>
      <c r="B107" t="s">
        <v>16484</v>
      </c>
      <c r="C107" t="str">
        <f>T("176.170")</f>
        <v>176.170</v>
      </c>
      <c r="D107" t="str">
        <f>T("176.180")</f>
        <v>176.180</v>
      </c>
      <c r="E107" t="str">
        <f>T("176.210")</f>
        <v>176.210</v>
      </c>
      <c r="F107" t="str">
        <f>T("178.3570")</f>
        <v>178.3570</v>
      </c>
      <c r="X107" t="s">
        <v>16484</v>
      </c>
      <c r="Y107" t="s">
        <v>16485</v>
      </c>
      <c r="Z107" t="s">
        <v>16486</v>
      </c>
    </row>
    <row r="108" spans="1:35" x14ac:dyDescent="0.25">
      <c r="A108" t="s">
        <v>11896</v>
      </c>
      <c r="B108" t="s">
        <v>16487</v>
      </c>
      <c r="C108" t="str">
        <f>T("175.105")</f>
        <v>175.105</v>
      </c>
      <c r="X108" t="s">
        <v>16487</v>
      </c>
      <c r="Y108" t="s">
        <v>16488</v>
      </c>
      <c r="Z108" t="s">
        <v>16489</v>
      </c>
      <c r="AA108" t="s">
        <v>16490</v>
      </c>
      <c r="AB108" t="s">
        <v>16491</v>
      </c>
    </row>
    <row r="109" spans="1:35" x14ac:dyDescent="0.25">
      <c r="A109" t="s">
        <v>11897</v>
      </c>
      <c r="B109" t="s">
        <v>16492</v>
      </c>
      <c r="C109" t="str">
        <f>T("175.105")</f>
        <v>175.105</v>
      </c>
      <c r="D109" t="str">
        <f>T("175.300")</f>
        <v>175.300</v>
      </c>
      <c r="X109" t="s">
        <v>16492</v>
      </c>
      <c r="Y109" t="s">
        <v>16493</v>
      </c>
      <c r="Z109" t="s">
        <v>16494</v>
      </c>
      <c r="AA109" t="s">
        <v>16495</v>
      </c>
      <c r="AB109" t="s">
        <v>16496</v>
      </c>
    </row>
    <row r="110" spans="1:35" x14ac:dyDescent="0.25">
      <c r="A110" t="s">
        <v>11898</v>
      </c>
      <c r="B110" t="s">
        <v>16497</v>
      </c>
      <c r="C110" t="str">
        <f>T("175.105")</f>
        <v>175.105</v>
      </c>
      <c r="D110" t="str">
        <f>T("175.300")</f>
        <v>175.300</v>
      </c>
      <c r="X110" t="s">
        <v>16498</v>
      </c>
      <c r="Y110" t="s">
        <v>16499</v>
      </c>
      <c r="Z110" t="s">
        <v>16497</v>
      </c>
      <c r="AA110" t="s">
        <v>16500</v>
      </c>
      <c r="AB110" t="s">
        <v>16501</v>
      </c>
      <c r="AC110" t="s">
        <v>16502</v>
      </c>
    </row>
    <row r="111" spans="1:35" x14ac:dyDescent="0.25">
      <c r="A111" t="s">
        <v>11899</v>
      </c>
      <c r="B111" t="s">
        <v>16503</v>
      </c>
      <c r="C111" t="str">
        <f>T("178.3297")</f>
        <v>178.3297</v>
      </c>
      <c r="X111" t="s">
        <v>16504</v>
      </c>
      <c r="Y111" t="s">
        <v>16505</v>
      </c>
    </row>
    <row r="112" spans="1:35" x14ac:dyDescent="0.25">
      <c r="A112" t="s">
        <v>11900</v>
      </c>
      <c r="B112" t="s">
        <v>16506</v>
      </c>
      <c r="C112" t="str">
        <f>T("175.300")</f>
        <v>175.300</v>
      </c>
      <c r="X112" t="s">
        <v>16507</v>
      </c>
      <c r="Y112" t="s">
        <v>16506</v>
      </c>
      <c r="Z112" t="s">
        <v>16508</v>
      </c>
      <c r="AA112" t="s">
        <v>16509</v>
      </c>
    </row>
    <row r="113" spans="1:37" x14ac:dyDescent="0.25">
      <c r="A113" t="s">
        <v>11901</v>
      </c>
      <c r="B113" t="s">
        <v>16510</v>
      </c>
      <c r="C113" t="str">
        <f>T("176.170")</f>
        <v>176.170</v>
      </c>
      <c r="D113" t="str">
        <f>T("178.3400")</f>
        <v>178.3400</v>
      </c>
      <c r="X113" t="s">
        <v>16510</v>
      </c>
      <c r="Y113" t="s">
        <v>16511</v>
      </c>
      <c r="Z113" t="s">
        <v>16512</v>
      </c>
      <c r="AA113" t="s">
        <v>16513</v>
      </c>
      <c r="AB113" t="s">
        <v>16514</v>
      </c>
      <c r="AC113" t="s">
        <v>16515</v>
      </c>
      <c r="AD113" t="s">
        <v>16516</v>
      </c>
      <c r="AE113" t="s">
        <v>16517</v>
      </c>
      <c r="AF113" t="s">
        <v>16518</v>
      </c>
      <c r="AG113" t="s">
        <v>16519</v>
      </c>
      <c r="AH113" t="s">
        <v>16520</v>
      </c>
      <c r="AI113" t="s">
        <v>16521</v>
      </c>
      <c r="AJ113" t="s">
        <v>16522</v>
      </c>
      <c r="AK113" t="s">
        <v>16523</v>
      </c>
    </row>
    <row r="114" spans="1:37" x14ac:dyDescent="0.25">
      <c r="A114" t="s">
        <v>8530</v>
      </c>
      <c r="B114" t="s">
        <v>16524</v>
      </c>
      <c r="C114" t="str">
        <f>T("177.2490")</f>
        <v>177.2490</v>
      </c>
      <c r="X114" t="s">
        <v>16525</v>
      </c>
      <c r="Y114" t="s">
        <v>16526</v>
      </c>
      <c r="Z114" t="s">
        <v>16527</v>
      </c>
      <c r="AA114" t="s">
        <v>16528</v>
      </c>
    </row>
    <row r="115" spans="1:37" x14ac:dyDescent="0.25">
      <c r="A115" t="s">
        <v>8539</v>
      </c>
      <c r="B115" t="s">
        <v>16529</v>
      </c>
      <c r="C115" t="str">
        <f>T("177.1632")</f>
        <v>177.1632</v>
      </c>
      <c r="X115" t="s">
        <v>16530</v>
      </c>
      <c r="Y115" t="s">
        <v>16531</v>
      </c>
      <c r="Z115" t="s">
        <v>16532</v>
      </c>
      <c r="AA115" t="s">
        <v>16533</v>
      </c>
      <c r="AB115" t="s">
        <v>16529</v>
      </c>
    </row>
    <row r="116" spans="1:37" x14ac:dyDescent="0.25">
      <c r="A116" t="s">
        <v>11902</v>
      </c>
      <c r="B116" t="s">
        <v>16534</v>
      </c>
      <c r="C116" t="str">
        <f>T("177.2420")</f>
        <v>177.2420</v>
      </c>
      <c r="X116" t="s">
        <v>16534</v>
      </c>
      <c r="Y116" t="s">
        <v>16535</v>
      </c>
      <c r="Z116" t="s">
        <v>16536</v>
      </c>
      <c r="AA116" t="s">
        <v>16537</v>
      </c>
      <c r="AB116" t="s">
        <v>16538</v>
      </c>
    </row>
    <row r="117" spans="1:37" x14ac:dyDescent="0.25">
      <c r="A117" t="s">
        <v>11903</v>
      </c>
      <c r="B117" t="s">
        <v>16539</v>
      </c>
      <c r="C117" t="str">
        <f>T("176.180")</f>
        <v>176.180</v>
      </c>
      <c r="X117" t="s">
        <v>16539</v>
      </c>
      <c r="Y117" t="s">
        <v>16540</v>
      </c>
      <c r="Z117" t="s">
        <v>16541</v>
      </c>
      <c r="AA117" t="s">
        <v>16542</v>
      </c>
    </row>
    <row r="118" spans="1:37" x14ac:dyDescent="0.25">
      <c r="A118" t="s">
        <v>11905</v>
      </c>
      <c r="B118" t="s">
        <v>16543</v>
      </c>
      <c r="C118" t="str">
        <f>T("175.105")</f>
        <v>175.105</v>
      </c>
      <c r="D118" t="str">
        <f>T("176.180")</f>
        <v>176.180</v>
      </c>
      <c r="E118" t="str">
        <f>T("177.1330")</f>
        <v>177.1330</v>
      </c>
      <c r="X118" t="s">
        <v>16543</v>
      </c>
      <c r="Y118" t="s">
        <v>16544</v>
      </c>
      <c r="Z118" t="s">
        <v>16545</v>
      </c>
      <c r="AA118" t="s">
        <v>16546</v>
      </c>
      <c r="AB118" t="s">
        <v>16547</v>
      </c>
    </row>
    <row r="119" spans="1:37" x14ac:dyDescent="0.25">
      <c r="A119" t="s">
        <v>11906</v>
      </c>
      <c r="B119" t="s">
        <v>16548</v>
      </c>
      <c r="C119" t="str">
        <f>T("177.1680")</f>
        <v>177.1680</v>
      </c>
      <c r="X119" t="s">
        <v>16548</v>
      </c>
      <c r="Y119" t="s">
        <v>16549</v>
      </c>
      <c r="Z119" t="s">
        <v>16550</v>
      </c>
      <c r="AA119" t="s">
        <v>16551</v>
      </c>
      <c r="AB119" t="s">
        <v>16552</v>
      </c>
      <c r="AC119" t="s">
        <v>16553</v>
      </c>
    </row>
    <row r="120" spans="1:37" x14ac:dyDescent="0.25">
      <c r="A120" t="s">
        <v>11907</v>
      </c>
      <c r="B120" t="s">
        <v>16554</v>
      </c>
      <c r="C120" t="str">
        <f>T("177.1630")</f>
        <v>177.1630</v>
      </c>
      <c r="X120" t="s">
        <v>16554</v>
      </c>
      <c r="Y120" t="s">
        <v>16555</v>
      </c>
      <c r="Z120" t="s">
        <v>16556</v>
      </c>
      <c r="AA120" t="s">
        <v>16557</v>
      </c>
      <c r="AB120" t="s">
        <v>16558</v>
      </c>
      <c r="AC120" t="s">
        <v>16559</v>
      </c>
    </row>
    <row r="121" spans="1:37" x14ac:dyDescent="0.25">
      <c r="A121" t="s">
        <v>11908</v>
      </c>
      <c r="B121" t="s">
        <v>16560</v>
      </c>
      <c r="C121" t="str">
        <f>T("175.105")</f>
        <v>175.105</v>
      </c>
      <c r="X121" t="s">
        <v>16560</v>
      </c>
      <c r="Y121" t="s">
        <v>16561</v>
      </c>
    </row>
    <row r="122" spans="1:37" x14ac:dyDescent="0.25">
      <c r="A122" t="s">
        <v>11909</v>
      </c>
      <c r="B122" t="s">
        <v>16562</v>
      </c>
      <c r="C122" t="str">
        <f>T("175.300")</f>
        <v>175.300</v>
      </c>
      <c r="D122" t="str">
        <f>T("176.170")</f>
        <v>176.170</v>
      </c>
      <c r="E122" t="str">
        <f>T("176.180")</f>
        <v>176.180</v>
      </c>
      <c r="F122" t="str">
        <f>T("177.1440")</f>
        <v>177.1440</v>
      </c>
      <c r="G122" t="str">
        <f>T("177.2280")</f>
        <v>177.2280</v>
      </c>
      <c r="H122" t="str">
        <f>T("177.2550")</f>
        <v>177.2550</v>
      </c>
      <c r="X122" t="s">
        <v>16562</v>
      </c>
      <c r="Y122" t="s">
        <v>16563</v>
      </c>
      <c r="Z122" t="s">
        <v>16564</v>
      </c>
      <c r="AA122" t="s">
        <v>16565</v>
      </c>
      <c r="AB122" t="s">
        <v>16566</v>
      </c>
      <c r="AC122" t="s">
        <v>16567</v>
      </c>
      <c r="AD122" t="s">
        <v>16568</v>
      </c>
      <c r="AE122" t="s">
        <v>16569</v>
      </c>
    </row>
    <row r="123" spans="1:37" x14ac:dyDescent="0.25">
      <c r="A123" t="s">
        <v>11910</v>
      </c>
      <c r="B123" t="s">
        <v>16570</v>
      </c>
      <c r="C123" t="str">
        <f>T("175.105")</f>
        <v>175.105</v>
      </c>
      <c r="D123" t="str">
        <f>T("176.170")</f>
        <v>176.170</v>
      </c>
      <c r="E123" t="str">
        <f>T("176.180")</f>
        <v>176.180</v>
      </c>
      <c r="X123" t="s">
        <v>16570</v>
      </c>
      <c r="Y123" t="s">
        <v>16571</v>
      </c>
      <c r="Z123" t="s">
        <v>16572</v>
      </c>
      <c r="AA123" t="s">
        <v>16573</v>
      </c>
      <c r="AB123" t="s">
        <v>16574</v>
      </c>
    </row>
    <row r="124" spans="1:37" x14ac:dyDescent="0.25">
      <c r="A124" t="s">
        <v>11911</v>
      </c>
      <c r="B124" t="s">
        <v>16575</v>
      </c>
      <c r="C124" t="str">
        <f>T("177.2280")</f>
        <v>177.2280</v>
      </c>
      <c r="X124" t="s">
        <v>16575</v>
      </c>
      <c r="Y124" t="s">
        <v>16576</v>
      </c>
      <c r="Z124" t="s">
        <v>16577</v>
      </c>
      <c r="AA124" t="s">
        <v>16578</v>
      </c>
      <c r="AB124" t="s">
        <v>16579</v>
      </c>
      <c r="AC124" t="s">
        <v>16580</v>
      </c>
      <c r="AD124" t="s">
        <v>16581</v>
      </c>
      <c r="AE124" t="s">
        <v>16582</v>
      </c>
      <c r="AF124" t="s">
        <v>16583</v>
      </c>
      <c r="AG124" t="s">
        <v>16584</v>
      </c>
    </row>
    <row r="125" spans="1:37" x14ac:dyDescent="0.25">
      <c r="A125" t="s">
        <v>11912</v>
      </c>
      <c r="B125" t="s">
        <v>16585</v>
      </c>
      <c r="C125" t="str">
        <f>T("177.1520")</f>
        <v>177.1520</v>
      </c>
      <c r="D125" t="str">
        <f>T("177.1570")</f>
        <v>177.1570</v>
      </c>
      <c r="E125" t="str">
        <f>T("177.2600")</f>
        <v>177.2600</v>
      </c>
      <c r="X125" t="s">
        <v>16585</v>
      </c>
      <c r="Y125" t="s">
        <v>16586</v>
      </c>
      <c r="Z125" t="s">
        <v>16587</v>
      </c>
      <c r="AA125" t="s">
        <v>16588</v>
      </c>
      <c r="AB125" t="s">
        <v>16589</v>
      </c>
      <c r="AC125" t="s">
        <v>16590</v>
      </c>
    </row>
    <row r="126" spans="1:37" x14ac:dyDescent="0.25">
      <c r="A126" t="s">
        <v>11913</v>
      </c>
      <c r="B126" t="s">
        <v>16591</v>
      </c>
      <c r="C126" t="str">
        <f>T("175.105")</f>
        <v>175.105</v>
      </c>
      <c r="D126" t="str">
        <f>T("176.170")</f>
        <v>176.170</v>
      </c>
      <c r="E126" t="str">
        <f>T("176.180")</f>
        <v>176.180</v>
      </c>
      <c r="F126" t="str">
        <f>T("177.1020")</f>
        <v>177.1020</v>
      </c>
      <c r="G126" t="str">
        <f>T("177.1030")</f>
        <v>177.1030</v>
      </c>
      <c r="H126" t="str">
        <f>T("177.1050")</f>
        <v>177.1050</v>
      </c>
      <c r="I126" t="str">
        <f>T("177.1480")</f>
        <v>177.1480</v>
      </c>
      <c r="J126" t="str">
        <f>T("177.1635")</f>
        <v>177.1635</v>
      </c>
      <c r="K126" t="str">
        <f>T("177.1640")</f>
        <v>177.1640</v>
      </c>
      <c r="L126" t="str">
        <f>T("177.1810")</f>
        <v>177.1810</v>
      </c>
      <c r="M126" t="str">
        <f>T("177.2600")</f>
        <v>177.2600</v>
      </c>
      <c r="N126" t="str">
        <f>T("177.2800")</f>
        <v>177.2800</v>
      </c>
      <c r="O126" t="str">
        <f>T("178.3790")</f>
        <v>178.3790</v>
      </c>
      <c r="X126" t="s">
        <v>16591</v>
      </c>
      <c r="Y126" t="s">
        <v>16592</v>
      </c>
      <c r="Z126" t="s">
        <v>16593</v>
      </c>
      <c r="AA126" t="s">
        <v>16594</v>
      </c>
      <c r="AB126" t="s">
        <v>16595</v>
      </c>
      <c r="AC126" t="s">
        <v>16596</v>
      </c>
      <c r="AD126" t="s">
        <v>16597</v>
      </c>
      <c r="AE126" t="s">
        <v>16598</v>
      </c>
    </row>
    <row r="127" spans="1:37" x14ac:dyDescent="0.25">
      <c r="A127" t="s">
        <v>11914</v>
      </c>
      <c r="B127" t="s">
        <v>16599</v>
      </c>
      <c r="C127" t="str">
        <f>T("178.2010")</f>
        <v>178.2010</v>
      </c>
      <c r="X127" t="s">
        <v>16600</v>
      </c>
      <c r="Y127" t="s">
        <v>16601</v>
      </c>
      <c r="Z127" t="s">
        <v>16602</v>
      </c>
    </row>
    <row r="128" spans="1:37" x14ac:dyDescent="0.25">
      <c r="A128" t="s">
        <v>8795</v>
      </c>
      <c r="B128" t="s">
        <v>16603</v>
      </c>
      <c r="C128" t="str">
        <f>T("175.105")</f>
        <v>175.105</v>
      </c>
      <c r="D128" t="str">
        <f>T("175.300")</f>
        <v>175.300</v>
      </c>
      <c r="E128" t="str">
        <f>T("175.320")</f>
        <v>175.320</v>
      </c>
      <c r="F128" t="str">
        <f>T("175.360")</f>
        <v>175.360</v>
      </c>
      <c r="G128" t="str">
        <f>T("175.365")</f>
        <v>175.365</v>
      </c>
      <c r="H128" t="str">
        <f>T("176.180")</f>
        <v>176.180</v>
      </c>
      <c r="I128" t="str">
        <f>T("177.1010")</f>
        <v>177.1010</v>
      </c>
      <c r="J128" t="str">
        <f>T("177.1020")</f>
        <v>177.1020</v>
      </c>
      <c r="K128" t="str">
        <f>T("177.1030")</f>
        <v>177.1030</v>
      </c>
      <c r="L128" t="str">
        <f>T("177.1040")</f>
        <v>177.1040</v>
      </c>
      <c r="M128" t="str">
        <f>T("177.1050")</f>
        <v>177.1050</v>
      </c>
      <c r="N128" t="str">
        <f>T("177.1200")</f>
        <v>177.1200</v>
      </c>
      <c r="O128" t="str">
        <f>T("177.1480")</f>
        <v>177.1480</v>
      </c>
      <c r="P128" t="str">
        <f>T("177.1630")</f>
        <v>177.1630</v>
      </c>
      <c r="Q128" t="str">
        <f>T("177.2260")</f>
        <v>177.2260</v>
      </c>
      <c r="R128" t="str">
        <f>T("177.2910")</f>
        <v>177.2910</v>
      </c>
      <c r="S128" t="str">
        <f>T("178.3790")</f>
        <v>178.3790</v>
      </c>
      <c r="T128" t="str">
        <f>T("180.22")</f>
        <v>180.22</v>
      </c>
      <c r="U128" t="str">
        <f>T("181.32")</f>
        <v>181.32</v>
      </c>
      <c r="X128" t="s">
        <v>16603</v>
      </c>
      <c r="Y128" t="s">
        <v>16604</v>
      </c>
      <c r="Z128" t="s">
        <v>16605</v>
      </c>
      <c r="AA128" t="s">
        <v>16606</v>
      </c>
      <c r="AB128" t="s">
        <v>16607</v>
      </c>
      <c r="AC128" t="s">
        <v>16608</v>
      </c>
      <c r="AD128" t="s">
        <v>16609</v>
      </c>
    </row>
    <row r="129" spans="1:30" x14ac:dyDescent="0.25">
      <c r="A129" t="s">
        <v>8849</v>
      </c>
      <c r="B129" t="s">
        <v>16610</v>
      </c>
      <c r="C129" t="str">
        <f>T("172.820")</f>
        <v>172.820</v>
      </c>
      <c r="D129" t="str">
        <f>T("175.105")</f>
        <v>175.105</v>
      </c>
      <c r="E129" t="str">
        <f>T("175.300")</f>
        <v>175.300</v>
      </c>
      <c r="F129" t="str">
        <f>T("175.320")</f>
        <v>175.320</v>
      </c>
      <c r="G129" t="str">
        <f>T("175.390")</f>
        <v>175.390</v>
      </c>
      <c r="H129" t="str">
        <f>T("176.180")</f>
        <v>176.180</v>
      </c>
      <c r="I129" t="str">
        <f>T("176.210")</f>
        <v>176.210</v>
      </c>
      <c r="J129" t="str">
        <f>T("176.300")</f>
        <v>176.300</v>
      </c>
      <c r="K129" t="str">
        <f>T("177.1315")</f>
        <v>177.1315</v>
      </c>
      <c r="L129" t="str">
        <f>T("177.1320")</f>
        <v>177.1320</v>
      </c>
      <c r="M129" t="str">
        <f>T("177.1390")</f>
        <v>177.1390</v>
      </c>
      <c r="N129" t="str">
        <f>T("177.1500")</f>
        <v>177.1500</v>
      </c>
      <c r="O129" t="str">
        <f>T("177.1630")</f>
        <v>177.1630</v>
      </c>
      <c r="P129" t="str">
        <f>T("177.1637")</f>
        <v>177.1637</v>
      </c>
      <c r="Q129" t="str">
        <f>T("177.1680")</f>
        <v>177.1680</v>
      </c>
      <c r="R129" t="str">
        <f>T("177.2420")</f>
        <v>177.2420</v>
      </c>
      <c r="S129" t="str">
        <f>T("178.1345")</f>
        <v>178.1345</v>
      </c>
      <c r="X129" t="s">
        <v>16610</v>
      </c>
      <c r="Y129" t="s">
        <v>16611</v>
      </c>
    </row>
    <row r="130" spans="1:30" x14ac:dyDescent="0.25">
      <c r="A130" t="s">
        <v>11915</v>
      </c>
      <c r="B130" t="s">
        <v>16612</v>
      </c>
      <c r="C130" t="str">
        <f>T("175.105")</f>
        <v>175.105</v>
      </c>
      <c r="D130" t="str">
        <f>T("176.170")</f>
        <v>176.170</v>
      </c>
      <c r="E130" t="str">
        <f>T("176.180")</f>
        <v>176.180</v>
      </c>
      <c r="F130" t="str">
        <f>T("177.2280")</f>
        <v>177.2280</v>
      </c>
      <c r="G130" t="str">
        <f>T("177.2800")</f>
        <v>177.2800</v>
      </c>
      <c r="X130" t="s">
        <v>16612</v>
      </c>
      <c r="Y130" t="s">
        <v>16613</v>
      </c>
      <c r="Z130" t="s">
        <v>16614</v>
      </c>
      <c r="AA130" t="s">
        <v>16615</v>
      </c>
      <c r="AB130" t="s">
        <v>16616</v>
      </c>
      <c r="AC130" t="s">
        <v>16617</v>
      </c>
    </row>
    <row r="131" spans="1:30" x14ac:dyDescent="0.25">
      <c r="A131" t="s">
        <v>11916</v>
      </c>
      <c r="B131" t="s">
        <v>16618</v>
      </c>
      <c r="C131" t="str">
        <f>T("175.105")</f>
        <v>175.105</v>
      </c>
      <c r="X131" t="s">
        <v>16618</v>
      </c>
      <c r="Y131" t="s">
        <v>16619</v>
      </c>
      <c r="Z131" t="s">
        <v>16620</v>
      </c>
      <c r="AA131" t="s">
        <v>16621</v>
      </c>
      <c r="AB131" t="s">
        <v>16622</v>
      </c>
      <c r="AC131" t="s">
        <v>16623</v>
      </c>
    </row>
    <row r="132" spans="1:30" x14ac:dyDescent="0.25">
      <c r="A132" t="s">
        <v>11917</v>
      </c>
      <c r="B132" t="s">
        <v>16624</v>
      </c>
      <c r="X132" t="s">
        <v>16624</v>
      </c>
      <c r="Y132" t="s">
        <v>16625</v>
      </c>
      <c r="Z132" t="s">
        <v>16626</v>
      </c>
      <c r="AA132" t="s">
        <v>16627</v>
      </c>
    </row>
    <row r="133" spans="1:30" x14ac:dyDescent="0.25">
      <c r="A133" t="s">
        <v>8608</v>
      </c>
      <c r="B133" t="s">
        <v>16628</v>
      </c>
      <c r="C133" t="str">
        <f>T("175.105")</f>
        <v>175.105</v>
      </c>
      <c r="D133" t="str">
        <f>T("176.180")</f>
        <v>176.180</v>
      </c>
      <c r="E133" t="str">
        <f>T("176.200")</f>
        <v>176.200</v>
      </c>
      <c r="F133" t="str">
        <f>T("176.210")</f>
        <v>176.210</v>
      </c>
      <c r="G133" t="str">
        <f>T("177.1200")</f>
        <v>177.1200</v>
      </c>
      <c r="H133" t="str">
        <f>T("177.1210")</f>
        <v>177.1210</v>
      </c>
      <c r="I133" t="str">
        <f>T("177.2800")</f>
        <v>177.2800</v>
      </c>
      <c r="J133" t="str">
        <f>T("178.1010")</f>
        <v>178.1010</v>
      </c>
      <c r="X133" t="s">
        <v>16628</v>
      </c>
      <c r="Y133" t="s">
        <v>16629</v>
      </c>
      <c r="Z133" t="s">
        <v>16630</v>
      </c>
      <c r="AA133" t="s">
        <v>16631</v>
      </c>
      <c r="AB133" t="s">
        <v>16632</v>
      </c>
      <c r="AC133" t="s">
        <v>16633</v>
      </c>
    </row>
    <row r="134" spans="1:30" x14ac:dyDescent="0.25">
      <c r="A134" t="s">
        <v>8681</v>
      </c>
      <c r="B134" t="s">
        <v>16634</v>
      </c>
      <c r="C134" t="str">
        <f>T("175.320")</f>
        <v>175.320</v>
      </c>
      <c r="X134" t="s">
        <v>16634</v>
      </c>
      <c r="Y134" t="s">
        <v>16635</v>
      </c>
    </row>
    <row r="135" spans="1:30" x14ac:dyDescent="0.25">
      <c r="A135" t="s">
        <v>11918</v>
      </c>
      <c r="B135" t="s">
        <v>16636</v>
      </c>
      <c r="C135" t="str">
        <f>T("175.105")</f>
        <v>175.105</v>
      </c>
      <c r="X135" t="s">
        <v>16636</v>
      </c>
      <c r="Y135" t="s">
        <v>16637</v>
      </c>
      <c r="Z135" t="s">
        <v>16638</v>
      </c>
      <c r="AA135" t="s">
        <v>16639</v>
      </c>
    </row>
    <row r="136" spans="1:30" x14ac:dyDescent="0.25">
      <c r="A136" t="s">
        <v>8559</v>
      </c>
      <c r="B136" t="s">
        <v>16640</v>
      </c>
      <c r="C136" t="str">
        <f>T("175.300")</f>
        <v>175.300</v>
      </c>
      <c r="D136" t="str">
        <f>T("177.1390")</f>
        <v>177.1390</v>
      </c>
      <c r="X136" t="s">
        <v>16640</v>
      </c>
      <c r="Y136" t="s">
        <v>16641</v>
      </c>
      <c r="Z136" t="s">
        <v>16642</v>
      </c>
    </row>
    <row r="137" spans="1:30" x14ac:dyDescent="0.25">
      <c r="A137" t="s">
        <v>11919</v>
      </c>
      <c r="B137" t="s">
        <v>16643</v>
      </c>
      <c r="C137" t="str">
        <f>T("177.2600")</f>
        <v>177.2600</v>
      </c>
      <c r="X137" t="s">
        <v>16644</v>
      </c>
      <c r="Y137" t="s">
        <v>16645</v>
      </c>
      <c r="Z137" t="s">
        <v>16646</v>
      </c>
      <c r="AA137" t="s">
        <v>16647</v>
      </c>
      <c r="AB137" t="s">
        <v>16648</v>
      </c>
      <c r="AC137" t="s">
        <v>16649</v>
      </c>
    </row>
    <row r="138" spans="1:30" x14ac:dyDescent="0.25">
      <c r="A138" t="s">
        <v>11920</v>
      </c>
      <c r="B138" t="s">
        <v>16650</v>
      </c>
      <c r="C138" t="str">
        <f>T("175.105")</f>
        <v>175.105</v>
      </c>
      <c r="X138" t="s">
        <v>16651</v>
      </c>
      <c r="Y138" t="s">
        <v>16652</v>
      </c>
      <c r="Z138" t="s">
        <v>16653</v>
      </c>
      <c r="AA138" t="s">
        <v>16654</v>
      </c>
      <c r="AB138" t="s">
        <v>16655</v>
      </c>
    </row>
    <row r="139" spans="1:30" x14ac:dyDescent="0.25">
      <c r="A139" t="s">
        <v>11921</v>
      </c>
      <c r="B139" t="s">
        <v>16656</v>
      </c>
      <c r="C139" t="str">
        <f>T("175.105")</f>
        <v>175.105</v>
      </c>
      <c r="D139" t="str">
        <f>T("175.300")</f>
        <v>175.300</v>
      </c>
      <c r="E139" t="str">
        <f>T("176.170")</f>
        <v>176.170</v>
      </c>
      <c r="F139" t="str">
        <f>T("176.180")</f>
        <v>176.180</v>
      </c>
      <c r="G139" t="str">
        <f>T("177.1520")</f>
        <v>177.1520</v>
      </c>
      <c r="H139" t="str">
        <f>T("177.1630")</f>
        <v>177.1630</v>
      </c>
      <c r="I139" t="str">
        <f>T("177.1680")</f>
        <v>177.1680</v>
      </c>
      <c r="J139" t="str">
        <f>T("177.1820")</f>
        <v>177.1820</v>
      </c>
      <c r="K139" t="str">
        <f>T("178.3870")</f>
        <v>178.3870</v>
      </c>
      <c r="X139" t="s">
        <v>16656</v>
      </c>
      <c r="Y139" t="s">
        <v>16657</v>
      </c>
      <c r="Z139" t="s">
        <v>16658</v>
      </c>
      <c r="AA139" t="s">
        <v>16659</v>
      </c>
    </row>
    <row r="140" spans="1:30" x14ac:dyDescent="0.25">
      <c r="A140" t="s">
        <v>8825</v>
      </c>
      <c r="B140" t="s">
        <v>16660</v>
      </c>
      <c r="C140" t="str">
        <f>T("175.105")</f>
        <v>175.105</v>
      </c>
      <c r="X140" t="s">
        <v>16660</v>
      </c>
      <c r="Y140" t="s">
        <v>16661</v>
      </c>
      <c r="Z140" t="s">
        <v>16662</v>
      </c>
      <c r="AA140" t="s">
        <v>16663</v>
      </c>
      <c r="AB140" t="s">
        <v>16664</v>
      </c>
      <c r="AC140" t="s">
        <v>16665</v>
      </c>
      <c r="AD140" t="s">
        <v>16666</v>
      </c>
    </row>
    <row r="141" spans="1:30" x14ac:dyDescent="0.25">
      <c r="A141" t="s">
        <v>11922</v>
      </c>
      <c r="B141" t="s">
        <v>16667</v>
      </c>
      <c r="X141" t="s">
        <v>16667</v>
      </c>
      <c r="Y141" t="s">
        <v>16668</v>
      </c>
      <c r="Z141" t="s">
        <v>16669</v>
      </c>
    </row>
    <row r="142" spans="1:30" x14ac:dyDescent="0.25">
      <c r="A142" t="s">
        <v>11923</v>
      </c>
      <c r="B142" t="s">
        <v>16670</v>
      </c>
      <c r="X142" t="s">
        <v>16670</v>
      </c>
      <c r="Y142" t="s">
        <v>16671</v>
      </c>
      <c r="Z142" t="s">
        <v>16672</v>
      </c>
    </row>
    <row r="143" spans="1:30" x14ac:dyDescent="0.25">
      <c r="A143" t="s">
        <v>8712</v>
      </c>
      <c r="B143" t="s">
        <v>16673</v>
      </c>
      <c r="C143" t="str">
        <f>T("177.2280")</f>
        <v>177.2280</v>
      </c>
      <c r="D143" t="str">
        <f>T("177.2550")</f>
        <v>177.2550</v>
      </c>
      <c r="E143" t="str">
        <f>T("177.2800")</f>
        <v>177.2800</v>
      </c>
      <c r="X143" t="s">
        <v>16674</v>
      </c>
      <c r="Y143" t="s">
        <v>16675</v>
      </c>
      <c r="Z143" t="s">
        <v>16673</v>
      </c>
      <c r="AA143" t="s">
        <v>16676</v>
      </c>
      <c r="AB143" t="s">
        <v>16677</v>
      </c>
    </row>
    <row r="144" spans="1:30" x14ac:dyDescent="0.25">
      <c r="A144" t="s">
        <v>11924</v>
      </c>
      <c r="B144" t="s">
        <v>16678</v>
      </c>
      <c r="C144" t="str">
        <f>T("176.170")</f>
        <v>176.170</v>
      </c>
      <c r="X144" t="s">
        <v>16679</v>
      </c>
      <c r="Y144" t="s">
        <v>16680</v>
      </c>
    </row>
    <row r="145" spans="1:37" x14ac:dyDescent="0.25">
      <c r="A145" t="s">
        <v>11925</v>
      </c>
      <c r="B145" t="s">
        <v>16681</v>
      </c>
      <c r="C145" t="str">
        <f>T("177.1520")</f>
        <v>177.1520</v>
      </c>
      <c r="X145" t="s">
        <v>16681</v>
      </c>
      <c r="Y145" t="s">
        <v>16682</v>
      </c>
      <c r="Z145" t="s">
        <v>16683</v>
      </c>
      <c r="AA145" t="s">
        <v>16684</v>
      </c>
      <c r="AB145" t="s">
        <v>16685</v>
      </c>
      <c r="AC145" t="s">
        <v>16686</v>
      </c>
    </row>
    <row r="146" spans="1:37" x14ac:dyDescent="0.25">
      <c r="A146" t="s">
        <v>11926</v>
      </c>
      <c r="B146" t="s">
        <v>16687</v>
      </c>
      <c r="C146" t="str">
        <f>T("175.105")</f>
        <v>175.105</v>
      </c>
      <c r="D146" t="str">
        <f>T("175.300")</f>
        <v>175.300</v>
      </c>
      <c r="E146" t="str">
        <f>T("177.1630")</f>
        <v>177.1630</v>
      </c>
      <c r="F146" t="str">
        <f>T("177.2260")</f>
        <v>177.2260</v>
      </c>
      <c r="X146" t="s">
        <v>16687</v>
      </c>
      <c r="Y146" t="s">
        <v>16688</v>
      </c>
      <c r="Z146" t="s">
        <v>16689</v>
      </c>
      <c r="AA146" t="s">
        <v>16690</v>
      </c>
      <c r="AB146" t="s">
        <v>16691</v>
      </c>
    </row>
    <row r="147" spans="1:37" x14ac:dyDescent="0.25">
      <c r="A147" t="s">
        <v>11927</v>
      </c>
      <c r="B147" t="s">
        <v>16692</v>
      </c>
      <c r="C147" t="str">
        <f>T("172.723")</f>
        <v>172.723</v>
      </c>
      <c r="D147" t="str">
        <f>T("175.105")</f>
        <v>175.105</v>
      </c>
      <c r="E147" t="str">
        <f>T("175.320")</f>
        <v>175.320</v>
      </c>
      <c r="F147" t="str">
        <f>T("176.180")</f>
        <v>176.180</v>
      </c>
      <c r="G147" t="str">
        <f>T("177.1010")</f>
        <v>177.1010</v>
      </c>
      <c r="H147" t="str">
        <f>T("177.1200")</f>
        <v>177.1200</v>
      </c>
      <c r="I147" t="str">
        <f>T("177.1440")</f>
        <v>177.1440</v>
      </c>
      <c r="J147" t="str">
        <f>T("177.1580")</f>
        <v>177.1580</v>
      </c>
      <c r="K147" t="str">
        <f>T("177.1585")</f>
        <v>177.1585</v>
      </c>
      <c r="L147" t="str">
        <f>T("177.1650")</f>
        <v>177.1650</v>
      </c>
      <c r="M147" t="str">
        <f>T("177.2460")</f>
        <v>177.2460</v>
      </c>
      <c r="N147" t="str">
        <f>T("177.2600")</f>
        <v>177.2600</v>
      </c>
      <c r="O147" t="str">
        <f>T("178.3010")</f>
        <v>178.3010</v>
      </c>
      <c r="X147" t="s">
        <v>16692</v>
      </c>
      <c r="Y147" t="s">
        <v>16693</v>
      </c>
      <c r="Z147" t="s">
        <v>16694</v>
      </c>
      <c r="AA147" t="s">
        <v>16695</v>
      </c>
      <c r="AB147" t="s">
        <v>16696</v>
      </c>
      <c r="AC147" t="s">
        <v>16697</v>
      </c>
    </row>
    <row r="148" spans="1:37" x14ac:dyDescent="0.25">
      <c r="A148" t="s">
        <v>11928</v>
      </c>
      <c r="B148" t="s">
        <v>16698</v>
      </c>
      <c r="C148" t="str">
        <f>T("175.105")</f>
        <v>175.105</v>
      </c>
      <c r="D148" t="str">
        <f>T("177.1580")</f>
        <v>177.1580</v>
      </c>
      <c r="E148" t="str">
        <f>T("177.1585")</f>
        <v>177.1585</v>
      </c>
      <c r="F148" t="str">
        <f>T("177.1655")</f>
        <v>177.1655</v>
      </c>
      <c r="X148" t="s">
        <v>16698</v>
      </c>
      <c r="Y148" t="s">
        <v>16699</v>
      </c>
      <c r="Z148" t="s">
        <v>16700</v>
      </c>
      <c r="AA148" t="s">
        <v>16701</v>
      </c>
    </row>
    <row r="149" spans="1:37" x14ac:dyDescent="0.25">
      <c r="A149" t="s">
        <v>8607</v>
      </c>
      <c r="B149" t="s">
        <v>16702</v>
      </c>
      <c r="C149" t="str">
        <f>T("175.105")</f>
        <v>175.105</v>
      </c>
      <c r="D149" t="str">
        <f>T("176.180")</f>
        <v>176.180</v>
      </c>
      <c r="E149" t="str">
        <f>T("176.200")</f>
        <v>176.200</v>
      </c>
      <c r="F149" t="str">
        <f>T("176.210")</f>
        <v>176.210</v>
      </c>
      <c r="X149" t="s">
        <v>16702</v>
      </c>
      <c r="Y149" t="s">
        <v>16703</v>
      </c>
      <c r="Z149" t="s">
        <v>16704</v>
      </c>
    </row>
    <row r="150" spans="1:37" x14ac:dyDescent="0.25">
      <c r="A150" t="s">
        <v>11929</v>
      </c>
      <c r="B150" t="s">
        <v>16705</v>
      </c>
      <c r="C150" t="str">
        <f>T("176.170")</f>
        <v>176.170</v>
      </c>
      <c r="X150" t="s">
        <v>16706</v>
      </c>
      <c r="Y150" t="s">
        <v>16707</v>
      </c>
      <c r="Z150" t="s">
        <v>16708</v>
      </c>
      <c r="AA150" t="s">
        <v>16709</v>
      </c>
    </row>
    <row r="151" spans="1:37" x14ac:dyDescent="0.25">
      <c r="A151" t="s">
        <v>11930</v>
      </c>
      <c r="B151" t="s">
        <v>16710</v>
      </c>
      <c r="C151" t="str">
        <f>T("175.300")</f>
        <v>175.300</v>
      </c>
      <c r="X151" t="s">
        <v>16710</v>
      </c>
      <c r="Y151" t="s">
        <v>16711</v>
      </c>
    </row>
    <row r="152" spans="1:37" x14ac:dyDescent="0.25">
      <c r="A152" t="s">
        <v>11931</v>
      </c>
      <c r="B152" t="s">
        <v>16712</v>
      </c>
      <c r="C152" t="str">
        <f>T("178.3740")</f>
        <v>178.3740</v>
      </c>
      <c r="X152" t="s">
        <v>16712</v>
      </c>
      <c r="Y152" t="s">
        <v>16713</v>
      </c>
      <c r="Z152" t="s">
        <v>16714</v>
      </c>
      <c r="AA152" t="s">
        <v>16715</v>
      </c>
    </row>
    <row r="153" spans="1:37" x14ac:dyDescent="0.25">
      <c r="A153" t="s">
        <v>8573</v>
      </c>
      <c r="B153" t="s">
        <v>16716</v>
      </c>
      <c r="C153" t="str">
        <f>T("176.170")</f>
        <v>176.170</v>
      </c>
      <c r="X153" t="s">
        <v>16717</v>
      </c>
      <c r="Y153" t="s">
        <v>16716</v>
      </c>
      <c r="Z153" t="s">
        <v>16718</v>
      </c>
      <c r="AA153" t="s">
        <v>16719</v>
      </c>
      <c r="AB153" t="s">
        <v>16720</v>
      </c>
    </row>
    <row r="154" spans="1:37" x14ac:dyDescent="0.25">
      <c r="A154" t="s">
        <v>11932</v>
      </c>
      <c r="B154" t="s">
        <v>16721</v>
      </c>
      <c r="C154" t="str">
        <f>T("177.2600")</f>
        <v>177.2600</v>
      </c>
      <c r="X154" t="s">
        <v>16721</v>
      </c>
      <c r="Y154" t="s">
        <v>16722</v>
      </c>
      <c r="Z154" t="s">
        <v>16723</v>
      </c>
      <c r="AA154" t="s">
        <v>16724</v>
      </c>
    </row>
    <row r="155" spans="1:37" x14ac:dyDescent="0.25">
      <c r="A155" t="s">
        <v>11933</v>
      </c>
      <c r="B155" t="s">
        <v>16725</v>
      </c>
      <c r="C155" t="str">
        <f>T("178.3010")</f>
        <v>178.3010</v>
      </c>
      <c r="X155" t="s">
        <v>16725</v>
      </c>
    </row>
    <row r="156" spans="1:37" x14ac:dyDescent="0.25">
      <c r="A156" t="s">
        <v>11934</v>
      </c>
      <c r="B156" t="s">
        <v>16726</v>
      </c>
      <c r="C156" t="str">
        <f>T("177.1520")</f>
        <v>177.1520</v>
      </c>
      <c r="X156" t="s">
        <v>16726</v>
      </c>
      <c r="Y156" t="s">
        <v>16727</v>
      </c>
      <c r="Z156" t="s">
        <v>16728</v>
      </c>
      <c r="AA156" t="s">
        <v>16729</v>
      </c>
      <c r="AB156" t="s">
        <v>16730</v>
      </c>
    </row>
    <row r="157" spans="1:37" x14ac:dyDescent="0.25">
      <c r="A157" t="s">
        <v>11935</v>
      </c>
      <c r="B157" t="s">
        <v>16731</v>
      </c>
      <c r="C157" t="str">
        <f>T("177.2600")</f>
        <v>177.2600</v>
      </c>
      <c r="X157" t="s">
        <v>16731</v>
      </c>
    </row>
    <row r="158" spans="1:37" x14ac:dyDescent="0.25">
      <c r="A158" t="s">
        <v>11936</v>
      </c>
      <c r="B158" t="s">
        <v>16732</v>
      </c>
      <c r="C158" t="str">
        <f>T("176.180")</f>
        <v>176.180</v>
      </c>
      <c r="D158" t="str">
        <f>T("177.1200")</f>
        <v>177.1200</v>
      </c>
      <c r="X158" t="s">
        <v>16733</v>
      </c>
      <c r="Y158" t="s">
        <v>16732</v>
      </c>
      <c r="Z158" t="s">
        <v>16734</v>
      </c>
    </row>
    <row r="159" spans="1:37" x14ac:dyDescent="0.25">
      <c r="A159" t="s">
        <v>11937</v>
      </c>
      <c r="B159" t="s">
        <v>16735</v>
      </c>
      <c r="C159" t="str">
        <f>T("175.105")</f>
        <v>175.105</v>
      </c>
      <c r="X159" t="s">
        <v>16735</v>
      </c>
      <c r="Y159" t="s">
        <v>16736</v>
      </c>
      <c r="Z159" t="s">
        <v>16737</v>
      </c>
      <c r="AA159" t="s">
        <v>16738</v>
      </c>
      <c r="AB159" t="s">
        <v>16739</v>
      </c>
      <c r="AC159" t="s">
        <v>16740</v>
      </c>
      <c r="AD159" t="s">
        <v>16741</v>
      </c>
      <c r="AE159" t="s">
        <v>16742</v>
      </c>
      <c r="AF159" t="s">
        <v>16743</v>
      </c>
      <c r="AG159" t="s">
        <v>16744</v>
      </c>
      <c r="AH159" t="s">
        <v>16745</v>
      </c>
      <c r="AI159" t="s">
        <v>16746</v>
      </c>
      <c r="AJ159" t="s">
        <v>16747</v>
      </c>
      <c r="AK159" t="s">
        <v>16748</v>
      </c>
    </row>
    <row r="160" spans="1:37" x14ac:dyDescent="0.25">
      <c r="A160" t="s">
        <v>11938</v>
      </c>
      <c r="B160" t="s">
        <v>16749</v>
      </c>
      <c r="C160" t="str">
        <f>T("175.105")</f>
        <v>175.105</v>
      </c>
      <c r="X160" t="s">
        <v>16749</v>
      </c>
      <c r="Y160" t="s">
        <v>16750</v>
      </c>
      <c r="Z160" t="s">
        <v>16751</v>
      </c>
    </row>
    <row r="161" spans="1:33" x14ac:dyDescent="0.25">
      <c r="A161" t="s">
        <v>11939</v>
      </c>
      <c r="B161" t="s">
        <v>16752</v>
      </c>
      <c r="C161" t="str">
        <f>T("175.105")</f>
        <v>175.105</v>
      </c>
      <c r="D161" t="str">
        <f>T("177.2460")</f>
        <v>177.2460</v>
      </c>
      <c r="E161" t="str">
        <f>T("177.2600")</f>
        <v>177.2600</v>
      </c>
      <c r="X161" t="s">
        <v>16752</v>
      </c>
    </row>
    <row r="162" spans="1:33" x14ac:dyDescent="0.25">
      <c r="A162" t="s">
        <v>11940</v>
      </c>
      <c r="B162" t="s">
        <v>16753</v>
      </c>
      <c r="C162" t="str">
        <f>T("175.105")</f>
        <v>175.105</v>
      </c>
      <c r="X162" t="s">
        <v>16753</v>
      </c>
      <c r="Y162" t="s">
        <v>16754</v>
      </c>
      <c r="Z162" t="s">
        <v>16755</v>
      </c>
      <c r="AA162" t="s">
        <v>16756</v>
      </c>
      <c r="AB162" t="s">
        <v>16757</v>
      </c>
    </row>
    <row r="163" spans="1:33" x14ac:dyDescent="0.25">
      <c r="A163" t="s">
        <v>11942</v>
      </c>
      <c r="B163" t="s">
        <v>16758</v>
      </c>
      <c r="C163" t="str">
        <f>T("175.105")</f>
        <v>175.105</v>
      </c>
      <c r="D163" t="str">
        <f>T("175.320")</f>
        <v>175.320</v>
      </c>
      <c r="E163" t="str">
        <f>T("177.1200")</f>
        <v>177.1200</v>
      </c>
      <c r="F163" t="str">
        <f>T("178.3950")</f>
        <v>178.3950</v>
      </c>
      <c r="X163" t="s">
        <v>16758</v>
      </c>
      <c r="Y163" t="s">
        <v>16759</v>
      </c>
      <c r="Z163" t="s">
        <v>16760</v>
      </c>
      <c r="AA163" t="s">
        <v>16761</v>
      </c>
      <c r="AB163" t="s">
        <v>16762</v>
      </c>
      <c r="AC163" t="s">
        <v>16763</v>
      </c>
      <c r="AD163" t="s">
        <v>16764</v>
      </c>
      <c r="AE163" t="s">
        <v>16765</v>
      </c>
    </row>
    <row r="164" spans="1:33" x14ac:dyDescent="0.25">
      <c r="A164" t="s">
        <v>8584</v>
      </c>
      <c r="B164" t="s">
        <v>16766</v>
      </c>
      <c r="C164" t="str">
        <f>T("176.170")</f>
        <v>176.170</v>
      </c>
      <c r="D164" t="str">
        <f>T("177.2600")</f>
        <v>177.2600</v>
      </c>
      <c r="X164" t="s">
        <v>16766</v>
      </c>
    </row>
    <row r="165" spans="1:33" x14ac:dyDescent="0.25">
      <c r="A165" t="s">
        <v>8817</v>
      </c>
      <c r="B165" t="s">
        <v>16767</v>
      </c>
      <c r="C165" t="str">
        <f>T("175.105")</f>
        <v>175.105</v>
      </c>
      <c r="D165" t="str">
        <f>T("175.300")</f>
        <v>175.300</v>
      </c>
      <c r="E165" t="str">
        <f>T("175.320")</f>
        <v>175.320</v>
      </c>
      <c r="F165" t="str">
        <f>T("176.170")</f>
        <v>176.170</v>
      </c>
      <c r="G165" t="str">
        <f>T("177.1200")</f>
        <v>177.1200</v>
      </c>
      <c r="H165" t="str">
        <f>T("177.1390")</f>
        <v>177.1390</v>
      </c>
      <c r="I165" t="str">
        <f>T("177.2420")</f>
        <v>177.2420</v>
      </c>
      <c r="X165" t="s">
        <v>16767</v>
      </c>
      <c r="Y165" t="s">
        <v>16768</v>
      </c>
      <c r="Z165" t="s">
        <v>16769</v>
      </c>
    </row>
    <row r="166" spans="1:33" x14ac:dyDescent="0.25">
      <c r="A166" t="s">
        <v>11943</v>
      </c>
      <c r="B166" t="s">
        <v>16770</v>
      </c>
      <c r="C166" t="str">
        <f>T("176.170")</f>
        <v>176.170</v>
      </c>
      <c r="X166" t="s">
        <v>16770</v>
      </c>
      <c r="Y166" t="s">
        <v>16771</v>
      </c>
      <c r="Z166" t="s">
        <v>16772</v>
      </c>
      <c r="AA166" t="s">
        <v>16773</v>
      </c>
      <c r="AB166" t="s">
        <v>16774</v>
      </c>
      <c r="AC166" t="s">
        <v>16775</v>
      </c>
    </row>
    <row r="167" spans="1:33" x14ac:dyDescent="0.25">
      <c r="A167" t="s">
        <v>11944</v>
      </c>
      <c r="B167" t="s">
        <v>16776</v>
      </c>
      <c r="C167" t="str">
        <f>T("176.170")</f>
        <v>176.170</v>
      </c>
      <c r="X167" t="s">
        <v>16777</v>
      </c>
      <c r="Y167" t="s">
        <v>16778</v>
      </c>
      <c r="Z167" t="s">
        <v>16779</v>
      </c>
      <c r="AA167" t="s">
        <v>16780</v>
      </c>
    </row>
    <row r="168" spans="1:33" x14ac:dyDescent="0.25">
      <c r="A168" t="s">
        <v>11945</v>
      </c>
      <c r="B168" t="s">
        <v>16781</v>
      </c>
      <c r="C168" t="str">
        <f>T("175.105")</f>
        <v>175.105</v>
      </c>
      <c r="D168" t="str">
        <f>T("176.170")</f>
        <v>176.170</v>
      </c>
      <c r="X168" t="s">
        <v>16781</v>
      </c>
      <c r="Y168" t="s">
        <v>16782</v>
      </c>
      <c r="Z168" t="s">
        <v>16783</v>
      </c>
    </row>
    <row r="169" spans="1:33" x14ac:dyDescent="0.25">
      <c r="A169" t="s">
        <v>8685</v>
      </c>
      <c r="B169" t="s">
        <v>16784</v>
      </c>
      <c r="C169" t="str">
        <f>T("178.3130")</f>
        <v>178.3130</v>
      </c>
      <c r="D169" t="str">
        <f>T("178.3570")</f>
        <v>178.3570</v>
      </c>
      <c r="X169" t="s">
        <v>16785</v>
      </c>
      <c r="Y169" t="s">
        <v>16786</v>
      </c>
      <c r="Z169" t="s">
        <v>16787</v>
      </c>
      <c r="AA169" t="s">
        <v>16788</v>
      </c>
    </row>
    <row r="170" spans="1:33" x14ac:dyDescent="0.25">
      <c r="A170" t="s">
        <v>8750</v>
      </c>
      <c r="B170" t="s">
        <v>16789</v>
      </c>
      <c r="C170" t="str">
        <f>T("175.105")</f>
        <v>175.105</v>
      </c>
      <c r="X170" t="s">
        <v>16789</v>
      </c>
      <c r="Y170" t="s">
        <v>16790</v>
      </c>
      <c r="Z170" t="s">
        <v>16791</v>
      </c>
      <c r="AA170" t="s">
        <v>16792</v>
      </c>
      <c r="AB170" t="s">
        <v>16793</v>
      </c>
      <c r="AC170" t="s">
        <v>16794</v>
      </c>
    </row>
    <row r="171" spans="1:33" x14ac:dyDescent="0.25">
      <c r="A171" t="s">
        <v>11946</v>
      </c>
      <c r="B171" t="s">
        <v>16795</v>
      </c>
      <c r="C171" t="str">
        <f>T("175.105")</f>
        <v>175.105</v>
      </c>
      <c r="D171" t="str">
        <f>T("177.2600")</f>
        <v>177.2600</v>
      </c>
      <c r="X171" t="s">
        <v>16795</v>
      </c>
      <c r="Y171" t="s">
        <v>16796</v>
      </c>
      <c r="Z171" t="s">
        <v>16797</v>
      </c>
      <c r="AA171" t="s">
        <v>16798</v>
      </c>
      <c r="AB171" t="s">
        <v>16799</v>
      </c>
      <c r="AC171" t="s">
        <v>16800</v>
      </c>
      <c r="AD171" t="s">
        <v>16801</v>
      </c>
      <c r="AE171" t="s">
        <v>16802</v>
      </c>
      <c r="AF171" t="s">
        <v>16803</v>
      </c>
    </row>
    <row r="172" spans="1:33" x14ac:dyDescent="0.25">
      <c r="A172" t="s">
        <v>11947</v>
      </c>
      <c r="B172" t="s">
        <v>16804</v>
      </c>
      <c r="C172" t="str">
        <f>T("175.105")</f>
        <v>175.105</v>
      </c>
      <c r="D172" t="str">
        <f>T("175.300")</f>
        <v>175.300</v>
      </c>
      <c r="E172" t="str">
        <f>T("176.170")</f>
        <v>176.170</v>
      </c>
      <c r="F172" t="str">
        <f>T("177.1200")</f>
        <v>177.1200</v>
      </c>
      <c r="G172" t="str">
        <f>T("177.2470")</f>
        <v>177.2470</v>
      </c>
      <c r="H172" t="str">
        <f>T("177.2480")</f>
        <v>177.2480</v>
      </c>
      <c r="X172" t="s">
        <v>16805</v>
      </c>
      <c r="Y172" t="s">
        <v>16806</v>
      </c>
      <c r="Z172" t="s">
        <v>16807</v>
      </c>
      <c r="AA172" t="s">
        <v>16808</v>
      </c>
      <c r="AB172" t="s">
        <v>16809</v>
      </c>
      <c r="AC172" t="s">
        <v>16810</v>
      </c>
      <c r="AD172" t="s">
        <v>16804</v>
      </c>
      <c r="AE172" t="s">
        <v>16811</v>
      </c>
      <c r="AF172" t="s">
        <v>16812</v>
      </c>
      <c r="AG172" t="s">
        <v>16813</v>
      </c>
    </row>
    <row r="173" spans="1:33" x14ac:dyDescent="0.25">
      <c r="A173" t="s">
        <v>11948</v>
      </c>
      <c r="B173" t="s">
        <v>16814</v>
      </c>
      <c r="C173" t="str">
        <f>T("175.300")</f>
        <v>175.300</v>
      </c>
      <c r="D173" t="str">
        <f>T("175.320")</f>
        <v>175.320</v>
      </c>
      <c r="E173" t="str">
        <f>T("176.170")</f>
        <v>176.170</v>
      </c>
      <c r="F173" t="str">
        <f>T("176.180")</f>
        <v>176.180</v>
      </c>
      <c r="G173" t="str">
        <f>T("177.1200")</f>
        <v>177.1200</v>
      </c>
      <c r="H173" t="str">
        <f>T("178.3860")</f>
        <v>178.3860</v>
      </c>
      <c r="X173" t="s">
        <v>16815</v>
      </c>
      <c r="Y173" t="s">
        <v>16816</v>
      </c>
      <c r="Z173" t="s">
        <v>16814</v>
      </c>
      <c r="AA173" t="s">
        <v>16817</v>
      </c>
      <c r="AB173" t="s">
        <v>16818</v>
      </c>
      <c r="AC173" t="s">
        <v>16819</v>
      </c>
    </row>
    <row r="174" spans="1:33" x14ac:dyDescent="0.25">
      <c r="A174" t="s">
        <v>11949</v>
      </c>
      <c r="B174" t="s">
        <v>16820</v>
      </c>
      <c r="C174" t="str">
        <f>T("177.2260")</f>
        <v>177.2260</v>
      </c>
      <c r="X174" t="s">
        <v>16820</v>
      </c>
      <c r="Y174" t="s">
        <v>16821</v>
      </c>
      <c r="Z174" t="s">
        <v>16822</v>
      </c>
      <c r="AA174" t="s">
        <v>16823</v>
      </c>
    </row>
    <row r="175" spans="1:33" x14ac:dyDescent="0.25">
      <c r="A175" t="s">
        <v>11950</v>
      </c>
      <c r="B175" t="s">
        <v>16824</v>
      </c>
      <c r="C175" t="str">
        <f>T("178.2010")</f>
        <v>178.2010</v>
      </c>
      <c r="X175" t="s">
        <v>16824</v>
      </c>
      <c r="Y175" t="s">
        <v>16825</v>
      </c>
    </row>
    <row r="176" spans="1:33" x14ac:dyDescent="0.25">
      <c r="A176" t="s">
        <v>11951</v>
      </c>
      <c r="B176" t="s">
        <v>16826</v>
      </c>
      <c r="C176" t="str">
        <f>T("177.1500")</f>
        <v>177.1500</v>
      </c>
      <c r="X176" t="s">
        <v>16826</v>
      </c>
      <c r="Y176" t="s">
        <v>16827</v>
      </c>
      <c r="Z176" t="s">
        <v>16828</v>
      </c>
      <c r="AA176" t="s">
        <v>16829</v>
      </c>
      <c r="AB176" t="s">
        <v>16830</v>
      </c>
      <c r="AC176" t="s">
        <v>16831</v>
      </c>
      <c r="AD176" t="s">
        <v>16832</v>
      </c>
    </row>
    <row r="177" spans="1:32" x14ac:dyDescent="0.25">
      <c r="A177" t="s">
        <v>8630</v>
      </c>
      <c r="B177" t="s">
        <v>16833</v>
      </c>
      <c r="C177" t="str">
        <f>T("175.105")</f>
        <v>175.105</v>
      </c>
      <c r="D177" t="str">
        <f>T("177.1500")</f>
        <v>177.1500</v>
      </c>
      <c r="E177" t="str">
        <f>T("177.1630")</f>
        <v>177.1630</v>
      </c>
      <c r="F177" t="str">
        <f>T("177.1660")</f>
        <v>177.1660</v>
      </c>
      <c r="G177" t="str">
        <f>T("177.1680")</f>
        <v>177.1680</v>
      </c>
      <c r="H177" t="str">
        <f>T("177.2600")</f>
        <v>177.2600</v>
      </c>
      <c r="X177" t="s">
        <v>16833</v>
      </c>
      <c r="Y177" t="s">
        <v>16834</v>
      </c>
      <c r="Z177" t="s">
        <v>16835</v>
      </c>
      <c r="AA177" t="s">
        <v>16836</v>
      </c>
    </row>
    <row r="178" spans="1:32" x14ac:dyDescent="0.25">
      <c r="A178" t="s">
        <v>11952</v>
      </c>
      <c r="B178" t="s">
        <v>16837</v>
      </c>
      <c r="C178" t="str">
        <f>T("177.2470")</f>
        <v>177.2470</v>
      </c>
      <c r="X178" t="s">
        <v>16837</v>
      </c>
      <c r="Y178" t="s">
        <v>16838</v>
      </c>
      <c r="Z178" t="s">
        <v>16839</v>
      </c>
      <c r="AA178" t="s">
        <v>16840</v>
      </c>
      <c r="AB178" t="s">
        <v>16841</v>
      </c>
      <c r="AC178" t="s">
        <v>16842</v>
      </c>
    </row>
    <row r="179" spans="1:32" x14ac:dyDescent="0.25">
      <c r="A179" t="s">
        <v>11953</v>
      </c>
      <c r="B179" t="s">
        <v>16843</v>
      </c>
      <c r="C179" t="str">
        <f>T("175.300")</f>
        <v>175.300</v>
      </c>
      <c r="D179" t="str">
        <f>T("175.320")</f>
        <v>175.320</v>
      </c>
      <c r="X179" t="s">
        <v>16844</v>
      </c>
      <c r="Y179" t="s">
        <v>16845</v>
      </c>
      <c r="Z179" t="s">
        <v>16846</v>
      </c>
      <c r="AA179" t="s">
        <v>16847</v>
      </c>
    </row>
    <row r="180" spans="1:32" x14ac:dyDescent="0.25">
      <c r="A180" t="s">
        <v>8571</v>
      </c>
      <c r="B180" t="s">
        <v>16848</v>
      </c>
      <c r="C180" t="str">
        <f>T("175.105")</f>
        <v>175.105</v>
      </c>
      <c r="D180" t="str">
        <f>T("176.180")</f>
        <v>176.180</v>
      </c>
      <c r="E180" t="str">
        <f>T("176.210")</f>
        <v>176.210</v>
      </c>
      <c r="X180" t="s">
        <v>16848</v>
      </c>
      <c r="Y180" t="s">
        <v>16849</v>
      </c>
      <c r="Z180" t="s">
        <v>16850</v>
      </c>
      <c r="AA180" t="s">
        <v>16851</v>
      </c>
      <c r="AB180" t="s">
        <v>16852</v>
      </c>
      <c r="AC180" t="s">
        <v>16853</v>
      </c>
      <c r="AD180" t="s">
        <v>16854</v>
      </c>
      <c r="AE180" t="s">
        <v>16855</v>
      </c>
      <c r="AF180" t="s">
        <v>16856</v>
      </c>
    </row>
    <row r="181" spans="1:32" x14ac:dyDescent="0.25">
      <c r="A181" t="s">
        <v>11954</v>
      </c>
      <c r="B181" t="s">
        <v>16857</v>
      </c>
      <c r="X181" t="s">
        <v>16857</v>
      </c>
      <c r="Y181" t="s">
        <v>16858</v>
      </c>
      <c r="Z181" t="s">
        <v>16859</v>
      </c>
      <c r="AA181" t="s">
        <v>16860</v>
      </c>
      <c r="AB181" t="s">
        <v>16861</v>
      </c>
    </row>
    <row r="182" spans="1:32" x14ac:dyDescent="0.25">
      <c r="A182" t="s">
        <v>11955</v>
      </c>
      <c r="B182" t="s">
        <v>16862</v>
      </c>
      <c r="X182" t="s">
        <v>16862</v>
      </c>
    </row>
    <row r="183" spans="1:32" x14ac:dyDescent="0.25">
      <c r="A183" t="s">
        <v>11956</v>
      </c>
      <c r="B183" t="s">
        <v>16863</v>
      </c>
      <c r="C183" t="str">
        <f>T("177.2260")</f>
        <v>177.2260</v>
      </c>
      <c r="X183" t="s">
        <v>16863</v>
      </c>
    </row>
    <row r="184" spans="1:32" x14ac:dyDescent="0.25">
      <c r="A184" t="s">
        <v>11957</v>
      </c>
      <c r="B184" t="s">
        <v>16864</v>
      </c>
      <c r="C184" t="str">
        <f>T("176.210")</f>
        <v>176.210</v>
      </c>
      <c r="D184" t="str">
        <f>T("178.1010")</f>
        <v>178.1010</v>
      </c>
      <c r="X184" t="s">
        <v>16865</v>
      </c>
      <c r="Y184" t="s">
        <v>16866</v>
      </c>
      <c r="Z184" t="s">
        <v>16867</v>
      </c>
      <c r="AA184" t="s">
        <v>16868</v>
      </c>
      <c r="AB184" t="s">
        <v>16869</v>
      </c>
      <c r="AC184" t="s">
        <v>16870</v>
      </c>
      <c r="AD184" t="s">
        <v>16871</v>
      </c>
    </row>
    <row r="185" spans="1:32" x14ac:dyDescent="0.25">
      <c r="A185" t="s">
        <v>8714</v>
      </c>
      <c r="B185" t="s">
        <v>16872</v>
      </c>
      <c r="C185" t="str">
        <f>T("175.105")</f>
        <v>175.105</v>
      </c>
      <c r="X185" t="s">
        <v>16872</v>
      </c>
      <c r="Y185" t="s">
        <v>16873</v>
      </c>
      <c r="Z185" t="s">
        <v>16874</v>
      </c>
      <c r="AA185" t="s">
        <v>16875</v>
      </c>
      <c r="AB185" t="s">
        <v>16876</v>
      </c>
      <c r="AC185" t="s">
        <v>16877</v>
      </c>
    </row>
    <row r="186" spans="1:32" x14ac:dyDescent="0.25">
      <c r="A186" t="s">
        <v>8777</v>
      </c>
      <c r="B186" t="s">
        <v>16878</v>
      </c>
      <c r="C186" t="str">
        <f>T("175.105")</f>
        <v>175.105</v>
      </c>
      <c r="D186" t="str">
        <f>T("175.300")</f>
        <v>175.300</v>
      </c>
      <c r="E186" t="str">
        <f>T("175.320")</f>
        <v>175.320</v>
      </c>
      <c r="F186" t="str">
        <f>T("177.1200")</f>
        <v>177.1200</v>
      </c>
      <c r="G186" t="str">
        <f>T("177.1390")</f>
        <v>177.1390</v>
      </c>
      <c r="H186" t="str">
        <f>T("177.1500")</f>
        <v>177.1500</v>
      </c>
      <c r="I186" t="str">
        <f>T("177.1630")</f>
        <v>177.1630</v>
      </c>
      <c r="J186" t="str">
        <f>T("177.2420")</f>
        <v>177.2420</v>
      </c>
      <c r="X186" t="s">
        <v>16878</v>
      </c>
      <c r="Y186" t="s">
        <v>16879</v>
      </c>
      <c r="Z186" t="s">
        <v>16880</v>
      </c>
    </row>
    <row r="187" spans="1:32" x14ac:dyDescent="0.25">
      <c r="A187" t="s">
        <v>11960</v>
      </c>
      <c r="B187" t="s">
        <v>16881</v>
      </c>
      <c r="C187" t="str">
        <f>T("178.3130")</f>
        <v>178.3130</v>
      </c>
      <c r="X187" t="s">
        <v>16881</v>
      </c>
      <c r="Y187" t="s">
        <v>16882</v>
      </c>
    </row>
    <row r="188" spans="1:32" x14ac:dyDescent="0.25">
      <c r="A188" t="s">
        <v>8805</v>
      </c>
      <c r="B188" t="s">
        <v>16883</v>
      </c>
      <c r="C188" t="str">
        <f>T("177.1200")</f>
        <v>177.1200</v>
      </c>
      <c r="X188" t="s">
        <v>16883</v>
      </c>
    </row>
    <row r="189" spans="1:32" x14ac:dyDescent="0.25">
      <c r="A189" t="s">
        <v>11962</v>
      </c>
      <c r="B189" t="s">
        <v>16884</v>
      </c>
      <c r="C189" t="str">
        <f>T("175.105")</f>
        <v>175.105</v>
      </c>
      <c r="X189" t="s">
        <v>16884</v>
      </c>
      <c r="Y189" t="s">
        <v>16885</v>
      </c>
      <c r="Z189" t="s">
        <v>16886</v>
      </c>
      <c r="AA189" t="s">
        <v>16887</v>
      </c>
      <c r="AB189" t="s">
        <v>16888</v>
      </c>
      <c r="AC189" t="s">
        <v>16889</v>
      </c>
    </row>
    <row r="190" spans="1:32" x14ac:dyDescent="0.25">
      <c r="A190" t="s">
        <v>8535</v>
      </c>
      <c r="B190" t="s">
        <v>16890</v>
      </c>
      <c r="C190" t="str">
        <f>T("175.105")</f>
        <v>175.105</v>
      </c>
      <c r="D190" t="str">
        <f>T("176.170")</f>
        <v>176.170</v>
      </c>
      <c r="E190" t="str">
        <f>T("176.180")</f>
        <v>176.180</v>
      </c>
      <c r="F190" t="str">
        <f>T("176.210")</f>
        <v>176.210</v>
      </c>
      <c r="G190" t="str">
        <f>T("177.1200")</f>
        <v>177.1200</v>
      </c>
      <c r="H190" t="str">
        <f>T("177.2600")</f>
        <v>177.2600</v>
      </c>
      <c r="I190" t="str">
        <f>T("177.2800")</f>
        <v>177.2800</v>
      </c>
      <c r="X190" t="s">
        <v>16890</v>
      </c>
      <c r="Y190" t="s">
        <v>16891</v>
      </c>
      <c r="Z190" t="s">
        <v>16892</v>
      </c>
      <c r="AA190" t="s">
        <v>16893</v>
      </c>
      <c r="AB190" t="s">
        <v>16894</v>
      </c>
    </row>
    <row r="191" spans="1:32" x14ac:dyDescent="0.25">
      <c r="A191" t="s">
        <v>8734</v>
      </c>
      <c r="B191" t="s">
        <v>16895</v>
      </c>
      <c r="C191" t="str">
        <f>T("176.170")</f>
        <v>176.170</v>
      </c>
      <c r="X191" t="s">
        <v>16895</v>
      </c>
      <c r="Y191" t="s">
        <v>16896</v>
      </c>
      <c r="Z191" t="s">
        <v>16897</v>
      </c>
      <c r="AA191" t="s">
        <v>16898</v>
      </c>
      <c r="AB191" t="s">
        <v>16899</v>
      </c>
      <c r="AC191" t="s">
        <v>16900</v>
      </c>
      <c r="AD191" t="s">
        <v>16901</v>
      </c>
    </row>
    <row r="192" spans="1:32" x14ac:dyDescent="0.25">
      <c r="A192" t="s">
        <v>8552</v>
      </c>
      <c r="B192" t="s">
        <v>16902</v>
      </c>
      <c r="C192" t="str">
        <f>T("172.820")</f>
        <v>172.820</v>
      </c>
      <c r="D192" t="str">
        <f>T("175.105")</f>
        <v>175.105</v>
      </c>
      <c r="E192" t="str">
        <f>T("175.300")</f>
        <v>175.300</v>
      </c>
      <c r="F192" t="str">
        <f>T("175.320")</f>
        <v>175.320</v>
      </c>
      <c r="G192" t="str">
        <f>T("176.180")</f>
        <v>176.180</v>
      </c>
      <c r="H192" t="str">
        <f>T("176.210")</f>
        <v>176.210</v>
      </c>
      <c r="I192" t="str">
        <f>T("177.1390")</f>
        <v>177.1390</v>
      </c>
      <c r="J192" t="str">
        <f>T("177.2420")</f>
        <v>177.2420</v>
      </c>
      <c r="K192" t="str">
        <f>T("177.2800")</f>
        <v>177.2800</v>
      </c>
      <c r="X192" t="s">
        <v>16902</v>
      </c>
      <c r="Y192" t="s">
        <v>16903</v>
      </c>
      <c r="Z192" t="s">
        <v>16904</v>
      </c>
      <c r="AA192" t="s">
        <v>16905</v>
      </c>
      <c r="AB192" t="s">
        <v>16906</v>
      </c>
      <c r="AC192" t="s">
        <v>16907</v>
      </c>
    </row>
    <row r="193" spans="1:35" x14ac:dyDescent="0.25">
      <c r="A193" t="s">
        <v>8823</v>
      </c>
      <c r="B193" t="s">
        <v>16908</v>
      </c>
      <c r="C193" t="str">
        <f>T("175.105")</f>
        <v>175.105</v>
      </c>
      <c r="X193" t="s">
        <v>16909</v>
      </c>
      <c r="Y193" t="s">
        <v>16910</v>
      </c>
      <c r="Z193" t="s">
        <v>16911</v>
      </c>
      <c r="AA193" t="s">
        <v>16908</v>
      </c>
      <c r="AB193" t="s">
        <v>16912</v>
      </c>
      <c r="AC193" t="s">
        <v>16913</v>
      </c>
      <c r="AD193" t="s">
        <v>16914</v>
      </c>
    </row>
    <row r="194" spans="1:35" x14ac:dyDescent="0.25">
      <c r="A194" t="s">
        <v>11963</v>
      </c>
      <c r="B194" t="s">
        <v>16915</v>
      </c>
      <c r="C194" t="str">
        <f>T("176.170")</f>
        <v>176.170</v>
      </c>
      <c r="X194" t="s">
        <v>16915</v>
      </c>
      <c r="Y194" t="s">
        <v>16916</v>
      </c>
      <c r="Z194" t="s">
        <v>16917</v>
      </c>
      <c r="AA194" t="s">
        <v>16918</v>
      </c>
    </row>
    <row r="195" spans="1:35" x14ac:dyDescent="0.25">
      <c r="A195" t="s">
        <v>11964</v>
      </c>
      <c r="B195" t="s">
        <v>16919</v>
      </c>
      <c r="X195" t="s">
        <v>16919</v>
      </c>
      <c r="Y195" t="s">
        <v>16920</v>
      </c>
      <c r="Z195" t="s">
        <v>16921</v>
      </c>
      <c r="AA195" t="s">
        <v>16922</v>
      </c>
      <c r="AB195" t="s">
        <v>16923</v>
      </c>
    </row>
    <row r="196" spans="1:35" x14ac:dyDescent="0.25">
      <c r="A196" t="s">
        <v>11965</v>
      </c>
      <c r="B196" t="s">
        <v>16924</v>
      </c>
      <c r="C196" t="str">
        <f>T("175.105")</f>
        <v>175.105</v>
      </c>
      <c r="D196" t="str">
        <f>T("176.170")</f>
        <v>176.170</v>
      </c>
      <c r="E196" t="str">
        <f>T("176.180")</f>
        <v>176.180</v>
      </c>
      <c r="F196" t="str">
        <f>T("177.1210")</f>
        <v>177.1210</v>
      </c>
      <c r="X196" t="s">
        <v>16924</v>
      </c>
      <c r="Y196" t="s">
        <v>16925</v>
      </c>
      <c r="Z196" t="s">
        <v>16926</v>
      </c>
      <c r="AA196" t="s">
        <v>16927</v>
      </c>
    </row>
    <row r="197" spans="1:35" x14ac:dyDescent="0.25">
      <c r="A197" t="s">
        <v>8566</v>
      </c>
      <c r="B197" t="s">
        <v>16928</v>
      </c>
      <c r="C197" t="str">
        <f>T("175.105")</f>
        <v>175.105</v>
      </c>
      <c r="X197" t="s">
        <v>16928</v>
      </c>
      <c r="Y197" t="s">
        <v>16929</v>
      </c>
      <c r="Z197" t="s">
        <v>16930</v>
      </c>
    </row>
    <row r="198" spans="1:35" x14ac:dyDescent="0.25">
      <c r="A198" t="s">
        <v>8565</v>
      </c>
      <c r="B198" t="s">
        <v>16931</v>
      </c>
      <c r="C198" t="str">
        <f>T("175.105")</f>
        <v>175.105</v>
      </c>
      <c r="D198" t="str">
        <f>T("176.180")</f>
        <v>176.180</v>
      </c>
      <c r="E198" t="str">
        <f>T("178.1010")</f>
        <v>178.1010</v>
      </c>
      <c r="X198" t="s">
        <v>16931</v>
      </c>
      <c r="Y198" t="s">
        <v>16932</v>
      </c>
      <c r="Z198" t="s">
        <v>16933</v>
      </c>
      <c r="AA198" t="s">
        <v>16934</v>
      </c>
      <c r="AB198" t="s">
        <v>16935</v>
      </c>
      <c r="AC198" t="s">
        <v>16936</v>
      </c>
    </row>
    <row r="199" spans="1:35" x14ac:dyDescent="0.25">
      <c r="A199" t="s">
        <v>11966</v>
      </c>
      <c r="B199" t="s">
        <v>16937</v>
      </c>
      <c r="C199" t="str">
        <f>T("177.1650")</f>
        <v>177.1650</v>
      </c>
      <c r="X199" t="s">
        <v>16938</v>
      </c>
      <c r="Y199" t="s">
        <v>16937</v>
      </c>
      <c r="Z199" t="s">
        <v>16939</v>
      </c>
      <c r="AA199" t="s">
        <v>16940</v>
      </c>
      <c r="AB199" t="s">
        <v>16941</v>
      </c>
      <c r="AC199" t="s">
        <v>16942</v>
      </c>
      <c r="AD199" t="s">
        <v>16943</v>
      </c>
      <c r="AE199" t="s">
        <v>16944</v>
      </c>
      <c r="AF199" t="s">
        <v>16945</v>
      </c>
      <c r="AG199" t="s">
        <v>16946</v>
      </c>
      <c r="AH199" t="s">
        <v>16947</v>
      </c>
      <c r="AI199" t="s">
        <v>16948</v>
      </c>
    </row>
    <row r="200" spans="1:35" x14ac:dyDescent="0.25">
      <c r="A200" t="s">
        <v>8601</v>
      </c>
      <c r="B200" t="s">
        <v>16949</v>
      </c>
      <c r="C200" t="str">
        <f>T("176.170")</f>
        <v>176.170</v>
      </c>
      <c r="X200" t="s">
        <v>16949</v>
      </c>
      <c r="Y200" t="s">
        <v>16950</v>
      </c>
      <c r="Z200" t="s">
        <v>16951</v>
      </c>
      <c r="AA200" t="s">
        <v>16952</v>
      </c>
    </row>
    <row r="201" spans="1:35" x14ac:dyDescent="0.25">
      <c r="A201" t="s">
        <v>11967</v>
      </c>
      <c r="B201" t="s">
        <v>16953</v>
      </c>
      <c r="X201" t="s">
        <v>16953</v>
      </c>
      <c r="Y201" t="s">
        <v>16954</v>
      </c>
      <c r="Z201" t="s">
        <v>16955</v>
      </c>
      <c r="AA201" t="s">
        <v>16956</v>
      </c>
      <c r="AB201" t="s">
        <v>16957</v>
      </c>
    </row>
    <row r="202" spans="1:35" x14ac:dyDescent="0.25">
      <c r="A202" t="s">
        <v>8639</v>
      </c>
      <c r="B202" t="s">
        <v>16958</v>
      </c>
      <c r="C202" t="str">
        <f>T("177.1200")</f>
        <v>177.1200</v>
      </c>
      <c r="D202" t="str">
        <f>T("177.1210")</f>
        <v>177.1210</v>
      </c>
      <c r="X202" t="s">
        <v>16958</v>
      </c>
      <c r="Y202" t="s">
        <v>16959</v>
      </c>
      <c r="Z202" t="s">
        <v>16960</v>
      </c>
      <c r="AA202" t="s">
        <v>16961</v>
      </c>
      <c r="AB202" t="s">
        <v>16962</v>
      </c>
      <c r="AC202" t="s">
        <v>16963</v>
      </c>
    </row>
    <row r="203" spans="1:35" x14ac:dyDescent="0.25">
      <c r="A203" t="s">
        <v>8756</v>
      </c>
      <c r="B203" t="s">
        <v>16964</v>
      </c>
      <c r="C203" t="str">
        <f>T("175.105")</f>
        <v>175.105</v>
      </c>
      <c r="X203" t="s">
        <v>16964</v>
      </c>
      <c r="Y203" t="s">
        <v>16965</v>
      </c>
      <c r="Z203" t="s">
        <v>16966</v>
      </c>
      <c r="AA203" t="s">
        <v>16967</v>
      </c>
    </row>
    <row r="204" spans="1:35" x14ac:dyDescent="0.25">
      <c r="A204" t="s">
        <v>11968</v>
      </c>
      <c r="B204" t="s">
        <v>16968</v>
      </c>
      <c r="C204" t="str">
        <f>T("178.3570")</f>
        <v>178.3570</v>
      </c>
      <c r="D204" t="str">
        <f>T("178.3910")</f>
        <v>178.3910</v>
      </c>
      <c r="X204" t="s">
        <v>16968</v>
      </c>
      <c r="Y204" t="s">
        <v>16969</v>
      </c>
      <c r="Z204" t="s">
        <v>16970</v>
      </c>
      <c r="AA204" t="s">
        <v>16971</v>
      </c>
    </row>
    <row r="205" spans="1:35" x14ac:dyDescent="0.25">
      <c r="A205" t="s">
        <v>11969</v>
      </c>
      <c r="B205" t="s">
        <v>16972</v>
      </c>
      <c r="C205" t="str">
        <f>T("175.105")</f>
        <v>175.105</v>
      </c>
      <c r="X205" t="s">
        <v>16972</v>
      </c>
      <c r="Y205" t="s">
        <v>16973</v>
      </c>
      <c r="Z205" t="s">
        <v>16974</v>
      </c>
    </row>
    <row r="206" spans="1:35" x14ac:dyDescent="0.25">
      <c r="A206" t="s">
        <v>8787</v>
      </c>
      <c r="B206" t="s">
        <v>16975</v>
      </c>
      <c r="C206" t="str">
        <f>T("177.1680")</f>
        <v>177.1680</v>
      </c>
      <c r="X206" t="s">
        <v>16976</v>
      </c>
      <c r="Y206" t="s">
        <v>16975</v>
      </c>
      <c r="Z206" t="s">
        <v>16977</v>
      </c>
      <c r="AA206" t="s">
        <v>16978</v>
      </c>
      <c r="AB206" t="s">
        <v>16979</v>
      </c>
      <c r="AC206" t="s">
        <v>16980</v>
      </c>
      <c r="AD206" t="s">
        <v>16981</v>
      </c>
      <c r="AE206" t="s">
        <v>16982</v>
      </c>
      <c r="AF206" t="s">
        <v>16983</v>
      </c>
    </row>
    <row r="207" spans="1:35" x14ac:dyDescent="0.25">
      <c r="A207" t="s">
        <v>11970</v>
      </c>
      <c r="B207" t="s">
        <v>16984</v>
      </c>
      <c r="C207" t="str">
        <f>T("175.105")</f>
        <v>175.105</v>
      </c>
      <c r="D207" t="str">
        <f>T("175.300")</f>
        <v>175.300</v>
      </c>
      <c r="E207" t="str">
        <f>T("176.170")</f>
        <v>176.170</v>
      </c>
      <c r="F207" t="str">
        <f>T("176.180")</f>
        <v>176.180</v>
      </c>
      <c r="G207" t="str">
        <f>T("177.1200")</f>
        <v>177.1200</v>
      </c>
      <c r="H207" t="str">
        <f>T("177.2600")</f>
        <v>177.2600</v>
      </c>
      <c r="X207" t="s">
        <v>16984</v>
      </c>
      <c r="Y207" t="s">
        <v>16985</v>
      </c>
      <c r="Z207" t="s">
        <v>16986</v>
      </c>
      <c r="AA207" t="s">
        <v>16987</v>
      </c>
      <c r="AB207" t="s">
        <v>16988</v>
      </c>
      <c r="AC207" t="s">
        <v>16989</v>
      </c>
      <c r="AD207" t="s">
        <v>16990</v>
      </c>
      <c r="AE207" t="s">
        <v>16991</v>
      </c>
      <c r="AF207" t="s">
        <v>16992</v>
      </c>
    </row>
    <row r="208" spans="1:35" x14ac:dyDescent="0.25">
      <c r="A208" t="s">
        <v>8755</v>
      </c>
      <c r="B208" t="s">
        <v>16993</v>
      </c>
      <c r="C208" t="str">
        <f>T("175.105")</f>
        <v>175.105</v>
      </c>
      <c r="D208" t="str">
        <f>T("175.300")</f>
        <v>175.300</v>
      </c>
      <c r="E208" t="str">
        <f>T("177.1200")</f>
        <v>177.1200</v>
      </c>
      <c r="F208" t="str">
        <f>T("177.1390")</f>
        <v>177.1390</v>
      </c>
      <c r="G208" t="str">
        <f>T("178.3740")</f>
        <v>178.3740</v>
      </c>
      <c r="H208" t="str">
        <f>T("178.3910")</f>
        <v>178.3910</v>
      </c>
      <c r="X208" t="s">
        <v>16993</v>
      </c>
      <c r="Y208" t="s">
        <v>16994</v>
      </c>
      <c r="Z208" t="s">
        <v>16995</v>
      </c>
      <c r="AA208" t="s">
        <v>16996</v>
      </c>
      <c r="AB208" t="s">
        <v>16997</v>
      </c>
      <c r="AC208" t="s">
        <v>16998</v>
      </c>
      <c r="AD208" t="s">
        <v>16999</v>
      </c>
      <c r="AE208" t="s">
        <v>17000</v>
      </c>
      <c r="AF208" t="s">
        <v>17001</v>
      </c>
      <c r="AG208" t="s">
        <v>17002</v>
      </c>
    </row>
    <row r="209" spans="1:31" x14ac:dyDescent="0.25">
      <c r="A209" t="s">
        <v>8567</v>
      </c>
      <c r="B209" t="s">
        <v>17003</v>
      </c>
      <c r="C209" t="str">
        <f>T("175.105")</f>
        <v>175.105</v>
      </c>
      <c r="D209" t="str">
        <f>T("176.180")</f>
        <v>176.180</v>
      </c>
      <c r="E209" t="str">
        <f>T("178.3910")</f>
        <v>178.3910</v>
      </c>
      <c r="X209" t="s">
        <v>17003</v>
      </c>
      <c r="Y209" t="s">
        <v>17004</v>
      </c>
      <c r="Z209" t="s">
        <v>17005</v>
      </c>
      <c r="AA209" t="s">
        <v>17006</v>
      </c>
    </row>
    <row r="210" spans="1:31" x14ac:dyDescent="0.25">
      <c r="A210" t="s">
        <v>11971</v>
      </c>
      <c r="B210" t="s">
        <v>17007</v>
      </c>
      <c r="C210" t="str">
        <f>T("176.200")</f>
        <v>176.200</v>
      </c>
      <c r="D210" t="str">
        <f>T("177.1200")</f>
        <v>177.1200</v>
      </c>
      <c r="X210" t="s">
        <v>17007</v>
      </c>
      <c r="Y210" t="s">
        <v>17008</v>
      </c>
      <c r="Z210" t="s">
        <v>17009</v>
      </c>
      <c r="AA210" t="s">
        <v>17010</v>
      </c>
    </row>
    <row r="211" spans="1:31" x14ac:dyDescent="0.25">
      <c r="A211" t="s">
        <v>8782</v>
      </c>
      <c r="B211" t="s">
        <v>17011</v>
      </c>
      <c r="C211" t="str">
        <f>T("175.105")</f>
        <v>175.105</v>
      </c>
      <c r="D211" t="str">
        <f>T("177.1050")</f>
        <v>177.1050</v>
      </c>
      <c r="E211" t="str">
        <f>T("178.2010")</f>
        <v>178.2010</v>
      </c>
      <c r="X211" t="s">
        <v>17012</v>
      </c>
      <c r="Y211" t="s">
        <v>17013</v>
      </c>
      <c r="Z211" t="s">
        <v>17014</v>
      </c>
      <c r="AA211" t="s">
        <v>17015</v>
      </c>
      <c r="AB211" t="s">
        <v>17016</v>
      </c>
      <c r="AC211" t="s">
        <v>17017</v>
      </c>
      <c r="AD211" t="s">
        <v>17018</v>
      </c>
      <c r="AE211" t="s">
        <v>17019</v>
      </c>
    </row>
    <row r="212" spans="1:31" x14ac:dyDescent="0.25">
      <c r="A212" t="s">
        <v>11972</v>
      </c>
      <c r="B212" t="s">
        <v>17020</v>
      </c>
      <c r="C212" t="str">
        <f>T("175.105")</f>
        <v>175.105</v>
      </c>
      <c r="D212" t="str">
        <f>T("175.300")</f>
        <v>175.300</v>
      </c>
      <c r="E212" t="str">
        <f>T("176.170")</f>
        <v>176.170</v>
      </c>
      <c r="F212" t="str">
        <f>T("176.180")</f>
        <v>176.180</v>
      </c>
      <c r="G212" t="str">
        <f>T("177.1010")</f>
        <v>177.1010</v>
      </c>
      <c r="H212" t="str">
        <f>T("177.1200")</f>
        <v>177.1200</v>
      </c>
      <c r="X212" t="s">
        <v>17020</v>
      </c>
      <c r="Y212" t="s">
        <v>17021</v>
      </c>
      <c r="Z212" t="s">
        <v>17022</v>
      </c>
      <c r="AA212" t="s">
        <v>17023</v>
      </c>
      <c r="AB212" t="s">
        <v>17024</v>
      </c>
      <c r="AC212" t="s">
        <v>17025</v>
      </c>
    </row>
    <row r="213" spans="1:31" x14ac:dyDescent="0.25">
      <c r="A213" t="s">
        <v>8784</v>
      </c>
      <c r="B213" t="s">
        <v>17026</v>
      </c>
      <c r="C213" t="str">
        <f>T("176.210")</f>
        <v>176.210</v>
      </c>
      <c r="X213" t="s">
        <v>17027</v>
      </c>
      <c r="Y213" t="s">
        <v>17028</v>
      </c>
      <c r="Z213" t="s">
        <v>17029</v>
      </c>
      <c r="AA213" t="s">
        <v>17030</v>
      </c>
    </row>
    <row r="214" spans="1:31" x14ac:dyDescent="0.25">
      <c r="A214" t="s">
        <v>11973</v>
      </c>
      <c r="B214" t="s">
        <v>17031</v>
      </c>
      <c r="C214" t="str">
        <f>T("175.105")</f>
        <v>175.105</v>
      </c>
      <c r="D214" t="str">
        <f>T("176.200")</f>
        <v>176.200</v>
      </c>
      <c r="E214" t="str">
        <f>T("177.1200")</f>
        <v>177.1200</v>
      </c>
      <c r="X214" t="s">
        <v>17031</v>
      </c>
      <c r="Y214" t="s">
        <v>17032</v>
      </c>
      <c r="Z214" t="s">
        <v>17033</v>
      </c>
      <c r="AA214" t="s">
        <v>17034</v>
      </c>
      <c r="AB214" t="s">
        <v>17035</v>
      </c>
    </row>
    <row r="215" spans="1:31" x14ac:dyDescent="0.25">
      <c r="A215" t="s">
        <v>8622</v>
      </c>
      <c r="B215" t="s">
        <v>17036</v>
      </c>
      <c r="X215" t="s">
        <v>17036</v>
      </c>
      <c r="Y215" t="s">
        <v>17037</v>
      </c>
    </row>
    <row r="216" spans="1:31" x14ac:dyDescent="0.25">
      <c r="A216" t="s">
        <v>11974</v>
      </c>
      <c r="B216" t="s">
        <v>17038</v>
      </c>
      <c r="C216" t="str">
        <f>T("175.105")</f>
        <v>175.105</v>
      </c>
      <c r="D216" t="str">
        <f>T("176.180")</f>
        <v>176.180</v>
      </c>
      <c r="E216" t="str">
        <f>T("177.1200")</f>
        <v>177.1200</v>
      </c>
      <c r="F216" t="str">
        <f>T("177.1210")</f>
        <v>177.1210</v>
      </c>
      <c r="G216" t="str">
        <f>T("177.1350")</f>
        <v>177.1350</v>
      </c>
      <c r="H216" t="str">
        <f>T("178.3860")</f>
        <v>178.3860</v>
      </c>
      <c r="I216" t="str">
        <f>T("179.45")</f>
        <v>179.45</v>
      </c>
      <c r="X216" t="s">
        <v>17038</v>
      </c>
      <c r="Y216" t="s">
        <v>17039</v>
      </c>
      <c r="Z216" t="s">
        <v>17040</v>
      </c>
      <c r="AA216" t="s">
        <v>17041</v>
      </c>
      <c r="AB216" t="s">
        <v>17042</v>
      </c>
    </row>
    <row r="217" spans="1:31" x14ac:dyDescent="0.25">
      <c r="A217" t="s">
        <v>11975</v>
      </c>
      <c r="B217" t="s">
        <v>17043</v>
      </c>
      <c r="C217" t="str">
        <f>T("177.1210")</f>
        <v>177.1210</v>
      </c>
      <c r="X217" t="s">
        <v>17043</v>
      </c>
    </row>
    <row r="218" spans="1:31" x14ac:dyDescent="0.25">
      <c r="A218" t="s">
        <v>11976</v>
      </c>
      <c r="B218" t="s">
        <v>17044</v>
      </c>
      <c r="C218" t="str">
        <f>T("176.180")</f>
        <v>176.180</v>
      </c>
      <c r="D218" t="str">
        <f>T("177.1200")</f>
        <v>177.1200</v>
      </c>
      <c r="X218" t="s">
        <v>17044</v>
      </c>
      <c r="Y218" t="s">
        <v>17045</v>
      </c>
      <c r="Z218" t="s">
        <v>17046</v>
      </c>
      <c r="AA218" t="s">
        <v>17047</v>
      </c>
      <c r="AB218" t="s">
        <v>17048</v>
      </c>
      <c r="AC218" t="s">
        <v>17049</v>
      </c>
    </row>
    <row r="219" spans="1:31" x14ac:dyDescent="0.25">
      <c r="A219" t="s">
        <v>11977</v>
      </c>
      <c r="B219" t="s">
        <v>17050</v>
      </c>
      <c r="C219" t="str">
        <f>T("175.300")</f>
        <v>175.300</v>
      </c>
      <c r="X219" t="s">
        <v>17051</v>
      </c>
      <c r="Y219" t="s">
        <v>17050</v>
      </c>
      <c r="Z219" t="s">
        <v>17052</v>
      </c>
      <c r="AA219" t="s">
        <v>17053</v>
      </c>
    </row>
    <row r="220" spans="1:31" x14ac:dyDescent="0.25">
      <c r="A220" t="s">
        <v>11978</v>
      </c>
      <c r="B220" t="s">
        <v>17054</v>
      </c>
      <c r="C220" t="str">
        <f>T("175.105")</f>
        <v>175.105</v>
      </c>
      <c r="D220" t="str">
        <f>T("176.170")</f>
        <v>176.170</v>
      </c>
      <c r="X220" t="s">
        <v>17054</v>
      </c>
      <c r="Y220" t="s">
        <v>17055</v>
      </c>
      <c r="Z220" t="s">
        <v>17056</v>
      </c>
      <c r="AA220" t="s">
        <v>17057</v>
      </c>
    </row>
    <row r="221" spans="1:31" x14ac:dyDescent="0.25">
      <c r="A221" t="s">
        <v>11979</v>
      </c>
      <c r="B221" t="s">
        <v>17058</v>
      </c>
      <c r="C221" t="str">
        <f>T("178.1010")</f>
        <v>178.1010</v>
      </c>
      <c r="X221" t="s">
        <v>17059</v>
      </c>
      <c r="Y221" t="s">
        <v>17060</v>
      </c>
      <c r="Z221" t="s">
        <v>17058</v>
      </c>
    </row>
    <row r="222" spans="1:31" x14ac:dyDescent="0.25">
      <c r="A222" t="s">
        <v>11980</v>
      </c>
      <c r="B222" t="s">
        <v>17061</v>
      </c>
      <c r="C222" t="str">
        <f>T("178.1010")</f>
        <v>178.1010</v>
      </c>
      <c r="X222" t="s">
        <v>17061</v>
      </c>
    </row>
    <row r="223" spans="1:31" x14ac:dyDescent="0.25">
      <c r="A223" t="s">
        <v>11981</v>
      </c>
      <c r="B223" t="s">
        <v>17062</v>
      </c>
      <c r="C223" t="str">
        <f>T("176.180")</f>
        <v>176.180</v>
      </c>
      <c r="X223" t="s">
        <v>17063</v>
      </c>
      <c r="Y223" t="s">
        <v>17064</v>
      </c>
      <c r="Z223" t="s">
        <v>17065</v>
      </c>
      <c r="AA223" t="s">
        <v>17066</v>
      </c>
    </row>
    <row r="224" spans="1:31" x14ac:dyDescent="0.25">
      <c r="A224" t="s">
        <v>11982</v>
      </c>
      <c r="B224" t="s">
        <v>17067</v>
      </c>
      <c r="C224" t="str">
        <f>T("175.300")</f>
        <v>175.300</v>
      </c>
      <c r="X224" t="s">
        <v>17067</v>
      </c>
    </row>
    <row r="225" spans="1:37" x14ac:dyDescent="0.25">
      <c r="A225" t="s">
        <v>11983</v>
      </c>
      <c r="B225" t="s">
        <v>17068</v>
      </c>
      <c r="C225" t="str">
        <f>T("175.105")</f>
        <v>175.105</v>
      </c>
      <c r="D225" t="str">
        <f>T("176.180")</f>
        <v>176.180</v>
      </c>
      <c r="X225" t="s">
        <v>17069</v>
      </c>
      <c r="Y225" t="s">
        <v>17070</v>
      </c>
      <c r="Z225" t="s">
        <v>17068</v>
      </c>
      <c r="AA225" t="s">
        <v>17071</v>
      </c>
      <c r="AB225" t="s">
        <v>17072</v>
      </c>
      <c r="AC225" t="s">
        <v>17073</v>
      </c>
      <c r="AD225" t="s">
        <v>17074</v>
      </c>
      <c r="AE225" t="s">
        <v>17075</v>
      </c>
    </row>
    <row r="226" spans="1:37" x14ac:dyDescent="0.25">
      <c r="A226" t="s">
        <v>11984</v>
      </c>
      <c r="B226" t="s">
        <v>17076</v>
      </c>
      <c r="C226" t="str">
        <f>T("177.1200")</f>
        <v>177.1200</v>
      </c>
      <c r="D226" t="str">
        <f>T("177.1390")</f>
        <v>177.1390</v>
      </c>
      <c r="E226" t="str">
        <f>T("177.1395")</f>
        <v>177.1395</v>
      </c>
      <c r="F226" t="str">
        <f>T("177.1520")</f>
        <v>177.1520</v>
      </c>
      <c r="G226" t="str">
        <f>T("178.1005")</f>
        <v>178.1005</v>
      </c>
      <c r="X226" t="s">
        <v>17076</v>
      </c>
      <c r="Y226" t="s">
        <v>17077</v>
      </c>
      <c r="Z226" t="s">
        <v>17078</v>
      </c>
    </row>
    <row r="227" spans="1:37" x14ac:dyDescent="0.25">
      <c r="A227" t="s">
        <v>11985</v>
      </c>
      <c r="B227" t="s">
        <v>17079</v>
      </c>
      <c r="C227" t="str">
        <f>T("175.105")</f>
        <v>175.105</v>
      </c>
      <c r="D227" t="str">
        <f>T("175.300")</f>
        <v>175.300</v>
      </c>
      <c r="E227" t="str">
        <f>T("177.1200")</f>
        <v>177.1200</v>
      </c>
      <c r="F227" t="str">
        <f>T("177.1520")</f>
        <v>177.1520</v>
      </c>
      <c r="G227" t="str">
        <f>T("177.1980")</f>
        <v>177.1980</v>
      </c>
      <c r="H227" t="str">
        <f>T("177.2250")</f>
        <v>177.2250</v>
      </c>
      <c r="I227" t="str">
        <f>T("177.2600")</f>
        <v>177.2600</v>
      </c>
      <c r="X227" t="s">
        <v>17079</v>
      </c>
      <c r="Y227" t="s">
        <v>17080</v>
      </c>
      <c r="Z227" t="s">
        <v>17081</v>
      </c>
      <c r="AA227" t="s">
        <v>17082</v>
      </c>
      <c r="AB227" t="s">
        <v>17083</v>
      </c>
    </row>
    <row r="228" spans="1:37" x14ac:dyDescent="0.25">
      <c r="A228" t="s">
        <v>11986</v>
      </c>
      <c r="B228" t="s">
        <v>17084</v>
      </c>
      <c r="C228" t="str">
        <f>T("175.105")</f>
        <v>175.105</v>
      </c>
      <c r="D228" t="str">
        <f>T("176.180")</f>
        <v>176.180</v>
      </c>
      <c r="E228" t="str">
        <f>T("177.1210")</f>
        <v>177.1210</v>
      </c>
      <c r="F228" t="str">
        <f>T("177.1390")</f>
        <v>177.1390</v>
      </c>
      <c r="G228" t="str">
        <f>T("177.1420")</f>
        <v>177.1420</v>
      </c>
      <c r="H228" t="str">
        <f>T("177.1430")</f>
        <v>177.1430</v>
      </c>
      <c r="I228" t="str">
        <f>T("177.1520")</f>
        <v>177.1520</v>
      </c>
      <c r="J228" t="str">
        <f>T("177.2600")</f>
        <v>177.2600</v>
      </c>
      <c r="X228" t="s">
        <v>17084</v>
      </c>
      <c r="Y228" t="s">
        <v>17085</v>
      </c>
      <c r="Z228" t="s">
        <v>17086</v>
      </c>
      <c r="AA228" t="s">
        <v>17087</v>
      </c>
      <c r="AB228" t="s">
        <v>17088</v>
      </c>
      <c r="AC228" t="s">
        <v>17089</v>
      </c>
      <c r="AD228" t="s">
        <v>17090</v>
      </c>
      <c r="AE228" t="s">
        <v>17091</v>
      </c>
      <c r="AF228" t="s">
        <v>17092</v>
      </c>
      <c r="AG228" t="s">
        <v>17093</v>
      </c>
    </row>
    <row r="229" spans="1:37" x14ac:dyDescent="0.25">
      <c r="A229" t="s">
        <v>11987</v>
      </c>
      <c r="B229" t="s">
        <v>17094</v>
      </c>
      <c r="C229" t="str">
        <f>T("176.180")</f>
        <v>176.180</v>
      </c>
      <c r="X229" t="s">
        <v>17095</v>
      </c>
      <c r="Y229" t="s">
        <v>17096</v>
      </c>
      <c r="Z229" t="s">
        <v>17097</v>
      </c>
      <c r="AA229" t="s">
        <v>17094</v>
      </c>
      <c r="AB229" t="s">
        <v>17098</v>
      </c>
    </row>
    <row r="230" spans="1:37" x14ac:dyDescent="0.25">
      <c r="A230" t="s">
        <v>8826</v>
      </c>
      <c r="B230" t="s">
        <v>17099</v>
      </c>
      <c r="C230" t="str">
        <f>T("175.300")</f>
        <v>175.300</v>
      </c>
      <c r="D230" t="str">
        <f>T("175.320")</f>
        <v>175.320</v>
      </c>
      <c r="E230" t="str">
        <f>T("176.180")</f>
        <v>176.180</v>
      </c>
      <c r="F230" t="str">
        <f>T("176.210")</f>
        <v>176.210</v>
      </c>
      <c r="G230" t="str">
        <f>T("177.1390")</f>
        <v>177.1390</v>
      </c>
      <c r="H230" t="str">
        <f>T("177.2420")</f>
        <v>177.2420</v>
      </c>
      <c r="I230" t="str">
        <f>T("178.2010")</f>
        <v>178.2010</v>
      </c>
      <c r="X230" t="s">
        <v>17099</v>
      </c>
      <c r="Y230" t="s">
        <v>17100</v>
      </c>
      <c r="Z230" t="s">
        <v>17101</v>
      </c>
      <c r="AA230" t="s">
        <v>17102</v>
      </c>
      <c r="AB230" t="s">
        <v>17103</v>
      </c>
      <c r="AC230" t="s">
        <v>17104</v>
      </c>
      <c r="AD230" t="s">
        <v>17105</v>
      </c>
    </row>
    <row r="231" spans="1:37" x14ac:dyDescent="0.25">
      <c r="A231" t="s">
        <v>11988</v>
      </c>
      <c r="B231" t="s">
        <v>17106</v>
      </c>
      <c r="C231" t="str">
        <f>T("175.105")</f>
        <v>175.105</v>
      </c>
      <c r="D231" t="str">
        <f>T("176.170")</f>
        <v>176.170</v>
      </c>
      <c r="E231" t="str">
        <f>T("177.1200")</f>
        <v>177.1200</v>
      </c>
      <c r="F231" t="str">
        <f>T("177.1580")</f>
        <v>177.1580</v>
      </c>
      <c r="G231" t="str">
        <f>T("177.1585")</f>
        <v>177.1585</v>
      </c>
      <c r="X231" t="s">
        <v>17107</v>
      </c>
      <c r="Y231" t="s">
        <v>17108</v>
      </c>
      <c r="Z231" t="s">
        <v>17109</v>
      </c>
      <c r="AA231" t="s">
        <v>17110</v>
      </c>
    </row>
    <row r="232" spans="1:37" x14ac:dyDescent="0.25">
      <c r="A232" t="s">
        <v>8724</v>
      </c>
      <c r="B232" t="s">
        <v>17111</v>
      </c>
      <c r="C232" t="str">
        <f>T("175.105")</f>
        <v>175.105</v>
      </c>
      <c r="D232" t="str">
        <f>T("177.2420")</f>
        <v>177.2420</v>
      </c>
      <c r="X232" t="s">
        <v>17111</v>
      </c>
      <c r="Y232" t="s">
        <v>17112</v>
      </c>
    </row>
    <row r="233" spans="1:37" x14ac:dyDescent="0.25">
      <c r="A233" t="s">
        <v>11989</v>
      </c>
      <c r="B233" t="s">
        <v>17113</v>
      </c>
      <c r="C233" t="str">
        <f>T("177.1380")</f>
        <v>177.1380</v>
      </c>
      <c r="D233" t="str">
        <f>T("177.1550")</f>
        <v>177.1550</v>
      </c>
      <c r="E233" t="str">
        <f>T("177.2400")</f>
        <v>177.2400</v>
      </c>
      <c r="F233" t="str">
        <f>T("177.2600")</f>
        <v>177.2600</v>
      </c>
      <c r="X233" t="s">
        <v>17114</v>
      </c>
      <c r="Y233" t="s">
        <v>17115</v>
      </c>
      <c r="Z233" t="s">
        <v>17113</v>
      </c>
      <c r="AA233" t="s">
        <v>17116</v>
      </c>
      <c r="AB233" t="s">
        <v>17117</v>
      </c>
      <c r="AC233" t="s">
        <v>17118</v>
      </c>
    </row>
    <row r="234" spans="1:37" x14ac:dyDescent="0.25">
      <c r="A234" t="s">
        <v>11990</v>
      </c>
      <c r="B234" t="s">
        <v>17119</v>
      </c>
      <c r="C234" t="str">
        <f>T("177.1350")</f>
        <v>177.1350</v>
      </c>
      <c r="D234" t="str">
        <f>T("177.1550")</f>
        <v>177.1550</v>
      </c>
      <c r="E234" t="str">
        <f>T("177.2600")</f>
        <v>177.2600</v>
      </c>
      <c r="X234" t="s">
        <v>17120</v>
      </c>
      <c r="Y234" t="s">
        <v>17119</v>
      </c>
      <c r="Z234" t="s">
        <v>17121</v>
      </c>
      <c r="AA234" t="s">
        <v>17122</v>
      </c>
      <c r="AB234" t="s">
        <v>17123</v>
      </c>
      <c r="AC234" t="s">
        <v>17124</v>
      </c>
    </row>
    <row r="235" spans="1:37" x14ac:dyDescent="0.25">
      <c r="A235" t="s">
        <v>11991</v>
      </c>
      <c r="B235" t="s">
        <v>17125</v>
      </c>
      <c r="C235" t="str">
        <f>T("175.105")</f>
        <v>175.105</v>
      </c>
      <c r="X235" t="s">
        <v>17126</v>
      </c>
      <c r="Y235" t="s">
        <v>17127</v>
      </c>
      <c r="Z235" t="s">
        <v>17128</v>
      </c>
      <c r="AA235" t="s">
        <v>17129</v>
      </c>
      <c r="AB235" t="s">
        <v>17130</v>
      </c>
      <c r="AC235" t="s">
        <v>17131</v>
      </c>
      <c r="AD235" t="s">
        <v>17132</v>
      </c>
      <c r="AE235" t="s">
        <v>17133</v>
      </c>
      <c r="AF235" t="s">
        <v>17134</v>
      </c>
      <c r="AG235" t="s">
        <v>17135</v>
      </c>
      <c r="AH235" t="s">
        <v>17136</v>
      </c>
      <c r="AI235" t="s">
        <v>17137</v>
      </c>
      <c r="AJ235" t="s">
        <v>17138</v>
      </c>
      <c r="AK235" t="s">
        <v>17139</v>
      </c>
    </row>
    <row r="236" spans="1:37" x14ac:dyDescent="0.25">
      <c r="A236" t="s">
        <v>11992</v>
      </c>
      <c r="B236" t="s">
        <v>17140</v>
      </c>
      <c r="C236" t="str">
        <f>T("178.3910")</f>
        <v>178.3910</v>
      </c>
      <c r="X236" t="s">
        <v>17140</v>
      </c>
      <c r="Y236" t="s">
        <v>17141</v>
      </c>
      <c r="Z236" t="s">
        <v>17142</v>
      </c>
      <c r="AA236" t="s">
        <v>17143</v>
      </c>
    </row>
    <row r="237" spans="1:37" x14ac:dyDescent="0.25">
      <c r="A237" t="s">
        <v>11993</v>
      </c>
      <c r="B237" t="s">
        <v>17144</v>
      </c>
      <c r="C237" t="str">
        <f>T("178.3297")</f>
        <v>178.3297</v>
      </c>
      <c r="X237" t="s">
        <v>17145</v>
      </c>
      <c r="Y237" t="s">
        <v>17146</v>
      </c>
      <c r="Z237" t="s">
        <v>17147</v>
      </c>
      <c r="AA237" t="s">
        <v>17148</v>
      </c>
      <c r="AB237" t="s">
        <v>17149</v>
      </c>
      <c r="AC237" t="s">
        <v>17150</v>
      </c>
    </row>
    <row r="238" spans="1:37" x14ac:dyDescent="0.25">
      <c r="A238" t="s">
        <v>11994</v>
      </c>
      <c r="B238" t="s">
        <v>17151</v>
      </c>
      <c r="C238" t="str">
        <f>T("175.300")</f>
        <v>175.300</v>
      </c>
      <c r="X238" t="s">
        <v>17151</v>
      </c>
      <c r="Y238" t="s">
        <v>17152</v>
      </c>
      <c r="Z238" t="s">
        <v>17153</v>
      </c>
    </row>
    <row r="239" spans="1:37" x14ac:dyDescent="0.25">
      <c r="A239" t="s">
        <v>8688</v>
      </c>
      <c r="B239" t="s">
        <v>17154</v>
      </c>
      <c r="C239" t="str">
        <f>T("177.1900")</f>
        <v>177.1900</v>
      </c>
      <c r="X239" t="s">
        <v>17154</v>
      </c>
      <c r="Y239" t="s">
        <v>17155</v>
      </c>
      <c r="Z239" t="s">
        <v>17156</v>
      </c>
      <c r="AA239" t="s">
        <v>17157</v>
      </c>
      <c r="AB239" t="s">
        <v>17158</v>
      </c>
      <c r="AC239" t="s">
        <v>17159</v>
      </c>
      <c r="AD239" t="s">
        <v>17160</v>
      </c>
    </row>
    <row r="240" spans="1:37" x14ac:dyDescent="0.25">
      <c r="A240" t="s">
        <v>8836</v>
      </c>
      <c r="B240" t="s">
        <v>17161</v>
      </c>
      <c r="C240" t="str">
        <f>T("175.105")</f>
        <v>175.105</v>
      </c>
      <c r="D240" t="str">
        <f>T("175.300")</f>
        <v>175.300</v>
      </c>
      <c r="E240" t="str">
        <f>T("175.380")</f>
        <v>175.380</v>
      </c>
      <c r="F240" t="str">
        <f>T("175.390")</f>
        <v>175.390</v>
      </c>
      <c r="G240" t="str">
        <f>T("176.170")</f>
        <v>176.170</v>
      </c>
      <c r="H240" t="str">
        <f>T("176.180")</f>
        <v>176.180</v>
      </c>
      <c r="I240" t="str">
        <f>T("176.210")</f>
        <v>176.210</v>
      </c>
      <c r="J240" t="str">
        <f>T("177.1010")</f>
        <v>177.1010</v>
      </c>
      <c r="K240" t="str">
        <f>T("177.1200")</f>
        <v>177.1200</v>
      </c>
      <c r="L240" t="str">
        <f>T("177.1210")</f>
        <v>177.1210</v>
      </c>
      <c r="M240" t="str">
        <f>T("177.1400")</f>
        <v>177.1400</v>
      </c>
      <c r="N240" t="str">
        <f>T("178.3910")</f>
        <v>178.3910</v>
      </c>
      <c r="O240" t="str">
        <f>T("181.27")</f>
        <v>181.27</v>
      </c>
      <c r="X240" t="s">
        <v>17162</v>
      </c>
      <c r="Y240" t="s">
        <v>17163</v>
      </c>
      <c r="Z240" t="s">
        <v>17161</v>
      </c>
      <c r="AA240" t="s">
        <v>17164</v>
      </c>
      <c r="AB240" t="s">
        <v>17165</v>
      </c>
      <c r="AC240" t="s">
        <v>17166</v>
      </c>
      <c r="AD240" t="s">
        <v>17167</v>
      </c>
      <c r="AE240" t="s">
        <v>17168</v>
      </c>
      <c r="AF240" t="s">
        <v>17169</v>
      </c>
      <c r="AG240" t="s">
        <v>17170</v>
      </c>
      <c r="AH240" t="s">
        <v>17171</v>
      </c>
    </row>
    <row r="241" spans="1:40" x14ac:dyDescent="0.25">
      <c r="A241" t="s">
        <v>11995</v>
      </c>
      <c r="B241" t="s">
        <v>17172</v>
      </c>
      <c r="C241" t="str">
        <f>T("175.105")</f>
        <v>175.105</v>
      </c>
      <c r="X241" t="s">
        <v>17173</v>
      </c>
      <c r="Y241" t="s">
        <v>17174</v>
      </c>
      <c r="Z241" t="s">
        <v>17172</v>
      </c>
      <c r="AA241" t="s">
        <v>17175</v>
      </c>
      <c r="AB241" t="s">
        <v>17176</v>
      </c>
      <c r="AC241" t="s">
        <v>17177</v>
      </c>
      <c r="AD241" t="s">
        <v>17178</v>
      </c>
      <c r="AE241" t="s">
        <v>17179</v>
      </c>
    </row>
    <row r="242" spans="1:40" x14ac:dyDescent="0.25">
      <c r="A242" t="s">
        <v>8764</v>
      </c>
      <c r="B242" t="s">
        <v>17180</v>
      </c>
      <c r="C242" t="str">
        <f>T("175.105")</f>
        <v>175.105</v>
      </c>
      <c r="D242" t="str">
        <f>T("177.1460")</f>
        <v>177.1460</v>
      </c>
      <c r="E242" t="str">
        <f>T("177.2600")</f>
        <v>177.2600</v>
      </c>
      <c r="X242" t="s">
        <v>17180</v>
      </c>
      <c r="Y242" t="s">
        <v>17181</v>
      </c>
      <c r="Z242" t="s">
        <v>17182</v>
      </c>
      <c r="AA242" t="s">
        <v>17183</v>
      </c>
      <c r="AB242" t="s">
        <v>17184</v>
      </c>
      <c r="AC242" t="s">
        <v>17185</v>
      </c>
    </row>
    <row r="243" spans="1:40" x14ac:dyDescent="0.25">
      <c r="A243" t="s">
        <v>11996</v>
      </c>
      <c r="B243" t="s">
        <v>17186</v>
      </c>
      <c r="C243" t="str">
        <f>T("176.170")</f>
        <v>176.170</v>
      </c>
      <c r="D243" t="str">
        <f>T("176.180")</f>
        <v>176.180</v>
      </c>
      <c r="X243" t="s">
        <v>17187</v>
      </c>
      <c r="Y243" t="s">
        <v>17188</v>
      </c>
      <c r="Z243" t="s">
        <v>17189</v>
      </c>
      <c r="AA243" t="s">
        <v>17190</v>
      </c>
      <c r="AB243" t="s">
        <v>17191</v>
      </c>
      <c r="AC243" t="s">
        <v>17192</v>
      </c>
    </row>
    <row r="244" spans="1:40" x14ac:dyDescent="0.25">
      <c r="A244" t="s">
        <v>11997</v>
      </c>
      <c r="B244" t="s">
        <v>17193</v>
      </c>
      <c r="C244" t="str">
        <f>T("175.105")</f>
        <v>175.105</v>
      </c>
      <c r="D244" t="str">
        <f>T("178.2010")</f>
        <v>178.2010</v>
      </c>
      <c r="X244" t="s">
        <v>17193</v>
      </c>
      <c r="Y244" t="s">
        <v>17194</v>
      </c>
      <c r="Z244" t="s">
        <v>17195</v>
      </c>
    </row>
    <row r="245" spans="1:40" x14ac:dyDescent="0.25">
      <c r="A245" t="s">
        <v>11998</v>
      </c>
      <c r="B245" t="s">
        <v>17196</v>
      </c>
      <c r="C245" t="str">
        <f>T("178.2010")</f>
        <v>178.2010</v>
      </c>
      <c r="X245" t="s">
        <v>17197</v>
      </c>
      <c r="Y245" t="s">
        <v>17198</v>
      </c>
      <c r="Z245" t="s">
        <v>17199</v>
      </c>
      <c r="AA245" t="s">
        <v>17200</v>
      </c>
      <c r="AB245" t="s">
        <v>17201</v>
      </c>
    </row>
    <row r="246" spans="1:40" x14ac:dyDescent="0.25">
      <c r="A246" t="s">
        <v>11999</v>
      </c>
      <c r="B246" t="s">
        <v>17202</v>
      </c>
      <c r="C246" t="str">
        <f>T("176.170")</f>
        <v>176.170</v>
      </c>
      <c r="D246" t="str">
        <f>T("176.180")</f>
        <v>176.180</v>
      </c>
      <c r="X246" t="s">
        <v>17202</v>
      </c>
      <c r="Y246" t="s">
        <v>17203</v>
      </c>
      <c r="Z246" t="s">
        <v>17204</v>
      </c>
    </row>
    <row r="247" spans="1:40" x14ac:dyDescent="0.25">
      <c r="A247" t="s">
        <v>12001</v>
      </c>
      <c r="B247" t="s">
        <v>17205</v>
      </c>
      <c r="C247" t="str">
        <f>T("176.170")</f>
        <v>176.170</v>
      </c>
      <c r="X247" t="s">
        <v>17205</v>
      </c>
      <c r="Y247" t="s">
        <v>17206</v>
      </c>
      <c r="Z247" t="s">
        <v>17207</v>
      </c>
      <c r="AA247" t="s">
        <v>17208</v>
      </c>
      <c r="AB247" t="s">
        <v>17209</v>
      </c>
    </row>
    <row r="248" spans="1:40" x14ac:dyDescent="0.25">
      <c r="A248" t="s">
        <v>12002</v>
      </c>
      <c r="B248" t="s">
        <v>17210</v>
      </c>
      <c r="C248" t="str">
        <f>T("176.170")</f>
        <v>176.170</v>
      </c>
      <c r="X248" t="s">
        <v>17211</v>
      </c>
      <c r="Y248" t="s">
        <v>17212</v>
      </c>
      <c r="Z248" t="s">
        <v>17213</v>
      </c>
      <c r="AA248" t="s">
        <v>17214</v>
      </c>
      <c r="AB248" t="s">
        <v>17215</v>
      </c>
      <c r="AC248" t="s">
        <v>17216</v>
      </c>
    </row>
    <row r="249" spans="1:40" x14ac:dyDescent="0.25">
      <c r="A249" t="s">
        <v>12003</v>
      </c>
      <c r="B249" t="s">
        <v>17217</v>
      </c>
      <c r="C249" t="str">
        <f>T("177.2600")</f>
        <v>177.2600</v>
      </c>
      <c r="X249" t="s">
        <v>17217</v>
      </c>
      <c r="Y249" t="s">
        <v>17218</v>
      </c>
      <c r="Z249" t="s">
        <v>17219</v>
      </c>
      <c r="AA249" t="s">
        <v>17220</v>
      </c>
      <c r="AB249" t="s">
        <v>17221</v>
      </c>
      <c r="AC249" t="s">
        <v>17222</v>
      </c>
      <c r="AD249" t="s">
        <v>17223</v>
      </c>
      <c r="AE249" t="s">
        <v>17224</v>
      </c>
      <c r="AF249" t="s">
        <v>17225</v>
      </c>
      <c r="AG249" t="s">
        <v>17226</v>
      </c>
      <c r="AH249" t="s">
        <v>17227</v>
      </c>
      <c r="AI249" t="s">
        <v>17228</v>
      </c>
      <c r="AJ249" t="s">
        <v>17229</v>
      </c>
      <c r="AK249" t="s">
        <v>17230</v>
      </c>
      <c r="AL249" t="s">
        <v>17231</v>
      </c>
      <c r="AM249" t="s">
        <v>17232</v>
      </c>
      <c r="AN249" t="s">
        <v>17233</v>
      </c>
    </row>
    <row r="250" spans="1:40" x14ac:dyDescent="0.25">
      <c r="A250" t="s">
        <v>12004</v>
      </c>
      <c r="B250" t="s">
        <v>17234</v>
      </c>
      <c r="C250" t="str">
        <f>T("177.2400")</f>
        <v>177.2400</v>
      </c>
      <c r="X250" t="s">
        <v>17235</v>
      </c>
      <c r="Y250" t="s">
        <v>17236</v>
      </c>
      <c r="Z250" t="s">
        <v>17237</v>
      </c>
      <c r="AA250" t="s">
        <v>17238</v>
      </c>
      <c r="AB250" t="s">
        <v>17239</v>
      </c>
      <c r="AC250" t="s">
        <v>17240</v>
      </c>
    </row>
    <row r="251" spans="1:40" x14ac:dyDescent="0.25">
      <c r="A251" t="s">
        <v>8822</v>
      </c>
      <c r="B251" t="s">
        <v>17241</v>
      </c>
      <c r="C251" t="str">
        <f>T("175.105")</f>
        <v>175.105</v>
      </c>
      <c r="D251" t="str">
        <f>T("178.2010")</f>
        <v>178.2010</v>
      </c>
      <c r="X251" t="s">
        <v>17241</v>
      </c>
      <c r="Y251" t="s">
        <v>17242</v>
      </c>
      <c r="Z251" t="s">
        <v>17243</v>
      </c>
      <c r="AA251" t="s">
        <v>17244</v>
      </c>
      <c r="AB251" t="s">
        <v>17245</v>
      </c>
      <c r="AC251" t="s">
        <v>17246</v>
      </c>
      <c r="AD251" t="s">
        <v>17247</v>
      </c>
    </row>
    <row r="252" spans="1:40" x14ac:dyDescent="0.25">
      <c r="A252" t="s">
        <v>8671</v>
      </c>
      <c r="B252" t="s">
        <v>17248</v>
      </c>
      <c r="C252" t="str">
        <f>T("175.105")</f>
        <v>175.105</v>
      </c>
      <c r="D252" t="str">
        <f>T("177.1010")</f>
        <v>177.1010</v>
      </c>
      <c r="E252" t="str">
        <f>T("178.3790")</f>
        <v>178.3790</v>
      </c>
      <c r="X252" t="s">
        <v>17248</v>
      </c>
      <c r="Y252" t="s">
        <v>17249</v>
      </c>
      <c r="Z252" t="s">
        <v>17250</v>
      </c>
      <c r="AA252" t="s">
        <v>17251</v>
      </c>
      <c r="AB252" t="s">
        <v>17252</v>
      </c>
      <c r="AC252" t="s">
        <v>17253</v>
      </c>
      <c r="AD252" t="s">
        <v>17254</v>
      </c>
    </row>
    <row r="253" spans="1:40" x14ac:dyDescent="0.25">
      <c r="A253" t="s">
        <v>12005</v>
      </c>
      <c r="B253" t="s">
        <v>17255</v>
      </c>
      <c r="C253" t="str">
        <f>T("175.105")</f>
        <v>175.105</v>
      </c>
      <c r="D253" t="str">
        <f>T("176.180")</f>
        <v>176.180</v>
      </c>
      <c r="X253" t="s">
        <v>17255</v>
      </c>
      <c r="Y253" t="s">
        <v>17256</v>
      </c>
      <c r="Z253" t="s">
        <v>17257</v>
      </c>
      <c r="AA253" t="s">
        <v>17258</v>
      </c>
      <c r="AB253" t="s">
        <v>17259</v>
      </c>
    </row>
    <row r="254" spans="1:40" x14ac:dyDescent="0.25">
      <c r="A254" t="s">
        <v>12006</v>
      </c>
      <c r="B254" t="s">
        <v>17260</v>
      </c>
      <c r="C254" t="str">
        <f>T("178.3450")</f>
        <v>178.3450</v>
      </c>
      <c r="X254" t="s">
        <v>17261</v>
      </c>
      <c r="Y254" t="s">
        <v>17262</v>
      </c>
      <c r="Z254" t="s">
        <v>17260</v>
      </c>
      <c r="AA254" t="s">
        <v>17263</v>
      </c>
      <c r="AB254" t="s">
        <v>17264</v>
      </c>
      <c r="AC254" t="s">
        <v>17265</v>
      </c>
    </row>
    <row r="255" spans="1:40" x14ac:dyDescent="0.25">
      <c r="A255" t="s">
        <v>8800</v>
      </c>
      <c r="B255" t="s">
        <v>17266</v>
      </c>
      <c r="C255" t="str">
        <f>T("175.105")</f>
        <v>175.105</v>
      </c>
      <c r="D255" t="str">
        <f>T("177.2600")</f>
        <v>177.2600</v>
      </c>
      <c r="X255" t="s">
        <v>17266</v>
      </c>
      <c r="Y255" t="s">
        <v>17267</v>
      </c>
      <c r="Z255" t="s">
        <v>17268</v>
      </c>
      <c r="AA255" t="s">
        <v>17269</v>
      </c>
      <c r="AB255" t="s">
        <v>17270</v>
      </c>
    </row>
    <row r="256" spans="1:40" x14ac:dyDescent="0.25">
      <c r="A256" t="s">
        <v>8626</v>
      </c>
      <c r="B256" t="s">
        <v>17271</v>
      </c>
      <c r="C256" t="str">
        <f>T("177.1210")</f>
        <v>177.1210</v>
      </c>
      <c r="X256" t="s">
        <v>17271</v>
      </c>
      <c r="Y256" t="s">
        <v>17272</v>
      </c>
      <c r="Z256" t="s">
        <v>17273</v>
      </c>
      <c r="AA256" t="s">
        <v>17274</v>
      </c>
    </row>
    <row r="257" spans="1:34" x14ac:dyDescent="0.25">
      <c r="A257" t="s">
        <v>8856</v>
      </c>
      <c r="B257" t="s">
        <v>17275</v>
      </c>
      <c r="C257" t="str">
        <f>T("176.300")</f>
        <v>176.300</v>
      </c>
      <c r="X257" t="s">
        <v>17275</v>
      </c>
      <c r="Y257" t="s">
        <v>17276</v>
      </c>
      <c r="Z257" t="s">
        <v>17277</v>
      </c>
    </row>
    <row r="258" spans="1:34" x14ac:dyDescent="0.25">
      <c r="A258" t="s">
        <v>12007</v>
      </c>
      <c r="B258" t="s">
        <v>17278</v>
      </c>
      <c r="C258" t="str">
        <f>T("178.2010")</f>
        <v>178.2010</v>
      </c>
      <c r="X258" t="s">
        <v>17279</v>
      </c>
      <c r="Y258" t="s">
        <v>17280</v>
      </c>
      <c r="Z258" t="s">
        <v>17281</v>
      </c>
    </row>
    <row r="259" spans="1:34" x14ac:dyDescent="0.25">
      <c r="A259" t="s">
        <v>8676</v>
      </c>
      <c r="B259" t="s">
        <v>17282</v>
      </c>
      <c r="C259" t="str">
        <f>T("175.105")</f>
        <v>175.105</v>
      </c>
      <c r="D259" t="str">
        <f>T("177.2470")</f>
        <v>177.2470</v>
      </c>
      <c r="E259" t="str">
        <f>T("177.2480")</f>
        <v>177.2480</v>
      </c>
      <c r="F259" t="str">
        <f>T("177.2600")</f>
        <v>177.2600</v>
      </c>
      <c r="G259" t="str">
        <f>T("178.2010")</f>
        <v>178.2010</v>
      </c>
      <c r="X259" t="s">
        <v>17282</v>
      </c>
      <c r="Y259" t="s">
        <v>17283</v>
      </c>
      <c r="Z259" t="s">
        <v>17284</v>
      </c>
      <c r="AA259" t="s">
        <v>17285</v>
      </c>
      <c r="AB259" t="s">
        <v>17286</v>
      </c>
      <c r="AC259" t="s">
        <v>17287</v>
      </c>
      <c r="AD259" t="s">
        <v>17288</v>
      </c>
      <c r="AE259" t="s">
        <v>17289</v>
      </c>
      <c r="AF259" t="s">
        <v>17290</v>
      </c>
    </row>
    <row r="260" spans="1:34" x14ac:dyDescent="0.25">
      <c r="A260" t="s">
        <v>12008</v>
      </c>
      <c r="B260" t="s">
        <v>17291</v>
      </c>
      <c r="C260" t="str">
        <f>T("178.3297")</f>
        <v>178.3297</v>
      </c>
      <c r="X260" t="s">
        <v>17291</v>
      </c>
      <c r="Y260" t="s">
        <v>17292</v>
      </c>
      <c r="Z260" t="s">
        <v>17293</v>
      </c>
    </row>
    <row r="261" spans="1:34" x14ac:dyDescent="0.25">
      <c r="A261" t="s">
        <v>12009</v>
      </c>
      <c r="B261" t="s">
        <v>17294</v>
      </c>
      <c r="C261" t="str">
        <f>T("176.170")</f>
        <v>176.170</v>
      </c>
      <c r="D261" t="str">
        <f>T("177.2410")</f>
        <v>177.2410</v>
      </c>
      <c r="E261" t="str">
        <f>T("177.2600")</f>
        <v>177.2600</v>
      </c>
      <c r="F261" t="str">
        <f>T("178.3297")</f>
        <v>178.3297</v>
      </c>
      <c r="G261" t="str">
        <f>T("73.1496")</f>
        <v>73.1496</v>
      </c>
      <c r="H261" t="str">
        <f>T("73.2496")</f>
        <v>73.2496</v>
      </c>
      <c r="I261" t="str">
        <f>T("73.350")</f>
        <v>73.350</v>
      </c>
      <c r="X261" t="s">
        <v>17294</v>
      </c>
      <c r="Y261" t="s">
        <v>17295</v>
      </c>
    </row>
    <row r="262" spans="1:34" x14ac:dyDescent="0.25">
      <c r="A262" t="s">
        <v>12010</v>
      </c>
      <c r="B262" t="s">
        <v>17296</v>
      </c>
      <c r="C262" t="str">
        <f>T("177.2600")</f>
        <v>177.2600</v>
      </c>
      <c r="X262" t="s">
        <v>17296</v>
      </c>
    </row>
    <row r="263" spans="1:34" x14ac:dyDescent="0.25">
      <c r="A263" t="s">
        <v>12011</v>
      </c>
      <c r="B263" t="s">
        <v>17297</v>
      </c>
      <c r="C263" t="str">
        <f>T("177.2600")</f>
        <v>177.2600</v>
      </c>
      <c r="X263" t="s">
        <v>17297</v>
      </c>
      <c r="Y263" t="s">
        <v>17298</v>
      </c>
    </row>
    <row r="264" spans="1:34" x14ac:dyDescent="0.25">
      <c r="A264" t="s">
        <v>12012</v>
      </c>
      <c r="B264" t="s">
        <v>17299</v>
      </c>
      <c r="C264" t="str">
        <f>T("175.105")</f>
        <v>175.105</v>
      </c>
      <c r="X264" t="s">
        <v>17299</v>
      </c>
      <c r="Y264" t="s">
        <v>17300</v>
      </c>
    </row>
    <row r="265" spans="1:34" x14ac:dyDescent="0.25">
      <c r="A265" t="s">
        <v>12013</v>
      </c>
      <c r="B265" t="s">
        <v>17301</v>
      </c>
      <c r="C265" t="str">
        <f>T("175.105")</f>
        <v>175.105</v>
      </c>
      <c r="D265" t="str">
        <f>T("175.300")</f>
        <v>175.300</v>
      </c>
      <c r="X265" t="s">
        <v>17301</v>
      </c>
      <c r="Y265" t="s">
        <v>17302</v>
      </c>
    </row>
    <row r="266" spans="1:34" x14ac:dyDescent="0.25">
      <c r="A266" t="s">
        <v>12014</v>
      </c>
      <c r="B266" t="s">
        <v>17303</v>
      </c>
      <c r="C266" t="str">
        <f>T("177.2260")</f>
        <v>177.2260</v>
      </c>
      <c r="X266" t="s">
        <v>17303</v>
      </c>
      <c r="Y266" t="s">
        <v>17304</v>
      </c>
      <c r="Z266" t="s">
        <v>17305</v>
      </c>
    </row>
    <row r="267" spans="1:34" x14ac:dyDescent="0.25">
      <c r="A267" t="s">
        <v>12015</v>
      </c>
      <c r="B267" t="s">
        <v>17306</v>
      </c>
      <c r="C267" t="str">
        <f>T("175.300")</f>
        <v>175.300</v>
      </c>
      <c r="X267" t="s">
        <v>17306</v>
      </c>
    </row>
    <row r="268" spans="1:34" x14ac:dyDescent="0.25">
      <c r="A268" t="s">
        <v>12016</v>
      </c>
      <c r="B268" t="s">
        <v>17307</v>
      </c>
      <c r="C268" t="str">
        <f>T("175.105")</f>
        <v>175.105</v>
      </c>
      <c r="X268" t="s">
        <v>17307</v>
      </c>
      <c r="Y268" t="s">
        <v>17308</v>
      </c>
      <c r="Z268" t="s">
        <v>17309</v>
      </c>
      <c r="AA268" t="s">
        <v>17310</v>
      </c>
      <c r="AB268" t="s">
        <v>17311</v>
      </c>
    </row>
    <row r="269" spans="1:34" x14ac:dyDescent="0.25">
      <c r="A269" t="s">
        <v>12017</v>
      </c>
      <c r="B269" t="s">
        <v>17312</v>
      </c>
      <c r="C269" t="str">
        <f>T("176.180")</f>
        <v>176.180</v>
      </c>
      <c r="X269" t="s">
        <v>17312</v>
      </c>
      <c r="Y269" t="s">
        <v>17313</v>
      </c>
      <c r="Z269" t="s">
        <v>17314</v>
      </c>
      <c r="AA269" t="s">
        <v>17315</v>
      </c>
      <c r="AB269" t="s">
        <v>17316</v>
      </c>
      <c r="AC269" t="s">
        <v>17317</v>
      </c>
    </row>
    <row r="270" spans="1:34" x14ac:dyDescent="0.25">
      <c r="A270" t="s">
        <v>8767</v>
      </c>
      <c r="B270" t="s">
        <v>17318</v>
      </c>
      <c r="C270" t="str">
        <f>T("178.1010")</f>
        <v>178.1010</v>
      </c>
      <c r="X270" t="s">
        <v>17319</v>
      </c>
      <c r="Y270" t="s">
        <v>17320</v>
      </c>
      <c r="Z270" t="s">
        <v>17321</v>
      </c>
      <c r="AA270" t="s">
        <v>17322</v>
      </c>
      <c r="AB270" t="s">
        <v>17323</v>
      </c>
      <c r="AC270" t="s">
        <v>17324</v>
      </c>
      <c r="AD270" t="s">
        <v>17325</v>
      </c>
      <c r="AE270" t="s">
        <v>17326</v>
      </c>
      <c r="AF270" t="s">
        <v>17327</v>
      </c>
      <c r="AG270" t="s">
        <v>17328</v>
      </c>
      <c r="AH270" t="s">
        <v>17329</v>
      </c>
    </row>
    <row r="271" spans="1:34" x14ac:dyDescent="0.25">
      <c r="A271" t="s">
        <v>12018</v>
      </c>
      <c r="B271" t="s">
        <v>17330</v>
      </c>
      <c r="C271" t="str">
        <f>T("177.2800")</f>
        <v>177.2800</v>
      </c>
      <c r="X271" t="s">
        <v>17331</v>
      </c>
      <c r="Y271" t="s">
        <v>17332</v>
      </c>
      <c r="Z271" t="s">
        <v>17333</v>
      </c>
      <c r="AA271" t="s">
        <v>17334</v>
      </c>
      <c r="AB271" t="s">
        <v>17335</v>
      </c>
      <c r="AC271" t="s">
        <v>17336</v>
      </c>
      <c r="AD271" t="s">
        <v>17337</v>
      </c>
      <c r="AE271" t="s">
        <v>17338</v>
      </c>
    </row>
    <row r="272" spans="1:34" x14ac:dyDescent="0.25">
      <c r="A272" t="s">
        <v>8532</v>
      </c>
      <c r="B272" t="s">
        <v>17339</v>
      </c>
      <c r="C272" t="str">
        <f>T("175.105")</f>
        <v>175.105</v>
      </c>
      <c r="X272" t="s">
        <v>17339</v>
      </c>
      <c r="Y272" t="s">
        <v>17340</v>
      </c>
      <c r="Z272" t="s">
        <v>17341</v>
      </c>
      <c r="AA272" t="s">
        <v>17342</v>
      </c>
      <c r="AB272" t="s">
        <v>17343</v>
      </c>
    </row>
    <row r="273" spans="1:35" x14ac:dyDescent="0.25">
      <c r="A273" t="s">
        <v>12019</v>
      </c>
      <c r="B273" t="s">
        <v>17344</v>
      </c>
      <c r="C273" t="str">
        <f>T("177.2600")</f>
        <v>177.2600</v>
      </c>
      <c r="X273" t="s">
        <v>17344</v>
      </c>
      <c r="Y273" t="s">
        <v>17345</v>
      </c>
      <c r="Z273" t="s">
        <v>17346</v>
      </c>
      <c r="AA273" t="s">
        <v>17347</v>
      </c>
      <c r="AB273" t="s">
        <v>17348</v>
      </c>
      <c r="AC273" t="s">
        <v>17349</v>
      </c>
      <c r="AD273" t="s">
        <v>17350</v>
      </c>
      <c r="AE273" t="s">
        <v>17351</v>
      </c>
    </row>
    <row r="274" spans="1:35" x14ac:dyDescent="0.25">
      <c r="A274" t="s">
        <v>12020</v>
      </c>
      <c r="B274" t="s">
        <v>17352</v>
      </c>
      <c r="C274" t="str">
        <f>T("175.105")</f>
        <v>175.105</v>
      </c>
      <c r="D274" t="str">
        <f>T("175.300")</f>
        <v>175.300</v>
      </c>
      <c r="E274" t="str">
        <f>T("177.1210")</f>
        <v>177.1210</v>
      </c>
      <c r="X274" t="s">
        <v>17352</v>
      </c>
      <c r="Y274" t="s">
        <v>17353</v>
      </c>
      <c r="Z274" t="s">
        <v>17354</v>
      </c>
      <c r="AA274" t="s">
        <v>17355</v>
      </c>
      <c r="AB274" t="s">
        <v>17356</v>
      </c>
    </row>
    <row r="275" spans="1:35" x14ac:dyDescent="0.25">
      <c r="A275" t="s">
        <v>8741</v>
      </c>
      <c r="B275" t="s">
        <v>17357</v>
      </c>
      <c r="C275" t="str">
        <f>T("175.105")</f>
        <v>175.105</v>
      </c>
      <c r="D275" t="str">
        <f>T("176.170")</f>
        <v>176.170</v>
      </c>
      <c r="E275" t="str">
        <f>T("176.180")</f>
        <v>176.180</v>
      </c>
      <c r="X275" t="s">
        <v>17357</v>
      </c>
      <c r="Y275" t="s">
        <v>17358</v>
      </c>
      <c r="Z275" t="s">
        <v>17359</v>
      </c>
    </row>
    <row r="276" spans="1:35" x14ac:dyDescent="0.25">
      <c r="A276" t="s">
        <v>8696</v>
      </c>
      <c r="B276" t="s">
        <v>17360</v>
      </c>
      <c r="C276" t="str">
        <f>T("175.105")</f>
        <v>175.105</v>
      </c>
      <c r="X276" t="s">
        <v>17360</v>
      </c>
      <c r="Y276" t="s">
        <v>17361</v>
      </c>
      <c r="Z276" t="s">
        <v>17362</v>
      </c>
      <c r="AA276" t="s">
        <v>17363</v>
      </c>
      <c r="AB276" t="s">
        <v>17364</v>
      </c>
    </row>
    <row r="277" spans="1:35" x14ac:dyDescent="0.25">
      <c r="A277" t="s">
        <v>8623</v>
      </c>
      <c r="B277" t="s">
        <v>17365</v>
      </c>
      <c r="C277" t="str">
        <f>T("177.1200")</f>
        <v>177.1200</v>
      </c>
      <c r="D277" t="str">
        <f>T("177.1500")</f>
        <v>177.1500</v>
      </c>
      <c r="E277" t="str">
        <f>T("177.1590")</f>
        <v>177.1590</v>
      </c>
      <c r="F277" t="str">
        <f>T("177.1630")</f>
        <v>177.1630</v>
      </c>
      <c r="G277" t="str">
        <f>T("177.1660")</f>
        <v>177.1660</v>
      </c>
      <c r="H277" t="str">
        <f>T("177.2600")</f>
        <v>177.2600</v>
      </c>
      <c r="X277" t="s">
        <v>17365</v>
      </c>
      <c r="Y277" t="s">
        <v>17366</v>
      </c>
      <c r="Z277" t="s">
        <v>17367</v>
      </c>
      <c r="AA277" t="s">
        <v>17368</v>
      </c>
      <c r="AB277" t="s">
        <v>17369</v>
      </c>
    </row>
    <row r="278" spans="1:35" x14ac:dyDescent="0.25">
      <c r="A278" t="s">
        <v>12021</v>
      </c>
      <c r="B278" t="s">
        <v>17370</v>
      </c>
      <c r="C278" t="str">
        <f>T("175.105")</f>
        <v>175.105</v>
      </c>
      <c r="D278" t="str">
        <f>T("177.2600")</f>
        <v>177.2600</v>
      </c>
      <c r="X278" t="s">
        <v>17370</v>
      </c>
      <c r="Y278" t="s">
        <v>17371</v>
      </c>
      <c r="Z278" t="s">
        <v>17372</v>
      </c>
      <c r="AA278" t="s">
        <v>17373</v>
      </c>
      <c r="AB278" t="s">
        <v>17374</v>
      </c>
      <c r="AC278" t="s">
        <v>17375</v>
      </c>
      <c r="AD278" t="s">
        <v>17376</v>
      </c>
      <c r="AE278" t="s">
        <v>17377</v>
      </c>
      <c r="AF278" t="s">
        <v>17378</v>
      </c>
      <c r="AG278" t="s">
        <v>17379</v>
      </c>
      <c r="AH278" t="s">
        <v>17380</v>
      </c>
      <c r="AI278" t="s">
        <v>17381</v>
      </c>
    </row>
    <row r="279" spans="1:35" x14ac:dyDescent="0.25">
      <c r="A279" t="s">
        <v>12022</v>
      </c>
      <c r="B279" t="s">
        <v>17382</v>
      </c>
      <c r="C279" t="str">
        <f>T("177.1200")</f>
        <v>177.1200</v>
      </c>
      <c r="D279" t="str">
        <f>T("177.1390")</f>
        <v>177.1390</v>
      </c>
      <c r="E279" t="str">
        <f>T("177.1395")</f>
        <v>177.1395</v>
      </c>
      <c r="F279" t="str">
        <f>T("177.1520")</f>
        <v>177.1520</v>
      </c>
      <c r="G279" t="str">
        <f>T("178.1005")</f>
        <v>178.1005</v>
      </c>
      <c r="X279" t="s">
        <v>17382</v>
      </c>
      <c r="Y279" t="s">
        <v>17383</v>
      </c>
      <c r="Z279" t="s">
        <v>17384</v>
      </c>
      <c r="AA279" t="s">
        <v>17385</v>
      </c>
    </row>
    <row r="280" spans="1:35" x14ac:dyDescent="0.25">
      <c r="A280" t="s">
        <v>12023</v>
      </c>
      <c r="B280" t="s">
        <v>17386</v>
      </c>
      <c r="X280" t="s">
        <v>17386</v>
      </c>
      <c r="Y280" t="s">
        <v>17387</v>
      </c>
      <c r="Z280" t="s">
        <v>17388</v>
      </c>
    </row>
    <row r="281" spans="1:35" x14ac:dyDescent="0.25">
      <c r="A281" t="s">
        <v>12024</v>
      </c>
      <c r="B281" t="s">
        <v>17389</v>
      </c>
      <c r="C281" t="str">
        <f>T("175.105")</f>
        <v>175.105</v>
      </c>
      <c r="D281" t="str">
        <f>T("175.300")</f>
        <v>175.300</v>
      </c>
      <c r="X281" t="s">
        <v>17390</v>
      </c>
      <c r="Y281" t="s">
        <v>17391</v>
      </c>
      <c r="Z281" t="s">
        <v>17392</v>
      </c>
      <c r="AA281" t="s">
        <v>17393</v>
      </c>
    </row>
    <row r="282" spans="1:35" x14ac:dyDescent="0.25">
      <c r="A282" t="s">
        <v>12025</v>
      </c>
      <c r="B282" t="s">
        <v>17394</v>
      </c>
      <c r="C282" t="str">
        <f>T("175.105")</f>
        <v>175.105</v>
      </c>
      <c r="X282" t="s">
        <v>17394</v>
      </c>
      <c r="Y282" t="s">
        <v>17395</v>
      </c>
      <c r="Z282" t="s">
        <v>17396</v>
      </c>
      <c r="AA282" t="s">
        <v>17397</v>
      </c>
      <c r="AB282" t="s">
        <v>17398</v>
      </c>
      <c r="AC282" t="s">
        <v>17399</v>
      </c>
      <c r="AD282" t="s">
        <v>17400</v>
      </c>
      <c r="AE282" t="s">
        <v>17401</v>
      </c>
    </row>
    <row r="283" spans="1:35" x14ac:dyDescent="0.25">
      <c r="A283" t="s">
        <v>12026</v>
      </c>
      <c r="B283" t="s">
        <v>17402</v>
      </c>
      <c r="X283" t="s">
        <v>17402</v>
      </c>
      <c r="Y283" t="s">
        <v>17403</v>
      </c>
      <c r="Z283" t="s">
        <v>17404</v>
      </c>
      <c r="AA283" t="s">
        <v>17405</v>
      </c>
      <c r="AB283" t="s">
        <v>17406</v>
      </c>
      <c r="AC283" t="s">
        <v>17407</v>
      </c>
      <c r="AD283" t="s">
        <v>17408</v>
      </c>
    </row>
    <row r="284" spans="1:35" x14ac:dyDescent="0.25">
      <c r="A284" t="s">
        <v>12027</v>
      </c>
      <c r="B284" t="s">
        <v>17409</v>
      </c>
      <c r="C284" t="str">
        <f>T("175.105")</f>
        <v>175.105</v>
      </c>
      <c r="X284" t="s">
        <v>17409</v>
      </c>
      <c r="Y284" t="s">
        <v>17410</v>
      </c>
      <c r="Z284" t="s">
        <v>17411</v>
      </c>
      <c r="AA284" t="s">
        <v>17412</v>
      </c>
      <c r="AB284" t="s">
        <v>17413</v>
      </c>
      <c r="AC284" t="s">
        <v>17414</v>
      </c>
    </row>
    <row r="285" spans="1:35" x14ac:dyDescent="0.25">
      <c r="A285" t="s">
        <v>12029</v>
      </c>
      <c r="B285" t="s">
        <v>17415</v>
      </c>
      <c r="C285" t="str">
        <f>T("177.1520")</f>
        <v>177.1520</v>
      </c>
      <c r="X285" t="s">
        <v>17416</v>
      </c>
      <c r="Y285" t="s">
        <v>17415</v>
      </c>
      <c r="Z285" t="s">
        <v>17417</v>
      </c>
      <c r="AA285" t="s">
        <v>17418</v>
      </c>
    </row>
    <row r="286" spans="1:35" x14ac:dyDescent="0.25">
      <c r="A286" t="s">
        <v>12030</v>
      </c>
      <c r="B286" t="s">
        <v>17419</v>
      </c>
      <c r="C286" t="str">
        <f>T("175.105")</f>
        <v>175.105</v>
      </c>
      <c r="X286" t="s">
        <v>17419</v>
      </c>
      <c r="Y286" t="s">
        <v>17420</v>
      </c>
      <c r="Z286" t="s">
        <v>17421</v>
      </c>
      <c r="AA286" t="s">
        <v>17422</v>
      </c>
      <c r="AB286" t="s">
        <v>17423</v>
      </c>
      <c r="AC286" t="s">
        <v>17424</v>
      </c>
      <c r="AD286" t="s">
        <v>17425</v>
      </c>
      <c r="AE286" t="s">
        <v>17426</v>
      </c>
      <c r="AF286" t="s">
        <v>17427</v>
      </c>
      <c r="AG286" t="s">
        <v>17428</v>
      </c>
      <c r="AH286" t="s">
        <v>17429</v>
      </c>
    </row>
    <row r="287" spans="1:35" x14ac:dyDescent="0.25">
      <c r="A287" t="s">
        <v>12031</v>
      </c>
      <c r="B287" t="s">
        <v>17430</v>
      </c>
      <c r="C287" t="str">
        <f>T("176.180")</f>
        <v>176.180</v>
      </c>
      <c r="D287" t="str">
        <f>T("177.1200")</f>
        <v>177.1200</v>
      </c>
      <c r="X287" t="s">
        <v>17430</v>
      </c>
      <c r="Y287" t="s">
        <v>17431</v>
      </c>
    </row>
    <row r="288" spans="1:35" x14ac:dyDescent="0.25">
      <c r="A288" t="s">
        <v>8538</v>
      </c>
      <c r="B288" t="s">
        <v>17432</v>
      </c>
      <c r="C288" t="str">
        <f>T("177.2420")</f>
        <v>177.2420</v>
      </c>
      <c r="X288" t="s">
        <v>17433</v>
      </c>
      <c r="Y288" t="s">
        <v>17432</v>
      </c>
      <c r="Z288" t="s">
        <v>17434</v>
      </c>
      <c r="AA288" t="s">
        <v>17435</v>
      </c>
    </row>
    <row r="289" spans="1:32" x14ac:dyDescent="0.25">
      <c r="A289" t="s">
        <v>12034</v>
      </c>
      <c r="B289" t="s">
        <v>17436</v>
      </c>
      <c r="C289" t="str">
        <f>T("175.105")</f>
        <v>175.105</v>
      </c>
      <c r="D289" t="str">
        <f>T("176.170")</f>
        <v>176.170</v>
      </c>
      <c r="E289" t="str">
        <f>T("176.180")</f>
        <v>176.180</v>
      </c>
      <c r="X289" t="s">
        <v>17436</v>
      </c>
      <c r="Y289" t="s">
        <v>17437</v>
      </c>
      <c r="Z289" t="s">
        <v>17438</v>
      </c>
    </row>
    <row r="290" spans="1:32" x14ac:dyDescent="0.25">
      <c r="A290" t="s">
        <v>12035</v>
      </c>
      <c r="B290" t="s">
        <v>17439</v>
      </c>
      <c r="C290" t="str">
        <f>T("175.300")</f>
        <v>175.300</v>
      </c>
      <c r="X290" t="s">
        <v>17439</v>
      </c>
      <c r="Y290" t="s">
        <v>17440</v>
      </c>
      <c r="Z290" t="s">
        <v>17441</v>
      </c>
    </row>
    <row r="291" spans="1:32" x14ac:dyDescent="0.25">
      <c r="A291" t="s">
        <v>12036</v>
      </c>
      <c r="B291" t="s">
        <v>17442</v>
      </c>
      <c r="C291" t="str">
        <f>T("175.300")</f>
        <v>175.300</v>
      </c>
      <c r="X291" t="s">
        <v>17442</v>
      </c>
      <c r="Y291" t="s">
        <v>17443</v>
      </c>
      <c r="Z291" t="s">
        <v>17444</v>
      </c>
      <c r="AA291" t="s">
        <v>17445</v>
      </c>
    </row>
    <row r="292" spans="1:32" x14ac:dyDescent="0.25">
      <c r="A292" t="s">
        <v>8592</v>
      </c>
      <c r="B292" t="s">
        <v>17446</v>
      </c>
      <c r="C292" t="str">
        <f>T("175.300")</f>
        <v>175.300</v>
      </c>
      <c r="D292" t="str">
        <f>T("175.320")</f>
        <v>175.320</v>
      </c>
      <c r="E292" t="str">
        <f>T("176.170")</f>
        <v>176.170</v>
      </c>
      <c r="F292" t="str">
        <f>T("177.1200")</f>
        <v>177.1200</v>
      </c>
      <c r="G292" t="str">
        <f>T("177.1345")</f>
        <v>177.1345</v>
      </c>
      <c r="H292" t="str">
        <f>T("177.1390")</f>
        <v>177.1390</v>
      </c>
      <c r="I292" t="str">
        <f>T("177.1500")</f>
        <v>177.1500</v>
      </c>
      <c r="J292" t="str">
        <f>T("177.1630")</f>
        <v>177.1630</v>
      </c>
      <c r="K292" t="str">
        <f>T("177.2420")</f>
        <v>177.2420</v>
      </c>
      <c r="X292" t="s">
        <v>17446</v>
      </c>
      <c r="Y292" t="s">
        <v>17447</v>
      </c>
      <c r="Z292" t="s">
        <v>17448</v>
      </c>
      <c r="AA292" t="s">
        <v>17449</v>
      </c>
    </row>
    <row r="293" spans="1:32" x14ac:dyDescent="0.25">
      <c r="A293" t="s">
        <v>12037</v>
      </c>
      <c r="B293" t="s">
        <v>17450</v>
      </c>
      <c r="X293" t="s">
        <v>17450</v>
      </c>
      <c r="Y293" t="s">
        <v>17451</v>
      </c>
      <c r="Z293" t="s">
        <v>17452</v>
      </c>
    </row>
    <row r="294" spans="1:32" x14ac:dyDescent="0.25">
      <c r="A294" t="s">
        <v>8562</v>
      </c>
      <c r="B294" t="s">
        <v>17453</v>
      </c>
      <c r="C294" t="str">
        <f>T("175.105")</f>
        <v>175.105</v>
      </c>
      <c r="D294" t="str">
        <f>T("176.180")</f>
        <v>176.180</v>
      </c>
      <c r="E294" t="str">
        <f>T("176.200")</f>
        <v>176.200</v>
      </c>
      <c r="F294" t="str">
        <f>T("176.210")</f>
        <v>176.210</v>
      </c>
      <c r="G294" t="str">
        <f>T("177.1200")</f>
        <v>177.1200</v>
      </c>
      <c r="H294" t="str">
        <f>T("177.1520")</f>
        <v>177.1520</v>
      </c>
      <c r="I294" t="str">
        <f>T("177.1680")</f>
        <v>177.1680</v>
      </c>
      <c r="J294" t="str">
        <f>T("178.2010")</f>
        <v>178.2010</v>
      </c>
      <c r="X294" t="s">
        <v>17453</v>
      </c>
      <c r="Y294" t="s">
        <v>17454</v>
      </c>
      <c r="Z294" t="s">
        <v>17455</v>
      </c>
      <c r="AA294" t="s">
        <v>17456</v>
      </c>
      <c r="AB294" t="s">
        <v>17457</v>
      </c>
      <c r="AC294" t="s">
        <v>17458</v>
      </c>
      <c r="AD294" t="s">
        <v>17459</v>
      </c>
      <c r="AE294" t="s">
        <v>17460</v>
      </c>
      <c r="AF294" t="s">
        <v>17461</v>
      </c>
    </row>
    <row r="295" spans="1:32" x14ac:dyDescent="0.25">
      <c r="A295" t="s">
        <v>8635</v>
      </c>
      <c r="B295" t="s">
        <v>17462</v>
      </c>
      <c r="C295" t="str">
        <f>T("175.105")</f>
        <v>175.105</v>
      </c>
      <c r="D295" t="str">
        <f>T("175.300")</f>
        <v>175.300</v>
      </c>
      <c r="E295" t="str">
        <f>T("176.170")</f>
        <v>176.170</v>
      </c>
      <c r="F295" t="str">
        <f>T("176.180")</f>
        <v>176.180</v>
      </c>
      <c r="G295" t="str">
        <f>T("177.2600")</f>
        <v>177.2600</v>
      </c>
      <c r="X295" t="s">
        <v>17462</v>
      </c>
      <c r="Y295" t="s">
        <v>17463</v>
      </c>
      <c r="Z295" t="s">
        <v>17464</v>
      </c>
      <c r="AA295" t="s">
        <v>17465</v>
      </c>
    </row>
    <row r="296" spans="1:32" x14ac:dyDescent="0.25">
      <c r="A296" t="s">
        <v>12038</v>
      </c>
      <c r="B296" t="s">
        <v>17466</v>
      </c>
      <c r="C296" t="str">
        <f>T("177.2280")</f>
        <v>177.2280</v>
      </c>
      <c r="D296" t="str">
        <f>T("177.2800")</f>
        <v>177.2800</v>
      </c>
      <c r="X296" t="s">
        <v>17466</v>
      </c>
      <c r="Y296" t="s">
        <v>17467</v>
      </c>
      <c r="Z296" t="s">
        <v>17468</v>
      </c>
      <c r="AA296" t="s">
        <v>17469</v>
      </c>
      <c r="AB296" t="s">
        <v>17470</v>
      </c>
      <c r="AC296" t="s">
        <v>17471</v>
      </c>
      <c r="AD296" t="s">
        <v>17472</v>
      </c>
      <c r="AE296" t="s">
        <v>17473</v>
      </c>
    </row>
    <row r="297" spans="1:32" x14ac:dyDescent="0.25">
      <c r="A297" t="s">
        <v>8816</v>
      </c>
      <c r="B297" t="s">
        <v>17474</v>
      </c>
      <c r="C297" t="str">
        <f>T("177.1210")</f>
        <v>177.1210</v>
      </c>
      <c r="D297" t="str">
        <f>T("178.3910")</f>
        <v>178.3910</v>
      </c>
      <c r="X297" t="s">
        <v>17475</v>
      </c>
      <c r="Y297" t="s">
        <v>17476</v>
      </c>
      <c r="Z297" t="s">
        <v>17474</v>
      </c>
      <c r="AA297" t="s">
        <v>17477</v>
      </c>
      <c r="AB297" t="s">
        <v>17478</v>
      </c>
      <c r="AC297" t="s">
        <v>17479</v>
      </c>
      <c r="AD297" t="s">
        <v>17480</v>
      </c>
    </row>
    <row r="298" spans="1:32" x14ac:dyDescent="0.25">
      <c r="A298" t="s">
        <v>12039</v>
      </c>
      <c r="B298" t="s">
        <v>17481</v>
      </c>
      <c r="C298" t="str">
        <f>T("175.105")</f>
        <v>175.105</v>
      </c>
      <c r="X298" t="s">
        <v>17481</v>
      </c>
      <c r="Y298" t="s">
        <v>17482</v>
      </c>
      <c r="Z298" t="s">
        <v>17483</v>
      </c>
      <c r="AA298" t="s">
        <v>17484</v>
      </c>
      <c r="AB298" t="s">
        <v>17485</v>
      </c>
      <c r="AC298" t="s">
        <v>17486</v>
      </c>
      <c r="AD298" t="s">
        <v>17487</v>
      </c>
      <c r="AE298" t="s">
        <v>17488</v>
      </c>
      <c r="AF298" t="s">
        <v>17489</v>
      </c>
    </row>
    <row r="299" spans="1:32" x14ac:dyDescent="0.25">
      <c r="A299" t="s">
        <v>8459</v>
      </c>
      <c r="B299" t="s">
        <v>17490</v>
      </c>
      <c r="C299" t="str">
        <f>T("175.105")</f>
        <v>175.105</v>
      </c>
      <c r="X299" t="s">
        <v>17490</v>
      </c>
      <c r="Y299" t="s">
        <v>17491</v>
      </c>
      <c r="Z299" t="s">
        <v>17492</v>
      </c>
      <c r="AA299" t="s">
        <v>17493</v>
      </c>
      <c r="AB299" t="s">
        <v>17494</v>
      </c>
      <c r="AC299" t="s">
        <v>17495</v>
      </c>
    </row>
    <row r="300" spans="1:32" x14ac:dyDescent="0.25">
      <c r="A300" t="s">
        <v>12040</v>
      </c>
      <c r="B300" t="s">
        <v>17496</v>
      </c>
      <c r="C300" t="str">
        <f>T("173.375")</f>
        <v>173.375</v>
      </c>
      <c r="X300" t="s">
        <v>17496</v>
      </c>
      <c r="Y300" t="s">
        <v>17497</v>
      </c>
      <c r="Z300" t="s">
        <v>17498</v>
      </c>
      <c r="AA300" t="s">
        <v>17499</v>
      </c>
      <c r="AB300" t="s">
        <v>17500</v>
      </c>
      <c r="AC300" t="s">
        <v>17501</v>
      </c>
    </row>
    <row r="301" spans="1:32" x14ac:dyDescent="0.25">
      <c r="A301" t="s">
        <v>12041</v>
      </c>
      <c r="B301" t="s">
        <v>17502</v>
      </c>
      <c r="C301" t="str">
        <f>T("175.105")</f>
        <v>175.105</v>
      </c>
      <c r="D301" t="str">
        <f>T("176.170")</f>
        <v>176.170</v>
      </c>
      <c r="E301" t="str">
        <f>T("176.180")</f>
        <v>176.180</v>
      </c>
      <c r="X301" t="s">
        <v>17502</v>
      </c>
      <c r="Y301" t="s">
        <v>17503</v>
      </c>
      <c r="Z301" t="s">
        <v>17504</v>
      </c>
      <c r="AA301" t="s">
        <v>17505</v>
      </c>
      <c r="AB301" t="s">
        <v>17506</v>
      </c>
    </row>
    <row r="302" spans="1:32" x14ac:dyDescent="0.25">
      <c r="A302" t="s">
        <v>8472</v>
      </c>
      <c r="B302" t="s">
        <v>17507</v>
      </c>
      <c r="C302" t="str">
        <f>T("175.105")</f>
        <v>175.105</v>
      </c>
      <c r="D302" t="str">
        <f>T("176.170")</f>
        <v>176.170</v>
      </c>
      <c r="E302" t="str">
        <f>T("177.2420")</f>
        <v>177.2420</v>
      </c>
      <c r="X302" t="s">
        <v>17507</v>
      </c>
      <c r="Y302" t="s">
        <v>17508</v>
      </c>
      <c r="Z302" t="s">
        <v>17509</v>
      </c>
      <c r="AA302" t="s">
        <v>17510</v>
      </c>
    </row>
    <row r="303" spans="1:32" x14ac:dyDescent="0.25">
      <c r="A303" t="s">
        <v>8824</v>
      </c>
      <c r="B303" t="s">
        <v>17511</v>
      </c>
      <c r="C303" t="str">
        <f>T("175.105")</f>
        <v>175.105</v>
      </c>
      <c r="X303" t="s">
        <v>17511</v>
      </c>
      <c r="Y303" t="s">
        <v>17512</v>
      </c>
      <c r="Z303" t="s">
        <v>17513</v>
      </c>
      <c r="AA303" t="s">
        <v>17514</v>
      </c>
      <c r="AB303" t="s">
        <v>17515</v>
      </c>
      <c r="AC303" t="s">
        <v>17516</v>
      </c>
    </row>
    <row r="304" spans="1:32" x14ac:dyDescent="0.25">
      <c r="A304" t="s">
        <v>12043</v>
      </c>
      <c r="B304" t="s">
        <v>17517</v>
      </c>
      <c r="C304" t="str">
        <f>T("175.105")</f>
        <v>175.105</v>
      </c>
      <c r="X304" t="s">
        <v>17518</v>
      </c>
      <c r="Y304" t="s">
        <v>17519</v>
      </c>
      <c r="Z304" t="s">
        <v>17520</v>
      </c>
      <c r="AA304" t="s">
        <v>17517</v>
      </c>
      <c r="AB304" t="s">
        <v>17521</v>
      </c>
    </row>
    <row r="305" spans="1:33" x14ac:dyDescent="0.25">
      <c r="A305" t="s">
        <v>12044</v>
      </c>
      <c r="B305" t="s">
        <v>17522</v>
      </c>
      <c r="C305" t="str">
        <f>T("178.1010")</f>
        <v>178.1010</v>
      </c>
      <c r="X305" t="s">
        <v>17522</v>
      </c>
      <c r="Y305" t="s">
        <v>17523</v>
      </c>
      <c r="Z305" t="s">
        <v>17524</v>
      </c>
      <c r="AA305" t="s">
        <v>17525</v>
      </c>
    </row>
    <row r="306" spans="1:33" x14ac:dyDescent="0.25">
      <c r="A306" t="s">
        <v>12045</v>
      </c>
      <c r="B306" t="s">
        <v>17526</v>
      </c>
      <c r="C306" t="str">
        <f>T("177.2600")</f>
        <v>177.2600</v>
      </c>
      <c r="X306" t="s">
        <v>17526</v>
      </c>
      <c r="Y306" t="s">
        <v>17527</v>
      </c>
      <c r="Z306" t="s">
        <v>17528</v>
      </c>
      <c r="AA306" t="s">
        <v>17529</v>
      </c>
      <c r="AB306" t="s">
        <v>17530</v>
      </c>
      <c r="AC306" t="s">
        <v>17531</v>
      </c>
    </row>
    <row r="307" spans="1:33" x14ac:dyDescent="0.25">
      <c r="A307" t="s">
        <v>12046</v>
      </c>
      <c r="B307" t="s">
        <v>17532</v>
      </c>
      <c r="C307" t="str">
        <f>T("177.1680")</f>
        <v>177.1680</v>
      </c>
      <c r="X307" t="s">
        <v>17532</v>
      </c>
      <c r="Y307" t="s">
        <v>17533</v>
      </c>
      <c r="Z307" t="s">
        <v>17534</v>
      </c>
      <c r="AA307" t="s">
        <v>17535</v>
      </c>
      <c r="AB307" t="s">
        <v>17536</v>
      </c>
      <c r="AC307" t="s">
        <v>17537</v>
      </c>
      <c r="AD307" t="s">
        <v>17538</v>
      </c>
      <c r="AE307" t="s">
        <v>17539</v>
      </c>
    </row>
    <row r="308" spans="1:33" x14ac:dyDescent="0.25">
      <c r="A308" t="s">
        <v>12047</v>
      </c>
      <c r="B308" t="s">
        <v>17540</v>
      </c>
      <c r="C308" t="str">
        <f>T("175.105")</f>
        <v>175.105</v>
      </c>
      <c r="X308" t="s">
        <v>17540</v>
      </c>
      <c r="Y308" t="s">
        <v>17541</v>
      </c>
      <c r="Z308" t="s">
        <v>17542</v>
      </c>
      <c r="AA308" t="s">
        <v>17543</v>
      </c>
      <c r="AB308" t="s">
        <v>17544</v>
      </c>
      <c r="AC308" t="s">
        <v>17545</v>
      </c>
      <c r="AD308" t="s">
        <v>17546</v>
      </c>
      <c r="AE308" t="s">
        <v>17547</v>
      </c>
      <c r="AF308" t="s">
        <v>17548</v>
      </c>
      <c r="AG308" t="s">
        <v>17549</v>
      </c>
    </row>
    <row r="309" spans="1:33" x14ac:dyDescent="0.25">
      <c r="A309" t="s">
        <v>12048</v>
      </c>
      <c r="B309" t="s">
        <v>17550</v>
      </c>
      <c r="C309" t="str">
        <f>T("178.2010")</f>
        <v>178.2010</v>
      </c>
      <c r="X309" t="s">
        <v>17550</v>
      </c>
      <c r="Y309" t="s">
        <v>17551</v>
      </c>
      <c r="Z309" t="s">
        <v>17552</v>
      </c>
    </row>
    <row r="310" spans="1:33" x14ac:dyDescent="0.25">
      <c r="A310" t="s">
        <v>8594</v>
      </c>
      <c r="B310" t="s">
        <v>17553</v>
      </c>
      <c r="C310" t="str">
        <f>T("175.105")</f>
        <v>175.105</v>
      </c>
      <c r="D310" t="str">
        <f>T("175.300")</f>
        <v>175.300</v>
      </c>
      <c r="E310" t="str">
        <f>T("175.320")</f>
        <v>175.320</v>
      </c>
      <c r="F310" t="str">
        <f>T("177.1200")</f>
        <v>177.1200</v>
      </c>
      <c r="G310" t="str">
        <f>T("177.1390")</f>
        <v>177.1390</v>
      </c>
      <c r="H310" t="str">
        <f>T("177.1500")</f>
        <v>177.1500</v>
      </c>
      <c r="I310" t="str">
        <f>T("177.1630")</f>
        <v>177.1630</v>
      </c>
      <c r="X310" t="s">
        <v>17553</v>
      </c>
      <c r="Y310" t="s">
        <v>17554</v>
      </c>
      <c r="Z310" t="s">
        <v>17555</v>
      </c>
      <c r="AA310" t="s">
        <v>17556</v>
      </c>
      <c r="AB310" t="s">
        <v>17557</v>
      </c>
      <c r="AC310" t="s">
        <v>17558</v>
      </c>
      <c r="AD310" t="s">
        <v>17559</v>
      </c>
    </row>
    <row r="311" spans="1:33" x14ac:dyDescent="0.25">
      <c r="A311" t="s">
        <v>8531</v>
      </c>
      <c r="B311" t="s">
        <v>17560</v>
      </c>
      <c r="C311" t="str">
        <f>T("175.105")</f>
        <v>175.105</v>
      </c>
      <c r="D311" t="str">
        <f>T("175.300")</f>
        <v>175.300</v>
      </c>
      <c r="E311" t="str">
        <f>T("177.1200")</f>
        <v>177.1200</v>
      </c>
      <c r="F311" t="str">
        <f>T("177.1500")</f>
        <v>177.1500</v>
      </c>
      <c r="X311" t="s">
        <v>17560</v>
      </c>
      <c r="Y311" t="s">
        <v>17561</v>
      </c>
      <c r="Z311" t="s">
        <v>17562</v>
      </c>
      <c r="AA311" t="s">
        <v>17563</v>
      </c>
      <c r="AB311" t="s">
        <v>17564</v>
      </c>
    </row>
    <row r="312" spans="1:33" x14ac:dyDescent="0.25">
      <c r="A312" t="s">
        <v>12049</v>
      </c>
      <c r="B312" t="s">
        <v>17565</v>
      </c>
      <c r="C312" t="str">
        <f>T("177.2600")</f>
        <v>177.2600</v>
      </c>
      <c r="X312" t="s">
        <v>17565</v>
      </c>
      <c r="Y312" t="s">
        <v>17566</v>
      </c>
      <c r="Z312" t="s">
        <v>17567</v>
      </c>
      <c r="AA312" t="s">
        <v>17568</v>
      </c>
    </row>
    <row r="313" spans="1:33" x14ac:dyDescent="0.25">
      <c r="A313" t="s">
        <v>12050</v>
      </c>
      <c r="B313" t="s">
        <v>17569</v>
      </c>
      <c r="C313" t="str">
        <f>T("175.105")</f>
        <v>175.105</v>
      </c>
      <c r="X313" t="s">
        <v>17569</v>
      </c>
      <c r="Y313" t="s">
        <v>17570</v>
      </c>
      <c r="Z313" t="s">
        <v>17571</v>
      </c>
    </row>
    <row r="314" spans="1:33" x14ac:dyDescent="0.25">
      <c r="A314" t="s">
        <v>8804</v>
      </c>
      <c r="B314" t="s">
        <v>17572</v>
      </c>
      <c r="C314" t="str">
        <f>T("175.105")</f>
        <v>175.105</v>
      </c>
      <c r="D314" t="str">
        <f>T("175.300")</f>
        <v>175.300</v>
      </c>
      <c r="E314" t="str">
        <f>T("175.320")</f>
        <v>175.320</v>
      </c>
      <c r="F314" t="str">
        <f>T("181.27")</f>
        <v>181.27</v>
      </c>
      <c r="X314" t="s">
        <v>17573</v>
      </c>
      <c r="Y314" t="s">
        <v>17574</v>
      </c>
      <c r="Z314" t="s">
        <v>17575</v>
      </c>
      <c r="AA314" t="s">
        <v>17576</v>
      </c>
      <c r="AB314" t="s">
        <v>17577</v>
      </c>
      <c r="AC314" t="s">
        <v>17578</v>
      </c>
    </row>
    <row r="315" spans="1:33" x14ac:dyDescent="0.25">
      <c r="A315" t="s">
        <v>12051</v>
      </c>
      <c r="B315" t="s">
        <v>17579</v>
      </c>
      <c r="C315" t="str">
        <f>T("175.105")</f>
        <v>175.105</v>
      </c>
      <c r="D315" t="str">
        <f>T("177.1210")</f>
        <v>177.1210</v>
      </c>
      <c r="E315" t="str">
        <f>T("178.3910")</f>
        <v>178.3910</v>
      </c>
      <c r="F315" t="str">
        <f>T("179.45")</f>
        <v>179.45</v>
      </c>
      <c r="G315" t="str">
        <f>T("181.28")</f>
        <v>181.28</v>
      </c>
      <c r="X315" t="s">
        <v>17580</v>
      </c>
      <c r="Y315" t="s">
        <v>17579</v>
      </c>
      <c r="Z315" t="s">
        <v>17581</v>
      </c>
      <c r="AA315" t="s">
        <v>17582</v>
      </c>
    </row>
    <row r="316" spans="1:33" x14ac:dyDescent="0.25">
      <c r="A316" t="s">
        <v>12053</v>
      </c>
      <c r="B316" t="s">
        <v>17583</v>
      </c>
      <c r="C316" t="str">
        <f>T("175.320")</f>
        <v>175.320</v>
      </c>
      <c r="X316" t="s">
        <v>17583</v>
      </c>
      <c r="Y316" t="s">
        <v>17584</v>
      </c>
      <c r="Z316" t="s">
        <v>17585</v>
      </c>
      <c r="AA316" t="s">
        <v>17586</v>
      </c>
    </row>
    <row r="317" spans="1:33" x14ac:dyDescent="0.25">
      <c r="A317" t="s">
        <v>12054</v>
      </c>
      <c r="B317" t="s">
        <v>17587</v>
      </c>
      <c r="C317" t="str">
        <f>T("177.1560")</f>
        <v>177.1560</v>
      </c>
      <c r="X317" t="s">
        <v>17588</v>
      </c>
      <c r="Y317" t="s">
        <v>17589</v>
      </c>
    </row>
    <row r="318" spans="1:33" x14ac:dyDescent="0.25">
      <c r="A318" t="s">
        <v>8827</v>
      </c>
      <c r="B318" t="s">
        <v>17590</v>
      </c>
      <c r="C318" t="str">
        <f>T("175.105")</f>
        <v>175.105</v>
      </c>
      <c r="D318" t="str">
        <f>T("176.170")</f>
        <v>176.170</v>
      </c>
      <c r="X318" t="s">
        <v>17590</v>
      </c>
      <c r="Y318" t="s">
        <v>17591</v>
      </c>
      <c r="Z318" t="s">
        <v>17592</v>
      </c>
      <c r="AA318" t="s">
        <v>17593</v>
      </c>
    </row>
    <row r="319" spans="1:33" x14ac:dyDescent="0.25">
      <c r="A319" t="s">
        <v>12055</v>
      </c>
      <c r="B319" t="s">
        <v>17594</v>
      </c>
      <c r="C319" t="str">
        <f>T("175.105")</f>
        <v>175.105</v>
      </c>
      <c r="D319" t="str">
        <f>T("176.170")</f>
        <v>176.170</v>
      </c>
      <c r="E319" t="str">
        <f>T("176.180")</f>
        <v>176.180</v>
      </c>
      <c r="F319" t="str">
        <f>T("177.1010")</f>
        <v>177.1010</v>
      </c>
      <c r="G319" t="str">
        <f>T("177.1200")</f>
        <v>177.1200</v>
      </c>
      <c r="X319" t="s">
        <v>17595</v>
      </c>
      <c r="Y319" t="s">
        <v>17596</v>
      </c>
      <c r="Z319" t="s">
        <v>17597</v>
      </c>
      <c r="AA319" t="s">
        <v>17598</v>
      </c>
    </row>
    <row r="320" spans="1:33" x14ac:dyDescent="0.25">
      <c r="A320" t="s">
        <v>8812</v>
      </c>
      <c r="B320" t="s">
        <v>17599</v>
      </c>
      <c r="C320" t="str">
        <f>T("175.300")</f>
        <v>175.300</v>
      </c>
      <c r="D320" t="str">
        <f>T("177.1390")</f>
        <v>177.1390</v>
      </c>
      <c r="X320" t="s">
        <v>17600</v>
      </c>
      <c r="Y320" t="s">
        <v>17601</v>
      </c>
      <c r="Z320" t="s">
        <v>17602</v>
      </c>
      <c r="AA320" t="s">
        <v>17603</v>
      </c>
      <c r="AB320" t="s">
        <v>17604</v>
      </c>
      <c r="AC320" t="s">
        <v>17605</v>
      </c>
      <c r="AD320" t="s">
        <v>17606</v>
      </c>
      <c r="AE320" t="s">
        <v>17599</v>
      </c>
      <c r="AF320" t="s">
        <v>17607</v>
      </c>
      <c r="AG320" t="s">
        <v>17608</v>
      </c>
    </row>
    <row r="321" spans="1:30" x14ac:dyDescent="0.25">
      <c r="A321" t="s">
        <v>12056</v>
      </c>
      <c r="B321" t="s">
        <v>17609</v>
      </c>
      <c r="C321" t="str">
        <f>T("178.3570")</f>
        <v>178.3570</v>
      </c>
      <c r="X321" t="s">
        <v>17610</v>
      </c>
      <c r="Y321" t="s">
        <v>17611</v>
      </c>
      <c r="Z321" t="s">
        <v>17609</v>
      </c>
      <c r="AA321" t="s">
        <v>17612</v>
      </c>
    </row>
    <row r="322" spans="1:30" x14ac:dyDescent="0.25">
      <c r="A322" t="s">
        <v>12057</v>
      </c>
      <c r="B322" t="s">
        <v>17613</v>
      </c>
      <c r="C322" t="str">
        <f>T("178.2010")</f>
        <v>178.2010</v>
      </c>
      <c r="X322" t="s">
        <v>17613</v>
      </c>
      <c r="Y322" t="s">
        <v>17614</v>
      </c>
      <c r="Z322" t="s">
        <v>17615</v>
      </c>
    </row>
    <row r="323" spans="1:30" x14ac:dyDescent="0.25">
      <c r="A323" t="s">
        <v>12058</v>
      </c>
      <c r="B323" t="s">
        <v>17616</v>
      </c>
      <c r="C323" t="str">
        <f>T("175.105")</f>
        <v>175.105</v>
      </c>
      <c r="X323" t="s">
        <v>17616</v>
      </c>
      <c r="Y323" t="s">
        <v>17617</v>
      </c>
      <c r="Z323" t="s">
        <v>17618</v>
      </c>
      <c r="AA323" t="s">
        <v>17619</v>
      </c>
      <c r="AB323" t="s">
        <v>17620</v>
      </c>
      <c r="AC323" t="s">
        <v>17621</v>
      </c>
      <c r="AD323" t="s">
        <v>17622</v>
      </c>
    </row>
    <row r="324" spans="1:30" x14ac:dyDescent="0.25">
      <c r="A324" t="s">
        <v>12059</v>
      </c>
      <c r="B324" t="s">
        <v>17623</v>
      </c>
      <c r="X324" t="s">
        <v>17623</v>
      </c>
      <c r="Y324" t="s">
        <v>17624</v>
      </c>
    </row>
    <row r="325" spans="1:30" x14ac:dyDescent="0.25">
      <c r="A325" t="s">
        <v>12060</v>
      </c>
      <c r="B325" t="s">
        <v>17625</v>
      </c>
      <c r="C325" t="str">
        <f>T("177.1550")</f>
        <v>177.1550</v>
      </c>
      <c r="X325" t="s">
        <v>17625</v>
      </c>
      <c r="Y325" t="s">
        <v>17626</v>
      </c>
    </row>
    <row r="326" spans="1:30" x14ac:dyDescent="0.25">
      <c r="A326" t="s">
        <v>8819</v>
      </c>
      <c r="B326" t="s">
        <v>17627</v>
      </c>
      <c r="C326" t="str">
        <f>T("175.105")</f>
        <v>175.105</v>
      </c>
      <c r="D326" t="str">
        <f>T("175.260")</f>
        <v>175.260</v>
      </c>
      <c r="E326" t="str">
        <f>T("175.300")</f>
        <v>175.300</v>
      </c>
      <c r="F326" t="str">
        <f>T("175.320")</f>
        <v>175.320</v>
      </c>
      <c r="G326" t="str">
        <f>T("177.1390")</f>
        <v>177.1390</v>
      </c>
      <c r="H326" t="str">
        <f>T("177.1680")</f>
        <v>177.1680</v>
      </c>
      <c r="I326" t="str">
        <f>T("177.2420")</f>
        <v>177.2420</v>
      </c>
      <c r="X326" t="s">
        <v>17627</v>
      </c>
      <c r="Y326" t="s">
        <v>17628</v>
      </c>
      <c r="Z326" t="s">
        <v>17629</v>
      </c>
      <c r="AA326" t="s">
        <v>17630</v>
      </c>
      <c r="AB326" t="s">
        <v>17631</v>
      </c>
      <c r="AC326" t="s">
        <v>17632</v>
      </c>
      <c r="AD326" t="s">
        <v>17633</v>
      </c>
    </row>
    <row r="327" spans="1:30" x14ac:dyDescent="0.25">
      <c r="A327" t="s">
        <v>12061</v>
      </c>
      <c r="B327" t="s">
        <v>17634</v>
      </c>
      <c r="C327" t="str">
        <f>T("176.180")</f>
        <v>176.180</v>
      </c>
      <c r="X327" t="s">
        <v>17635</v>
      </c>
    </row>
    <row r="328" spans="1:30" x14ac:dyDescent="0.25">
      <c r="A328" t="s">
        <v>12062</v>
      </c>
      <c r="B328" t="s">
        <v>17636</v>
      </c>
      <c r="X328" t="s">
        <v>17636</v>
      </c>
      <c r="Y328" t="s">
        <v>17637</v>
      </c>
      <c r="Z328" t="s">
        <v>17638</v>
      </c>
      <c r="AA328" t="s">
        <v>17639</v>
      </c>
    </row>
    <row r="329" spans="1:30" x14ac:dyDescent="0.25">
      <c r="A329" t="s">
        <v>8593</v>
      </c>
      <c r="B329" t="s">
        <v>17640</v>
      </c>
      <c r="C329" t="str">
        <f>T("175.105")</f>
        <v>175.105</v>
      </c>
      <c r="D329" t="str">
        <f>T("176.180")</f>
        <v>176.180</v>
      </c>
      <c r="E329" t="str">
        <f>T("176.210")</f>
        <v>176.210</v>
      </c>
      <c r="X329" t="s">
        <v>17640</v>
      </c>
      <c r="Y329" t="s">
        <v>17641</v>
      </c>
      <c r="Z329" t="s">
        <v>17642</v>
      </c>
    </row>
    <row r="330" spans="1:30" x14ac:dyDescent="0.25">
      <c r="A330" t="s">
        <v>8781</v>
      </c>
      <c r="B330" t="s">
        <v>17643</v>
      </c>
      <c r="C330" t="str">
        <f>T("175.300")</f>
        <v>175.300</v>
      </c>
      <c r="X330" t="s">
        <v>17643</v>
      </c>
      <c r="Y330" t="s">
        <v>17644</v>
      </c>
    </row>
    <row r="331" spans="1:30" x14ac:dyDescent="0.25">
      <c r="A331" t="s">
        <v>12063</v>
      </c>
      <c r="B331" t="s">
        <v>17645</v>
      </c>
      <c r="X331" t="s">
        <v>17645</v>
      </c>
      <c r="Y331" t="s">
        <v>17646</v>
      </c>
      <c r="Z331" t="s">
        <v>17647</v>
      </c>
      <c r="AA331" t="s">
        <v>17648</v>
      </c>
    </row>
    <row r="332" spans="1:30" x14ac:dyDescent="0.25">
      <c r="A332" t="s">
        <v>8545</v>
      </c>
      <c r="B332" t="s">
        <v>17649</v>
      </c>
      <c r="C332" t="str">
        <f>T("175.320")</f>
        <v>175.320</v>
      </c>
      <c r="D332" t="str">
        <f>T("177.1010")</f>
        <v>177.1010</v>
      </c>
      <c r="E332" t="str">
        <f>T("177.1630")</f>
        <v>177.1630</v>
      </c>
      <c r="X332" t="s">
        <v>17649</v>
      </c>
      <c r="Y332" t="s">
        <v>17650</v>
      </c>
      <c r="Z332" t="s">
        <v>17651</v>
      </c>
      <c r="AA332" t="s">
        <v>17652</v>
      </c>
      <c r="AB332" t="s">
        <v>17653</v>
      </c>
      <c r="AC332" t="s">
        <v>17654</v>
      </c>
      <c r="AD332" t="s">
        <v>17655</v>
      </c>
    </row>
    <row r="333" spans="1:30" x14ac:dyDescent="0.25">
      <c r="A333" t="s">
        <v>12065</v>
      </c>
      <c r="B333" t="s">
        <v>17656</v>
      </c>
      <c r="C333" t="str">
        <f>T("175.105")</f>
        <v>175.105</v>
      </c>
      <c r="D333" t="str">
        <f>T("175.300")</f>
        <v>175.300</v>
      </c>
      <c r="E333" t="str">
        <f>T("177.2600")</f>
        <v>177.2600</v>
      </c>
      <c r="X333" t="s">
        <v>17657</v>
      </c>
      <c r="Y333" t="s">
        <v>17658</v>
      </c>
      <c r="Z333" t="s">
        <v>17656</v>
      </c>
      <c r="AA333" t="s">
        <v>17659</v>
      </c>
      <c r="AB333" t="s">
        <v>17660</v>
      </c>
    </row>
    <row r="334" spans="1:30" x14ac:dyDescent="0.25">
      <c r="A334" t="s">
        <v>12066</v>
      </c>
      <c r="B334" t="s">
        <v>17661</v>
      </c>
      <c r="C334" t="str">
        <f>T("175.105")</f>
        <v>175.105</v>
      </c>
      <c r="D334" t="str">
        <f>T("178.3010")</f>
        <v>178.3010</v>
      </c>
      <c r="X334" t="s">
        <v>17661</v>
      </c>
      <c r="Y334" t="s">
        <v>17662</v>
      </c>
      <c r="Z334" t="s">
        <v>17663</v>
      </c>
      <c r="AA334" t="s">
        <v>17664</v>
      </c>
      <c r="AB334" t="s">
        <v>17665</v>
      </c>
      <c r="AC334" t="s">
        <v>17666</v>
      </c>
    </row>
    <row r="335" spans="1:30" x14ac:dyDescent="0.25">
      <c r="A335" t="s">
        <v>12067</v>
      </c>
      <c r="B335" t="s">
        <v>17667</v>
      </c>
      <c r="X335" t="s">
        <v>17667</v>
      </c>
    </row>
    <row r="336" spans="1:30" x14ac:dyDescent="0.25">
      <c r="A336" t="s">
        <v>12068</v>
      </c>
      <c r="B336" t="s">
        <v>17668</v>
      </c>
      <c r="C336" t="str">
        <f>T("175.105")</f>
        <v>175.105</v>
      </c>
      <c r="X336" t="s">
        <v>17668</v>
      </c>
      <c r="Y336" t="s">
        <v>17669</v>
      </c>
      <c r="Z336" t="s">
        <v>17670</v>
      </c>
      <c r="AA336" t="s">
        <v>17671</v>
      </c>
      <c r="AB336" t="s">
        <v>17672</v>
      </c>
      <c r="AC336" t="s">
        <v>17673</v>
      </c>
      <c r="AD336" t="s">
        <v>17674</v>
      </c>
    </row>
    <row r="337" spans="1:35" x14ac:dyDescent="0.25">
      <c r="A337" t="s">
        <v>12069</v>
      </c>
      <c r="B337" t="s">
        <v>17675</v>
      </c>
      <c r="C337" t="str">
        <f>T("176.170")</f>
        <v>176.170</v>
      </c>
      <c r="X337" t="s">
        <v>17675</v>
      </c>
      <c r="Y337" t="s">
        <v>17676</v>
      </c>
      <c r="Z337" t="s">
        <v>17677</v>
      </c>
      <c r="AA337" t="s">
        <v>17678</v>
      </c>
    </row>
    <row r="338" spans="1:35" x14ac:dyDescent="0.25">
      <c r="A338" t="s">
        <v>12070</v>
      </c>
      <c r="B338" t="s">
        <v>17679</v>
      </c>
      <c r="C338" t="str">
        <f>T("175.105")</f>
        <v>175.105</v>
      </c>
      <c r="X338" t="s">
        <v>17679</v>
      </c>
      <c r="Y338" t="s">
        <v>17680</v>
      </c>
      <c r="Z338" t="s">
        <v>17681</v>
      </c>
    </row>
    <row r="339" spans="1:35" x14ac:dyDescent="0.25">
      <c r="A339" t="s">
        <v>8801</v>
      </c>
      <c r="B339" t="s">
        <v>17682</v>
      </c>
      <c r="C339" t="str">
        <f>T("178.3400")</f>
        <v>178.3400</v>
      </c>
      <c r="X339" t="s">
        <v>17683</v>
      </c>
      <c r="Y339" t="s">
        <v>17684</v>
      </c>
      <c r="Z339" t="s">
        <v>17685</v>
      </c>
      <c r="AA339" t="s">
        <v>17682</v>
      </c>
      <c r="AB339" t="s">
        <v>17686</v>
      </c>
      <c r="AC339" t="s">
        <v>17687</v>
      </c>
    </row>
    <row r="340" spans="1:35" x14ac:dyDescent="0.25">
      <c r="A340" t="s">
        <v>12071</v>
      </c>
      <c r="B340" t="s">
        <v>17688</v>
      </c>
      <c r="C340" t="str">
        <f>T("177.2550")</f>
        <v>177.2550</v>
      </c>
      <c r="X340" t="s">
        <v>17689</v>
      </c>
      <c r="Y340" t="s">
        <v>17690</v>
      </c>
      <c r="Z340" t="s">
        <v>17691</v>
      </c>
    </row>
    <row r="341" spans="1:35" x14ac:dyDescent="0.25">
      <c r="A341" t="s">
        <v>12072</v>
      </c>
      <c r="B341" t="s">
        <v>17692</v>
      </c>
      <c r="C341" t="str">
        <f>T("178.1010")</f>
        <v>178.1010</v>
      </c>
      <c r="X341" t="s">
        <v>17693</v>
      </c>
      <c r="Y341" t="s">
        <v>17694</v>
      </c>
      <c r="Z341" t="s">
        <v>17695</v>
      </c>
      <c r="AA341" t="s">
        <v>17696</v>
      </c>
      <c r="AB341" t="s">
        <v>17697</v>
      </c>
      <c r="AC341" t="s">
        <v>17692</v>
      </c>
      <c r="AD341" t="s">
        <v>17698</v>
      </c>
      <c r="AE341" t="s">
        <v>17699</v>
      </c>
      <c r="AF341" t="s">
        <v>17700</v>
      </c>
    </row>
    <row r="342" spans="1:35" x14ac:dyDescent="0.25">
      <c r="A342" t="s">
        <v>12073</v>
      </c>
      <c r="B342" t="s">
        <v>17701</v>
      </c>
      <c r="C342" t="str">
        <f>T("176.170")</f>
        <v>176.170</v>
      </c>
      <c r="X342" t="s">
        <v>17702</v>
      </c>
      <c r="Y342" t="s">
        <v>17703</v>
      </c>
      <c r="Z342" t="s">
        <v>17704</v>
      </c>
    </row>
    <row r="343" spans="1:35" x14ac:dyDescent="0.25">
      <c r="A343" t="s">
        <v>12074</v>
      </c>
      <c r="B343" t="s">
        <v>17705</v>
      </c>
      <c r="C343" t="str">
        <f>T("177.1630")</f>
        <v>177.1630</v>
      </c>
      <c r="X343" t="s">
        <v>17705</v>
      </c>
      <c r="Y343" t="s">
        <v>17706</v>
      </c>
      <c r="Z343" t="s">
        <v>17707</v>
      </c>
      <c r="AA343" t="s">
        <v>17708</v>
      </c>
    </row>
    <row r="344" spans="1:35" x14ac:dyDescent="0.25">
      <c r="A344" t="s">
        <v>12075</v>
      </c>
      <c r="B344" t="s">
        <v>17709</v>
      </c>
      <c r="X344" t="s">
        <v>17709</v>
      </c>
      <c r="Y344" t="s">
        <v>17710</v>
      </c>
      <c r="Z344" t="s">
        <v>17711</v>
      </c>
    </row>
    <row r="345" spans="1:35" x14ac:dyDescent="0.25">
      <c r="A345" t="s">
        <v>12076</v>
      </c>
      <c r="B345" t="s">
        <v>17712</v>
      </c>
      <c r="C345" t="str">
        <f>T("178.3297")</f>
        <v>178.3297</v>
      </c>
      <c r="X345" t="s">
        <v>17712</v>
      </c>
      <c r="Y345" t="s">
        <v>17713</v>
      </c>
      <c r="Z345" t="s">
        <v>17714</v>
      </c>
      <c r="AA345" t="s">
        <v>17715</v>
      </c>
      <c r="AB345" t="s">
        <v>17716</v>
      </c>
    </row>
    <row r="346" spans="1:35" x14ac:dyDescent="0.25">
      <c r="A346" t="s">
        <v>12077</v>
      </c>
      <c r="B346" t="s">
        <v>17717</v>
      </c>
      <c r="C346" t="str">
        <f>T("176.210")</f>
        <v>176.210</v>
      </c>
      <c r="D346" t="str">
        <f>T("177.2800")</f>
        <v>177.2800</v>
      </c>
      <c r="X346" t="s">
        <v>17718</v>
      </c>
      <c r="Y346" t="s">
        <v>17719</v>
      </c>
      <c r="Z346" t="s">
        <v>17717</v>
      </c>
    </row>
    <row r="347" spans="1:35" x14ac:dyDescent="0.25">
      <c r="A347" t="s">
        <v>12078</v>
      </c>
      <c r="B347" t="s">
        <v>17720</v>
      </c>
      <c r="C347" t="str">
        <f>T("175.105")</f>
        <v>175.105</v>
      </c>
      <c r="X347" t="s">
        <v>17720</v>
      </c>
      <c r="Y347" t="s">
        <v>17721</v>
      </c>
      <c r="Z347" t="s">
        <v>17722</v>
      </c>
      <c r="AA347" t="s">
        <v>17723</v>
      </c>
      <c r="AB347" t="s">
        <v>17724</v>
      </c>
      <c r="AC347" t="s">
        <v>17725</v>
      </c>
      <c r="AD347" t="s">
        <v>17726</v>
      </c>
      <c r="AE347" t="s">
        <v>17727</v>
      </c>
      <c r="AF347" t="s">
        <v>17728</v>
      </c>
      <c r="AG347" t="s">
        <v>17729</v>
      </c>
      <c r="AH347" t="s">
        <v>17730</v>
      </c>
      <c r="AI347" t="s">
        <v>17731</v>
      </c>
    </row>
    <row r="348" spans="1:35" x14ac:dyDescent="0.25">
      <c r="A348" t="s">
        <v>12079</v>
      </c>
      <c r="B348" t="s">
        <v>17732</v>
      </c>
      <c r="X348" t="s">
        <v>17732</v>
      </c>
      <c r="Y348" t="s">
        <v>17733</v>
      </c>
      <c r="Z348" t="s">
        <v>17734</v>
      </c>
    </row>
    <row r="349" spans="1:35" x14ac:dyDescent="0.25">
      <c r="A349" t="s">
        <v>12080</v>
      </c>
      <c r="B349" t="s">
        <v>17735</v>
      </c>
      <c r="C349" t="str">
        <f>T("176.180")</f>
        <v>176.180</v>
      </c>
      <c r="D349" t="str">
        <f>T("177.1200")</f>
        <v>177.1200</v>
      </c>
      <c r="X349" t="s">
        <v>17735</v>
      </c>
    </row>
    <row r="350" spans="1:35" x14ac:dyDescent="0.25">
      <c r="A350" t="s">
        <v>12081</v>
      </c>
      <c r="B350" t="s">
        <v>17736</v>
      </c>
      <c r="C350" t="str">
        <f>T("175.300")</f>
        <v>175.300</v>
      </c>
      <c r="X350" t="s">
        <v>17736</v>
      </c>
      <c r="Y350" t="s">
        <v>17737</v>
      </c>
      <c r="Z350" t="s">
        <v>17738</v>
      </c>
    </row>
    <row r="351" spans="1:35" x14ac:dyDescent="0.25">
      <c r="A351" t="s">
        <v>8557</v>
      </c>
      <c r="B351" t="s">
        <v>17739</v>
      </c>
      <c r="C351" t="str">
        <f>T("175.105")</f>
        <v>175.105</v>
      </c>
      <c r="D351" t="str">
        <f>T("176.170")</f>
        <v>176.170</v>
      </c>
      <c r="E351" t="str">
        <f>T("176.180")</f>
        <v>176.180</v>
      </c>
      <c r="F351" t="str">
        <f>T("178.1010")</f>
        <v>178.1010</v>
      </c>
      <c r="X351" t="s">
        <v>17739</v>
      </c>
      <c r="Y351" t="s">
        <v>17740</v>
      </c>
      <c r="Z351" t="s">
        <v>17741</v>
      </c>
      <c r="AA351" t="s">
        <v>17742</v>
      </c>
      <c r="AB351" t="s">
        <v>17743</v>
      </c>
    </row>
    <row r="352" spans="1:35" x14ac:dyDescent="0.25">
      <c r="A352" t="s">
        <v>12082</v>
      </c>
      <c r="B352" t="s">
        <v>17744</v>
      </c>
      <c r="X352" t="s">
        <v>17744</v>
      </c>
      <c r="Y352" t="s">
        <v>17745</v>
      </c>
      <c r="Z352" t="s">
        <v>17746</v>
      </c>
      <c r="AA352" t="s">
        <v>17747</v>
      </c>
    </row>
    <row r="353" spans="1:33" x14ac:dyDescent="0.25">
      <c r="A353" t="s">
        <v>8659</v>
      </c>
      <c r="B353" t="s">
        <v>17748</v>
      </c>
      <c r="C353" t="str">
        <f>T("175.105")</f>
        <v>175.105</v>
      </c>
      <c r="X353" t="s">
        <v>17749</v>
      </c>
      <c r="Y353" t="s">
        <v>17750</v>
      </c>
      <c r="Z353" t="s">
        <v>17748</v>
      </c>
      <c r="AA353" t="s">
        <v>17751</v>
      </c>
      <c r="AB353" t="s">
        <v>17752</v>
      </c>
    </row>
    <row r="354" spans="1:33" x14ac:dyDescent="0.25">
      <c r="A354" t="s">
        <v>12083</v>
      </c>
      <c r="B354" t="s">
        <v>17753</v>
      </c>
      <c r="C354" t="str">
        <f>T("175.300")</f>
        <v>175.300</v>
      </c>
      <c r="X354" t="s">
        <v>17753</v>
      </c>
      <c r="Y354" t="s">
        <v>17754</v>
      </c>
      <c r="Z354" t="s">
        <v>17755</v>
      </c>
      <c r="AA354" t="s">
        <v>17756</v>
      </c>
    </row>
    <row r="355" spans="1:33" x14ac:dyDescent="0.25">
      <c r="A355" t="s">
        <v>12085</v>
      </c>
      <c r="B355" t="s">
        <v>17757</v>
      </c>
      <c r="C355" t="str">
        <f>T("177.1200")</f>
        <v>177.1200</v>
      </c>
      <c r="X355" t="s">
        <v>17757</v>
      </c>
      <c r="Y355" t="s">
        <v>17758</v>
      </c>
    </row>
    <row r="356" spans="1:33" x14ac:dyDescent="0.25">
      <c r="A356" t="s">
        <v>12086</v>
      </c>
      <c r="B356" t="s">
        <v>17759</v>
      </c>
      <c r="C356" t="str">
        <f>T("176.170")</f>
        <v>176.170</v>
      </c>
      <c r="X356" t="s">
        <v>17760</v>
      </c>
      <c r="Y356" t="s">
        <v>17761</v>
      </c>
      <c r="Z356" t="s">
        <v>17762</v>
      </c>
      <c r="AA356" t="s">
        <v>17763</v>
      </c>
    </row>
    <row r="357" spans="1:33" x14ac:dyDescent="0.25">
      <c r="A357" t="s">
        <v>12087</v>
      </c>
      <c r="B357" t="s">
        <v>17764</v>
      </c>
      <c r="C357" t="str">
        <f>T("175.300")</f>
        <v>175.300</v>
      </c>
      <c r="X357" t="s">
        <v>17764</v>
      </c>
      <c r="Y357" t="s">
        <v>17765</v>
      </c>
      <c r="Z357" t="s">
        <v>17766</v>
      </c>
    </row>
    <row r="358" spans="1:33" x14ac:dyDescent="0.25">
      <c r="A358" t="s">
        <v>12088</v>
      </c>
      <c r="B358" t="s">
        <v>17767</v>
      </c>
      <c r="C358" t="str">
        <f>T("175.300")</f>
        <v>175.300</v>
      </c>
      <c r="X358" t="s">
        <v>17767</v>
      </c>
      <c r="Y358" t="s">
        <v>17768</v>
      </c>
      <c r="Z358" t="s">
        <v>17769</v>
      </c>
      <c r="AA358" t="s">
        <v>17770</v>
      </c>
    </row>
    <row r="359" spans="1:33" x14ac:dyDescent="0.25">
      <c r="A359" t="s">
        <v>12089</v>
      </c>
      <c r="B359" t="s">
        <v>17771</v>
      </c>
      <c r="C359" t="str">
        <f>T("175.105")</f>
        <v>175.105</v>
      </c>
      <c r="X359" t="s">
        <v>17771</v>
      </c>
      <c r="Y359" t="s">
        <v>17772</v>
      </c>
    </row>
    <row r="360" spans="1:33" x14ac:dyDescent="0.25">
      <c r="A360" t="s">
        <v>12092</v>
      </c>
      <c r="B360" t="s">
        <v>17773</v>
      </c>
      <c r="C360" t="str">
        <f>T("178.3297")</f>
        <v>178.3297</v>
      </c>
      <c r="D360" t="str">
        <f>T("72.1327")</f>
        <v>72.1327</v>
      </c>
      <c r="E360" t="str">
        <f>T("73.2327")</f>
        <v>73.2327</v>
      </c>
      <c r="F360" t="str">
        <f>T("73.3111")</f>
        <v>73.3111</v>
      </c>
      <c r="X360" t="s">
        <v>17773</v>
      </c>
      <c r="Y360" t="s">
        <v>17774</v>
      </c>
      <c r="Z360" t="s">
        <v>17775</v>
      </c>
      <c r="AA360" t="s">
        <v>17776</v>
      </c>
      <c r="AB360" t="s">
        <v>17777</v>
      </c>
      <c r="AC360" t="s">
        <v>17778</v>
      </c>
      <c r="AD360" t="s">
        <v>17779</v>
      </c>
      <c r="AE360" t="s">
        <v>17780</v>
      </c>
    </row>
    <row r="361" spans="1:33" x14ac:dyDescent="0.25">
      <c r="A361" t="s">
        <v>12093</v>
      </c>
      <c r="B361" t="s">
        <v>17781</v>
      </c>
      <c r="X361" t="s">
        <v>17781</v>
      </c>
      <c r="Y361" t="s">
        <v>17782</v>
      </c>
      <c r="Z361" t="s">
        <v>17783</v>
      </c>
      <c r="AA361" t="s">
        <v>17784</v>
      </c>
      <c r="AB361" t="s">
        <v>17785</v>
      </c>
      <c r="AC361" t="s">
        <v>17786</v>
      </c>
      <c r="AD361" t="s">
        <v>17787</v>
      </c>
      <c r="AE361" t="s">
        <v>17788</v>
      </c>
      <c r="AF361" t="s">
        <v>17789</v>
      </c>
      <c r="AG361" t="s">
        <v>17790</v>
      </c>
    </row>
    <row r="362" spans="1:33" x14ac:dyDescent="0.25">
      <c r="A362" t="s">
        <v>12098</v>
      </c>
      <c r="B362" t="s">
        <v>17791</v>
      </c>
      <c r="C362" t="str">
        <f>T("175.390")</f>
        <v>175.390</v>
      </c>
      <c r="X362" t="s">
        <v>17791</v>
      </c>
      <c r="Y362" t="s">
        <v>17792</v>
      </c>
    </row>
    <row r="363" spans="1:33" x14ac:dyDescent="0.25">
      <c r="A363" t="s">
        <v>12099</v>
      </c>
      <c r="B363" t="s">
        <v>17793</v>
      </c>
      <c r="C363" t="str">
        <f>T("176.170")</f>
        <v>176.170</v>
      </c>
      <c r="X363" t="s">
        <v>17794</v>
      </c>
      <c r="Y363" t="s">
        <v>17795</v>
      </c>
      <c r="Z363" t="s">
        <v>17796</v>
      </c>
      <c r="AA363" t="s">
        <v>17797</v>
      </c>
      <c r="AB363" t="s">
        <v>17798</v>
      </c>
    </row>
    <row r="364" spans="1:33" x14ac:dyDescent="0.25">
      <c r="A364" t="s">
        <v>12101</v>
      </c>
      <c r="B364" t="s">
        <v>17799</v>
      </c>
      <c r="C364" t="str">
        <f>T("175.105")</f>
        <v>175.105</v>
      </c>
      <c r="X364" t="s">
        <v>17800</v>
      </c>
      <c r="Y364" t="s">
        <v>17801</v>
      </c>
      <c r="Z364" t="s">
        <v>17802</v>
      </c>
    </row>
    <row r="365" spans="1:33" x14ac:dyDescent="0.25">
      <c r="A365" t="s">
        <v>12102</v>
      </c>
      <c r="B365" t="s">
        <v>17803</v>
      </c>
      <c r="C365" t="str">
        <f>T("175.105")</f>
        <v>175.105</v>
      </c>
      <c r="D365" t="str">
        <f>T("177.2600")</f>
        <v>177.2600</v>
      </c>
      <c r="X365" t="s">
        <v>17803</v>
      </c>
      <c r="Y365" t="s">
        <v>17804</v>
      </c>
      <c r="Z365" t="s">
        <v>17805</v>
      </c>
      <c r="AA365" t="s">
        <v>17806</v>
      </c>
      <c r="AB365" t="s">
        <v>17807</v>
      </c>
      <c r="AC365" t="s">
        <v>17808</v>
      </c>
    </row>
    <row r="366" spans="1:33" x14ac:dyDescent="0.25">
      <c r="A366" t="s">
        <v>8512</v>
      </c>
      <c r="B366" t="s">
        <v>17809</v>
      </c>
      <c r="C366" t="str">
        <f>T("175.105")</f>
        <v>175.105</v>
      </c>
      <c r="D366" t="str">
        <f>T("177.1010")</f>
        <v>177.1010</v>
      </c>
      <c r="E366" t="str">
        <f>T("177.1590")</f>
        <v>177.1590</v>
      </c>
      <c r="F366" t="str">
        <f>T("177.2420")</f>
        <v>177.2420</v>
      </c>
      <c r="X366" t="s">
        <v>17809</v>
      </c>
      <c r="Y366" t="s">
        <v>17810</v>
      </c>
      <c r="Z366" t="s">
        <v>17811</v>
      </c>
      <c r="AA366" t="s">
        <v>17812</v>
      </c>
      <c r="AB366" t="s">
        <v>17813</v>
      </c>
    </row>
    <row r="367" spans="1:33" x14ac:dyDescent="0.25">
      <c r="A367" t="s">
        <v>8620</v>
      </c>
      <c r="B367" t="s">
        <v>17814</v>
      </c>
      <c r="C367" t="str">
        <f>T("175.105")</f>
        <v>175.105</v>
      </c>
      <c r="D367" t="str">
        <f>T("176.170")</f>
        <v>176.170</v>
      </c>
      <c r="E367" t="str">
        <f>T("176.180")</f>
        <v>176.180</v>
      </c>
      <c r="X367" t="s">
        <v>17814</v>
      </c>
      <c r="Y367" t="s">
        <v>17815</v>
      </c>
      <c r="Z367" t="s">
        <v>17816</v>
      </c>
      <c r="AA367" t="s">
        <v>17817</v>
      </c>
    </row>
    <row r="368" spans="1:33" x14ac:dyDescent="0.25">
      <c r="A368" t="s">
        <v>12103</v>
      </c>
      <c r="B368" t="s">
        <v>17818</v>
      </c>
      <c r="C368" t="str">
        <f>T("177.1680")</f>
        <v>177.1680</v>
      </c>
      <c r="D368" t="str">
        <f>T("177.2260")</f>
        <v>177.2260</v>
      </c>
      <c r="X368" t="s">
        <v>17818</v>
      </c>
    </row>
    <row r="369" spans="1:34" x14ac:dyDescent="0.25">
      <c r="A369" t="s">
        <v>12104</v>
      </c>
      <c r="B369" t="s">
        <v>17819</v>
      </c>
      <c r="C369" t="str">
        <f>T("175.105")</f>
        <v>175.105</v>
      </c>
      <c r="X369" t="s">
        <v>17819</v>
      </c>
      <c r="Y369" t="s">
        <v>17820</v>
      </c>
      <c r="Z369" t="s">
        <v>17821</v>
      </c>
      <c r="AA369" t="s">
        <v>17822</v>
      </c>
    </row>
    <row r="370" spans="1:34" x14ac:dyDescent="0.25">
      <c r="A370" t="s">
        <v>12106</v>
      </c>
      <c r="B370" t="s">
        <v>17823</v>
      </c>
      <c r="C370" t="str">
        <f>T("176.170")</f>
        <v>176.170</v>
      </c>
      <c r="D370" t="str">
        <f>T("177.2910")</f>
        <v>177.2910</v>
      </c>
      <c r="X370" t="s">
        <v>17823</v>
      </c>
      <c r="Y370" t="s">
        <v>17824</v>
      </c>
      <c r="Z370" t="s">
        <v>17825</v>
      </c>
      <c r="AA370" t="s">
        <v>17826</v>
      </c>
      <c r="AB370" t="s">
        <v>17827</v>
      </c>
      <c r="AC370" t="s">
        <v>17828</v>
      </c>
      <c r="AD370" t="s">
        <v>17829</v>
      </c>
      <c r="AE370" t="s">
        <v>17830</v>
      </c>
      <c r="AF370" t="s">
        <v>17831</v>
      </c>
      <c r="AG370" t="s">
        <v>17832</v>
      </c>
      <c r="AH370" t="s">
        <v>17833</v>
      </c>
    </row>
    <row r="371" spans="1:34" x14ac:dyDescent="0.25">
      <c r="A371" t="s">
        <v>12107</v>
      </c>
      <c r="B371" t="s">
        <v>17834</v>
      </c>
      <c r="C371" t="str">
        <f>T("177.2910")</f>
        <v>177.2910</v>
      </c>
      <c r="X371" t="s">
        <v>17835</v>
      </c>
      <c r="Y371" t="s">
        <v>17836</v>
      </c>
      <c r="Z371" t="s">
        <v>17837</v>
      </c>
      <c r="AA371" t="s">
        <v>17838</v>
      </c>
      <c r="AB371" t="s">
        <v>17834</v>
      </c>
    </row>
    <row r="372" spans="1:34" x14ac:dyDescent="0.25">
      <c r="A372" t="s">
        <v>12108</v>
      </c>
      <c r="B372" t="s">
        <v>17839</v>
      </c>
      <c r="X372" t="s">
        <v>17840</v>
      </c>
      <c r="Y372" t="s">
        <v>17841</v>
      </c>
      <c r="Z372" t="s">
        <v>17842</v>
      </c>
      <c r="AA372" t="s">
        <v>17843</v>
      </c>
      <c r="AB372" t="s">
        <v>17844</v>
      </c>
    </row>
    <row r="373" spans="1:34" x14ac:dyDescent="0.25">
      <c r="A373" t="s">
        <v>12109</v>
      </c>
      <c r="B373" t="s">
        <v>17845</v>
      </c>
      <c r="C373" t="str">
        <f>T("175.105")</f>
        <v>175.105</v>
      </c>
      <c r="D373" t="str">
        <f>T("177.2600")</f>
        <v>177.2600</v>
      </c>
      <c r="E373" t="str">
        <f>T("178.3297")</f>
        <v>178.3297</v>
      </c>
      <c r="F373" t="str">
        <f>T("178.3570")</f>
        <v>178.3570</v>
      </c>
      <c r="X373" t="s">
        <v>17845</v>
      </c>
      <c r="Y373" t="s">
        <v>17846</v>
      </c>
      <c r="Z373" t="s">
        <v>17847</v>
      </c>
      <c r="AA373" t="s">
        <v>17848</v>
      </c>
    </row>
    <row r="374" spans="1:34" x14ac:dyDescent="0.25">
      <c r="A374" t="s">
        <v>12110</v>
      </c>
      <c r="B374" t="s">
        <v>17849</v>
      </c>
      <c r="C374" t="str">
        <f>T("175.105")</f>
        <v>175.105</v>
      </c>
      <c r="D374" t="str">
        <f>T("175.300")</f>
        <v>175.300</v>
      </c>
      <c r="E374" t="str">
        <f>T("176.170")</f>
        <v>176.170</v>
      </c>
      <c r="F374" t="str">
        <f>T("176.180")</f>
        <v>176.180</v>
      </c>
      <c r="G374" t="str">
        <f>T("176.200")</f>
        <v>176.200</v>
      </c>
      <c r="H374" t="str">
        <f>T("176.210")</f>
        <v>176.210</v>
      </c>
      <c r="I374" t="str">
        <f>T("176.300")</f>
        <v>176.300</v>
      </c>
      <c r="J374" t="str">
        <f>T("177.1200")</f>
        <v>177.1200</v>
      </c>
      <c r="K374" t="str">
        <f>T("177.1210")</f>
        <v>177.1210</v>
      </c>
      <c r="L374" t="str">
        <f>T("177.2600")</f>
        <v>177.2600</v>
      </c>
      <c r="M374" t="str">
        <f>T("177.2800")</f>
        <v>177.2800</v>
      </c>
      <c r="N374" t="str">
        <f>T("178.3120")</f>
        <v>178.3120</v>
      </c>
      <c r="O374" t="str">
        <f>T("178.3800")</f>
        <v>178.3800</v>
      </c>
      <c r="P374" t="str">
        <f>T("178.3900")</f>
        <v>178.3900</v>
      </c>
      <c r="Q374" t="str">
        <f>T("181.30")</f>
        <v>181.30</v>
      </c>
      <c r="X374" t="s">
        <v>17849</v>
      </c>
      <c r="Y374" t="s">
        <v>17850</v>
      </c>
      <c r="Z374" t="s">
        <v>17851</v>
      </c>
    </row>
    <row r="375" spans="1:34" x14ac:dyDescent="0.25">
      <c r="A375" t="s">
        <v>8574</v>
      </c>
      <c r="B375" t="s">
        <v>17852</v>
      </c>
      <c r="C375" t="str">
        <f>T("177.1010")</f>
        <v>177.1010</v>
      </c>
      <c r="X375" t="s">
        <v>17852</v>
      </c>
      <c r="Y375" t="s">
        <v>17853</v>
      </c>
      <c r="Z375" t="s">
        <v>17854</v>
      </c>
      <c r="AA375" t="s">
        <v>17855</v>
      </c>
      <c r="AB375" t="s">
        <v>17856</v>
      </c>
    </row>
    <row r="376" spans="1:34" x14ac:dyDescent="0.25">
      <c r="A376" t="s">
        <v>12113</v>
      </c>
      <c r="B376" t="s">
        <v>17857</v>
      </c>
      <c r="X376" t="s">
        <v>17857</v>
      </c>
      <c r="Y376" t="s">
        <v>17858</v>
      </c>
    </row>
    <row r="377" spans="1:34" x14ac:dyDescent="0.25">
      <c r="A377" t="s">
        <v>12114</v>
      </c>
      <c r="B377" t="s">
        <v>17859</v>
      </c>
      <c r="C377" t="str">
        <f>T("175.300")</f>
        <v>175.300</v>
      </c>
      <c r="D377" t="str">
        <f>T("177.1390")</f>
        <v>177.1390</v>
      </c>
      <c r="X377" t="s">
        <v>17859</v>
      </c>
      <c r="Y377" t="s">
        <v>17860</v>
      </c>
      <c r="Z377" t="s">
        <v>17861</v>
      </c>
      <c r="AA377" t="s">
        <v>17862</v>
      </c>
      <c r="AB377" t="s">
        <v>17863</v>
      </c>
    </row>
    <row r="378" spans="1:34" x14ac:dyDescent="0.25">
      <c r="A378" t="s">
        <v>12116</v>
      </c>
      <c r="B378" t="s">
        <v>17864</v>
      </c>
      <c r="C378" t="str">
        <f>T("175.105")</f>
        <v>175.105</v>
      </c>
      <c r="X378" t="s">
        <v>17864</v>
      </c>
      <c r="Y378" t="s">
        <v>17865</v>
      </c>
      <c r="Z378" t="s">
        <v>17866</v>
      </c>
    </row>
    <row r="379" spans="1:34" x14ac:dyDescent="0.25">
      <c r="A379" t="s">
        <v>12117</v>
      </c>
      <c r="B379" t="s">
        <v>17867</v>
      </c>
      <c r="C379" t="str">
        <f>T("177.1210")</f>
        <v>177.1210</v>
      </c>
      <c r="D379" t="str">
        <f>T("178.3860")</f>
        <v>178.3860</v>
      </c>
      <c r="X379" t="s">
        <v>17868</v>
      </c>
      <c r="Y379" t="s">
        <v>17869</v>
      </c>
      <c r="Z379" t="s">
        <v>17870</v>
      </c>
      <c r="AA379" t="s">
        <v>17871</v>
      </c>
    </row>
    <row r="380" spans="1:34" x14ac:dyDescent="0.25">
      <c r="A380" t="s">
        <v>12118</v>
      </c>
      <c r="B380" t="s">
        <v>17872</v>
      </c>
      <c r="C380" t="str">
        <f>T("175.105")</f>
        <v>175.105</v>
      </c>
      <c r="D380" t="str">
        <f>T("176.180")</f>
        <v>176.180</v>
      </c>
      <c r="E380" t="str">
        <f>T("176.300")</f>
        <v>176.300</v>
      </c>
      <c r="X380" t="s">
        <v>17872</v>
      </c>
      <c r="Y380" t="s">
        <v>17873</v>
      </c>
      <c r="Z380" t="s">
        <v>17874</v>
      </c>
      <c r="AA380" t="s">
        <v>17875</v>
      </c>
      <c r="AB380" t="s">
        <v>17876</v>
      </c>
      <c r="AC380" t="s">
        <v>17877</v>
      </c>
    </row>
    <row r="381" spans="1:34" x14ac:dyDescent="0.25">
      <c r="A381" t="s">
        <v>12119</v>
      </c>
      <c r="B381" t="s">
        <v>17878</v>
      </c>
      <c r="C381" t="str">
        <f>T("176.180")</f>
        <v>176.180</v>
      </c>
      <c r="D381" t="str">
        <f>T("176.200")</f>
        <v>176.200</v>
      </c>
      <c r="E381" t="str">
        <f>T("176.210")</f>
        <v>176.210</v>
      </c>
      <c r="F381" t="str">
        <f>T("176.300")</f>
        <v>176.300</v>
      </c>
      <c r="G381" t="str">
        <f>T("177.1200")</f>
        <v>177.1200</v>
      </c>
      <c r="H381" t="str">
        <f>T("181.30")</f>
        <v>181.30</v>
      </c>
      <c r="X381" t="s">
        <v>17878</v>
      </c>
      <c r="Y381" t="s">
        <v>17879</v>
      </c>
      <c r="Z381" t="s">
        <v>17880</v>
      </c>
    </row>
    <row r="382" spans="1:34" x14ac:dyDescent="0.25">
      <c r="A382" t="s">
        <v>12120</v>
      </c>
      <c r="B382" t="s">
        <v>17881</v>
      </c>
      <c r="C382" t="str">
        <f>T("176.180")</f>
        <v>176.180</v>
      </c>
      <c r="D382" t="str">
        <f>T("176.200")</f>
        <v>176.200</v>
      </c>
      <c r="E382" t="str">
        <f>T("176.210")</f>
        <v>176.210</v>
      </c>
      <c r="F382" t="str">
        <f>T("176.300")</f>
        <v>176.300</v>
      </c>
      <c r="G382" t="str">
        <f>T("177.1200")</f>
        <v>177.1200</v>
      </c>
      <c r="H382" t="str">
        <f>T("181.30")</f>
        <v>181.30</v>
      </c>
      <c r="X382" t="s">
        <v>17881</v>
      </c>
      <c r="Y382" t="s">
        <v>17882</v>
      </c>
      <c r="Z382" t="s">
        <v>17883</v>
      </c>
      <c r="AA382" t="s">
        <v>17884</v>
      </c>
    </row>
    <row r="383" spans="1:34" x14ac:dyDescent="0.25">
      <c r="A383" t="s">
        <v>12121</v>
      </c>
      <c r="B383" t="s">
        <v>17885</v>
      </c>
      <c r="C383" t="str">
        <f>T("177.2600")</f>
        <v>177.2600</v>
      </c>
      <c r="X383" t="s">
        <v>17885</v>
      </c>
      <c r="Y383" t="s">
        <v>17886</v>
      </c>
      <c r="Z383" t="s">
        <v>17887</v>
      </c>
    </row>
    <row r="384" spans="1:34" x14ac:dyDescent="0.25">
      <c r="A384" t="s">
        <v>12122</v>
      </c>
      <c r="B384" t="s">
        <v>17888</v>
      </c>
      <c r="C384" t="str">
        <f>T("175.105")</f>
        <v>175.105</v>
      </c>
      <c r="X384" t="s">
        <v>17888</v>
      </c>
      <c r="Y384" t="s">
        <v>17889</v>
      </c>
    </row>
    <row r="385" spans="1:32" x14ac:dyDescent="0.25">
      <c r="A385" t="s">
        <v>12123</v>
      </c>
      <c r="B385" t="s">
        <v>17890</v>
      </c>
      <c r="C385" t="str">
        <f>T("175.105")</f>
        <v>175.105</v>
      </c>
      <c r="X385" t="s">
        <v>17891</v>
      </c>
      <c r="Y385" t="s">
        <v>17892</v>
      </c>
      <c r="Z385" t="s">
        <v>17893</v>
      </c>
      <c r="AA385" t="s">
        <v>17894</v>
      </c>
    </row>
    <row r="386" spans="1:32" x14ac:dyDescent="0.25">
      <c r="A386" t="s">
        <v>12124</v>
      </c>
      <c r="B386" t="s">
        <v>17895</v>
      </c>
      <c r="C386" t="str">
        <f>T("175.300")</f>
        <v>175.300</v>
      </c>
      <c r="X386" t="s">
        <v>17895</v>
      </c>
      <c r="Y386" t="s">
        <v>17896</v>
      </c>
      <c r="Z386" t="s">
        <v>17897</v>
      </c>
      <c r="AA386" t="s">
        <v>17898</v>
      </c>
      <c r="AB386" t="s">
        <v>17899</v>
      </c>
    </row>
    <row r="387" spans="1:32" x14ac:dyDescent="0.25">
      <c r="A387" t="s">
        <v>12125</v>
      </c>
      <c r="B387" t="s">
        <v>17900</v>
      </c>
      <c r="C387" t="str">
        <f>T("175.105")</f>
        <v>175.105</v>
      </c>
      <c r="X387" t="s">
        <v>17900</v>
      </c>
      <c r="Y387" t="s">
        <v>17901</v>
      </c>
      <c r="Z387" t="s">
        <v>17902</v>
      </c>
      <c r="AA387" t="s">
        <v>17903</v>
      </c>
      <c r="AB387" t="s">
        <v>17904</v>
      </c>
    </row>
    <row r="388" spans="1:32" x14ac:dyDescent="0.25">
      <c r="A388" t="s">
        <v>12126</v>
      </c>
      <c r="B388" t="s">
        <v>17905</v>
      </c>
      <c r="C388" t="str">
        <f>T("178.1010")</f>
        <v>178.1010</v>
      </c>
      <c r="X388" t="s">
        <v>17905</v>
      </c>
      <c r="Y388" t="s">
        <v>17906</v>
      </c>
    </row>
    <row r="389" spans="1:32" x14ac:dyDescent="0.25">
      <c r="A389" t="s">
        <v>8829</v>
      </c>
      <c r="B389" t="s">
        <v>17907</v>
      </c>
      <c r="C389" t="str">
        <f>T("175.105")</f>
        <v>175.105</v>
      </c>
      <c r="D389" t="str">
        <f>T("176.170")</f>
        <v>176.170</v>
      </c>
      <c r="E389" t="str">
        <f>T("176.180")</f>
        <v>176.180</v>
      </c>
      <c r="F389" t="str">
        <f>T("177.1010")</f>
        <v>177.1010</v>
      </c>
      <c r="G389" t="str">
        <f>T("177.2710")</f>
        <v>177.2710</v>
      </c>
      <c r="H389" t="str">
        <f>T("178.3790")</f>
        <v>178.3790</v>
      </c>
      <c r="X389" t="s">
        <v>17907</v>
      </c>
      <c r="Y389" t="s">
        <v>17908</v>
      </c>
      <c r="Z389" t="s">
        <v>17909</v>
      </c>
      <c r="AA389" t="s">
        <v>17910</v>
      </c>
    </row>
    <row r="390" spans="1:32" x14ac:dyDescent="0.25">
      <c r="A390" t="s">
        <v>12127</v>
      </c>
      <c r="B390" t="s">
        <v>17911</v>
      </c>
      <c r="C390" t="str">
        <f>T("175.105")</f>
        <v>175.105</v>
      </c>
      <c r="D390" t="str">
        <f>T("176.170")</f>
        <v>176.170</v>
      </c>
      <c r="E390" t="str">
        <f>T("176.180")</f>
        <v>176.180</v>
      </c>
      <c r="F390" t="str">
        <f>T("177.2800")</f>
        <v>177.2800</v>
      </c>
      <c r="X390" t="s">
        <v>17912</v>
      </c>
      <c r="Y390" t="s">
        <v>17913</v>
      </c>
      <c r="Z390" t="s">
        <v>17914</v>
      </c>
      <c r="AA390" t="s">
        <v>17911</v>
      </c>
      <c r="AB390" t="s">
        <v>17915</v>
      </c>
      <c r="AC390" t="s">
        <v>17916</v>
      </c>
    </row>
    <row r="391" spans="1:32" x14ac:dyDescent="0.25">
      <c r="A391" t="s">
        <v>12128</v>
      </c>
      <c r="B391" t="s">
        <v>17917</v>
      </c>
      <c r="C391" t="str">
        <f>T("175.105")</f>
        <v>175.105</v>
      </c>
      <c r="D391" t="str">
        <f>T("176.170")</f>
        <v>176.170</v>
      </c>
      <c r="E391" t="str">
        <f>T("176.180")</f>
        <v>176.180</v>
      </c>
      <c r="F391" t="str">
        <f>T("177.2800")</f>
        <v>177.2800</v>
      </c>
      <c r="X391" t="s">
        <v>17917</v>
      </c>
      <c r="Y391" t="s">
        <v>17918</v>
      </c>
      <c r="Z391" t="s">
        <v>17919</v>
      </c>
      <c r="AA391" t="s">
        <v>17920</v>
      </c>
      <c r="AB391" t="s">
        <v>17921</v>
      </c>
      <c r="AC391" t="s">
        <v>17922</v>
      </c>
    </row>
    <row r="392" spans="1:32" x14ac:dyDescent="0.25">
      <c r="A392" t="s">
        <v>12129</v>
      </c>
      <c r="B392" t="s">
        <v>17923</v>
      </c>
      <c r="C392" t="str">
        <f>T("175.105")</f>
        <v>175.105</v>
      </c>
      <c r="X392" t="s">
        <v>17923</v>
      </c>
      <c r="Y392" t="s">
        <v>17924</v>
      </c>
      <c r="Z392" t="s">
        <v>17925</v>
      </c>
    </row>
    <row r="393" spans="1:32" x14ac:dyDescent="0.25">
      <c r="A393" t="s">
        <v>12130</v>
      </c>
      <c r="B393" t="s">
        <v>17926</v>
      </c>
      <c r="C393" t="str">
        <f>T("175.105")</f>
        <v>175.105</v>
      </c>
      <c r="D393" t="str">
        <f>T("175.300")</f>
        <v>175.300</v>
      </c>
      <c r="E393" t="str">
        <f>T("176.170")</f>
        <v>176.170</v>
      </c>
      <c r="F393" t="str">
        <f>T("177.1210")</f>
        <v>177.1210</v>
      </c>
      <c r="X393" t="s">
        <v>17926</v>
      </c>
      <c r="Y393" t="s">
        <v>17927</v>
      </c>
      <c r="Z393" t="s">
        <v>17928</v>
      </c>
      <c r="AA393" t="s">
        <v>17929</v>
      </c>
      <c r="AB393" t="s">
        <v>17930</v>
      </c>
      <c r="AC393" t="s">
        <v>17931</v>
      </c>
      <c r="AD393" t="s">
        <v>17932</v>
      </c>
    </row>
    <row r="394" spans="1:32" x14ac:dyDescent="0.25">
      <c r="A394" t="s">
        <v>12131</v>
      </c>
      <c r="B394" t="s">
        <v>17933</v>
      </c>
      <c r="C394" t="str">
        <f>T("177.1010")</f>
        <v>177.1010</v>
      </c>
      <c r="X394" t="s">
        <v>17933</v>
      </c>
      <c r="Y394" t="s">
        <v>17934</v>
      </c>
    </row>
    <row r="395" spans="1:32" x14ac:dyDescent="0.25">
      <c r="A395" t="s">
        <v>12132</v>
      </c>
      <c r="B395" t="s">
        <v>17935</v>
      </c>
      <c r="C395" t="str">
        <f>T("176.170")</f>
        <v>176.170</v>
      </c>
      <c r="D395" t="str">
        <f>T("176.180")</f>
        <v>176.180</v>
      </c>
      <c r="E395" t="str">
        <f>T("176.210")</f>
        <v>176.210</v>
      </c>
      <c r="X395" t="s">
        <v>17936</v>
      </c>
      <c r="Y395" t="s">
        <v>17937</v>
      </c>
      <c r="Z395" t="s">
        <v>17938</v>
      </c>
      <c r="AA395" t="s">
        <v>17939</v>
      </c>
      <c r="AB395" t="s">
        <v>17940</v>
      </c>
      <c r="AC395" t="s">
        <v>17941</v>
      </c>
      <c r="AD395" t="s">
        <v>17942</v>
      </c>
    </row>
    <row r="396" spans="1:32" x14ac:dyDescent="0.25">
      <c r="A396" t="s">
        <v>12133</v>
      </c>
      <c r="B396" t="s">
        <v>17943</v>
      </c>
      <c r="C396" t="str">
        <f>T("175.105")</f>
        <v>175.105</v>
      </c>
      <c r="X396" t="s">
        <v>17943</v>
      </c>
      <c r="Y396" t="s">
        <v>17944</v>
      </c>
      <c r="Z396" t="s">
        <v>17945</v>
      </c>
    </row>
    <row r="397" spans="1:32" x14ac:dyDescent="0.25">
      <c r="A397" t="s">
        <v>12134</v>
      </c>
      <c r="B397" t="s">
        <v>17946</v>
      </c>
      <c r="C397" t="str">
        <f>T("177.1010")</f>
        <v>177.1010</v>
      </c>
      <c r="X397" t="s">
        <v>17946</v>
      </c>
      <c r="Y397" t="s">
        <v>17947</v>
      </c>
      <c r="Z397" t="s">
        <v>17948</v>
      </c>
      <c r="AA397" t="s">
        <v>17949</v>
      </c>
      <c r="AB397" t="s">
        <v>17950</v>
      </c>
    </row>
    <row r="398" spans="1:32" x14ac:dyDescent="0.25">
      <c r="A398" t="s">
        <v>12135</v>
      </c>
      <c r="B398" t="s">
        <v>17951</v>
      </c>
      <c r="C398" t="str">
        <f>T("175.105")</f>
        <v>175.105</v>
      </c>
      <c r="X398" t="s">
        <v>17952</v>
      </c>
      <c r="Y398" t="s">
        <v>17953</v>
      </c>
      <c r="Z398" t="s">
        <v>17954</v>
      </c>
      <c r="AA398" t="s">
        <v>17955</v>
      </c>
    </row>
    <row r="399" spans="1:32" x14ac:dyDescent="0.25">
      <c r="A399" t="s">
        <v>12136</v>
      </c>
      <c r="B399" t="s">
        <v>17956</v>
      </c>
      <c r="C399" t="str">
        <f>T("177.1200")</f>
        <v>177.1200</v>
      </c>
      <c r="X399" t="s">
        <v>17956</v>
      </c>
      <c r="Y399" t="s">
        <v>17957</v>
      </c>
      <c r="Z399" t="s">
        <v>17958</v>
      </c>
      <c r="AA399" t="s">
        <v>17959</v>
      </c>
      <c r="AB399" t="s">
        <v>17960</v>
      </c>
      <c r="AC399" t="s">
        <v>17961</v>
      </c>
    </row>
    <row r="400" spans="1:32" x14ac:dyDescent="0.25">
      <c r="A400" t="s">
        <v>12137</v>
      </c>
      <c r="B400" t="s">
        <v>17962</v>
      </c>
      <c r="C400" t="str">
        <f>T("175.105")</f>
        <v>175.105</v>
      </c>
      <c r="X400" t="s">
        <v>17962</v>
      </c>
      <c r="Y400" t="s">
        <v>17963</v>
      </c>
      <c r="Z400" t="s">
        <v>17964</v>
      </c>
      <c r="AA400" t="s">
        <v>17965</v>
      </c>
      <c r="AB400" t="s">
        <v>17966</v>
      </c>
      <c r="AC400" t="s">
        <v>17967</v>
      </c>
      <c r="AD400" t="s">
        <v>17968</v>
      </c>
      <c r="AE400" t="s">
        <v>17969</v>
      </c>
      <c r="AF400" t="s">
        <v>17970</v>
      </c>
    </row>
    <row r="401" spans="1:31" x14ac:dyDescent="0.25">
      <c r="A401" t="s">
        <v>12138</v>
      </c>
      <c r="B401" t="s">
        <v>17971</v>
      </c>
      <c r="C401" t="str">
        <f>T("175.105")</f>
        <v>175.105</v>
      </c>
      <c r="X401" t="s">
        <v>17972</v>
      </c>
      <c r="Y401" t="s">
        <v>17973</v>
      </c>
      <c r="Z401" t="s">
        <v>17974</v>
      </c>
      <c r="AA401" t="s">
        <v>17975</v>
      </c>
    </row>
    <row r="402" spans="1:31" x14ac:dyDescent="0.25">
      <c r="A402" t="s">
        <v>12139</v>
      </c>
      <c r="B402" t="s">
        <v>17976</v>
      </c>
      <c r="C402" t="str">
        <f>T("175.105")</f>
        <v>175.105</v>
      </c>
      <c r="X402" t="s">
        <v>17976</v>
      </c>
      <c r="Y402" t="s">
        <v>17977</v>
      </c>
      <c r="Z402" t="s">
        <v>17978</v>
      </c>
      <c r="AA402" t="s">
        <v>17979</v>
      </c>
      <c r="AB402" t="s">
        <v>17980</v>
      </c>
    </row>
    <row r="403" spans="1:31" x14ac:dyDescent="0.25">
      <c r="A403" t="s">
        <v>8746</v>
      </c>
      <c r="B403" t="s">
        <v>17981</v>
      </c>
      <c r="C403" t="str">
        <f>T("175.105")</f>
        <v>175.105</v>
      </c>
      <c r="D403" t="str">
        <f>T("177.1210")</f>
        <v>177.1210</v>
      </c>
      <c r="X403" t="s">
        <v>17981</v>
      </c>
      <c r="Y403" t="s">
        <v>17982</v>
      </c>
      <c r="Z403" t="s">
        <v>17983</v>
      </c>
      <c r="AA403" t="s">
        <v>17984</v>
      </c>
      <c r="AB403" t="s">
        <v>17985</v>
      </c>
      <c r="AC403" t="s">
        <v>17986</v>
      </c>
    </row>
    <row r="404" spans="1:31" x14ac:dyDescent="0.25">
      <c r="A404" t="s">
        <v>8702</v>
      </c>
      <c r="B404" t="s">
        <v>17987</v>
      </c>
      <c r="C404" t="str">
        <f>T("176.170")</f>
        <v>176.170</v>
      </c>
      <c r="D404" t="str">
        <f>T("178.3130")</f>
        <v>178.3130</v>
      </c>
      <c r="X404" t="s">
        <v>17988</v>
      </c>
      <c r="Y404" t="s">
        <v>17989</v>
      </c>
      <c r="Z404" t="s">
        <v>17990</v>
      </c>
      <c r="AA404" t="s">
        <v>17991</v>
      </c>
      <c r="AB404" t="s">
        <v>17992</v>
      </c>
    </row>
    <row r="405" spans="1:31" x14ac:dyDescent="0.25">
      <c r="A405" t="s">
        <v>12141</v>
      </c>
      <c r="B405" t="s">
        <v>17993</v>
      </c>
      <c r="C405" t="str">
        <f>T("175.105")</f>
        <v>175.105</v>
      </c>
      <c r="X405" t="s">
        <v>17994</v>
      </c>
      <c r="Y405" t="s">
        <v>17993</v>
      </c>
      <c r="Z405" t="s">
        <v>17995</v>
      </c>
      <c r="AA405" t="s">
        <v>17996</v>
      </c>
      <c r="AB405" t="s">
        <v>17997</v>
      </c>
    </row>
    <row r="406" spans="1:31" x14ac:dyDescent="0.25">
      <c r="A406" t="s">
        <v>12142</v>
      </c>
      <c r="B406" t="s">
        <v>17998</v>
      </c>
      <c r="C406" t="str">
        <f>T("176.170")</f>
        <v>176.170</v>
      </c>
      <c r="D406" t="str">
        <f>T("176.200")</f>
        <v>176.200</v>
      </c>
      <c r="E406" t="str">
        <f>T("177.1200")</f>
        <v>177.1200</v>
      </c>
      <c r="F406" t="str">
        <f>T("177.1210")</f>
        <v>177.1210</v>
      </c>
      <c r="G406" t="str">
        <f>T("177.2800")</f>
        <v>177.2800</v>
      </c>
      <c r="X406" t="s">
        <v>17999</v>
      </c>
      <c r="Y406" t="s">
        <v>18000</v>
      </c>
      <c r="Z406" t="s">
        <v>17998</v>
      </c>
      <c r="AA406" t="s">
        <v>18001</v>
      </c>
      <c r="AB406" t="s">
        <v>18002</v>
      </c>
      <c r="AC406" t="s">
        <v>18003</v>
      </c>
      <c r="AD406" t="s">
        <v>18004</v>
      </c>
      <c r="AE406" t="s">
        <v>18005</v>
      </c>
    </row>
    <row r="407" spans="1:31" x14ac:dyDescent="0.25">
      <c r="A407" t="s">
        <v>12143</v>
      </c>
      <c r="B407" t="s">
        <v>18006</v>
      </c>
      <c r="C407" t="str">
        <f>T("176.180")</f>
        <v>176.180</v>
      </c>
      <c r="D407" t="str">
        <f>T("176.210")</f>
        <v>176.210</v>
      </c>
      <c r="X407" t="s">
        <v>18007</v>
      </c>
      <c r="Y407" t="s">
        <v>18008</v>
      </c>
      <c r="Z407" t="s">
        <v>18009</v>
      </c>
      <c r="AA407" t="s">
        <v>18010</v>
      </c>
      <c r="AB407" t="s">
        <v>18011</v>
      </c>
    </row>
    <row r="408" spans="1:31" x14ac:dyDescent="0.25">
      <c r="A408" t="s">
        <v>12144</v>
      </c>
      <c r="B408" t="s">
        <v>18012</v>
      </c>
      <c r="C408" t="str">
        <f>T("175.105")</f>
        <v>175.105</v>
      </c>
      <c r="X408" t="s">
        <v>18012</v>
      </c>
      <c r="Y408" t="s">
        <v>18013</v>
      </c>
      <c r="Z408" t="s">
        <v>18014</v>
      </c>
    </row>
    <row r="409" spans="1:31" x14ac:dyDescent="0.25">
      <c r="A409" t="s">
        <v>12145</v>
      </c>
      <c r="B409" t="s">
        <v>18015</v>
      </c>
      <c r="C409" t="str">
        <f>T("175.105")</f>
        <v>175.105</v>
      </c>
      <c r="X409" t="s">
        <v>18015</v>
      </c>
      <c r="Y409" t="s">
        <v>18016</v>
      </c>
    </row>
    <row r="410" spans="1:31" x14ac:dyDescent="0.25">
      <c r="A410" t="s">
        <v>12146</v>
      </c>
      <c r="B410" t="s">
        <v>18017</v>
      </c>
      <c r="C410" t="str">
        <f>T("175.300")</f>
        <v>175.300</v>
      </c>
      <c r="D410" t="str">
        <f>T("178.3910")</f>
        <v>178.3910</v>
      </c>
      <c r="E410" t="str">
        <f>T("181.27")</f>
        <v>181.27</v>
      </c>
      <c r="X410" t="s">
        <v>18017</v>
      </c>
      <c r="Y410" t="s">
        <v>18018</v>
      </c>
      <c r="Z410" t="s">
        <v>18019</v>
      </c>
      <c r="AA410" t="s">
        <v>18020</v>
      </c>
      <c r="AB410" t="s">
        <v>18021</v>
      </c>
    </row>
    <row r="411" spans="1:31" x14ac:dyDescent="0.25">
      <c r="A411" t="s">
        <v>12147</v>
      </c>
      <c r="B411" t="s">
        <v>18022</v>
      </c>
      <c r="C411" t="str">
        <f>T("175.105")</f>
        <v>175.105</v>
      </c>
      <c r="D411" t="str">
        <f>T("175.300")</f>
        <v>175.300</v>
      </c>
      <c r="E411" t="str">
        <f>T("175.320")</f>
        <v>175.320</v>
      </c>
      <c r="F411" t="str">
        <f>T("176.180")</f>
        <v>176.180</v>
      </c>
      <c r="G411" t="str">
        <f>T("177.1200")</f>
        <v>177.1200</v>
      </c>
      <c r="H411" t="str">
        <f>T("177.2470")</f>
        <v>177.2470</v>
      </c>
      <c r="X411" t="s">
        <v>18022</v>
      </c>
      <c r="Y411" t="s">
        <v>18023</v>
      </c>
      <c r="Z411" t="s">
        <v>18024</v>
      </c>
      <c r="AA411" t="s">
        <v>18025</v>
      </c>
    </row>
    <row r="412" spans="1:31" x14ac:dyDescent="0.25">
      <c r="A412" t="s">
        <v>12148</v>
      </c>
      <c r="B412" t="s">
        <v>18026</v>
      </c>
      <c r="C412" t="str">
        <f>T("175.105")</f>
        <v>175.105</v>
      </c>
      <c r="D412" t="str">
        <f>T("176.170")</f>
        <v>176.170</v>
      </c>
      <c r="X412" t="s">
        <v>18026</v>
      </c>
      <c r="Y412" t="s">
        <v>18027</v>
      </c>
      <c r="Z412" t="s">
        <v>18028</v>
      </c>
    </row>
    <row r="413" spans="1:31" x14ac:dyDescent="0.25">
      <c r="A413" t="s">
        <v>12149</v>
      </c>
      <c r="B413" t="s">
        <v>18029</v>
      </c>
      <c r="C413" t="str">
        <f>T("175.105")</f>
        <v>175.105</v>
      </c>
      <c r="D413" t="str">
        <f>T("175.300")</f>
        <v>175.300</v>
      </c>
      <c r="E413" t="str">
        <f>T("177.1210")</f>
        <v>177.1210</v>
      </c>
      <c r="X413" t="s">
        <v>18029</v>
      </c>
      <c r="Y413" t="s">
        <v>18030</v>
      </c>
      <c r="Z413" t="s">
        <v>18031</v>
      </c>
      <c r="AA413" t="s">
        <v>18032</v>
      </c>
      <c r="AB413" t="s">
        <v>18033</v>
      </c>
    </row>
    <row r="414" spans="1:31" x14ac:dyDescent="0.25">
      <c r="A414" t="s">
        <v>12150</v>
      </c>
      <c r="B414" t="s">
        <v>18034</v>
      </c>
      <c r="C414" t="str">
        <f>T("178.1010")</f>
        <v>178.1010</v>
      </c>
      <c r="X414" t="s">
        <v>18035</v>
      </c>
      <c r="Y414" t="s">
        <v>18036</v>
      </c>
      <c r="Z414" t="s">
        <v>18037</v>
      </c>
      <c r="AA414" t="s">
        <v>18038</v>
      </c>
    </row>
    <row r="415" spans="1:31" x14ac:dyDescent="0.25">
      <c r="A415" t="s">
        <v>12151</v>
      </c>
      <c r="B415" t="s">
        <v>18039</v>
      </c>
      <c r="C415" t="str">
        <f>T("175.105")</f>
        <v>175.105</v>
      </c>
      <c r="X415" t="s">
        <v>18039</v>
      </c>
    </row>
    <row r="416" spans="1:31" x14ac:dyDescent="0.25">
      <c r="A416" t="s">
        <v>12152</v>
      </c>
      <c r="B416" t="s">
        <v>18040</v>
      </c>
      <c r="C416" t="str">
        <f>T("176.170")</f>
        <v>176.170</v>
      </c>
      <c r="D416" t="str">
        <f>T("177.1200")</f>
        <v>177.1200</v>
      </c>
      <c r="E416" t="str">
        <f>T("177.1680")</f>
        <v>177.1680</v>
      </c>
      <c r="F416" t="str">
        <f>T("177.2260")</f>
        <v>177.2260</v>
      </c>
      <c r="G416" t="str">
        <f>T("177.2600")</f>
        <v>177.2600</v>
      </c>
      <c r="X416" t="s">
        <v>18040</v>
      </c>
      <c r="Y416" t="s">
        <v>18041</v>
      </c>
      <c r="Z416" t="s">
        <v>18042</v>
      </c>
    </row>
    <row r="417" spans="1:35" x14ac:dyDescent="0.25">
      <c r="A417" t="s">
        <v>12153</v>
      </c>
      <c r="B417" t="s">
        <v>18043</v>
      </c>
      <c r="C417" t="str">
        <f>T("175.105")</f>
        <v>175.105</v>
      </c>
      <c r="X417" t="s">
        <v>18043</v>
      </c>
      <c r="Y417" t="s">
        <v>18044</v>
      </c>
      <c r="Z417" t="s">
        <v>18045</v>
      </c>
      <c r="AA417" t="s">
        <v>18046</v>
      </c>
      <c r="AB417" t="s">
        <v>18047</v>
      </c>
    </row>
    <row r="418" spans="1:35" x14ac:dyDescent="0.25">
      <c r="A418" t="s">
        <v>12154</v>
      </c>
      <c r="B418" t="s">
        <v>18048</v>
      </c>
      <c r="C418" t="str">
        <f>T("178.3297")</f>
        <v>178.3297</v>
      </c>
      <c r="D418" t="str">
        <f>T("73.3124")</f>
        <v>73.3124</v>
      </c>
      <c r="X418" t="s">
        <v>18048</v>
      </c>
      <c r="Y418" t="s">
        <v>18049</v>
      </c>
      <c r="Z418" t="s">
        <v>18050</v>
      </c>
      <c r="AA418" t="s">
        <v>18051</v>
      </c>
      <c r="AB418" t="s">
        <v>18052</v>
      </c>
      <c r="AC418" t="s">
        <v>18053</v>
      </c>
      <c r="AD418" t="s">
        <v>18054</v>
      </c>
      <c r="AE418" t="s">
        <v>18055</v>
      </c>
      <c r="AF418" t="s">
        <v>18056</v>
      </c>
      <c r="AG418" t="s">
        <v>18057</v>
      </c>
      <c r="AH418" t="s">
        <v>18058</v>
      </c>
      <c r="AI418" t="s">
        <v>18059</v>
      </c>
    </row>
    <row r="419" spans="1:35" x14ac:dyDescent="0.25">
      <c r="A419" t="s">
        <v>12155</v>
      </c>
      <c r="B419" t="s">
        <v>18060</v>
      </c>
      <c r="C419" t="str">
        <f>T("175.105")</f>
        <v>175.105</v>
      </c>
      <c r="D419" t="str">
        <f>T("176.180")</f>
        <v>176.180</v>
      </c>
      <c r="E419" t="str">
        <f>T("177.1010")</f>
        <v>177.1010</v>
      </c>
      <c r="F419" t="str">
        <f>T("177.1650")</f>
        <v>177.1650</v>
      </c>
      <c r="G419" t="str">
        <f>T("177.2600")</f>
        <v>177.2600</v>
      </c>
      <c r="X419" t="s">
        <v>18060</v>
      </c>
      <c r="Y419" t="s">
        <v>18061</v>
      </c>
      <c r="Z419" t="s">
        <v>18062</v>
      </c>
      <c r="AA419" t="s">
        <v>18063</v>
      </c>
    </row>
    <row r="420" spans="1:35" x14ac:dyDescent="0.25">
      <c r="A420" t="s">
        <v>8495</v>
      </c>
      <c r="B420" t="s">
        <v>18064</v>
      </c>
      <c r="C420" t="str">
        <f>T("176.170")</f>
        <v>176.170</v>
      </c>
      <c r="D420" t="str">
        <f>T("176.180")</f>
        <v>176.180</v>
      </c>
      <c r="X420" t="s">
        <v>18064</v>
      </c>
      <c r="Y420" t="s">
        <v>18065</v>
      </c>
      <c r="Z420" t="s">
        <v>18066</v>
      </c>
      <c r="AA420" t="s">
        <v>18067</v>
      </c>
      <c r="AB420" t="s">
        <v>18068</v>
      </c>
      <c r="AC420" t="s">
        <v>18069</v>
      </c>
      <c r="AD420" t="s">
        <v>18070</v>
      </c>
      <c r="AE420" t="s">
        <v>18071</v>
      </c>
    </row>
    <row r="421" spans="1:35" x14ac:dyDescent="0.25">
      <c r="A421" t="s">
        <v>8807</v>
      </c>
      <c r="B421" t="s">
        <v>18072</v>
      </c>
      <c r="C421" t="str">
        <f>T("177.2600")</f>
        <v>177.2600</v>
      </c>
      <c r="X421" t="s">
        <v>18072</v>
      </c>
    </row>
    <row r="422" spans="1:35" x14ac:dyDescent="0.25">
      <c r="A422" t="s">
        <v>12156</v>
      </c>
      <c r="B422" t="s">
        <v>18073</v>
      </c>
      <c r="C422" t="str">
        <f>T("177.2600")</f>
        <v>177.2600</v>
      </c>
      <c r="X422" t="s">
        <v>18073</v>
      </c>
      <c r="Y422" t="s">
        <v>18074</v>
      </c>
      <c r="Z422" t="s">
        <v>18075</v>
      </c>
    </row>
    <row r="423" spans="1:35" x14ac:dyDescent="0.25">
      <c r="A423" t="s">
        <v>12157</v>
      </c>
      <c r="B423" t="s">
        <v>18076</v>
      </c>
      <c r="C423" t="str">
        <f>T("175.105")</f>
        <v>175.105</v>
      </c>
      <c r="D423" t="str">
        <f>T("177.2410")</f>
        <v>177.2410</v>
      </c>
      <c r="E423" t="str">
        <f>T("177.2420")</f>
        <v>177.2420</v>
      </c>
      <c r="F423" t="str">
        <f>T("177.2600")</f>
        <v>177.2600</v>
      </c>
      <c r="X423" t="s">
        <v>18076</v>
      </c>
      <c r="Y423" t="s">
        <v>18077</v>
      </c>
      <c r="Z423" t="s">
        <v>18078</v>
      </c>
    </row>
    <row r="424" spans="1:35" x14ac:dyDescent="0.25">
      <c r="A424" t="s">
        <v>12159</v>
      </c>
      <c r="B424" t="s">
        <v>18079</v>
      </c>
      <c r="C424" t="str">
        <f>T("175.300")</f>
        <v>175.300</v>
      </c>
      <c r="D424" t="str">
        <f>T("176.170")</f>
        <v>176.170</v>
      </c>
      <c r="E424" t="str">
        <f>T("178.3297")</f>
        <v>178.3297</v>
      </c>
      <c r="F424" t="str">
        <f>T("186.1256")</f>
        <v>186.1256</v>
      </c>
      <c r="X424" t="s">
        <v>18080</v>
      </c>
      <c r="Y424" t="s">
        <v>18081</v>
      </c>
      <c r="Z424" t="s">
        <v>18082</v>
      </c>
      <c r="AA424" t="s">
        <v>18083</v>
      </c>
      <c r="AB424" t="s">
        <v>18084</v>
      </c>
      <c r="AC424" t="s">
        <v>18085</v>
      </c>
      <c r="AD424" t="s">
        <v>18086</v>
      </c>
    </row>
    <row r="425" spans="1:35" x14ac:dyDescent="0.25">
      <c r="A425" t="s">
        <v>12161</v>
      </c>
      <c r="B425" t="s">
        <v>18087</v>
      </c>
      <c r="X425" t="s">
        <v>18087</v>
      </c>
      <c r="Y425" t="s">
        <v>18088</v>
      </c>
      <c r="Z425" t="s">
        <v>18089</v>
      </c>
      <c r="AA425" t="s">
        <v>18090</v>
      </c>
    </row>
    <row r="426" spans="1:35" x14ac:dyDescent="0.25">
      <c r="A426" t="s">
        <v>12162</v>
      </c>
      <c r="B426" t="s">
        <v>18091</v>
      </c>
      <c r="C426" t="str">
        <f>T("176.170")</f>
        <v>176.170</v>
      </c>
      <c r="X426" t="s">
        <v>18091</v>
      </c>
    </row>
    <row r="427" spans="1:35" x14ac:dyDescent="0.25">
      <c r="A427" t="s">
        <v>12163</v>
      </c>
      <c r="B427" t="s">
        <v>18092</v>
      </c>
      <c r="C427" t="str">
        <f>T("175.105")</f>
        <v>175.105</v>
      </c>
      <c r="X427" t="s">
        <v>18092</v>
      </c>
      <c r="Y427" t="s">
        <v>18093</v>
      </c>
      <c r="Z427" t="s">
        <v>18094</v>
      </c>
    </row>
    <row r="428" spans="1:35" x14ac:dyDescent="0.25">
      <c r="A428" t="s">
        <v>12164</v>
      </c>
      <c r="B428" t="s">
        <v>18095</v>
      </c>
      <c r="X428" t="s">
        <v>18095</v>
      </c>
      <c r="Y428" t="s">
        <v>18096</v>
      </c>
      <c r="Z428" t="s">
        <v>18097</v>
      </c>
      <c r="AA428" t="s">
        <v>18098</v>
      </c>
      <c r="AB428" t="s">
        <v>18099</v>
      </c>
    </row>
    <row r="429" spans="1:35" x14ac:dyDescent="0.25">
      <c r="A429" t="s">
        <v>12165</v>
      </c>
      <c r="B429" t="s">
        <v>18100</v>
      </c>
      <c r="C429" t="str">
        <f>T("176.180")</f>
        <v>176.180</v>
      </c>
      <c r="D429" t="str">
        <f>T("176.210")</f>
        <v>176.210</v>
      </c>
      <c r="E429" t="str">
        <f>T("177.2800")</f>
        <v>177.2800</v>
      </c>
      <c r="X429" t="s">
        <v>18100</v>
      </c>
      <c r="Y429" t="s">
        <v>18101</v>
      </c>
      <c r="Z429" t="s">
        <v>18102</v>
      </c>
      <c r="AA429" t="s">
        <v>18103</v>
      </c>
    </row>
    <row r="430" spans="1:35" x14ac:dyDescent="0.25">
      <c r="A430" t="s">
        <v>12166</v>
      </c>
      <c r="B430" t="s">
        <v>18104</v>
      </c>
      <c r="C430" t="str">
        <f>T("175.105")</f>
        <v>175.105</v>
      </c>
      <c r="D430" t="str">
        <f>T("176.170")</f>
        <v>176.170</v>
      </c>
      <c r="E430" t="str">
        <f>T("177.1650")</f>
        <v>177.1650</v>
      </c>
      <c r="F430" t="str">
        <f>T("177.2400")</f>
        <v>177.2400</v>
      </c>
      <c r="G430" t="str">
        <f>T("177.2410")</f>
        <v>177.2410</v>
      </c>
      <c r="H430" t="str">
        <f>T("177.2600")</f>
        <v>177.2600</v>
      </c>
      <c r="I430" t="str">
        <f>T("178.3297")</f>
        <v>178.3297</v>
      </c>
      <c r="J430" t="str">
        <f>T("81.10")</f>
        <v>81.10</v>
      </c>
      <c r="X430" t="s">
        <v>18104</v>
      </c>
      <c r="Y430" t="s">
        <v>18105</v>
      </c>
      <c r="Z430" t="s">
        <v>18106</v>
      </c>
      <c r="AA430" t="s">
        <v>18107</v>
      </c>
      <c r="AB430" t="s">
        <v>18108</v>
      </c>
      <c r="AC430" t="s">
        <v>18109</v>
      </c>
      <c r="AD430" t="s">
        <v>18110</v>
      </c>
      <c r="AE430" t="s">
        <v>18111</v>
      </c>
      <c r="AF430" t="s">
        <v>18112</v>
      </c>
      <c r="AG430" t="s">
        <v>18113</v>
      </c>
    </row>
    <row r="431" spans="1:35" x14ac:dyDescent="0.25">
      <c r="A431" t="s">
        <v>12167</v>
      </c>
      <c r="B431" t="s">
        <v>18114</v>
      </c>
      <c r="C431" t="str">
        <f>T("176.170")</f>
        <v>176.170</v>
      </c>
      <c r="D431" t="str">
        <f>T("178.3297")</f>
        <v>178.3297</v>
      </c>
      <c r="X431" t="s">
        <v>18115</v>
      </c>
      <c r="Y431" t="s">
        <v>18116</v>
      </c>
      <c r="Z431" t="s">
        <v>18117</v>
      </c>
      <c r="AA431" t="s">
        <v>18118</v>
      </c>
      <c r="AB431" t="s">
        <v>18119</v>
      </c>
      <c r="AC431" t="s">
        <v>18114</v>
      </c>
      <c r="AD431" t="s">
        <v>18120</v>
      </c>
      <c r="AE431" t="s">
        <v>18121</v>
      </c>
    </row>
    <row r="432" spans="1:35" x14ac:dyDescent="0.25">
      <c r="A432" t="s">
        <v>12169</v>
      </c>
      <c r="B432" t="s">
        <v>18122</v>
      </c>
      <c r="C432" t="str">
        <f>T("175.105")</f>
        <v>175.105</v>
      </c>
      <c r="D432" t="str">
        <f>T("175.300")</f>
        <v>175.300</v>
      </c>
      <c r="X432" t="s">
        <v>18123</v>
      </c>
      <c r="Y432" t="s">
        <v>18124</v>
      </c>
      <c r="Z432" t="s">
        <v>18122</v>
      </c>
      <c r="AA432" t="s">
        <v>18125</v>
      </c>
    </row>
    <row r="433" spans="1:30" x14ac:dyDescent="0.25">
      <c r="A433" t="s">
        <v>12170</v>
      </c>
      <c r="B433" t="s">
        <v>18126</v>
      </c>
      <c r="C433" t="str">
        <f>T("175.105")</f>
        <v>175.105</v>
      </c>
      <c r="X433" t="s">
        <v>18126</v>
      </c>
      <c r="Y433" t="s">
        <v>18127</v>
      </c>
      <c r="Z433" t="s">
        <v>18128</v>
      </c>
    </row>
    <row r="434" spans="1:30" x14ac:dyDescent="0.25">
      <c r="A434" t="s">
        <v>12171</v>
      </c>
      <c r="B434" t="s">
        <v>18129</v>
      </c>
      <c r="C434" t="str">
        <f>T("177.2600")</f>
        <v>177.2600</v>
      </c>
      <c r="X434" t="s">
        <v>18129</v>
      </c>
      <c r="Y434" t="s">
        <v>18130</v>
      </c>
      <c r="Z434" t="s">
        <v>18131</v>
      </c>
    </row>
    <row r="435" spans="1:30" x14ac:dyDescent="0.25">
      <c r="A435" t="s">
        <v>12172</v>
      </c>
      <c r="B435" t="s">
        <v>18132</v>
      </c>
      <c r="C435" t="str">
        <f>T("175.105")</f>
        <v>175.105</v>
      </c>
      <c r="X435" t="s">
        <v>18132</v>
      </c>
      <c r="Y435" t="s">
        <v>18133</v>
      </c>
      <c r="Z435" t="s">
        <v>18134</v>
      </c>
      <c r="AA435" t="s">
        <v>18135</v>
      </c>
    </row>
    <row r="436" spans="1:30" x14ac:dyDescent="0.25">
      <c r="A436" t="s">
        <v>12173</v>
      </c>
      <c r="B436" t="s">
        <v>18136</v>
      </c>
      <c r="C436" t="str">
        <f>T("175.105")</f>
        <v>175.105</v>
      </c>
      <c r="X436" t="s">
        <v>18136</v>
      </c>
      <c r="Y436" t="s">
        <v>18137</v>
      </c>
      <c r="Z436" t="s">
        <v>18138</v>
      </c>
      <c r="AA436" t="s">
        <v>18139</v>
      </c>
    </row>
    <row r="437" spans="1:30" x14ac:dyDescent="0.25">
      <c r="A437" t="s">
        <v>12174</v>
      </c>
      <c r="B437" t="s">
        <v>18140</v>
      </c>
      <c r="C437" t="str">
        <f>T("175.300")</f>
        <v>175.300</v>
      </c>
      <c r="D437" t="str">
        <f>T("181.25")</f>
        <v>181.25</v>
      </c>
      <c r="X437" t="s">
        <v>18140</v>
      </c>
      <c r="Y437" t="s">
        <v>18141</v>
      </c>
    </row>
    <row r="438" spans="1:30" x14ac:dyDescent="0.25">
      <c r="A438" t="s">
        <v>12175</v>
      </c>
      <c r="B438" t="s">
        <v>18142</v>
      </c>
      <c r="C438" t="str">
        <f>T("177.1010")</f>
        <v>177.1010</v>
      </c>
      <c r="X438" t="s">
        <v>18142</v>
      </c>
      <c r="Y438" t="s">
        <v>18143</v>
      </c>
    </row>
    <row r="439" spans="1:30" x14ac:dyDescent="0.25">
      <c r="A439" t="s">
        <v>12176</v>
      </c>
      <c r="B439" t="s">
        <v>18144</v>
      </c>
      <c r="C439" t="str">
        <f>T("175.105")</f>
        <v>175.105</v>
      </c>
      <c r="D439" t="str">
        <f>T("176.170")</f>
        <v>176.170</v>
      </c>
      <c r="X439" t="s">
        <v>18144</v>
      </c>
    </row>
    <row r="440" spans="1:30" x14ac:dyDescent="0.25">
      <c r="A440" t="s">
        <v>12178</v>
      </c>
      <c r="B440" t="s">
        <v>18145</v>
      </c>
      <c r="C440" t="str">
        <f>T("175.105")</f>
        <v>175.105</v>
      </c>
      <c r="D440" t="str">
        <f>T("176.180")</f>
        <v>176.180</v>
      </c>
      <c r="X440" t="s">
        <v>18145</v>
      </c>
      <c r="Y440" t="s">
        <v>18146</v>
      </c>
      <c r="Z440" t="s">
        <v>18147</v>
      </c>
      <c r="AA440" t="s">
        <v>18148</v>
      </c>
    </row>
    <row r="441" spans="1:30" x14ac:dyDescent="0.25">
      <c r="A441" t="s">
        <v>12179</v>
      </c>
      <c r="B441" t="s">
        <v>18149</v>
      </c>
      <c r="C441" t="str">
        <f>T("175.105")</f>
        <v>175.105</v>
      </c>
      <c r="D441" t="str">
        <f>T("176.180")</f>
        <v>176.180</v>
      </c>
      <c r="X441" t="s">
        <v>18149</v>
      </c>
      <c r="Y441" t="s">
        <v>18150</v>
      </c>
      <c r="Z441" t="s">
        <v>18151</v>
      </c>
      <c r="AA441" t="s">
        <v>18152</v>
      </c>
    </row>
    <row r="442" spans="1:30" x14ac:dyDescent="0.25">
      <c r="A442" t="s">
        <v>12180</v>
      </c>
      <c r="B442" t="s">
        <v>18153</v>
      </c>
      <c r="C442" t="str">
        <f>T("176.150")</f>
        <v>176.150</v>
      </c>
      <c r="X442" t="s">
        <v>18153</v>
      </c>
      <c r="Y442" t="s">
        <v>18154</v>
      </c>
      <c r="Z442" t="s">
        <v>18155</v>
      </c>
      <c r="AA442" t="s">
        <v>18156</v>
      </c>
      <c r="AB442" t="s">
        <v>18157</v>
      </c>
    </row>
    <row r="443" spans="1:30" x14ac:dyDescent="0.25">
      <c r="A443" t="s">
        <v>12181</v>
      </c>
      <c r="B443" t="s">
        <v>18158</v>
      </c>
      <c r="C443" t="str">
        <f>T("179.45")</f>
        <v>179.45</v>
      </c>
      <c r="X443" t="s">
        <v>18159</v>
      </c>
      <c r="Y443" t="s">
        <v>18158</v>
      </c>
      <c r="Z443" t="s">
        <v>18160</v>
      </c>
    </row>
    <row r="444" spans="1:30" x14ac:dyDescent="0.25">
      <c r="A444" t="s">
        <v>12182</v>
      </c>
      <c r="B444" t="s">
        <v>18161</v>
      </c>
      <c r="C444" t="str">
        <f>T("177.2420")</f>
        <v>177.2420</v>
      </c>
      <c r="X444" t="s">
        <v>18161</v>
      </c>
      <c r="Y444" t="s">
        <v>18162</v>
      </c>
    </row>
    <row r="445" spans="1:30" x14ac:dyDescent="0.25">
      <c r="A445" t="s">
        <v>12183</v>
      </c>
      <c r="B445" t="s">
        <v>18163</v>
      </c>
      <c r="C445" t="str">
        <f>T("177.1200")</f>
        <v>177.1200</v>
      </c>
      <c r="X445" t="s">
        <v>18163</v>
      </c>
      <c r="Y445" t="s">
        <v>18164</v>
      </c>
    </row>
    <row r="446" spans="1:30" x14ac:dyDescent="0.25">
      <c r="A446" t="s">
        <v>12184</v>
      </c>
      <c r="B446" t="s">
        <v>18165</v>
      </c>
      <c r="C446" t="str">
        <f>T("176.170")</f>
        <v>176.170</v>
      </c>
      <c r="X446" t="s">
        <v>18166</v>
      </c>
      <c r="Y446" t="s">
        <v>18167</v>
      </c>
      <c r="Z446" t="s">
        <v>18165</v>
      </c>
      <c r="AA446" t="s">
        <v>18168</v>
      </c>
      <c r="AB446" t="s">
        <v>18169</v>
      </c>
      <c r="AC446" t="s">
        <v>18170</v>
      </c>
      <c r="AD446" t="s">
        <v>18171</v>
      </c>
    </row>
    <row r="447" spans="1:30" x14ac:dyDescent="0.25">
      <c r="A447" t="s">
        <v>12186</v>
      </c>
      <c r="B447" t="s">
        <v>18172</v>
      </c>
      <c r="C447" t="str">
        <f>T("177.1010")</f>
        <v>177.1010</v>
      </c>
      <c r="X447" t="s">
        <v>18172</v>
      </c>
      <c r="Y447" t="s">
        <v>18173</v>
      </c>
      <c r="Z447" t="s">
        <v>18174</v>
      </c>
      <c r="AA447" t="s">
        <v>18175</v>
      </c>
    </row>
    <row r="448" spans="1:30" x14ac:dyDescent="0.25">
      <c r="A448" t="s">
        <v>12187</v>
      </c>
      <c r="B448" t="s">
        <v>18176</v>
      </c>
      <c r="C448" t="str">
        <f>T("177.2420")</f>
        <v>177.2420</v>
      </c>
      <c r="X448" t="s">
        <v>18176</v>
      </c>
      <c r="Y448" t="s">
        <v>18177</v>
      </c>
      <c r="Z448" t="s">
        <v>18178</v>
      </c>
      <c r="AA448" t="s">
        <v>18179</v>
      </c>
    </row>
    <row r="449" spans="1:35" x14ac:dyDescent="0.25">
      <c r="A449" t="s">
        <v>12188</v>
      </c>
      <c r="B449" t="s">
        <v>18180</v>
      </c>
      <c r="C449" t="str">
        <f>T("178.3480")</f>
        <v>178.3480</v>
      </c>
      <c r="X449" t="s">
        <v>18180</v>
      </c>
      <c r="Y449" t="s">
        <v>18181</v>
      </c>
      <c r="Z449" t="s">
        <v>18182</v>
      </c>
    </row>
    <row r="450" spans="1:35" x14ac:dyDescent="0.25">
      <c r="A450" t="s">
        <v>12189</v>
      </c>
      <c r="B450" t="s">
        <v>18183</v>
      </c>
      <c r="C450" t="str">
        <f>T("175.300")</f>
        <v>175.300</v>
      </c>
      <c r="D450" t="str">
        <f>T("176.170")</f>
        <v>176.170</v>
      </c>
      <c r="E450" t="str">
        <f>T("177.1200")</f>
        <v>177.1200</v>
      </c>
      <c r="X450" t="s">
        <v>18184</v>
      </c>
      <c r="Y450" t="s">
        <v>18185</v>
      </c>
      <c r="Z450" t="s">
        <v>18186</v>
      </c>
    </row>
    <row r="451" spans="1:35" x14ac:dyDescent="0.25">
      <c r="A451" t="s">
        <v>12190</v>
      </c>
      <c r="B451" t="s">
        <v>18187</v>
      </c>
      <c r="C451" t="str">
        <f>T("175.105")</f>
        <v>175.105</v>
      </c>
      <c r="X451" t="s">
        <v>18187</v>
      </c>
      <c r="Y451" t="s">
        <v>18188</v>
      </c>
      <c r="Z451" t="s">
        <v>18189</v>
      </c>
      <c r="AA451" t="s">
        <v>18190</v>
      </c>
      <c r="AB451" t="s">
        <v>18191</v>
      </c>
      <c r="AC451" t="s">
        <v>18192</v>
      </c>
    </row>
    <row r="452" spans="1:35" x14ac:dyDescent="0.25">
      <c r="A452" t="s">
        <v>12191</v>
      </c>
      <c r="B452" t="s">
        <v>18193</v>
      </c>
      <c r="X452" t="s">
        <v>18193</v>
      </c>
      <c r="Y452" t="s">
        <v>18194</v>
      </c>
    </row>
    <row r="453" spans="1:35" x14ac:dyDescent="0.25">
      <c r="A453" t="s">
        <v>12192</v>
      </c>
      <c r="B453" t="s">
        <v>18195</v>
      </c>
      <c r="C453" t="str">
        <f>T("175.105")</f>
        <v>175.105</v>
      </c>
      <c r="X453" t="s">
        <v>18195</v>
      </c>
      <c r="Y453" t="s">
        <v>18196</v>
      </c>
      <c r="Z453" t="s">
        <v>18197</v>
      </c>
      <c r="AA453" t="s">
        <v>18198</v>
      </c>
      <c r="AB453" t="s">
        <v>18199</v>
      </c>
      <c r="AC453" t="s">
        <v>18200</v>
      </c>
      <c r="AD453" t="s">
        <v>18201</v>
      </c>
      <c r="AE453" t="s">
        <v>18202</v>
      </c>
      <c r="AF453" t="s">
        <v>18203</v>
      </c>
    </row>
    <row r="454" spans="1:35" x14ac:dyDescent="0.25">
      <c r="A454" t="s">
        <v>12194</v>
      </c>
      <c r="B454" t="s">
        <v>18204</v>
      </c>
      <c r="C454" t="str">
        <f>T("177.1200")</f>
        <v>177.1200</v>
      </c>
      <c r="X454" t="s">
        <v>18204</v>
      </c>
      <c r="Y454" t="s">
        <v>18205</v>
      </c>
    </row>
    <row r="455" spans="1:35" x14ac:dyDescent="0.25">
      <c r="A455" t="s">
        <v>12196</v>
      </c>
      <c r="B455" t="s">
        <v>18206</v>
      </c>
      <c r="C455" t="str">
        <f>T("175.105")</f>
        <v>175.105</v>
      </c>
      <c r="X455" t="s">
        <v>18206</v>
      </c>
      <c r="Y455" t="s">
        <v>18207</v>
      </c>
      <c r="Z455" t="s">
        <v>18208</v>
      </c>
    </row>
    <row r="456" spans="1:35" x14ac:dyDescent="0.25">
      <c r="A456" t="s">
        <v>12197</v>
      </c>
      <c r="B456" t="s">
        <v>18209</v>
      </c>
      <c r="X456" t="s">
        <v>18209</v>
      </c>
      <c r="Y456" t="s">
        <v>18210</v>
      </c>
    </row>
    <row r="457" spans="1:35" x14ac:dyDescent="0.25">
      <c r="A457" t="s">
        <v>12198</v>
      </c>
      <c r="B457" t="s">
        <v>18211</v>
      </c>
      <c r="C457" t="str">
        <f>T("177.1650")</f>
        <v>177.1650</v>
      </c>
      <c r="D457" t="str">
        <f>T("177.2600")</f>
        <v>177.2600</v>
      </c>
      <c r="X457" t="s">
        <v>18211</v>
      </c>
    </row>
    <row r="458" spans="1:35" x14ac:dyDescent="0.25">
      <c r="A458" t="s">
        <v>12200</v>
      </c>
      <c r="B458" t="s">
        <v>18212</v>
      </c>
      <c r="C458" t="str">
        <f>T("177.2910")</f>
        <v>177.2910</v>
      </c>
      <c r="D458" t="str">
        <f>T("73.575")</f>
        <v>73.575</v>
      </c>
      <c r="X458" t="s">
        <v>18212</v>
      </c>
      <c r="Y458" t="s">
        <v>18213</v>
      </c>
      <c r="Z458" t="s">
        <v>18214</v>
      </c>
      <c r="AA458" t="s">
        <v>18215</v>
      </c>
    </row>
    <row r="459" spans="1:35" x14ac:dyDescent="0.25">
      <c r="A459" t="s">
        <v>12202</v>
      </c>
      <c r="B459" t="s">
        <v>18216</v>
      </c>
      <c r="C459" t="str">
        <f>T("178.2010")</f>
        <v>178.2010</v>
      </c>
      <c r="X459" t="s">
        <v>18216</v>
      </c>
      <c r="Y459" t="s">
        <v>18217</v>
      </c>
    </row>
    <row r="460" spans="1:35" x14ac:dyDescent="0.25">
      <c r="A460" t="s">
        <v>8643</v>
      </c>
      <c r="B460" t="s">
        <v>18218</v>
      </c>
      <c r="C460" t="str">
        <f>T("176.180")</f>
        <v>176.180</v>
      </c>
      <c r="D460" t="str">
        <f>T("176.200")</f>
        <v>176.200</v>
      </c>
      <c r="E460" t="str">
        <f>T("176.210")</f>
        <v>176.210</v>
      </c>
      <c r="X460" t="s">
        <v>18219</v>
      </c>
      <c r="Y460" t="s">
        <v>18220</v>
      </c>
      <c r="Z460" t="s">
        <v>18221</v>
      </c>
      <c r="AA460" t="s">
        <v>18222</v>
      </c>
      <c r="AB460" t="s">
        <v>18223</v>
      </c>
      <c r="AC460" t="s">
        <v>18224</v>
      </c>
      <c r="AD460" t="s">
        <v>18225</v>
      </c>
      <c r="AE460" t="s">
        <v>18226</v>
      </c>
      <c r="AF460" t="s">
        <v>18227</v>
      </c>
      <c r="AG460" t="s">
        <v>18228</v>
      </c>
      <c r="AH460" t="s">
        <v>18229</v>
      </c>
      <c r="AI460" t="s">
        <v>18230</v>
      </c>
    </row>
    <row r="461" spans="1:35" x14ac:dyDescent="0.25">
      <c r="A461" t="s">
        <v>12203</v>
      </c>
      <c r="B461" t="s">
        <v>18231</v>
      </c>
      <c r="C461" t="str">
        <f>T("178.3297")</f>
        <v>178.3297</v>
      </c>
      <c r="X461" t="s">
        <v>18231</v>
      </c>
      <c r="Y461" t="s">
        <v>18232</v>
      </c>
      <c r="Z461" t="s">
        <v>18233</v>
      </c>
      <c r="AA461" t="s">
        <v>18234</v>
      </c>
      <c r="AB461" t="s">
        <v>18235</v>
      </c>
    </row>
    <row r="462" spans="1:35" x14ac:dyDescent="0.25">
      <c r="A462" t="s">
        <v>12204</v>
      </c>
      <c r="B462" t="s">
        <v>18236</v>
      </c>
      <c r="C462" t="str">
        <f>T("176.180")</f>
        <v>176.180</v>
      </c>
      <c r="X462" t="s">
        <v>18236</v>
      </c>
      <c r="Y462" t="s">
        <v>18237</v>
      </c>
      <c r="Z462" t="s">
        <v>18238</v>
      </c>
      <c r="AA462" t="s">
        <v>18239</v>
      </c>
      <c r="AB462" t="s">
        <v>18240</v>
      </c>
      <c r="AC462" t="s">
        <v>18241</v>
      </c>
      <c r="AD462" t="s">
        <v>18242</v>
      </c>
      <c r="AE462" t="s">
        <v>18243</v>
      </c>
    </row>
    <row r="463" spans="1:35" x14ac:dyDescent="0.25">
      <c r="A463" t="s">
        <v>12205</v>
      </c>
      <c r="B463" t="s">
        <v>18244</v>
      </c>
      <c r="C463" t="str">
        <f>T("175.320")</f>
        <v>175.320</v>
      </c>
      <c r="X463" t="s">
        <v>18245</v>
      </c>
      <c r="Y463" t="s">
        <v>18246</v>
      </c>
      <c r="Z463" t="s">
        <v>18247</v>
      </c>
      <c r="AA463" t="s">
        <v>18248</v>
      </c>
      <c r="AB463" t="s">
        <v>18249</v>
      </c>
    </row>
    <row r="464" spans="1:35" x14ac:dyDescent="0.25">
      <c r="A464" t="s">
        <v>12206</v>
      </c>
      <c r="B464" t="s">
        <v>18250</v>
      </c>
      <c r="C464" t="str">
        <f>T("175.105")</f>
        <v>175.105</v>
      </c>
      <c r="X464" t="s">
        <v>18250</v>
      </c>
      <c r="Y464" t="s">
        <v>18251</v>
      </c>
      <c r="Z464" t="s">
        <v>18252</v>
      </c>
      <c r="AA464" t="s">
        <v>18253</v>
      </c>
      <c r="AB464" t="s">
        <v>18254</v>
      </c>
    </row>
    <row r="465" spans="1:30" x14ac:dyDescent="0.25">
      <c r="A465" t="s">
        <v>12207</v>
      </c>
      <c r="B465" t="s">
        <v>18255</v>
      </c>
      <c r="C465" t="str">
        <f>T("177.2600")</f>
        <v>177.2600</v>
      </c>
      <c r="X465" t="s">
        <v>18255</v>
      </c>
      <c r="Y465" t="s">
        <v>18256</v>
      </c>
      <c r="Z465" t="s">
        <v>18257</v>
      </c>
      <c r="AA465" t="s">
        <v>18258</v>
      </c>
      <c r="AB465" t="s">
        <v>18259</v>
      </c>
      <c r="AC465" t="s">
        <v>18260</v>
      </c>
    </row>
    <row r="466" spans="1:30" x14ac:dyDescent="0.25">
      <c r="A466" t="s">
        <v>12208</v>
      </c>
      <c r="B466" t="s">
        <v>18261</v>
      </c>
      <c r="C466" t="str">
        <f>T("178.3295")</f>
        <v>178.3295</v>
      </c>
      <c r="X466" t="s">
        <v>18262</v>
      </c>
      <c r="Y466" t="s">
        <v>18261</v>
      </c>
      <c r="Z466" t="s">
        <v>18263</v>
      </c>
      <c r="AA466" t="s">
        <v>18264</v>
      </c>
    </row>
    <row r="467" spans="1:30" x14ac:dyDescent="0.25">
      <c r="A467" t="s">
        <v>12209</v>
      </c>
      <c r="B467" t="s">
        <v>18265</v>
      </c>
      <c r="C467" t="str">
        <f>T("175.300")</f>
        <v>175.300</v>
      </c>
      <c r="X467" t="s">
        <v>18266</v>
      </c>
      <c r="Y467" t="s">
        <v>18265</v>
      </c>
      <c r="Z467" t="s">
        <v>18267</v>
      </c>
    </row>
    <row r="468" spans="1:30" x14ac:dyDescent="0.25">
      <c r="A468" t="s">
        <v>12210</v>
      </c>
      <c r="B468" t="s">
        <v>18268</v>
      </c>
      <c r="C468" t="str">
        <f>T("175.300")</f>
        <v>175.300</v>
      </c>
      <c r="X468" t="s">
        <v>18268</v>
      </c>
      <c r="Y468" t="s">
        <v>18269</v>
      </c>
      <c r="Z468" t="s">
        <v>18270</v>
      </c>
      <c r="AA468" t="s">
        <v>18271</v>
      </c>
    </row>
    <row r="469" spans="1:30" x14ac:dyDescent="0.25">
      <c r="A469" t="s">
        <v>12211</v>
      </c>
      <c r="B469" t="s">
        <v>18272</v>
      </c>
      <c r="C469" t="str">
        <f>T("175.105")</f>
        <v>175.105</v>
      </c>
      <c r="D469" t="str">
        <f>T("176.170")</f>
        <v>176.170</v>
      </c>
      <c r="E469" t="str">
        <f>T("177.2600")</f>
        <v>177.2600</v>
      </c>
      <c r="X469" t="s">
        <v>18273</v>
      </c>
      <c r="Y469" t="s">
        <v>18274</v>
      </c>
      <c r="Z469" t="s">
        <v>18275</v>
      </c>
      <c r="AA469" t="s">
        <v>18276</v>
      </c>
      <c r="AB469" t="s">
        <v>18277</v>
      </c>
      <c r="AC469" t="s">
        <v>18278</v>
      </c>
    </row>
    <row r="470" spans="1:30" x14ac:dyDescent="0.25">
      <c r="A470" t="s">
        <v>12212</v>
      </c>
      <c r="B470" t="s">
        <v>18279</v>
      </c>
      <c r="C470" t="str">
        <f>T("176.170")</f>
        <v>176.170</v>
      </c>
      <c r="D470" t="str">
        <f>T("176.300")</f>
        <v>176.300</v>
      </c>
      <c r="X470" t="s">
        <v>18280</v>
      </c>
      <c r="Y470" t="s">
        <v>18281</v>
      </c>
    </row>
    <row r="471" spans="1:30" x14ac:dyDescent="0.25">
      <c r="A471" t="s">
        <v>12213</v>
      </c>
      <c r="B471" t="s">
        <v>18282</v>
      </c>
      <c r="C471" t="str">
        <f>T("177.2600")</f>
        <v>177.2600</v>
      </c>
      <c r="X471" t="s">
        <v>18282</v>
      </c>
      <c r="Y471" t="s">
        <v>18283</v>
      </c>
      <c r="Z471" t="s">
        <v>18284</v>
      </c>
      <c r="AA471" t="s">
        <v>18285</v>
      </c>
    </row>
    <row r="472" spans="1:30" x14ac:dyDescent="0.25">
      <c r="A472" t="s">
        <v>12214</v>
      </c>
      <c r="B472" t="s">
        <v>18286</v>
      </c>
      <c r="C472" t="str">
        <f>T("175.105")</f>
        <v>175.105</v>
      </c>
      <c r="D472" t="str">
        <f>T("175.300")</f>
        <v>175.300</v>
      </c>
      <c r="E472" t="str">
        <f>T("177.1210")</f>
        <v>177.1210</v>
      </c>
      <c r="F472" t="str">
        <f>T("177.2600")</f>
        <v>177.2600</v>
      </c>
      <c r="G472" t="str">
        <f>T("178.2010")</f>
        <v>178.2010</v>
      </c>
      <c r="X472" t="s">
        <v>18286</v>
      </c>
      <c r="Y472" t="s">
        <v>18287</v>
      </c>
      <c r="Z472" t="s">
        <v>18288</v>
      </c>
      <c r="AA472" t="s">
        <v>18289</v>
      </c>
      <c r="AB472" t="s">
        <v>18290</v>
      </c>
      <c r="AC472" t="s">
        <v>18291</v>
      </c>
    </row>
    <row r="473" spans="1:30" x14ac:dyDescent="0.25">
      <c r="A473" t="s">
        <v>12215</v>
      </c>
      <c r="B473" t="s">
        <v>18292</v>
      </c>
      <c r="C473" t="str">
        <f>T("177.2600")</f>
        <v>177.2600</v>
      </c>
      <c r="X473" t="s">
        <v>18292</v>
      </c>
      <c r="Y473" t="s">
        <v>18293</v>
      </c>
      <c r="Z473" t="s">
        <v>18294</v>
      </c>
      <c r="AA473" t="s">
        <v>18295</v>
      </c>
    </row>
    <row r="474" spans="1:30" x14ac:dyDescent="0.25">
      <c r="A474" t="s">
        <v>12216</v>
      </c>
      <c r="B474" t="s">
        <v>18296</v>
      </c>
      <c r="C474" t="str">
        <f>T("177.1010")</f>
        <v>177.1010</v>
      </c>
      <c r="X474" t="s">
        <v>18296</v>
      </c>
      <c r="Y474" t="s">
        <v>18297</v>
      </c>
      <c r="Z474" t="s">
        <v>18298</v>
      </c>
      <c r="AA474" t="s">
        <v>18299</v>
      </c>
      <c r="AB474" t="s">
        <v>18300</v>
      </c>
    </row>
    <row r="475" spans="1:30" x14ac:dyDescent="0.25">
      <c r="A475" t="s">
        <v>12217</v>
      </c>
      <c r="B475" t="s">
        <v>18301</v>
      </c>
      <c r="C475" t="str">
        <f>T("178.2010")</f>
        <v>178.2010</v>
      </c>
      <c r="X475" t="s">
        <v>18302</v>
      </c>
      <c r="Y475" t="s">
        <v>18303</v>
      </c>
      <c r="Z475" t="s">
        <v>18304</v>
      </c>
      <c r="AA475" t="s">
        <v>18305</v>
      </c>
      <c r="AB475" t="s">
        <v>18306</v>
      </c>
    </row>
    <row r="476" spans="1:30" x14ac:dyDescent="0.25">
      <c r="A476" t="s">
        <v>12218</v>
      </c>
      <c r="B476" t="s">
        <v>18307</v>
      </c>
      <c r="C476" t="str">
        <f>T("175.300")</f>
        <v>175.300</v>
      </c>
      <c r="X476" t="s">
        <v>18308</v>
      </c>
      <c r="Y476" t="s">
        <v>18307</v>
      </c>
      <c r="Z476" t="s">
        <v>18309</v>
      </c>
    </row>
    <row r="477" spans="1:30" x14ac:dyDescent="0.25">
      <c r="A477" t="s">
        <v>12219</v>
      </c>
      <c r="B477" t="s">
        <v>18310</v>
      </c>
      <c r="C477" t="str">
        <f>T("175.105")</f>
        <v>175.105</v>
      </c>
      <c r="D477" t="str">
        <f>T("175.300")</f>
        <v>175.300</v>
      </c>
      <c r="E477" t="str">
        <f>T("176.130")</f>
        <v>176.130</v>
      </c>
      <c r="X477" t="s">
        <v>18311</v>
      </c>
      <c r="Y477" t="s">
        <v>18312</v>
      </c>
      <c r="Z477" t="s">
        <v>18310</v>
      </c>
      <c r="AA477" t="s">
        <v>18313</v>
      </c>
      <c r="AB477" t="s">
        <v>18314</v>
      </c>
    </row>
    <row r="478" spans="1:30" x14ac:dyDescent="0.25">
      <c r="A478" t="s">
        <v>8730</v>
      </c>
      <c r="B478" t="s">
        <v>18315</v>
      </c>
      <c r="C478" t="str">
        <f>T("175.105")</f>
        <v>175.105</v>
      </c>
      <c r="X478" t="s">
        <v>18315</v>
      </c>
      <c r="Y478" t="s">
        <v>18316</v>
      </c>
    </row>
    <row r="479" spans="1:30" x14ac:dyDescent="0.25">
      <c r="A479" t="s">
        <v>12220</v>
      </c>
      <c r="B479" t="s">
        <v>18317</v>
      </c>
      <c r="C479" t="str">
        <f>T("178.3520")</f>
        <v>178.3520</v>
      </c>
      <c r="X479" t="s">
        <v>18317</v>
      </c>
      <c r="Y479" t="s">
        <v>18318</v>
      </c>
      <c r="Z479" t="s">
        <v>18319</v>
      </c>
      <c r="AA479" t="s">
        <v>18320</v>
      </c>
      <c r="AB479" t="s">
        <v>18321</v>
      </c>
      <c r="AC479" t="s">
        <v>18322</v>
      </c>
      <c r="AD479" t="s">
        <v>18323</v>
      </c>
    </row>
    <row r="480" spans="1:30" x14ac:dyDescent="0.25">
      <c r="A480" t="s">
        <v>12221</v>
      </c>
      <c r="B480" t="s">
        <v>18324</v>
      </c>
      <c r="C480" t="str">
        <f>T("176.180")</f>
        <v>176.180</v>
      </c>
      <c r="X480" t="s">
        <v>18324</v>
      </c>
      <c r="Y480" t="s">
        <v>18325</v>
      </c>
      <c r="Z480" t="s">
        <v>18326</v>
      </c>
    </row>
    <row r="481" spans="1:31" x14ac:dyDescent="0.25">
      <c r="A481" t="s">
        <v>12223</v>
      </c>
      <c r="B481" t="s">
        <v>18327</v>
      </c>
      <c r="C481" t="str">
        <f>T("175.105")</f>
        <v>175.105</v>
      </c>
      <c r="D481" t="str">
        <f>T("177.1200")</f>
        <v>177.1200</v>
      </c>
      <c r="X481" t="s">
        <v>18328</v>
      </c>
      <c r="Y481" t="s">
        <v>18329</v>
      </c>
      <c r="Z481" t="s">
        <v>18330</v>
      </c>
      <c r="AA481" t="s">
        <v>18331</v>
      </c>
      <c r="AB481" t="s">
        <v>18332</v>
      </c>
    </row>
    <row r="482" spans="1:31" x14ac:dyDescent="0.25">
      <c r="A482" t="s">
        <v>8500</v>
      </c>
      <c r="B482" t="s">
        <v>18333</v>
      </c>
      <c r="C482" t="str">
        <f>T("175.105")</f>
        <v>175.105</v>
      </c>
      <c r="D482" t="str">
        <f>T("177.2600")</f>
        <v>177.2600</v>
      </c>
      <c r="X482" t="s">
        <v>18333</v>
      </c>
      <c r="Y482" t="s">
        <v>18334</v>
      </c>
      <c r="Z482" t="s">
        <v>18335</v>
      </c>
      <c r="AA482" t="s">
        <v>18336</v>
      </c>
      <c r="AB482" t="s">
        <v>18337</v>
      </c>
      <c r="AC482" t="s">
        <v>18338</v>
      </c>
      <c r="AD482" t="s">
        <v>18339</v>
      </c>
      <c r="AE482" t="s">
        <v>18340</v>
      </c>
    </row>
    <row r="483" spans="1:31" x14ac:dyDescent="0.25">
      <c r="A483" t="s">
        <v>12224</v>
      </c>
      <c r="B483" t="s">
        <v>18341</v>
      </c>
      <c r="C483" t="str">
        <f>T("177.2600")</f>
        <v>177.2600</v>
      </c>
      <c r="X483" t="s">
        <v>18341</v>
      </c>
      <c r="Y483" t="s">
        <v>18342</v>
      </c>
      <c r="Z483" t="s">
        <v>18343</v>
      </c>
      <c r="AA483" t="s">
        <v>18344</v>
      </c>
      <c r="AB483" t="s">
        <v>18345</v>
      </c>
      <c r="AC483" t="s">
        <v>18346</v>
      </c>
    </row>
    <row r="484" spans="1:31" x14ac:dyDescent="0.25">
      <c r="A484" t="s">
        <v>8723</v>
      </c>
      <c r="B484" t="s">
        <v>18347</v>
      </c>
      <c r="C484" t="str">
        <f>T("175.105")</f>
        <v>175.105</v>
      </c>
      <c r="D484" t="str">
        <f>T("177.2600")</f>
        <v>177.2600</v>
      </c>
      <c r="E484" t="str">
        <f>T("178.3120")</f>
        <v>178.3120</v>
      </c>
      <c r="X484" t="s">
        <v>18348</v>
      </c>
      <c r="Y484" t="s">
        <v>18347</v>
      </c>
      <c r="Z484" t="s">
        <v>18349</v>
      </c>
      <c r="AA484" t="s">
        <v>18350</v>
      </c>
    </row>
    <row r="485" spans="1:31" x14ac:dyDescent="0.25">
      <c r="A485" t="s">
        <v>12226</v>
      </c>
      <c r="B485" t="s">
        <v>18351</v>
      </c>
      <c r="C485" t="str">
        <f>T("175.105")</f>
        <v>175.105</v>
      </c>
      <c r="X485" t="s">
        <v>18351</v>
      </c>
      <c r="Y485" t="s">
        <v>18352</v>
      </c>
      <c r="Z485" t="s">
        <v>18353</v>
      </c>
      <c r="AA485" t="s">
        <v>18354</v>
      </c>
      <c r="AB485" t="s">
        <v>18355</v>
      </c>
      <c r="AC485" t="s">
        <v>18356</v>
      </c>
      <c r="AD485" t="s">
        <v>18357</v>
      </c>
    </row>
    <row r="486" spans="1:31" x14ac:dyDescent="0.25">
      <c r="A486" t="s">
        <v>12227</v>
      </c>
      <c r="B486" t="s">
        <v>18358</v>
      </c>
      <c r="C486" t="str">
        <f>T("175.390")</f>
        <v>175.390</v>
      </c>
      <c r="X486" t="s">
        <v>18358</v>
      </c>
      <c r="Y486" t="s">
        <v>18359</v>
      </c>
      <c r="Z486" t="s">
        <v>18360</v>
      </c>
      <c r="AA486" t="s">
        <v>18361</v>
      </c>
      <c r="AB486" t="s">
        <v>18362</v>
      </c>
      <c r="AC486" t="s">
        <v>18363</v>
      </c>
    </row>
    <row r="487" spans="1:31" x14ac:dyDescent="0.25">
      <c r="A487" t="s">
        <v>12229</v>
      </c>
      <c r="B487" t="s">
        <v>18364</v>
      </c>
      <c r="C487" t="str">
        <f>T("175.105")</f>
        <v>175.105</v>
      </c>
      <c r="X487" t="s">
        <v>18364</v>
      </c>
      <c r="Y487" t="s">
        <v>18365</v>
      </c>
      <c r="Z487" t="s">
        <v>18366</v>
      </c>
      <c r="AA487" t="s">
        <v>18367</v>
      </c>
      <c r="AB487" t="s">
        <v>18368</v>
      </c>
    </row>
    <row r="488" spans="1:31" x14ac:dyDescent="0.25">
      <c r="A488" t="s">
        <v>12230</v>
      </c>
      <c r="B488" t="s">
        <v>18369</v>
      </c>
      <c r="C488" t="str">
        <f>T("175.105")</f>
        <v>175.105</v>
      </c>
      <c r="X488" t="s">
        <v>18369</v>
      </c>
      <c r="Y488" t="s">
        <v>18370</v>
      </c>
      <c r="Z488" t="s">
        <v>18371</v>
      </c>
      <c r="AA488" t="s">
        <v>18372</v>
      </c>
      <c r="AB488" t="s">
        <v>18373</v>
      </c>
    </row>
    <row r="489" spans="1:31" x14ac:dyDescent="0.25">
      <c r="A489" t="s">
        <v>12231</v>
      </c>
      <c r="B489" t="s">
        <v>18374</v>
      </c>
      <c r="C489" t="str">
        <f>T("178.1010")</f>
        <v>178.1010</v>
      </c>
      <c r="X489" t="s">
        <v>18374</v>
      </c>
      <c r="Y489" t="s">
        <v>18375</v>
      </c>
      <c r="Z489" t="s">
        <v>18376</v>
      </c>
    </row>
    <row r="490" spans="1:31" x14ac:dyDescent="0.25">
      <c r="A490" t="s">
        <v>12233</v>
      </c>
      <c r="B490" t="s">
        <v>18377</v>
      </c>
      <c r="C490" t="str">
        <f>T("178.3297")</f>
        <v>178.3297</v>
      </c>
      <c r="X490" t="s">
        <v>18378</v>
      </c>
      <c r="Y490" t="s">
        <v>18379</v>
      </c>
      <c r="Z490" t="s">
        <v>18380</v>
      </c>
      <c r="AA490" t="s">
        <v>18381</v>
      </c>
      <c r="AB490" t="s">
        <v>18382</v>
      </c>
      <c r="AC490" t="s">
        <v>18383</v>
      </c>
      <c r="AD490" t="s">
        <v>18384</v>
      </c>
    </row>
    <row r="491" spans="1:31" x14ac:dyDescent="0.25">
      <c r="A491" t="s">
        <v>12234</v>
      </c>
      <c r="B491" t="s">
        <v>18385</v>
      </c>
      <c r="C491" t="str">
        <f>T("176.180")</f>
        <v>176.180</v>
      </c>
      <c r="X491" t="s">
        <v>18385</v>
      </c>
    </row>
    <row r="492" spans="1:31" x14ac:dyDescent="0.25">
      <c r="A492" t="s">
        <v>8656</v>
      </c>
      <c r="B492" t="s">
        <v>18386</v>
      </c>
      <c r="C492" t="str">
        <f>T("175.300")</f>
        <v>175.300</v>
      </c>
      <c r="D492" t="str">
        <f>T("177.2600")</f>
        <v>177.2600</v>
      </c>
      <c r="X492" t="s">
        <v>18387</v>
      </c>
      <c r="Y492" t="s">
        <v>18388</v>
      </c>
      <c r="Z492" t="s">
        <v>18389</v>
      </c>
      <c r="AA492" t="s">
        <v>18390</v>
      </c>
      <c r="AB492" t="s">
        <v>18391</v>
      </c>
      <c r="AC492" t="s">
        <v>18392</v>
      </c>
      <c r="AD492" t="s">
        <v>18393</v>
      </c>
      <c r="AE492" t="s">
        <v>18394</v>
      </c>
    </row>
    <row r="493" spans="1:31" x14ac:dyDescent="0.25">
      <c r="A493" t="s">
        <v>12235</v>
      </c>
      <c r="B493" t="s">
        <v>18395</v>
      </c>
      <c r="C493" t="str">
        <f>T("175.105")</f>
        <v>175.105</v>
      </c>
      <c r="D493" t="str">
        <f>T("176.170")</f>
        <v>176.170</v>
      </c>
      <c r="X493" t="s">
        <v>18395</v>
      </c>
      <c r="Y493" t="s">
        <v>18396</v>
      </c>
      <c r="Z493" t="s">
        <v>18397</v>
      </c>
      <c r="AA493" t="s">
        <v>18398</v>
      </c>
    </row>
    <row r="494" spans="1:31" x14ac:dyDescent="0.25">
      <c r="A494" t="s">
        <v>12236</v>
      </c>
      <c r="B494" t="s">
        <v>18399</v>
      </c>
      <c r="C494" t="str">
        <f>T("178.3505")</f>
        <v>178.3505</v>
      </c>
      <c r="X494" t="s">
        <v>18400</v>
      </c>
      <c r="Y494" t="s">
        <v>18401</v>
      </c>
      <c r="Z494" t="s">
        <v>18402</v>
      </c>
      <c r="AA494" t="s">
        <v>18403</v>
      </c>
      <c r="AB494" t="s">
        <v>18404</v>
      </c>
      <c r="AC494" t="s">
        <v>18405</v>
      </c>
      <c r="AD494" t="s">
        <v>18406</v>
      </c>
      <c r="AE494" t="s">
        <v>18407</v>
      </c>
    </row>
    <row r="495" spans="1:31" x14ac:dyDescent="0.25">
      <c r="A495" t="s">
        <v>8663</v>
      </c>
      <c r="B495" t="s">
        <v>18408</v>
      </c>
      <c r="C495" t="str">
        <f>T("175.105")</f>
        <v>175.105</v>
      </c>
      <c r="X495" t="s">
        <v>18409</v>
      </c>
      <c r="Y495" t="s">
        <v>18410</v>
      </c>
      <c r="Z495" t="s">
        <v>18411</v>
      </c>
      <c r="AA495" t="s">
        <v>18408</v>
      </c>
      <c r="AB495" t="s">
        <v>18412</v>
      </c>
    </row>
    <row r="496" spans="1:31" x14ac:dyDescent="0.25">
      <c r="A496" t="s">
        <v>12237</v>
      </c>
      <c r="B496" t="s">
        <v>18413</v>
      </c>
      <c r="C496" t="str">
        <f>T("175.105")</f>
        <v>175.105</v>
      </c>
      <c r="D496" t="str">
        <f>T("176.150")</f>
        <v>176.150</v>
      </c>
      <c r="X496" t="s">
        <v>18413</v>
      </c>
      <c r="Y496" t="s">
        <v>18414</v>
      </c>
      <c r="Z496" t="s">
        <v>18415</v>
      </c>
      <c r="AA496" t="s">
        <v>18416</v>
      </c>
      <c r="AB496" t="s">
        <v>18417</v>
      </c>
      <c r="AC496" t="s">
        <v>18418</v>
      </c>
      <c r="AD496" t="s">
        <v>18419</v>
      </c>
      <c r="AE496" t="s">
        <v>18420</v>
      </c>
    </row>
    <row r="497" spans="1:31" x14ac:dyDescent="0.25">
      <c r="A497" t="s">
        <v>12238</v>
      </c>
      <c r="B497" t="s">
        <v>18421</v>
      </c>
      <c r="C497" t="str">
        <f>T("175.105")</f>
        <v>175.105</v>
      </c>
      <c r="D497" t="str">
        <f>T("176.150")</f>
        <v>176.150</v>
      </c>
      <c r="X497" t="s">
        <v>18421</v>
      </c>
      <c r="Y497" t="s">
        <v>18422</v>
      </c>
      <c r="Z497" t="s">
        <v>18423</v>
      </c>
      <c r="AA497" t="s">
        <v>18424</v>
      </c>
      <c r="AB497" t="s">
        <v>18425</v>
      </c>
      <c r="AC497" t="s">
        <v>18426</v>
      </c>
      <c r="AD497" t="s">
        <v>18427</v>
      </c>
    </row>
    <row r="498" spans="1:31" x14ac:dyDescent="0.25">
      <c r="A498" t="s">
        <v>12239</v>
      </c>
      <c r="B498" t="s">
        <v>18428</v>
      </c>
      <c r="X498" t="s">
        <v>18428</v>
      </c>
      <c r="Y498" t="s">
        <v>18429</v>
      </c>
      <c r="Z498" t="s">
        <v>18430</v>
      </c>
      <c r="AA498" t="s">
        <v>18431</v>
      </c>
      <c r="AB498" t="s">
        <v>18432</v>
      </c>
      <c r="AC498" t="s">
        <v>18433</v>
      </c>
      <c r="AD498" t="s">
        <v>18434</v>
      </c>
    </row>
    <row r="499" spans="1:31" x14ac:dyDescent="0.25">
      <c r="A499" t="s">
        <v>12240</v>
      </c>
      <c r="B499" t="s">
        <v>18435</v>
      </c>
      <c r="C499" t="str">
        <f>T("175.105")</f>
        <v>175.105</v>
      </c>
      <c r="X499" t="s">
        <v>18435</v>
      </c>
      <c r="Y499" t="s">
        <v>18436</v>
      </c>
      <c r="Z499" t="s">
        <v>18437</v>
      </c>
      <c r="AA499" t="s">
        <v>18438</v>
      </c>
      <c r="AB499" t="s">
        <v>18439</v>
      </c>
    </row>
    <row r="500" spans="1:31" x14ac:dyDescent="0.25">
      <c r="A500" t="s">
        <v>12241</v>
      </c>
      <c r="B500" t="s">
        <v>18440</v>
      </c>
      <c r="C500" t="str">
        <f>T("175.105")</f>
        <v>175.105</v>
      </c>
      <c r="D500" t="str">
        <f>T("177.2600")</f>
        <v>177.2600</v>
      </c>
      <c r="E500" t="str">
        <f>T("177.2800")</f>
        <v>177.2800</v>
      </c>
      <c r="X500" t="s">
        <v>18440</v>
      </c>
      <c r="Y500" t="s">
        <v>18441</v>
      </c>
      <c r="Z500" t="s">
        <v>18442</v>
      </c>
      <c r="AA500" t="s">
        <v>18443</v>
      </c>
      <c r="AB500" t="s">
        <v>18444</v>
      </c>
    </row>
    <row r="501" spans="1:31" x14ac:dyDescent="0.25">
      <c r="A501" t="s">
        <v>12242</v>
      </c>
      <c r="B501" t="s">
        <v>18445</v>
      </c>
      <c r="C501" t="str">
        <f>T("177.2600")</f>
        <v>177.2600</v>
      </c>
      <c r="X501" t="s">
        <v>18445</v>
      </c>
      <c r="Y501" t="s">
        <v>18446</v>
      </c>
      <c r="Z501" t="s">
        <v>18447</v>
      </c>
      <c r="AA501" t="s">
        <v>18448</v>
      </c>
      <c r="AB501" t="s">
        <v>18449</v>
      </c>
    </row>
    <row r="502" spans="1:31" x14ac:dyDescent="0.25">
      <c r="A502" t="s">
        <v>12243</v>
      </c>
      <c r="B502" t="s">
        <v>18450</v>
      </c>
      <c r="X502" t="s">
        <v>18451</v>
      </c>
      <c r="Y502" t="s">
        <v>18450</v>
      </c>
      <c r="Z502" t="s">
        <v>18452</v>
      </c>
      <c r="AA502" t="s">
        <v>18453</v>
      </c>
      <c r="AB502" t="s">
        <v>18454</v>
      </c>
    </row>
    <row r="503" spans="1:31" x14ac:dyDescent="0.25">
      <c r="A503" t="s">
        <v>12245</v>
      </c>
      <c r="B503" t="s">
        <v>18455</v>
      </c>
      <c r="X503" t="s">
        <v>18456</v>
      </c>
      <c r="Y503" t="s">
        <v>18457</v>
      </c>
      <c r="Z503" t="s">
        <v>18458</v>
      </c>
      <c r="AA503" t="s">
        <v>18459</v>
      </c>
      <c r="AB503" t="s">
        <v>18460</v>
      </c>
      <c r="AC503" t="s">
        <v>18461</v>
      </c>
      <c r="AD503" t="s">
        <v>18462</v>
      </c>
      <c r="AE503" t="s">
        <v>18463</v>
      </c>
    </row>
    <row r="504" spans="1:31" x14ac:dyDescent="0.25">
      <c r="A504" t="s">
        <v>12246</v>
      </c>
      <c r="B504" t="s">
        <v>18464</v>
      </c>
      <c r="X504" t="s">
        <v>18465</v>
      </c>
      <c r="Y504" t="s">
        <v>18466</v>
      </c>
      <c r="Z504" t="s">
        <v>18467</v>
      </c>
      <c r="AA504" t="s">
        <v>18464</v>
      </c>
      <c r="AB504" t="s">
        <v>18468</v>
      </c>
      <c r="AC504" t="s">
        <v>18469</v>
      </c>
      <c r="AD504" t="s">
        <v>18470</v>
      </c>
      <c r="AE504" t="s">
        <v>18471</v>
      </c>
    </row>
    <row r="505" spans="1:31" x14ac:dyDescent="0.25">
      <c r="A505" t="s">
        <v>12250</v>
      </c>
      <c r="B505" t="s">
        <v>18472</v>
      </c>
      <c r="C505" t="str">
        <f>T("175.105")</f>
        <v>175.105</v>
      </c>
      <c r="D505" t="str">
        <f>T("175.300")</f>
        <v>175.300</v>
      </c>
      <c r="E505" t="str">
        <f>T("176.170")</f>
        <v>176.170</v>
      </c>
      <c r="F505" t="str">
        <f>T("176.180")</f>
        <v>176.180</v>
      </c>
      <c r="X505" t="s">
        <v>18473</v>
      </c>
      <c r="Y505" t="s">
        <v>18474</v>
      </c>
      <c r="Z505" t="s">
        <v>18475</v>
      </c>
      <c r="AA505" t="s">
        <v>18476</v>
      </c>
      <c r="AB505" t="s">
        <v>18477</v>
      </c>
      <c r="AC505" t="s">
        <v>18478</v>
      </c>
      <c r="AD505" t="s">
        <v>18479</v>
      </c>
    </row>
    <row r="506" spans="1:31" x14ac:dyDescent="0.25">
      <c r="A506" t="s">
        <v>8554</v>
      </c>
      <c r="B506" t="s">
        <v>18480</v>
      </c>
      <c r="C506" t="str">
        <f>T("175.105")</f>
        <v>175.105</v>
      </c>
      <c r="D506" t="str">
        <f>T("175.300")</f>
        <v>175.300</v>
      </c>
      <c r="E506" t="str">
        <f>T("181.27")</f>
        <v>181.27</v>
      </c>
      <c r="X506" t="s">
        <v>18480</v>
      </c>
      <c r="Y506" t="s">
        <v>18481</v>
      </c>
      <c r="Z506" t="s">
        <v>18482</v>
      </c>
      <c r="AA506" t="s">
        <v>18483</v>
      </c>
      <c r="AB506" t="s">
        <v>18484</v>
      </c>
      <c r="AC506" t="s">
        <v>18485</v>
      </c>
      <c r="AD506" t="s">
        <v>18486</v>
      </c>
    </row>
    <row r="507" spans="1:31" x14ac:dyDescent="0.25">
      <c r="A507" t="s">
        <v>12251</v>
      </c>
      <c r="B507" t="s">
        <v>18487</v>
      </c>
      <c r="C507" t="str">
        <f>T("175.300")</f>
        <v>175.300</v>
      </c>
      <c r="D507" t="str">
        <f>T("176.170")</f>
        <v>176.170</v>
      </c>
      <c r="X507" t="s">
        <v>18488</v>
      </c>
      <c r="Y507" t="s">
        <v>18489</v>
      </c>
      <c r="Z507" t="s">
        <v>18487</v>
      </c>
      <c r="AA507" t="s">
        <v>18490</v>
      </c>
      <c r="AB507" t="s">
        <v>18491</v>
      </c>
      <c r="AC507" t="s">
        <v>18492</v>
      </c>
    </row>
    <row r="508" spans="1:31" x14ac:dyDescent="0.25">
      <c r="A508" t="s">
        <v>12252</v>
      </c>
      <c r="B508" t="s">
        <v>18493</v>
      </c>
      <c r="C508" t="str">
        <f>T("177.2600")</f>
        <v>177.2600</v>
      </c>
      <c r="X508" t="s">
        <v>18494</v>
      </c>
      <c r="Y508" t="s">
        <v>18495</v>
      </c>
      <c r="Z508" t="s">
        <v>18496</v>
      </c>
      <c r="AA508" t="s">
        <v>18497</v>
      </c>
      <c r="AB508" t="s">
        <v>18493</v>
      </c>
      <c r="AC508" t="s">
        <v>18498</v>
      </c>
      <c r="AD508" t="s">
        <v>18499</v>
      </c>
      <c r="AE508" t="s">
        <v>18500</v>
      </c>
    </row>
    <row r="509" spans="1:31" x14ac:dyDescent="0.25">
      <c r="A509" t="s">
        <v>12253</v>
      </c>
      <c r="B509" t="s">
        <v>18501</v>
      </c>
      <c r="C509" t="str">
        <f>T("175.105")</f>
        <v>175.105</v>
      </c>
      <c r="D509" t="str">
        <f>T("176.200")</f>
        <v>176.200</v>
      </c>
      <c r="E509" t="str">
        <f>T("177.1200")</f>
        <v>177.1200</v>
      </c>
      <c r="X509" t="s">
        <v>18502</v>
      </c>
      <c r="Y509" t="s">
        <v>18501</v>
      </c>
      <c r="Z509" t="s">
        <v>18503</v>
      </c>
      <c r="AA509" t="s">
        <v>18504</v>
      </c>
      <c r="AB509" t="s">
        <v>18505</v>
      </c>
      <c r="AC509" t="s">
        <v>18506</v>
      </c>
      <c r="AD509" t="s">
        <v>18507</v>
      </c>
    </row>
    <row r="510" spans="1:31" x14ac:dyDescent="0.25">
      <c r="A510" t="s">
        <v>8579</v>
      </c>
      <c r="B510" t="s">
        <v>18508</v>
      </c>
      <c r="X510" t="s">
        <v>18508</v>
      </c>
      <c r="Y510" t="s">
        <v>18509</v>
      </c>
      <c r="Z510" t="s">
        <v>18510</v>
      </c>
      <c r="AA510" t="s">
        <v>18511</v>
      </c>
      <c r="AB510" t="s">
        <v>18512</v>
      </c>
      <c r="AC510" t="s">
        <v>18513</v>
      </c>
    </row>
    <row r="511" spans="1:31" x14ac:dyDescent="0.25">
      <c r="A511" t="s">
        <v>12254</v>
      </c>
      <c r="B511" t="s">
        <v>18514</v>
      </c>
      <c r="C511" t="str">
        <f>T("176.180")</f>
        <v>176.180</v>
      </c>
      <c r="D511" t="str">
        <f>T("176.210")</f>
        <v>176.210</v>
      </c>
      <c r="X511" t="s">
        <v>18514</v>
      </c>
      <c r="Y511" t="s">
        <v>18515</v>
      </c>
      <c r="Z511" t="s">
        <v>18516</v>
      </c>
    </row>
    <row r="512" spans="1:31" x14ac:dyDescent="0.25">
      <c r="A512" t="s">
        <v>12255</v>
      </c>
      <c r="B512" t="s">
        <v>18517</v>
      </c>
      <c r="C512" t="str">
        <f>T("175.105")</f>
        <v>175.105</v>
      </c>
      <c r="X512" t="s">
        <v>18517</v>
      </c>
      <c r="Y512" t="s">
        <v>18518</v>
      </c>
      <c r="Z512" t="s">
        <v>18519</v>
      </c>
      <c r="AA512" t="s">
        <v>18520</v>
      </c>
      <c r="AB512" t="s">
        <v>18521</v>
      </c>
      <c r="AC512" t="s">
        <v>18522</v>
      </c>
      <c r="AD512" t="s">
        <v>18523</v>
      </c>
    </row>
    <row r="513" spans="1:31" x14ac:dyDescent="0.25">
      <c r="A513" t="s">
        <v>8605</v>
      </c>
      <c r="B513" t="s">
        <v>18524</v>
      </c>
      <c r="C513" t="str">
        <f>T("175.105")</f>
        <v>175.105</v>
      </c>
      <c r="D513" t="str">
        <f>T("175.300")</f>
        <v>175.300</v>
      </c>
      <c r="E513" t="str">
        <f>T("175.320")</f>
        <v>175.320</v>
      </c>
      <c r="F513" t="str">
        <f>T("176.170")</f>
        <v>176.170</v>
      </c>
      <c r="G513" t="str">
        <f>T("176.180")</f>
        <v>176.180</v>
      </c>
      <c r="H513" t="str">
        <f>T("177.1010")</f>
        <v>177.1010</v>
      </c>
      <c r="I513" t="str">
        <f>T("177.1200")</f>
        <v>177.1200</v>
      </c>
      <c r="J513" t="str">
        <f>T("177.1630")</f>
        <v>177.1630</v>
      </c>
      <c r="K513" t="str">
        <f>T("177.2420")</f>
        <v>177.2420</v>
      </c>
      <c r="L513" t="str">
        <f>T("178.3790")</f>
        <v>178.3790</v>
      </c>
      <c r="X513" t="s">
        <v>18524</v>
      </c>
      <c r="Y513" t="s">
        <v>18525</v>
      </c>
      <c r="Z513" t="s">
        <v>18526</v>
      </c>
      <c r="AA513" t="s">
        <v>18527</v>
      </c>
      <c r="AB513" t="s">
        <v>18528</v>
      </c>
    </row>
    <row r="514" spans="1:31" x14ac:dyDescent="0.25">
      <c r="A514" t="s">
        <v>12256</v>
      </c>
      <c r="B514" t="s">
        <v>18529</v>
      </c>
      <c r="C514" t="str">
        <f>T("176.300")</f>
        <v>176.300</v>
      </c>
      <c r="X514" t="s">
        <v>18529</v>
      </c>
      <c r="Y514" t="s">
        <v>18530</v>
      </c>
      <c r="Z514" t="s">
        <v>18531</v>
      </c>
      <c r="AA514" t="s">
        <v>18532</v>
      </c>
    </row>
    <row r="515" spans="1:31" x14ac:dyDescent="0.25">
      <c r="A515" t="s">
        <v>12258</v>
      </c>
      <c r="B515" t="s">
        <v>18533</v>
      </c>
      <c r="C515" t="str">
        <f>T("176.170")</f>
        <v>176.170</v>
      </c>
      <c r="X515" t="s">
        <v>18533</v>
      </c>
    </row>
    <row r="516" spans="1:31" x14ac:dyDescent="0.25">
      <c r="A516" t="s">
        <v>8761</v>
      </c>
      <c r="B516" t="s">
        <v>18534</v>
      </c>
      <c r="C516" t="str">
        <f>T("175.105")</f>
        <v>175.105</v>
      </c>
      <c r="D516" t="str">
        <f>T("175.300")</f>
        <v>175.300</v>
      </c>
      <c r="E516" t="str">
        <f>T("176.170")</f>
        <v>176.170</v>
      </c>
      <c r="F516" t="str">
        <f>T("176.180")</f>
        <v>176.180</v>
      </c>
      <c r="X516" t="s">
        <v>18535</v>
      </c>
      <c r="Y516" t="s">
        <v>18536</v>
      </c>
      <c r="Z516" t="s">
        <v>18534</v>
      </c>
      <c r="AA516" t="s">
        <v>18537</v>
      </c>
      <c r="AB516" t="s">
        <v>18538</v>
      </c>
      <c r="AC516" t="s">
        <v>18539</v>
      </c>
    </row>
    <row r="517" spans="1:31" x14ac:dyDescent="0.25">
      <c r="A517" t="s">
        <v>12259</v>
      </c>
      <c r="B517" t="s">
        <v>18540</v>
      </c>
      <c r="C517" t="str">
        <f>T("175.105")</f>
        <v>175.105</v>
      </c>
      <c r="X517" t="s">
        <v>18540</v>
      </c>
      <c r="Y517" t="s">
        <v>18541</v>
      </c>
      <c r="Z517" t="s">
        <v>18542</v>
      </c>
      <c r="AA517" t="s">
        <v>18543</v>
      </c>
      <c r="AB517" t="s">
        <v>18544</v>
      </c>
    </row>
    <row r="518" spans="1:31" x14ac:dyDescent="0.25">
      <c r="A518" t="s">
        <v>12261</v>
      </c>
      <c r="B518" t="s">
        <v>18545</v>
      </c>
      <c r="C518" t="str">
        <f>T("177.1200")</f>
        <v>177.1200</v>
      </c>
      <c r="X518" t="s">
        <v>18545</v>
      </c>
    </row>
    <row r="519" spans="1:31" x14ac:dyDescent="0.25">
      <c r="A519" t="s">
        <v>12262</v>
      </c>
      <c r="B519" t="s">
        <v>18546</v>
      </c>
      <c r="C519" t="str">
        <f>T("178.2010")</f>
        <v>178.2010</v>
      </c>
      <c r="X519" t="s">
        <v>18547</v>
      </c>
      <c r="Y519" t="s">
        <v>18548</v>
      </c>
      <c r="Z519" t="s">
        <v>18549</v>
      </c>
      <c r="AA519" t="s">
        <v>18550</v>
      </c>
      <c r="AB519" t="s">
        <v>18551</v>
      </c>
      <c r="AC519" t="s">
        <v>18552</v>
      </c>
    </row>
    <row r="520" spans="1:31" x14ac:dyDescent="0.25">
      <c r="A520" t="s">
        <v>12263</v>
      </c>
      <c r="B520" t="s">
        <v>18553</v>
      </c>
      <c r="C520" t="str">
        <f>T("176.170")</f>
        <v>176.170</v>
      </c>
      <c r="D520" t="str">
        <f>T("177.2600")</f>
        <v>177.2600</v>
      </c>
      <c r="X520" t="s">
        <v>18553</v>
      </c>
      <c r="Y520" t="s">
        <v>18554</v>
      </c>
      <c r="Z520" t="s">
        <v>18555</v>
      </c>
      <c r="AA520" t="s">
        <v>18556</v>
      </c>
      <c r="AB520" t="s">
        <v>18557</v>
      </c>
    </row>
    <row r="521" spans="1:31" x14ac:dyDescent="0.25">
      <c r="A521" t="s">
        <v>12264</v>
      </c>
      <c r="B521" t="s">
        <v>18558</v>
      </c>
      <c r="C521" t="str">
        <f>T("175.105")</f>
        <v>175.105</v>
      </c>
      <c r="D521" t="str">
        <f>T("177.1580")</f>
        <v>177.1580</v>
      </c>
      <c r="E521" t="str">
        <f>T("177.1585")</f>
        <v>177.1585</v>
      </c>
      <c r="X521" t="s">
        <v>18558</v>
      </c>
      <c r="Y521" t="s">
        <v>18559</v>
      </c>
      <c r="Z521" t="s">
        <v>18560</v>
      </c>
    </row>
    <row r="522" spans="1:31" x14ac:dyDescent="0.25">
      <c r="A522" t="s">
        <v>8726</v>
      </c>
      <c r="B522" t="s">
        <v>18561</v>
      </c>
      <c r="C522" t="str">
        <f>T("175.105")</f>
        <v>175.105</v>
      </c>
      <c r="D522" t="str">
        <f>T("177.1210")</f>
        <v>177.1210</v>
      </c>
      <c r="X522" t="s">
        <v>18561</v>
      </c>
      <c r="Y522" t="s">
        <v>18562</v>
      </c>
      <c r="Z522" t="s">
        <v>18563</v>
      </c>
      <c r="AA522" t="s">
        <v>18564</v>
      </c>
    </row>
    <row r="523" spans="1:31" x14ac:dyDescent="0.25">
      <c r="A523" t="s">
        <v>12265</v>
      </c>
      <c r="B523" t="s">
        <v>18565</v>
      </c>
      <c r="C523" t="str">
        <f>T("177.2600")</f>
        <v>177.2600</v>
      </c>
      <c r="X523" t="s">
        <v>18565</v>
      </c>
      <c r="Y523" t="s">
        <v>18566</v>
      </c>
      <c r="Z523" t="s">
        <v>18567</v>
      </c>
      <c r="AA523" t="s">
        <v>18568</v>
      </c>
    </row>
    <row r="524" spans="1:31" x14ac:dyDescent="0.25">
      <c r="A524" t="s">
        <v>12267</v>
      </c>
      <c r="B524" t="s">
        <v>18569</v>
      </c>
      <c r="C524" t="str">
        <f>T("175.105")</f>
        <v>175.105</v>
      </c>
      <c r="X524" t="s">
        <v>18570</v>
      </c>
      <c r="Y524" t="s">
        <v>18571</v>
      </c>
      <c r="Z524" t="s">
        <v>18572</v>
      </c>
      <c r="AA524" t="s">
        <v>18569</v>
      </c>
      <c r="AB524" t="s">
        <v>18573</v>
      </c>
      <c r="AC524" t="s">
        <v>18574</v>
      </c>
    </row>
    <row r="525" spans="1:31" x14ac:dyDescent="0.25">
      <c r="A525" t="s">
        <v>12268</v>
      </c>
      <c r="B525" t="s">
        <v>18575</v>
      </c>
      <c r="C525" t="str">
        <f>T("175.105")</f>
        <v>175.105</v>
      </c>
      <c r="D525" t="str">
        <f>T("177.2600")</f>
        <v>177.2600</v>
      </c>
      <c r="X525" t="s">
        <v>18575</v>
      </c>
      <c r="Y525" t="s">
        <v>18576</v>
      </c>
      <c r="Z525" t="s">
        <v>18577</v>
      </c>
      <c r="AA525" t="s">
        <v>18578</v>
      </c>
      <c r="AB525" t="s">
        <v>18579</v>
      </c>
      <c r="AC525" t="s">
        <v>18580</v>
      </c>
    </row>
    <row r="526" spans="1:31" x14ac:dyDescent="0.25">
      <c r="A526" t="s">
        <v>12269</v>
      </c>
      <c r="B526" t="s">
        <v>18581</v>
      </c>
      <c r="C526" t="str">
        <f>T("175.300")</f>
        <v>175.300</v>
      </c>
      <c r="X526" t="s">
        <v>18581</v>
      </c>
      <c r="Y526" t="s">
        <v>18582</v>
      </c>
    </row>
    <row r="527" spans="1:31" x14ac:dyDescent="0.25">
      <c r="A527" t="s">
        <v>12270</v>
      </c>
      <c r="B527" t="s">
        <v>18583</v>
      </c>
      <c r="C527" t="str">
        <f>T("177.1200")</f>
        <v>177.1200</v>
      </c>
      <c r="X527" t="s">
        <v>18583</v>
      </c>
      <c r="Y527" t="s">
        <v>18584</v>
      </c>
      <c r="Z527" t="s">
        <v>18585</v>
      </c>
      <c r="AA527" t="s">
        <v>18586</v>
      </c>
      <c r="AB527" t="s">
        <v>18587</v>
      </c>
    </row>
    <row r="528" spans="1:31" x14ac:dyDescent="0.25">
      <c r="A528" t="s">
        <v>8695</v>
      </c>
      <c r="B528" t="s">
        <v>18588</v>
      </c>
      <c r="X528" t="s">
        <v>18588</v>
      </c>
      <c r="Y528" t="s">
        <v>18589</v>
      </c>
      <c r="Z528" t="s">
        <v>18590</v>
      </c>
      <c r="AA528" t="s">
        <v>18591</v>
      </c>
      <c r="AB528" t="s">
        <v>18592</v>
      </c>
      <c r="AC528" t="s">
        <v>18593</v>
      </c>
      <c r="AD528" t="s">
        <v>18594</v>
      </c>
      <c r="AE528" t="s">
        <v>18595</v>
      </c>
    </row>
    <row r="529" spans="1:30" x14ac:dyDescent="0.25">
      <c r="A529" t="s">
        <v>12271</v>
      </c>
      <c r="B529" t="s">
        <v>18596</v>
      </c>
      <c r="C529" t="str">
        <f>T("178.2010")</f>
        <v>178.2010</v>
      </c>
      <c r="X529" t="s">
        <v>18597</v>
      </c>
      <c r="Y529" t="s">
        <v>18598</v>
      </c>
      <c r="Z529" t="s">
        <v>18599</v>
      </c>
      <c r="AA529" t="s">
        <v>18600</v>
      </c>
    </row>
    <row r="530" spans="1:30" x14ac:dyDescent="0.25">
      <c r="A530" t="s">
        <v>12272</v>
      </c>
      <c r="B530" t="s">
        <v>18601</v>
      </c>
      <c r="C530" t="str">
        <f>T("175.105")</f>
        <v>175.105</v>
      </c>
      <c r="D530" t="str">
        <f>T("175.125")</f>
        <v>175.125</v>
      </c>
      <c r="E530" t="str">
        <f>T("176.170")</f>
        <v>176.170</v>
      </c>
      <c r="F530" t="str">
        <f>T("176.180")</f>
        <v>176.180</v>
      </c>
      <c r="G530" t="str">
        <f>T("176.3400")</f>
        <v>176.3400</v>
      </c>
      <c r="X530" t="s">
        <v>18602</v>
      </c>
      <c r="Y530" t="s">
        <v>18603</v>
      </c>
      <c r="Z530" t="s">
        <v>18604</v>
      </c>
      <c r="AA530" t="s">
        <v>18605</v>
      </c>
    </row>
    <row r="531" spans="1:30" x14ac:dyDescent="0.25">
      <c r="A531" t="s">
        <v>12273</v>
      </c>
      <c r="B531" t="s">
        <v>18606</v>
      </c>
      <c r="C531" t="str">
        <f>T("177.2420")</f>
        <v>177.2420</v>
      </c>
      <c r="X531" t="s">
        <v>18606</v>
      </c>
      <c r="Y531" t="s">
        <v>18607</v>
      </c>
      <c r="Z531" t="s">
        <v>18608</v>
      </c>
    </row>
    <row r="532" spans="1:30" x14ac:dyDescent="0.25">
      <c r="A532" t="s">
        <v>12274</v>
      </c>
      <c r="B532" t="s">
        <v>18609</v>
      </c>
      <c r="C532" t="str">
        <f>T("176.170")</f>
        <v>176.170</v>
      </c>
      <c r="X532" t="s">
        <v>18610</v>
      </c>
      <c r="Y532" t="s">
        <v>18611</v>
      </c>
      <c r="Z532" t="s">
        <v>18612</v>
      </c>
      <c r="AA532" t="s">
        <v>18609</v>
      </c>
      <c r="AB532" t="s">
        <v>18613</v>
      </c>
    </row>
    <row r="533" spans="1:30" x14ac:dyDescent="0.25">
      <c r="A533" t="s">
        <v>8615</v>
      </c>
      <c r="B533" t="s">
        <v>18614</v>
      </c>
      <c r="C533" t="str">
        <f>T("177.1010")</f>
        <v>177.1010</v>
      </c>
      <c r="D533" t="str">
        <f>T("177.2410")</f>
        <v>177.2410</v>
      </c>
      <c r="X533" t="s">
        <v>18614</v>
      </c>
      <c r="Y533" t="s">
        <v>18615</v>
      </c>
    </row>
    <row r="534" spans="1:30" x14ac:dyDescent="0.25">
      <c r="A534" t="s">
        <v>12276</v>
      </c>
      <c r="B534" t="s">
        <v>18616</v>
      </c>
      <c r="C534" t="str">
        <f>T("176.170")</f>
        <v>176.170</v>
      </c>
      <c r="X534" t="s">
        <v>18617</v>
      </c>
      <c r="Y534" t="s">
        <v>18618</v>
      </c>
      <c r="Z534" t="s">
        <v>18619</v>
      </c>
      <c r="AA534" t="s">
        <v>18616</v>
      </c>
    </row>
    <row r="535" spans="1:30" x14ac:dyDescent="0.25">
      <c r="A535" t="s">
        <v>12277</v>
      </c>
      <c r="B535" t="s">
        <v>18620</v>
      </c>
      <c r="C535" t="str">
        <f>T("178.2010")</f>
        <v>178.2010</v>
      </c>
      <c r="X535" t="s">
        <v>18621</v>
      </c>
      <c r="Y535" t="s">
        <v>18622</v>
      </c>
      <c r="Z535" t="s">
        <v>18623</v>
      </c>
    </row>
    <row r="536" spans="1:30" x14ac:dyDescent="0.25">
      <c r="A536" t="s">
        <v>12278</v>
      </c>
      <c r="B536" t="s">
        <v>18624</v>
      </c>
      <c r="C536" t="str">
        <f>T("175.105")</f>
        <v>175.105</v>
      </c>
      <c r="D536" t="str">
        <f>T("175.300")</f>
        <v>175.300</v>
      </c>
      <c r="E536" t="str">
        <f>T("176.170")</f>
        <v>176.170</v>
      </c>
      <c r="X536" t="s">
        <v>18625</v>
      </c>
      <c r="Y536" t="s">
        <v>18626</v>
      </c>
      <c r="Z536" t="s">
        <v>18627</v>
      </c>
      <c r="AA536" t="s">
        <v>18628</v>
      </c>
    </row>
    <row r="537" spans="1:30" x14ac:dyDescent="0.25">
      <c r="A537" t="s">
        <v>8765</v>
      </c>
      <c r="B537" t="s">
        <v>18629</v>
      </c>
      <c r="C537" t="str">
        <f>T("177.1590")</f>
        <v>177.1590</v>
      </c>
      <c r="X537" t="s">
        <v>18629</v>
      </c>
      <c r="Y537" t="s">
        <v>18630</v>
      </c>
      <c r="Z537" t="s">
        <v>18631</v>
      </c>
      <c r="AA537" t="s">
        <v>18632</v>
      </c>
      <c r="AB537" t="s">
        <v>18633</v>
      </c>
      <c r="AC537" t="s">
        <v>18634</v>
      </c>
      <c r="AD537" t="s">
        <v>18635</v>
      </c>
    </row>
    <row r="538" spans="1:30" x14ac:dyDescent="0.25">
      <c r="A538" t="s">
        <v>12279</v>
      </c>
      <c r="B538" t="s">
        <v>18636</v>
      </c>
      <c r="X538" t="s">
        <v>18636</v>
      </c>
      <c r="Y538" t="s">
        <v>18637</v>
      </c>
      <c r="Z538" t="s">
        <v>18638</v>
      </c>
      <c r="AA538" t="s">
        <v>18639</v>
      </c>
    </row>
    <row r="539" spans="1:30" x14ac:dyDescent="0.25">
      <c r="A539" t="s">
        <v>12280</v>
      </c>
      <c r="B539" t="s">
        <v>18640</v>
      </c>
      <c r="C539" t="str">
        <f>T("176.180")</f>
        <v>176.180</v>
      </c>
      <c r="D539" t="str">
        <f>T("177.1200")</f>
        <v>177.1200</v>
      </c>
      <c r="X539" t="s">
        <v>18641</v>
      </c>
      <c r="Y539" t="s">
        <v>18642</v>
      </c>
      <c r="Z539" t="s">
        <v>18640</v>
      </c>
      <c r="AA539" t="s">
        <v>18643</v>
      </c>
      <c r="AB539" t="s">
        <v>18644</v>
      </c>
    </row>
    <row r="540" spans="1:30" x14ac:dyDescent="0.25">
      <c r="A540" t="s">
        <v>12282</v>
      </c>
      <c r="B540" t="s">
        <v>18645</v>
      </c>
      <c r="C540" t="str">
        <f>T("177.1520")</f>
        <v>177.1520</v>
      </c>
      <c r="X540" t="s">
        <v>18645</v>
      </c>
      <c r="Y540" t="s">
        <v>18646</v>
      </c>
      <c r="Z540" t="s">
        <v>18647</v>
      </c>
    </row>
    <row r="541" spans="1:30" x14ac:dyDescent="0.25">
      <c r="A541" t="s">
        <v>12283</v>
      </c>
      <c r="B541" t="s">
        <v>18648</v>
      </c>
      <c r="C541" t="str">
        <f>T("175.105")</f>
        <v>175.105</v>
      </c>
      <c r="X541" t="s">
        <v>18649</v>
      </c>
      <c r="Y541" t="s">
        <v>18650</v>
      </c>
      <c r="Z541" t="s">
        <v>18648</v>
      </c>
      <c r="AA541" t="s">
        <v>18651</v>
      </c>
      <c r="AB541" t="s">
        <v>18652</v>
      </c>
    </row>
    <row r="542" spans="1:30" x14ac:dyDescent="0.25">
      <c r="A542" t="s">
        <v>12284</v>
      </c>
      <c r="B542" t="s">
        <v>18653</v>
      </c>
      <c r="C542" t="str">
        <f>T("175.300")</f>
        <v>175.300</v>
      </c>
      <c r="X542" t="s">
        <v>18653</v>
      </c>
      <c r="Y542" t="s">
        <v>18654</v>
      </c>
      <c r="Z542" t="s">
        <v>18655</v>
      </c>
    </row>
    <row r="543" spans="1:30" x14ac:dyDescent="0.25">
      <c r="A543" t="s">
        <v>12285</v>
      </c>
      <c r="B543" t="s">
        <v>18656</v>
      </c>
      <c r="C543" t="str">
        <f>T("175.300")</f>
        <v>175.300</v>
      </c>
      <c r="D543" t="str">
        <f>T("181.25")</f>
        <v>181.25</v>
      </c>
      <c r="X543" t="s">
        <v>18656</v>
      </c>
      <c r="Y543" t="s">
        <v>18657</v>
      </c>
      <c r="Z543" t="s">
        <v>18658</v>
      </c>
    </row>
    <row r="544" spans="1:30" x14ac:dyDescent="0.25">
      <c r="A544" t="s">
        <v>12286</v>
      </c>
      <c r="B544" t="s">
        <v>18659</v>
      </c>
      <c r="X544" t="s">
        <v>18659</v>
      </c>
    </row>
    <row r="545" spans="1:39" x14ac:dyDescent="0.25">
      <c r="A545" t="s">
        <v>12287</v>
      </c>
      <c r="B545" t="s">
        <v>18660</v>
      </c>
      <c r="C545" t="str">
        <f>T("175.300")</f>
        <v>175.300</v>
      </c>
      <c r="D545" t="str">
        <f>T("176.170")</f>
        <v>176.170</v>
      </c>
      <c r="E545" t="str">
        <f>T("178.3297")</f>
        <v>178.3297</v>
      </c>
      <c r="X545" t="s">
        <v>18660</v>
      </c>
      <c r="Y545" t="s">
        <v>18661</v>
      </c>
      <c r="Z545" t="s">
        <v>18662</v>
      </c>
      <c r="AA545" t="s">
        <v>18663</v>
      </c>
      <c r="AB545" t="s">
        <v>18664</v>
      </c>
      <c r="AC545" t="s">
        <v>18665</v>
      </c>
      <c r="AD545" t="s">
        <v>18666</v>
      </c>
      <c r="AE545" t="s">
        <v>18667</v>
      </c>
      <c r="AF545" t="s">
        <v>18668</v>
      </c>
      <c r="AG545" t="s">
        <v>18669</v>
      </c>
      <c r="AH545" t="s">
        <v>18670</v>
      </c>
      <c r="AI545" t="s">
        <v>18671</v>
      </c>
      <c r="AJ545" t="s">
        <v>18672</v>
      </c>
      <c r="AK545" t="s">
        <v>18673</v>
      </c>
      <c r="AL545" t="s">
        <v>18674</v>
      </c>
      <c r="AM545" t="s">
        <v>18675</v>
      </c>
    </row>
    <row r="546" spans="1:39" x14ac:dyDescent="0.25">
      <c r="A546" t="s">
        <v>12288</v>
      </c>
      <c r="B546" t="s">
        <v>18676</v>
      </c>
      <c r="C546" t="str">
        <f>T("175.105")</f>
        <v>175.105</v>
      </c>
      <c r="D546" t="str">
        <f>T("177.2600")</f>
        <v>177.2600</v>
      </c>
      <c r="X546" t="s">
        <v>18676</v>
      </c>
      <c r="Y546" t="s">
        <v>18677</v>
      </c>
      <c r="Z546" t="s">
        <v>18678</v>
      </c>
      <c r="AA546" t="s">
        <v>18679</v>
      </c>
      <c r="AB546" t="s">
        <v>18680</v>
      </c>
    </row>
    <row r="547" spans="1:39" x14ac:dyDescent="0.25">
      <c r="A547" t="s">
        <v>12289</v>
      </c>
      <c r="B547" t="s">
        <v>18681</v>
      </c>
      <c r="C547" t="str">
        <f>T("178.2010")</f>
        <v>178.2010</v>
      </c>
      <c r="X547" t="s">
        <v>18682</v>
      </c>
      <c r="Y547" t="s">
        <v>18683</v>
      </c>
      <c r="Z547" t="s">
        <v>18684</v>
      </c>
    </row>
    <row r="548" spans="1:39" x14ac:dyDescent="0.25">
      <c r="A548" t="s">
        <v>12290</v>
      </c>
      <c r="B548" t="s">
        <v>18685</v>
      </c>
      <c r="C548" t="str">
        <f>T("189.220")</f>
        <v>189.220</v>
      </c>
      <c r="X548" t="s">
        <v>18685</v>
      </c>
      <c r="Y548" t="s">
        <v>18686</v>
      </c>
      <c r="Z548" t="s">
        <v>18687</v>
      </c>
      <c r="AA548" t="s">
        <v>18688</v>
      </c>
    </row>
    <row r="549" spans="1:39" x14ac:dyDescent="0.25">
      <c r="A549" t="s">
        <v>12291</v>
      </c>
      <c r="B549" t="s">
        <v>18689</v>
      </c>
      <c r="C549" t="str">
        <f>T("176.180")</f>
        <v>176.180</v>
      </c>
      <c r="D549" t="str">
        <f>T("176.300")</f>
        <v>176.300</v>
      </c>
      <c r="X549" t="s">
        <v>18690</v>
      </c>
      <c r="Y549" t="s">
        <v>18691</v>
      </c>
      <c r="Z549" t="s">
        <v>18692</v>
      </c>
      <c r="AA549" t="s">
        <v>18693</v>
      </c>
      <c r="AB549" t="s">
        <v>18694</v>
      </c>
      <c r="AC549" t="s">
        <v>18695</v>
      </c>
    </row>
    <row r="550" spans="1:39" x14ac:dyDescent="0.25">
      <c r="A550" t="s">
        <v>8853</v>
      </c>
      <c r="B550" t="s">
        <v>18696</v>
      </c>
      <c r="C550" t="str">
        <f>T("175.300")</f>
        <v>175.300</v>
      </c>
      <c r="D550" t="str">
        <f>T("177.1200")</f>
        <v>177.1200</v>
      </c>
      <c r="E550" t="str">
        <f>T("177.1500")</f>
        <v>177.1500</v>
      </c>
      <c r="F550" t="str">
        <f>T("177.1630")</f>
        <v>177.1630</v>
      </c>
      <c r="X550" t="s">
        <v>18697</v>
      </c>
      <c r="Y550" t="s">
        <v>18698</v>
      </c>
      <c r="Z550" t="s">
        <v>18699</v>
      </c>
      <c r="AA550" t="s">
        <v>18700</v>
      </c>
      <c r="AB550" t="s">
        <v>18701</v>
      </c>
      <c r="AC550" t="s">
        <v>18702</v>
      </c>
      <c r="AD550" t="s">
        <v>18696</v>
      </c>
    </row>
    <row r="551" spans="1:39" x14ac:dyDescent="0.25">
      <c r="A551" t="s">
        <v>12292</v>
      </c>
      <c r="B551" t="s">
        <v>18703</v>
      </c>
      <c r="X551" t="s">
        <v>18703</v>
      </c>
    </row>
    <row r="552" spans="1:39" x14ac:dyDescent="0.25">
      <c r="A552" t="s">
        <v>12295</v>
      </c>
      <c r="B552" t="s">
        <v>18704</v>
      </c>
      <c r="C552" t="str">
        <f>T("175.105")</f>
        <v>175.105</v>
      </c>
      <c r="D552" t="str">
        <f>T("176.170")</f>
        <v>176.170</v>
      </c>
      <c r="E552" t="str">
        <f>T("176.180")</f>
        <v>176.180</v>
      </c>
      <c r="X552" t="s">
        <v>18704</v>
      </c>
      <c r="Y552" t="s">
        <v>18705</v>
      </c>
      <c r="Z552" t="s">
        <v>18706</v>
      </c>
      <c r="AA552" t="s">
        <v>18707</v>
      </c>
      <c r="AB552" t="s">
        <v>18708</v>
      </c>
    </row>
    <row r="553" spans="1:39" x14ac:dyDescent="0.25">
      <c r="A553" t="s">
        <v>12296</v>
      </c>
      <c r="B553" t="s">
        <v>18709</v>
      </c>
      <c r="C553" t="str">
        <f>T("178.1010")</f>
        <v>178.1010</v>
      </c>
      <c r="X553" t="s">
        <v>18710</v>
      </c>
      <c r="Y553" t="s">
        <v>18709</v>
      </c>
      <c r="Z553" t="s">
        <v>18711</v>
      </c>
      <c r="AA553" t="s">
        <v>18712</v>
      </c>
    </row>
    <row r="554" spans="1:39" x14ac:dyDescent="0.25">
      <c r="A554" t="s">
        <v>8640</v>
      </c>
      <c r="B554" t="s">
        <v>18713</v>
      </c>
      <c r="C554" t="str">
        <f>T("175.105")</f>
        <v>175.105</v>
      </c>
      <c r="D554" t="str">
        <f>T("176.300")</f>
        <v>176.300</v>
      </c>
      <c r="E554" t="str">
        <f>T("177.2600")</f>
        <v>177.2600</v>
      </c>
      <c r="X554" t="s">
        <v>18714</v>
      </c>
      <c r="Y554" t="s">
        <v>18715</v>
      </c>
      <c r="Z554" t="s">
        <v>18716</v>
      </c>
      <c r="AA554" t="s">
        <v>18717</v>
      </c>
      <c r="AB554" t="s">
        <v>18718</v>
      </c>
    </row>
    <row r="555" spans="1:39" x14ac:dyDescent="0.25">
      <c r="A555" t="s">
        <v>12297</v>
      </c>
      <c r="B555" t="s">
        <v>18719</v>
      </c>
      <c r="C555" t="str">
        <f>T("175.105")</f>
        <v>175.105</v>
      </c>
      <c r="D555" t="str">
        <f>T("176.170")</f>
        <v>176.170</v>
      </c>
      <c r="E555" t="str">
        <f>T("177.1210")</f>
        <v>177.1210</v>
      </c>
      <c r="F555" t="str">
        <f>T("177.2600")</f>
        <v>177.2600</v>
      </c>
      <c r="X555" t="s">
        <v>18719</v>
      </c>
      <c r="Y555" t="s">
        <v>18720</v>
      </c>
      <c r="Z555" t="s">
        <v>18721</v>
      </c>
      <c r="AA555" t="s">
        <v>18722</v>
      </c>
    </row>
    <row r="556" spans="1:39" x14ac:dyDescent="0.25">
      <c r="A556" t="s">
        <v>12298</v>
      </c>
      <c r="B556" t="s">
        <v>18723</v>
      </c>
      <c r="C556" t="str">
        <f>T("176.170")</f>
        <v>176.170</v>
      </c>
      <c r="X556" t="s">
        <v>18723</v>
      </c>
      <c r="Y556" t="s">
        <v>18724</v>
      </c>
      <c r="Z556" t="s">
        <v>18725</v>
      </c>
      <c r="AA556" t="s">
        <v>18726</v>
      </c>
    </row>
    <row r="557" spans="1:39" x14ac:dyDescent="0.25">
      <c r="A557" t="s">
        <v>12299</v>
      </c>
      <c r="B557" t="s">
        <v>18727</v>
      </c>
      <c r="C557" t="str">
        <f>T("176.170")</f>
        <v>176.170</v>
      </c>
      <c r="X557" t="s">
        <v>18727</v>
      </c>
      <c r="Y557" t="s">
        <v>18728</v>
      </c>
      <c r="Z557" t="s">
        <v>18729</v>
      </c>
      <c r="AA557" t="s">
        <v>18730</v>
      </c>
    </row>
    <row r="558" spans="1:39" x14ac:dyDescent="0.25">
      <c r="A558" t="s">
        <v>12300</v>
      </c>
      <c r="B558" t="s">
        <v>18731</v>
      </c>
      <c r="C558" t="str">
        <f>T("176.170")</f>
        <v>176.170</v>
      </c>
      <c r="X558" t="s">
        <v>18731</v>
      </c>
      <c r="Y558" t="s">
        <v>18732</v>
      </c>
      <c r="Z558" t="s">
        <v>18733</v>
      </c>
      <c r="AA558" t="s">
        <v>18734</v>
      </c>
    </row>
    <row r="559" spans="1:39" x14ac:dyDescent="0.25">
      <c r="A559" t="s">
        <v>12301</v>
      </c>
      <c r="B559" t="s">
        <v>18735</v>
      </c>
      <c r="C559" t="str">
        <f>T("175.105")</f>
        <v>175.105</v>
      </c>
      <c r="D559" t="str">
        <f>T("177.2600")</f>
        <v>177.2600</v>
      </c>
      <c r="X559" t="s">
        <v>18735</v>
      </c>
      <c r="Y559" t="s">
        <v>18736</v>
      </c>
      <c r="Z559" t="s">
        <v>18737</v>
      </c>
      <c r="AA559" t="s">
        <v>18738</v>
      </c>
      <c r="AB559" t="s">
        <v>18739</v>
      </c>
    </row>
    <row r="560" spans="1:39" x14ac:dyDescent="0.25">
      <c r="A560" t="s">
        <v>12303</v>
      </c>
      <c r="B560" t="s">
        <v>18740</v>
      </c>
      <c r="C560" t="str">
        <f>T("176.180")</f>
        <v>176.180</v>
      </c>
      <c r="D560" t="str">
        <f>T("177.1200")</f>
        <v>177.1200</v>
      </c>
      <c r="X560" t="s">
        <v>18740</v>
      </c>
      <c r="Y560" t="s">
        <v>18741</v>
      </c>
      <c r="Z560" t="s">
        <v>18742</v>
      </c>
      <c r="AA560" t="s">
        <v>18743</v>
      </c>
      <c r="AB560" t="s">
        <v>18744</v>
      </c>
    </row>
    <row r="561" spans="1:33" x14ac:dyDescent="0.25">
      <c r="A561" t="s">
        <v>12304</v>
      </c>
      <c r="B561" t="s">
        <v>18745</v>
      </c>
      <c r="C561" t="str">
        <f>T("178.1010")</f>
        <v>178.1010</v>
      </c>
      <c r="X561" t="s">
        <v>18746</v>
      </c>
      <c r="Y561" t="s">
        <v>18745</v>
      </c>
      <c r="Z561" t="s">
        <v>18747</v>
      </c>
      <c r="AA561" t="s">
        <v>18748</v>
      </c>
    </row>
    <row r="562" spans="1:33" x14ac:dyDescent="0.25">
      <c r="A562" t="s">
        <v>12305</v>
      </c>
      <c r="B562" t="s">
        <v>18749</v>
      </c>
      <c r="X562" t="s">
        <v>18749</v>
      </c>
      <c r="Y562" t="s">
        <v>18750</v>
      </c>
      <c r="Z562" t="s">
        <v>18751</v>
      </c>
      <c r="AA562" t="s">
        <v>18752</v>
      </c>
      <c r="AB562" t="s">
        <v>18753</v>
      </c>
    </row>
    <row r="563" spans="1:33" x14ac:dyDescent="0.25">
      <c r="A563" t="s">
        <v>12306</v>
      </c>
      <c r="B563" t="s">
        <v>18754</v>
      </c>
      <c r="C563" t="str">
        <f>T("175.105")</f>
        <v>175.105</v>
      </c>
      <c r="X563" t="s">
        <v>18754</v>
      </c>
      <c r="Y563" t="s">
        <v>18755</v>
      </c>
      <c r="Z563" t="s">
        <v>18756</v>
      </c>
      <c r="AA563" t="s">
        <v>18757</v>
      </c>
      <c r="AB563" t="s">
        <v>18758</v>
      </c>
      <c r="AC563" t="s">
        <v>18759</v>
      </c>
      <c r="AD563" t="s">
        <v>18760</v>
      </c>
    </row>
    <row r="564" spans="1:33" x14ac:dyDescent="0.25">
      <c r="A564" t="s">
        <v>12307</v>
      </c>
      <c r="B564" t="s">
        <v>18761</v>
      </c>
      <c r="C564" t="str">
        <f>T("175.105")</f>
        <v>175.105</v>
      </c>
      <c r="D564" t="str">
        <f>T("176.180")</f>
        <v>176.180</v>
      </c>
      <c r="X564" t="s">
        <v>18762</v>
      </c>
      <c r="Y564" t="s">
        <v>18763</v>
      </c>
      <c r="Z564" t="s">
        <v>18764</v>
      </c>
      <c r="AA564" t="s">
        <v>18765</v>
      </c>
      <c r="AB564" t="s">
        <v>18766</v>
      </c>
    </row>
    <row r="565" spans="1:33" x14ac:dyDescent="0.25">
      <c r="A565" t="s">
        <v>12308</v>
      </c>
      <c r="B565" t="s">
        <v>18767</v>
      </c>
      <c r="C565" t="str">
        <f>T("177.2600")</f>
        <v>177.2600</v>
      </c>
      <c r="X565" t="s">
        <v>18767</v>
      </c>
      <c r="Y565" t="s">
        <v>18768</v>
      </c>
      <c r="Z565" t="s">
        <v>18769</v>
      </c>
      <c r="AA565" t="s">
        <v>18770</v>
      </c>
      <c r="AB565" t="s">
        <v>18771</v>
      </c>
      <c r="AC565" t="s">
        <v>18772</v>
      </c>
      <c r="AD565" t="s">
        <v>18773</v>
      </c>
      <c r="AE565" t="s">
        <v>18774</v>
      </c>
      <c r="AF565" t="s">
        <v>18775</v>
      </c>
      <c r="AG565" t="s">
        <v>18776</v>
      </c>
    </row>
    <row r="566" spans="1:33" x14ac:dyDescent="0.25">
      <c r="A566" t="s">
        <v>8613</v>
      </c>
      <c r="B566" t="s">
        <v>18777</v>
      </c>
      <c r="C566" t="str">
        <f>T("176.170")</f>
        <v>176.170</v>
      </c>
      <c r="D566" t="str">
        <f>T("177.1010")</f>
        <v>177.1010</v>
      </c>
      <c r="X566" t="s">
        <v>18777</v>
      </c>
      <c r="Y566" t="s">
        <v>18778</v>
      </c>
      <c r="Z566" t="s">
        <v>18779</v>
      </c>
      <c r="AA566" t="s">
        <v>18780</v>
      </c>
      <c r="AB566" t="s">
        <v>18781</v>
      </c>
      <c r="AC566" t="s">
        <v>18782</v>
      </c>
      <c r="AD566" t="s">
        <v>18783</v>
      </c>
      <c r="AE566" t="s">
        <v>18784</v>
      </c>
    </row>
    <row r="567" spans="1:33" x14ac:dyDescent="0.25">
      <c r="A567" t="s">
        <v>12309</v>
      </c>
      <c r="B567" t="s">
        <v>18785</v>
      </c>
      <c r="C567" t="str">
        <f>T("177.2600")</f>
        <v>177.2600</v>
      </c>
      <c r="X567" t="s">
        <v>18785</v>
      </c>
    </row>
    <row r="568" spans="1:33" x14ac:dyDescent="0.25">
      <c r="A568" t="s">
        <v>12310</v>
      </c>
      <c r="B568" t="s">
        <v>18786</v>
      </c>
      <c r="C568" t="str">
        <f>T("175.105")</f>
        <v>175.105</v>
      </c>
      <c r="X568" t="s">
        <v>18786</v>
      </c>
      <c r="Y568" t="s">
        <v>18787</v>
      </c>
      <c r="Z568" t="s">
        <v>18788</v>
      </c>
      <c r="AA568" t="s">
        <v>18789</v>
      </c>
    </row>
    <row r="569" spans="1:33" x14ac:dyDescent="0.25">
      <c r="A569" t="s">
        <v>12311</v>
      </c>
      <c r="B569" t="s">
        <v>18790</v>
      </c>
      <c r="X569" t="s">
        <v>18790</v>
      </c>
    </row>
    <row r="570" spans="1:33" x14ac:dyDescent="0.25">
      <c r="A570" t="s">
        <v>12312</v>
      </c>
      <c r="B570" t="s">
        <v>18791</v>
      </c>
      <c r="C570" t="str">
        <f>T("178.2010")</f>
        <v>178.2010</v>
      </c>
      <c r="X570" t="s">
        <v>18792</v>
      </c>
      <c r="Y570" t="s">
        <v>18793</v>
      </c>
      <c r="Z570" t="s">
        <v>18794</v>
      </c>
    </row>
    <row r="571" spans="1:33" x14ac:dyDescent="0.25">
      <c r="A571" t="s">
        <v>12313</v>
      </c>
      <c r="B571" t="s">
        <v>18795</v>
      </c>
      <c r="C571" t="str">
        <f>T("176.170")</f>
        <v>176.170</v>
      </c>
      <c r="D571" t="str">
        <f>T("176.180")</f>
        <v>176.180</v>
      </c>
      <c r="X571" t="s">
        <v>18795</v>
      </c>
      <c r="Y571" t="s">
        <v>18796</v>
      </c>
      <c r="Z571" t="s">
        <v>18797</v>
      </c>
    </row>
    <row r="572" spans="1:33" x14ac:dyDescent="0.25">
      <c r="A572" t="s">
        <v>12314</v>
      </c>
      <c r="B572" t="s">
        <v>18798</v>
      </c>
      <c r="X572" t="s">
        <v>18798</v>
      </c>
      <c r="Y572" t="s">
        <v>18799</v>
      </c>
      <c r="Z572" t="s">
        <v>18800</v>
      </c>
    </row>
    <row r="573" spans="1:33" x14ac:dyDescent="0.25">
      <c r="A573" t="s">
        <v>12315</v>
      </c>
      <c r="B573" t="s">
        <v>18801</v>
      </c>
      <c r="C573" t="str">
        <f>T("178.3295")</f>
        <v>178.3295</v>
      </c>
      <c r="X573" t="s">
        <v>18802</v>
      </c>
      <c r="Y573" t="s">
        <v>18803</v>
      </c>
      <c r="Z573" t="s">
        <v>18804</v>
      </c>
      <c r="AA573" t="s">
        <v>18805</v>
      </c>
      <c r="AB573" t="s">
        <v>18806</v>
      </c>
    </row>
    <row r="574" spans="1:33" x14ac:dyDescent="0.25">
      <c r="A574" t="s">
        <v>12316</v>
      </c>
      <c r="B574" t="s">
        <v>18807</v>
      </c>
      <c r="C574" t="str">
        <f>T("175.105")</f>
        <v>175.105</v>
      </c>
      <c r="D574" t="str">
        <f>T("176.180")</f>
        <v>176.180</v>
      </c>
      <c r="E574" t="str">
        <f>T("178.3290")</f>
        <v>178.3290</v>
      </c>
      <c r="F574" t="str">
        <f>T("181.30")</f>
        <v>181.30</v>
      </c>
      <c r="X574" t="s">
        <v>18807</v>
      </c>
      <c r="Y574" t="s">
        <v>18808</v>
      </c>
      <c r="Z574" t="s">
        <v>18809</v>
      </c>
      <c r="AA574" t="s">
        <v>18810</v>
      </c>
      <c r="AB574" t="s">
        <v>18811</v>
      </c>
      <c r="AC574" t="s">
        <v>18812</v>
      </c>
      <c r="AD574" t="s">
        <v>18813</v>
      </c>
      <c r="AE574" t="s">
        <v>18814</v>
      </c>
      <c r="AF574" t="s">
        <v>18815</v>
      </c>
    </row>
    <row r="575" spans="1:33" x14ac:dyDescent="0.25">
      <c r="A575" t="s">
        <v>12317</v>
      </c>
      <c r="B575" t="s">
        <v>18816</v>
      </c>
      <c r="C575" t="str">
        <f>T("175.105")</f>
        <v>175.105</v>
      </c>
      <c r="X575" t="s">
        <v>18817</v>
      </c>
      <c r="Y575" t="s">
        <v>18818</v>
      </c>
      <c r="Z575" t="s">
        <v>18819</v>
      </c>
      <c r="AA575" t="s">
        <v>18820</v>
      </c>
      <c r="AB575" t="s">
        <v>18821</v>
      </c>
      <c r="AC575" t="s">
        <v>18822</v>
      </c>
      <c r="AD575" t="s">
        <v>18823</v>
      </c>
      <c r="AE575" t="s">
        <v>18824</v>
      </c>
      <c r="AF575" t="s">
        <v>18825</v>
      </c>
      <c r="AG575" t="s">
        <v>18826</v>
      </c>
    </row>
    <row r="576" spans="1:33" x14ac:dyDescent="0.25">
      <c r="A576" t="s">
        <v>12318</v>
      </c>
      <c r="B576" t="s">
        <v>18827</v>
      </c>
      <c r="C576" t="str">
        <f>T("178.3297")</f>
        <v>178.3297</v>
      </c>
      <c r="X576" t="s">
        <v>18828</v>
      </c>
      <c r="Y576" t="s">
        <v>18829</v>
      </c>
      <c r="Z576" t="s">
        <v>18830</v>
      </c>
      <c r="AA576" t="s">
        <v>18831</v>
      </c>
      <c r="AB576" t="s">
        <v>18832</v>
      </c>
      <c r="AC576" t="s">
        <v>18833</v>
      </c>
      <c r="AD576" t="s">
        <v>18834</v>
      </c>
    </row>
    <row r="577" spans="1:42" x14ac:dyDescent="0.25">
      <c r="A577" t="s">
        <v>12319</v>
      </c>
      <c r="B577" t="s">
        <v>18835</v>
      </c>
      <c r="C577" t="str">
        <f>T("175.105")</f>
        <v>175.105</v>
      </c>
      <c r="X577" t="s">
        <v>18835</v>
      </c>
      <c r="Y577" t="s">
        <v>18836</v>
      </c>
      <c r="Z577" t="s">
        <v>18837</v>
      </c>
      <c r="AA577" t="s">
        <v>18838</v>
      </c>
      <c r="AB577" t="s">
        <v>18839</v>
      </c>
    </row>
    <row r="578" spans="1:42" x14ac:dyDescent="0.25">
      <c r="A578" t="s">
        <v>8466</v>
      </c>
      <c r="B578" t="s">
        <v>18840</v>
      </c>
      <c r="C578" t="str">
        <f>T("177.1680")</f>
        <v>177.1680</v>
      </c>
      <c r="X578" t="s">
        <v>18841</v>
      </c>
      <c r="Y578" t="s">
        <v>18840</v>
      </c>
      <c r="Z578" t="s">
        <v>18842</v>
      </c>
      <c r="AA578" t="s">
        <v>18843</v>
      </c>
    </row>
    <row r="579" spans="1:42" x14ac:dyDescent="0.25">
      <c r="A579" t="s">
        <v>12320</v>
      </c>
      <c r="B579" t="s">
        <v>18844</v>
      </c>
      <c r="C579" t="str">
        <f>T("175.300")</f>
        <v>175.300</v>
      </c>
      <c r="X579" t="s">
        <v>18844</v>
      </c>
      <c r="Y579" t="s">
        <v>18845</v>
      </c>
      <c r="Z579" t="s">
        <v>18846</v>
      </c>
      <c r="AA579" t="s">
        <v>18847</v>
      </c>
    </row>
    <row r="580" spans="1:42" x14ac:dyDescent="0.25">
      <c r="A580" t="s">
        <v>12321</v>
      </c>
      <c r="B580" t="s">
        <v>18848</v>
      </c>
      <c r="C580" t="str">
        <f>T("178.2010")</f>
        <v>178.2010</v>
      </c>
      <c r="X580" t="s">
        <v>18849</v>
      </c>
      <c r="Y580" t="s">
        <v>18850</v>
      </c>
      <c r="Z580" t="s">
        <v>18851</v>
      </c>
      <c r="AA580" t="s">
        <v>18852</v>
      </c>
    </row>
    <row r="581" spans="1:42" x14ac:dyDescent="0.25">
      <c r="A581" t="s">
        <v>12322</v>
      </c>
      <c r="B581" t="s">
        <v>18853</v>
      </c>
      <c r="C581" t="str">
        <f>T("178.3297")</f>
        <v>178.3297</v>
      </c>
      <c r="X581" t="s">
        <v>18854</v>
      </c>
      <c r="Y581" t="s">
        <v>18855</v>
      </c>
      <c r="Z581" t="s">
        <v>18856</v>
      </c>
      <c r="AA581" t="s">
        <v>18857</v>
      </c>
    </row>
    <row r="582" spans="1:42" x14ac:dyDescent="0.25">
      <c r="A582" t="s">
        <v>12323</v>
      </c>
      <c r="B582" t="s">
        <v>18858</v>
      </c>
      <c r="C582" t="str">
        <f>T("175.105")</f>
        <v>175.105</v>
      </c>
      <c r="D582" t="str">
        <f>T("177.2600")</f>
        <v>177.2600</v>
      </c>
      <c r="E582" t="str">
        <f>T("178.3120")</f>
        <v>178.3120</v>
      </c>
      <c r="X582" t="s">
        <v>18858</v>
      </c>
      <c r="Y582" t="s">
        <v>18859</v>
      </c>
      <c r="Z582" t="s">
        <v>18860</v>
      </c>
      <c r="AA582" t="s">
        <v>18861</v>
      </c>
      <c r="AB582" t="s">
        <v>18862</v>
      </c>
      <c r="AC582" t="s">
        <v>18863</v>
      </c>
    </row>
    <row r="583" spans="1:42" x14ac:dyDescent="0.25">
      <c r="A583" t="s">
        <v>12324</v>
      </c>
      <c r="B583" t="s">
        <v>18864</v>
      </c>
      <c r="C583" t="str">
        <f>T("178.3725")</f>
        <v>178.3725</v>
      </c>
      <c r="X583" t="s">
        <v>18865</v>
      </c>
      <c r="Y583" t="s">
        <v>18866</v>
      </c>
      <c r="Z583" t="s">
        <v>18867</v>
      </c>
    </row>
    <row r="584" spans="1:42" x14ac:dyDescent="0.25">
      <c r="A584" t="s">
        <v>12325</v>
      </c>
      <c r="B584" t="s">
        <v>18868</v>
      </c>
      <c r="C584" t="str">
        <f>T("177.2600")</f>
        <v>177.2600</v>
      </c>
      <c r="X584" t="s">
        <v>18868</v>
      </c>
      <c r="Y584" t="s">
        <v>18869</v>
      </c>
      <c r="Z584" t="s">
        <v>18870</v>
      </c>
      <c r="AA584" t="s">
        <v>18871</v>
      </c>
      <c r="AB584" t="s">
        <v>18872</v>
      </c>
      <c r="AC584" t="s">
        <v>18873</v>
      </c>
      <c r="AD584" t="s">
        <v>18874</v>
      </c>
      <c r="AE584" t="s">
        <v>18875</v>
      </c>
    </row>
    <row r="585" spans="1:42" x14ac:dyDescent="0.25">
      <c r="A585" t="s">
        <v>12326</v>
      </c>
      <c r="B585" t="s">
        <v>18876</v>
      </c>
      <c r="C585" t="str">
        <f>T("175.300")</f>
        <v>175.300</v>
      </c>
      <c r="X585" t="s">
        <v>18877</v>
      </c>
      <c r="Y585" t="s">
        <v>18878</v>
      </c>
      <c r="Z585" t="s">
        <v>18876</v>
      </c>
    </row>
    <row r="586" spans="1:42" x14ac:dyDescent="0.25">
      <c r="A586" t="s">
        <v>12327</v>
      </c>
      <c r="B586" t="s">
        <v>18879</v>
      </c>
      <c r="C586" t="str">
        <f>T("175.105")</f>
        <v>175.105</v>
      </c>
      <c r="D586" t="str">
        <f>T("176.180")</f>
        <v>176.180</v>
      </c>
      <c r="E586" t="str">
        <f>T("178.3290")</f>
        <v>178.3290</v>
      </c>
      <c r="F586" t="str">
        <f>T("181.30")</f>
        <v>181.30</v>
      </c>
      <c r="X586" t="s">
        <v>18880</v>
      </c>
      <c r="Y586" t="s">
        <v>18881</v>
      </c>
      <c r="Z586" t="s">
        <v>18882</v>
      </c>
      <c r="AA586" t="s">
        <v>18883</v>
      </c>
      <c r="AB586" t="s">
        <v>18884</v>
      </c>
      <c r="AC586" t="s">
        <v>18885</v>
      </c>
      <c r="AD586" t="s">
        <v>18886</v>
      </c>
      <c r="AE586" t="s">
        <v>18887</v>
      </c>
      <c r="AF586" t="s">
        <v>18888</v>
      </c>
      <c r="AG586" t="s">
        <v>18889</v>
      </c>
    </row>
    <row r="587" spans="1:42" x14ac:dyDescent="0.25">
      <c r="A587" t="s">
        <v>8708</v>
      </c>
      <c r="B587" t="s">
        <v>18890</v>
      </c>
      <c r="C587" t="str">
        <f>T("175.105")</f>
        <v>175.105</v>
      </c>
      <c r="X587" t="s">
        <v>18891</v>
      </c>
      <c r="Y587" t="s">
        <v>18892</v>
      </c>
      <c r="Z587" t="s">
        <v>18893</v>
      </c>
      <c r="AA587" t="s">
        <v>18894</v>
      </c>
      <c r="AB587" t="s">
        <v>18895</v>
      </c>
      <c r="AC587" t="s">
        <v>18896</v>
      </c>
      <c r="AD587" t="s">
        <v>18897</v>
      </c>
      <c r="AE587" t="s">
        <v>18898</v>
      </c>
      <c r="AF587" t="s">
        <v>18899</v>
      </c>
      <c r="AG587" t="s">
        <v>18900</v>
      </c>
      <c r="AH587" t="s">
        <v>18901</v>
      </c>
      <c r="AI587" t="s">
        <v>18902</v>
      </c>
      <c r="AJ587" t="s">
        <v>18903</v>
      </c>
      <c r="AK587" t="s">
        <v>18904</v>
      </c>
      <c r="AL587" t="s">
        <v>18905</v>
      </c>
      <c r="AM587" t="s">
        <v>18906</v>
      </c>
      <c r="AN587" t="s">
        <v>18907</v>
      </c>
      <c r="AO587" t="s">
        <v>18908</v>
      </c>
      <c r="AP587" t="s">
        <v>18909</v>
      </c>
    </row>
    <row r="588" spans="1:42" x14ac:dyDescent="0.25">
      <c r="A588" t="s">
        <v>12328</v>
      </c>
      <c r="B588" t="s">
        <v>18910</v>
      </c>
      <c r="C588" t="str">
        <f>T("175.300")</f>
        <v>175.300</v>
      </c>
      <c r="X588" t="s">
        <v>18910</v>
      </c>
      <c r="Y588" t="s">
        <v>18911</v>
      </c>
      <c r="Z588" t="s">
        <v>18912</v>
      </c>
      <c r="AA588" t="s">
        <v>18913</v>
      </c>
    </row>
    <row r="589" spans="1:42" x14ac:dyDescent="0.25">
      <c r="A589" t="s">
        <v>12329</v>
      </c>
      <c r="B589" t="s">
        <v>18914</v>
      </c>
      <c r="X589" t="s">
        <v>18915</v>
      </c>
      <c r="Y589" t="s">
        <v>18916</v>
      </c>
      <c r="Z589" t="s">
        <v>18917</v>
      </c>
      <c r="AA589" t="s">
        <v>18914</v>
      </c>
      <c r="AB589" t="s">
        <v>18918</v>
      </c>
      <c r="AC589" t="s">
        <v>18919</v>
      </c>
    </row>
    <row r="590" spans="1:42" x14ac:dyDescent="0.25">
      <c r="A590" t="s">
        <v>12331</v>
      </c>
      <c r="B590" t="s">
        <v>18920</v>
      </c>
      <c r="C590" t="str">
        <f>T("175.105")</f>
        <v>175.105</v>
      </c>
      <c r="X590" t="s">
        <v>18921</v>
      </c>
      <c r="Y590" t="s">
        <v>18922</v>
      </c>
      <c r="Z590" t="s">
        <v>18923</v>
      </c>
      <c r="AA590" t="s">
        <v>18924</v>
      </c>
      <c r="AB590" t="s">
        <v>18925</v>
      </c>
      <c r="AC590" t="s">
        <v>18926</v>
      </c>
      <c r="AD590" t="s">
        <v>18927</v>
      </c>
      <c r="AE590" t="s">
        <v>18928</v>
      </c>
      <c r="AF590" t="s">
        <v>18929</v>
      </c>
    </row>
    <row r="591" spans="1:42" x14ac:dyDescent="0.25">
      <c r="A591" t="s">
        <v>12332</v>
      </c>
      <c r="B591" t="s">
        <v>18930</v>
      </c>
      <c r="C591" t="str">
        <f>T("175.300")</f>
        <v>175.300</v>
      </c>
      <c r="X591" t="s">
        <v>18931</v>
      </c>
      <c r="Y591" t="s">
        <v>18932</v>
      </c>
      <c r="Z591" t="s">
        <v>18930</v>
      </c>
    </row>
    <row r="592" spans="1:42" x14ac:dyDescent="0.25">
      <c r="A592" t="s">
        <v>12333</v>
      </c>
      <c r="B592" t="s">
        <v>18933</v>
      </c>
      <c r="C592" t="str">
        <f>T("176.300")</f>
        <v>176.300</v>
      </c>
      <c r="X592" t="s">
        <v>18934</v>
      </c>
      <c r="Y592" t="s">
        <v>18935</v>
      </c>
      <c r="Z592" t="s">
        <v>18933</v>
      </c>
      <c r="AA592" t="s">
        <v>18936</v>
      </c>
      <c r="AB592" t="s">
        <v>18937</v>
      </c>
      <c r="AC592" t="s">
        <v>18938</v>
      </c>
    </row>
    <row r="593" spans="1:30" x14ac:dyDescent="0.25">
      <c r="A593" t="s">
        <v>12334</v>
      </c>
      <c r="B593" t="s">
        <v>18939</v>
      </c>
      <c r="C593" t="str">
        <f>T("176.300")</f>
        <v>176.300</v>
      </c>
      <c r="X593" t="s">
        <v>18939</v>
      </c>
      <c r="Y593" t="s">
        <v>18940</v>
      </c>
      <c r="Z593" t="s">
        <v>18941</v>
      </c>
      <c r="AA593" t="s">
        <v>18942</v>
      </c>
    </row>
    <row r="594" spans="1:30" x14ac:dyDescent="0.25">
      <c r="A594" t="s">
        <v>12335</v>
      </c>
      <c r="B594" t="s">
        <v>18943</v>
      </c>
      <c r="C594" t="str">
        <f>T("175.105")</f>
        <v>175.105</v>
      </c>
      <c r="X594" t="s">
        <v>18944</v>
      </c>
      <c r="Y594" t="s">
        <v>18945</v>
      </c>
      <c r="Z594" t="s">
        <v>18946</v>
      </c>
      <c r="AA594" t="s">
        <v>18947</v>
      </c>
      <c r="AB594" t="s">
        <v>18948</v>
      </c>
      <c r="AC594" t="s">
        <v>18949</v>
      </c>
      <c r="AD594" t="s">
        <v>18950</v>
      </c>
    </row>
    <row r="595" spans="1:30" x14ac:dyDescent="0.25">
      <c r="A595" t="s">
        <v>12336</v>
      </c>
      <c r="B595" t="s">
        <v>18951</v>
      </c>
      <c r="C595" t="str">
        <f>T("175.300")</f>
        <v>175.300</v>
      </c>
      <c r="D595" t="str">
        <f>T("176.170")</f>
        <v>176.170</v>
      </c>
      <c r="X595" t="s">
        <v>18952</v>
      </c>
      <c r="Y595" t="s">
        <v>18953</v>
      </c>
      <c r="Z595" t="s">
        <v>18954</v>
      </c>
    </row>
    <row r="596" spans="1:30" x14ac:dyDescent="0.25">
      <c r="A596" t="s">
        <v>12337</v>
      </c>
      <c r="B596" t="s">
        <v>18955</v>
      </c>
      <c r="X596" t="s">
        <v>18955</v>
      </c>
      <c r="Y596" t="s">
        <v>18956</v>
      </c>
      <c r="Z596" t="s">
        <v>18957</v>
      </c>
    </row>
    <row r="597" spans="1:30" x14ac:dyDescent="0.25">
      <c r="A597" t="s">
        <v>12338</v>
      </c>
      <c r="B597" t="s">
        <v>18958</v>
      </c>
      <c r="C597" t="str">
        <f>T("178.2650")</f>
        <v>178.2650</v>
      </c>
      <c r="X597" t="s">
        <v>18959</v>
      </c>
      <c r="Y597" t="s">
        <v>18960</v>
      </c>
      <c r="Z597" t="s">
        <v>18961</v>
      </c>
      <c r="AA597" t="s">
        <v>18962</v>
      </c>
      <c r="AB597" t="s">
        <v>18963</v>
      </c>
    </row>
    <row r="598" spans="1:30" x14ac:dyDescent="0.25">
      <c r="A598" t="s">
        <v>12339</v>
      </c>
      <c r="B598" t="s">
        <v>18964</v>
      </c>
      <c r="C598" t="str">
        <f>T("178.2010")</f>
        <v>178.2010</v>
      </c>
      <c r="X598" t="s">
        <v>18965</v>
      </c>
      <c r="Y598" t="s">
        <v>18966</v>
      </c>
      <c r="Z598" t="s">
        <v>18967</v>
      </c>
      <c r="AA598" t="s">
        <v>18968</v>
      </c>
    </row>
    <row r="599" spans="1:30" x14ac:dyDescent="0.25">
      <c r="A599" t="s">
        <v>12340</v>
      </c>
      <c r="B599" t="s">
        <v>18969</v>
      </c>
      <c r="X599" t="s">
        <v>18970</v>
      </c>
      <c r="Y599" t="s">
        <v>18971</v>
      </c>
      <c r="Z599" t="s">
        <v>18972</v>
      </c>
      <c r="AA599" t="s">
        <v>18973</v>
      </c>
      <c r="AB599" t="s">
        <v>18974</v>
      </c>
      <c r="AC599" t="s">
        <v>18975</v>
      </c>
    </row>
    <row r="600" spans="1:30" x14ac:dyDescent="0.25">
      <c r="A600" t="s">
        <v>8788</v>
      </c>
      <c r="B600" t="s">
        <v>18976</v>
      </c>
      <c r="C600" t="str">
        <f>T("177.1210")</f>
        <v>177.1210</v>
      </c>
      <c r="D600" t="str">
        <f>T("177.1520")</f>
        <v>177.1520</v>
      </c>
      <c r="E600" t="str">
        <f>T("177.2600")</f>
        <v>177.2600</v>
      </c>
      <c r="X600" t="s">
        <v>18976</v>
      </c>
      <c r="Y600" t="s">
        <v>18977</v>
      </c>
      <c r="Z600" t="s">
        <v>18978</v>
      </c>
      <c r="AA600" t="s">
        <v>18979</v>
      </c>
      <c r="AB600" t="s">
        <v>18980</v>
      </c>
    </row>
    <row r="601" spans="1:30" x14ac:dyDescent="0.25">
      <c r="A601" t="s">
        <v>12341</v>
      </c>
      <c r="B601" t="s">
        <v>18981</v>
      </c>
      <c r="C601" t="str">
        <f>T("177.1550")</f>
        <v>177.1550</v>
      </c>
      <c r="X601" t="s">
        <v>18982</v>
      </c>
      <c r="Y601" t="s">
        <v>18983</v>
      </c>
      <c r="Z601" t="s">
        <v>18984</v>
      </c>
      <c r="AA601" t="s">
        <v>18985</v>
      </c>
      <c r="AB601" t="s">
        <v>18986</v>
      </c>
    </row>
    <row r="602" spans="1:30" x14ac:dyDescent="0.25">
      <c r="A602" t="s">
        <v>12342</v>
      </c>
      <c r="B602" t="s">
        <v>18987</v>
      </c>
      <c r="C602" t="str">
        <f>T("175.380")</f>
        <v>175.380</v>
      </c>
      <c r="D602" t="str">
        <f>T("177.1200")</f>
        <v>177.1200</v>
      </c>
      <c r="E602" t="str">
        <f>T("178.3860")</f>
        <v>178.3860</v>
      </c>
      <c r="X602" t="s">
        <v>18988</v>
      </c>
      <c r="Y602" t="s">
        <v>18989</v>
      </c>
      <c r="Z602" t="s">
        <v>18990</v>
      </c>
      <c r="AA602" t="s">
        <v>18991</v>
      </c>
    </row>
    <row r="603" spans="1:30" x14ac:dyDescent="0.25">
      <c r="A603" t="s">
        <v>12343</v>
      </c>
      <c r="B603" t="s">
        <v>18992</v>
      </c>
      <c r="C603" t="str">
        <f>T("178.2010")</f>
        <v>178.2010</v>
      </c>
      <c r="X603" t="s">
        <v>18992</v>
      </c>
      <c r="Y603" t="s">
        <v>18993</v>
      </c>
      <c r="Z603" t="s">
        <v>18994</v>
      </c>
      <c r="AA603" t="s">
        <v>18995</v>
      </c>
      <c r="AB603" t="s">
        <v>18996</v>
      </c>
    </row>
    <row r="604" spans="1:30" x14ac:dyDescent="0.25">
      <c r="A604" t="s">
        <v>12344</v>
      </c>
      <c r="B604" t="s">
        <v>18997</v>
      </c>
      <c r="C604" t="str">
        <f>T("175.300")</f>
        <v>175.300</v>
      </c>
      <c r="X604" t="s">
        <v>18997</v>
      </c>
      <c r="Y604" t="s">
        <v>18998</v>
      </c>
      <c r="Z604" t="s">
        <v>18999</v>
      </c>
      <c r="AA604" t="s">
        <v>19000</v>
      </c>
    </row>
    <row r="605" spans="1:30" x14ac:dyDescent="0.25">
      <c r="A605" t="s">
        <v>12345</v>
      </c>
      <c r="B605" t="s">
        <v>19001</v>
      </c>
      <c r="C605" t="str">
        <f>T("178.2010")</f>
        <v>178.2010</v>
      </c>
      <c r="X605" t="s">
        <v>19002</v>
      </c>
      <c r="Y605" t="s">
        <v>19003</v>
      </c>
      <c r="Z605" t="s">
        <v>19001</v>
      </c>
    </row>
    <row r="606" spans="1:30" x14ac:dyDescent="0.25">
      <c r="A606" t="s">
        <v>12346</v>
      </c>
      <c r="B606" t="s">
        <v>19004</v>
      </c>
      <c r="C606" t="str">
        <f>T("178.2010")</f>
        <v>178.2010</v>
      </c>
      <c r="X606" t="s">
        <v>19004</v>
      </c>
      <c r="Y606" t="s">
        <v>19005</v>
      </c>
      <c r="Z606" t="s">
        <v>19006</v>
      </c>
      <c r="AA606" t="s">
        <v>19007</v>
      </c>
      <c r="AB606" t="s">
        <v>19008</v>
      </c>
      <c r="AC606" t="s">
        <v>19009</v>
      </c>
      <c r="AD606" t="s">
        <v>19010</v>
      </c>
    </row>
    <row r="607" spans="1:30" x14ac:dyDescent="0.25">
      <c r="A607" t="s">
        <v>12347</v>
      </c>
      <c r="B607" t="s">
        <v>19011</v>
      </c>
      <c r="C607" t="str">
        <f>T("175.300")</f>
        <v>175.300</v>
      </c>
      <c r="X607" t="s">
        <v>19011</v>
      </c>
      <c r="Y607" t="s">
        <v>19012</v>
      </c>
      <c r="Z607" t="s">
        <v>19013</v>
      </c>
      <c r="AA607" t="s">
        <v>19014</v>
      </c>
    </row>
    <row r="608" spans="1:30" x14ac:dyDescent="0.25">
      <c r="A608" t="s">
        <v>12348</v>
      </c>
      <c r="B608" t="s">
        <v>19015</v>
      </c>
      <c r="C608" t="str">
        <f>T("177.1211")</f>
        <v>177.1211</v>
      </c>
      <c r="X608" t="s">
        <v>19016</v>
      </c>
      <c r="Y608" t="s">
        <v>19017</v>
      </c>
    </row>
    <row r="609" spans="1:31" x14ac:dyDescent="0.25">
      <c r="A609" t="s">
        <v>12349</v>
      </c>
      <c r="B609" t="s">
        <v>19018</v>
      </c>
      <c r="C609" t="str">
        <f>T("177.1010")</f>
        <v>177.1010</v>
      </c>
      <c r="X609" t="s">
        <v>19019</v>
      </c>
      <c r="Y609" t="s">
        <v>19020</v>
      </c>
      <c r="Z609" t="s">
        <v>19018</v>
      </c>
      <c r="AA609" t="s">
        <v>19021</v>
      </c>
      <c r="AB609" t="s">
        <v>19022</v>
      </c>
      <c r="AC609" t="s">
        <v>19023</v>
      </c>
    </row>
    <row r="610" spans="1:31" x14ac:dyDescent="0.25">
      <c r="A610" t="s">
        <v>12350</v>
      </c>
      <c r="B610" t="s">
        <v>19024</v>
      </c>
      <c r="C610" t="str">
        <f>T("175.105")</f>
        <v>175.105</v>
      </c>
      <c r="D610" t="str">
        <f>T("175.300")</f>
        <v>175.300</v>
      </c>
      <c r="E610" t="str">
        <f>T("177.1200")</f>
        <v>177.1200</v>
      </c>
      <c r="X610" t="s">
        <v>19024</v>
      </c>
      <c r="Y610" t="s">
        <v>19025</v>
      </c>
      <c r="Z610" t="s">
        <v>19026</v>
      </c>
      <c r="AA610" t="s">
        <v>19027</v>
      </c>
      <c r="AB610" t="s">
        <v>19028</v>
      </c>
      <c r="AC610" t="s">
        <v>19029</v>
      </c>
    </row>
    <row r="611" spans="1:31" x14ac:dyDescent="0.25">
      <c r="A611" t="s">
        <v>12351</v>
      </c>
      <c r="B611" t="s">
        <v>19030</v>
      </c>
      <c r="C611" t="str">
        <f>T("177.1650")</f>
        <v>177.1650</v>
      </c>
      <c r="X611" t="s">
        <v>19030</v>
      </c>
      <c r="Y611" t="s">
        <v>19031</v>
      </c>
    </row>
    <row r="612" spans="1:31" x14ac:dyDescent="0.25">
      <c r="A612" t="s">
        <v>12352</v>
      </c>
      <c r="B612" t="s">
        <v>19032</v>
      </c>
      <c r="X612" t="s">
        <v>19032</v>
      </c>
    </row>
    <row r="613" spans="1:31" x14ac:dyDescent="0.25">
      <c r="A613" t="s">
        <v>12354</v>
      </c>
      <c r="B613" t="s">
        <v>19033</v>
      </c>
      <c r="C613" t="str">
        <f>T("176.180")</f>
        <v>176.180</v>
      </c>
      <c r="X613" t="s">
        <v>19034</v>
      </c>
      <c r="Y613" t="s">
        <v>19035</v>
      </c>
      <c r="Z613" t="s">
        <v>19036</v>
      </c>
    </row>
    <row r="614" spans="1:31" x14ac:dyDescent="0.25">
      <c r="A614" t="s">
        <v>12355</v>
      </c>
      <c r="B614" t="s">
        <v>19037</v>
      </c>
      <c r="C614" t="str">
        <f>T("176.170")</f>
        <v>176.170</v>
      </c>
      <c r="X614" t="s">
        <v>19038</v>
      </c>
      <c r="Y614" t="s">
        <v>19039</v>
      </c>
      <c r="Z614" t="s">
        <v>19040</v>
      </c>
      <c r="AA614" t="s">
        <v>19041</v>
      </c>
    </row>
    <row r="615" spans="1:31" x14ac:dyDescent="0.25">
      <c r="A615" t="s">
        <v>12356</v>
      </c>
      <c r="B615" t="s">
        <v>19042</v>
      </c>
      <c r="C615" t="str">
        <f>T("175.105")</f>
        <v>175.105</v>
      </c>
      <c r="X615" t="s">
        <v>19042</v>
      </c>
      <c r="Y615" t="s">
        <v>19043</v>
      </c>
      <c r="Z615" t="s">
        <v>19044</v>
      </c>
      <c r="AA615" t="s">
        <v>19045</v>
      </c>
      <c r="AB615" t="s">
        <v>19046</v>
      </c>
    </row>
    <row r="616" spans="1:31" x14ac:dyDescent="0.25">
      <c r="A616" t="s">
        <v>12357</v>
      </c>
      <c r="B616" t="s">
        <v>19047</v>
      </c>
      <c r="C616" t="str">
        <f>T("175.105")</f>
        <v>175.105</v>
      </c>
      <c r="X616" t="s">
        <v>19047</v>
      </c>
      <c r="Y616" t="s">
        <v>19048</v>
      </c>
      <c r="Z616" t="s">
        <v>19049</v>
      </c>
      <c r="AA616" t="s">
        <v>19050</v>
      </c>
    </row>
    <row r="617" spans="1:31" x14ac:dyDescent="0.25">
      <c r="A617" t="s">
        <v>12358</v>
      </c>
      <c r="B617" t="s">
        <v>19051</v>
      </c>
      <c r="C617" t="str">
        <f>T("177.2600")</f>
        <v>177.2600</v>
      </c>
      <c r="X617" t="s">
        <v>19051</v>
      </c>
      <c r="Y617" t="s">
        <v>19052</v>
      </c>
      <c r="Z617" t="s">
        <v>19053</v>
      </c>
      <c r="AA617" t="s">
        <v>19054</v>
      </c>
      <c r="AB617" t="s">
        <v>19055</v>
      </c>
    </row>
    <row r="618" spans="1:31" x14ac:dyDescent="0.25">
      <c r="A618" t="s">
        <v>12359</v>
      </c>
      <c r="B618" t="s">
        <v>19056</v>
      </c>
      <c r="C618" t="str">
        <f>T("178.2010")</f>
        <v>178.2010</v>
      </c>
      <c r="X618" t="s">
        <v>19056</v>
      </c>
      <c r="Y618" t="s">
        <v>19057</v>
      </c>
      <c r="Z618" t="s">
        <v>19058</v>
      </c>
      <c r="AA618" t="s">
        <v>19059</v>
      </c>
      <c r="AB618" t="s">
        <v>19060</v>
      </c>
      <c r="AC618" t="s">
        <v>19061</v>
      </c>
      <c r="AD618" t="s">
        <v>19062</v>
      </c>
      <c r="AE618" t="s">
        <v>19063</v>
      </c>
    </row>
    <row r="619" spans="1:31" x14ac:dyDescent="0.25">
      <c r="A619" t="s">
        <v>12360</v>
      </c>
      <c r="B619" t="s">
        <v>19064</v>
      </c>
      <c r="X619" t="s">
        <v>19064</v>
      </c>
      <c r="Y619" t="s">
        <v>19065</v>
      </c>
      <c r="Z619" t="s">
        <v>19066</v>
      </c>
      <c r="AA619" t="s">
        <v>19067</v>
      </c>
      <c r="AB619" t="s">
        <v>19068</v>
      </c>
      <c r="AC619" t="s">
        <v>19069</v>
      </c>
    </row>
    <row r="620" spans="1:31" x14ac:dyDescent="0.25">
      <c r="A620" t="s">
        <v>12361</v>
      </c>
      <c r="B620" t="s">
        <v>19070</v>
      </c>
      <c r="C620" t="str">
        <f>T("177.1210")</f>
        <v>177.1210</v>
      </c>
      <c r="X620" t="s">
        <v>19070</v>
      </c>
      <c r="Y620" t="s">
        <v>19071</v>
      </c>
      <c r="Z620" t="s">
        <v>19072</v>
      </c>
      <c r="AA620" t="s">
        <v>19073</v>
      </c>
    </row>
    <row r="621" spans="1:31" x14ac:dyDescent="0.25">
      <c r="A621" t="s">
        <v>12362</v>
      </c>
      <c r="B621" t="s">
        <v>19074</v>
      </c>
      <c r="C621" t="str">
        <f>T("175.300")</f>
        <v>175.300</v>
      </c>
      <c r="X621" t="s">
        <v>19074</v>
      </c>
      <c r="Y621" t="s">
        <v>19075</v>
      </c>
      <c r="Z621" t="s">
        <v>19076</v>
      </c>
      <c r="AA621" t="s">
        <v>19077</v>
      </c>
    </row>
    <row r="622" spans="1:31" x14ac:dyDescent="0.25">
      <c r="A622" t="s">
        <v>12363</v>
      </c>
      <c r="B622" t="s">
        <v>19078</v>
      </c>
      <c r="C622" t="str">
        <f>T("177.2410")</f>
        <v>177.2410</v>
      </c>
      <c r="X622" t="s">
        <v>19078</v>
      </c>
      <c r="Y622" t="s">
        <v>19079</v>
      </c>
    </row>
    <row r="623" spans="1:31" x14ac:dyDescent="0.25">
      <c r="A623" t="s">
        <v>12364</v>
      </c>
      <c r="B623" t="s">
        <v>19080</v>
      </c>
      <c r="C623" t="str">
        <f>T("178.2010")</f>
        <v>178.2010</v>
      </c>
      <c r="X623" t="s">
        <v>19080</v>
      </c>
      <c r="Y623" t="s">
        <v>19081</v>
      </c>
      <c r="Z623" t="s">
        <v>19082</v>
      </c>
      <c r="AA623" t="s">
        <v>19083</v>
      </c>
      <c r="AB623" t="s">
        <v>19084</v>
      </c>
    </row>
    <row r="624" spans="1:31" x14ac:dyDescent="0.25">
      <c r="A624" t="s">
        <v>12365</v>
      </c>
      <c r="B624" t="s">
        <v>19085</v>
      </c>
      <c r="C624" t="str">
        <f>T("178.3570")</f>
        <v>178.3570</v>
      </c>
      <c r="X624" t="s">
        <v>19086</v>
      </c>
      <c r="Y624" t="s">
        <v>19085</v>
      </c>
      <c r="Z624" t="s">
        <v>19087</v>
      </c>
      <c r="AA624" t="s">
        <v>19088</v>
      </c>
    </row>
    <row r="625" spans="1:32" x14ac:dyDescent="0.25">
      <c r="A625" t="s">
        <v>12366</v>
      </c>
      <c r="B625" t="s">
        <v>19089</v>
      </c>
      <c r="C625" t="str">
        <f>T("177.1630")</f>
        <v>177.1630</v>
      </c>
      <c r="X625" t="s">
        <v>19089</v>
      </c>
      <c r="Y625" t="s">
        <v>19090</v>
      </c>
      <c r="Z625" t="s">
        <v>19091</v>
      </c>
      <c r="AA625" t="s">
        <v>19092</v>
      </c>
      <c r="AB625" t="s">
        <v>19093</v>
      </c>
    </row>
    <row r="626" spans="1:32" x14ac:dyDescent="0.25">
      <c r="A626" t="s">
        <v>12367</v>
      </c>
      <c r="B626" t="s">
        <v>19094</v>
      </c>
      <c r="C626" t="str">
        <f>T("175.105")</f>
        <v>175.105</v>
      </c>
      <c r="X626" t="s">
        <v>19094</v>
      </c>
      <c r="Y626" t="s">
        <v>19095</v>
      </c>
      <c r="Z626" t="s">
        <v>19096</v>
      </c>
      <c r="AA626" t="s">
        <v>19097</v>
      </c>
      <c r="AB626" t="s">
        <v>19098</v>
      </c>
      <c r="AC626" t="s">
        <v>19099</v>
      </c>
      <c r="AD626" t="s">
        <v>19100</v>
      </c>
    </row>
    <row r="627" spans="1:32" x14ac:dyDescent="0.25">
      <c r="A627" t="s">
        <v>12368</v>
      </c>
      <c r="B627" t="s">
        <v>19101</v>
      </c>
      <c r="C627" t="str">
        <f>T("175.105")</f>
        <v>175.105</v>
      </c>
      <c r="X627" t="s">
        <v>19102</v>
      </c>
      <c r="Y627" t="s">
        <v>19103</v>
      </c>
      <c r="Z627" t="s">
        <v>19104</v>
      </c>
      <c r="AA627" t="s">
        <v>19105</v>
      </c>
      <c r="AB627" t="s">
        <v>19106</v>
      </c>
      <c r="AC627" t="s">
        <v>19107</v>
      </c>
      <c r="AD627" t="s">
        <v>19108</v>
      </c>
      <c r="AE627" t="s">
        <v>19109</v>
      </c>
    </row>
    <row r="628" spans="1:32" x14ac:dyDescent="0.25">
      <c r="A628" t="s">
        <v>12369</v>
      </c>
      <c r="B628" t="s">
        <v>19110</v>
      </c>
      <c r="C628" t="str">
        <f>T("177.2400")</f>
        <v>177.2400</v>
      </c>
      <c r="X628" t="s">
        <v>19110</v>
      </c>
      <c r="Y628" t="s">
        <v>19111</v>
      </c>
    </row>
    <row r="629" spans="1:32" x14ac:dyDescent="0.25">
      <c r="A629" t="s">
        <v>12370</v>
      </c>
      <c r="B629" t="s">
        <v>19112</v>
      </c>
      <c r="C629" t="str">
        <f>T("175.105")</f>
        <v>175.105</v>
      </c>
      <c r="X629" t="s">
        <v>19112</v>
      </c>
      <c r="Y629" t="s">
        <v>19113</v>
      </c>
      <c r="Z629" t="s">
        <v>19114</v>
      </c>
      <c r="AA629" t="s">
        <v>19115</v>
      </c>
    </row>
    <row r="630" spans="1:32" x14ac:dyDescent="0.25">
      <c r="A630" t="s">
        <v>12371</v>
      </c>
      <c r="B630" t="s">
        <v>19116</v>
      </c>
      <c r="C630" t="str">
        <f>T("177.1500")</f>
        <v>177.1500</v>
      </c>
      <c r="X630" t="s">
        <v>19117</v>
      </c>
      <c r="Y630" t="s">
        <v>19116</v>
      </c>
    </row>
    <row r="631" spans="1:32" x14ac:dyDescent="0.25">
      <c r="A631" t="s">
        <v>12372</v>
      </c>
      <c r="B631" t="s">
        <v>19118</v>
      </c>
      <c r="C631" t="str">
        <f>T("175.105")</f>
        <v>175.105</v>
      </c>
      <c r="X631" t="s">
        <v>19118</v>
      </c>
      <c r="Y631" t="s">
        <v>19119</v>
      </c>
      <c r="Z631" t="s">
        <v>19120</v>
      </c>
      <c r="AA631" t="s">
        <v>19121</v>
      </c>
      <c r="AB631" t="s">
        <v>19122</v>
      </c>
      <c r="AC631" t="s">
        <v>19123</v>
      </c>
      <c r="AD631" t="s">
        <v>19124</v>
      </c>
    </row>
    <row r="632" spans="1:32" x14ac:dyDescent="0.25">
      <c r="A632" t="s">
        <v>12373</v>
      </c>
      <c r="B632" t="s">
        <v>19125</v>
      </c>
      <c r="C632" t="str">
        <f>T("177.2600")</f>
        <v>177.2600</v>
      </c>
      <c r="X632" t="s">
        <v>19125</v>
      </c>
    </row>
    <row r="633" spans="1:32" x14ac:dyDescent="0.25">
      <c r="A633" t="s">
        <v>8753</v>
      </c>
      <c r="B633" t="s">
        <v>19126</v>
      </c>
      <c r="C633" t="str">
        <f>T("175.105")</f>
        <v>175.105</v>
      </c>
      <c r="D633" t="str">
        <f>T("175.300")</f>
        <v>175.300</v>
      </c>
      <c r="X633" t="s">
        <v>19126</v>
      </c>
      <c r="Y633" t="s">
        <v>19127</v>
      </c>
      <c r="Z633" t="s">
        <v>19128</v>
      </c>
      <c r="AA633" t="s">
        <v>19129</v>
      </c>
      <c r="AB633" t="s">
        <v>19130</v>
      </c>
      <c r="AC633" t="s">
        <v>19131</v>
      </c>
      <c r="AD633" t="s">
        <v>19132</v>
      </c>
      <c r="AE633" t="s">
        <v>19133</v>
      </c>
      <c r="AF633" t="s">
        <v>19134</v>
      </c>
    </row>
    <row r="634" spans="1:32" x14ac:dyDescent="0.25">
      <c r="A634" t="s">
        <v>8704</v>
      </c>
      <c r="B634" t="s">
        <v>19135</v>
      </c>
      <c r="C634" t="str">
        <f>T("175.105")</f>
        <v>175.105</v>
      </c>
      <c r="X634" t="s">
        <v>19135</v>
      </c>
      <c r="Y634" t="s">
        <v>19136</v>
      </c>
      <c r="Z634" t="s">
        <v>19137</v>
      </c>
    </row>
    <row r="635" spans="1:32" x14ac:dyDescent="0.25">
      <c r="A635" t="s">
        <v>12374</v>
      </c>
      <c r="B635" t="s">
        <v>19138</v>
      </c>
      <c r="C635" t="str">
        <f>T("178.2010")</f>
        <v>178.2010</v>
      </c>
      <c r="X635" t="s">
        <v>19139</v>
      </c>
      <c r="Y635" t="s">
        <v>19140</v>
      </c>
      <c r="Z635" t="s">
        <v>19141</v>
      </c>
      <c r="AA635" t="s">
        <v>19142</v>
      </c>
    </row>
    <row r="636" spans="1:32" x14ac:dyDescent="0.25">
      <c r="A636" t="s">
        <v>12375</v>
      </c>
      <c r="B636" t="s">
        <v>19143</v>
      </c>
      <c r="X636" t="s">
        <v>19144</v>
      </c>
      <c r="Y636" t="s">
        <v>19145</v>
      </c>
      <c r="Z636" t="s">
        <v>19143</v>
      </c>
    </row>
    <row r="637" spans="1:32" x14ac:dyDescent="0.25">
      <c r="A637" t="s">
        <v>12376</v>
      </c>
      <c r="B637" t="s">
        <v>19146</v>
      </c>
      <c r="C637" t="str">
        <f>T("175.300")</f>
        <v>175.300</v>
      </c>
      <c r="D637" t="str">
        <f>T("175.320")</f>
        <v>175.320</v>
      </c>
      <c r="E637" t="str">
        <f>T("176.170")</f>
        <v>176.170</v>
      </c>
      <c r="F637" t="str">
        <f>T("177.1630")</f>
        <v>177.1630</v>
      </c>
      <c r="X637" t="s">
        <v>19147</v>
      </c>
      <c r="Y637" t="s">
        <v>19148</v>
      </c>
      <c r="Z637" t="s">
        <v>19149</v>
      </c>
      <c r="AA637" t="s">
        <v>19150</v>
      </c>
      <c r="AB637" t="s">
        <v>19151</v>
      </c>
      <c r="AC637" t="s">
        <v>19152</v>
      </c>
    </row>
    <row r="638" spans="1:32" x14ac:dyDescent="0.25">
      <c r="A638" t="s">
        <v>8625</v>
      </c>
      <c r="B638" t="s">
        <v>19153</v>
      </c>
      <c r="C638" t="str">
        <f>T("175.300")</f>
        <v>175.300</v>
      </c>
      <c r="D638" t="str">
        <f>T("177.2410")</f>
        <v>177.2410</v>
      </c>
      <c r="X638" t="s">
        <v>19154</v>
      </c>
      <c r="Y638" t="s">
        <v>19153</v>
      </c>
      <c r="Z638" t="s">
        <v>19155</v>
      </c>
      <c r="AA638" t="s">
        <v>19156</v>
      </c>
    </row>
    <row r="639" spans="1:32" x14ac:dyDescent="0.25">
      <c r="A639" t="s">
        <v>12377</v>
      </c>
      <c r="B639" t="s">
        <v>19157</v>
      </c>
      <c r="C639" t="str">
        <f>T("178.3570")</f>
        <v>178.3570</v>
      </c>
      <c r="X639" t="s">
        <v>19158</v>
      </c>
      <c r="Y639" t="s">
        <v>19159</v>
      </c>
      <c r="Z639" t="s">
        <v>19160</v>
      </c>
      <c r="AA639" t="s">
        <v>19161</v>
      </c>
    </row>
    <row r="640" spans="1:32" x14ac:dyDescent="0.25">
      <c r="A640" t="s">
        <v>12378</v>
      </c>
      <c r="B640" t="s">
        <v>19162</v>
      </c>
      <c r="C640" t="str">
        <f>T("178.2010")</f>
        <v>178.2010</v>
      </c>
      <c r="X640" t="s">
        <v>19163</v>
      </c>
      <c r="Y640" t="s">
        <v>19164</v>
      </c>
      <c r="Z640" t="s">
        <v>19165</v>
      </c>
    </row>
    <row r="641" spans="1:34" x14ac:dyDescent="0.25">
      <c r="A641" t="s">
        <v>12379</v>
      </c>
      <c r="B641" t="s">
        <v>19166</v>
      </c>
      <c r="C641" t="str">
        <f>T("178.2010")</f>
        <v>178.2010</v>
      </c>
      <c r="X641" t="s">
        <v>19167</v>
      </c>
      <c r="Y641" t="s">
        <v>19168</v>
      </c>
      <c r="Z641" t="s">
        <v>19169</v>
      </c>
      <c r="AA641" t="s">
        <v>19170</v>
      </c>
      <c r="AB641" t="s">
        <v>19171</v>
      </c>
      <c r="AC641" t="s">
        <v>19172</v>
      </c>
      <c r="AD641" t="s">
        <v>19173</v>
      </c>
      <c r="AE641" t="s">
        <v>19174</v>
      </c>
      <c r="AF641" t="s">
        <v>19175</v>
      </c>
      <c r="AG641" t="s">
        <v>19176</v>
      </c>
      <c r="AH641" t="s">
        <v>19177</v>
      </c>
    </row>
    <row r="642" spans="1:34" x14ac:dyDescent="0.25">
      <c r="A642" t="s">
        <v>12380</v>
      </c>
      <c r="B642" t="s">
        <v>19178</v>
      </c>
      <c r="C642" t="str">
        <f>T("178.2010")</f>
        <v>178.2010</v>
      </c>
      <c r="X642" t="s">
        <v>19179</v>
      </c>
      <c r="Y642" t="s">
        <v>19180</v>
      </c>
      <c r="Z642" t="s">
        <v>19181</v>
      </c>
      <c r="AA642" t="s">
        <v>19182</v>
      </c>
    </row>
    <row r="643" spans="1:34" x14ac:dyDescent="0.25">
      <c r="A643" t="s">
        <v>12381</v>
      </c>
      <c r="B643" t="s">
        <v>19183</v>
      </c>
      <c r="C643" t="str">
        <f>T("176.180")</f>
        <v>176.180</v>
      </c>
      <c r="D643" t="str">
        <f>T("176.210")</f>
        <v>176.210</v>
      </c>
      <c r="E643" t="str">
        <f>T("178.3940")</f>
        <v>178.3940</v>
      </c>
      <c r="X643" t="s">
        <v>19184</v>
      </c>
      <c r="Y643" t="s">
        <v>19185</v>
      </c>
      <c r="Z643" t="s">
        <v>19186</v>
      </c>
      <c r="AA643" t="s">
        <v>19187</v>
      </c>
      <c r="AB643" t="s">
        <v>19188</v>
      </c>
      <c r="AC643" t="s">
        <v>19189</v>
      </c>
    </row>
    <row r="644" spans="1:34" x14ac:dyDescent="0.25">
      <c r="A644" t="s">
        <v>12382</v>
      </c>
      <c r="B644" t="s">
        <v>19190</v>
      </c>
      <c r="C644" t="str">
        <f>T("175.300")</f>
        <v>175.300</v>
      </c>
      <c r="X644" t="s">
        <v>19190</v>
      </c>
      <c r="Y644" t="s">
        <v>19191</v>
      </c>
      <c r="Z644" t="s">
        <v>19192</v>
      </c>
      <c r="AA644" t="s">
        <v>19193</v>
      </c>
    </row>
    <row r="645" spans="1:34" x14ac:dyDescent="0.25">
      <c r="A645" t="s">
        <v>12383</v>
      </c>
      <c r="B645" t="s">
        <v>19194</v>
      </c>
      <c r="C645" t="str">
        <f>T("175.300")</f>
        <v>175.300</v>
      </c>
      <c r="X645" t="s">
        <v>19195</v>
      </c>
      <c r="Y645" t="s">
        <v>19196</v>
      </c>
      <c r="Z645" t="s">
        <v>19197</v>
      </c>
      <c r="AA645" t="s">
        <v>19198</v>
      </c>
      <c r="AB645" t="s">
        <v>19199</v>
      </c>
    </row>
    <row r="646" spans="1:34" x14ac:dyDescent="0.25">
      <c r="A646" t="s">
        <v>12384</v>
      </c>
      <c r="B646" t="s">
        <v>19200</v>
      </c>
      <c r="C646" t="str">
        <f>T("175.105")</f>
        <v>175.105</v>
      </c>
      <c r="X646" t="s">
        <v>19200</v>
      </c>
      <c r="Y646" t="s">
        <v>19201</v>
      </c>
      <c r="Z646" t="s">
        <v>19202</v>
      </c>
      <c r="AA646" t="s">
        <v>19203</v>
      </c>
    </row>
    <row r="647" spans="1:34" x14ac:dyDescent="0.25">
      <c r="A647" t="s">
        <v>12385</v>
      </c>
      <c r="B647" t="s">
        <v>19204</v>
      </c>
      <c r="C647" t="str">
        <f>T("175.105")</f>
        <v>175.105</v>
      </c>
      <c r="X647" t="s">
        <v>19204</v>
      </c>
      <c r="Y647" t="s">
        <v>19205</v>
      </c>
    </row>
    <row r="648" spans="1:34" x14ac:dyDescent="0.25">
      <c r="A648" t="s">
        <v>12386</v>
      </c>
      <c r="B648" t="s">
        <v>19206</v>
      </c>
      <c r="C648" t="str">
        <f>T("175.105")</f>
        <v>175.105</v>
      </c>
      <c r="D648" t="str">
        <f>T("178.2010")</f>
        <v>178.2010</v>
      </c>
      <c r="X648" t="s">
        <v>19206</v>
      </c>
      <c r="Y648" t="s">
        <v>19207</v>
      </c>
      <c r="Z648" t="s">
        <v>19208</v>
      </c>
      <c r="AA648" t="s">
        <v>19209</v>
      </c>
      <c r="AB648" t="s">
        <v>19210</v>
      </c>
      <c r="AC648" t="s">
        <v>19211</v>
      </c>
      <c r="AD648" t="s">
        <v>19212</v>
      </c>
      <c r="AE648" t="s">
        <v>19213</v>
      </c>
      <c r="AF648" t="s">
        <v>19214</v>
      </c>
      <c r="AG648" t="s">
        <v>19215</v>
      </c>
    </row>
    <row r="649" spans="1:34" x14ac:dyDescent="0.25">
      <c r="A649" t="s">
        <v>8707</v>
      </c>
      <c r="B649" t="s">
        <v>19216</v>
      </c>
      <c r="C649" t="str">
        <f>T("178.2010")</f>
        <v>178.2010</v>
      </c>
      <c r="D649" t="str">
        <f>T("178.3710")</f>
        <v>178.3710</v>
      </c>
      <c r="X649" t="s">
        <v>19217</v>
      </c>
      <c r="Y649" t="s">
        <v>19218</v>
      </c>
      <c r="Z649" t="s">
        <v>19219</v>
      </c>
      <c r="AA649" t="s">
        <v>19220</v>
      </c>
      <c r="AB649" t="s">
        <v>19221</v>
      </c>
      <c r="AC649" t="s">
        <v>19222</v>
      </c>
      <c r="AD649" t="s">
        <v>19223</v>
      </c>
      <c r="AE649" t="s">
        <v>19224</v>
      </c>
      <c r="AF649" t="s">
        <v>19225</v>
      </c>
    </row>
    <row r="650" spans="1:34" x14ac:dyDescent="0.25">
      <c r="A650" t="s">
        <v>12387</v>
      </c>
      <c r="B650" t="s">
        <v>19226</v>
      </c>
      <c r="C650" t="str">
        <f>T("177.1200")</f>
        <v>177.1200</v>
      </c>
      <c r="X650" t="s">
        <v>19226</v>
      </c>
      <c r="Y650" t="s">
        <v>19227</v>
      </c>
      <c r="Z650" t="s">
        <v>19228</v>
      </c>
      <c r="AA650" t="s">
        <v>19229</v>
      </c>
      <c r="AB650" t="s">
        <v>19230</v>
      </c>
    </row>
    <row r="651" spans="1:34" x14ac:dyDescent="0.25">
      <c r="A651" t="s">
        <v>12388</v>
      </c>
      <c r="B651" t="s">
        <v>19231</v>
      </c>
      <c r="C651" t="str">
        <f>T("175.105")</f>
        <v>175.105</v>
      </c>
      <c r="X651" t="s">
        <v>19232</v>
      </c>
      <c r="Y651" t="s">
        <v>19233</v>
      </c>
    </row>
    <row r="652" spans="1:34" x14ac:dyDescent="0.25">
      <c r="A652" t="s">
        <v>12389</v>
      </c>
      <c r="B652" t="s">
        <v>19234</v>
      </c>
      <c r="C652" t="str">
        <f>T("175.105")</f>
        <v>175.105</v>
      </c>
      <c r="X652" t="s">
        <v>19234</v>
      </c>
      <c r="Y652" t="s">
        <v>19235</v>
      </c>
    </row>
    <row r="653" spans="1:34" x14ac:dyDescent="0.25">
      <c r="A653" t="s">
        <v>12390</v>
      </c>
      <c r="B653" t="s">
        <v>19236</v>
      </c>
      <c r="C653" t="str">
        <f>T("175.105")</f>
        <v>175.105</v>
      </c>
      <c r="X653" t="s">
        <v>19237</v>
      </c>
      <c r="Y653" t="s">
        <v>19238</v>
      </c>
      <c r="Z653" t="s">
        <v>19239</v>
      </c>
      <c r="AA653" t="s">
        <v>19240</v>
      </c>
      <c r="AB653" t="s">
        <v>19236</v>
      </c>
    </row>
    <row r="654" spans="1:34" x14ac:dyDescent="0.25">
      <c r="A654" t="s">
        <v>12391</v>
      </c>
      <c r="B654" t="s">
        <v>19241</v>
      </c>
      <c r="C654" t="str">
        <f>T("178.2010")</f>
        <v>178.2010</v>
      </c>
      <c r="X654" t="s">
        <v>19241</v>
      </c>
      <c r="Y654" t="s">
        <v>19242</v>
      </c>
      <c r="Z654" t="s">
        <v>19243</v>
      </c>
      <c r="AA654" t="s">
        <v>19244</v>
      </c>
      <c r="AB654" t="s">
        <v>19245</v>
      </c>
    </row>
    <row r="655" spans="1:34" x14ac:dyDescent="0.25">
      <c r="A655" t="s">
        <v>12392</v>
      </c>
      <c r="B655" t="s">
        <v>19246</v>
      </c>
      <c r="C655" t="str">
        <f>T("175.105")</f>
        <v>175.105</v>
      </c>
      <c r="D655" t="str">
        <f>T("181.29")</f>
        <v>181.29</v>
      </c>
      <c r="X655" t="s">
        <v>19246</v>
      </c>
      <c r="Y655" t="s">
        <v>19247</v>
      </c>
      <c r="Z655" t="s">
        <v>19248</v>
      </c>
      <c r="AA655" t="s">
        <v>19249</v>
      </c>
      <c r="AB655" t="s">
        <v>19250</v>
      </c>
      <c r="AC655" t="s">
        <v>19251</v>
      </c>
      <c r="AD655" t="s">
        <v>19252</v>
      </c>
      <c r="AE655" t="s">
        <v>19253</v>
      </c>
    </row>
    <row r="656" spans="1:34" x14ac:dyDescent="0.25">
      <c r="A656" t="s">
        <v>12393</v>
      </c>
      <c r="B656" t="s">
        <v>19254</v>
      </c>
      <c r="C656" t="str">
        <f>T("175.300")</f>
        <v>175.300</v>
      </c>
      <c r="D656" t="str">
        <f>T("176.130")</f>
        <v>176.130</v>
      </c>
      <c r="E656" t="str">
        <f>T("176.170")</f>
        <v>176.170</v>
      </c>
      <c r="F656" t="str">
        <f>T("177.1200")</f>
        <v>177.1200</v>
      </c>
      <c r="G656" t="str">
        <f>T("177.2600")</f>
        <v>177.2600</v>
      </c>
      <c r="X656" t="s">
        <v>19255</v>
      </c>
      <c r="Y656" t="s">
        <v>19256</v>
      </c>
      <c r="Z656" t="s">
        <v>19257</v>
      </c>
      <c r="AA656" t="s">
        <v>19258</v>
      </c>
      <c r="AB656" t="s">
        <v>19259</v>
      </c>
      <c r="AC656" t="s">
        <v>19254</v>
      </c>
      <c r="AD656" t="s">
        <v>19260</v>
      </c>
    </row>
    <row r="657" spans="1:31" x14ac:dyDescent="0.25">
      <c r="A657" t="s">
        <v>12394</v>
      </c>
      <c r="B657" t="s">
        <v>19261</v>
      </c>
      <c r="C657" t="str">
        <f>T("175.105")</f>
        <v>175.105</v>
      </c>
      <c r="D657" t="str">
        <f>T("175.300")</f>
        <v>175.300</v>
      </c>
      <c r="E657" t="str">
        <f>T("176.170")</f>
        <v>176.170</v>
      </c>
      <c r="X657" t="s">
        <v>19262</v>
      </c>
      <c r="Y657" t="s">
        <v>19263</v>
      </c>
      <c r="Z657" t="s">
        <v>19264</v>
      </c>
      <c r="AA657" t="s">
        <v>19265</v>
      </c>
    </row>
    <row r="658" spans="1:31" x14ac:dyDescent="0.25">
      <c r="A658" t="s">
        <v>12395</v>
      </c>
      <c r="B658" t="s">
        <v>19266</v>
      </c>
      <c r="C658" t="str">
        <f>T("175.300")</f>
        <v>175.300</v>
      </c>
      <c r="X658" t="s">
        <v>19266</v>
      </c>
      <c r="Y658" t="s">
        <v>19267</v>
      </c>
      <c r="Z658" t="s">
        <v>19268</v>
      </c>
      <c r="AA658" t="s">
        <v>19269</v>
      </c>
    </row>
    <row r="659" spans="1:31" x14ac:dyDescent="0.25">
      <c r="A659" t="s">
        <v>12396</v>
      </c>
      <c r="B659" t="s">
        <v>19270</v>
      </c>
      <c r="C659" t="str">
        <f>T("178.2010")</f>
        <v>178.2010</v>
      </c>
      <c r="X659" t="s">
        <v>19271</v>
      </c>
      <c r="Y659" t="s">
        <v>19272</v>
      </c>
    </row>
    <row r="660" spans="1:31" x14ac:dyDescent="0.25">
      <c r="A660" t="s">
        <v>12397</v>
      </c>
      <c r="B660" t="s">
        <v>19273</v>
      </c>
      <c r="C660" t="str">
        <f>T("178.3570")</f>
        <v>178.3570</v>
      </c>
      <c r="X660" t="s">
        <v>19274</v>
      </c>
      <c r="Y660" t="s">
        <v>19275</v>
      </c>
      <c r="Z660" t="s">
        <v>19273</v>
      </c>
    </row>
    <row r="661" spans="1:31" x14ac:dyDescent="0.25">
      <c r="A661" t="s">
        <v>12398</v>
      </c>
      <c r="B661" t="s">
        <v>19276</v>
      </c>
      <c r="C661" t="str">
        <f>T("177.2600")</f>
        <v>177.2600</v>
      </c>
      <c r="X661" t="s">
        <v>19276</v>
      </c>
      <c r="Y661" t="s">
        <v>19277</v>
      </c>
      <c r="Z661" t="s">
        <v>19278</v>
      </c>
      <c r="AA661" t="s">
        <v>19279</v>
      </c>
      <c r="AB661" t="s">
        <v>19280</v>
      </c>
      <c r="AC661" t="s">
        <v>19281</v>
      </c>
      <c r="AD661" t="s">
        <v>19282</v>
      </c>
    </row>
    <row r="662" spans="1:31" x14ac:dyDescent="0.25">
      <c r="A662" t="s">
        <v>12399</v>
      </c>
      <c r="B662" t="s">
        <v>19283</v>
      </c>
      <c r="C662" t="str">
        <f>T("178.2010")</f>
        <v>178.2010</v>
      </c>
      <c r="X662" t="s">
        <v>19284</v>
      </c>
      <c r="Y662" t="s">
        <v>19285</v>
      </c>
    </row>
    <row r="663" spans="1:31" x14ac:dyDescent="0.25">
      <c r="A663" t="s">
        <v>12401</v>
      </c>
      <c r="B663" t="s">
        <v>19286</v>
      </c>
      <c r="X663" t="s">
        <v>19286</v>
      </c>
    </row>
    <row r="664" spans="1:31" x14ac:dyDescent="0.25">
      <c r="A664" t="s">
        <v>12402</v>
      </c>
      <c r="B664" t="s">
        <v>19287</v>
      </c>
      <c r="C664" t="str">
        <f>T("175.300")</f>
        <v>175.300</v>
      </c>
      <c r="X664" t="s">
        <v>19288</v>
      </c>
      <c r="Y664" t="s">
        <v>19289</v>
      </c>
      <c r="Z664" t="s">
        <v>19287</v>
      </c>
    </row>
    <row r="665" spans="1:31" x14ac:dyDescent="0.25">
      <c r="A665" t="s">
        <v>12403</v>
      </c>
      <c r="B665" t="s">
        <v>19290</v>
      </c>
      <c r="C665" t="str">
        <f>T("175.105")</f>
        <v>175.105</v>
      </c>
      <c r="X665" t="s">
        <v>19290</v>
      </c>
      <c r="Y665" t="s">
        <v>19291</v>
      </c>
      <c r="Z665" t="s">
        <v>19292</v>
      </c>
      <c r="AA665" t="s">
        <v>19293</v>
      </c>
      <c r="AB665" t="s">
        <v>19294</v>
      </c>
      <c r="AC665" t="s">
        <v>19295</v>
      </c>
    </row>
    <row r="666" spans="1:31" x14ac:dyDescent="0.25">
      <c r="A666" t="s">
        <v>12404</v>
      </c>
      <c r="B666" t="s">
        <v>19296</v>
      </c>
      <c r="C666" t="str">
        <f>T("175.300")</f>
        <v>175.300</v>
      </c>
      <c r="X666" t="s">
        <v>19296</v>
      </c>
      <c r="Y666" t="s">
        <v>19297</v>
      </c>
      <c r="Z666" t="s">
        <v>19298</v>
      </c>
      <c r="AA666" t="s">
        <v>19299</v>
      </c>
    </row>
    <row r="667" spans="1:31" x14ac:dyDescent="0.25">
      <c r="A667" t="s">
        <v>12405</v>
      </c>
      <c r="B667" t="s">
        <v>19300</v>
      </c>
      <c r="C667" t="str">
        <f>T("175.105")</f>
        <v>175.105</v>
      </c>
      <c r="D667" t="str">
        <f>T("175.300")</f>
        <v>175.300</v>
      </c>
      <c r="E667" t="str">
        <f>T("176.300")</f>
        <v>176.300</v>
      </c>
      <c r="F667" t="str">
        <f>T("177.2600")</f>
        <v>177.2600</v>
      </c>
      <c r="X667" t="s">
        <v>19300</v>
      </c>
      <c r="Y667" t="s">
        <v>19301</v>
      </c>
      <c r="Z667" t="s">
        <v>19302</v>
      </c>
      <c r="AA667" t="s">
        <v>19303</v>
      </c>
      <c r="AB667" t="s">
        <v>19304</v>
      </c>
    </row>
    <row r="668" spans="1:31" x14ac:dyDescent="0.25">
      <c r="A668" t="s">
        <v>12406</v>
      </c>
      <c r="B668" t="s">
        <v>19305</v>
      </c>
      <c r="C668" t="str">
        <f>T("175.105")</f>
        <v>175.105</v>
      </c>
      <c r="X668" t="s">
        <v>19306</v>
      </c>
      <c r="Y668" t="s">
        <v>19307</v>
      </c>
      <c r="Z668" t="s">
        <v>19308</v>
      </c>
      <c r="AA668" t="s">
        <v>19309</v>
      </c>
      <c r="AB668" t="s">
        <v>19310</v>
      </c>
      <c r="AC668" t="s">
        <v>19311</v>
      </c>
      <c r="AD668" t="s">
        <v>19312</v>
      </c>
      <c r="AE668" t="s">
        <v>19313</v>
      </c>
    </row>
    <row r="669" spans="1:31" x14ac:dyDescent="0.25">
      <c r="A669" t="s">
        <v>12407</v>
      </c>
      <c r="B669" t="s">
        <v>19314</v>
      </c>
      <c r="C669" t="str">
        <f>T("178.2010")</f>
        <v>178.2010</v>
      </c>
      <c r="X669" t="s">
        <v>19315</v>
      </c>
      <c r="Y669" t="s">
        <v>19316</v>
      </c>
      <c r="Z669" t="s">
        <v>19317</v>
      </c>
    </row>
    <row r="670" spans="1:31" x14ac:dyDescent="0.25">
      <c r="A670" t="s">
        <v>12408</v>
      </c>
      <c r="B670" t="s">
        <v>19318</v>
      </c>
      <c r="C670" t="str">
        <f>T("175.105")</f>
        <v>175.105</v>
      </c>
      <c r="X670" t="s">
        <v>19318</v>
      </c>
      <c r="Y670" t="s">
        <v>19319</v>
      </c>
    </row>
    <row r="671" spans="1:31" x14ac:dyDescent="0.25">
      <c r="A671" t="s">
        <v>12409</v>
      </c>
      <c r="B671" t="s">
        <v>19320</v>
      </c>
      <c r="C671" t="str">
        <f>T("178.2010")</f>
        <v>178.2010</v>
      </c>
      <c r="X671" t="s">
        <v>19320</v>
      </c>
      <c r="Y671" t="s">
        <v>19321</v>
      </c>
      <c r="Z671" t="s">
        <v>19322</v>
      </c>
      <c r="AA671" t="s">
        <v>19323</v>
      </c>
    </row>
    <row r="672" spans="1:31" x14ac:dyDescent="0.25">
      <c r="A672" t="s">
        <v>12410</v>
      </c>
      <c r="B672" t="s">
        <v>19324</v>
      </c>
      <c r="C672" t="str">
        <f>T("175.320")</f>
        <v>175.320</v>
      </c>
      <c r="D672" t="str">
        <f>T("177.1440")</f>
        <v>177.1440</v>
      </c>
      <c r="E672" t="str">
        <f>T("177.2420")</f>
        <v>177.2420</v>
      </c>
      <c r="X672" t="s">
        <v>19325</v>
      </c>
      <c r="Y672" t="s">
        <v>19326</v>
      </c>
      <c r="Z672" t="s">
        <v>19327</v>
      </c>
      <c r="AA672" t="s">
        <v>19328</v>
      </c>
    </row>
    <row r="673" spans="1:33" x14ac:dyDescent="0.25">
      <c r="A673" t="s">
        <v>12411</v>
      </c>
      <c r="B673" t="s">
        <v>19329</v>
      </c>
      <c r="C673" t="str">
        <f>T("178.2010")</f>
        <v>178.2010</v>
      </c>
      <c r="X673" t="s">
        <v>19330</v>
      </c>
      <c r="Y673" t="s">
        <v>19331</v>
      </c>
    </row>
    <row r="674" spans="1:33" x14ac:dyDescent="0.25">
      <c r="A674" t="s">
        <v>12412</v>
      </c>
      <c r="B674" t="s">
        <v>19332</v>
      </c>
      <c r="C674" t="str">
        <f>T("175.105")</f>
        <v>175.105</v>
      </c>
      <c r="D674" t="str">
        <f>T("175.300")</f>
        <v>175.300</v>
      </c>
      <c r="E674" t="str">
        <f>T("176.170")</f>
        <v>176.170</v>
      </c>
      <c r="X674" t="s">
        <v>19333</v>
      </c>
      <c r="Y674" t="s">
        <v>19334</v>
      </c>
      <c r="Z674" t="s">
        <v>19335</v>
      </c>
      <c r="AA674" t="s">
        <v>19336</v>
      </c>
    </row>
    <row r="675" spans="1:33" x14ac:dyDescent="0.25">
      <c r="A675" t="s">
        <v>12413</v>
      </c>
      <c r="B675" t="s">
        <v>19337</v>
      </c>
      <c r="C675" t="str">
        <f>T("175.105")</f>
        <v>175.105</v>
      </c>
      <c r="D675" t="str">
        <f>T("175.300")</f>
        <v>175.300</v>
      </c>
      <c r="E675" t="str">
        <f>T("176.170")</f>
        <v>176.170</v>
      </c>
      <c r="X675" t="s">
        <v>19338</v>
      </c>
      <c r="Y675" t="s">
        <v>19339</v>
      </c>
      <c r="Z675" t="s">
        <v>19340</v>
      </c>
      <c r="AA675" t="s">
        <v>19341</v>
      </c>
      <c r="AB675" t="s">
        <v>19342</v>
      </c>
    </row>
    <row r="676" spans="1:33" x14ac:dyDescent="0.25">
      <c r="A676" t="s">
        <v>12414</v>
      </c>
      <c r="B676" t="s">
        <v>19343</v>
      </c>
      <c r="C676" t="str">
        <f>T("176.180")</f>
        <v>176.180</v>
      </c>
      <c r="D676" t="str">
        <f>T("181.30")</f>
        <v>181.30</v>
      </c>
      <c r="X676" t="s">
        <v>19343</v>
      </c>
      <c r="Y676" t="s">
        <v>19344</v>
      </c>
      <c r="Z676" t="s">
        <v>19345</v>
      </c>
    </row>
    <row r="677" spans="1:33" x14ac:dyDescent="0.25">
      <c r="A677" t="s">
        <v>12415</v>
      </c>
      <c r="B677" t="s">
        <v>19346</v>
      </c>
      <c r="C677" t="str">
        <f>T("175.300")</f>
        <v>175.300</v>
      </c>
      <c r="X677" t="s">
        <v>19347</v>
      </c>
      <c r="Y677" t="s">
        <v>19346</v>
      </c>
      <c r="Z677" t="s">
        <v>19348</v>
      </c>
    </row>
    <row r="678" spans="1:33" x14ac:dyDescent="0.25">
      <c r="A678" t="s">
        <v>12416</v>
      </c>
      <c r="B678" t="s">
        <v>19349</v>
      </c>
      <c r="C678" t="str">
        <f>T("178.2010")</f>
        <v>178.2010</v>
      </c>
      <c r="X678" t="s">
        <v>19350</v>
      </c>
      <c r="Y678" t="s">
        <v>19351</v>
      </c>
      <c r="Z678" t="s">
        <v>19349</v>
      </c>
      <c r="AA678" t="s">
        <v>19352</v>
      </c>
    </row>
    <row r="679" spans="1:33" x14ac:dyDescent="0.25">
      <c r="A679" t="s">
        <v>12417</v>
      </c>
      <c r="B679" t="s">
        <v>19353</v>
      </c>
      <c r="C679" t="str">
        <f>T("178.2010")</f>
        <v>178.2010</v>
      </c>
      <c r="X679" t="s">
        <v>19354</v>
      </c>
      <c r="Y679" t="s">
        <v>19355</v>
      </c>
      <c r="Z679" t="s">
        <v>19356</v>
      </c>
    </row>
    <row r="680" spans="1:33" x14ac:dyDescent="0.25">
      <c r="A680" t="s">
        <v>12418</v>
      </c>
      <c r="B680" t="s">
        <v>19357</v>
      </c>
      <c r="C680" t="str">
        <f>T("176.210")</f>
        <v>176.210</v>
      </c>
      <c r="X680" t="s">
        <v>19357</v>
      </c>
    </row>
    <row r="681" spans="1:33" x14ac:dyDescent="0.25">
      <c r="A681" t="s">
        <v>12419</v>
      </c>
      <c r="B681" t="s">
        <v>19358</v>
      </c>
      <c r="C681" t="str">
        <f>T("175.300")</f>
        <v>175.300</v>
      </c>
      <c r="X681" t="s">
        <v>19358</v>
      </c>
      <c r="Y681" t="s">
        <v>19359</v>
      </c>
      <c r="Z681" t="s">
        <v>19360</v>
      </c>
      <c r="AA681" t="s">
        <v>19361</v>
      </c>
    </row>
    <row r="682" spans="1:33" x14ac:dyDescent="0.25">
      <c r="A682" t="s">
        <v>12420</v>
      </c>
      <c r="B682" t="s">
        <v>19362</v>
      </c>
      <c r="C682" t="str">
        <f>T("176.300")</f>
        <v>176.300</v>
      </c>
      <c r="X682" t="s">
        <v>19362</v>
      </c>
      <c r="Y682" t="s">
        <v>19363</v>
      </c>
      <c r="Z682" t="s">
        <v>19364</v>
      </c>
      <c r="AA682" t="s">
        <v>19365</v>
      </c>
    </row>
    <row r="683" spans="1:33" x14ac:dyDescent="0.25">
      <c r="A683" t="s">
        <v>12421</v>
      </c>
      <c r="B683" t="s">
        <v>19366</v>
      </c>
      <c r="C683" t="str">
        <f>T("175.105")</f>
        <v>175.105</v>
      </c>
      <c r="D683" t="str">
        <f>T("177.1010")</f>
        <v>177.1010</v>
      </c>
      <c r="E683" t="str">
        <f>T("178.2010")</f>
        <v>178.2010</v>
      </c>
      <c r="X683" t="s">
        <v>19367</v>
      </c>
      <c r="Y683" t="s">
        <v>19368</v>
      </c>
      <c r="Z683" t="s">
        <v>19369</v>
      </c>
      <c r="AA683" t="s">
        <v>19370</v>
      </c>
      <c r="AB683" t="s">
        <v>19371</v>
      </c>
      <c r="AC683" t="s">
        <v>19372</v>
      </c>
      <c r="AD683" t="s">
        <v>19366</v>
      </c>
      <c r="AE683" t="s">
        <v>19373</v>
      </c>
      <c r="AF683" t="s">
        <v>19374</v>
      </c>
      <c r="AG683" t="s">
        <v>19375</v>
      </c>
    </row>
    <row r="684" spans="1:33" x14ac:dyDescent="0.25">
      <c r="A684" t="s">
        <v>12422</v>
      </c>
      <c r="B684" t="s">
        <v>19376</v>
      </c>
      <c r="C684" t="str">
        <f>T("177.1010")</f>
        <v>177.1010</v>
      </c>
      <c r="X684" t="s">
        <v>19376</v>
      </c>
      <c r="Y684" t="s">
        <v>19377</v>
      </c>
      <c r="Z684" t="s">
        <v>19378</v>
      </c>
      <c r="AA684" t="s">
        <v>19379</v>
      </c>
      <c r="AB684" t="s">
        <v>19380</v>
      </c>
      <c r="AC684" t="s">
        <v>19381</v>
      </c>
    </row>
    <row r="685" spans="1:33" x14ac:dyDescent="0.25">
      <c r="A685" t="s">
        <v>12423</v>
      </c>
      <c r="B685" t="s">
        <v>19382</v>
      </c>
      <c r="C685" t="str">
        <f>T("177.1200")</f>
        <v>177.1200</v>
      </c>
      <c r="X685" t="s">
        <v>19383</v>
      </c>
      <c r="Y685" t="s">
        <v>19382</v>
      </c>
      <c r="Z685" t="s">
        <v>19384</v>
      </c>
    </row>
    <row r="686" spans="1:33" x14ac:dyDescent="0.25">
      <c r="A686" t="s">
        <v>12424</v>
      </c>
      <c r="B686" t="s">
        <v>19385</v>
      </c>
      <c r="C686" t="str">
        <f>T("177.1200")</f>
        <v>177.1200</v>
      </c>
      <c r="X686" t="s">
        <v>19386</v>
      </c>
      <c r="Y686" t="s">
        <v>19385</v>
      </c>
    </row>
    <row r="687" spans="1:33" x14ac:dyDescent="0.25">
      <c r="A687" t="s">
        <v>12425</v>
      </c>
      <c r="B687" t="s">
        <v>19387</v>
      </c>
      <c r="C687" t="str">
        <f>T("175.105")</f>
        <v>175.105</v>
      </c>
      <c r="D687" t="str">
        <f>T("176.170")</f>
        <v>176.170</v>
      </c>
      <c r="E687" t="str">
        <f>T("176.180")</f>
        <v>176.180</v>
      </c>
      <c r="X687" t="s">
        <v>19387</v>
      </c>
      <c r="Y687" t="s">
        <v>19388</v>
      </c>
      <c r="Z687" t="s">
        <v>19389</v>
      </c>
      <c r="AA687" t="s">
        <v>19390</v>
      </c>
      <c r="AB687" t="s">
        <v>19391</v>
      </c>
    </row>
    <row r="688" spans="1:33" x14ac:dyDescent="0.25">
      <c r="A688" t="s">
        <v>12426</v>
      </c>
      <c r="B688" t="s">
        <v>19392</v>
      </c>
      <c r="C688" t="str">
        <f>T("176.300")</f>
        <v>176.300</v>
      </c>
      <c r="X688" t="s">
        <v>19393</v>
      </c>
      <c r="Y688" t="s">
        <v>19394</v>
      </c>
      <c r="Z688" t="s">
        <v>19395</v>
      </c>
    </row>
    <row r="689" spans="1:34" x14ac:dyDescent="0.25">
      <c r="A689" t="s">
        <v>12427</v>
      </c>
      <c r="B689" t="s">
        <v>19396</v>
      </c>
      <c r="C689" t="str">
        <f>T("175.105")</f>
        <v>175.105</v>
      </c>
      <c r="D689" t="str">
        <f>T("176.170")</f>
        <v>176.170</v>
      </c>
      <c r="E689" t="str">
        <f>T("176.180")</f>
        <v>176.180</v>
      </c>
      <c r="X689" t="s">
        <v>19396</v>
      </c>
      <c r="Y689" t="s">
        <v>19397</v>
      </c>
      <c r="Z689" t="s">
        <v>19398</v>
      </c>
      <c r="AA689" t="s">
        <v>19399</v>
      </c>
    </row>
    <row r="690" spans="1:34" x14ac:dyDescent="0.25">
      <c r="A690" t="s">
        <v>11728</v>
      </c>
      <c r="B690" t="s">
        <v>19400</v>
      </c>
      <c r="C690" t="str">
        <f>T("175.320")</f>
        <v>175.320</v>
      </c>
      <c r="D690" t="str">
        <f>T("177.1630")</f>
        <v>177.1630</v>
      </c>
      <c r="X690" t="s">
        <v>19400</v>
      </c>
      <c r="Y690" t="s">
        <v>19401</v>
      </c>
      <c r="Z690" t="s">
        <v>19402</v>
      </c>
      <c r="AA690" t="s">
        <v>19403</v>
      </c>
    </row>
    <row r="691" spans="1:34" x14ac:dyDescent="0.25">
      <c r="A691" t="s">
        <v>12428</v>
      </c>
      <c r="B691" t="s">
        <v>19404</v>
      </c>
      <c r="C691" t="str">
        <f>T("176.180")</f>
        <v>176.180</v>
      </c>
      <c r="D691" t="str">
        <f>T("176.300")</f>
        <v>176.300</v>
      </c>
      <c r="X691" t="s">
        <v>19404</v>
      </c>
      <c r="Y691" t="s">
        <v>19405</v>
      </c>
    </row>
    <row r="692" spans="1:34" x14ac:dyDescent="0.25">
      <c r="A692" t="s">
        <v>8610</v>
      </c>
      <c r="B692" t="s">
        <v>19406</v>
      </c>
      <c r="C692" t="str">
        <f>T("175.105")</f>
        <v>175.105</v>
      </c>
      <c r="X692" t="s">
        <v>19406</v>
      </c>
      <c r="Y692" t="s">
        <v>19407</v>
      </c>
      <c r="Z692" t="s">
        <v>19408</v>
      </c>
      <c r="AA692" t="s">
        <v>19409</v>
      </c>
    </row>
    <row r="693" spans="1:34" x14ac:dyDescent="0.25">
      <c r="A693" t="s">
        <v>12430</v>
      </c>
      <c r="B693" t="s">
        <v>19410</v>
      </c>
      <c r="C693" t="str">
        <f>T("175.320")</f>
        <v>175.320</v>
      </c>
      <c r="D693" t="str">
        <f>T("176.170")</f>
        <v>176.170</v>
      </c>
      <c r="E693" t="str">
        <f>T("176.180")</f>
        <v>176.180</v>
      </c>
      <c r="F693" t="str">
        <f>T("177.1010")</f>
        <v>177.1010</v>
      </c>
      <c r="G693" t="str">
        <f>T("177.1200")</f>
        <v>177.1200</v>
      </c>
      <c r="H693" t="str">
        <f>T("177.1630")</f>
        <v>177.1630</v>
      </c>
      <c r="X693" t="s">
        <v>19410</v>
      </c>
      <c r="Y693" t="s">
        <v>19411</v>
      </c>
      <c r="Z693" t="s">
        <v>19412</v>
      </c>
      <c r="AA693" t="s">
        <v>19413</v>
      </c>
    </row>
    <row r="694" spans="1:34" x14ac:dyDescent="0.25">
      <c r="A694" t="s">
        <v>12431</v>
      </c>
      <c r="B694" t="s">
        <v>19414</v>
      </c>
      <c r="C694" t="str">
        <f>T("176.300")</f>
        <v>176.300</v>
      </c>
      <c r="X694" t="s">
        <v>19414</v>
      </c>
      <c r="Y694" t="s">
        <v>19415</v>
      </c>
      <c r="Z694" t="s">
        <v>19416</v>
      </c>
      <c r="AA694" t="s">
        <v>19417</v>
      </c>
    </row>
    <row r="695" spans="1:34" x14ac:dyDescent="0.25">
      <c r="A695" t="s">
        <v>12432</v>
      </c>
      <c r="B695" t="s">
        <v>19418</v>
      </c>
      <c r="C695" t="str">
        <f>T("178.3725")</f>
        <v>178.3725</v>
      </c>
      <c r="X695" t="s">
        <v>19419</v>
      </c>
      <c r="Y695" t="s">
        <v>19420</v>
      </c>
      <c r="Z695" t="s">
        <v>19421</v>
      </c>
      <c r="AA695" t="s">
        <v>19422</v>
      </c>
    </row>
    <row r="696" spans="1:34" x14ac:dyDescent="0.25">
      <c r="A696" t="s">
        <v>12433</v>
      </c>
      <c r="B696" t="s">
        <v>19423</v>
      </c>
      <c r="C696" t="str">
        <f>T("176.170")</f>
        <v>176.170</v>
      </c>
      <c r="X696" t="s">
        <v>19424</v>
      </c>
      <c r="Y696" t="s">
        <v>19425</v>
      </c>
      <c r="Z696" t="s">
        <v>19426</v>
      </c>
      <c r="AA696" t="s">
        <v>19427</v>
      </c>
      <c r="AB696" t="s">
        <v>19428</v>
      </c>
      <c r="AC696" t="s">
        <v>19429</v>
      </c>
      <c r="AD696" t="s">
        <v>19430</v>
      </c>
      <c r="AE696" t="s">
        <v>19431</v>
      </c>
      <c r="AF696" t="s">
        <v>19432</v>
      </c>
    </row>
    <row r="697" spans="1:34" x14ac:dyDescent="0.25">
      <c r="A697" t="s">
        <v>12434</v>
      </c>
      <c r="B697" t="s">
        <v>19433</v>
      </c>
      <c r="C697" t="str">
        <f>T("175.105")</f>
        <v>175.105</v>
      </c>
      <c r="D697" t="str">
        <f>T("175.210")</f>
        <v>175.210</v>
      </c>
      <c r="E697" t="str">
        <f>T("176.170")</f>
        <v>176.170</v>
      </c>
      <c r="F697" t="str">
        <f>T("177.1200")</f>
        <v>177.1200</v>
      </c>
      <c r="X697" t="s">
        <v>19433</v>
      </c>
      <c r="Y697" t="s">
        <v>19434</v>
      </c>
      <c r="Z697" t="s">
        <v>19435</v>
      </c>
      <c r="AA697" t="s">
        <v>19436</v>
      </c>
      <c r="AB697" t="s">
        <v>19437</v>
      </c>
      <c r="AC697" t="s">
        <v>19438</v>
      </c>
      <c r="AD697" t="s">
        <v>19439</v>
      </c>
      <c r="AE697" t="s">
        <v>19440</v>
      </c>
    </row>
    <row r="698" spans="1:34" x14ac:dyDescent="0.25">
      <c r="A698" t="s">
        <v>8809</v>
      </c>
      <c r="B698" t="s">
        <v>19441</v>
      </c>
      <c r="C698" t="str">
        <f>T("178.1010")</f>
        <v>178.1010</v>
      </c>
      <c r="X698" t="s">
        <v>19442</v>
      </c>
      <c r="Y698" t="s">
        <v>19443</v>
      </c>
      <c r="Z698" t="s">
        <v>19444</v>
      </c>
      <c r="AA698" t="s">
        <v>19445</v>
      </c>
      <c r="AB698" t="s">
        <v>19441</v>
      </c>
      <c r="AC698" t="s">
        <v>19446</v>
      </c>
      <c r="AD698" t="s">
        <v>19447</v>
      </c>
      <c r="AE698" t="s">
        <v>19448</v>
      </c>
      <c r="AF698" t="s">
        <v>19449</v>
      </c>
    </row>
    <row r="699" spans="1:34" x14ac:dyDescent="0.25">
      <c r="A699" t="s">
        <v>12435</v>
      </c>
      <c r="B699" t="s">
        <v>19450</v>
      </c>
      <c r="C699" t="str">
        <f>T("175.300")</f>
        <v>175.300</v>
      </c>
      <c r="X699" t="s">
        <v>19450</v>
      </c>
      <c r="Y699" t="s">
        <v>19451</v>
      </c>
      <c r="Z699" t="s">
        <v>19452</v>
      </c>
    </row>
    <row r="700" spans="1:34" x14ac:dyDescent="0.25">
      <c r="A700" t="s">
        <v>12436</v>
      </c>
      <c r="B700" t="s">
        <v>19453</v>
      </c>
      <c r="C700" t="str">
        <f>T("175.300")</f>
        <v>175.300</v>
      </c>
      <c r="D700" t="str">
        <f>T("178.3570")</f>
        <v>178.3570</v>
      </c>
      <c r="X700" t="s">
        <v>19453</v>
      </c>
      <c r="Y700" t="s">
        <v>19454</v>
      </c>
      <c r="Z700" t="s">
        <v>19455</v>
      </c>
      <c r="AA700" t="s">
        <v>19456</v>
      </c>
    </row>
    <row r="701" spans="1:34" x14ac:dyDescent="0.25">
      <c r="A701" t="s">
        <v>12437</v>
      </c>
      <c r="B701" t="s">
        <v>19457</v>
      </c>
      <c r="C701" t="str">
        <f>T("175.300")</f>
        <v>175.300</v>
      </c>
      <c r="D701" t="str">
        <f>T("177.2420")</f>
        <v>177.2420</v>
      </c>
      <c r="X701" t="s">
        <v>19458</v>
      </c>
      <c r="Y701" t="s">
        <v>19459</v>
      </c>
      <c r="Z701" t="s">
        <v>19460</v>
      </c>
      <c r="AA701" t="s">
        <v>19461</v>
      </c>
      <c r="AB701" t="s">
        <v>19462</v>
      </c>
      <c r="AC701" t="s">
        <v>19463</v>
      </c>
      <c r="AD701" t="s">
        <v>19464</v>
      </c>
      <c r="AE701" t="s">
        <v>19457</v>
      </c>
    </row>
    <row r="702" spans="1:34" x14ac:dyDescent="0.25">
      <c r="A702" t="s">
        <v>11729</v>
      </c>
      <c r="B702" t="s">
        <v>19465</v>
      </c>
      <c r="X702" t="s">
        <v>19466</v>
      </c>
      <c r="Y702" t="s">
        <v>19467</v>
      </c>
      <c r="Z702" t="s">
        <v>19465</v>
      </c>
      <c r="AA702" t="s">
        <v>19468</v>
      </c>
      <c r="AB702" t="s">
        <v>19469</v>
      </c>
      <c r="AC702" t="s">
        <v>19470</v>
      </c>
      <c r="AD702" t="s">
        <v>19471</v>
      </c>
    </row>
    <row r="703" spans="1:34" x14ac:dyDescent="0.25">
      <c r="A703" t="s">
        <v>12438</v>
      </c>
      <c r="B703" t="s">
        <v>19472</v>
      </c>
      <c r="C703" t="str">
        <f>T("175.300")</f>
        <v>175.300</v>
      </c>
      <c r="D703" t="str">
        <f>T("178.2010")</f>
        <v>178.2010</v>
      </c>
      <c r="X703" t="s">
        <v>19472</v>
      </c>
      <c r="Y703" t="s">
        <v>19473</v>
      </c>
      <c r="Z703" t="s">
        <v>19474</v>
      </c>
      <c r="AA703" t="s">
        <v>19475</v>
      </c>
      <c r="AB703" t="s">
        <v>19476</v>
      </c>
      <c r="AC703" t="s">
        <v>19477</v>
      </c>
      <c r="AD703" t="s">
        <v>19478</v>
      </c>
      <c r="AE703" t="s">
        <v>19479</v>
      </c>
      <c r="AF703" t="s">
        <v>19480</v>
      </c>
      <c r="AG703" t="s">
        <v>19481</v>
      </c>
      <c r="AH703" t="s">
        <v>19482</v>
      </c>
    </row>
    <row r="704" spans="1:34" x14ac:dyDescent="0.25">
      <c r="A704" t="s">
        <v>12439</v>
      </c>
      <c r="B704" t="s">
        <v>19483</v>
      </c>
      <c r="C704" t="str">
        <f>T("175.300")</f>
        <v>175.300</v>
      </c>
      <c r="X704" t="s">
        <v>19483</v>
      </c>
      <c r="Y704" t="s">
        <v>19484</v>
      </c>
      <c r="Z704" t="s">
        <v>19485</v>
      </c>
    </row>
    <row r="705" spans="1:32" x14ac:dyDescent="0.25">
      <c r="A705" t="s">
        <v>12440</v>
      </c>
      <c r="B705" t="s">
        <v>19486</v>
      </c>
      <c r="X705" t="s">
        <v>19486</v>
      </c>
    </row>
    <row r="706" spans="1:32" x14ac:dyDescent="0.25">
      <c r="A706" t="s">
        <v>12441</v>
      </c>
      <c r="B706" t="s">
        <v>19487</v>
      </c>
      <c r="C706" t="str">
        <f>T("175.300")</f>
        <v>175.300</v>
      </c>
      <c r="X706" t="s">
        <v>19487</v>
      </c>
      <c r="Y706" t="s">
        <v>19488</v>
      </c>
      <c r="Z706" t="s">
        <v>19489</v>
      </c>
      <c r="AA706" t="s">
        <v>19490</v>
      </c>
    </row>
    <row r="707" spans="1:32" x14ac:dyDescent="0.25">
      <c r="A707" t="s">
        <v>12442</v>
      </c>
      <c r="B707" t="s">
        <v>19491</v>
      </c>
      <c r="C707" t="str">
        <f>T("175.300")</f>
        <v>175.300</v>
      </c>
      <c r="X707" t="s">
        <v>19491</v>
      </c>
      <c r="Y707" t="s">
        <v>19492</v>
      </c>
      <c r="Z707" t="s">
        <v>19493</v>
      </c>
      <c r="AA707" t="s">
        <v>19494</v>
      </c>
    </row>
    <row r="708" spans="1:32" x14ac:dyDescent="0.25">
      <c r="A708" t="s">
        <v>12443</v>
      </c>
      <c r="B708" t="s">
        <v>19495</v>
      </c>
      <c r="C708" t="str">
        <f>T("175.300")</f>
        <v>175.300</v>
      </c>
      <c r="X708" t="s">
        <v>19495</v>
      </c>
      <c r="Y708" t="s">
        <v>19496</v>
      </c>
      <c r="Z708" t="s">
        <v>19497</v>
      </c>
    </row>
    <row r="709" spans="1:32" x14ac:dyDescent="0.25">
      <c r="A709" t="s">
        <v>8776</v>
      </c>
      <c r="B709" t="s">
        <v>19498</v>
      </c>
      <c r="C709" t="str">
        <f>T("178.3400")</f>
        <v>178.3400</v>
      </c>
      <c r="X709" t="s">
        <v>19499</v>
      </c>
      <c r="Y709" t="s">
        <v>19500</v>
      </c>
      <c r="Z709" t="s">
        <v>19501</v>
      </c>
      <c r="AA709" t="s">
        <v>19498</v>
      </c>
      <c r="AB709" t="s">
        <v>19502</v>
      </c>
      <c r="AC709" t="s">
        <v>19503</v>
      </c>
      <c r="AD709" t="s">
        <v>19504</v>
      </c>
    </row>
    <row r="710" spans="1:32" x14ac:dyDescent="0.25">
      <c r="A710" t="s">
        <v>12445</v>
      </c>
      <c r="B710" t="s">
        <v>19505</v>
      </c>
      <c r="C710" t="str">
        <f>T("175.300")</f>
        <v>175.300</v>
      </c>
      <c r="X710" t="s">
        <v>19505</v>
      </c>
      <c r="Y710" t="s">
        <v>19506</v>
      </c>
      <c r="Z710" t="s">
        <v>19507</v>
      </c>
      <c r="AA710" t="s">
        <v>19508</v>
      </c>
      <c r="AB710" t="s">
        <v>19509</v>
      </c>
      <c r="AC710" t="s">
        <v>19510</v>
      </c>
      <c r="AD710" t="s">
        <v>19511</v>
      </c>
      <c r="AE710" t="s">
        <v>19512</v>
      </c>
    </row>
    <row r="711" spans="1:32" x14ac:dyDescent="0.25">
      <c r="A711" t="s">
        <v>12446</v>
      </c>
      <c r="B711" t="s">
        <v>19513</v>
      </c>
      <c r="C711" t="str">
        <f>T("177.1010")</f>
        <v>177.1010</v>
      </c>
      <c r="X711" t="s">
        <v>19514</v>
      </c>
      <c r="Y711" t="s">
        <v>19515</v>
      </c>
      <c r="Z711" t="s">
        <v>19516</v>
      </c>
      <c r="AA711" t="s">
        <v>19517</v>
      </c>
      <c r="AB711" t="s">
        <v>19518</v>
      </c>
    </row>
    <row r="712" spans="1:32" x14ac:dyDescent="0.25">
      <c r="A712" t="s">
        <v>12447</v>
      </c>
      <c r="B712" t="s">
        <v>19519</v>
      </c>
      <c r="C712" t="str">
        <f>T("175.300")</f>
        <v>175.300</v>
      </c>
      <c r="D712" t="str">
        <f>T("177.2420")</f>
        <v>177.2420</v>
      </c>
      <c r="X712" t="s">
        <v>19520</v>
      </c>
      <c r="Y712" t="s">
        <v>19521</v>
      </c>
      <c r="Z712" t="s">
        <v>19522</v>
      </c>
      <c r="AA712" t="s">
        <v>19523</v>
      </c>
      <c r="AB712" t="s">
        <v>19524</v>
      </c>
      <c r="AC712" t="s">
        <v>19519</v>
      </c>
      <c r="AD712" t="s">
        <v>19525</v>
      </c>
      <c r="AE712" t="s">
        <v>19526</v>
      </c>
      <c r="AF712" t="s">
        <v>19527</v>
      </c>
    </row>
    <row r="713" spans="1:32" x14ac:dyDescent="0.25">
      <c r="A713" t="s">
        <v>12448</v>
      </c>
      <c r="B713" t="s">
        <v>19528</v>
      </c>
      <c r="C713" t="str">
        <f>T("178.3297")</f>
        <v>178.3297</v>
      </c>
      <c r="X713" t="s">
        <v>19528</v>
      </c>
      <c r="Y713" t="s">
        <v>19529</v>
      </c>
      <c r="Z713" t="s">
        <v>19530</v>
      </c>
      <c r="AA713" t="s">
        <v>19531</v>
      </c>
      <c r="AB713" t="s">
        <v>19532</v>
      </c>
    </row>
    <row r="714" spans="1:32" x14ac:dyDescent="0.25">
      <c r="A714" t="s">
        <v>12449</v>
      </c>
      <c r="B714" t="s">
        <v>19533</v>
      </c>
      <c r="C714" t="str">
        <f>T("178.3130")</f>
        <v>178.3130</v>
      </c>
      <c r="X714" t="s">
        <v>19534</v>
      </c>
      <c r="Y714" t="s">
        <v>19535</v>
      </c>
      <c r="Z714" t="s">
        <v>19536</v>
      </c>
      <c r="AA714" t="s">
        <v>19537</v>
      </c>
      <c r="AB714" t="s">
        <v>19538</v>
      </c>
      <c r="AC714" t="s">
        <v>19539</v>
      </c>
    </row>
    <row r="715" spans="1:32" x14ac:dyDescent="0.25">
      <c r="A715" t="s">
        <v>12450</v>
      </c>
      <c r="B715" t="s">
        <v>19540</v>
      </c>
      <c r="C715" t="str">
        <f>T("175.300")</f>
        <v>175.300</v>
      </c>
      <c r="D715" t="str">
        <f>T("176.170")</f>
        <v>176.170</v>
      </c>
      <c r="X715" t="s">
        <v>19541</v>
      </c>
      <c r="Y715" t="s">
        <v>19542</v>
      </c>
      <c r="Z715" t="s">
        <v>19543</v>
      </c>
      <c r="AA715" t="s">
        <v>19544</v>
      </c>
      <c r="AB715" t="s">
        <v>19540</v>
      </c>
    </row>
    <row r="716" spans="1:32" x14ac:dyDescent="0.25">
      <c r="A716" t="s">
        <v>8742</v>
      </c>
      <c r="B716" t="s">
        <v>19545</v>
      </c>
      <c r="C716" t="str">
        <f>T("175.105")</f>
        <v>175.105</v>
      </c>
      <c r="D716" t="str">
        <f>T("175.300")</f>
        <v>175.300</v>
      </c>
      <c r="E716" t="str">
        <f>T("177.1210")</f>
        <v>177.1210</v>
      </c>
      <c r="F716" t="str">
        <f>T("177.2600")</f>
        <v>177.2600</v>
      </c>
      <c r="G716" t="str">
        <f>T("178.3910")</f>
        <v>178.3910</v>
      </c>
      <c r="X716" t="s">
        <v>19545</v>
      </c>
      <c r="Y716" t="s">
        <v>19546</v>
      </c>
      <c r="Z716" t="s">
        <v>19547</v>
      </c>
      <c r="AA716" t="s">
        <v>19548</v>
      </c>
    </row>
    <row r="717" spans="1:32" x14ac:dyDescent="0.25">
      <c r="A717" t="s">
        <v>12451</v>
      </c>
      <c r="B717" t="s">
        <v>19549</v>
      </c>
      <c r="C717" t="str">
        <f>T("177.1200")</f>
        <v>177.1200</v>
      </c>
      <c r="D717" t="str">
        <f>T("177.1500")</f>
        <v>177.1500</v>
      </c>
      <c r="X717" t="s">
        <v>19549</v>
      </c>
      <c r="Y717" t="s">
        <v>19550</v>
      </c>
      <c r="Z717" t="s">
        <v>19551</v>
      </c>
    </row>
    <row r="718" spans="1:32" x14ac:dyDescent="0.25">
      <c r="A718" t="s">
        <v>11731</v>
      </c>
      <c r="B718" t="s">
        <v>19552</v>
      </c>
      <c r="C718" t="str">
        <f>T("176.170")</f>
        <v>176.170</v>
      </c>
      <c r="X718" t="s">
        <v>19553</v>
      </c>
      <c r="Y718" t="s">
        <v>19554</v>
      </c>
      <c r="Z718" t="s">
        <v>19552</v>
      </c>
      <c r="AA718" t="s">
        <v>19555</v>
      </c>
    </row>
    <row r="719" spans="1:32" x14ac:dyDescent="0.25">
      <c r="A719" t="s">
        <v>8852</v>
      </c>
      <c r="B719" t="s">
        <v>19556</v>
      </c>
      <c r="C719" t="str">
        <f>T("178.2010")</f>
        <v>178.2010</v>
      </c>
      <c r="X719" t="s">
        <v>19557</v>
      </c>
      <c r="Y719" t="s">
        <v>19558</v>
      </c>
      <c r="Z719" t="s">
        <v>19556</v>
      </c>
      <c r="AA719" t="s">
        <v>19559</v>
      </c>
      <c r="AB719" t="s">
        <v>19560</v>
      </c>
      <c r="AC719" t="s">
        <v>19561</v>
      </c>
      <c r="AD719" t="s">
        <v>19562</v>
      </c>
      <c r="AE719" t="s">
        <v>19563</v>
      </c>
    </row>
    <row r="720" spans="1:32" x14ac:dyDescent="0.25">
      <c r="A720" t="s">
        <v>12452</v>
      </c>
      <c r="B720" t="s">
        <v>19564</v>
      </c>
      <c r="X720" t="s">
        <v>19564</v>
      </c>
      <c r="Y720" t="s">
        <v>19565</v>
      </c>
      <c r="Z720" t="s">
        <v>19566</v>
      </c>
      <c r="AA720" t="s">
        <v>19567</v>
      </c>
      <c r="AB720" t="s">
        <v>19568</v>
      </c>
      <c r="AC720" t="s">
        <v>19569</v>
      </c>
      <c r="AD720" t="s">
        <v>19570</v>
      </c>
    </row>
    <row r="721" spans="1:31" x14ac:dyDescent="0.25">
      <c r="A721" t="s">
        <v>12453</v>
      </c>
      <c r="B721" t="s">
        <v>19571</v>
      </c>
      <c r="C721" t="str">
        <f>T("175.105")</f>
        <v>175.105</v>
      </c>
      <c r="X721" t="s">
        <v>19572</v>
      </c>
      <c r="Y721" t="s">
        <v>19573</v>
      </c>
      <c r="Z721" t="s">
        <v>19574</v>
      </c>
      <c r="AA721" t="s">
        <v>19575</v>
      </c>
      <c r="AB721" t="s">
        <v>19576</v>
      </c>
      <c r="AC721" t="s">
        <v>19577</v>
      </c>
    </row>
    <row r="722" spans="1:31" x14ac:dyDescent="0.25">
      <c r="A722" t="s">
        <v>12454</v>
      </c>
      <c r="B722" t="s">
        <v>19578</v>
      </c>
      <c r="C722" t="str">
        <f>T("177.1580")</f>
        <v>177.1580</v>
      </c>
      <c r="X722" t="s">
        <v>19578</v>
      </c>
      <c r="Y722" t="s">
        <v>19579</v>
      </c>
      <c r="Z722" t="s">
        <v>19580</v>
      </c>
      <c r="AA722" t="s">
        <v>19581</v>
      </c>
      <c r="AB722" t="s">
        <v>19582</v>
      </c>
      <c r="AC722" t="s">
        <v>19583</v>
      </c>
      <c r="AD722" t="s">
        <v>19584</v>
      </c>
      <c r="AE722" t="s">
        <v>19585</v>
      </c>
    </row>
    <row r="723" spans="1:31" x14ac:dyDescent="0.25">
      <c r="A723" t="s">
        <v>8604</v>
      </c>
      <c r="B723" t="s">
        <v>19586</v>
      </c>
      <c r="C723" t="str">
        <f>T("177.2420")</f>
        <v>177.2420</v>
      </c>
      <c r="X723" t="s">
        <v>19586</v>
      </c>
      <c r="Y723" t="s">
        <v>19587</v>
      </c>
      <c r="Z723" t="s">
        <v>19588</v>
      </c>
      <c r="AA723" t="s">
        <v>19589</v>
      </c>
      <c r="AB723" t="s">
        <v>19590</v>
      </c>
      <c r="AC723" t="s">
        <v>19591</v>
      </c>
      <c r="AD723" t="s">
        <v>19592</v>
      </c>
      <c r="AE723" t="s">
        <v>19593</v>
      </c>
    </row>
    <row r="724" spans="1:31" x14ac:dyDescent="0.25">
      <c r="A724" t="s">
        <v>12455</v>
      </c>
      <c r="B724" t="s">
        <v>19594</v>
      </c>
      <c r="C724" t="str">
        <f>T("177.2600")</f>
        <v>177.2600</v>
      </c>
      <c r="X724" t="s">
        <v>19594</v>
      </c>
    </row>
    <row r="725" spans="1:31" x14ac:dyDescent="0.25">
      <c r="A725" t="s">
        <v>12456</v>
      </c>
      <c r="B725" t="s">
        <v>19595</v>
      </c>
      <c r="C725" t="str">
        <f>T("177.2400")</f>
        <v>177.2400</v>
      </c>
      <c r="X725" t="s">
        <v>19596</v>
      </c>
      <c r="Y725" t="s">
        <v>19597</v>
      </c>
      <c r="Z725" t="s">
        <v>19598</v>
      </c>
      <c r="AA725" t="s">
        <v>19599</v>
      </c>
      <c r="AB725" t="s">
        <v>19600</v>
      </c>
      <c r="AC725" t="s">
        <v>19601</v>
      </c>
    </row>
    <row r="726" spans="1:31" x14ac:dyDescent="0.25">
      <c r="A726" t="s">
        <v>11732</v>
      </c>
      <c r="B726" t="s">
        <v>19602</v>
      </c>
      <c r="C726" t="str">
        <f>T("177.2600")</f>
        <v>177.2600</v>
      </c>
      <c r="X726" t="s">
        <v>19602</v>
      </c>
      <c r="Y726" t="s">
        <v>19603</v>
      </c>
      <c r="Z726" t="s">
        <v>19604</v>
      </c>
      <c r="AA726" t="s">
        <v>19605</v>
      </c>
      <c r="AB726" t="s">
        <v>19606</v>
      </c>
      <c r="AC726" t="s">
        <v>19607</v>
      </c>
    </row>
    <row r="727" spans="1:31" x14ac:dyDescent="0.25">
      <c r="A727" t="s">
        <v>12457</v>
      </c>
      <c r="B727" t="s">
        <v>19608</v>
      </c>
      <c r="C727" t="str">
        <f>T("175.300")</f>
        <v>175.300</v>
      </c>
      <c r="X727" t="s">
        <v>19609</v>
      </c>
      <c r="Y727" t="s">
        <v>19608</v>
      </c>
      <c r="Z727" t="s">
        <v>19610</v>
      </c>
      <c r="AA727" t="s">
        <v>19611</v>
      </c>
    </row>
    <row r="728" spans="1:31" x14ac:dyDescent="0.25">
      <c r="A728" t="s">
        <v>12458</v>
      </c>
      <c r="B728" t="s">
        <v>19612</v>
      </c>
      <c r="X728" t="s">
        <v>19612</v>
      </c>
      <c r="Y728" t="s">
        <v>19613</v>
      </c>
      <c r="Z728" t="s">
        <v>19614</v>
      </c>
      <c r="AA728" t="s">
        <v>19615</v>
      </c>
      <c r="AB728" t="s">
        <v>19616</v>
      </c>
      <c r="AC728" t="s">
        <v>19617</v>
      </c>
    </row>
    <row r="729" spans="1:31" x14ac:dyDescent="0.25">
      <c r="A729" t="s">
        <v>12460</v>
      </c>
      <c r="B729" t="s">
        <v>19618</v>
      </c>
      <c r="C729" t="str">
        <f>T("176.300")</f>
        <v>176.300</v>
      </c>
      <c r="X729" t="s">
        <v>19618</v>
      </c>
      <c r="Y729" t="s">
        <v>19619</v>
      </c>
      <c r="Z729" t="s">
        <v>19620</v>
      </c>
      <c r="AA729" t="s">
        <v>19621</v>
      </c>
      <c r="AB729" t="s">
        <v>19622</v>
      </c>
    </row>
    <row r="730" spans="1:31" x14ac:dyDescent="0.25">
      <c r="A730" t="s">
        <v>12461</v>
      </c>
      <c r="B730" t="s">
        <v>19623</v>
      </c>
      <c r="C730" t="str">
        <f>T("176.300")</f>
        <v>176.300</v>
      </c>
      <c r="X730" t="s">
        <v>19623</v>
      </c>
      <c r="Y730" t="s">
        <v>19624</v>
      </c>
      <c r="Z730" t="s">
        <v>19625</v>
      </c>
    </row>
    <row r="731" spans="1:31" x14ac:dyDescent="0.25">
      <c r="A731" t="s">
        <v>8621</v>
      </c>
      <c r="B731" t="s">
        <v>19626</v>
      </c>
      <c r="C731" t="str">
        <f>T("175.105")</f>
        <v>175.105</v>
      </c>
      <c r="D731" t="str">
        <f>T("176.200")</f>
        <v>176.200</v>
      </c>
      <c r="X731" t="s">
        <v>19626</v>
      </c>
      <c r="Y731" t="s">
        <v>19627</v>
      </c>
      <c r="Z731" t="s">
        <v>19628</v>
      </c>
    </row>
    <row r="732" spans="1:31" x14ac:dyDescent="0.25">
      <c r="A732" t="s">
        <v>12463</v>
      </c>
      <c r="B732" t="s">
        <v>19629</v>
      </c>
      <c r="C732" t="str">
        <f>T("175.105")</f>
        <v>175.105</v>
      </c>
      <c r="D732" t="str">
        <f>T("176.170")</f>
        <v>176.170</v>
      </c>
      <c r="X732" t="s">
        <v>19629</v>
      </c>
      <c r="Y732" t="s">
        <v>19630</v>
      </c>
      <c r="Z732" t="s">
        <v>19631</v>
      </c>
      <c r="AA732" t="s">
        <v>19632</v>
      </c>
      <c r="AB732" t="s">
        <v>19633</v>
      </c>
    </row>
    <row r="733" spans="1:31" x14ac:dyDescent="0.25">
      <c r="A733" t="s">
        <v>8700</v>
      </c>
      <c r="B733" t="s">
        <v>19634</v>
      </c>
      <c r="C733" t="str">
        <f>T("176.170")</f>
        <v>176.170</v>
      </c>
      <c r="D733" t="str">
        <f>T("176.300")</f>
        <v>176.300</v>
      </c>
      <c r="X733" t="s">
        <v>19634</v>
      </c>
      <c r="Y733" t="s">
        <v>19635</v>
      </c>
      <c r="Z733" t="s">
        <v>19636</v>
      </c>
      <c r="AA733" t="s">
        <v>19637</v>
      </c>
      <c r="AB733" t="s">
        <v>19638</v>
      </c>
    </row>
    <row r="734" spans="1:31" x14ac:dyDescent="0.25">
      <c r="A734" t="s">
        <v>8658</v>
      </c>
      <c r="B734" t="s">
        <v>19639</v>
      </c>
      <c r="C734" t="str">
        <f>T("175.105")</f>
        <v>175.105</v>
      </c>
      <c r="D734" t="str">
        <f>T("176.180")</f>
        <v>176.180</v>
      </c>
      <c r="E734" t="str">
        <f>T("176.200")</f>
        <v>176.200</v>
      </c>
      <c r="F734" t="str">
        <f>T("176.210")</f>
        <v>176.210</v>
      </c>
      <c r="G734" t="str">
        <f>T("176.300")</f>
        <v>176.300</v>
      </c>
      <c r="H734" t="str">
        <f>T("177.1200")</f>
        <v>177.1200</v>
      </c>
      <c r="I734" t="str">
        <f>T("177.2800")</f>
        <v>177.2800</v>
      </c>
      <c r="J734" t="str">
        <f>T("178.3120")</f>
        <v>178.3120</v>
      </c>
      <c r="X734" t="s">
        <v>19639</v>
      </c>
      <c r="Y734" t="s">
        <v>19640</v>
      </c>
      <c r="Z734" t="s">
        <v>19641</v>
      </c>
    </row>
    <row r="735" spans="1:31" x14ac:dyDescent="0.25">
      <c r="A735" t="s">
        <v>12464</v>
      </c>
      <c r="B735" t="s">
        <v>19642</v>
      </c>
      <c r="C735" t="str">
        <f>T("175.105")</f>
        <v>175.105</v>
      </c>
      <c r="D735" t="str">
        <f>T("177.1635")</f>
        <v>177.1635</v>
      </c>
      <c r="X735" t="s">
        <v>19642</v>
      </c>
      <c r="Y735" t="s">
        <v>19643</v>
      </c>
      <c r="Z735" t="s">
        <v>19644</v>
      </c>
      <c r="AA735" t="s">
        <v>19645</v>
      </c>
      <c r="AB735" t="s">
        <v>19646</v>
      </c>
      <c r="AC735" t="s">
        <v>19647</v>
      </c>
      <c r="AD735" t="s">
        <v>19648</v>
      </c>
    </row>
    <row r="736" spans="1:31" x14ac:dyDescent="0.25">
      <c r="A736" t="s">
        <v>12465</v>
      </c>
      <c r="B736" t="s">
        <v>19649</v>
      </c>
      <c r="X736" t="s">
        <v>19650</v>
      </c>
      <c r="Y736" t="s">
        <v>19651</v>
      </c>
      <c r="Z736" t="s">
        <v>19652</v>
      </c>
      <c r="AA736" t="s">
        <v>19653</v>
      </c>
      <c r="AB736" t="s">
        <v>19654</v>
      </c>
    </row>
    <row r="737" spans="1:35" x14ac:dyDescent="0.25">
      <c r="A737" t="s">
        <v>12466</v>
      </c>
      <c r="B737" t="s">
        <v>19655</v>
      </c>
      <c r="C737" t="str">
        <f>T("177.1200")</f>
        <v>177.1200</v>
      </c>
      <c r="D737" t="str">
        <f>T("177.1500")</f>
        <v>177.1500</v>
      </c>
      <c r="X737" t="s">
        <v>19655</v>
      </c>
      <c r="Y737" t="s">
        <v>19656</v>
      </c>
      <c r="Z737" t="s">
        <v>19657</v>
      </c>
      <c r="AA737" t="s">
        <v>19658</v>
      </c>
      <c r="AB737" t="s">
        <v>19659</v>
      </c>
    </row>
    <row r="738" spans="1:35" x14ac:dyDescent="0.25">
      <c r="A738" t="s">
        <v>12467</v>
      </c>
      <c r="B738" t="s">
        <v>19660</v>
      </c>
      <c r="C738" t="str">
        <f>T("175.300")</f>
        <v>175.300</v>
      </c>
      <c r="D738" t="str">
        <f>T("177.1200")</f>
        <v>177.1200</v>
      </c>
      <c r="E738" t="str">
        <f>T("177.1500")</f>
        <v>177.1500</v>
      </c>
      <c r="X738" t="s">
        <v>19660</v>
      </c>
      <c r="Y738" t="s">
        <v>19661</v>
      </c>
      <c r="Z738" t="s">
        <v>19662</v>
      </c>
      <c r="AA738" t="s">
        <v>19663</v>
      </c>
      <c r="AB738" t="s">
        <v>19664</v>
      </c>
      <c r="AC738" t="s">
        <v>19665</v>
      </c>
      <c r="AD738" t="s">
        <v>19666</v>
      </c>
      <c r="AE738" t="s">
        <v>19667</v>
      </c>
      <c r="AF738" t="s">
        <v>19668</v>
      </c>
      <c r="AG738" t="s">
        <v>19669</v>
      </c>
      <c r="AH738" t="s">
        <v>19670</v>
      </c>
    </row>
    <row r="739" spans="1:35" x14ac:dyDescent="0.25">
      <c r="A739" t="s">
        <v>12468</v>
      </c>
      <c r="B739" t="s">
        <v>19671</v>
      </c>
      <c r="C739" t="str">
        <f>T("176.180")</f>
        <v>176.180</v>
      </c>
      <c r="X739" t="s">
        <v>19671</v>
      </c>
      <c r="Y739" t="s">
        <v>19672</v>
      </c>
      <c r="Z739" t="s">
        <v>19673</v>
      </c>
    </row>
    <row r="740" spans="1:35" x14ac:dyDescent="0.25">
      <c r="A740" t="s">
        <v>12469</v>
      </c>
      <c r="B740" t="s">
        <v>19674</v>
      </c>
      <c r="C740" t="str">
        <f>T("175.105")</f>
        <v>175.105</v>
      </c>
      <c r="D740" t="str">
        <f>T("175.300")</f>
        <v>175.300</v>
      </c>
      <c r="E740" t="str">
        <f>T("176.180")</f>
        <v>176.180</v>
      </c>
      <c r="F740" t="str">
        <f>T("177.1200")</f>
        <v>177.1200</v>
      </c>
      <c r="G740" t="str">
        <f>T("177.1210")</f>
        <v>177.1210</v>
      </c>
      <c r="H740" t="str">
        <f>T("177.1350")</f>
        <v>177.1350</v>
      </c>
      <c r="I740" t="str">
        <f>T("177.1390")</f>
        <v>177.1390</v>
      </c>
      <c r="J740" t="str">
        <f>T("178.1005")</f>
        <v>178.1005</v>
      </c>
      <c r="K740" t="str">
        <f>T("179.45")</f>
        <v>179.45</v>
      </c>
      <c r="X740" t="s">
        <v>19674</v>
      </c>
      <c r="Y740" t="s">
        <v>19675</v>
      </c>
      <c r="Z740" t="s">
        <v>19676</v>
      </c>
      <c r="AA740" t="s">
        <v>19677</v>
      </c>
      <c r="AB740" t="s">
        <v>19678</v>
      </c>
    </row>
    <row r="741" spans="1:35" x14ac:dyDescent="0.25">
      <c r="A741" t="s">
        <v>12470</v>
      </c>
      <c r="B741" t="s">
        <v>19679</v>
      </c>
      <c r="C741" t="str">
        <f>T("177.1520")</f>
        <v>177.1520</v>
      </c>
      <c r="D741" t="str">
        <f>T("177.2510")</f>
        <v>177.2510</v>
      </c>
      <c r="E741" t="str">
        <f>T("177.2910")</f>
        <v>177.2910</v>
      </c>
      <c r="X741" t="s">
        <v>19679</v>
      </c>
      <c r="Y741" t="s">
        <v>19680</v>
      </c>
      <c r="Z741" t="s">
        <v>19681</v>
      </c>
      <c r="AA741" t="s">
        <v>19682</v>
      </c>
      <c r="AB741" t="s">
        <v>19683</v>
      </c>
      <c r="AC741" t="s">
        <v>19684</v>
      </c>
      <c r="AD741" t="s">
        <v>19685</v>
      </c>
      <c r="AE741" t="s">
        <v>19686</v>
      </c>
    </row>
    <row r="742" spans="1:35" x14ac:dyDescent="0.25">
      <c r="A742" t="s">
        <v>12471</v>
      </c>
      <c r="B742" t="s">
        <v>19687</v>
      </c>
      <c r="C742" t="str">
        <f>T("175.320")</f>
        <v>175.320</v>
      </c>
      <c r="D742" t="str">
        <f>T("177.2420")</f>
        <v>177.2420</v>
      </c>
      <c r="E742" t="str">
        <f>T("178.3740")</f>
        <v>178.3740</v>
      </c>
      <c r="X742" t="s">
        <v>19687</v>
      </c>
      <c r="Y742" t="s">
        <v>19688</v>
      </c>
      <c r="Z742" t="s">
        <v>19689</v>
      </c>
      <c r="AA742" t="s">
        <v>19690</v>
      </c>
      <c r="AB742" t="s">
        <v>19691</v>
      </c>
      <c r="AC742" t="s">
        <v>19692</v>
      </c>
      <c r="AD742" t="s">
        <v>19693</v>
      </c>
      <c r="AE742" t="s">
        <v>19694</v>
      </c>
      <c r="AF742" t="s">
        <v>19695</v>
      </c>
      <c r="AG742" t="s">
        <v>19696</v>
      </c>
      <c r="AH742" t="s">
        <v>19697</v>
      </c>
    </row>
    <row r="743" spans="1:35" x14ac:dyDescent="0.25">
      <c r="A743" t="s">
        <v>12472</v>
      </c>
      <c r="B743" t="s">
        <v>19698</v>
      </c>
      <c r="C743" t="str">
        <f>T("175.320")</f>
        <v>175.320</v>
      </c>
      <c r="D743" t="str">
        <f>T("177.1390")</f>
        <v>177.1390</v>
      </c>
      <c r="E743" t="str">
        <f>T("177.1630")</f>
        <v>177.1630</v>
      </c>
      <c r="F743" t="str">
        <f>T("177.2420")</f>
        <v>177.2420</v>
      </c>
      <c r="G743" t="str">
        <f>T("178.1005")</f>
        <v>178.1005</v>
      </c>
      <c r="X743" t="s">
        <v>19698</v>
      </c>
      <c r="Y743" t="s">
        <v>19699</v>
      </c>
      <c r="Z743" t="s">
        <v>19700</v>
      </c>
      <c r="AA743" t="s">
        <v>19701</v>
      </c>
      <c r="AB743" t="s">
        <v>19702</v>
      </c>
      <c r="AC743" t="s">
        <v>19703</v>
      </c>
      <c r="AD743" t="s">
        <v>19704</v>
      </c>
      <c r="AE743" t="s">
        <v>19705</v>
      </c>
      <c r="AF743" t="s">
        <v>19706</v>
      </c>
      <c r="AG743" t="s">
        <v>19707</v>
      </c>
      <c r="AH743" t="s">
        <v>19708</v>
      </c>
      <c r="AI743" t="s">
        <v>19709</v>
      </c>
    </row>
    <row r="744" spans="1:35" x14ac:dyDescent="0.25">
      <c r="A744" t="s">
        <v>12473</v>
      </c>
      <c r="B744" t="s">
        <v>19710</v>
      </c>
      <c r="C744" t="str">
        <f>T("175.105")</f>
        <v>175.105</v>
      </c>
      <c r="D744" t="str">
        <f>T("175.300")</f>
        <v>175.300</v>
      </c>
      <c r="E744" t="str">
        <f>T("176.170")</f>
        <v>176.170</v>
      </c>
      <c r="F744" t="str">
        <f>T("176.180")</f>
        <v>176.180</v>
      </c>
      <c r="X744" t="s">
        <v>19710</v>
      </c>
      <c r="Y744" t="s">
        <v>19711</v>
      </c>
      <c r="Z744" t="s">
        <v>19712</v>
      </c>
      <c r="AA744" t="s">
        <v>19713</v>
      </c>
      <c r="AB744" t="s">
        <v>19714</v>
      </c>
      <c r="AC744" t="s">
        <v>19715</v>
      </c>
      <c r="AD744" t="s">
        <v>19716</v>
      </c>
      <c r="AE744" t="s">
        <v>19717</v>
      </c>
    </row>
    <row r="745" spans="1:35" x14ac:dyDescent="0.25">
      <c r="A745" t="s">
        <v>12474</v>
      </c>
      <c r="B745" t="s">
        <v>19718</v>
      </c>
      <c r="C745" t="str">
        <f>T("177.1010")</f>
        <v>177.1010</v>
      </c>
      <c r="X745" t="s">
        <v>19719</v>
      </c>
      <c r="Y745" t="s">
        <v>19720</v>
      </c>
    </row>
    <row r="746" spans="1:35" x14ac:dyDescent="0.25">
      <c r="A746" t="s">
        <v>12475</v>
      </c>
      <c r="B746" t="s">
        <v>19721</v>
      </c>
      <c r="C746" t="str">
        <f>T("175.105")</f>
        <v>175.105</v>
      </c>
      <c r="D746" t="str">
        <f>T("176.180")</f>
        <v>176.180</v>
      </c>
      <c r="E746" t="str">
        <f>T("177.1010")</f>
        <v>177.1010</v>
      </c>
      <c r="X746" t="s">
        <v>19721</v>
      </c>
      <c r="Y746" t="s">
        <v>19722</v>
      </c>
      <c r="Z746" t="s">
        <v>19723</v>
      </c>
      <c r="AA746" t="s">
        <v>19724</v>
      </c>
      <c r="AB746" t="s">
        <v>19725</v>
      </c>
    </row>
    <row r="747" spans="1:35" x14ac:dyDescent="0.25">
      <c r="A747" t="s">
        <v>12476</v>
      </c>
      <c r="B747" t="s">
        <v>19726</v>
      </c>
      <c r="C747" t="str">
        <f>T("175.105")</f>
        <v>175.105</v>
      </c>
      <c r="D747" t="str">
        <f>T("175.300")</f>
        <v>175.300</v>
      </c>
      <c r="E747" t="str">
        <f>T("175.320")</f>
        <v>175.320</v>
      </c>
      <c r="X747" t="s">
        <v>19726</v>
      </c>
      <c r="Y747" t="s">
        <v>19727</v>
      </c>
      <c r="Z747" t="s">
        <v>19728</v>
      </c>
      <c r="AA747" t="s">
        <v>19729</v>
      </c>
      <c r="AB747" t="s">
        <v>19730</v>
      </c>
      <c r="AC747" t="s">
        <v>19731</v>
      </c>
    </row>
    <row r="748" spans="1:35" x14ac:dyDescent="0.25">
      <c r="A748" t="s">
        <v>12477</v>
      </c>
      <c r="B748" t="s">
        <v>19732</v>
      </c>
      <c r="C748" t="str">
        <f>T("177.2460")</f>
        <v>177.2460</v>
      </c>
      <c r="X748" t="s">
        <v>19732</v>
      </c>
      <c r="Y748" t="s">
        <v>19733</v>
      </c>
      <c r="Z748" t="s">
        <v>19734</v>
      </c>
      <c r="AA748" t="s">
        <v>19735</v>
      </c>
      <c r="AB748" t="s">
        <v>19736</v>
      </c>
      <c r="AC748" t="s">
        <v>19737</v>
      </c>
      <c r="AD748" t="s">
        <v>19738</v>
      </c>
      <c r="AE748" t="s">
        <v>19739</v>
      </c>
      <c r="AF748" t="s">
        <v>19740</v>
      </c>
      <c r="AG748" t="s">
        <v>19741</v>
      </c>
    </row>
    <row r="749" spans="1:35" x14ac:dyDescent="0.25">
      <c r="A749" t="s">
        <v>12478</v>
      </c>
      <c r="B749" t="s">
        <v>19742</v>
      </c>
      <c r="X749" t="s">
        <v>19742</v>
      </c>
      <c r="Y749" t="s">
        <v>19743</v>
      </c>
      <c r="Z749" t="s">
        <v>19744</v>
      </c>
      <c r="AA749" t="s">
        <v>19745</v>
      </c>
      <c r="AB749" t="s">
        <v>19746</v>
      </c>
      <c r="AC749" t="s">
        <v>19747</v>
      </c>
      <c r="AD749" t="s">
        <v>19748</v>
      </c>
      <c r="AE749" t="s">
        <v>19749</v>
      </c>
      <c r="AF749" t="s">
        <v>19750</v>
      </c>
    </row>
    <row r="750" spans="1:35" x14ac:dyDescent="0.25">
      <c r="A750" t="s">
        <v>12479</v>
      </c>
      <c r="B750" t="s">
        <v>19751</v>
      </c>
      <c r="C750" t="str">
        <f>T("177.1637")</f>
        <v>177.1637</v>
      </c>
      <c r="X750" t="s">
        <v>19752</v>
      </c>
      <c r="Y750" t="s">
        <v>19753</v>
      </c>
      <c r="Z750" t="s">
        <v>19754</v>
      </c>
      <c r="AA750" t="s">
        <v>19755</v>
      </c>
      <c r="AB750" t="s">
        <v>19756</v>
      </c>
    </row>
    <row r="751" spans="1:35" x14ac:dyDescent="0.25">
      <c r="A751" t="s">
        <v>12480</v>
      </c>
      <c r="B751" t="s">
        <v>19757</v>
      </c>
      <c r="C751" t="str">
        <f>T("177.1660")</f>
        <v>177.1660</v>
      </c>
      <c r="X751" t="s">
        <v>19757</v>
      </c>
      <c r="Y751" t="s">
        <v>19758</v>
      </c>
      <c r="Z751" t="s">
        <v>19759</v>
      </c>
      <c r="AA751" t="s">
        <v>19760</v>
      </c>
      <c r="AB751" t="s">
        <v>19761</v>
      </c>
    </row>
    <row r="752" spans="1:35" x14ac:dyDescent="0.25">
      <c r="A752" t="s">
        <v>12481</v>
      </c>
      <c r="B752" t="s">
        <v>19762</v>
      </c>
      <c r="C752" t="str">
        <f>T("175.105")</f>
        <v>175.105</v>
      </c>
      <c r="D752" t="str">
        <f>T("176.170")</f>
        <v>176.170</v>
      </c>
      <c r="E752" t="str">
        <f>T("176.180")</f>
        <v>176.180</v>
      </c>
      <c r="F752" t="str">
        <f>T("177.1630")</f>
        <v>177.1630</v>
      </c>
      <c r="X752" t="s">
        <v>19762</v>
      </c>
      <c r="Y752" t="s">
        <v>19763</v>
      </c>
      <c r="Z752" t="s">
        <v>19764</v>
      </c>
      <c r="AA752" t="s">
        <v>19765</v>
      </c>
    </row>
    <row r="753" spans="1:31" x14ac:dyDescent="0.25">
      <c r="A753" t="s">
        <v>12482</v>
      </c>
      <c r="B753" t="s">
        <v>19766</v>
      </c>
      <c r="C753" t="str">
        <f>T("175.105")</f>
        <v>175.105</v>
      </c>
      <c r="D753" t="str">
        <f>T("175.320")</f>
        <v>175.320</v>
      </c>
      <c r="E753" t="str">
        <f>T("175.360")</f>
        <v>175.360</v>
      </c>
      <c r="F753" t="str">
        <f>T("175.365")</f>
        <v>175.365</v>
      </c>
      <c r="G753" t="str">
        <f>T("176.170")</f>
        <v>176.170</v>
      </c>
      <c r="H753" t="str">
        <f>T("176.180")</f>
        <v>176.180</v>
      </c>
      <c r="I753" t="str">
        <f>T("177.1010")</f>
        <v>177.1010</v>
      </c>
      <c r="J753" t="str">
        <f>T("177.1200")</f>
        <v>177.1200</v>
      </c>
      <c r="K753" t="str">
        <f>T("177.1630")</f>
        <v>177.1630</v>
      </c>
      <c r="X753" t="s">
        <v>19766</v>
      </c>
      <c r="Y753" t="s">
        <v>19767</v>
      </c>
      <c r="Z753" t="s">
        <v>19768</v>
      </c>
      <c r="AA753" t="s">
        <v>19769</v>
      </c>
      <c r="AB753" t="s">
        <v>19770</v>
      </c>
      <c r="AC753" t="s">
        <v>19771</v>
      </c>
      <c r="AD753" t="s">
        <v>19772</v>
      </c>
    </row>
    <row r="754" spans="1:31" x14ac:dyDescent="0.25">
      <c r="A754" t="s">
        <v>12483</v>
      </c>
      <c r="B754" t="s">
        <v>19773</v>
      </c>
      <c r="C754" t="str">
        <f>T("177.2470")</f>
        <v>177.2470</v>
      </c>
      <c r="X754" t="s">
        <v>19773</v>
      </c>
      <c r="Y754" t="s">
        <v>19774</v>
      </c>
      <c r="Z754" t="s">
        <v>19775</v>
      </c>
      <c r="AA754" t="s">
        <v>19776</v>
      </c>
      <c r="AB754" t="s">
        <v>19777</v>
      </c>
    </row>
    <row r="755" spans="1:31" x14ac:dyDescent="0.25">
      <c r="A755" t="s">
        <v>12484</v>
      </c>
      <c r="B755" t="s">
        <v>19778</v>
      </c>
      <c r="C755" t="str">
        <f>T("175.105")</f>
        <v>175.105</v>
      </c>
      <c r="D755" t="str">
        <f>T("176.170")</f>
        <v>176.170</v>
      </c>
      <c r="E755" t="str">
        <f>T("176.180")</f>
        <v>176.180</v>
      </c>
      <c r="X755" t="s">
        <v>19778</v>
      </c>
      <c r="Y755" t="s">
        <v>19779</v>
      </c>
      <c r="Z755" t="s">
        <v>19780</v>
      </c>
      <c r="AA755" t="s">
        <v>19781</v>
      </c>
      <c r="AB755" t="s">
        <v>19782</v>
      </c>
      <c r="AC755" t="s">
        <v>19783</v>
      </c>
    </row>
    <row r="756" spans="1:31" x14ac:dyDescent="0.25">
      <c r="A756" t="s">
        <v>12485</v>
      </c>
      <c r="B756" t="s">
        <v>19784</v>
      </c>
      <c r="C756" t="str">
        <f>T("175.105")</f>
        <v>175.105</v>
      </c>
      <c r="D756" t="str">
        <f>T("176.170")</f>
        <v>176.170</v>
      </c>
      <c r="E756" t="str">
        <f>T("176.180")</f>
        <v>176.180</v>
      </c>
      <c r="F756" t="str">
        <f>T("177.1010")</f>
        <v>177.1010</v>
      </c>
      <c r="G756" t="str">
        <f>T("181.30")</f>
        <v>181.30</v>
      </c>
      <c r="X756" t="s">
        <v>19785</v>
      </c>
      <c r="Y756" t="s">
        <v>19786</v>
      </c>
      <c r="Z756" t="s">
        <v>19787</v>
      </c>
      <c r="AA756" t="s">
        <v>19788</v>
      </c>
      <c r="AB756" t="s">
        <v>19789</v>
      </c>
      <c r="AC756" t="s">
        <v>19790</v>
      </c>
      <c r="AD756" t="s">
        <v>19791</v>
      </c>
    </row>
    <row r="757" spans="1:31" x14ac:dyDescent="0.25">
      <c r="A757" t="s">
        <v>12486</v>
      </c>
      <c r="B757" t="s">
        <v>19792</v>
      </c>
      <c r="C757" t="str">
        <f>T("175.105")</f>
        <v>175.105</v>
      </c>
      <c r="D757" t="str">
        <f>T("176.180")</f>
        <v>176.180</v>
      </c>
      <c r="X757" t="s">
        <v>19792</v>
      </c>
      <c r="Y757" t="s">
        <v>19793</v>
      </c>
      <c r="Z757" t="s">
        <v>19794</v>
      </c>
      <c r="AA757" t="s">
        <v>19795</v>
      </c>
      <c r="AB757" t="s">
        <v>19796</v>
      </c>
    </row>
    <row r="758" spans="1:31" x14ac:dyDescent="0.25">
      <c r="A758" t="s">
        <v>12487</v>
      </c>
      <c r="B758" t="s">
        <v>19797</v>
      </c>
      <c r="C758" t="str">
        <f>T("175.270")</f>
        <v>175.270</v>
      </c>
      <c r="X758" t="s">
        <v>19797</v>
      </c>
      <c r="Y758" t="s">
        <v>19798</v>
      </c>
      <c r="Z758" t="s">
        <v>19799</v>
      </c>
      <c r="AA758" t="s">
        <v>19800</v>
      </c>
      <c r="AB758" t="s">
        <v>19801</v>
      </c>
    </row>
    <row r="759" spans="1:31" x14ac:dyDescent="0.25">
      <c r="A759" t="s">
        <v>12488</v>
      </c>
      <c r="B759" t="s">
        <v>19802</v>
      </c>
      <c r="C759" t="str">
        <f>T("177.1200")</f>
        <v>177.1200</v>
      </c>
      <c r="D759" t="str">
        <f>T("177.1395")</f>
        <v>177.1395</v>
      </c>
      <c r="E759" t="str">
        <f>T("177.1500")</f>
        <v>177.1500</v>
      </c>
      <c r="F759" t="str">
        <f>T("177.2470")</f>
        <v>177.2470</v>
      </c>
      <c r="X759" t="s">
        <v>19802</v>
      </c>
      <c r="Y759" t="s">
        <v>19803</v>
      </c>
      <c r="Z759" t="s">
        <v>19804</v>
      </c>
      <c r="AA759" t="s">
        <v>19805</v>
      </c>
      <c r="AB759" t="s">
        <v>19806</v>
      </c>
      <c r="AC759" t="s">
        <v>19807</v>
      </c>
    </row>
    <row r="760" spans="1:31" x14ac:dyDescent="0.25">
      <c r="A760" t="s">
        <v>12489</v>
      </c>
      <c r="B760" t="s">
        <v>19808</v>
      </c>
      <c r="C760" t="str">
        <f>T("175.300")</f>
        <v>175.300</v>
      </c>
      <c r="D760" t="str">
        <f>T("175.320")</f>
        <v>175.320</v>
      </c>
      <c r="E760" t="str">
        <f>T("176.180")</f>
        <v>176.180</v>
      </c>
      <c r="F760" t="str">
        <f>T("177.1630")</f>
        <v>177.1630</v>
      </c>
      <c r="X760" t="s">
        <v>19808</v>
      </c>
      <c r="Y760" t="s">
        <v>19809</v>
      </c>
      <c r="Z760" t="s">
        <v>19810</v>
      </c>
      <c r="AA760" t="s">
        <v>19811</v>
      </c>
    </row>
    <row r="761" spans="1:31" x14ac:dyDescent="0.25">
      <c r="A761" t="s">
        <v>12490</v>
      </c>
      <c r="B761" t="s">
        <v>19812</v>
      </c>
      <c r="C761" t="str">
        <f>T("175.105")</f>
        <v>175.105</v>
      </c>
      <c r="D761" t="str">
        <f>T("175.300")</f>
        <v>175.300</v>
      </c>
      <c r="E761" t="str">
        <f>T("176.180")</f>
        <v>176.180</v>
      </c>
      <c r="F761" t="str">
        <f>T("177.2420")</f>
        <v>177.2420</v>
      </c>
      <c r="G761" t="str">
        <f>T("177.2600")</f>
        <v>177.2600</v>
      </c>
      <c r="X761" t="s">
        <v>19813</v>
      </c>
      <c r="Y761" t="s">
        <v>19814</v>
      </c>
      <c r="Z761" t="s">
        <v>19815</v>
      </c>
      <c r="AA761" t="s">
        <v>19816</v>
      </c>
      <c r="AB761" t="s">
        <v>19817</v>
      </c>
      <c r="AC761" t="s">
        <v>19818</v>
      </c>
      <c r="AD761" t="s">
        <v>19819</v>
      </c>
      <c r="AE761" t="s">
        <v>19820</v>
      </c>
    </row>
    <row r="762" spans="1:31" x14ac:dyDescent="0.25">
      <c r="A762" t="s">
        <v>12492</v>
      </c>
      <c r="B762" t="s">
        <v>19821</v>
      </c>
      <c r="C762" t="str">
        <f>T("175.105")</f>
        <v>175.105</v>
      </c>
      <c r="D762" t="str">
        <f>T("175.300")</f>
        <v>175.300</v>
      </c>
      <c r="E762" t="str">
        <f>T("175.320")</f>
        <v>175.320</v>
      </c>
      <c r="X762" t="s">
        <v>19821</v>
      </c>
      <c r="Y762" t="s">
        <v>19822</v>
      </c>
      <c r="Z762" t="s">
        <v>19823</v>
      </c>
      <c r="AA762" t="s">
        <v>19824</v>
      </c>
      <c r="AB762" t="s">
        <v>19825</v>
      </c>
    </row>
    <row r="763" spans="1:31" x14ac:dyDescent="0.25">
      <c r="A763" t="s">
        <v>12493</v>
      </c>
      <c r="B763" t="s">
        <v>19826</v>
      </c>
      <c r="C763" t="str">
        <f>T("175.105")</f>
        <v>175.105</v>
      </c>
      <c r="D763" t="str">
        <f>T("176.180")</f>
        <v>176.180</v>
      </c>
      <c r="X763" t="s">
        <v>19826</v>
      </c>
      <c r="Y763" t="s">
        <v>19827</v>
      </c>
      <c r="Z763" t="s">
        <v>19828</v>
      </c>
      <c r="AA763" t="s">
        <v>19829</v>
      </c>
      <c r="AB763" t="s">
        <v>19830</v>
      </c>
    </row>
    <row r="764" spans="1:31" x14ac:dyDescent="0.25">
      <c r="A764" t="s">
        <v>12494</v>
      </c>
      <c r="B764" t="s">
        <v>19831</v>
      </c>
      <c r="C764" t="str">
        <f>T("175.105")</f>
        <v>175.105</v>
      </c>
      <c r="X764" t="s">
        <v>19831</v>
      </c>
      <c r="Y764" t="s">
        <v>19832</v>
      </c>
      <c r="Z764" t="s">
        <v>19833</v>
      </c>
      <c r="AA764" t="s">
        <v>19834</v>
      </c>
      <c r="AB764" t="s">
        <v>19835</v>
      </c>
      <c r="AC764" t="s">
        <v>19836</v>
      </c>
    </row>
    <row r="765" spans="1:31" x14ac:dyDescent="0.25">
      <c r="A765" t="s">
        <v>12495</v>
      </c>
      <c r="B765" t="s">
        <v>19837</v>
      </c>
      <c r="C765" t="str">
        <f>T("175.105")</f>
        <v>175.105</v>
      </c>
      <c r="D765" t="str">
        <f>T("177.2600")</f>
        <v>177.2600</v>
      </c>
      <c r="X765" t="s">
        <v>19838</v>
      </c>
      <c r="Y765" t="s">
        <v>19837</v>
      </c>
      <c r="Z765" t="s">
        <v>19839</v>
      </c>
      <c r="AA765" t="s">
        <v>19840</v>
      </c>
      <c r="AB765" t="s">
        <v>19841</v>
      </c>
      <c r="AC765" t="s">
        <v>19842</v>
      </c>
    </row>
    <row r="766" spans="1:31" x14ac:dyDescent="0.25">
      <c r="A766" t="s">
        <v>12496</v>
      </c>
      <c r="B766" t="s">
        <v>19843</v>
      </c>
      <c r="C766" t="str">
        <f>T("177.1200")</f>
        <v>177.1200</v>
      </c>
      <c r="D766" t="str">
        <f>T("177.1210")</f>
        <v>177.1210</v>
      </c>
      <c r="E766" t="str">
        <f>T("177.1520")</f>
        <v>177.1520</v>
      </c>
      <c r="F766" t="str">
        <f>T("177.2600")</f>
        <v>177.2600</v>
      </c>
      <c r="G766" t="str">
        <f>T("178.1005")</f>
        <v>178.1005</v>
      </c>
      <c r="X766" t="s">
        <v>19843</v>
      </c>
      <c r="Y766" t="s">
        <v>19844</v>
      </c>
      <c r="Z766" t="s">
        <v>19845</v>
      </c>
      <c r="AA766" t="s">
        <v>19846</v>
      </c>
      <c r="AB766" t="s">
        <v>19847</v>
      </c>
    </row>
    <row r="767" spans="1:31" x14ac:dyDescent="0.25">
      <c r="A767" t="s">
        <v>12497</v>
      </c>
      <c r="B767" t="s">
        <v>19848</v>
      </c>
      <c r="C767" t="str">
        <f>T("175.105")</f>
        <v>175.105</v>
      </c>
      <c r="D767" t="str">
        <f>T("175.320")</f>
        <v>175.320</v>
      </c>
      <c r="E767" t="str">
        <f>T("176.170")</f>
        <v>176.170</v>
      </c>
      <c r="F767" t="str">
        <f>T("176.180")</f>
        <v>176.180</v>
      </c>
      <c r="G767" t="str">
        <f>T("177.1010")</f>
        <v>177.1010</v>
      </c>
      <c r="H767" t="str">
        <f>T("177.1830")</f>
        <v>177.1830</v>
      </c>
      <c r="I767" t="str">
        <f>T("178.3790")</f>
        <v>178.3790</v>
      </c>
      <c r="X767" t="s">
        <v>19849</v>
      </c>
      <c r="Y767" t="s">
        <v>19850</v>
      </c>
      <c r="Z767" t="s">
        <v>19851</v>
      </c>
      <c r="AA767" t="s">
        <v>19852</v>
      </c>
      <c r="AB767" t="s">
        <v>19853</v>
      </c>
      <c r="AC767" t="s">
        <v>19848</v>
      </c>
      <c r="AD767" t="s">
        <v>19854</v>
      </c>
    </row>
    <row r="768" spans="1:31" x14ac:dyDescent="0.25">
      <c r="A768" t="s">
        <v>12498</v>
      </c>
      <c r="B768" t="s">
        <v>19855</v>
      </c>
      <c r="C768" t="str">
        <f>T("175.105")</f>
        <v>175.105</v>
      </c>
      <c r="D768" t="str">
        <f>T("175.300")</f>
        <v>175.300</v>
      </c>
      <c r="E768" t="str">
        <f>T("177.1390")</f>
        <v>177.1390</v>
      </c>
      <c r="F768" t="str">
        <f>T("177.2420")</f>
        <v>177.2420</v>
      </c>
      <c r="X768" t="s">
        <v>19855</v>
      </c>
      <c r="Y768" t="s">
        <v>19856</v>
      </c>
      <c r="Z768" t="s">
        <v>19857</v>
      </c>
      <c r="AA768" t="s">
        <v>19858</v>
      </c>
      <c r="AB768" t="s">
        <v>19859</v>
      </c>
      <c r="AC768" t="s">
        <v>19860</v>
      </c>
    </row>
    <row r="769" spans="1:32" x14ac:dyDescent="0.25">
      <c r="A769" t="s">
        <v>12499</v>
      </c>
      <c r="B769" t="s">
        <v>19861</v>
      </c>
      <c r="C769" t="str">
        <f>T("177.1200")</f>
        <v>177.1200</v>
      </c>
      <c r="D769" t="str">
        <f>T("177.1500")</f>
        <v>177.1500</v>
      </c>
      <c r="E769" t="str">
        <f>T("179.45")</f>
        <v>179.45</v>
      </c>
      <c r="X769" t="s">
        <v>19861</v>
      </c>
      <c r="Y769" t="s">
        <v>19862</v>
      </c>
      <c r="Z769" t="s">
        <v>19863</v>
      </c>
      <c r="AA769" t="s">
        <v>19864</v>
      </c>
      <c r="AB769" t="s">
        <v>19865</v>
      </c>
    </row>
    <row r="770" spans="1:32" x14ac:dyDescent="0.25">
      <c r="A770" t="s">
        <v>12500</v>
      </c>
      <c r="B770" t="s">
        <v>19866</v>
      </c>
      <c r="C770" t="str">
        <f>T("175.105")</f>
        <v>175.105</v>
      </c>
      <c r="D770" t="str">
        <f>T("176.170")</f>
        <v>176.170</v>
      </c>
      <c r="E770" t="str">
        <f>T("176.180")</f>
        <v>176.180</v>
      </c>
      <c r="X770" t="s">
        <v>19866</v>
      </c>
      <c r="Y770" t="s">
        <v>19867</v>
      </c>
      <c r="Z770" t="s">
        <v>19868</v>
      </c>
      <c r="AA770" t="s">
        <v>19869</v>
      </c>
      <c r="AB770" t="s">
        <v>19870</v>
      </c>
    </row>
    <row r="771" spans="1:32" x14ac:dyDescent="0.25">
      <c r="A771" t="s">
        <v>12501</v>
      </c>
      <c r="B771" t="s">
        <v>19871</v>
      </c>
      <c r="C771" t="str">
        <f>T("175.105")</f>
        <v>175.105</v>
      </c>
      <c r="D771" t="str">
        <f>T("175.300")</f>
        <v>175.300</v>
      </c>
      <c r="E771" t="str">
        <f>T("176.170")</f>
        <v>176.170</v>
      </c>
      <c r="F771" t="str">
        <f>T("176.180")</f>
        <v>176.180</v>
      </c>
      <c r="G771" t="str">
        <f>T("177.1010")</f>
        <v>177.1010</v>
      </c>
      <c r="H771" t="str">
        <f>T("178.3790")</f>
        <v>178.3790</v>
      </c>
      <c r="X771" t="s">
        <v>19871</v>
      </c>
      <c r="Y771" t="s">
        <v>19872</v>
      </c>
      <c r="Z771" t="s">
        <v>19873</v>
      </c>
      <c r="AA771" t="s">
        <v>19874</v>
      </c>
      <c r="AB771" t="s">
        <v>19875</v>
      </c>
    </row>
    <row r="772" spans="1:32" x14ac:dyDescent="0.25">
      <c r="A772" t="s">
        <v>12502</v>
      </c>
      <c r="B772" t="s">
        <v>19876</v>
      </c>
      <c r="C772" t="str">
        <f>T("175.105")</f>
        <v>175.105</v>
      </c>
      <c r="D772" t="str">
        <f>T("176.170")</f>
        <v>176.170</v>
      </c>
      <c r="E772" t="str">
        <f>T("176.180")</f>
        <v>176.180</v>
      </c>
      <c r="F772" t="str">
        <f>T("177.1010")</f>
        <v>177.1010</v>
      </c>
      <c r="G772" t="str">
        <f>T("178.3790")</f>
        <v>178.3790</v>
      </c>
      <c r="X772" t="s">
        <v>19876</v>
      </c>
      <c r="Y772" t="s">
        <v>19877</v>
      </c>
      <c r="Z772" t="s">
        <v>19878</v>
      </c>
      <c r="AA772" t="s">
        <v>19879</v>
      </c>
    </row>
    <row r="773" spans="1:32" x14ac:dyDescent="0.25">
      <c r="A773" t="s">
        <v>12503</v>
      </c>
      <c r="B773" t="s">
        <v>19880</v>
      </c>
      <c r="C773" t="str">
        <f>T("177.2260")</f>
        <v>177.2260</v>
      </c>
      <c r="X773" t="s">
        <v>19881</v>
      </c>
      <c r="Y773" t="s">
        <v>19882</v>
      </c>
      <c r="Z773" t="s">
        <v>19883</v>
      </c>
      <c r="AA773" t="s">
        <v>19884</v>
      </c>
      <c r="AB773" t="s">
        <v>19885</v>
      </c>
    </row>
    <row r="774" spans="1:32" x14ac:dyDescent="0.25">
      <c r="A774" t="s">
        <v>12504</v>
      </c>
      <c r="B774" t="s">
        <v>19886</v>
      </c>
      <c r="C774" t="str">
        <f>T("175.105")</f>
        <v>175.105</v>
      </c>
      <c r="D774" t="str">
        <f>T("176.180")</f>
        <v>176.180</v>
      </c>
      <c r="E774" t="str">
        <f>T("177.1010")</f>
        <v>177.1010</v>
      </c>
      <c r="X774" t="s">
        <v>19886</v>
      </c>
      <c r="Y774" t="s">
        <v>19887</v>
      </c>
      <c r="Z774" t="s">
        <v>19888</v>
      </c>
      <c r="AA774" t="s">
        <v>19889</v>
      </c>
      <c r="AB774" t="s">
        <v>19890</v>
      </c>
      <c r="AC774" t="s">
        <v>19891</v>
      </c>
    </row>
    <row r="775" spans="1:32" x14ac:dyDescent="0.25">
      <c r="A775" t="s">
        <v>12505</v>
      </c>
      <c r="B775" t="s">
        <v>19892</v>
      </c>
      <c r="C775" t="str">
        <f>T("175.105")</f>
        <v>175.105</v>
      </c>
      <c r="X775" t="s">
        <v>19893</v>
      </c>
      <c r="Y775" t="s">
        <v>19894</v>
      </c>
    </row>
    <row r="776" spans="1:32" x14ac:dyDescent="0.25">
      <c r="A776" t="s">
        <v>12506</v>
      </c>
      <c r="B776" t="s">
        <v>19895</v>
      </c>
      <c r="C776" t="str">
        <f>T("175.105")</f>
        <v>175.105</v>
      </c>
      <c r="D776" t="str">
        <f>T("175.300")</f>
        <v>175.300</v>
      </c>
      <c r="E776" t="str">
        <f>T("176.170")</f>
        <v>176.170</v>
      </c>
      <c r="F776" t="str">
        <f>T("176.180")</f>
        <v>176.180</v>
      </c>
      <c r="X776" t="s">
        <v>19895</v>
      </c>
      <c r="Y776" t="s">
        <v>19896</v>
      </c>
      <c r="Z776" t="s">
        <v>19897</v>
      </c>
      <c r="AA776" t="s">
        <v>19898</v>
      </c>
      <c r="AB776" t="s">
        <v>19899</v>
      </c>
      <c r="AC776" t="s">
        <v>19900</v>
      </c>
    </row>
    <row r="777" spans="1:32" x14ac:dyDescent="0.25">
      <c r="A777" t="s">
        <v>12507</v>
      </c>
      <c r="B777" t="s">
        <v>19901</v>
      </c>
      <c r="C777" t="str">
        <f>T("175.105")</f>
        <v>175.105</v>
      </c>
      <c r="D777" t="str">
        <f>T("176.170")</f>
        <v>176.170</v>
      </c>
      <c r="E777" t="str">
        <f>T("176.180")</f>
        <v>176.180</v>
      </c>
      <c r="F777" t="str">
        <f>T("177.1010")</f>
        <v>177.1010</v>
      </c>
      <c r="X777" t="s">
        <v>19901</v>
      </c>
      <c r="Y777" t="s">
        <v>19902</v>
      </c>
      <c r="Z777" t="s">
        <v>19903</v>
      </c>
      <c r="AA777" t="s">
        <v>19904</v>
      </c>
      <c r="AB777" t="s">
        <v>19905</v>
      </c>
      <c r="AC777" t="s">
        <v>19906</v>
      </c>
    </row>
    <row r="778" spans="1:32" x14ac:dyDescent="0.25">
      <c r="A778" t="s">
        <v>12508</v>
      </c>
      <c r="B778" t="s">
        <v>19907</v>
      </c>
      <c r="C778" t="str">
        <f>T("175.105")</f>
        <v>175.105</v>
      </c>
      <c r="D778" t="str">
        <f>T("176.170")</f>
        <v>176.170</v>
      </c>
      <c r="E778" t="str">
        <f>T("176.180")</f>
        <v>176.180</v>
      </c>
      <c r="F778" t="str">
        <f>T("177.1010")</f>
        <v>177.1010</v>
      </c>
      <c r="X778" t="s">
        <v>19907</v>
      </c>
      <c r="Y778" t="s">
        <v>19908</v>
      </c>
      <c r="Z778" t="s">
        <v>19909</v>
      </c>
      <c r="AA778" t="s">
        <v>19910</v>
      </c>
      <c r="AB778" t="s">
        <v>19911</v>
      </c>
      <c r="AC778" t="s">
        <v>19912</v>
      </c>
    </row>
    <row r="779" spans="1:32" x14ac:dyDescent="0.25">
      <c r="A779" t="s">
        <v>12509</v>
      </c>
      <c r="B779" t="s">
        <v>19913</v>
      </c>
      <c r="C779" t="str">
        <f>T("177.2260")</f>
        <v>177.2260</v>
      </c>
      <c r="X779" t="s">
        <v>19913</v>
      </c>
      <c r="Y779" t="s">
        <v>19914</v>
      </c>
      <c r="Z779" t="s">
        <v>19915</v>
      </c>
      <c r="AA779" t="s">
        <v>19916</v>
      </c>
      <c r="AB779" t="s">
        <v>19917</v>
      </c>
      <c r="AC779" t="s">
        <v>19918</v>
      </c>
      <c r="AD779" t="s">
        <v>19919</v>
      </c>
      <c r="AE779" t="s">
        <v>19920</v>
      </c>
    </row>
    <row r="780" spans="1:32" x14ac:dyDescent="0.25">
      <c r="A780" t="s">
        <v>12510</v>
      </c>
      <c r="B780" t="s">
        <v>19921</v>
      </c>
      <c r="C780" t="str">
        <f>T("175.105")</f>
        <v>175.105</v>
      </c>
      <c r="D780" t="str">
        <f>T("175.300")</f>
        <v>175.300</v>
      </c>
      <c r="E780" t="str">
        <f>T("175.320")</f>
        <v>175.320</v>
      </c>
      <c r="F780" t="str">
        <f>T("176.170")</f>
        <v>176.170</v>
      </c>
      <c r="G780" t="str">
        <f>T("176.180")</f>
        <v>176.180</v>
      </c>
      <c r="H780" t="str">
        <f>T("177.1010")</f>
        <v>177.1010</v>
      </c>
      <c r="X780" t="s">
        <v>19921</v>
      </c>
      <c r="Y780" t="s">
        <v>19922</v>
      </c>
      <c r="Z780" t="s">
        <v>19923</v>
      </c>
      <c r="AA780" t="s">
        <v>19924</v>
      </c>
    </row>
    <row r="781" spans="1:32" x14ac:dyDescent="0.25">
      <c r="A781" t="s">
        <v>12511</v>
      </c>
      <c r="B781" t="s">
        <v>19925</v>
      </c>
      <c r="C781" t="str">
        <f>T("175.105")</f>
        <v>175.105</v>
      </c>
      <c r="D781" t="str">
        <f>T("176.170")</f>
        <v>176.170</v>
      </c>
      <c r="E781" t="str">
        <f>T("176.180")</f>
        <v>176.180</v>
      </c>
      <c r="F781" t="str">
        <f>T("177.1010")</f>
        <v>177.1010</v>
      </c>
      <c r="X781" t="s">
        <v>19925</v>
      </c>
      <c r="Y781" t="s">
        <v>19926</v>
      </c>
      <c r="Z781" t="s">
        <v>19927</v>
      </c>
      <c r="AA781" t="s">
        <v>19928</v>
      </c>
      <c r="AB781" t="s">
        <v>19929</v>
      </c>
      <c r="AC781" t="s">
        <v>19930</v>
      </c>
    </row>
    <row r="782" spans="1:32" x14ac:dyDescent="0.25">
      <c r="A782" t="s">
        <v>12512</v>
      </c>
      <c r="B782" t="s">
        <v>19931</v>
      </c>
      <c r="C782" t="str">
        <f>T("175.105")</f>
        <v>175.105</v>
      </c>
      <c r="D782" t="str">
        <f>T("175.300")</f>
        <v>175.300</v>
      </c>
      <c r="E782" t="str">
        <f>T("175.320")</f>
        <v>175.320</v>
      </c>
      <c r="X782" t="s">
        <v>19931</v>
      </c>
      <c r="Y782" t="s">
        <v>19932</v>
      </c>
      <c r="Z782" t="s">
        <v>19933</v>
      </c>
      <c r="AA782" t="s">
        <v>19934</v>
      </c>
      <c r="AB782" t="s">
        <v>19935</v>
      </c>
      <c r="AC782" t="s">
        <v>19936</v>
      </c>
    </row>
    <row r="783" spans="1:32" x14ac:dyDescent="0.25">
      <c r="A783" t="s">
        <v>12513</v>
      </c>
      <c r="B783" t="s">
        <v>19937</v>
      </c>
      <c r="C783" t="str">
        <f>T("175.105")</f>
        <v>175.105</v>
      </c>
      <c r="D783" t="str">
        <f>T("175.300")</f>
        <v>175.300</v>
      </c>
      <c r="E783" t="str">
        <f>T("175.320")</f>
        <v>175.320</v>
      </c>
      <c r="X783" t="s">
        <v>19937</v>
      </c>
      <c r="Y783" t="s">
        <v>19938</v>
      </c>
      <c r="Z783" t="s">
        <v>19939</v>
      </c>
      <c r="AA783" t="s">
        <v>19940</v>
      </c>
      <c r="AB783" t="s">
        <v>19941</v>
      </c>
    </row>
    <row r="784" spans="1:32" x14ac:dyDescent="0.25">
      <c r="A784" t="s">
        <v>12514</v>
      </c>
      <c r="B784" t="s">
        <v>19942</v>
      </c>
      <c r="C784" t="str">
        <f>T("177.1200")</f>
        <v>177.1200</v>
      </c>
      <c r="D784" t="str">
        <f>T("177.1580")</f>
        <v>177.1580</v>
      </c>
      <c r="E784" t="str">
        <f>T("178.1005")</f>
        <v>178.1005</v>
      </c>
      <c r="X784" t="s">
        <v>19942</v>
      </c>
      <c r="Y784" t="s">
        <v>19943</v>
      </c>
      <c r="Z784" t="s">
        <v>19944</v>
      </c>
      <c r="AA784" t="s">
        <v>19945</v>
      </c>
      <c r="AB784" t="s">
        <v>19946</v>
      </c>
      <c r="AC784" t="s">
        <v>19947</v>
      </c>
      <c r="AD784" t="s">
        <v>19948</v>
      </c>
      <c r="AE784" t="s">
        <v>19949</v>
      </c>
      <c r="AF784" t="s">
        <v>19950</v>
      </c>
    </row>
    <row r="785" spans="1:35" x14ac:dyDescent="0.25">
      <c r="A785" t="s">
        <v>12515</v>
      </c>
      <c r="B785" t="s">
        <v>19951</v>
      </c>
      <c r="C785" t="str">
        <f>T("175.105")</f>
        <v>175.105</v>
      </c>
      <c r="D785" t="str">
        <f>T("176.180")</f>
        <v>176.180</v>
      </c>
      <c r="E785" t="str">
        <f>T("177.1950")</f>
        <v>177.1950</v>
      </c>
      <c r="F785" t="str">
        <f>T("178.2650")</f>
        <v>178.2650</v>
      </c>
      <c r="X785" t="s">
        <v>19951</v>
      </c>
      <c r="Y785" t="s">
        <v>19952</v>
      </c>
      <c r="Z785" t="s">
        <v>19953</v>
      </c>
      <c r="AA785" t="s">
        <v>19954</v>
      </c>
    </row>
    <row r="786" spans="1:35" x14ac:dyDescent="0.25">
      <c r="A786" t="s">
        <v>12516</v>
      </c>
      <c r="B786" t="s">
        <v>19955</v>
      </c>
      <c r="C786" t="str">
        <f>T("176.180")</f>
        <v>176.180</v>
      </c>
      <c r="X786" t="s">
        <v>19955</v>
      </c>
      <c r="Y786" t="s">
        <v>19956</v>
      </c>
      <c r="Z786" t="s">
        <v>19957</v>
      </c>
      <c r="AA786" t="s">
        <v>19958</v>
      </c>
    </row>
    <row r="787" spans="1:35" x14ac:dyDescent="0.25">
      <c r="A787" t="s">
        <v>12517</v>
      </c>
      <c r="B787" t="s">
        <v>19959</v>
      </c>
      <c r="C787" t="str">
        <f>T("177.1200")</f>
        <v>177.1200</v>
      </c>
      <c r="D787" t="str">
        <f>T("177.1210")</f>
        <v>177.1210</v>
      </c>
      <c r="E787" t="str">
        <f>T("177.1520")</f>
        <v>177.1520</v>
      </c>
      <c r="F787" t="str">
        <f>T("177.2600")</f>
        <v>177.2600</v>
      </c>
      <c r="G787" t="str">
        <f>T("178.1005")</f>
        <v>178.1005</v>
      </c>
      <c r="X787" t="s">
        <v>19959</v>
      </c>
      <c r="Y787" t="s">
        <v>19960</v>
      </c>
      <c r="Z787" t="s">
        <v>19961</v>
      </c>
      <c r="AA787" t="s">
        <v>19962</v>
      </c>
      <c r="AB787" t="s">
        <v>19963</v>
      </c>
    </row>
    <row r="788" spans="1:35" x14ac:dyDescent="0.25">
      <c r="A788" t="s">
        <v>12518</v>
      </c>
      <c r="B788" t="s">
        <v>19964</v>
      </c>
      <c r="C788" t="str">
        <f>T("177.1200")</f>
        <v>177.1200</v>
      </c>
      <c r="D788" t="str">
        <f>T("177.1520")</f>
        <v>177.1520</v>
      </c>
      <c r="E788" t="str">
        <f>T("177.2600")</f>
        <v>177.2600</v>
      </c>
      <c r="F788" t="str">
        <f>T("178.1005")</f>
        <v>178.1005</v>
      </c>
      <c r="X788" t="s">
        <v>19964</v>
      </c>
      <c r="Y788" t="s">
        <v>19965</v>
      </c>
      <c r="Z788" t="s">
        <v>19966</v>
      </c>
      <c r="AA788" t="s">
        <v>19967</v>
      </c>
      <c r="AB788" t="s">
        <v>19968</v>
      </c>
    </row>
    <row r="789" spans="1:35" x14ac:dyDescent="0.25">
      <c r="A789" t="s">
        <v>12519</v>
      </c>
      <c r="B789" t="s">
        <v>19969</v>
      </c>
      <c r="C789" t="str">
        <f>T("177.1200")</f>
        <v>177.1200</v>
      </c>
      <c r="D789" t="str">
        <f>T("177.1500")</f>
        <v>177.1500</v>
      </c>
      <c r="E789" t="str">
        <f>T("179.45")</f>
        <v>179.45</v>
      </c>
      <c r="X789" t="s">
        <v>19969</v>
      </c>
      <c r="Y789" t="s">
        <v>19970</v>
      </c>
      <c r="Z789" t="s">
        <v>19971</v>
      </c>
      <c r="AA789" t="s">
        <v>19972</v>
      </c>
      <c r="AB789" t="s">
        <v>19973</v>
      </c>
      <c r="AC789" t="s">
        <v>19974</v>
      </c>
      <c r="AD789" t="s">
        <v>19975</v>
      </c>
      <c r="AE789" t="s">
        <v>19976</v>
      </c>
    </row>
    <row r="790" spans="1:35" x14ac:dyDescent="0.25">
      <c r="A790" t="s">
        <v>12520</v>
      </c>
      <c r="B790" t="s">
        <v>19977</v>
      </c>
      <c r="C790" t="str">
        <f>T("175.105")</f>
        <v>175.105</v>
      </c>
      <c r="D790" t="str">
        <f>T("175.300")</f>
        <v>175.300</v>
      </c>
      <c r="E790" t="str">
        <f>T("175.320")</f>
        <v>175.320</v>
      </c>
      <c r="F790" t="str">
        <f>T("177.1390")</f>
        <v>177.1390</v>
      </c>
      <c r="G790" t="str">
        <f>T("177.1630")</f>
        <v>177.1630</v>
      </c>
      <c r="H790" t="str">
        <f>T("177.1850")</f>
        <v>177.1850</v>
      </c>
      <c r="I790" t="str">
        <f>T("177.2260")</f>
        <v>177.2260</v>
      </c>
      <c r="J790" t="str">
        <f>T("177.2420")</f>
        <v>177.2420</v>
      </c>
      <c r="K790" t="str">
        <f>T("177.2800")</f>
        <v>177.2800</v>
      </c>
      <c r="L790" t="str">
        <f>T("178.1005")</f>
        <v>178.1005</v>
      </c>
      <c r="M790" t="str">
        <f>T("179.45")</f>
        <v>179.45</v>
      </c>
      <c r="X790" t="s">
        <v>19977</v>
      </c>
      <c r="Y790" t="s">
        <v>19978</v>
      </c>
      <c r="Z790" t="s">
        <v>19979</v>
      </c>
      <c r="AA790" t="s">
        <v>19980</v>
      </c>
      <c r="AB790" t="s">
        <v>19981</v>
      </c>
      <c r="AC790" t="s">
        <v>19982</v>
      </c>
      <c r="AD790" t="s">
        <v>19983</v>
      </c>
      <c r="AE790" t="s">
        <v>19984</v>
      </c>
      <c r="AF790" t="s">
        <v>19985</v>
      </c>
      <c r="AG790" t="s">
        <v>19986</v>
      </c>
      <c r="AH790" t="s">
        <v>19987</v>
      </c>
      <c r="AI790" t="s">
        <v>19988</v>
      </c>
    </row>
    <row r="791" spans="1:35" x14ac:dyDescent="0.25">
      <c r="A791" t="s">
        <v>12521</v>
      </c>
      <c r="B791" t="s">
        <v>19989</v>
      </c>
      <c r="C791" t="str">
        <f>T("175.105")</f>
        <v>175.105</v>
      </c>
      <c r="D791" t="str">
        <f>T("175.320")</f>
        <v>175.320</v>
      </c>
      <c r="E791" t="str">
        <f>T("175.360")</f>
        <v>175.360</v>
      </c>
      <c r="F791" t="str">
        <f>T("175.365")</f>
        <v>175.365</v>
      </c>
      <c r="G791" t="str">
        <f>T("176.170")</f>
        <v>176.170</v>
      </c>
      <c r="H791" t="str">
        <f>T("176.180")</f>
        <v>176.180</v>
      </c>
      <c r="I791" t="str">
        <f>T("177.1010")</f>
        <v>177.1010</v>
      </c>
      <c r="J791" t="str">
        <f>T("177.1200")</f>
        <v>177.1200</v>
      </c>
      <c r="K791" t="str">
        <f>T("177.1630")</f>
        <v>177.1630</v>
      </c>
      <c r="L791" t="str">
        <f>T("177.1990")</f>
        <v>177.1990</v>
      </c>
      <c r="M791" t="str">
        <f>T("178.1005")</f>
        <v>178.1005</v>
      </c>
      <c r="N791" t="str">
        <f>T("179.45")</f>
        <v>179.45</v>
      </c>
      <c r="X791" t="s">
        <v>19989</v>
      </c>
      <c r="Y791" t="s">
        <v>19990</v>
      </c>
      <c r="Z791" t="s">
        <v>19991</v>
      </c>
      <c r="AA791" t="s">
        <v>19992</v>
      </c>
      <c r="AB791" t="s">
        <v>19993</v>
      </c>
      <c r="AC791" t="s">
        <v>19994</v>
      </c>
    </row>
    <row r="792" spans="1:35" x14ac:dyDescent="0.25">
      <c r="A792" t="s">
        <v>12522</v>
      </c>
      <c r="B792" t="s">
        <v>19995</v>
      </c>
      <c r="C792" t="str">
        <f>T("177.1315")</f>
        <v>177.1315</v>
      </c>
      <c r="D792" t="str">
        <f>T("177.1630")</f>
        <v>177.1630</v>
      </c>
      <c r="X792" t="s">
        <v>19995</v>
      </c>
      <c r="Y792" t="s">
        <v>19996</v>
      </c>
      <c r="Z792" t="s">
        <v>19997</v>
      </c>
    </row>
    <row r="793" spans="1:35" x14ac:dyDescent="0.25">
      <c r="A793" t="s">
        <v>12523</v>
      </c>
      <c r="B793" t="s">
        <v>19998</v>
      </c>
      <c r="C793" t="str">
        <f>T("175.105")</f>
        <v>175.105</v>
      </c>
      <c r="D793" t="str">
        <f>T("177.1312")</f>
        <v>177.1312</v>
      </c>
      <c r="E793" t="str">
        <f>T("178.1005")</f>
        <v>178.1005</v>
      </c>
      <c r="X793" t="s">
        <v>19999</v>
      </c>
      <c r="Y793" t="s">
        <v>20000</v>
      </c>
      <c r="Z793" t="s">
        <v>20001</v>
      </c>
      <c r="AA793" t="s">
        <v>20002</v>
      </c>
      <c r="AB793" t="s">
        <v>20003</v>
      </c>
    </row>
    <row r="794" spans="1:35" x14ac:dyDescent="0.25">
      <c r="A794" t="s">
        <v>12524</v>
      </c>
      <c r="B794" t="s">
        <v>20004</v>
      </c>
      <c r="C794" t="str">
        <f>T("175.105")</f>
        <v>175.105</v>
      </c>
      <c r="D794" t="str">
        <f>T("175.300")</f>
        <v>175.300</v>
      </c>
      <c r="X794" t="s">
        <v>20005</v>
      </c>
      <c r="Y794" t="s">
        <v>20006</v>
      </c>
      <c r="Z794" t="s">
        <v>20007</v>
      </c>
      <c r="AA794" t="s">
        <v>20008</v>
      </c>
      <c r="AB794" t="s">
        <v>20009</v>
      </c>
      <c r="AC794" t="s">
        <v>20010</v>
      </c>
      <c r="AD794" t="s">
        <v>20011</v>
      </c>
    </row>
    <row r="795" spans="1:35" x14ac:dyDescent="0.25">
      <c r="A795" t="s">
        <v>12525</v>
      </c>
      <c r="B795" t="s">
        <v>20012</v>
      </c>
      <c r="C795" t="str">
        <f>T("175.105")</f>
        <v>175.105</v>
      </c>
      <c r="D795" t="str">
        <f>T("176.170")</f>
        <v>176.170</v>
      </c>
      <c r="X795" t="s">
        <v>20013</v>
      </c>
      <c r="Y795" t="s">
        <v>20012</v>
      </c>
      <c r="Z795" t="s">
        <v>20014</v>
      </c>
      <c r="AA795" t="s">
        <v>20015</v>
      </c>
      <c r="AB795" t="s">
        <v>20016</v>
      </c>
    </row>
    <row r="796" spans="1:35" x14ac:dyDescent="0.25">
      <c r="A796" t="s">
        <v>12526</v>
      </c>
      <c r="B796" t="s">
        <v>20017</v>
      </c>
      <c r="C796" t="str">
        <f>T("175.105")</f>
        <v>175.105</v>
      </c>
      <c r="D796" t="str">
        <f>T("176.170")</f>
        <v>176.170</v>
      </c>
      <c r="E796" t="str">
        <f>T("176.180")</f>
        <v>176.180</v>
      </c>
      <c r="F796" t="str">
        <f>T("178.3790")</f>
        <v>178.3790</v>
      </c>
      <c r="X796" t="s">
        <v>20017</v>
      </c>
      <c r="Y796" t="s">
        <v>20018</v>
      </c>
      <c r="Z796" t="s">
        <v>20019</v>
      </c>
      <c r="AA796" t="s">
        <v>20020</v>
      </c>
      <c r="AB796" t="s">
        <v>20021</v>
      </c>
      <c r="AC796" t="s">
        <v>20022</v>
      </c>
      <c r="AD796" t="s">
        <v>20023</v>
      </c>
      <c r="AE796" t="s">
        <v>20024</v>
      </c>
      <c r="AF796" t="s">
        <v>20025</v>
      </c>
    </row>
    <row r="797" spans="1:35" x14ac:dyDescent="0.25">
      <c r="A797" t="s">
        <v>12527</v>
      </c>
      <c r="B797" t="s">
        <v>20026</v>
      </c>
      <c r="C797" t="str">
        <f>T("175.105")</f>
        <v>175.105</v>
      </c>
      <c r="D797" t="str">
        <f>T("176.180")</f>
        <v>176.180</v>
      </c>
      <c r="X797" t="s">
        <v>20026</v>
      </c>
      <c r="Y797" t="s">
        <v>20027</v>
      </c>
      <c r="Z797" t="s">
        <v>20028</v>
      </c>
      <c r="AA797" t="s">
        <v>20029</v>
      </c>
      <c r="AB797" t="s">
        <v>20030</v>
      </c>
      <c r="AC797" t="s">
        <v>20031</v>
      </c>
    </row>
    <row r="798" spans="1:35" x14ac:dyDescent="0.25">
      <c r="A798" t="s">
        <v>12528</v>
      </c>
      <c r="B798" t="s">
        <v>20032</v>
      </c>
      <c r="C798" t="str">
        <f>T("177.2450")</f>
        <v>177.2450</v>
      </c>
      <c r="X798" t="s">
        <v>20033</v>
      </c>
      <c r="Y798" t="s">
        <v>20034</v>
      </c>
      <c r="Z798" t="s">
        <v>20035</v>
      </c>
      <c r="AA798" t="s">
        <v>20036</v>
      </c>
      <c r="AB798" t="s">
        <v>20037</v>
      </c>
    </row>
    <row r="799" spans="1:35" x14ac:dyDescent="0.25">
      <c r="A799" t="s">
        <v>12529</v>
      </c>
      <c r="B799" t="s">
        <v>20038</v>
      </c>
      <c r="C799" t="str">
        <f>T("175.105")</f>
        <v>175.105</v>
      </c>
      <c r="D799" t="str">
        <f>T("175.320")</f>
        <v>175.320</v>
      </c>
      <c r="E799" t="str">
        <f>T("176.170")</f>
        <v>176.170</v>
      </c>
      <c r="F799" t="str">
        <f>T("176.180")</f>
        <v>176.180</v>
      </c>
      <c r="G799" t="str">
        <f>T("177.1200")</f>
        <v>177.1200</v>
      </c>
      <c r="H799" t="str">
        <f>T("177.1630")</f>
        <v>177.1630</v>
      </c>
      <c r="X799" t="s">
        <v>20038</v>
      </c>
      <c r="Y799" t="s">
        <v>20039</v>
      </c>
      <c r="Z799" t="s">
        <v>20040</v>
      </c>
      <c r="AA799" t="s">
        <v>20041</v>
      </c>
      <c r="AB799" t="s">
        <v>20042</v>
      </c>
      <c r="AC799" t="s">
        <v>20043</v>
      </c>
      <c r="AD799" t="s">
        <v>20044</v>
      </c>
    </row>
    <row r="800" spans="1:35" x14ac:dyDescent="0.25">
      <c r="A800" t="s">
        <v>12530</v>
      </c>
      <c r="B800" t="s">
        <v>20045</v>
      </c>
      <c r="C800" t="str">
        <f>T("175.300")</f>
        <v>175.300</v>
      </c>
      <c r="D800" t="str">
        <f>T("177.2410")</f>
        <v>177.2410</v>
      </c>
      <c r="X800" t="s">
        <v>20046</v>
      </c>
      <c r="Y800" t="s">
        <v>20047</v>
      </c>
      <c r="Z800" t="s">
        <v>20048</v>
      </c>
      <c r="AA800" t="s">
        <v>20049</v>
      </c>
      <c r="AB800" t="s">
        <v>20045</v>
      </c>
      <c r="AC800" t="s">
        <v>20050</v>
      </c>
    </row>
    <row r="801" spans="1:33" x14ac:dyDescent="0.25">
      <c r="A801" t="s">
        <v>12531</v>
      </c>
      <c r="B801" t="s">
        <v>20051</v>
      </c>
      <c r="X801" t="s">
        <v>20051</v>
      </c>
      <c r="Y801" t="s">
        <v>20052</v>
      </c>
      <c r="Z801" t="s">
        <v>20053</v>
      </c>
      <c r="AA801" t="s">
        <v>20054</v>
      </c>
      <c r="AB801" t="s">
        <v>20055</v>
      </c>
      <c r="AC801" t="s">
        <v>20056</v>
      </c>
    </row>
    <row r="802" spans="1:33" x14ac:dyDescent="0.25">
      <c r="A802" t="s">
        <v>12532</v>
      </c>
      <c r="B802" t="s">
        <v>20057</v>
      </c>
      <c r="C802" t="str">
        <f>T("175.300")</f>
        <v>175.300</v>
      </c>
      <c r="D802" t="str">
        <f>T("177.2410")</f>
        <v>177.2410</v>
      </c>
      <c r="X802" t="s">
        <v>20058</v>
      </c>
      <c r="Y802" t="s">
        <v>20059</v>
      </c>
      <c r="Z802" t="s">
        <v>20060</v>
      </c>
      <c r="AA802" t="s">
        <v>20057</v>
      </c>
      <c r="AB802" t="s">
        <v>20061</v>
      </c>
      <c r="AC802" t="s">
        <v>20062</v>
      </c>
    </row>
    <row r="803" spans="1:33" x14ac:dyDescent="0.25">
      <c r="A803" t="s">
        <v>12533</v>
      </c>
      <c r="B803" t="s">
        <v>20063</v>
      </c>
      <c r="X803" t="s">
        <v>20063</v>
      </c>
      <c r="Y803" t="s">
        <v>20064</v>
      </c>
      <c r="Z803" t="s">
        <v>20065</v>
      </c>
      <c r="AA803" t="s">
        <v>20066</v>
      </c>
      <c r="AB803" t="s">
        <v>20067</v>
      </c>
      <c r="AC803" t="s">
        <v>20068</v>
      </c>
    </row>
    <row r="804" spans="1:33" x14ac:dyDescent="0.25">
      <c r="A804" t="s">
        <v>12534</v>
      </c>
      <c r="B804" t="s">
        <v>20069</v>
      </c>
      <c r="C804" t="str">
        <f>T("175.105")</f>
        <v>175.105</v>
      </c>
      <c r="D804" t="str">
        <f>T("175.300")</f>
        <v>175.300</v>
      </c>
      <c r="X804" t="s">
        <v>20070</v>
      </c>
      <c r="Y804" t="s">
        <v>20071</v>
      </c>
      <c r="Z804" t="s">
        <v>20072</v>
      </c>
      <c r="AA804" t="s">
        <v>20073</v>
      </c>
    </row>
    <row r="805" spans="1:33" x14ac:dyDescent="0.25">
      <c r="A805" t="s">
        <v>12535</v>
      </c>
      <c r="B805" t="s">
        <v>20074</v>
      </c>
      <c r="C805" t="str">
        <f>T("175.105")</f>
        <v>175.105</v>
      </c>
      <c r="D805" t="str">
        <f>T("176.170")</f>
        <v>176.170</v>
      </c>
      <c r="E805" t="str">
        <f>T("176.180")</f>
        <v>176.180</v>
      </c>
      <c r="X805" t="s">
        <v>20074</v>
      </c>
      <c r="Y805" t="s">
        <v>20075</v>
      </c>
      <c r="Z805" t="s">
        <v>20076</v>
      </c>
      <c r="AA805" t="s">
        <v>20077</v>
      </c>
      <c r="AB805" t="s">
        <v>20078</v>
      </c>
    </row>
    <row r="806" spans="1:33" x14ac:dyDescent="0.25">
      <c r="A806" t="s">
        <v>12536</v>
      </c>
      <c r="B806" t="s">
        <v>20079</v>
      </c>
      <c r="C806" t="str">
        <f>T("175.105")</f>
        <v>175.105</v>
      </c>
      <c r="D806" t="str">
        <f>T("176.180")</f>
        <v>176.180</v>
      </c>
      <c r="X806" t="s">
        <v>20079</v>
      </c>
      <c r="Y806" t="s">
        <v>20080</v>
      </c>
      <c r="Z806" t="s">
        <v>20081</v>
      </c>
      <c r="AA806" t="s">
        <v>20082</v>
      </c>
      <c r="AB806" t="s">
        <v>20083</v>
      </c>
      <c r="AC806" t="s">
        <v>20084</v>
      </c>
    </row>
    <row r="807" spans="1:33" x14ac:dyDescent="0.25">
      <c r="A807" t="s">
        <v>12537</v>
      </c>
      <c r="B807" t="s">
        <v>20085</v>
      </c>
      <c r="C807" t="str">
        <f>T("177.1550")</f>
        <v>177.1550</v>
      </c>
      <c r="X807" t="s">
        <v>20086</v>
      </c>
      <c r="Y807" t="s">
        <v>20087</v>
      </c>
      <c r="Z807" t="s">
        <v>20088</v>
      </c>
      <c r="AA807" t="s">
        <v>20089</v>
      </c>
    </row>
    <row r="808" spans="1:33" x14ac:dyDescent="0.25">
      <c r="A808" t="s">
        <v>12538</v>
      </c>
      <c r="B808" t="s">
        <v>20090</v>
      </c>
      <c r="C808" t="str">
        <f>T("175.105")</f>
        <v>175.105</v>
      </c>
      <c r="X808" t="s">
        <v>20090</v>
      </c>
      <c r="Y808" t="s">
        <v>20091</v>
      </c>
      <c r="Z808" t="s">
        <v>20092</v>
      </c>
      <c r="AA808" t="s">
        <v>20093</v>
      </c>
      <c r="AB808" t="s">
        <v>20094</v>
      </c>
      <c r="AC808" t="s">
        <v>20095</v>
      </c>
      <c r="AD808" t="s">
        <v>20096</v>
      </c>
    </row>
    <row r="809" spans="1:33" x14ac:dyDescent="0.25">
      <c r="A809" t="s">
        <v>12539</v>
      </c>
      <c r="B809" t="s">
        <v>20097</v>
      </c>
      <c r="C809" t="str">
        <f>T("175.105")</f>
        <v>175.105</v>
      </c>
      <c r="D809" t="str">
        <f>T("176.170")</f>
        <v>176.170</v>
      </c>
      <c r="E809" t="str">
        <f>T("176.180")</f>
        <v>176.180</v>
      </c>
      <c r="X809" t="s">
        <v>20098</v>
      </c>
      <c r="Y809" t="s">
        <v>20099</v>
      </c>
      <c r="Z809" t="s">
        <v>20100</v>
      </c>
    </row>
    <row r="810" spans="1:33" x14ac:dyDescent="0.25">
      <c r="A810" t="s">
        <v>12540</v>
      </c>
      <c r="B810" t="s">
        <v>20101</v>
      </c>
      <c r="C810" t="str">
        <f>T("177.1200")</f>
        <v>177.1200</v>
      </c>
      <c r="D810" t="str">
        <f>T("177.1520")</f>
        <v>177.1520</v>
      </c>
      <c r="E810" t="str">
        <f>T("178.1005")</f>
        <v>178.1005</v>
      </c>
      <c r="X810" t="s">
        <v>20101</v>
      </c>
      <c r="Y810" t="s">
        <v>20102</v>
      </c>
      <c r="Z810" t="s">
        <v>20103</v>
      </c>
      <c r="AA810" t="s">
        <v>20104</v>
      </c>
    </row>
    <row r="811" spans="1:33" x14ac:dyDescent="0.25">
      <c r="A811" t="s">
        <v>12541</v>
      </c>
      <c r="B811" t="s">
        <v>20105</v>
      </c>
      <c r="C811" t="str">
        <f>T("175.105")</f>
        <v>175.105</v>
      </c>
      <c r="D811" t="str">
        <f>T("175.300")</f>
        <v>175.300</v>
      </c>
      <c r="E811" t="str">
        <f>T("175.380")</f>
        <v>175.380</v>
      </c>
      <c r="F811" t="str">
        <f>T("177.1650")</f>
        <v>177.1650</v>
      </c>
      <c r="G811" t="str">
        <f>T("177.2280")</f>
        <v>177.2280</v>
      </c>
      <c r="X811" t="s">
        <v>20106</v>
      </c>
      <c r="Y811" t="s">
        <v>20107</v>
      </c>
      <c r="Z811" t="s">
        <v>20108</v>
      </c>
      <c r="AA811" t="s">
        <v>20109</v>
      </c>
      <c r="AB811" t="s">
        <v>20110</v>
      </c>
      <c r="AC811" t="s">
        <v>20111</v>
      </c>
      <c r="AD811" t="s">
        <v>20112</v>
      </c>
      <c r="AE811" t="s">
        <v>20113</v>
      </c>
      <c r="AF811" t="s">
        <v>20114</v>
      </c>
      <c r="AG811" t="s">
        <v>20115</v>
      </c>
    </row>
    <row r="812" spans="1:33" x14ac:dyDescent="0.25">
      <c r="A812" t="s">
        <v>12542</v>
      </c>
      <c r="B812" t="s">
        <v>20116</v>
      </c>
      <c r="C812" t="str">
        <f>T("175.105")</f>
        <v>175.105</v>
      </c>
      <c r="D812" t="str">
        <f>T("175.300")</f>
        <v>175.300</v>
      </c>
      <c r="E812" t="str">
        <f>T("176.180")</f>
        <v>176.180</v>
      </c>
      <c r="X812" t="s">
        <v>20116</v>
      </c>
      <c r="Y812" t="s">
        <v>20117</v>
      </c>
      <c r="Z812" t="s">
        <v>20118</v>
      </c>
      <c r="AA812" t="s">
        <v>20119</v>
      </c>
      <c r="AB812" t="s">
        <v>20120</v>
      </c>
    </row>
    <row r="813" spans="1:33" x14ac:dyDescent="0.25">
      <c r="A813" t="s">
        <v>12543</v>
      </c>
      <c r="B813" t="s">
        <v>20121</v>
      </c>
      <c r="C813" t="str">
        <f>T("175.105")</f>
        <v>175.105</v>
      </c>
      <c r="D813" t="str">
        <f>T("176.170")</f>
        <v>176.170</v>
      </c>
      <c r="E813" t="str">
        <f>T("176.180")</f>
        <v>176.180</v>
      </c>
      <c r="X813" t="s">
        <v>20121</v>
      </c>
      <c r="Y813" t="s">
        <v>20122</v>
      </c>
      <c r="Z813" t="s">
        <v>20123</v>
      </c>
      <c r="AA813" t="s">
        <v>20124</v>
      </c>
      <c r="AB813" t="s">
        <v>20125</v>
      </c>
    </row>
    <row r="814" spans="1:33" x14ac:dyDescent="0.25">
      <c r="A814" t="s">
        <v>12544</v>
      </c>
      <c r="B814" t="s">
        <v>20126</v>
      </c>
      <c r="C814" t="str">
        <f>T("175.105")</f>
        <v>175.105</v>
      </c>
      <c r="D814" t="str">
        <f>T("175.320")</f>
        <v>175.320</v>
      </c>
      <c r="E814" t="str">
        <f>T("176.180")</f>
        <v>176.180</v>
      </c>
      <c r="F814" t="str">
        <f>T("177.1010")</f>
        <v>177.1010</v>
      </c>
      <c r="X814" t="s">
        <v>20126</v>
      </c>
      <c r="Y814" t="s">
        <v>20127</v>
      </c>
      <c r="Z814" t="s">
        <v>20128</v>
      </c>
      <c r="AA814" t="s">
        <v>20129</v>
      </c>
      <c r="AB814" t="s">
        <v>20130</v>
      </c>
      <c r="AC814" t="s">
        <v>20131</v>
      </c>
    </row>
    <row r="815" spans="1:33" x14ac:dyDescent="0.25">
      <c r="A815" t="s">
        <v>12545</v>
      </c>
      <c r="B815" t="s">
        <v>20132</v>
      </c>
      <c r="C815" t="str">
        <f>T("175.300")</f>
        <v>175.300</v>
      </c>
      <c r="X815" t="s">
        <v>20132</v>
      </c>
      <c r="Y815" t="s">
        <v>20133</v>
      </c>
      <c r="Z815" t="s">
        <v>20134</v>
      </c>
      <c r="AA815" t="s">
        <v>20135</v>
      </c>
      <c r="AB815" t="s">
        <v>20136</v>
      </c>
    </row>
    <row r="816" spans="1:33" x14ac:dyDescent="0.25">
      <c r="A816" t="s">
        <v>12546</v>
      </c>
      <c r="B816" t="s">
        <v>20137</v>
      </c>
      <c r="C816" t="str">
        <f>T("175.300")</f>
        <v>175.300</v>
      </c>
      <c r="X816" t="s">
        <v>20137</v>
      </c>
      <c r="Y816" t="s">
        <v>20138</v>
      </c>
      <c r="Z816" t="s">
        <v>20139</v>
      </c>
      <c r="AA816" t="s">
        <v>20140</v>
      </c>
      <c r="AB816" t="s">
        <v>20141</v>
      </c>
    </row>
    <row r="817" spans="1:33" x14ac:dyDescent="0.25">
      <c r="A817" t="s">
        <v>12547</v>
      </c>
      <c r="B817" t="s">
        <v>20142</v>
      </c>
      <c r="C817" t="str">
        <f>T("175.105")</f>
        <v>175.105</v>
      </c>
      <c r="D817" t="str">
        <f>T("175.320")</f>
        <v>175.320</v>
      </c>
      <c r="E817" t="str">
        <f>T("176.170")</f>
        <v>176.170</v>
      </c>
      <c r="F817" t="str">
        <f>T("176.180")</f>
        <v>176.180</v>
      </c>
      <c r="X817" t="s">
        <v>20142</v>
      </c>
      <c r="Y817" t="s">
        <v>20143</v>
      </c>
      <c r="Z817" t="s">
        <v>20144</v>
      </c>
      <c r="AA817" t="s">
        <v>20145</v>
      </c>
      <c r="AB817" t="s">
        <v>20146</v>
      </c>
      <c r="AC817" t="s">
        <v>20147</v>
      </c>
    </row>
    <row r="818" spans="1:33" x14ac:dyDescent="0.25">
      <c r="A818" t="s">
        <v>12548</v>
      </c>
      <c r="B818" t="s">
        <v>20148</v>
      </c>
      <c r="C818" t="str">
        <f>T("175.105")</f>
        <v>175.105</v>
      </c>
      <c r="D818" t="str">
        <f>T("176.170")</f>
        <v>176.170</v>
      </c>
      <c r="E818" t="str">
        <f>T("176.180")</f>
        <v>176.180</v>
      </c>
      <c r="X818" t="s">
        <v>20148</v>
      </c>
      <c r="Y818" t="s">
        <v>20149</v>
      </c>
      <c r="Z818" t="s">
        <v>20150</v>
      </c>
      <c r="AA818" t="s">
        <v>20151</v>
      </c>
      <c r="AB818" t="s">
        <v>20152</v>
      </c>
      <c r="AC818" t="s">
        <v>20153</v>
      </c>
      <c r="AD818" t="s">
        <v>20154</v>
      </c>
      <c r="AE818" t="s">
        <v>20155</v>
      </c>
    </row>
    <row r="819" spans="1:33" x14ac:dyDescent="0.25">
      <c r="A819" t="s">
        <v>12549</v>
      </c>
      <c r="B819" t="s">
        <v>20156</v>
      </c>
      <c r="C819" t="str">
        <f>T("175.105")</f>
        <v>175.105</v>
      </c>
      <c r="D819" t="str">
        <f>T("176.170")</f>
        <v>176.170</v>
      </c>
      <c r="E819" t="str">
        <f>T("176.180")</f>
        <v>176.180</v>
      </c>
      <c r="X819" t="s">
        <v>20156</v>
      </c>
      <c r="Y819" t="s">
        <v>20157</v>
      </c>
      <c r="Z819" t="s">
        <v>20158</v>
      </c>
      <c r="AA819" t="s">
        <v>20159</v>
      </c>
    </row>
    <row r="820" spans="1:33" x14ac:dyDescent="0.25">
      <c r="A820" t="s">
        <v>12550</v>
      </c>
      <c r="B820" t="s">
        <v>20160</v>
      </c>
      <c r="C820" t="str">
        <f>T("175.105")</f>
        <v>175.105</v>
      </c>
      <c r="D820" t="str">
        <f>T("176.180")</f>
        <v>176.180</v>
      </c>
      <c r="X820" t="s">
        <v>20160</v>
      </c>
      <c r="Y820" t="s">
        <v>20161</v>
      </c>
      <c r="Z820" t="s">
        <v>20162</v>
      </c>
      <c r="AA820" t="s">
        <v>20163</v>
      </c>
      <c r="AB820" t="s">
        <v>20164</v>
      </c>
      <c r="AC820" t="s">
        <v>20165</v>
      </c>
      <c r="AD820" t="s">
        <v>20166</v>
      </c>
    </row>
    <row r="821" spans="1:33" x14ac:dyDescent="0.25">
      <c r="A821" t="s">
        <v>12551</v>
      </c>
      <c r="B821" t="s">
        <v>20167</v>
      </c>
      <c r="C821" t="str">
        <f>T("175.300")</f>
        <v>175.300</v>
      </c>
      <c r="D821" t="str">
        <f>T("177.2410")</f>
        <v>177.2410</v>
      </c>
      <c r="X821" t="s">
        <v>20168</v>
      </c>
      <c r="Y821" t="s">
        <v>20169</v>
      </c>
      <c r="Z821" t="s">
        <v>20170</v>
      </c>
      <c r="AA821" t="s">
        <v>20171</v>
      </c>
      <c r="AB821" t="s">
        <v>20172</v>
      </c>
      <c r="AC821" t="s">
        <v>20173</v>
      </c>
    </row>
    <row r="822" spans="1:33" x14ac:dyDescent="0.25">
      <c r="A822" t="s">
        <v>12552</v>
      </c>
      <c r="B822" t="s">
        <v>20174</v>
      </c>
      <c r="C822" t="str">
        <f>T("175.300")</f>
        <v>175.300</v>
      </c>
      <c r="D822" t="str">
        <f>T("177.1650")</f>
        <v>177.1650</v>
      </c>
      <c r="X822" t="s">
        <v>20174</v>
      </c>
      <c r="Y822" t="s">
        <v>20175</v>
      </c>
      <c r="Z822" t="s">
        <v>20176</v>
      </c>
      <c r="AA822" t="s">
        <v>20177</v>
      </c>
      <c r="AB822" t="s">
        <v>20178</v>
      </c>
      <c r="AC822" t="s">
        <v>20179</v>
      </c>
      <c r="AD822" t="s">
        <v>20180</v>
      </c>
      <c r="AE822" t="s">
        <v>20181</v>
      </c>
      <c r="AF822" t="s">
        <v>20182</v>
      </c>
      <c r="AG822" t="s">
        <v>20183</v>
      </c>
    </row>
    <row r="823" spans="1:33" x14ac:dyDescent="0.25">
      <c r="A823" t="s">
        <v>12553</v>
      </c>
      <c r="B823" t="s">
        <v>20184</v>
      </c>
      <c r="C823" t="str">
        <f>T("175.105")</f>
        <v>175.105</v>
      </c>
      <c r="D823" t="str">
        <f>T("176.170")</f>
        <v>176.170</v>
      </c>
      <c r="E823" t="str">
        <f>T("176.180")</f>
        <v>176.180</v>
      </c>
      <c r="X823" t="s">
        <v>20184</v>
      </c>
      <c r="Y823" t="s">
        <v>20185</v>
      </c>
      <c r="Z823" t="s">
        <v>20186</v>
      </c>
      <c r="AA823" t="s">
        <v>20187</v>
      </c>
      <c r="AB823" t="s">
        <v>20188</v>
      </c>
      <c r="AC823" t="s">
        <v>20189</v>
      </c>
      <c r="AD823" t="s">
        <v>20190</v>
      </c>
    </row>
    <row r="824" spans="1:33" x14ac:dyDescent="0.25">
      <c r="A824" t="s">
        <v>12554</v>
      </c>
      <c r="B824" t="s">
        <v>20191</v>
      </c>
      <c r="C824" t="str">
        <f>T("175.105")</f>
        <v>175.105</v>
      </c>
      <c r="D824" t="str">
        <f>T("176.170")</f>
        <v>176.170</v>
      </c>
      <c r="E824" t="str">
        <f>T("176.180")</f>
        <v>176.180</v>
      </c>
      <c r="F824" t="str">
        <f>T("177.1010")</f>
        <v>177.1010</v>
      </c>
      <c r="G824" t="str">
        <f>T("178.3790")</f>
        <v>178.3790</v>
      </c>
      <c r="X824" t="s">
        <v>20191</v>
      </c>
      <c r="Y824" t="s">
        <v>20192</v>
      </c>
      <c r="Z824" t="s">
        <v>20193</v>
      </c>
      <c r="AA824" t="s">
        <v>20194</v>
      </c>
      <c r="AB824" t="s">
        <v>20195</v>
      </c>
      <c r="AC824" t="s">
        <v>20196</v>
      </c>
    </row>
    <row r="825" spans="1:33" x14ac:dyDescent="0.25">
      <c r="A825" t="s">
        <v>12555</v>
      </c>
      <c r="B825" t="s">
        <v>20197</v>
      </c>
      <c r="X825" t="s">
        <v>20197</v>
      </c>
      <c r="Y825" t="s">
        <v>20198</v>
      </c>
      <c r="Z825" t="s">
        <v>20199</v>
      </c>
      <c r="AA825" t="s">
        <v>20200</v>
      </c>
      <c r="AB825" t="s">
        <v>20201</v>
      </c>
    </row>
    <row r="826" spans="1:33" x14ac:dyDescent="0.25">
      <c r="A826" t="s">
        <v>12556</v>
      </c>
      <c r="B826" t="s">
        <v>20202</v>
      </c>
      <c r="C826" t="str">
        <f>T("175.300")</f>
        <v>175.300</v>
      </c>
      <c r="D826" t="str">
        <f>T("177.2410")</f>
        <v>177.2410</v>
      </c>
      <c r="X826" t="s">
        <v>20203</v>
      </c>
      <c r="Y826" t="s">
        <v>20204</v>
      </c>
      <c r="Z826" t="s">
        <v>20205</v>
      </c>
      <c r="AA826" t="s">
        <v>20202</v>
      </c>
    </row>
    <row r="827" spans="1:33" x14ac:dyDescent="0.25">
      <c r="A827" t="s">
        <v>12557</v>
      </c>
      <c r="B827" t="s">
        <v>20206</v>
      </c>
      <c r="X827" t="s">
        <v>20206</v>
      </c>
      <c r="Y827" t="s">
        <v>20207</v>
      </c>
      <c r="Z827" t="s">
        <v>20208</v>
      </c>
      <c r="AA827" t="s">
        <v>20209</v>
      </c>
      <c r="AB827" t="s">
        <v>20210</v>
      </c>
      <c r="AC827" t="s">
        <v>20211</v>
      </c>
    </row>
    <row r="828" spans="1:33" x14ac:dyDescent="0.25">
      <c r="A828" t="s">
        <v>12558</v>
      </c>
      <c r="B828" t="s">
        <v>20212</v>
      </c>
      <c r="C828" t="str">
        <f>T("175.105")</f>
        <v>175.105</v>
      </c>
      <c r="X828" t="s">
        <v>20212</v>
      </c>
      <c r="Y828" t="s">
        <v>20213</v>
      </c>
      <c r="Z828" t="s">
        <v>20214</v>
      </c>
      <c r="AA828" t="s">
        <v>20215</v>
      </c>
      <c r="AB828" t="s">
        <v>20216</v>
      </c>
      <c r="AC828" t="s">
        <v>20217</v>
      </c>
      <c r="AD828" t="s">
        <v>20218</v>
      </c>
      <c r="AE828" t="s">
        <v>20219</v>
      </c>
    </row>
    <row r="829" spans="1:33" x14ac:dyDescent="0.25">
      <c r="A829" t="s">
        <v>12559</v>
      </c>
      <c r="B829" t="s">
        <v>20220</v>
      </c>
      <c r="C829" t="str">
        <f>T("175.105")</f>
        <v>175.105</v>
      </c>
      <c r="D829" t="str">
        <f>T("175.300")</f>
        <v>175.300</v>
      </c>
      <c r="E829" t="str">
        <f>T("177.1390")</f>
        <v>177.1390</v>
      </c>
      <c r="X829" t="s">
        <v>20221</v>
      </c>
      <c r="Y829" t="s">
        <v>20222</v>
      </c>
      <c r="Z829" t="s">
        <v>20223</v>
      </c>
      <c r="AA829" t="s">
        <v>20224</v>
      </c>
      <c r="AB829" t="s">
        <v>20225</v>
      </c>
      <c r="AC829" t="s">
        <v>20226</v>
      </c>
    </row>
    <row r="830" spans="1:33" x14ac:dyDescent="0.25">
      <c r="A830" t="s">
        <v>12560</v>
      </c>
      <c r="B830" t="s">
        <v>20227</v>
      </c>
      <c r="C830" t="str">
        <f>T("175.105")</f>
        <v>175.105</v>
      </c>
      <c r="D830" t="str">
        <f>T("176.170")</f>
        <v>176.170</v>
      </c>
      <c r="E830" t="str">
        <f>T("176.180")</f>
        <v>176.180</v>
      </c>
      <c r="X830" t="s">
        <v>20227</v>
      </c>
      <c r="Y830" t="s">
        <v>20228</v>
      </c>
      <c r="Z830" t="s">
        <v>20229</v>
      </c>
      <c r="AA830" t="s">
        <v>20230</v>
      </c>
      <c r="AB830" t="s">
        <v>20231</v>
      </c>
      <c r="AC830" t="s">
        <v>20232</v>
      </c>
      <c r="AD830" t="s">
        <v>20233</v>
      </c>
      <c r="AE830" t="s">
        <v>20234</v>
      </c>
      <c r="AF830" t="s">
        <v>20235</v>
      </c>
      <c r="AG830" t="s">
        <v>20236</v>
      </c>
    </row>
    <row r="831" spans="1:33" x14ac:dyDescent="0.25">
      <c r="A831" t="s">
        <v>12561</v>
      </c>
      <c r="B831" t="s">
        <v>20237</v>
      </c>
      <c r="C831" t="str">
        <f>T("175.105")</f>
        <v>175.105</v>
      </c>
      <c r="D831" t="str">
        <f>T("175.300")</f>
        <v>175.300</v>
      </c>
      <c r="E831" t="str">
        <f>T("176.180")</f>
        <v>176.180</v>
      </c>
      <c r="X831" t="s">
        <v>20238</v>
      </c>
      <c r="Y831" t="s">
        <v>20239</v>
      </c>
      <c r="Z831" t="s">
        <v>20240</v>
      </c>
      <c r="AA831" t="s">
        <v>20241</v>
      </c>
      <c r="AB831" t="s">
        <v>20242</v>
      </c>
      <c r="AC831" t="s">
        <v>20243</v>
      </c>
    </row>
    <row r="832" spans="1:33" x14ac:dyDescent="0.25">
      <c r="A832" t="s">
        <v>12562</v>
      </c>
      <c r="B832" t="s">
        <v>20244</v>
      </c>
      <c r="C832" t="str">
        <f>T("175.105")</f>
        <v>175.105</v>
      </c>
      <c r="D832" t="str">
        <f>T("177.1200")</f>
        <v>177.1200</v>
      </c>
      <c r="E832" t="str">
        <f>T("177.1390")</f>
        <v>177.1390</v>
      </c>
      <c r="F832" t="str">
        <f>T("177.1520")</f>
        <v>177.1520</v>
      </c>
      <c r="G832" t="str">
        <f>T("177.1570")</f>
        <v>177.1570</v>
      </c>
      <c r="H832" t="str">
        <f>T("178.1005")</f>
        <v>178.1005</v>
      </c>
      <c r="X832" t="s">
        <v>20244</v>
      </c>
      <c r="Y832" t="s">
        <v>20245</v>
      </c>
      <c r="Z832" t="s">
        <v>20246</v>
      </c>
      <c r="AA832" t="s">
        <v>20247</v>
      </c>
      <c r="AB832" t="s">
        <v>20248</v>
      </c>
      <c r="AC832" t="s">
        <v>20249</v>
      </c>
    </row>
    <row r="833" spans="1:34" x14ac:dyDescent="0.25">
      <c r="A833" t="s">
        <v>12563</v>
      </c>
      <c r="B833" t="s">
        <v>20250</v>
      </c>
      <c r="C833" t="str">
        <f>T("177.2400")</f>
        <v>177.2400</v>
      </c>
      <c r="X833" t="s">
        <v>20250</v>
      </c>
      <c r="Y833" t="s">
        <v>20251</v>
      </c>
      <c r="Z833" t="s">
        <v>20252</v>
      </c>
      <c r="AA833" t="s">
        <v>20253</v>
      </c>
      <c r="AB833" t="s">
        <v>20254</v>
      </c>
      <c r="AC833" t="s">
        <v>20255</v>
      </c>
      <c r="AD833" t="s">
        <v>20256</v>
      </c>
    </row>
    <row r="834" spans="1:34" x14ac:dyDescent="0.25">
      <c r="A834" t="s">
        <v>12564</v>
      </c>
      <c r="B834" t="s">
        <v>20257</v>
      </c>
      <c r="C834" t="str">
        <f>T("175.105")</f>
        <v>175.105</v>
      </c>
      <c r="D834" t="str">
        <f>T("175.300")</f>
        <v>175.300</v>
      </c>
      <c r="E834" t="str">
        <f>T("175.320")</f>
        <v>175.320</v>
      </c>
      <c r="F834" t="str">
        <f>T("177.1390")</f>
        <v>177.1390</v>
      </c>
      <c r="G834" t="str">
        <f>T("177.2420")</f>
        <v>177.2420</v>
      </c>
      <c r="X834" t="s">
        <v>20257</v>
      </c>
      <c r="Y834" t="s">
        <v>20258</v>
      </c>
      <c r="Z834" t="s">
        <v>20259</v>
      </c>
      <c r="AA834" t="s">
        <v>20260</v>
      </c>
      <c r="AB834" t="s">
        <v>20261</v>
      </c>
      <c r="AC834" t="s">
        <v>20262</v>
      </c>
      <c r="AD834" t="s">
        <v>20263</v>
      </c>
      <c r="AE834" t="s">
        <v>20264</v>
      </c>
      <c r="AF834" t="s">
        <v>20265</v>
      </c>
    </row>
    <row r="835" spans="1:34" x14ac:dyDescent="0.25">
      <c r="A835" t="s">
        <v>12565</v>
      </c>
      <c r="B835" t="s">
        <v>20266</v>
      </c>
      <c r="C835" t="str">
        <f>T("175.105")</f>
        <v>175.105</v>
      </c>
      <c r="D835" t="str">
        <f>T("175.320")</f>
        <v>175.320</v>
      </c>
      <c r="E835" t="str">
        <f>T("175.360")</f>
        <v>175.360</v>
      </c>
      <c r="F835" t="str">
        <f>T("176.170")</f>
        <v>176.170</v>
      </c>
      <c r="G835" t="str">
        <f>T("176.180")</f>
        <v>176.180</v>
      </c>
      <c r="H835" t="str">
        <f>T("177.1010")</f>
        <v>177.1010</v>
      </c>
      <c r="I835" t="str">
        <f>T("177.1200")</f>
        <v>177.1200</v>
      </c>
      <c r="J835" t="str">
        <f>T("177.1630")</f>
        <v>177.1630</v>
      </c>
      <c r="K835" t="str">
        <f>T("178.3790")</f>
        <v>178.3790</v>
      </c>
      <c r="X835" t="s">
        <v>20267</v>
      </c>
      <c r="Y835" t="s">
        <v>20268</v>
      </c>
      <c r="Z835" t="s">
        <v>20269</v>
      </c>
      <c r="AA835" t="s">
        <v>20270</v>
      </c>
      <c r="AB835" t="s">
        <v>20266</v>
      </c>
      <c r="AC835" t="s">
        <v>20271</v>
      </c>
    </row>
    <row r="836" spans="1:34" x14ac:dyDescent="0.25">
      <c r="A836" t="s">
        <v>12566</v>
      </c>
      <c r="B836" t="s">
        <v>20272</v>
      </c>
      <c r="C836" t="str">
        <f>T("177.1380")</f>
        <v>177.1380</v>
      </c>
      <c r="X836" t="s">
        <v>20272</v>
      </c>
      <c r="Y836" t="s">
        <v>20273</v>
      </c>
      <c r="Z836" t="s">
        <v>20274</v>
      </c>
      <c r="AA836" t="s">
        <v>20275</v>
      </c>
      <c r="AB836" t="s">
        <v>20276</v>
      </c>
      <c r="AC836" t="s">
        <v>20277</v>
      </c>
    </row>
    <row r="837" spans="1:34" x14ac:dyDescent="0.25">
      <c r="A837" t="s">
        <v>12567</v>
      </c>
      <c r="B837" t="s">
        <v>20278</v>
      </c>
      <c r="C837" t="str">
        <f>T("175.105")</f>
        <v>175.105</v>
      </c>
      <c r="X837" t="s">
        <v>20279</v>
      </c>
      <c r="Y837" t="s">
        <v>20280</v>
      </c>
      <c r="Z837" t="s">
        <v>20281</v>
      </c>
      <c r="AA837" t="s">
        <v>20282</v>
      </c>
      <c r="AB837" t="s">
        <v>20283</v>
      </c>
      <c r="AC837" t="s">
        <v>20284</v>
      </c>
    </row>
    <row r="838" spans="1:34" x14ac:dyDescent="0.25">
      <c r="A838" t="s">
        <v>12568</v>
      </c>
      <c r="B838" t="s">
        <v>20285</v>
      </c>
      <c r="C838" t="str">
        <f>T("175.105")</f>
        <v>175.105</v>
      </c>
      <c r="D838" t="str">
        <f>T("176.180")</f>
        <v>176.180</v>
      </c>
      <c r="E838" t="str">
        <f>T("177.1340")</f>
        <v>177.1340</v>
      </c>
      <c r="F838" t="str">
        <f>T("178.1005")</f>
        <v>178.1005</v>
      </c>
      <c r="X838" t="s">
        <v>20286</v>
      </c>
      <c r="Y838" t="s">
        <v>20287</v>
      </c>
      <c r="Z838" t="s">
        <v>20285</v>
      </c>
      <c r="AA838" t="s">
        <v>20288</v>
      </c>
      <c r="AB838" t="s">
        <v>20289</v>
      </c>
    </row>
    <row r="839" spans="1:34" x14ac:dyDescent="0.25">
      <c r="A839" t="s">
        <v>12569</v>
      </c>
      <c r="B839" t="s">
        <v>20290</v>
      </c>
      <c r="C839" t="str">
        <f>T("175.105")</f>
        <v>175.105</v>
      </c>
      <c r="D839" t="str">
        <f>T("175.300")</f>
        <v>175.300</v>
      </c>
      <c r="E839" t="str">
        <f>T("177.1390")</f>
        <v>177.1390</v>
      </c>
      <c r="F839" t="str">
        <f>T("177.2420")</f>
        <v>177.2420</v>
      </c>
      <c r="X839" t="s">
        <v>20290</v>
      </c>
      <c r="Y839" t="s">
        <v>20291</v>
      </c>
      <c r="Z839" t="s">
        <v>20292</v>
      </c>
      <c r="AA839" t="s">
        <v>20293</v>
      </c>
      <c r="AB839" t="s">
        <v>20294</v>
      </c>
      <c r="AC839" t="s">
        <v>20295</v>
      </c>
      <c r="AD839" t="s">
        <v>20296</v>
      </c>
      <c r="AE839" t="s">
        <v>20297</v>
      </c>
      <c r="AF839" t="s">
        <v>20298</v>
      </c>
      <c r="AG839" t="s">
        <v>20299</v>
      </c>
      <c r="AH839" t="s">
        <v>20300</v>
      </c>
    </row>
    <row r="840" spans="1:34" x14ac:dyDescent="0.25">
      <c r="A840" t="s">
        <v>12570</v>
      </c>
      <c r="B840" t="s">
        <v>20301</v>
      </c>
      <c r="X840" t="s">
        <v>20302</v>
      </c>
      <c r="Y840" t="s">
        <v>20303</v>
      </c>
      <c r="Z840" t="s">
        <v>20304</v>
      </c>
      <c r="AA840" t="s">
        <v>20305</v>
      </c>
      <c r="AB840" t="s">
        <v>20306</v>
      </c>
      <c r="AC840" t="s">
        <v>20307</v>
      </c>
      <c r="AD840" t="s">
        <v>20301</v>
      </c>
    </row>
    <row r="841" spans="1:34" x14ac:dyDescent="0.25">
      <c r="A841" t="s">
        <v>12571</v>
      </c>
      <c r="B841" t="s">
        <v>20308</v>
      </c>
      <c r="C841" t="str">
        <f>T("176.180")</f>
        <v>176.180</v>
      </c>
      <c r="X841" t="s">
        <v>20309</v>
      </c>
      <c r="Y841" t="s">
        <v>20310</v>
      </c>
      <c r="Z841" t="s">
        <v>20311</v>
      </c>
      <c r="AA841" t="s">
        <v>20308</v>
      </c>
      <c r="AB841" t="s">
        <v>20312</v>
      </c>
    </row>
    <row r="842" spans="1:34" x14ac:dyDescent="0.25">
      <c r="A842" t="s">
        <v>12572</v>
      </c>
      <c r="B842" t="s">
        <v>20313</v>
      </c>
      <c r="C842" t="str">
        <f>T("175.105")</f>
        <v>175.105</v>
      </c>
      <c r="D842" t="str">
        <f>T("176.180")</f>
        <v>176.180</v>
      </c>
      <c r="E842" t="str">
        <f>T("181.30")</f>
        <v>181.30</v>
      </c>
      <c r="X842" t="s">
        <v>20313</v>
      </c>
      <c r="Y842" t="s">
        <v>20314</v>
      </c>
      <c r="Z842" t="s">
        <v>20315</v>
      </c>
      <c r="AA842" t="s">
        <v>20316</v>
      </c>
      <c r="AB842" t="s">
        <v>20317</v>
      </c>
    </row>
    <row r="843" spans="1:34" x14ac:dyDescent="0.25">
      <c r="A843" t="s">
        <v>12573</v>
      </c>
      <c r="B843" t="s">
        <v>20318</v>
      </c>
      <c r="C843" t="str">
        <f>T("175.105")</f>
        <v>175.105</v>
      </c>
      <c r="D843" t="str">
        <f>T("177.1010")</f>
        <v>177.1010</v>
      </c>
      <c r="E843" t="str">
        <f>T("177.1980")</f>
        <v>177.1980</v>
      </c>
      <c r="F843" t="str">
        <f>T("177.2250")</f>
        <v>177.2250</v>
      </c>
      <c r="G843" t="str">
        <f>T("178.2650")</f>
        <v>178.2650</v>
      </c>
      <c r="X843" t="s">
        <v>20318</v>
      </c>
      <c r="Y843" t="s">
        <v>20319</v>
      </c>
      <c r="Z843" t="s">
        <v>20320</v>
      </c>
      <c r="AA843" t="s">
        <v>20321</v>
      </c>
      <c r="AB843" t="s">
        <v>20322</v>
      </c>
      <c r="AC843" t="s">
        <v>20323</v>
      </c>
      <c r="AD843" t="s">
        <v>20324</v>
      </c>
      <c r="AE843" t="s">
        <v>20325</v>
      </c>
      <c r="AF843" t="s">
        <v>20326</v>
      </c>
    </row>
    <row r="844" spans="1:34" x14ac:dyDescent="0.25">
      <c r="A844" t="s">
        <v>12574</v>
      </c>
      <c r="B844" t="s">
        <v>20327</v>
      </c>
      <c r="C844" t="str">
        <f>T("175.105")</f>
        <v>175.105</v>
      </c>
      <c r="D844" t="str">
        <f>T("175.320")</f>
        <v>175.320</v>
      </c>
      <c r="E844" t="str">
        <f>T("175.360")</f>
        <v>175.360</v>
      </c>
      <c r="F844" t="str">
        <f>T("176.170")</f>
        <v>176.170</v>
      </c>
      <c r="G844" t="str">
        <f>T("176.180")</f>
        <v>176.180</v>
      </c>
      <c r="H844" t="str">
        <f>T("177.1010")</f>
        <v>177.1010</v>
      </c>
      <c r="I844" t="str">
        <f>T("177.1200")</f>
        <v>177.1200</v>
      </c>
      <c r="J844" t="str">
        <f>T("177.1630")</f>
        <v>177.1630</v>
      </c>
      <c r="K844" t="str">
        <f>T("178.3790")</f>
        <v>178.3790</v>
      </c>
      <c r="X844" t="s">
        <v>20328</v>
      </c>
      <c r="Y844" t="s">
        <v>20329</v>
      </c>
      <c r="Z844" t="s">
        <v>20330</v>
      </c>
      <c r="AA844" t="s">
        <v>20331</v>
      </c>
      <c r="AB844" t="s">
        <v>20327</v>
      </c>
      <c r="AC844" t="s">
        <v>20332</v>
      </c>
    </row>
    <row r="845" spans="1:34" x14ac:dyDescent="0.25">
      <c r="A845" t="s">
        <v>12575</v>
      </c>
      <c r="B845" t="s">
        <v>20333</v>
      </c>
      <c r="C845" t="str">
        <f>T("175.105")</f>
        <v>175.105</v>
      </c>
      <c r="D845" t="str">
        <f>T("175.210")</f>
        <v>175.210</v>
      </c>
      <c r="E845" t="str">
        <f>T("175.300")</f>
        <v>175.300</v>
      </c>
      <c r="F845" t="str">
        <f>T("175.320")</f>
        <v>175.320</v>
      </c>
      <c r="G845" t="str">
        <f>T("176.170")</f>
        <v>176.170</v>
      </c>
      <c r="H845" t="str">
        <f>T("176.180")</f>
        <v>176.180</v>
      </c>
      <c r="I845" t="str">
        <f>T("177.1010")</f>
        <v>177.1010</v>
      </c>
      <c r="J845" t="str">
        <f>T("178.3790")</f>
        <v>178.3790</v>
      </c>
      <c r="K845" t="str">
        <f>T("181.30")</f>
        <v>181.30</v>
      </c>
      <c r="X845" t="s">
        <v>20333</v>
      </c>
      <c r="Y845" t="s">
        <v>20334</v>
      </c>
      <c r="Z845" t="s">
        <v>20335</v>
      </c>
      <c r="AA845" t="s">
        <v>20336</v>
      </c>
      <c r="AB845" t="s">
        <v>20337</v>
      </c>
    </row>
    <row r="846" spans="1:34" x14ac:dyDescent="0.25">
      <c r="A846" t="s">
        <v>12576</v>
      </c>
      <c r="B846" t="s">
        <v>20338</v>
      </c>
      <c r="C846" t="str">
        <f>T("175.105")</f>
        <v>175.105</v>
      </c>
      <c r="D846" t="str">
        <f>T("175.320")</f>
        <v>175.320</v>
      </c>
      <c r="E846" t="str">
        <f>T("176.180")</f>
        <v>176.180</v>
      </c>
      <c r="F846" t="str">
        <f>T("177.1010")</f>
        <v>177.1010</v>
      </c>
      <c r="X846" t="s">
        <v>20338</v>
      </c>
      <c r="Y846" t="s">
        <v>20339</v>
      </c>
      <c r="Z846" t="s">
        <v>20340</v>
      </c>
      <c r="AA846" t="s">
        <v>20341</v>
      </c>
      <c r="AB846" t="s">
        <v>20342</v>
      </c>
      <c r="AC846" t="s">
        <v>20343</v>
      </c>
    </row>
    <row r="847" spans="1:34" x14ac:dyDescent="0.25">
      <c r="A847" t="s">
        <v>12577</v>
      </c>
      <c r="B847" t="s">
        <v>20344</v>
      </c>
    </row>
    <row r="848" spans="1:34" x14ac:dyDescent="0.25">
      <c r="A848" t="s">
        <v>12578</v>
      </c>
      <c r="B848" t="s">
        <v>20345</v>
      </c>
      <c r="C848" t="str">
        <f>T("177.1520")</f>
        <v>177.1520</v>
      </c>
      <c r="X848" t="s">
        <v>20345</v>
      </c>
      <c r="Y848" t="s">
        <v>20346</v>
      </c>
      <c r="Z848" t="s">
        <v>20347</v>
      </c>
      <c r="AA848" t="s">
        <v>20348</v>
      </c>
      <c r="AB848" t="s">
        <v>20349</v>
      </c>
      <c r="AC848" t="s">
        <v>20350</v>
      </c>
    </row>
    <row r="849" spans="1:36" x14ac:dyDescent="0.25">
      <c r="A849" t="s">
        <v>12579</v>
      </c>
      <c r="B849" t="s">
        <v>20351</v>
      </c>
      <c r="C849" t="str">
        <f>T("175.105")</f>
        <v>175.105</v>
      </c>
      <c r="D849" t="str">
        <f>T("176.180")</f>
        <v>176.180</v>
      </c>
      <c r="E849" t="str">
        <f>T("181.32")</f>
        <v>181.32</v>
      </c>
      <c r="X849" t="s">
        <v>20351</v>
      </c>
      <c r="Y849" t="s">
        <v>20352</v>
      </c>
      <c r="Z849" t="s">
        <v>20353</v>
      </c>
      <c r="AA849" t="s">
        <v>20354</v>
      </c>
      <c r="AB849" t="s">
        <v>20355</v>
      </c>
    </row>
    <row r="850" spans="1:36" x14ac:dyDescent="0.25">
      <c r="A850" t="s">
        <v>12580</v>
      </c>
      <c r="B850" t="s">
        <v>20356</v>
      </c>
      <c r="C850" t="str">
        <f>T("175.105")</f>
        <v>175.105</v>
      </c>
      <c r="D850" t="str">
        <f>T("175.300")</f>
        <v>175.300</v>
      </c>
      <c r="E850" t="str">
        <f>T("176.170")</f>
        <v>176.170</v>
      </c>
      <c r="F850" t="str">
        <f>T("176.180")</f>
        <v>176.180</v>
      </c>
      <c r="G850" t="str">
        <f>T("178.3790")</f>
        <v>178.3790</v>
      </c>
      <c r="X850" t="s">
        <v>20356</v>
      </c>
      <c r="Y850" t="s">
        <v>20357</v>
      </c>
      <c r="Z850" t="s">
        <v>20358</v>
      </c>
      <c r="AA850" t="s">
        <v>20359</v>
      </c>
      <c r="AB850" t="s">
        <v>20360</v>
      </c>
      <c r="AC850" t="s">
        <v>20361</v>
      </c>
    </row>
    <row r="851" spans="1:36" x14ac:dyDescent="0.25">
      <c r="A851" t="s">
        <v>12581</v>
      </c>
      <c r="B851" t="s">
        <v>20362</v>
      </c>
      <c r="C851" t="str">
        <f>T("177.1390")</f>
        <v>177.1390</v>
      </c>
      <c r="D851" t="str">
        <f>T("177.1630")</f>
        <v>177.1630</v>
      </c>
      <c r="X851" t="s">
        <v>20362</v>
      </c>
      <c r="Y851" t="s">
        <v>20363</v>
      </c>
      <c r="Z851" t="s">
        <v>20364</v>
      </c>
      <c r="AA851" t="s">
        <v>20365</v>
      </c>
      <c r="AB851" t="s">
        <v>20366</v>
      </c>
    </row>
    <row r="852" spans="1:36" x14ac:dyDescent="0.25">
      <c r="A852" t="s">
        <v>12582</v>
      </c>
      <c r="B852" t="s">
        <v>20367</v>
      </c>
      <c r="X852" t="s">
        <v>20367</v>
      </c>
      <c r="Y852" t="s">
        <v>20368</v>
      </c>
      <c r="Z852" t="s">
        <v>20369</v>
      </c>
      <c r="AA852" t="s">
        <v>20370</v>
      </c>
    </row>
    <row r="853" spans="1:36" x14ac:dyDescent="0.25">
      <c r="A853" t="s">
        <v>12583</v>
      </c>
      <c r="B853" t="s">
        <v>20371</v>
      </c>
      <c r="C853" t="str">
        <f>T("175.105")</f>
        <v>175.105</v>
      </c>
      <c r="D853" t="str">
        <f>T("175.320")</f>
        <v>175.320</v>
      </c>
      <c r="E853" t="str">
        <f>T("176.170")</f>
        <v>176.170</v>
      </c>
      <c r="F853" t="str">
        <f>T("176.180")</f>
        <v>176.180</v>
      </c>
      <c r="G853" t="str">
        <f>T("177.1010")</f>
        <v>177.1010</v>
      </c>
      <c r="X853" t="s">
        <v>20371</v>
      </c>
      <c r="Y853" t="s">
        <v>20372</v>
      </c>
      <c r="Z853" t="s">
        <v>20373</v>
      </c>
      <c r="AA853" t="s">
        <v>20374</v>
      </c>
      <c r="AB853" t="s">
        <v>20375</v>
      </c>
    </row>
    <row r="854" spans="1:36" x14ac:dyDescent="0.25">
      <c r="A854" t="s">
        <v>12584</v>
      </c>
      <c r="B854" t="s">
        <v>20376</v>
      </c>
      <c r="C854" t="str">
        <f>T("177.1655")</f>
        <v>177.1655</v>
      </c>
      <c r="X854" t="s">
        <v>20376</v>
      </c>
      <c r="Y854" t="s">
        <v>20377</v>
      </c>
      <c r="Z854" t="s">
        <v>20378</v>
      </c>
      <c r="AA854" t="s">
        <v>20379</v>
      </c>
      <c r="AB854" t="s">
        <v>20380</v>
      </c>
      <c r="AC854" t="s">
        <v>20381</v>
      </c>
    </row>
    <row r="855" spans="1:36" x14ac:dyDescent="0.25">
      <c r="A855" t="s">
        <v>12585</v>
      </c>
      <c r="B855" t="s">
        <v>20382</v>
      </c>
      <c r="C855" t="str">
        <f>T("176.180")</f>
        <v>176.180</v>
      </c>
      <c r="D855" t="str">
        <f>T("176.200")</f>
        <v>176.200</v>
      </c>
      <c r="E855" t="str">
        <f>T("176.210")</f>
        <v>176.210</v>
      </c>
      <c r="F855" t="str">
        <f>T("177.1200")</f>
        <v>177.1200</v>
      </c>
      <c r="X855" t="s">
        <v>20382</v>
      </c>
      <c r="Y855" t="s">
        <v>20383</v>
      </c>
    </row>
    <row r="856" spans="1:36" x14ac:dyDescent="0.25">
      <c r="A856" t="s">
        <v>12586</v>
      </c>
      <c r="B856" t="s">
        <v>20384</v>
      </c>
      <c r="C856" t="str">
        <f>T("175.105")</f>
        <v>175.105</v>
      </c>
      <c r="D856" t="str">
        <f>T("177.1210")</f>
        <v>177.1210</v>
      </c>
      <c r="X856" t="s">
        <v>20385</v>
      </c>
      <c r="Y856" t="s">
        <v>20384</v>
      </c>
      <c r="Z856" t="s">
        <v>20386</v>
      </c>
    </row>
    <row r="857" spans="1:36" x14ac:dyDescent="0.25">
      <c r="A857" t="s">
        <v>12587</v>
      </c>
      <c r="B857" t="s">
        <v>20387</v>
      </c>
      <c r="X857" t="s">
        <v>20387</v>
      </c>
      <c r="Y857" t="s">
        <v>20388</v>
      </c>
      <c r="Z857" t="s">
        <v>20389</v>
      </c>
    </row>
    <row r="858" spans="1:36" x14ac:dyDescent="0.25">
      <c r="A858" t="s">
        <v>12588</v>
      </c>
      <c r="B858" t="s">
        <v>20390</v>
      </c>
      <c r="X858" t="s">
        <v>20390</v>
      </c>
      <c r="Y858" t="s">
        <v>20391</v>
      </c>
      <c r="Z858" t="s">
        <v>20392</v>
      </c>
    </row>
    <row r="859" spans="1:36" x14ac:dyDescent="0.25">
      <c r="A859" t="s">
        <v>12589</v>
      </c>
      <c r="B859" t="s">
        <v>20393</v>
      </c>
      <c r="C859" t="str">
        <f>T("175.105")</f>
        <v>175.105</v>
      </c>
      <c r="D859" t="str">
        <f>T("177.1430")</f>
        <v>177.1430</v>
      </c>
      <c r="E859" t="str">
        <f>T("177.2800")</f>
        <v>177.2800</v>
      </c>
      <c r="X859" t="s">
        <v>20393</v>
      </c>
      <c r="Y859" t="s">
        <v>20394</v>
      </c>
    </row>
    <row r="860" spans="1:36" x14ac:dyDescent="0.25">
      <c r="A860" t="s">
        <v>12590</v>
      </c>
      <c r="B860" t="s">
        <v>20395</v>
      </c>
      <c r="C860" t="str">
        <f>T("176.180")</f>
        <v>176.180</v>
      </c>
      <c r="X860" t="s">
        <v>20395</v>
      </c>
      <c r="Y860" t="s">
        <v>20396</v>
      </c>
      <c r="Z860" t="s">
        <v>20397</v>
      </c>
      <c r="AA860" t="s">
        <v>20398</v>
      </c>
    </row>
    <row r="861" spans="1:36" x14ac:dyDescent="0.25">
      <c r="A861" t="s">
        <v>12591</v>
      </c>
      <c r="B861" t="s">
        <v>20399</v>
      </c>
      <c r="X861" t="s">
        <v>20399</v>
      </c>
    </row>
    <row r="862" spans="1:36" x14ac:dyDescent="0.25">
      <c r="A862" t="s">
        <v>12592</v>
      </c>
      <c r="B862" t="s">
        <v>20400</v>
      </c>
      <c r="X862" t="s">
        <v>20400</v>
      </c>
      <c r="Y862" t="s">
        <v>20401</v>
      </c>
      <c r="Z862" t="s">
        <v>20402</v>
      </c>
    </row>
    <row r="863" spans="1:36" x14ac:dyDescent="0.25">
      <c r="A863" t="s">
        <v>12593</v>
      </c>
      <c r="B863" t="s">
        <v>20403</v>
      </c>
      <c r="X863" t="s">
        <v>20403</v>
      </c>
      <c r="Y863" t="s">
        <v>20404</v>
      </c>
      <c r="Z863" t="s">
        <v>20405</v>
      </c>
    </row>
    <row r="864" spans="1:36" x14ac:dyDescent="0.25">
      <c r="A864" t="s">
        <v>12594</v>
      </c>
      <c r="B864" t="s">
        <v>20406</v>
      </c>
      <c r="C864" t="str">
        <f>T("175.105")</f>
        <v>175.105</v>
      </c>
      <c r="D864" t="str">
        <f>T("177.1590")</f>
        <v>177.1590</v>
      </c>
      <c r="E864" t="str">
        <f>T("177.1630")</f>
        <v>177.1630</v>
      </c>
      <c r="F864" t="str">
        <f>T("177.1680")</f>
        <v>177.1680</v>
      </c>
      <c r="G864" t="str">
        <f>T("177.2600")</f>
        <v>177.2600</v>
      </c>
      <c r="X864" t="s">
        <v>20406</v>
      </c>
      <c r="Y864" t="s">
        <v>20407</v>
      </c>
      <c r="Z864" t="s">
        <v>20408</v>
      </c>
      <c r="AA864" t="s">
        <v>20409</v>
      </c>
      <c r="AB864" t="s">
        <v>20410</v>
      </c>
      <c r="AC864" t="s">
        <v>20411</v>
      </c>
      <c r="AD864" t="s">
        <v>20412</v>
      </c>
      <c r="AE864" t="s">
        <v>20413</v>
      </c>
      <c r="AF864" t="s">
        <v>20414</v>
      </c>
      <c r="AG864" t="s">
        <v>20415</v>
      </c>
      <c r="AH864" t="s">
        <v>20416</v>
      </c>
      <c r="AI864" t="s">
        <v>20417</v>
      </c>
      <c r="AJ864" t="s">
        <v>20418</v>
      </c>
    </row>
    <row r="865" spans="1:32" x14ac:dyDescent="0.25">
      <c r="A865" t="s">
        <v>12595</v>
      </c>
      <c r="B865" t="s">
        <v>20419</v>
      </c>
      <c r="C865" t="str">
        <f>T("175.105")</f>
        <v>175.105</v>
      </c>
      <c r="X865" t="s">
        <v>20419</v>
      </c>
      <c r="Y865" t="s">
        <v>20420</v>
      </c>
      <c r="Z865" t="s">
        <v>20421</v>
      </c>
      <c r="AA865" t="s">
        <v>20422</v>
      </c>
      <c r="AB865" t="s">
        <v>20423</v>
      </c>
    </row>
    <row r="866" spans="1:32" x14ac:dyDescent="0.25">
      <c r="A866" t="s">
        <v>12596</v>
      </c>
      <c r="B866" t="s">
        <v>20424</v>
      </c>
      <c r="C866" t="str">
        <f>T("177.2600")</f>
        <v>177.2600</v>
      </c>
      <c r="X866" t="s">
        <v>20425</v>
      </c>
      <c r="Y866" t="s">
        <v>20426</v>
      </c>
      <c r="Z866" t="s">
        <v>20427</v>
      </c>
      <c r="AA866" t="s">
        <v>20428</v>
      </c>
      <c r="AB866" t="s">
        <v>20429</v>
      </c>
      <c r="AC866" t="s">
        <v>20430</v>
      </c>
      <c r="AD866" t="s">
        <v>20431</v>
      </c>
    </row>
    <row r="867" spans="1:32" x14ac:dyDescent="0.25">
      <c r="A867" t="s">
        <v>12597</v>
      </c>
      <c r="B867" t="s">
        <v>20432</v>
      </c>
      <c r="C867" t="str">
        <f>T("175.300")</f>
        <v>175.300</v>
      </c>
      <c r="D867" t="str">
        <f>T("177.1200")</f>
        <v>177.1200</v>
      </c>
      <c r="E867" t="str">
        <f>T("177.1390")</f>
        <v>177.1390</v>
      </c>
      <c r="F867" t="str">
        <f>T("177.1395")</f>
        <v>177.1395</v>
      </c>
      <c r="X867" t="s">
        <v>20433</v>
      </c>
      <c r="Y867" t="s">
        <v>20434</v>
      </c>
      <c r="Z867" t="s">
        <v>20435</v>
      </c>
      <c r="AA867" t="s">
        <v>20436</v>
      </c>
      <c r="AB867" t="s">
        <v>20437</v>
      </c>
      <c r="AC867" t="s">
        <v>20438</v>
      </c>
      <c r="AD867" t="s">
        <v>20439</v>
      </c>
      <c r="AE867" t="s">
        <v>20440</v>
      </c>
      <c r="AF867" t="s">
        <v>20441</v>
      </c>
    </row>
    <row r="868" spans="1:32" x14ac:dyDescent="0.25">
      <c r="A868" t="s">
        <v>12598</v>
      </c>
      <c r="B868" t="s">
        <v>20442</v>
      </c>
      <c r="C868" t="str">
        <f>T("177.2480")</f>
        <v>177.2480</v>
      </c>
      <c r="D868" t="str">
        <f>T("178.2010")</f>
        <v>178.2010</v>
      </c>
      <c r="X868" t="s">
        <v>20443</v>
      </c>
      <c r="Y868" t="s">
        <v>20444</v>
      </c>
      <c r="Z868" t="s">
        <v>20445</v>
      </c>
      <c r="AA868" t="s">
        <v>20442</v>
      </c>
      <c r="AB868" t="s">
        <v>20446</v>
      </c>
      <c r="AC868" t="s">
        <v>20447</v>
      </c>
      <c r="AD868" t="s">
        <v>20448</v>
      </c>
    </row>
    <row r="869" spans="1:32" x14ac:dyDescent="0.25">
      <c r="A869" t="s">
        <v>12599</v>
      </c>
      <c r="B869" t="s">
        <v>20449</v>
      </c>
      <c r="C869" t="str">
        <f>T("175.105")</f>
        <v>175.105</v>
      </c>
      <c r="X869" t="s">
        <v>20450</v>
      </c>
      <c r="Y869" t="s">
        <v>20451</v>
      </c>
      <c r="Z869" t="s">
        <v>20452</v>
      </c>
      <c r="AA869" t="s">
        <v>20453</v>
      </c>
      <c r="AB869" t="s">
        <v>20454</v>
      </c>
    </row>
    <row r="870" spans="1:32" x14ac:dyDescent="0.25">
      <c r="A870" t="s">
        <v>12600</v>
      </c>
      <c r="B870" t="s">
        <v>20455</v>
      </c>
      <c r="C870" t="str">
        <f>T("176.170")</f>
        <v>176.170</v>
      </c>
      <c r="X870" t="s">
        <v>20456</v>
      </c>
      <c r="Y870" t="s">
        <v>20457</v>
      </c>
      <c r="Z870" t="s">
        <v>20458</v>
      </c>
      <c r="AA870" t="s">
        <v>20459</v>
      </c>
      <c r="AB870" t="s">
        <v>20460</v>
      </c>
      <c r="AC870" t="s">
        <v>20461</v>
      </c>
    </row>
    <row r="871" spans="1:32" x14ac:dyDescent="0.25">
      <c r="A871" t="s">
        <v>12601</v>
      </c>
      <c r="B871" t="s">
        <v>20462</v>
      </c>
      <c r="C871" t="str">
        <f>T("177.2490")</f>
        <v>177.2490</v>
      </c>
      <c r="X871" t="s">
        <v>20462</v>
      </c>
      <c r="Y871" t="s">
        <v>20463</v>
      </c>
      <c r="Z871" t="s">
        <v>20464</v>
      </c>
      <c r="AA871" t="s">
        <v>20465</v>
      </c>
    </row>
    <row r="872" spans="1:32" x14ac:dyDescent="0.25">
      <c r="A872" t="s">
        <v>12602</v>
      </c>
      <c r="B872" t="s">
        <v>20466</v>
      </c>
      <c r="C872" t="str">
        <f>T("176.170")</f>
        <v>176.170</v>
      </c>
      <c r="X872" t="s">
        <v>20467</v>
      </c>
      <c r="Y872" t="s">
        <v>20468</v>
      </c>
      <c r="Z872" t="s">
        <v>20469</v>
      </c>
      <c r="AA872" t="s">
        <v>20470</v>
      </c>
      <c r="AB872" t="s">
        <v>20471</v>
      </c>
      <c r="AC872" t="s">
        <v>20472</v>
      </c>
      <c r="AD872" t="s">
        <v>20473</v>
      </c>
    </row>
    <row r="873" spans="1:32" x14ac:dyDescent="0.25">
      <c r="A873" t="s">
        <v>12603</v>
      </c>
      <c r="B873" t="s">
        <v>20474</v>
      </c>
      <c r="C873" t="str">
        <f>T("175.105")</f>
        <v>175.105</v>
      </c>
      <c r="D873" t="str">
        <f>T("175.300")</f>
        <v>175.300</v>
      </c>
      <c r="E873" t="str">
        <f>T("175.320")</f>
        <v>175.320</v>
      </c>
      <c r="F873" t="str">
        <f>T("176.170")</f>
        <v>176.170</v>
      </c>
      <c r="G873" t="str">
        <f>T("176.180")</f>
        <v>176.180</v>
      </c>
      <c r="H873" t="str">
        <f>T("177.1010")</f>
        <v>177.1010</v>
      </c>
      <c r="I873" t="str">
        <f>T("178.3790")</f>
        <v>178.3790</v>
      </c>
      <c r="X873" t="s">
        <v>20475</v>
      </c>
      <c r="Y873" t="s">
        <v>20476</v>
      </c>
      <c r="Z873" t="s">
        <v>20474</v>
      </c>
      <c r="AA873" t="s">
        <v>20477</v>
      </c>
      <c r="AB873" t="s">
        <v>20478</v>
      </c>
      <c r="AC873" t="s">
        <v>20479</v>
      </c>
    </row>
    <row r="874" spans="1:32" x14ac:dyDescent="0.25">
      <c r="A874" t="s">
        <v>12604</v>
      </c>
      <c r="B874" t="s">
        <v>20480</v>
      </c>
      <c r="C874" t="str">
        <f>T("175.105")</f>
        <v>175.105</v>
      </c>
      <c r="D874" t="str">
        <f>T("177.1200")</f>
        <v>177.1200</v>
      </c>
      <c r="E874" t="str">
        <f>T("177.1390")</f>
        <v>177.1390</v>
      </c>
      <c r="F874" t="str">
        <f>T("177.1395")</f>
        <v>177.1395</v>
      </c>
      <c r="G874" t="str">
        <f>T("177.1520")</f>
        <v>177.1520</v>
      </c>
      <c r="H874" t="str">
        <f>T("178.1005")</f>
        <v>178.1005</v>
      </c>
      <c r="X874" t="s">
        <v>20480</v>
      </c>
      <c r="Y874" t="s">
        <v>20481</v>
      </c>
      <c r="Z874" t="s">
        <v>20482</v>
      </c>
      <c r="AA874" t="s">
        <v>20483</v>
      </c>
    </row>
    <row r="875" spans="1:32" x14ac:dyDescent="0.25">
      <c r="A875" t="s">
        <v>12605</v>
      </c>
      <c r="B875" t="s">
        <v>20484</v>
      </c>
      <c r="C875" t="str">
        <f>T("176.10")</f>
        <v>176.10</v>
      </c>
      <c r="X875" t="s">
        <v>20484</v>
      </c>
    </row>
    <row r="876" spans="1:32" x14ac:dyDescent="0.25">
      <c r="A876" t="s">
        <v>12606</v>
      </c>
      <c r="B876" t="s">
        <v>20485</v>
      </c>
      <c r="C876" t="str">
        <f>T("177.1200")</f>
        <v>177.1200</v>
      </c>
      <c r="D876" t="str">
        <f>T("177.1390")</f>
        <v>177.1390</v>
      </c>
      <c r="E876" t="str">
        <f>T("177.1395")</f>
        <v>177.1395</v>
      </c>
      <c r="F876" t="str">
        <f>T("177.1520")</f>
        <v>177.1520</v>
      </c>
      <c r="G876" t="str">
        <f>T("178.1005")</f>
        <v>178.1005</v>
      </c>
      <c r="X876" t="s">
        <v>20485</v>
      </c>
      <c r="Y876" t="s">
        <v>20486</v>
      </c>
      <c r="Z876" t="s">
        <v>20487</v>
      </c>
      <c r="AA876" t="s">
        <v>20488</v>
      </c>
      <c r="AB876" t="s">
        <v>20489</v>
      </c>
    </row>
    <row r="877" spans="1:32" x14ac:dyDescent="0.25">
      <c r="A877" t="s">
        <v>12607</v>
      </c>
      <c r="B877" t="s">
        <v>20490</v>
      </c>
      <c r="C877" t="str">
        <f>T("175.105")</f>
        <v>175.105</v>
      </c>
      <c r="D877" t="str">
        <f>T("176.180")</f>
        <v>176.180</v>
      </c>
      <c r="X877" t="s">
        <v>20491</v>
      </c>
      <c r="Y877" t="s">
        <v>20490</v>
      </c>
      <c r="Z877" t="s">
        <v>20492</v>
      </c>
      <c r="AA877" t="s">
        <v>20493</v>
      </c>
      <c r="AB877" t="s">
        <v>20494</v>
      </c>
      <c r="AC877" t="s">
        <v>20495</v>
      </c>
      <c r="AD877" t="s">
        <v>20496</v>
      </c>
      <c r="AE877" t="s">
        <v>20497</v>
      </c>
    </row>
    <row r="878" spans="1:32" x14ac:dyDescent="0.25">
      <c r="A878" t="s">
        <v>12608</v>
      </c>
      <c r="B878" t="s">
        <v>20498</v>
      </c>
      <c r="C878" t="str">
        <f>T("177.2470")</f>
        <v>177.2470</v>
      </c>
      <c r="X878" t="s">
        <v>20499</v>
      </c>
      <c r="Y878" t="s">
        <v>20500</v>
      </c>
      <c r="Z878" t="s">
        <v>20501</v>
      </c>
      <c r="AA878" t="s">
        <v>20502</v>
      </c>
    </row>
    <row r="879" spans="1:32" x14ac:dyDescent="0.25">
      <c r="A879" t="s">
        <v>12609</v>
      </c>
      <c r="B879" t="s">
        <v>20503</v>
      </c>
      <c r="C879" t="str">
        <f>T("175.105")</f>
        <v>175.105</v>
      </c>
      <c r="D879" t="str">
        <f>T("176.170")</f>
        <v>176.170</v>
      </c>
      <c r="E879" t="str">
        <f>T("176.180")</f>
        <v>176.180</v>
      </c>
      <c r="F879" t="str">
        <f>T("178.3790")</f>
        <v>178.3790</v>
      </c>
      <c r="X879" t="s">
        <v>20503</v>
      </c>
      <c r="Y879" t="s">
        <v>20504</v>
      </c>
      <c r="Z879" t="s">
        <v>20505</v>
      </c>
      <c r="AA879" t="s">
        <v>20506</v>
      </c>
      <c r="AB879" t="s">
        <v>20507</v>
      </c>
    </row>
    <row r="880" spans="1:32" x14ac:dyDescent="0.25">
      <c r="A880" t="s">
        <v>12610</v>
      </c>
      <c r="B880" t="s">
        <v>20508</v>
      </c>
      <c r="C880" t="str">
        <f>T("177.1680")</f>
        <v>177.1680</v>
      </c>
      <c r="X880" t="s">
        <v>20508</v>
      </c>
      <c r="Y880" t="s">
        <v>20509</v>
      </c>
      <c r="Z880" t="s">
        <v>20510</v>
      </c>
      <c r="AA880" t="s">
        <v>20511</v>
      </c>
      <c r="AB880" t="s">
        <v>20512</v>
      </c>
      <c r="AC880" t="s">
        <v>20513</v>
      </c>
    </row>
    <row r="881" spans="1:32" x14ac:dyDescent="0.25">
      <c r="A881" t="s">
        <v>12611</v>
      </c>
      <c r="B881" t="s">
        <v>20514</v>
      </c>
      <c r="C881" t="str">
        <f>T("178.2010")</f>
        <v>178.2010</v>
      </c>
      <c r="X881" t="s">
        <v>20514</v>
      </c>
      <c r="Y881" t="s">
        <v>20515</v>
      </c>
      <c r="Z881" t="s">
        <v>20516</v>
      </c>
      <c r="AA881" t="s">
        <v>20517</v>
      </c>
      <c r="AB881" t="s">
        <v>20518</v>
      </c>
    </row>
    <row r="882" spans="1:32" x14ac:dyDescent="0.25">
      <c r="A882" t="s">
        <v>12612</v>
      </c>
      <c r="B882" t="s">
        <v>20519</v>
      </c>
      <c r="C882" t="str">
        <f t="shared" ref="C882:C887" si="0">T("175.105")</f>
        <v>175.105</v>
      </c>
      <c r="X882" t="s">
        <v>20519</v>
      </c>
      <c r="Y882" t="s">
        <v>20520</v>
      </c>
      <c r="Z882" t="s">
        <v>20521</v>
      </c>
      <c r="AA882" t="s">
        <v>20522</v>
      </c>
      <c r="AB882" t="s">
        <v>20523</v>
      </c>
      <c r="AC882" t="s">
        <v>20524</v>
      </c>
      <c r="AD882" t="s">
        <v>20525</v>
      </c>
      <c r="AE882" t="s">
        <v>20526</v>
      </c>
      <c r="AF882" t="s">
        <v>20527</v>
      </c>
    </row>
    <row r="883" spans="1:32" x14ac:dyDescent="0.25">
      <c r="A883" t="s">
        <v>12613</v>
      </c>
      <c r="B883" t="s">
        <v>20528</v>
      </c>
      <c r="C883" t="str">
        <f t="shared" si="0"/>
        <v>175.105</v>
      </c>
      <c r="D883" t="str">
        <f>T("175.320")</f>
        <v>175.320</v>
      </c>
      <c r="E883" t="str">
        <f>T("175.360")</f>
        <v>175.360</v>
      </c>
      <c r="F883" t="str">
        <f>T("175.365")</f>
        <v>175.365</v>
      </c>
      <c r="G883" t="str">
        <f>T("176.170")</f>
        <v>176.170</v>
      </c>
      <c r="H883" t="str">
        <f>T("176.180")</f>
        <v>176.180</v>
      </c>
      <c r="I883" t="str">
        <f>T("177.1730")</f>
        <v>177.1730</v>
      </c>
      <c r="X883" t="s">
        <v>20528</v>
      </c>
      <c r="Y883" t="s">
        <v>20529</v>
      </c>
      <c r="Z883" t="s">
        <v>20530</v>
      </c>
      <c r="AA883" t="s">
        <v>20531</v>
      </c>
      <c r="AB883" t="s">
        <v>20532</v>
      </c>
      <c r="AC883" t="s">
        <v>20533</v>
      </c>
      <c r="AD883" t="s">
        <v>20534</v>
      </c>
    </row>
    <row r="884" spans="1:32" x14ac:dyDescent="0.25">
      <c r="A884" t="s">
        <v>12614</v>
      </c>
      <c r="B884" t="s">
        <v>20535</v>
      </c>
      <c r="C884" t="str">
        <f t="shared" si="0"/>
        <v>175.105</v>
      </c>
      <c r="D884" t="str">
        <f>T("175.320")</f>
        <v>175.320</v>
      </c>
      <c r="E884" t="str">
        <f>T("176.170")</f>
        <v>176.170</v>
      </c>
      <c r="F884" t="str">
        <f>T("176.180")</f>
        <v>176.180</v>
      </c>
      <c r="G884" t="str">
        <f>T("177.1010")</f>
        <v>177.1010</v>
      </c>
      <c r="H884" t="str">
        <f>T("177.1200")</f>
        <v>177.1200</v>
      </c>
      <c r="I884" t="str">
        <f>T("177.1630")</f>
        <v>177.1630</v>
      </c>
      <c r="X884" t="s">
        <v>20535</v>
      </c>
      <c r="Y884" t="s">
        <v>20536</v>
      </c>
      <c r="Z884" t="s">
        <v>20537</v>
      </c>
      <c r="AA884" t="s">
        <v>20538</v>
      </c>
      <c r="AB884" t="s">
        <v>20539</v>
      </c>
      <c r="AC884" t="s">
        <v>20540</v>
      </c>
    </row>
    <row r="885" spans="1:32" x14ac:dyDescent="0.25">
      <c r="A885" t="s">
        <v>12615</v>
      </c>
      <c r="B885" t="s">
        <v>20541</v>
      </c>
      <c r="C885" t="str">
        <f t="shared" si="0"/>
        <v>175.105</v>
      </c>
      <c r="D885" t="str">
        <f>T("175.320")</f>
        <v>175.320</v>
      </c>
      <c r="E885" t="str">
        <f>T("176.170")</f>
        <v>176.170</v>
      </c>
      <c r="F885" t="str">
        <f>T("176.180")</f>
        <v>176.180</v>
      </c>
      <c r="G885" t="str">
        <f>T("177.1010")</f>
        <v>177.1010</v>
      </c>
      <c r="H885" t="str">
        <f>T("177.1630")</f>
        <v>177.1630</v>
      </c>
      <c r="X885" t="s">
        <v>20541</v>
      </c>
      <c r="Y885" t="s">
        <v>20542</v>
      </c>
      <c r="Z885" t="s">
        <v>20543</v>
      </c>
      <c r="AA885" t="s">
        <v>20544</v>
      </c>
      <c r="AB885" t="s">
        <v>20545</v>
      </c>
    </row>
    <row r="886" spans="1:32" x14ac:dyDescent="0.25">
      <c r="A886" t="s">
        <v>12616</v>
      </c>
      <c r="B886" t="s">
        <v>20546</v>
      </c>
      <c r="C886" t="str">
        <f t="shared" si="0"/>
        <v>175.105</v>
      </c>
      <c r="D886" t="str">
        <f>T("176.180")</f>
        <v>176.180</v>
      </c>
      <c r="X886" t="s">
        <v>20546</v>
      </c>
      <c r="Y886" t="s">
        <v>20547</v>
      </c>
      <c r="Z886" t="s">
        <v>20548</v>
      </c>
      <c r="AA886" t="s">
        <v>20549</v>
      </c>
      <c r="AB886" t="s">
        <v>20550</v>
      </c>
    </row>
    <row r="887" spans="1:32" x14ac:dyDescent="0.25">
      <c r="A887" t="s">
        <v>8791</v>
      </c>
      <c r="B887" t="s">
        <v>20551</v>
      </c>
      <c r="C887" t="str">
        <f t="shared" si="0"/>
        <v>175.105</v>
      </c>
      <c r="D887" t="str">
        <f>T("175.320")</f>
        <v>175.320</v>
      </c>
      <c r="E887" t="str">
        <f>T("176.170")</f>
        <v>176.170</v>
      </c>
      <c r="F887" t="str">
        <f>T("176.200")</f>
        <v>176.200</v>
      </c>
      <c r="G887" t="str">
        <f>T("177.1200")</f>
        <v>177.1200</v>
      </c>
      <c r="H887" t="str">
        <f>T("177.2420")</f>
        <v>177.2420</v>
      </c>
      <c r="I887" t="str">
        <f>T("178.3910")</f>
        <v>178.3910</v>
      </c>
      <c r="X887" t="s">
        <v>20551</v>
      </c>
      <c r="Y887" t="s">
        <v>20552</v>
      </c>
      <c r="Z887" t="s">
        <v>20553</v>
      </c>
    </row>
    <row r="888" spans="1:32" x14ac:dyDescent="0.25">
      <c r="A888" t="s">
        <v>12617</v>
      </c>
      <c r="B888" t="s">
        <v>20554</v>
      </c>
      <c r="C888" t="str">
        <f>T("175.300")</f>
        <v>175.300</v>
      </c>
      <c r="D888" t="str">
        <f>T("176.180")</f>
        <v>176.180</v>
      </c>
      <c r="E888" t="str">
        <f>T("176.210")</f>
        <v>176.210</v>
      </c>
      <c r="F888" t="str">
        <f>T("177.1390")</f>
        <v>177.1390</v>
      </c>
      <c r="X888" t="s">
        <v>20554</v>
      </c>
      <c r="Y888" t="s">
        <v>20555</v>
      </c>
    </row>
    <row r="889" spans="1:32" x14ac:dyDescent="0.25">
      <c r="A889" t="s">
        <v>12618</v>
      </c>
      <c r="B889" t="s">
        <v>20556</v>
      </c>
      <c r="C889" t="str">
        <f>T("175.105")</f>
        <v>175.105</v>
      </c>
      <c r="X889" t="s">
        <v>20556</v>
      </c>
      <c r="Y889" t="s">
        <v>20557</v>
      </c>
      <c r="Z889" t="s">
        <v>20558</v>
      </c>
      <c r="AA889" t="s">
        <v>20559</v>
      </c>
      <c r="AB889" t="s">
        <v>20560</v>
      </c>
    </row>
    <row r="890" spans="1:32" x14ac:dyDescent="0.25">
      <c r="A890" t="s">
        <v>12619</v>
      </c>
      <c r="B890" t="s">
        <v>20561</v>
      </c>
      <c r="X890" t="s">
        <v>20562</v>
      </c>
      <c r="Y890" t="s">
        <v>20563</v>
      </c>
      <c r="Z890" t="s">
        <v>20564</v>
      </c>
      <c r="AA890" t="s">
        <v>20565</v>
      </c>
      <c r="AB890" t="s">
        <v>20566</v>
      </c>
    </row>
    <row r="891" spans="1:32" x14ac:dyDescent="0.25">
      <c r="A891" t="s">
        <v>12620</v>
      </c>
      <c r="B891" t="s">
        <v>20567</v>
      </c>
      <c r="C891" t="str">
        <f>T("177.2465")</f>
        <v>177.2465</v>
      </c>
      <c r="X891" t="s">
        <v>20568</v>
      </c>
      <c r="Y891" t="s">
        <v>20569</v>
      </c>
      <c r="Z891" t="s">
        <v>20570</v>
      </c>
      <c r="AA891" t="s">
        <v>20571</v>
      </c>
      <c r="AB891" t="s">
        <v>20572</v>
      </c>
    </row>
    <row r="892" spans="1:32" x14ac:dyDescent="0.25">
      <c r="A892" t="s">
        <v>12621</v>
      </c>
      <c r="B892" t="s">
        <v>20573</v>
      </c>
      <c r="C892" t="str">
        <f>T("176.170")</f>
        <v>176.170</v>
      </c>
      <c r="X892" t="s">
        <v>20574</v>
      </c>
      <c r="Y892" t="s">
        <v>20575</v>
      </c>
      <c r="Z892" t="s">
        <v>20576</v>
      </c>
      <c r="AA892" t="s">
        <v>20577</v>
      </c>
    </row>
    <row r="893" spans="1:32" x14ac:dyDescent="0.25">
      <c r="A893" t="s">
        <v>12622</v>
      </c>
      <c r="B893" t="s">
        <v>20578</v>
      </c>
      <c r="C893" t="str">
        <f>T("175.105")</f>
        <v>175.105</v>
      </c>
      <c r="D893" t="str">
        <f>T("175.320")</f>
        <v>175.320</v>
      </c>
      <c r="E893" t="str">
        <f>T("176.170")</f>
        <v>176.170</v>
      </c>
      <c r="F893" t="str">
        <f>T("176.180")</f>
        <v>176.180</v>
      </c>
      <c r="G893" t="str">
        <f>T("177.1010")</f>
        <v>177.1010</v>
      </c>
      <c r="H893" t="str">
        <f>T("178.3790")</f>
        <v>178.3790</v>
      </c>
      <c r="X893" t="s">
        <v>20579</v>
      </c>
      <c r="Y893" t="s">
        <v>20580</v>
      </c>
      <c r="Z893" t="s">
        <v>20581</v>
      </c>
      <c r="AA893" t="s">
        <v>20578</v>
      </c>
      <c r="AB893" t="s">
        <v>20582</v>
      </c>
      <c r="AC893" t="s">
        <v>20583</v>
      </c>
    </row>
    <row r="894" spans="1:32" x14ac:dyDescent="0.25">
      <c r="A894" t="s">
        <v>12623</v>
      </c>
      <c r="B894" t="s">
        <v>20584</v>
      </c>
      <c r="C894" t="str">
        <f>T("175.105")</f>
        <v>175.105</v>
      </c>
      <c r="X894" t="s">
        <v>20584</v>
      </c>
    </row>
    <row r="895" spans="1:32" x14ac:dyDescent="0.25">
      <c r="A895" t="s">
        <v>12624</v>
      </c>
      <c r="B895" t="s">
        <v>20585</v>
      </c>
      <c r="C895" t="str">
        <f>T("177.2430")</f>
        <v>177.2430</v>
      </c>
      <c r="X895" t="s">
        <v>20585</v>
      </c>
      <c r="Y895" t="s">
        <v>20586</v>
      </c>
    </row>
    <row r="896" spans="1:32" x14ac:dyDescent="0.25">
      <c r="A896" t="s">
        <v>12625</v>
      </c>
      <c r="B896" t="s">
        <v>20587</v>
      </c>
      <c r="C896" t="str">
        <f>T("178.3860")</f>
        <v>178.3860</v>
      </c>
      <c r="X896" t="s">
        <v>20588</v>
      </c>
      <c r="Y896" t="s">
        <v>20589</v>
      </c>
      <c r="Z896" t="s">
        <v>20590</v>
      </c>
      <c r="AA896" t="s">
        <v>20591</v>
      </c>
    </row>
    <row r="897" spans="1:31" x14ac:dyDescent="0.25">
      <c r="A897" t="s">
        <v>12626</v>
      </c>
      <c r="B897" t="s">
        <v>20592</v>
      </c>
      <c r="C897" t="str">
        <f>T("177.1200")</f>
        <v>177.1200</v>
      </c>
      <c r="X897" t="s">
        <v>20593</v>
      </c>
      <c r="Y897" t="s">
        <v>20594</v>
      </c>
      <c r="Z897" t="s">
        <v>20595</v>
      </c>
      <c r="AA897" t="s">
        <v>20596</v>
      </c>
      <c r="AB897" t="s">
        <v>20597</v>
      </c>
      <c r="AC897" t="s">
        <v>20598</v>
      </c>
    </row>
    <row r="898" spans="1:31" x14ac:dyDescent="0.25">
      <c r="A898" t="s">
        <v>12627</v>
      </c>
      <c r="B898" t="s">
        <v>20599</v>
      </c>
      <c r="C898" t="str">
        <f>T("178.3130")</f>
        <v>178.3130</v>
      </c>
      <c r="X898" t="s">
        <v>20600</v>
      </c>
      <c r="Y898" t="s">
        <v>20601</v>
      </c>
      <c r="Z898" t="s">
        <v>20602</v>
      </c>
      <c r="AA898" t="s">
        <v>20603</v>
      </c>
      <c r="AB898" t="s">
        <v>20604</v>
      </c>
    </row>
    <row r="899" spans="1:31" x14ac:dyDescent="0.25">
      <c r="A899" t="s">
        <v>12628</v>
      </c>
      <c r="B899" t="s">
        <v>20605</v>
      </c>
      <c r="C899" t="str">
        <f>T("177.1650")</f>
        <v>177.1650</v>
      </c>
      <c r="X899" t="s">
        <v>20606</v>
      </c>
      <c r="Y899" t="s">
        <v>20607</v>
      </c>
    </row>
    <row r="900" spans="1:31" x14ac:dyDescent="0.25">
      <c r="A900" t="s">
        <v>12629</v>
      </c>
      <c r="B900" t="s">
        <v>20608</v>
      </c>
      <c r="X900" t="s">
        <v>20608</v>
      </c>
      <c r="Y900" t="s">
        <v>20609</v>
      </c>
    </row>
    <row r="901" spans="1:31" x14ac:dyDescent="0.25">
      <c r="A901" t="s">
        <v>12630</v>
      </c>
      <c r="B901" t="s">
        <v>20610</v>
      </c>
      <c r="C901" t="str">
        <f>T("178.3295")</f>
        <v>178.3295</v>
      </c>
      <c r="X901" t="s">
        <v>20610</v>
      </c>
      <c r="Y901" t="s">
        <v>20611</v>
      </c>
      <c r="Z901" t="s">
        <v>20612</v>
      </c>
      <c r="AA901" t="s">
        <v>20613</v>
      </c>
      <c r="AB901" t="s">
        <v>20614</v>
      </c>
      <c r="AC901" t="s">
        <v>20615</v>
      </c>
    </row>
    <row r="902" spans="1:31" x14ac:dyDescent="0.25">
      <c r="A902" t="s">
        <v>8609</v>
      </c>
      <c r="B902" t="s">
        <v>20616</v>
      </c>
      <c r="C902" t="str">
        <f>T("175.105")</f>
        <v>175.105</v>
      </c>
      <c r="D902" t="str">
        <f>T("176.180")</f>
        <v>176.180</v>
      </c>
      <c r="E902" t="str">
        <f>T("176.300")</f>
        <v>176.300</v>
      </c>
      <c r="X902" t="s">
        <v>20616</v>
      </c>
      <c r="Y902" t="s">
        <v>20617</v>
      </c>
      <c r="Z902" t="s">
        <v>20618</v>
      </c>
      <c r="AA902" t="s">
        <v>20619</v>
      </c>
    </row>
    <row r="903" spans="1:31" x14ac:dyDescent="0.25">
      <c r="A903" t="s">
        <v>12631</v>
      </c>
      <c r="B903" t="s">
        <v>20620</v>
      </c>
      <c r="C903" t="str">
        <f>T("175.105")</f>
        <v>175.105</v>
      </c>
      <c r="X903" t="s">
        <v>20620</v>
      </c>
      <c r="Y903" t="s">
        <v>20621</v>
      </c>
      <c r="Z903" t="s">
        <v>20622</v>
      </c>
      <c r="AA903" t="s">
        <v>20623</v>
      </c>
      <c r="AB903" t="s">
        <v>20624</v>
      </c>
      <c r="AC903" t="s">
        <v>20625</v>
      </c>
      <c r="AD903" t="s">
        <v>20626</v>
      </c>
    </row>
    <row r="904" spans="1:31" x14ac:dyDescent="0.25">
      <c r="A904" t="s">
        <v>8661</v>
      </c>
      <c r="B904" t="s">
        <v>20627</v>
      </c>
      <c r="C904" t="str">
        <f>T("175.320")</f>
        <v>175.320</v>
      </c>
      <c r="X904" t="s">
        <v>20628</v>
      </c>
      <c r="Y904" t="s">
        <v>20629</v>
      </c>
      <c r="Z904" t="s">
        <v>20630</v>
      </c>
      <c r="AA904" t="s">
        <v>20627</v>
      </c>
      <c r="AB904" t="s">
        <v>20631</v>
      </c>
      <c r="AC904" t="s">
        <v>20632</v>
      </c>
    </row>
    <row r="905" spans="1:31" x14ac:dyDescent="0.25">
      <c r="A905" t="s">
        <v>12632</v>
      </c>
      <c r="B905" t="s">
        <v>20633</v>
      </c>
      <c r="C905" t="str">
        <f>T("176.170")</f>
        <v>176.170</v>
      </c>
      <c r="X905" t="s">
        <v>20633</v>
      </c>
      <c r="Y905" t="s">
        <v>20634</v>
      </c>
      <c r="Z905" t="s">
        <v>20635</v>
      </c>
      <c r="AA905" t="s">
        <v>20636</v>
      </c>
      <c r="AB905" t="s">
        <v>20637</v>
      </c>
      <c r="AC905" t="s">
        <v>20638</v>
      </c>
      <c r="AD905" t="s">
        <v>20639</v>
      </c>
    </row>
    <row r="906" spans="1:31" x14ac:dyDescent="0.25">
      <c r="A906" t="s">
        <v>12633</v>
      </c>
      <c r="B906" t="s">
        <v>20640</v>
      </c>
      <c r="C906" t="str">
        <f>T("175.105")</f>
        <v>175.105</v>
      </c>
      <c r="D906" t="str">
        <f>T("176.170")</f>
        <v>176.170</v>
      </c>
      <c r="E906" t="str">
        <f>T("176.180")</f>
        <v>176.180</v>
      </c>
      <c r="F906" t="str">
        <f>T("177.1010")</f>
        <v>177.1010</v>
      </c>
      <c r="G906" t="str">
        <f>T("177.2260")</f>
        <v>177.2260</v>
      </c>
      <c r="H906" t="str">
        <f>T("178.3790")</f>
        <v>178.3790</v>
      </c>
      <c r="X906" t="s">
        <v>20640</v>
      </c>
      <c r="Y906" t="s">
        <v>20641</v>
      </c>
      <c r="Z906" t="s">
        <v>20642</v>
      </c>
      <c r="AA906" t="s">
        <v>20643</v>
      </c>
      <c r="AB906" t="s">
        <v>20644</v>
      </c>
    </row>
    <row r="907" spans="1:31" x14ac:dyDescent="0.25">
      <c r="A907" t="s">
        <v>12634</v>
      </c>
      <c r="B907" t="s">
        <v>20645</v>
      </c>
      <c r="C907" t="str">
        <f>T("175.105")</f>
        <v>175.105</v>
      </c>
      <c r="D907" t="str">
        <f>T("175.300")</f>
        <v>175.300</v>
      </c>
      <c r="E907" t="str">
        <f>T("175.320")</f>
        <v>175.320</v>
      </c>
      <c r="F907" t="str">
        <f>T("176.170")</f>
        <v>176.170</v>
      </c>
      <c r="G907" t="str">
        <f>T("176.180")</f>
        <v>176.180</v>
      </c>
      <c r="H907" t="str">
        <f>T("177.1010")</f>
        <v>177.1010</v>
      </c>
      <c r="I907" t="str">
        <f>T("178.3790")</f>
        <v>178.3790</v>
      </c>
      <c r="X907" t="s">
        <v>20645</v>
      </c>
      <c r="Y907" t="s">
        <v>20646</v>
      </c>
      <c r="Z907" t="s">
        <v>20647</v>
      </c>
      <c r="AA907" t="s">
        <v>20648</v>
      </c>
      <c r="AB907" t="s">
        <v>20649</v>
      </c>
      <c r="AC907" t="s">
        <v>20650</v>
      </c>
    </row>
    <row r="908" spans="1:31" x14ac:dyDescent="0.25">
      <c r="A908" t="s">
        <v>12635</v>
      </c>
      <c r="B908" t="s">
        <v>20651</v>
      </c>
      <c r="C908" t="str">
        <f>T("175.105")</f>
        <v>175.105</v>
      </c>
      <c r="D908" t="str">
        <f>T("176.180")</f>
        <v>176.180</v>
      </c>
      <c r="E908" t="str">
        <f>T("177.1010")</f>
        <v>177.1010</v>
      </c>
      <c r="F908" t="str">
        <f>T("178.3790")</f>
        <v>178.3790</v>
      </c>
      <c r="X908" t="s">
        <v>20651</v>
      </c>
      <c r="Y908" t="s">
        <v>20652</v>
      </c>
      <c r="Z908" t="s">
        <v>20653</v>
      </c>
      <c r="AA908" t="s">
        <v>20654</v>
      </c>
      <c r="AB908" t="s">
        <v>20655</v>
      </c>
    </row>
    <row r="909" spans="1:31" x14ac:dyDescent="0.25">
      <c r="A909" t="s">
        <v>12636</v>
      </c>
      <c r="B909" t="s">
        <v>20656</v>
      </c>
      <c r="C909" t="str">
        <f>T("175.320")</f>
        <v>175.320</v>
      </c>
      <c r="D909" t="str">
        <f>T("177.1390")</f>
        <v>177.1390</v>
      </c>
      <c r="E909" t="str">
        <f>T("177.1630")</f>
        <v>177.1630</v>
      </c>
      <c r="X909" t="s">
        <v>20656</v>
      </c>
      <c r="Y909" t="s">
        <v>20657</v>
      </c>
      <c r="Z909" t="s">
        <v>20658</v>
      </c>
      <c r="AA909" t="s">
        <v>20659</v>
      </c>
      <c r="AB909" t="s">
        <v>20660</v>
      </c>
      <c r="AC909" t="s">
        <v>20661</v>
      </c>
      <c r="AD909" t="s">
        <v>20662</v>
      </c>
      <c r="AE909" t="s">
        <v>20663</v>
      </c>
    </row>
    <row r="910" spans="1:31" x14ac:dyDescent="0.25">
      <c r="A910" t="s">
        <v>12637</v>
      </c>
      <c r="B910" t="s">
        <v>20664</v>
      </c>
      <c r="C910" t="str">
        <f>T("175.105")</f>
        <v>175.105</v>
      </c>
      <c r="D910" t="str">
        <f>T("175.350")</f>
        <v>175.350</v>
      </c>
      <c r="E910" t="str">
        <f>T("176.170")</f>
        <v>176.170</v>
      </c>
      <c r="F910" t="str">
        <f>T("176.180")</f>
        <v>176.180</v>
      </c>
      <c r="X910" t="s">
        <v>20665</v>
      </c>
      <c r="Y910" t="s">
        <v>20666</v>
      </c>
      <c r="Z910" t="s">
        <v>20667</v>
      </c>
      <c r="AA910" t="s">
        <v>20668</v>
      </c>
      <c r="AB910" t="s">
        <v>20664</v>
      </c>
      <c r="AC910" t="s">
        <v>20669</v>
      </c>
    </row>
    <row r="911" spans="1:31" x14ac:dyDescent="0.25">
      <c r="A911" t="s">
        <v>12638</v>
      </c>
      <c r="B911" t="s">
        <v>20670</v>
      </c>
      <c r="C911" t="str">
        <f>T("175.105")</f>
        <v>175.105</v>
      </c>
      <c r="D911" t="str">
        <f>T("175.300")</f>
        <v>175.300</v>
      </c>
      <c r="E911" t="str">
        <f>T("177.1390")</f>
        <v>177.1390</v>
      </c>
      <c r="F911" t="str">
        <f>T("177.2420")</f>
        <v>177.2420</v>
      </c>
      <c r="X911" t="s">
        <v>20671</v>
      </c>
      <c r="Y911" t="s">
        <v>20672</v>
      </c>
      <c r="Z911" t="s">
        <v>20670</v>
      </c>
      <c r="AA911" t="s">
        <v>20673</v>
      </c>
    </row>
    <row r="912" spans="1:31" x14ac:dyDescent="0.25">
      <c r="A912" t="s">
        <v>12639</v>
      </c>
      <c r="B912" t="s">
        <v>20674</v>
      </c>
      <c r="C912" t="str">
        <f>T("175.105")</f>
        <v>175.105</v>
      </c>
      <c r="X912" t="s">
        <v>20675</v>
      </c>
      <c r="Y912" t="s">
        <v>20676</v>
      </c>
      <c r="Z912" t="s">
        <v>20677</v>
      </c>
      <c r="AA912" t="s">
        <v>20678</v>
      </c>
      <c r="AB912" t="s">
        <v>20679</v>
      </c>
      <c r="AC912" t="s">
        <v>20680</v>
      </c>
      <c r="AD912" t="s">
        <v>20681</v>
      </c>
    </row>
    <row r="913" spans="1:32" x14ac:dyDescent="0.25">
      <c r="A913" t="s">
        <v>12640</v>
      </c>
      <c r="B913" t="s">
        <v>20682</v>
      </c>
      <c r="C913" t="str">
        <f>T("175.105")</f>
        <v>175.105</v>
      </c>
      <c r="X913" t="s">
        <v>20682</v>
      </c>
      <c r="Y913" t="s">
        <v>20683</v>
      </c>
      <c r="Z913" t="s">
        <v>20684</v>
      </c>
      <c r="AA913" t="s">
        <v>20685</v>
      </c>
      <c r="AB913" t="s">
        <v>20686</v>
      </c>
      <c r="AC913" t="s">
        <v>20687</v>
      </c>
    </row>
    <row r="914" spans="1:32" x14ac:dyDescent="0.25">
      <c r="A914" t="s">
        <v>12641</v>
      </c>
      <c r="B914" t="s">
        <v>20688</v>
      </c>
      <c r="C914" t="str">
        <f>T("175.105")</f>
        <v>175.105</v>
      </c>
      <c r="D914" t="str">
        <f>T("176.180")</f>
        <v>176.180</v>
      </c>
      <c r="E914" t="str">
        <f>T("177.1200")</f>
        <v>177.1200</v>
      </c>
      <c r="F914" t="str">
        <f>T("177.1390")</f>
        <v>177.1390</v>
      </c>
      <c r="G914" t="str">
        <f>T("177.1395")</f>
        <v>177.1395</v>
      </c>
      <c r="H914" t="str">
        <f>T("177.1520")</f>
        <v>177.1520</v>
      </c>
      <c r="I914" t="str">
        <f>T("178.1005")</f>
        <v>178.1005</v>
      </c>
      <c r="X914" t="s">
        <v>20688</v>
      </c>
      <c r="Y914" t="s">
        <v>20689</v>
      </c>
      <c r="Z914" t="s">
        <v>20690</v>
      </c>
      <c r="AA914" t="s">
        <v>20691</v>
      </c>
      <c r="AB914" t="s">
        <v>20692</v>
      </c>
      <c r="AC914" t="s">
        <v>20693</v>
      </c>
      <c r="AD914" t="s">
        <v>20694</v>
      </c>
      <c r="AE914" t="s">
        <v>20695</v>
      </c>
      <c r="AF914" t="s">
        <v>20696</v>
      </c>
    </row>
    <row r="915" spans="1:32" x14ac:dyDescent="0.25">
      <c r="A915" t="s">
        <v>12642</v>
      </c>
      <c r="B915" t="s">
        <v>20697</v>
      </c>
      <c r="C915" t="str">
        <f>T("177.1315")</f>
        <v>177.1315</v>
      </c>
      <c r="D915" t="str">
        <f>T("177.1630")</f>
        <v>177.1630</v>
      </c>
      <c r="E915" t="str">
        <f>T("178.1005")</f>
        <v>178.1005</v>
      </c>
      <c r="X915" t="s">
        <v>20698</v>
      </c>
      <c r="Y915" t="s">
        <v>20699</v>
      </c>
      <c r="Z915" t="s">
        <v>20700</v>
      </c>
      <c r="AA915" t="s">
        <v>20701</v>
      </c>
      <c r="AB915" t="s">
        <v>20702</v>
      </c>
      <c r="AC915" t="s">
        <v>20703</v>
      </c>
    </row>
    <row r="916" spans="1:32" x14ac:dyDescent="0.25">
      <c r="A916" t="s">
        <v>12643</v>
      </c>
      <c r="B916" t="s">
        <v>20704</v>
      </c>
      <c r="C916" t="str">
        <f>T("175.300")</f>
        <v>175.300</v>
      </c>
      <c r="D916" t="str">
        <f>T("175.320")</f>
        <v>175.320</v>
      </c>
      <c r="E916" t="str">
        <f>T("176.170")</f>
        <v>176.170</v>
      </c>
      <c r="F916" t="str">
        <f>T("177.1010")</f>
        <v>177.1010</v>
      </c>
      <c r="G916" t="str">
        <f>T("178.3790")</f>
        <v>178.3790</v>
      </c>
      <c r="X916" t="s">
        <v>20704</v>
      </c>
      <c r="Y916" t="s">
        <v>20705</v>
      </c>
      <c r="Z916" t="s">
        <v>20706</v>
      </c>
      <c r="AA916" t="s">
        <v>20707</v>
      </c>
      <c r="AB916" t="s">
        <v>20708</v>
      </c>
    </row>
    <row r="917" spans="1:32" x14ac:dyDescent="0.25">
      <c r="A917" t="s">
        <v>12644</v>
      </c>
      <c r="B917" t="s">
        <v>20709</v>
      </c>
      <c r="C917" t="str">
        <f>T("177.2440")</f>
        <v>177.2440</v>
      </c>
      <c r="X917" t="s">
        <v>20709</v>
      </c>
      <c r="Y917" t="s">
        <v>20710</v>
      </c>
      <c r="Z917" t="s">
        <v>20711</v>
      </c>
      <c r="AA917" t="s">
        <v>20712</v>
      </c>
      <c r="AB917" t="s">
        <v>20713</v>
      </c>
    </row>
    <row r="918" spans="1:32" x14ac:dyDescent="0.25">
      <c r="A918" t="s">
        <v>12645</v>
      </c>
      <c r="B918" t="s">
        <v>20714</v>
      </c>
      <c r="X918" t="s">
        <v>20715</v>
      </c>
      <c r="Y918" t="s">
        <v>20716</v>
      </c>
      <c r="Z918" t="s">
        <v>20714</v>
      </c>
      <c r="AA918" t="s">
        <v>20717</v>
      </c>
    </row>
    <row r="919" spans="1:32" x14ac:dyDescent="0.25">
      <c r="A919" t="s">
        <v>12646</v>
      </c>
      <c r="B919" t="s">
        <v>20718</v>
      </c>
      <c r="C919" t="str">
        <f>T("175.105")</f>
        <v>175.105</v>
      </c>
      <c r="D919" t="str">
        <f>T("175.300")</f>
        <v>175.300</v>
      </c>
      <c r="E919" t="str">
        <f>T("176.170")</f>
        <v>176.170</v>
      </c>
      <c r="F919" t="str">
        <f>T("176.180")</f>
        <v>176.180</v>
      </c>
      <c r="G919" t="str">
        <f>T("177.1010")</f>
        <v>177.1010</v>
      </c>
      <c r="X919" t="s">
        <v>20718</v>
      </c>
      <c r="Y919" t="s">
        <v>20719</v>
      </c>
      <c r="Z919" t="s">
        <v>20720</v>
      </c>
      <c r="AA919" t="s">
        <v>20721</v>
      </c>
      <c r="AB919" t="s">
        <v>20722</v>
      </c>
    </row>
    <row r="920" spans="1:32" x14ac:dyDescent="0.25">
      <c r="A920" t="s">
        <v>12647</v>
      </c>
      <c r="B920" t="s">
        <v>20723</v>
      </c>
      <c r="C920" t="str">
        <f>T("175.105")</f>
        <v>175.105</v>
      </c>
      <c r="D920" t="str">
        <f>T("176.180")</f>
        <v>176.180</v>
      </c>
      <c r="X920" t="s">
        <v>20723</v>
      </c>
      <c r="Y920" t="s">
        <v>20724</v>
      </c>
      <c r="Z920" t="s">
        <v>20725</v>
      </c>
      <c r="AA920" t="s">
        <v>20726</v>
      </c>
      <c r="AB920" t="s">
        <v>20727</v>
      </c>
      <c r="AC920" t="s">
        <v>20728</v>
      </c>
    </row>
    <row r="921" spans="1:32" x14ac:dyDescent="0.25">
      <c r="A921" t="s">
        <v>12648</v>
      </c>
      <c r="B921" t="s">
        <v>20729</v>
      </c>
      <c r="C921" t="str">
        <f>T("177.1200")</f>
        <v>177.1200</v>
      </c>
      <c r="D921" t="str">
        <f>T("177.1500")</f>
        <v>177.1500</v>
      </c>
      <c r="E921" t="str">
        <f>T("177.1630")</f>
        <v>177.1630</v>
      </c>
      <c r="X921" t="s">
        <v>20729</v>
      </c>
      <c r="Y921" t="s">
        <v>20730</v>
      </c>
      <c r="Z921" t="s">
        <v>20731</v>
      </c>
      <c r="AA921" t="s">
        <v>20732</v>
      </c>
      <c r="AB921" t="s">
        <v>20733</v>
      </c>
      <c r="AC921" t="s">
        <v>20734</v>
      </c>
      <c r="AD921" t="s">
        <v>20735</v>
      </c>
      <c r="AE921" t="s">
        <v>20736</v>
      </c>
    </row>
    <row r="922" spans="1:32" x14ac:dyDescent="0.25">
      <c r="A922" t="s">
        <v>12649</v>
      </c>
      <c r="B922" t="s">
        <v>20737</v>
      </c>
      <c r="C922" t="str">
        <f>T("175.105")</f>
        <v>175.105</v>
      </c>
      <c r="D922" t="str">
        <f>T("175.125")</f>
        <v>175.125</v>
      </c>
      <c r="E922" t="str">
        <f>T("175.300")</f>
        <v>175.300</v>
      </c>
      <c r="F922" t="str">
        <f>T("175.320")</f>
        <v>175.320</v>
      </c>
      <c r="X922" t="s">
        <v>20737</v>
      </c>
      <c r="Y922" t="s">
        <v>20738</v>
      </c>
      <c r="Z922" t="s">
        <v>20739</v>
      </c>
      <c r="AA922" t="s">
        <v>20740</v>
      </c>
      <c r="AB922" t="s">
        <v>20741</v>
      </c>
      <c r="AC922" t="s">
        <v>20742</v>
      </c>
      <c r="AD922" t="s">
        <v>20743</v>
      </c>
    </row>
    <row r="923" spans="1:32" x14ac:dyDescent="0.25">
      <c r="A923" t="s">
        <v>12650</v>
      </c>
      <c r="B923" t="s">
        <v>20027</v>
      </c>
      <c r="C923" t="str">
        <f>T("175.105")</f>
        <v>175.105</v>
      </c>
      <c r="D923" t="str">
        <f>T("177.1330")</f>
        <v>177.1330</v>
      </c>
      <c r="E923" t="str">
        <f>T("178.1005")</f>
        <v>178.1005</v>
      </c>
      <c r="X923" t="s">
        <v>20744</v>
      </c>
      <c r="Y923" t="s">
        <v>20745</v>
      </c>
      <c r="Z923" t="s">
        <v>20746</v>
      </c>
      <c r="AA923" t="s">
        <v>20747</v>
      </c>
      <c r="AB923" t="s">
        <v>20748</v>
      </c>
      <c r="AC923" t="s">
        <v>20749</v>
      </c>
      <c r="AD923" t="s">
        <v>20750</v>
      </c>
      <c r="AE923" t="s">
        <v>20751</v>
      </c>
    </row>
    <row r="924" spans="1:32" x14ac:dyDescent="0.25">
      <c r="A924" t="s">
        <v>12651</v>
      </c>
      <c r="B924" t="s">
        <v>20752</v>
      </c>
      <c r="C924" t="str">
        <f>T("175.105")</f>
        <v>175.105</v>
      </c>
      <c r="D924" t="str">
        <f>T("175.300")</f>
        <v>175.300</v>
      </c>
      <c r="X924" t="s">
        <v>20752</v>
      </c>
      <c r="Y924" t="s">
        <v>20753</v>
      </c>
      <c r="Z924" t="s">
        <v>20754</v>
      </c>
      <c r="AA924" t="s">
        <v>20755</v>
      </c>
    </row>
    <row r="925" spans="1:32" x14ac:dyDescent="0.25">
      <c r="A925" t="s">
        <v>12652</v>
      </c>
      <c r="B925" t="s">
        <v>20756</v>
      </c>
      <c r="C925" t="str">
        <f>T("175.105")</f>
        <v>175.105</v>
      </c>
      <c r="D925" t="str">
        <f>T("177.1680")</f>
        <v>177.1680</v>
      </c>
      <c r="X925" t="s">
        <v>20756</v>
      </c>
      <c r="Y925" t="s">
        <v>20757</v>
      </c>
      <c r="Z925" t="s">
        <v>20758</v>
      </c>
      <c r="AA925" t="s">
        <v>20759</v>
      </c>
      <c r="AB925" t="s">
        <v>20760</v>
      </c>
    </row>
    <row r="926" spans="1:32" x14ac:dyDescent="0.25">
      <c r="A926" t="s">
        <v>12653</v>
      </c>
      <c r="B926" t="s">
        <v>20761</v>
      </c>
      <c r="C926" t="str">
        <f>T("176.170")</f>
        <v>176.170</v>
      </c>
      <c r="X926" t="s">
        <v>20761</v>
      </c>
      <c r="Y926" t="s">
        <v>20762</v>
      </c>
      <c r="Z926" t="s">
        <v>20763</v>
      </c>
      <c r="AA926" t="s">
        <v>20764</v>
      </c>
    </row>
    <row r="927" spans="1:32" x14ac:dyDescent="0.25">
      <c r="A927" t="s">
        <v>12654</v>
      </c>
      <c r="B927" t="s">
        <v>20765</v>
      </c>
      <c r="C927" t="str">
        <f>T("175.105")</f>
        <v>175.105</v>
      </c>
      <c r="D927" t="str">
        <f>T("176.180")</f>
        <v>176.180</v>
      </c>
      <c r="X927" t="s">
        <v>20765</v>
      </c>
      <c r="Y927" t="s">
        <v>20766</v>
      </c>
      <c r="Z927" t="s">
        <v>20767</v>
      </c>
      <c r="AA927" t="s">
        <v>20768</v>
      </c>
      <c r="AB927" t="s">
        <v>20769</v>
      </c>
      <c r="AC927" t="s">
        <v>20770</v>
      </c>
    </row>
    <row r="928" spans="1:32" x14ac:dyDescent="0.25">
      <c r="A928" t="s">
        <v>12655</v>
      </c>
      <c r="B928" t="s">
        <v>20771</v>
      </c>
      <c r="C928" t="str">
        <f>T("176.170")</f>
        <v>176.170</v>
      </c>
      <c r="X928" t="s">
        <v>20772</v>
      </c>
      <c r="Y928" t="s">
        <v>20773</v>
      </c>
      <c r="Z928" t="s">
        <v>20774</v>
      </c>
      <c r="AA928" t="s">
        <v>20771</v>
      </c>
      <c r="AB928" t="s">
        <v>20775</v>
      </c>
    </row>
    <row r="929" spans="1:36" x14ac:dyDescent="0.25">
      <c r="A929" t="s">
        <v>12656</v>
      </c>
      <c r="B929" t="s">
        <v>20776</v>
      </c>
      <c r="C929" t="str">
        <f>T("175.105")</f>
        <v>175.105</v>
      </c>
      <c r="X929" t="s">
        <v>20776</v>
      </c>
      <c r="Y929" t="s">
        <v>20777</v>
      </c>
      <c r="Z929" t="s">
        <v>20778</v>
      </c>
      <c r="AA929" t="s">
        <v>20779</v>
      </c>
    </row>
    <row r="930" spans="1:36" x14ac:dyDescent="0.25">
      <c r="A930" t="s">
        <v>12657</v>
      </c>
      <c r="B930" t="s">
        <v>20780</v>
      </c>
      <c r="C930" t="str">
        <f>T("175.105")</f>
        <v>175.105</v>
      </c>
      <c r="D930" t="str">
        <f>T("177.1010")</f>
        <v>177.1010</v>
      </c>
      <c r="E930" t="str">
        <f>T("178.3790")</f>
        <v>178.3790</v>
      </c>
      <c r="X930" t="s">
        <v>20780</v>
      </c>
      <c r="Y930" t="s">
        <v>20781</v>
      </c>
      <c r="Z930" t="s">
        <v>20782</v>
      </c>
      <c r="AA930" t="s">
        <v>20783</v>
      </c>
      <c r="AB930" t="s">
        <v>20784</v>
      </c>
    </row>
    <row r="931" spans="1:36" x14ac:dyDescent="0.25">
      <c r="A931" t="s">
        <v>12658</v>
      </c>
      <c r="B931" t="s">
        <v>20785</v>
      </c>
      <c r="C931" t="str">
        <f>T("175.105")</f>
        <v>175.105</v>
      </c>
      <c r="D931" t="str">
        <f>T("175.320")</f>
        <v>175.320</v>
      </c>
      <c r="E931" t="str">
        <f>T("176.170")</f>
        <v>176.170</v>
      </c>
      <c r="F931" t="str">
        <f>T("176.180")</f>
        <v>176.180</v>
      </c>
      <c r="G931" t="str">
        <f>T("177.1010")</f>
        <v>177.1010</v>
      </c>
      <c r="X931" t="s">
        <v>20785</v>
      </c>
      <c r="Y931" t="s">
        <v>20786</v>
      </c>
      <c r="Z931" t="s">
        <v>20787</v>
      </c>
      <c r="AA931" t="s">
        <v>20788</v>
      </c>
      <c r="AB931" t="s">
        <v>20789</v>
      </c>
    </row>
    <row r="932" spans="1:36" x14ac:dyDescent="0.25">
      <c r="A932" t="s">
        <v>12659</v>
      </c>
      <c r="B932" t="s">
        <v>20790</v>
      </c>
      <c r="C932" t="str">
        <f>T("177.1200")</f>
        <v>177.1200</v>
      </c>
      <c r="D932" t="str">
        <f>T("177.1500")</f>
        <v>177.1500</v>
      </c>
      <c r="X932" t="s">
        <v>20790</v>
      </c>
      <c r="Y932" t="s">
        <v>20791</v>
      </c>
      <c r="Z932" t="s">
        <v>20792</v>
      </c>
      <c r="AA932" t="s">
        <v>20793</v>
      </c>
      <c r="AB932" t="s">
        <v>20794</v>
      </c>
      <c r="AC932" t="s">
        <v>20795</v>
      </c>
      <c r="AD932" t="s">
        <v>20796</v>
      </c>
    </row>
    <row r="933" spans="1:36" x14ac:dyDescent="0.25">
      <c r="A933" t="s">
        <v>12660</v>
      </c>
      <c r="B933" t="s">
        <v>20797</v>
      </c>
      <c r="C933" t="str">
        <f>T("175.105")</f>
        <v>175.105</v>
      </c>
      <c r="X933" t="s">
        <v>20797</v>
      </c>
      <c r="Y933" t="s">
        <v>20798</v>
      </c>
      <c r="Z933" t="s">
        <v>20799</v>
      </c>
      <c r="AA933" t="s">
        <v>20800</v>
      </c>
      <c r="AB933" t="s">
        <v>20801</v>
      </c>
      <c r="AC933" t="s">
        <v>20802</v>
      </c>
    </row>
    <row r="934" spans="1:36" x14ac:dyDescent="0.25">
      <c r="A934" t="s">
        <v>12661</v>
      </c>
      <c r="B934" t="s">
        <v>20803</v>
      </c>
      <c r="C934" t="str">
        <f>T("175.105")</f>
        <v>175.105</v>
      </c>
      <c r="D934" t="str">
        <f>T("176.180")</f>
        <v>176.180</v>
      </c>
      <c r="X934" t="s">
        <v>20803</v>
      </c>
      <c r="Y934" t="s">
        <v>20804</v>
      </c>
      <c r="Z934" t="s">
        <v>20805</v>
      </c>
      <c r="AA934" t="s">
        <v>20806</v>
      </c>
    </row>
    <row r="935" spans="1:36" x14ac:dyDescent="0.25">
      <c r="A935" t="s">
        <v>12662</v>
      </c>
      <c r="B935" t="s">
        <v>20807</v>
      </c>
      <c r="C935" t="str">
        <f>T("175.105")</f>
        <v>175.105</v>
      </c>
      <c r="D935" t="str">
        <f>T("175.300")</f>
        <v>175.300</v>
      </c>
      <c r="E935" t="str">
        <f>T("175.320")</f>
        <v>175.320</v>
      </c>
      <c r="F935" t="str">
        <f>T("176.170")</f>
        <v>176.170</v>
      </c>
      <c r="G935" t="str">
        <f>T("176.180")</f>
        <v>176.180</v>
      </c>
      <c r="X935" t="s">
        <v>20807</v>
      </c>
      <c r="Y935" t="s">
        <v>20808</v>
      </c>
      <c r="Z935" t="s">
        <v>20809</v>
      </c>
      <c r="AA935" t="s">
        <v>20810</v>
      </c>
      <c r="AB935" t="s">
        <v>20811</v>
      </c>
      <c r="AC935" t="s">
        <v>20812</v>
      </c>
    </row>
    <row r="936" spans="1:36" x14ac:dyDescent="0.25">
      <c r="A936" t="s">
        <v>12663</v>
      </c>
      <c r="B936" t="s">
        <v>20813</v>
      </c>
      <c r="C936" t="str">
        <f>T("175.105")</f>
        <v>175.105</v>
      </c>
      <c r="D936" t="str">
        <f>T("175.125")</f>
        <v>175.125</v>
      </c>
      <c r="E936" t="str">
        <f>T("175.300")</f>
        <v>175.300</v>
      </c>
      <c r="F936" t="str">
        <f>T("175.320")</f>
        <v>175.320</v>
      </c>
      <c r="G936" t="str">
        <f>T("177.1200")</f>
        <v>177.1200</v>
      </c>
      <c r="X936" t="s">
        <v>20813</v>
      </c>
      <c r="Y936" t="s">
        <v>20814</v>
      </c>
      <c r="Z936" t="s">
        <v>20815</v>
      </c>
      <c r="AA936" t="s">
        <v>20816</v>
      </c>
      <c r="AB936" t="s">
        <v>20817</v>
      </c>
      <c r="AC936" t="s">
        <v>20818</v>
      </c>
      <c r="AD936" t="s">
        <v>20819</v>
      </c>
    </row>
    <row r="937" spans="1:36" x14ac:dyDescent="0.25">
      <c r="A937" t="s">
        <v>12664</v>
      </c>
      <c r="B937" t="s">
        <v>20820</v>
      </c>
      <c r="C937" t="str">
        <f>T("175.365")</f>
        <v>175.365</v>
      </c>
      <c r="X937" t="s">
        <v>20820</v>
      </c>
      <c r="Y937" t="s">
        <v>20821</v>
      </c>
      <c r="Z937" t="s">
        <v>20822</v>
      </c>
    </row>
    <row r="938" spans="1:36" x14ac:dyDescent="0.25">
      <c r="A938" t="s">
        <v>12665</v>
      </c>
      <c r="B938" t="s">
        <v>20823</v>
      </c>
      <c r="C938" t="str">
        <f>T("175.105")</f>
        <v>175.105</v>
      </c>
      <c r="D938" t="str">
        <f>T("176.170")</f>
        <v>176.170</v>
      </c>
      <c r="E938" t="str">
        <f>T("176.180")</f>
        <v>176.180</v>
      </c>
      <c r="F938" t="str">
        <f>T("177.1010")</f>
        <v>177.1010</v>
      </c>
      <c r="X938" t="s">
        <v>20823</v>
      </c>
      <c r="Y938" t="s">
        <v>20824</v>
      </c>
      <c r="Z938" t="s">
        <v>20825</v>
      </c>
    </row>
    <row r="939" spans="1:36" x14ac:dyDescent="0.25">
      <c r="A939" t="s">
        <v>12666</v>
      </c>
      <c r="B939" t="s">
        <v>20826</v>
      </c>
      <c r="C939" t="str">
        <f>T("175.105")</f>
        <v>175.105</v>
      </c>
      <c r="D939" t="str">
        <f>T("175.300")</f>
        <v>175.300</v>
      </c>
      <c r="E939" t="str">
        <f>T("175.320")</f>
        <v>175.320</v>
      </c>
      <c r="F939" t="str">
        <f>T("176.170")</f>
        <v>176.170</v>
      </c>
      <c r="G939" t="str">
        <f>T("176.180")</f>
        <v>176.180</v>
      </c>
      <c r="H939" t="str">
        <f>T("177.1010")</f>
        <v>177.1010</v>
      </c>
      <c r="X939" t="s">
        <v>20826</v>
      </c>
      <c r="Y939" t="s">
        <v>20827</v>
      </c>
      <c r="Z939" t="s">
        <v>20828</v>
      </c>
      <c r="AA939" t="s">
        <v>20829</v>
      </c>
      <c r="AB939" t="s">
        <v>20830</v>
      </c>
    </row>
    <row r="940" spans="1:36" x14ac:dyDescent="0.25">
      <c r="A940" t="s">
        <v>12667</v>
      </c>
      <c r="B940" t="s">
        <v>20831</v>
      </c>
      <c r="C940" t="str">
        <f>T("175.105")</f>
        <v>175.105</v>
      </c>
      <c r="D940" t="str">
        <f>T("175.320")</f>
        <v>175.320</v>
      </c>
      <c r="E940" t="str">
        <f>T("176.180")</f>
        <v>176.180</v>
      </c>
      <c r="F940" t="str">
        <f>T("177.1010")</f>
        <v>177.1010</v>
      </c>
      <c r="G940" t="str">
        <f>T("177.1630")</f>
        <v>177.1630</v>
      </c>
      <c r="X940" t="s">
        <v>20831</v>
      </c>
      <c r="Y940" t="s">
        <v>20832</v>
      </c>
      <c r="Z940" t="s">
        <v>20833</v>
      </c>
      <c r="AA940" t="s">
        <v>20834</v>
      </c>
      <c r="AB940" t="s">
        <v>20835</v>
      </c>
      <c r="AC940" t="s">
        <v>20836</v>
      </c>
    </row>
    <row r="941" spans="1:36" x14ac:dyDescent="0.25">
      <c r="A941" t="s">
        <v>12668</v>
      </c>
      <c r="B941" t="s">
        <v>20837</v>
      </c>
      <c r="C941" t="str">
        <f>T("177.1200")</f>
        <v>177.1200</v>
      </c>
      <c r="D941" t="str">
        <f>T("177.1500")</f>
        <v>177.1500</v>
      </c>
      <c r="X941" t="s">
        <v>20837</v>
      </c>
      <c r="Y941" t="s">
        <v>20838</v>
      </c>
      <c r="Z941" t="s">
        <v>20839</v>
      </c>
      <c r="AA941" t="s">
        <v>20840</v>
      </c>
      <c r="AB941" t="s">
        <v>20841</v>
      </c>
      <c r="AC941" t="s">
        <v>20842</v>
      </c>
      <c r="AD941" t="s">
        <v>20843</v>
      </c>
    </row>
    <row r="942" spans="1:36" x14ac:dyDescent="0.25">
      <c r="A942" t="s">
        <v>12669</v>
      </c>
      <c r="B942" t="s">
        <v>20844</v>
      </c>
      <c r="C942" t="str">
        <f>T("177.1010")</f>
        <v>177.1010</v>
      </c>
      <c r="X942" t="s">
        <v>20845</v>
      </c>
      <c r="Y942" t="s">
        <v>20846</v>
      </c>
      <c r="Z942" t="s">
        <v>20847</v>
      </c>
      <c r="AA942" t="s">
        <v>20844</v>
      </c>
      <c r="AB942" t="s">
        <v>20848</v>
      </c>
    </row>
    <row r="943" spans="1:36" x14ac:dyDescent="0.25">
      <c r="A943" t="s">
        <v>12670</v>
      </c>
      <c r="B943" t="s">
        <v>20849</v>
      </c>
      <c r="C943" t="str">
        <f>T("175.105")</f>
        <v>175.105</v>
      </c>
      <c r="D943" t="str">
        <f>T("177.1680")</f>
        <v>177.1680</v>
      </c>
      <c r="X943" t="s">
        <v>20850</v>
      </c>
      <c r="Y943" t="s">
        <v>20851</v>
      </c>
      <c r="Z943" t="s">
        <v>20852</v>
      </c>
      <c r="AA943" t="s">
        <v>20853</v>
      </c>
      <c r="AB943" t="s">
        <v>20854</v>
      </c>
      <c r="AC943" t="s">
        <v>20855</v>
      </c>
      <c r="AD943" t="s">
        <v>20856</v>
      </c>
      <c r="AE943" t="s">
        <v>20857</v>
      </c>
      <c r="AF943" t="s">
        <v>20858</v>
      </c>
      <c r="AG943" t="s">
        <v>20859</v>
      </c>
      <c r="AH943" t="s">
        <v>20860</v>
      </c>
      <c r="AI943" t="s">
        <v>20861</v>
      </c>
      <c r="AJ943" t="s">
        <v>20862</v>
      </c>
    </row>
    <row r="944" spans="1:36" x14ac:dyDescent="0.25">
      <c r="A944" t="s">
        <v>12671</v>
      </c>
      <c r="B944" t="s">
        <v>20863</v>
      </c>
      <c r="C944" t="str">
        <f>T("175.105")</f>
        <v>175.105</v>
      </c>
      <c r="X944" t="s">
        <v>20863</v>
      </c>
      <c r="Y944" t="s">
        <v>20864</v>
      </c>
      <c r="Z944" t="s">
        <v>20865</v>
      </c>
      <c r="AA944" t="s">
        <v>20866</v>
      </c>
      <c r="AB944" t="s">
        <v>20867</v>
      </c>
      <c r="AC944" t="s">
        <v>20868</v>
      </c>
      <c r="AD944" t="s">
        <v>20869</v>
      </c>
    </row>
    <row r="945" spans="1:31" x14ac:dyDescent="0.25">
      <c r="A945" t="s">
        <v>12672</v>
      </c>
      <c r="B945" t="s">
        <v>20870</v>
      </c>
      <c r="C945" t="str">
        <f>T("175.300")</f>
        <v>175.300</v>
      </c>
      <c r="X945" t="s">
        <v>20870</v>
      </c>
      <c r="Y945" t="s">
        <v>20871</v>
      </c>
      <c r="Z945" t="s">
        <v>20872</v>
      </c>
      <c r="AA945" t="s">
        <v>20873</v>
      </c>
      <c r="AB945" t="s">
        <v>20874</v>
      </c>
      <c r="AC945" t="s">
        <v>20875</v>
      </c>
      <c r="AD945" t="s">
        <v>20876</v>
      </c>
      <c r="AE945" t="s">
        <v>20877</v>
      </c>
    </row>
    <row r="946" spans="1:31" x14ac:dyDescent="0.25">
      <c r="A946" t="s">
        <v>12673</v>
      </c>
      <c r="B946" t="s">
        <v>20878</v>
      </c>
      <c r="C946" t="str">
        <f>T("175.105")</f>
        <v>175.105</v>
      </c>
      <c r="X946" t="s">
        <v>20878</v>
      </c>
      <c r="Y946" t="s">
        <v>20879</v>
      </c>
      <c r="Z946" t="s">
        <v>20880</v>
      </c>
      <c r="AA946" t="s">
        <v>20881</v>
      </c>
      <c r="AB946" t="s">
        <v>20882</v>
      </c>
      <c r="AC946" t="s">
        <v>20883</v>
      </c>
      <c r="AD946" t="s">
        <v>20884</v>
      </c>
      <c r="AE946" t="s">
        <v>20885</v>
      </c>
    </row>
    <row r="947" spans="1:31" x14ac:dyDescent="0.25">
      <c r="A947" t="s">
        <v>12674</v>
      </c>
      <c r="B947" t="s">
        <v>20886</v>
      </c>
      <c r="C947" t="str">
        <f>T("175.105")</f>
        <v>175.105</v>
      </c>
      <c r="D947" t="str">
        <f>T("176.170")</f>
        <v>176.170</v>
      </c>
      <c r="E947" t="str">
        <f>T("177.1010")</f>
        <v>177.1010</v>
      </c>
      <c r="F947" t="str">
        <f>T("177.1520")</f>
        <v>177.1520</v>
      </c>
      <c r="G947" t="str">
        <f>T("178.3790")</f>
        <v>178.3790</v>
      </c>
      <c r="X947" t="s">
        <v>20887</v>
      </c>
      <c r="Y947" t="s">
        <v>20888</v>
      </c>
      <c r="Z947" t="s">
        <v>20886</v>
      </c>
      <c r="AA947" t="s">
        <v>20889</v>
      </c>
      <c r="AB947" t="s">
        <v>20890</v>
      </c>
    </row>
    <row r="948" spans="1:31" x14ac:dyDescent="0.25">
      <c r="A948" t="s">
        <v>12675</v>
      </c>
      <c r="B948" t="s">
        <v>20891</v>
      </c>
      <c r="C948" t="str">
        <f>T("177.1390")</f>
        <v>177.1390</v>
      </c>
      <c r="D948" t="str">
        <f>T("177.1680")</f>
        <v>177.1680</v>
      </c>
      <c r="X948" t="s">
        <v>20891</v>
      </c>
      <c r="Y948" t="s">
        <v>20892</v>
      </c>
      <c r="Z948" t="s">
        <v>20893</v>
      </c>
      <c r="AA948" t="s">
        <v>20894</v>
      </c>
      <c r="AB948" t="s">
        <v>20895</v>
      </c>
    </row>
    <row r="949" spans="1:31" x14ac:dyDescent="0.25">
      <c r="A949" t="s">
        <v>12676</v>
      </c>
      <c r="B949" t="s">
        <v>20896</v>
      </c>
      <c r="X949" t="s">
        <v>20896</v>
      </c>
      <c r="Y949" t="s">
        <v>20897</v>
      </c>
      <c r="Z949" t="s">
        <v>20898</v>
      </c>
    </row>
    <row r="950" spans="1:31" x14ac:dyDescent="0.25">
      <c r="A950" t="s">
        <v>12677</v>
      </c>
      <c r="B950" t="s">
        <v>20899</v>
      </c>
      <c r="C950" t="str">
        <f>T("175.105")</f>
        <v>175.105</v>
      </c>
      <c r="D950" t="str">
        <f>T("177.1200")</f>
        <v>177.1200</v>
      </c>
      <c r="E950" t="str">
        <f>T("177.1390")</f>
        <v>177.1390</v>
      </c>
      <c r="F950" t="str">
        <f>T("177.1395")</f>
        <v>177.1395</v>
      </c>
      <c r="G950" t="str">
        <f>T("177.1520")</f>
        <v>177.1520</v>
      </c>
      <c r="H950" t="str">
        <f>T("178.1005")</f>
        <v>178.1005</v>
      </c>
      <c r="X950" t="s">
        <v>20899</v>
      </c>
      <c r="Y950" t="s">
        <v>20900</v>
      </c>
      <c r="Z950" t="s">
        <v>20901</v>
      </c>
      <c r="AA950" t="s">
        <v>20902</v>
      </c>
      <c r="AB950" t="s">
        <v>20903</v>
      </c>
    </row>
    <row r="951" spans="1:31" x14ac:dyDescent="0.25">
      <c r="A951" t="s">
        <v>12678</v>
      </c>
      <c r="B951" t="s">
        <v>20904</v>
      </c>
      <c r="C951" t="str">
        <f>T("175.105")</f>
        <v>175.105</v>
      </c>
      <c r="D951" t="str">
        <f>T("177.1200")</f>
        <v>177.1200</v>
      </c>
      <c r="E951" t="str">
        <f>T("177.1350")</f>
        <v>177.1350</v>
      </c>
      <c r="F951" t="str">
        <f>T("177.1390")</f>
        <v>177.1390</v>
      </c>
      <c r="G951" t="str">
        <f>T("177.1395")</f>
        <v>177.1395</v>
      </c>
      <c r="H951" t="str">
        <f>T("177.1520")</f>
        <v>177.1520</v>
      </c>
      <c r="I951" t="str">
        <f>T("178.1005")</f>
        <v>178.1005</v>
      </c>
      <c r="X951" t="s">
        <v>20904</v>
      </c>
      <c r="Y951" t="s">
        <v>20905</v>
      </c>
      <c r="Z951" t="s">
        <v>20906</v>
      </c>
      <c r="AA951" t="s">
        <v>20907</v>
      </c>
      <c r="AB951" t="s">
        <v>20908</v>
      </c>
      <c r="AC951" t="s">
        <v>20909</v>
      </c>
    </row>
    <row r="952" spans="1:31" x14ac:dyDescent="0.25">
      <c r="A952" t="s">
        <v>12679</v>
      </c>
      <c r="B952" t="s">
        <v>20910</v>
      </c>
      <c r="C952" t="str">
        <f>T("175.105")</f>
        <v>175.105</v>
      </c>
      <c r="X952" t="s">
        <v>20911</v>
      </c>
      <c r="Y952" t="s">
        <v>20912</v>
      </c>
      <c r="Z952" t="s">
        <v>20913</v>
      </c>
      <c r="AA952" t="s">
        <v>20914</v>
      </c>
      <c r="AB952" t="s">
        <v>20915</v>
      </c>
    </row>
    <row r="953" spans="1:31" x14ac:dyDescent="0.25">
      <c r="A953" t="s">
        <v>12680</v>
      </c>
      <c r="B953" t="s">
        <v>20916</v>
      </c>
      <c r="C953" t="str">
        <f>T("177.2450")</f>
        <v>177.2450</v>
      </c>
      <c r="X953" t="s">
        <v>20917</v>
      </c>
      <c r="Y953" t="s">
        <v>20918</v>
      </c>
      <c r="Z953" t="s">
        <v>20919</v>
      </c>
      <c r="AA953" t="s">
        <v>20920</v>
      </c>
    </row>
    <row r="954" spans="1:31" x14ac:dyDescent="0.25">
      <c r="A954" t="s">
        <v>12681</v>
      </c>
      <c r="B954" t="s">
        <v>20921</v>
      </c>
      <c r="C954" t="str">
        <f>T("175.105")</f>
        <v>175.105</v>
      </c>
      <c r="D954" t="str">
        <f>T("176.170")</f>
        <v>176.170</v>
      </c>
      <c r="E954" t="str">
        <f>T("176.180")</f>
        <v>176.180</v>
      </c>
      <c r="F954" t="str">
        <f>T("177.1010")</f>
        <v>177.1010</v>
      </c>
      <c r="G954" t="str">
        <f>T("178.3970")</f>
        <v>178.3970</v>
      </c>
      <c r="X954" t="s">
        <v>20921</v>
      </c>
      <c r="Y954" t="s">
        <v>20922</v>
      </c>
      <c r="Z954" t="s">
        <v>20923</v>
      </c>
      <c r="AA954" t="s">
        <v>20924</v>
      </c>
      <c r="AB954" t="s">
        <v>20925</v>
      </c>
    </row>
    <row r="955" spans="1:31" x14ac:dyDescent="0.25">
      <c r="A955" t="s">
        <v>12682</v>
      </c>
      <c r="B955" t="s">
        <v>20926</v>
      </c>
      <c r="C955" t="str">
        <f>T("175.105")</f>
        <v>175.105</v>
      </c>
      <c r="D955" t="str">
        <f>T("175.300")</f>
        <v>175.300</v>
      </c>
      <c r="E955" t="str">
        <f>T("177.1390")</f>
        <v>177.1390</v>
      </c>
      <c r="F955" t="str">
        <f>T("177.2420")</f>
        <v>177.2420</v>
      </c>
      <c r="X955" t="s">
        <v>20926</v>
      </c>
      <c r="Y955" t="s">
        <v>20927</v>
      </c>
      <c r="Z955" t="s">
        <v>20928</v>
      </c>
      <c r="AA955" t="s">
        <v>20929</v>
      </c>
      <c r="AB955" t="s">
        <v>20930</v>
      </c>
      <c r="AC955" t="s">
        <v>20931</v>
      </c>
    </row>
    <row r="956" spans="1:31" x14ac:dyDescent="0.25">
      <c r="A956" t="s">
        <v>12683</v>
      </c>
      <c r="B956" t="s">
        <v>20932</v>
      </c>
      <c r="C956" t="str">
        <f>T("175.105")</f>
        <v>175.105</v>
      </c>
      <c r="D956" t="str">
        <f>T("176.170")</f>
        <v>176.170</v>
      </c>
      <c r="E956" t="str">
        <f>T("176.180")</f>
        <v>176.180</v>
      </c>
      <c r="F956" t="str">
        <f>T("177.1010")</f>
        <v>177.1010</v>
      </c>
      <c r="G956" t="str">
        <f>T("178.3790")</f>
        <v>178.3790</v>
      </c>
      <c r="X956" t="s">
        <v>20932</v>
      </c>
      <c r="Y956" t="s">
        <v>20933</v>
      </c>
      <c r="Z956" t="s">
        <v>20934</v>
      </c>
      <c r="AA956" t="s">
        <v>20935</v>
      </c>
      <c r="AB956" t="s">
        <v>20936</v>
      </c>
    </row>
    <row r="957" spans="1:31" x14ac:dyDescent="0.25">
      <c r="A957" t="s">
        <v>12684</v>
      </c>
      <c r="B957" t="s">
        <v>20937</v>
      </c>
      <c r="C957" t="str">
        <f>T("175.105")</f>
        <v>175.105</v>
      </c>
      <c r="D957" t="str">
        <f>T("176.170")</f>
        <v>176.170</v>
      </c>
      <c r="E957" t="str">
        <f>T("176.180")</f>
        <v>176.180</v>
      </c>
      <c r="X957" t="s">
        <v>20938</v>
      </c>
      <c r="Y957" t="s">
        <v>20939</v>
      </c>
      <c r="Z957" t="s">
        <v>20940</v>
      </c>
      <c r="AA957" t="s">
        <v>20941</v>
      </c>
      <c r="AB957" t="s">
        <v>20942</v>
      </c>
    </row>
    <row r="958" spans="1:31" x14ac:dyDescent="0.25">
      <c r="A958" t="s">
        <v>12685</v>
      </c>
      <c r="B958" t="s">
        <v>20943</v>
      </c>
      <c r="C958" t="str">
        <f>T("177.1580")</f>
        <v>177.1580</v>
      </c>
      <c r="D958" t="str">
        <f>T("178.1005")</f>
        <v>178.1005</v>
      </c>
      <c r="X958" t="s">
        <v>20944</v>
      </c>
      <c r="Y958" t="s">
        <v>20945</v>
      </c>
      <c r="Z958" t="s">
        <v>20946</v>
      </c>
      <c r="AA958" t="s">
        <v>20947</v>
      </c>
      <c r="AB958" t="s">
        <v>20948</v>
      </c>
      <c r="AC958" t="s">
        <v>20949</v>
      </c>
      <c r="AD958" t="s">
        <v>20950</v>
      </c>
      <c r="AE958" t="s">
        <v>20951</v>
      </c>
    </row>
    <row r="959" spans="1:31" x14ac:dyDescent="0.25">
      <c r="A959" t="s">
        <v>12686</v>
      </c>
      <c r="B959" t="s">
        <v>20952</v>
      </c>
      <c r="C959" t="str">
        <f>T("175.105")</f>
        <v>175.105</v>
      </c>
      <c r="X959" t="s">
        <v>20952</v>
      </c>
      <c r="Y959" t="s">
        <v>20953</v>
      </c>
      <c r="Z959" t="s">
        <v>20954</v>
      </c>
      <c r="AA959" t="s">
        <v>20955</v>
      </c>
      <c r="AB959" t="s">
        <v>20956</v>
      </c>
      <c r="AC959" t="s">
        <v>20957</v>
      </c>
      <c r="AD959" t="s">
        <v>20958</v>
      </c>
    </row>
    <row r="960" spans="1:31" x14ac:dyDescent="0.25">
      <c r="A960" t="s">
        <v>12687</v>
      </c>
      <c r="B960" t="s">
        <v>20959</v>
      </c>
      <c r="C960" t="str">
        <f>T("175.105")</f>
        <v>175.105</v>
      </c>
      <c r="D960" t="str">
        <f>T("175.300")</f>
        <v>175.300</v>
      </c>
      <c r="E960" t="str">
        <f>T("175.320")</f>
        <v>175.320</v>
      </c>
      <c r="F960" t="str">
        <f>T("176.170")</f>
        <v>176.170</v>
      </c>
      <c r="G960" t="str">
        <f>T("176.180")</f>
        <v>176.180</v>
      </c>
      <c r="H960" t="str">
        <f>T("177.1010")</f>
        <v>177.1010</v>
      </c>
      <c r="I960" t="str">
        <f>T("178.3790")</f>
        <v>178.3790</v>
      </c>
      <c r="X960" t="s">
        <v>20959</v>
      </c>
      <c r="Y960" t="s">
        <v>20960</v>
      </c>
      <c r="Z960" t="s">
        <v>20961</v>
      </c>
    </row>
    <row r="961" spans="1:35" x14ac:dyDescent="0.25">
      <c r="A961" t="s">
        <v>12688</v>
      </c>
      <c r="B961" t="s">
        <v>20962</v>
      </c>
      <c r="C961" t="str">
        <f>T("178.3450")</f>
        <v>178.3450</v>
      </c>
      <c r="X961" t="s">
        <v>20962</v>
      </c>
      <c r="Y961" t="s">
        <v>20963</v>
      </c>
      <c r="Z961" t="s">
        <v>20964</v>
      </c>
      <c r="AA961" t="s">
        <v>20965</v>
      </c>
      <c r="AB961" t="s">
        <v>20966</v>
      </c>
    </row>
    <row r="962" spans="1:35" x14ac:dyDescent="0.25">
      <c r="A962" t="s">
        <v>12689</v>
      </c>
      <c r="B962" t="s">
        <v>20967</v>
      </c>
      <c r="C962" t="str">
        <f>T("177.1390")</f>
        <v>177.1390</v>
      </c>
      <c r="D962" t="str">
        <f>T("177.1630")</f>
        <v>177.1630</v>
      </c>
      <c r="X962" t="s">
        <v>20967</v>
      </c>
      <c r="Y962" t="s">
        <v>20968</v>
      </c>
      <c r="Z962" t="s">
        <v>20969</v>
      </c>
      <c r="AA962" t="s">
        <v>20970</v>
      </c>
    </row>
    <row r="963" spans="1:35" x14ac:dyDescent="0.25">
      <c r="A963" t="s">
        <v>12690</v>
      </c>
      <c r="B963" t="s">
        <v>20971</v>
      </c>
      <c r="C963" t="str">
        <f>T("177.1520")</f>
        <v>177.1520</v>
      </c>
      <c r="X963" t="s">
        <v>20972</v>
      </c>
      <c r="Y963" t="s">
        <v>20973</v>
      </c>
      <c r="Z963" t="s">
        <v>20974</v>
      </c>
      <c r="AA963" t="s">
        <v>20975</v>
      </c>
      <c r="AB963" t="s">
        <v>20976</v>
      </c>
      <c r="AC963" t="s">
        <v>20977</v>
      </c>
    </row>
    <row r="964" spans="1:35" x14ac:dyDescent="0.25">
      <c r="A964" t="s">
        <v>12691</v>
      </c>
      <c r="B964" t="s">
        <v>20978</v>
      </c>
      <c r="C964" t="str">
        <f>T("175.105")</f>
        <v>175.105</v>
      </c>
      <c r="X964" t="s">
        <v>20978</v>
      </c>
      <c r="Y964" t="s">
        <v>20979</v>
      </c>
      <c r="Z964" t="s">
        <v>20980</v>
      </c>
      <c r="AA964" t="s">
        <v>20981</v>
      </c>
      <c r="AB964" t="s">
        <v>20982</v>
      </c>
      <c r="AC964" t="s">
        <v>20983</v>
      </c>
    </row>
    <row r="965" spans="1:35" x14ac:dyDescent="0.25">
      <c r="A965" t="s">
        <v>8731</v>
      </c>
      <c r="B965" t="s">
        <v>20984</v>
      </c>
      <c r="C965" t="str">
        <f>T("175.105")</f>
        <v>175.105</v>
      </c>
      <c r="D965" t="str">
        <f>T("176.180")</f>
        <v>176.180</v>
      </c>
      <c r="E965" t="str">
        <f>T("176.210")</f>
        <v>176.210</v>
      </c>
      <c r="X965" t="s">
        <v>20984</v>
      </c>
      <c r="Y965" t="s">
        <v>20985</v>
      </c>
      <c r="Z965" t="s">
        <v>20986</v>
      </c>
      <c r="AA965" t="s">
        <v>20987</v>
      </c>
      <c r="AB965" t="s">
        <v>20988</v>
      </c>
      <c r="AC965" t="s">
        <v>20989</v>
      </c>
      <c r="AD965" t="s">
        <v>20990</v>
      </c>
      <c r="AE965" t="s">
        <v>20991</v>
      </c>
      <c r="AF965" t="s">
        <v>20992</v>
      </c>
      <c r="AG965" t="s">
        <v>20993</v>
      </c>
      <c r="AH965" t="s">
        <v>20994</v>
      </c>
      <c r="AI965" t="s">
        <v>20995</v>
      </c>
    </row>
    <row r="966" spans="1:35" x14ac:dyDescent="0.25">
      <c r="A966" t="s">
        <v>12692</v>
      </c>
      <c r="B966" t="s">
        <v>20996</v>
      </c>
      <c r="C966" t="str">
        <f>T("175.105")</f>
        <v>175.105</v>
      </c>
      <c r="D966" t="str">
        <f>T("177.2600")</f>
        <v>177.2600</v>
      </c>
      <c r="X966" t="s">
        <v>20996</v>
      </c>
      <c r="Y966" t="s">
        <v>20997</v>
      </c>
      <c r="Z966" t="s">
        <v>20998</v>
      </c>
      <c r="AA966" t="s">
        <v>20999</v>
      </c>
    </row>
    <row r="967" spans="1:35" x14ac:dyDescent="0.25">
      <c r="A967" t="s">
        <v>12693</v>
      </c>
      <c r="B967" t="s">
        <v>21000</v>
      </c>
      <c r="C967" t="str">
        <f>T("176.170")</f>
        <v>176.170</v>
      </c>
      <c r="X967" t="s">
        <v>21000</v>
      </c>
      <c r="Y967" t="s">
        <v>21001</v>
      </c>
      <c r="Z967" t="s">
        <v>21002</v>
      </c>
      <c r="AA967" t="s">
        <v>21003</v>
      </c>
      <c r="AB967" t="s">
        <v>21004</v>
      </c>
    </row>
    <row r="968" spans="1:35" x14ac:dyDescent="0.25">
      <c r="A968" t="s">
        <v>12694</v>
      </c>
      <c r="B968" t="s">
        <v>21005</v>
      </c>
      <c r="C968" t="str">
        <f>T("175.105")</f>
        <v>175.105</v>
      </c>
      <c r="D968" t="str">
        <f>T("175.300")</f>
        <v>175.300</v>
      </c>
      <c r="E968" t="str">
        <f>T("177.1590")</f>
        <v>177.1590</v>
      </c>
      <c r="F968" t="str">
        <f>T("177.2420")</f>
        <v>177.2420</v>
      </c>
      <c r="X968" t="s">
        <v>21005</v>
      </c>
      <c r="Y968" t="s">
        <v>21006</v>
      </c>
      <c r="Z968" t="s">
        <v>21007</v>
      </c>
      <c r="AA968" t="s">
        <v>21008</v>
      </c>
      <c r="AB968" t="s">
        <v>21009</v>
      </c>
      <c r="AC968" t="s">
        <v>21010</v>
      </c>
      <c r="AD968" t="s">
        <v>21011</v>
      </c>
      <c r="AE968" t="s">
        <v>21012</v>
      </c>
    </row>
    <row r="969" spans="1:35" x14ac:dyDescent="0.25">
      <c r="A969" t="s">
        <v>12695</v>
      </c>
      <c r="B969" t="s">
        <v>21013</v>
      </c>
      <c r="C969" t="str">
        <f>T("175.300")</f>
        <v>175.300</v>
      </c>
      <c r="D969" t="str">
        <f>T("175.320")</f>
        <v>175.320</v>
      </c>
      <c r="E969" t="str">
        <f>T("177.1390")</f>
        <v>177.1390</v>
      </c>
      <c r="F969" t="str">
        <f>T("177.2420")</f>
        <v>177.2420</v>
      </c>
      <c r="X969" t="s">
        <v>21013</v>
      </c>
      <c r="Y969" t="s">
        <v>21014</v>
      </c>
      <c r="Z969" t="s">
        <v>21015</v>
      </c>
      <c r="AA969" t="s">
        <v>21016</v>
      </c>
      <c r="AB969" t="s">
        <v>21017</v>
      </c>
      <c r="AC969" t="s">
        <v>21018</v>
      </c>
      <c r="AD969" t="s">
        <v>21019</v>
      </c>
      <c r="AE969" t="s">
        <v>21020</v>
      </c>
    </row>
    <row r="970" spans="1:35" x14ac:dyDescent="0.25">
      <c r="A970" t="s">
        <v>12696</v>
      </c>
      <c r="B970" t="s">
        <v>21021</v>
      </c>
      <c r="C970" t="str">
        <f>T("175.105")</f>
        <v>175.105</v>
      </c>
      <c r="D970" t="str">
        <f>T("176.170")</f>
        <v>176.170</v>
      </c>
      <c r="E970" t="str">
        <f>T("176.180")</f>
        <v>176.180</v>
      </c>
      <c r="X970" t="s">
        <v>21021</v>
      </c>
      <c r="Y970" t="s">
        <v>21022</v>
      </c>
      <c r="Z970" t="s">
        <v>21023</v>
      </c>
      <c r="AA970" t="s">
        <v>21024</v>
      </c>
      <c r="AB970" t="s">
        <v>21025</v>
      </c>
      <c r="AC970" t="s">
        <v>21026</v>
      </c>
      <c r="AD970" t="s">
        <v>21027</v>
      </c>
    </row>
    <row r="971" spans="1:35" x14ac:dyDescent="0.25">
      <c r="A971" t="s">
        <v>12697</v>
      </c>
      <c r="B971" t="s">
        <v>21028</v>
      </c>
      <c r="C971" t="str">
        <f>T("175.105")</f>
        <v>175.105</v>
      </c>
      <c r="D971" t="str">
        <f>T("175.300")</f>
        <v>175.300</v>
      </c>
      <c r="E971" t="str">
        <f>T("175.320")</f>
        <v>175.320</v>
      </c>
      <c r="F971" t="str">
        <f>T("175.360")</f>
        <v>175.360</v>
      </c>
      <c r="G971" t="str">
        <f>T("176.170")</f>
        <v>176.170</v>
      </c>
      <c r="H971" t="str">
        <f>T("176.180")</f>
        <v>176.180</v>
      </c>
      <c r="I971" t="str">
        <f>T("177.1010")</f>
        <v>177.1010</v>
      </c>
      <c r="J971" t="str">
        <f>T("177.1200")</f>
        <v>177.1200</v>
      </c>
      <c r="K971" t="str">
        <f>T("177.1630")</f>
        <v>177.1630</v>
      </c>
      <c r="X971" t="s">
        <v>21028</v>
      </c>
      <c r="Y971" t="s">
        <v>21029</v>
      </c>
      <c r="Z971" t="s">
        <v>21030</v>
      </c>
      <c r="AA971" t="s">
        <v>21031</v>
      </c>
      <c r="AB971" t="s">
        <v>21032</v>
      </c>
      <c r="AC971" t="s">
        <v>21033</v>
      </c>
    </row>
    <row r="972" spans="1:35" x14ac:dyDescent="0.25">
      <c r="A972" t="s">
        <v>12698</v>
      </c>
      <c r="B972" t="s">
        <v>21034</v>
      </c>
      <c r="C972" t="str">
        <f>T("175.105")</f>
        <v>175.105</v>
      </c>
      <c r="X972" t="s">
        <v>21034</v>
      </c>
      <c r="Y972" t="s">
        <v>21035</v>
      </c>
      <c r="Z972" t="s">
        <v>21036</v>
      </c>
      <c r="AA972" t="s">
        <v>21037</v>
      </c>
    </row>
    <row r="973" spans="1:35" x14ac:dyDescent="0.25">
      <c r="A973" t="s">
        <v>12699</v>
      </c>
      <c r="B973" t="s">
        <v>21038</v>
      </c>
      <c r="C973" t="str">
        <f>T("177.1632")</f>
        <v>177.1632</v>
      </c>
      <c r="X973" t="s">
        <v>21039</v>
      </c>
      <c r="Y973" t="s">
        <v>21040</v>
      </c>
      <c r="Z973" t="s">
        <v>21041</v>
      </c>
      <c r="AA973" t="s">
        <v>21042</v>
      </c>
      <c r="AB973" t="s">
        <v>21043</v>
      </c>
    </row>
    <row r="974" spans="1:35" x14ac:dyDescent="0.25">
      <c r="A974" t="s">
        <v>12700</v>
      </c>
      <c r="B974" t="s">
        <v>21044</v>
      </c>
      <c r="C974" t="str">
        <f>T("175.105")</f>
        <v>175.105</v>
      </c>
      <c r="X974" t="s">
        <v>21044</v>
      </c>
      <c r="Y974" t="s">
        <v>21045</v>
      </c>
      <c r="Z974" t="s">
        <v>21046</v>
      </c>
    </row>
    <row r="975" spans="1:35" x14ac:dyDescent="0.25">
      <c r="A975" t="s">
        <v>12701</v>
      </c>
      <c r="B975" t="s">
        <v>21047</v>
      </c>
      <c r="X975" t="s">
        <v>21048</v>
      </c>
      <c r="Y975" t="s">
        <v>21049</v>
      </c>
      <c r="Z975" t="s">
        <v>21047</v>
      </c>
      <c r="AA975" t="s">
        <v>21050</v>
      </c>
      <c r="AB975" t="s">
        <v>21051</v>
      </c>
      <c r="AC975" t="s">
        <v>21052</v>
      </c>
    </row>
    <row r="976" spans="1:35" x14ac:dyDescent="0.25">
      <c r="A976" t="s">
        <v>12702</v>
      </c>
      <c r="B976" t="s">
        <v>21053</v>
      </c>
      <c r="C976" t="str">
        <f>T("176.210")</f>
        <v>176.210</v>
      </c>
      <c r="X976" t="s">
        <v>21054</v>
      </c>
      <c r="Y976" t="s">
        <v>21055</v>
      </c>
      <c r="Z976" t="s">
        <v>21056</v>
      </c>
      <c r="AA976" t="s">
        <v>21057</v>
      </c>
      <c r="AB976" t="s">
        <v>21058</v>
      </c>
    </row>
    <row r="977" spans="1:30" x14ac:dyDescent="0.25">
      <c r="A977" t="s">
        <v>12703</v>
      </c>
      <c r="B977" t="s">
        <v>21059</v>
      </c>
      <c r="C977" t="str">
        <f>T("175.105")</f>
        <v>175.105</v>
      </c>
      <c r="D977" t="str">
        <f>T("175.300")</f>
        <v>175.300</v>
      </c>
      <c r="X977" t="s">
        <v>21059</v>
      </c>
      <c r="Y977" t="s">
        <v>21060</v>
      </c>
      <c r="Z977" t="s">
        <v>21061</v>
      </c>
      <c r="AA977" t="s">
        <v>21062</v>
      </c>
      <c r="AB977" t="s">
        <v>21063</v>
      </c>
      <c r="AC977" t="s">
        <v>21064</v>
      </c>
    </row>
    <row r="978" spans="1:30" x14ac:dyDescent="0.25">
      <c r="A978" t="s">
        <v>8692</v>
      </c>
      <c r="B978" t="s">
        <v>21065</v>
      </c>
      <c r="C978" t="str">
        <f>T("175.105")</f>
        <v>175.105</v>
      </c>
      <c r="D978" t="str">
        <f>T("175.300")</f>
        <v>175.300</v>
      </c>
      <c r="E978" t="str">
        <f>T("175.320")</f>
        <v>175.320</v>
      </c>
      <c r="F978" t="str">
        <f>T("176.170")</f>
        <v>176.170</v>
      </c>
      <c r="X978" t="s">
        <v>21065</v>
      </c>
      <c r="Y978" t="s">
        <v>21066</v>
      </c>
      <c r="Z978" t="s">
        <v>21067</v>
      </c>
      <c r="AA978" t="s">
        <v>21068</v>
      </c>
      <c r="AB978" t="s">
        <v>21069</v>
      </c>
    </row>
    <row r="979" spans="1:30" x14ac:dyDescent="0.25">
      <c r="A979" t="s">
        <v>12704</v>
      </c>
      <c r="B979" t="s">
        <v>21070</v>
      </c>
      <c r="C979" t="str">
        <f>T("178.2010")</f>
        <v>178.2010</v>
      </c>
      <c r="X979" t="s">
        <v>21070</v>
      </c>
      <c r="Y979" t="s">
        <v>21071</v>
      </c>
      <c r="Z979" t="s">
        <v>21072</v>
      </c>
      <c r="AA979" t="s">
        <v>21073</v>
      </c>
    </row>
    <row r="980" spans="1:30" x14ac:dyDescent="0.25">
      <c r="A980" t="s">
        <v>12705</v>
      </c>
      <c r="B980" t="s">
        <v>21074</v>
      </c>
      <c r="C980" t="str">
        <f>T("175.105")</f>
        <v>175.105</v>
      </c>
      <c r="D980" t="str">
        <f>T("175.300")</f>
        <v>175.300</v>
      </c>
      <c r="E980" t="str">
        <f>T("175.320")</f>
        <v>175.320</v>
      </c>
      <c r="F980" t="str">
        <f>T("177.1390")</f>
        <v>177.1390</v>
      </c>
      <c r="G980" t="str">
        <f>T("177.2420")</f>
        <v>177.2420</v>
      </c>
      <c r="X980" t="s">
        <v>21074</v>
      </c>
      <c r="Y980" t="s">
        <v>21075</v>
      </c>
      <c r="Z980" t="s">
        <v>21076</v>
      </c>
      <c r="AA980" t="s">
        <v>21077</v>
      </c>
      <c r="AB980" t="s">
        <v>21078</v>
      </c>
      <c r="AC980" t="s">
        <v>21079</v>
      </c>
      <c r="AD980" t="s">
        <v>21080</v>
      </c>
    </row>
    <row r="981" spans="1:30" x14ac:dyDescent="0.25">
      <c r="A981" t="s">
        <v>12706</v>
      </c>
      <c r="B981" t="s">
        <v>21081</v>
      </c>
      <c r="C981" t="str">
        <f>T("175.105")</f>
        <v>175.105</v>
      </c>
      <c r="D981" t="str">
        <f>T("177.1360")</f>
        <v>177.1360</v>
      </c>
      <c r="X981" t="s">
        <v>21082</v>
      </c>
      <c r="Y981" t="s">
        <v>21083</v>
      </c>
      <c r="Z981" t="s">
        <v>21084</v>
      </c>
      <c r="AA981" t="s">
        <v>21085</v>
      </c>
    </row>
    <row r="982" spans="1:30" x14ac:dyDescent="0.25">
      <c r="A982" t="s">
        <v>12707</v>
      </c>
      <c r="B982" t="s">
        <v>21086</v>
      </c>
      <c r="C982" t="str">
        <f>T("177.1200")</f>
        <v>177.1200</v>
      </c>
      <c r="D982" t="str">
        <f>T("177.1390")</f>
        <v>177.1390</v>
      </c>
      <c r="E982" t="str">
        <f>T("177.1395")</f>
        <v>177.1395</v>
      </c>
      <c r="F982" t="str">
        <f>T("177.1520")</f>
        <v>177.1520</v>
      </c>
      <c r="G982" t="str">
        <f>T("178.1005")</f>
        <v>178.1005</v>
      </c>
      <c r="X982" t="s">
        <v>21087</v>
      </c>
      <c r="Y982" t="s">
        <v>21088</v>
      </c>
      <c r="Z982" t="s">
        <v>21089</v>
      </c>
      <c r="AA982" t="s">
        <v>21090</v>
      </c>
      <c r="AB982" t="s">
        <v>21091</v>
      </c>
    </row>
    <row r="983" spans="1:30" x14ac:dyDescent="0.25">
      <c r="A983" t="s">
        <v>12708</v>
      </c>
      <c r="B983" t="s">
        <v>21092</v>
      </c>
      <c r="C983" t="str">
        <f>T("175.105")</f>
        <v>175.105</v>
      </c>
      <c r="D983" t="str">
        <f>T("177.1200")</f>
        <v>177.1200</v>
      </c>
      <c r="E983" t="str">
        <f>T("177.1390")</f>
        <v>177.1390</v>
      </c>
      <c r="F983" t="str">
        <f>T("177.1395")</f>
        <v>177.1395</v>
      </c>
      <c r="G983" t="str">
        <f>T("177.1520")</f>
        <v>177.1520</v>
      </c>
      <c r="H983" t="str">
        <f>T("178.1005")</f>
        <v>178.1005</v>
      </c>
      <c r="X983" t="s">
        <v>21092</v>
      </c>
      <c r="Y983" t="s">
        <v>21093</v>
      </c>
      <c r="Z983" t="s">
        <v>21094</v>
      </c>
      <c r="AA983" t="s">
        <v>21095</v>
      </c>
      <c r="AB983" t="s">
        <v>21096</v>
      </c>
    </row>
    <row r="984" spans="1:30" x14ac:dyDescent="0.25">
      <c r="A984" t="s">
        <v>12709</v>
      </c>
      <c r="B984" t="s">
        <v>21097</v>
      </c>
      <c r="C984" t="str">
        <f>T("177.1200")</f>
        <v>177.1200</v>
      </c>
      <c r="D984" t="str">
        <f>T("177.1500")</f>
        <v>177.1500</v>
      </c>
      <c r="X984" t="s">
        <v>21098</v>
      </c>
      <c r="Y984" t="s">
        <v>21099</v>
      </c>
      <c r="Z984" t="s">
        <v>21100</v>
      </c>
      <c r="AA984" t="s">
        <v>21101</v>
      </c>
    </row>
    <row r="985" spans="1:30" x14ac:dyDescent="0.25">
      <c r="A985" t="s">
        <v>12710</v>
      </c>
      <c r="B985" t="s">
        <v>21102</v>
      </c>
      <c r="C985" t="str">
        <f>T("175.105")</f>
        <v>175.105</v>
      </c>
      <c r="D985" t="str">
        <f>T("175.300")</f>
        <v>175.300</v>
      </c>
      <c r="E985" t="str">
        <f>T("176.180")</f>
        <v>176.180</v>
      </c>
      <c r="F985" t="str">
        <f>T("176.210")</f>
        <v>176.210</v>
      </c>
      <c r="X985" t="s">
        <v>21102</v>
      </c>
      <c r="Y985" t="s">
        <v>21103</v>
      </c>
      <c r="Z985" t="s">
        <v>21104</v>
      </c>
      <c r="AA985" t="s">
        <v>21105</v>
      </c>
      <c r="AB985" t="s">
        <v>21106</v>
      </c>
      <c r="AC985" t="s">
        <v>21107</v>
      </c>
    </row>
    <row r="986" spans="1:30" x14ac:dyDescent="0.25">
      <c r="A986" t="s">
        <v>12711</v>
      </c>
      <c r="B986" t="s">
        <v>21108</v>
      </c>
      <c r="C986" t="str">
        <f>T("176.180")</f>
        <v>176.180</v>
      </c>
      <c r="D986" t="str">
        <f>T("176.300")</f>
        <v>176.300</v>
      </c>
      <c r="X986" t="s">
        <v>21109</v>
      </c>
      <c r="Y986" t="s">
        <v>21108</v>
      </c>
    </row>
    <row r="987" spans="1:30" x14ac:dyDescent="0.25">
      <c r="A987" t="s">
        <v>12712</v>
      </c>
      <c r="B987" t="s">
        <v>21110</v>
      </c>
      <c r="C987" t="str">
        <f>T("175.105")</f>
        <v>175.105</v>
      </c>
      <c r="D987" t="str">
        <f>T("175.300")</f>
        <v>175.300</v>
      </c>
      <c r="E987" t="str">
        <f>T("175.320")</f>
        <v>175.320</v>
      </c>
      <c r="F987" t="str">
        <f>T("177.1390")</f>
        <v>177.1390</v>
      </c>
      <c r="G987" t="str">
        <f>T("177.2420")</f>
        <v>177.2420</v>
      </c>
      <c r="X987" t="s">
        <v>21110</v>
      </c>
      <c r="Y987" t="s">
        <v>21111</v>
      </c>
      <c r="Z987" t="s">
        <v>21112</v>
      </c>
      <c r="AA987" t="s">
        <v>21113</v>
      </c>
      <c r="AB987" t="s">
        <v>21114</v>
      </c>
      <c r="AC987" t="s">
        <v>21115</v>
      </c>
    </row>
    <row r="988" spans="1:30" x14ac:dyDescent="0.25">
      <c r="A988" t="s">
        <v>12713</v>
      </c>
      <c r="B988" t="s">
        <v>21116</v>
      </c>
      <c r="C988" t="str">
        <f>T("176.180")</f>
        <v>176.180</v>
      </c>
      <c r="D988" t="str">
        <f>T("176.210")</f>
        <v>176.210</v>
      </c>
      <c r="X988" t="s">
        <v>21117</v>
      </c>
      <c r="Y988" t="s">
        <v>21118</v>
      </c>
      <c r="Z988" t="s">
        <v>21119</v>
      </c>
      <c r="AA988" t="s">
        <v>21120</v>
      </c>
    </row>
    <row r="989" spans="1:30" x14ac:dyDescent="0.25">
      <c r="A989" t="s">
        <v>12714</v>
      </c>
      <c r="B989" t="s">
        <v>21121</v>
      </c>
      <c r="C989" t="str">
        <f>T("178.3400")</f>
        <v>178.3400</v>
      </c>
      <c r="X989" t="s">
        <v>21121</v>
      </c>
      <c r="Y989" t="s">
        <v>21122</v>
      </c>
    </row>
    <row r="990" spans="1:30" x14ac:dyDescent="0.25">
      <c r="A990" t="s">
        <v>12715</v>
      </c>
      <c r="B990" t="s">
        <v>21123</v>
      </c>
      <c r="C990" t="str">
        <f>T("178.3400")</f>
        <v>178.3400</v>
      </c>
      <c r="D990" t="str">
        <f>T("73.1001")</f>
        <v>73.1001</v>
      </c>
      <c r="X990" t="s">
        <v>21123</v>
      </c>
      <c r="Y990" t="s">
        <v>21124</v>
      </c>
    </row>
    <row r="991" spans="1:30" x14ac:dyDescent="0.25">
      <c r="A991" t="s">
        <v>12716</v>
      </c>
      <c r="B991" t="s">
        <v>21125</v>
      </c>
      <c r="C991" t="str">
        <f>T("176.170")</f>
        <v>176.170</v>
      </c>
      <c r="X991" t="s">
        <v>21126</v>
      </c>
      <c r="Y991" t="s">
        <v>21127</v>
      </c>
      <c r="Z991" t="s">
        <v>21128</v>
      </c>
      <c r="AA991" t="s">
        <v>21129</v>
      </c>
    </row>
    <row r="992" spans="1:30" x14ac:dyDescent="0.25">
      <c r="A992" t="s">
        <v>12717</v>
      </c>
      <c r="B992" t="s">
        <v>21130</v>
      </c>
      <c r="C992" t="str">
        <f>T("175.105")</f>
        <v>175.105</v>
      </c>
      <c r="D992" t="str">
        <f>T("176.180")</f>
        <v>176.180</v>
      </c>
      <c r="X992" t="s">
        <v>21130</v>
      </c>
      <c r="Y992" t="s">
        <v>21131</v>
      </c>
      <c r="Z992" t="s">
        <v>21132</v>
      </c>
      <c r="AA992" t="s">
        <v>21133</v>
      </c>
      <c r="AB992" t="s">
        <v>21134</v>
      </c>
      <c r="AC992" t="s">
        <v>21135</v>
      </c>
      <c r="AD992" t="s">
        <v>21136</v>
      </c>
    </row>
    <row r="993" spans="1:33" x14ac:dyDescent="0.25">
      <c r="A993" t="s">
        <v>12718</v>
      </c>
      <c r="B993" t="s">
        <v>21137</v>
      </c>
      <c r="C993" t="str">
        <f>T("175.105")</f>
        <v>175.105</v>
      </c>
      <c r="D993" t="str">
        <f>T("176.170")</f>
        <v>176.170</v>
      </c>
      <c r="E993" t="str">
        <f>T("176.180")</f>
        <v>176.180</v>
      </c>
      <c r="F993" t="str">
        <f>T("177.1010")</f>
        <v>177.1010</v>
      </c>
      <c r="G993" t="str">
        <f>T("178.3790")</f>
        <v>178.3790</v>
      </c>
      <c r="X993" t="s">
        <v>21137</v>
      </c>
      <c r="Y993" t="s">
        <v>21138</v>
      </c>
      <c r="Z993" t="s">
        <v>21139</v>
      </c>
      <c r="AA993" t="s">
        <v>21140</v>
      </c>
      <c r="AB993" t="s">
        <v>21141</v>
      </c>
      <c r="AC993" t="s">
        <v>21142</v>
      </c>
    </row>
    <row r="994" spans="1:33" x14ac:dyDescent="0.25">
      <c r="A994" t="s">
        <v>12719</v>
      </c>
      <c r="B994" t="s">
        <v>21143</v>
      </c>
      <c r="C994" t="str">
        <f>T("175.105")</f>
        <v>175.105</v>
      </c>
      <c r="D994" t="str">
        <f>T("175.320")</f>
        <v>175.320</v>
      </c>
      <c r="E994" t="str">
        <f>T("176.170")</f>
        <v>176.170</v>
      </c>
      <c r="F994" t="str">
        <f>T("176.180")</f>
        <v>176.180</v>
      </c>
      <c r="G994" t="str">
        <f>T("176.3790")</f>
        <v>176.3790</v>
      </c>
      <c r="H994" t="str">
        <f>T("177.1010")</f>
        <v>177.1010</v>
      </c>
      <c r="I994" t="str">
        <f>T("177.1200")</f>
        <v>177.1200</v>
      </c>
      <c r="J994" t="str">
        <f>T("177.1630")</f>
        <v>177.1630</v>
      </c>
      <c r="X994" t="s">
        <v>21143</v>
      </c>
      <c r="Y994" t="s">
        <v>21144</v>
      </c>
      <c r="Z994" t="s">
        <v>21145</v>
      </c>
      <c r="AA994" t="s">
        <v>21146</v>
      </c>
      <c r="AB994" t="s">
        <v>21147</v>
      </c>
      <c r="AC994" t="s">
        <v>21148</v>
      </c>
    </row>
    <row r="995" spans="1:33" x14ac:dyDescent="0.25">
      <c r="A995" t="s">
        <v>12720</v>
      </c>
      <c r="B995" t="s">
        <v>21149</v>
      </c>
      <c r="C995" t="str">
        <f>T("175.300")</f>
        <v>175.300</v>
      </c>
      <c r="D995" t="str">
        <f>T("177.2410")</f>
        <v>177.2410</v>
      </c>
      <c r="X995" t="s">
        <v>21149</v>
      </c>
      <c r="Y995" t="s">
        <v>21150</v>
      </c>
      <c r="Z995" t="s">
        <v>21151</v>
      </c>
      <c r="AA995" t="s">
        <v>21152</v>
      </c>
      <c r="AB995" t="s">
        <v>21153</v>
      </c>
      <c r="AC995" t="s">
        <v>21154</v>
      </c>
    </row>
    <row r="996" spans="1:33" x14ac:dyDescent="0.25">
      <c r="A996" t="s">
        <v>12721</v>
      </c>
      <c r="B996" t="s">
        <v>21155</v>
      </c>
      <c r="C996" t="str">
        <f>T("175.320")</f>
        <v>175.320</v>
      </c>
      <c r="D996" t="str">
        <f>T("177.1390")</f>
        <v>177.1390</v>
      </c>
      <c r="X996" t="s">
        <v>21155</v>
      </c>
      <c r="Y996" t="s">
        <v>21156</v>
      </c>
      <c r="Z996" t="s">
        <v>21157</v>
      </c>
      <c r="AA996" t="s">
        <v>21158</v>
      </c>
      <c r="AB996" t="s">
        <v>21159</v>
      </c>
      <c r="AC996" t="s">
        <v>21160</v>
      </c>
    </row>
    <row r="997" spans="1:33" x14ac:dyDescent="0.25">
      <c r="A997" t="s">
        <v>12722</v>
      </c>
      <c r="B997" t="s">
        <v>21161</v>
      </c>
      <c r="C997" t="str">
        <f>T("175.105")</f>
        <v>175.105</v>
      </c>
      <c r="D997" t="str">
        <f>T("176.180")</f>
        <v>176.180</v>
      </c>
      <c r="X997" t="s">
        <v>21161</v>
      </c>
      <c r="Y997" t="s">
        <v>21162</v>
      </c>
      <c r="Z997" t="s">
        <v>21163</v>
      </c>
      <c r="AA997" t="s">
        <v>21164</v>
      </c>
      <c r="AB997" t="s">
        <v>21165</v>
      </c>
    </row>
    <row r="998" spans="1:33" x14ac:dyDescent="0.25">
      <c r="A998" t="s">
        <v>12723</v>
      </c>
      <c r="B998" t="s">
        <v>21166</v>
      </c>
      <c r="C998" t="str">
        <f>T("175.105")</f>
        <v>175.105</v>
      </c>
      <c r="X998" t="s">
        <v>21166</v>
      </c>
      <c r="Y998" t="s">
        <v>21167</v>
      </c>
      <c r="Z998" t="s">
        <v>21168</v>
      </c>
      <c r="AA998" t="s">
        <v>21169</v>
      </c>
      <c r="AB998" t="s">
        <v>21170</v>
      </c>
    </row>
    <row r="999" spans="1:33" x14ac:dyDescent="0.25">
      <c r="A999" t="s">
        <v>12724</v>
      </c>
      <c r="B999" t="s">
        <v>21171</v>
      </c>
      <c r="C999" t="str">
        <f>T("175.105")</f>
        <v>175.105</v>
      </c>
      <c r="D999" t="str">
        <f>T("176.180")</f>
        <v>176.180</v>
      </c>
      <c r="X999" t="s">
        <v>21172</v>
      </c>
      <c r="Y999" t="s">
        <v>21173</v>
      </c>
      <c r="Z999" t="s">
        <v>21174</v>
      </c>
      <c r="AA999" t="s">
        <v>21175</v>
      </c>
      <c r="AB999" t="s">
        <v>21176</v>
      </c>
    </row>
    <row r="1000" spans="1:33" x14ac:dyDescent="0.25">
      <c r="A1000" t="s">
        <v>8711</v>
      </c>
      <c r="B1000" t="s">
        <v>21177</v>
      </c>
      <c r="C1000" t="str">
        <f>T("175.105")</f>
        <v>175.105</v>
      </c>
      <c r="D1000" t="str">
        <f>T("176.170")</f>
        <v>176.170</v>
      </c>
      <c r="E1000" t="str">
        <f>T("176.180")</f>
        <v>176.180</v>
      </c>
      <c r="F1000" t="str">
        <f>T("176.300")</f>
        <v>176.300</v>
      </c>
      <c r="G1000" t="str">
        <f>T("177.2600")</f>
        <v>177.2600</v>
      </c>
      <c r="X1000" t="s">
        <v>21177</v>
      </c>
      <c r="Y1000" t="s">
        <v>21178</v>
      </c>
      <c r="Z1000" t="s">
        <v>21179</v>
      </c>
      <c r="AA1000" t="s">
        <v>21180</v>
      </c>
      <c r="AB1000" t="s">
        <v>21181</v>
      </c>
    </row>
    <row r="1001" spans="1:33" x14ac:dyDescent="0.25">
      <c r="A1001" t="s">
        <v>12725</v>
      </c>
      <c r="B1001" t="s">
        <v>21182</v>
      </c>
      <c r="C1001" t="str">
        <f>T("175.105")</f>
        <v>175.105</v>
      </c>
      <c r="D1001" t="str">
        <f>T("176.170")</f>
        <v>176.170</v>
      </c>
      <c r="E1001" t="str">
        <f>T("176.180")</f>
        <v>176.180</v>
      </c>
      <c r="F1001" t="str">
        <f>T("177.1010")</f>
        <v>177.1010</v>
      </c>
      <c r="G1001" t="str">
        <f>T("178.3790")</f>
        <v>178.3790</v>
      </c>
      <c r="X1001" t="s">
        <v>21182</v>
      </c>
      <c r="Y1001" t="s">
        <v>21183</v>
      </c>
      <c r="Z1001" t="s">
        <v>21184</v>
      </c>
      <c r="AA1001" t="s">
        <v>21185</v>
      </c>
    </row>
    <row r="1002" spans="1:33" x14ac:dyDescent="0.25">
      <c r="A1002" t="s">
        <v>12726</v>
      </c>
      <c r="B1002" t="s">
        <v>21186</v>
      </c>
      <c r="C1002" t="str">
        <f>T("175.300")</f>
        <v>175.300</v>
      </c>
      <c r="D1002" t="str">
        <f>T("177.2410")</f>
        <v>177.2410</v>
      </c>
      <c r="X1002" t="s">
        <v>21187</v>
      </c>
      <c r="Y1002" t="s">
        <v>21188</v>
      </c>
      <c r="Z1002" t="s">
        <v>21189</v>
      </c>
      <c r="AA1002" t="s">
        <v>21190</v>
      </c>
      <c r="AB1002" t="s">
        <v>21191</v>
      </c>
      <c r="AC1002" t="s">
        <v>21186</v>
      </c>
    </row>
    <row r="1003" spans="1:33" x14ac:dyDescent="0.25">
      <c r="A1003" t="s">
        <v>12727</v>
      </c>
      <c r="B1003" t="s">
        <v>21192</v>
      </c>
      <c r="C1003" t="str">
        <f>T("177.1210")</f>
        <v>177.1210</v>
      </c>
      <c r="D1003" t="str">
        <f>T("177.1680")</f>
        <v>177.1680</v>
      </c>
      <c r="E1003" t="str">
        <f>T("177.2600")</f>
        <v>177.2600</v>
      </c>
      <c r="X1003" t="s">
        <v>21193</v>
      </c>
      <c r="Y1003" t="s">
        <v>21194</v>
      </c>
      <c r="Z1003" t="s">
        <v>21195</v>
      </c>
      <c r="AA1003" t="s">
        <v>21196</v>
      </c>
      <c r="AB1003" t="s">
        <v>21197</v>
      </c>
    </row>
    <row r="1004" spans="1:33" x14ac:dyDescent="0.25">
      <c r="A1004" t="s">
        <v>12728</v>
      </c>
      <c r="B1004" t="s">
        <v>21198</v>
      </c>
      <c r="C1004" t="str">
        <f>T("175.105")</f>
        <v>175.105</v>
      </c>
      <c r="D1004" t="str">
        <f>T("176.180")</f>
        <v>176.180</v>
      </c>
      <c r="X1004" t="s">
        <v>21198</v>
      </c>
      <c r="Y1004" t="s">
        <v>21199</v>
      </c>
      <c r="Z1004" t="s">
        <v>21200</v>
      </c>
      <c r="AA1004" t="s">
        <v>21201</v>
      </c>
      <c r="AB1004" t="s">
        <v>21202</v>
      </c>
    </row>
    <row r="1005" spans="1:33" x14ac:dyDescent="0.25">
      <c r="A1005" t="s">
        <v>12729</v>
      </c>
      <c r="B1005" t="s">
        <v>21203</v>
      </c>
      <c r="C1005" t="str">
        <f>T("175.105")</f>
        <v>175.105</v>
      </c>
      <c r="D1005" t="str">
        <f>T("175.300")</f>
        <v>175.300</v>
      </c>
      <c r="E1005" t="str">
        <f>T("176.170")</f>
        <v>176.170</v>
      </c>
      <c r="F1005" t="str">
        <f>T("176.180")</f>
        <v>176.180</v>
      </c>
      <c r="X1005" t="s">
        <v>21203</v>
      </c>
      <c r="Y1005" t="s">
        <v>21204</v>
      </c>
      <c r="Z1005" t="s">
        <v>21205</v>
      </c>
      <c r="AA1005" t="s">
        <v>21206</v>
      </c>
      <c r="AB1005" t="s">
        <v>21207</v>
      </c>
      <c r="AC1005" t="s">
        <v>21208</v>
      </c>
      <c r="AD1005" t="s">
        <v>21209</v>
      </c>
    </row>
    <row r="1006" spans="1:33" x14ac:dyDescent="0.25">
      <c r="A1006" t="s">
        <v>12730</v>
      </c>
      <c r="B1006" t="s">
        <v>21210</v>
      </c>
      <c r="C1006" t="str">
        <f>T("175.105")</f>
        <v>175.105</v>
      </c>
      <c r="D1006" t="str">
        <f>T("175.300")</f>
        <v>175.300</v>
      </c>
      <c r="E1006" t="str">
        <f>T("176.170")</f>
        <v>176.170</v>
      </c>
      <c r="F1006" t="str">
        <f>T("176.180")</f>
        <v>176.180</v>
      </c>
      <c r="G1006" t="str">
        <f>T("177.1010")</f>
        <v>177.1010</v>
      </c>
      <c r="X1006" t="s">
        <v>21210</v>
      </c>
      <c r="Y1006" t="s">
        <v>21211</v>
      </c>
      <c r="Z1006" t="s">
        <v>21212</v>
      </c>
      <c r="AA1006" t="s">
        <v>21213</v>
      </c>
      <c r="AB1006" t="s">
        <v>21214</v>
      </c>
      <c r="AC1006" t="s">
        <v>21215</v>
      </c>
    </row>
    <row r="1007" spans="1:33" x14ac:dyDescent="0.25">
      <c r="A1007" t="s">
        <v>12731</v>
      </c>
      <c r="B1007" t="s">
        <v>21216</v>
      </c>
      <c r="C1007" t="str">
        <f>T("178.2650")</f>
        <v>178.2650</v>
      </c>
      <c r="X1007" t="s">
        <v>21217</v>
      </c>
      <c r="Y1007" t="s">
        <v>21218</v>
      </c>
      <c r="Z1007" t="s">
        <v>21219</v>
      </c>
      <c r="AA1007" t="s">
        <v>21220</v>
      </c>
      <c r="AB1007" t="s">
        <v>21221</v>
      </c>
      <c r="AC1007" t="s">
        <v>21222</v>
      </c>
      <c r="AD1007" t="s">
        <v>21223</v>
      </c>
    </row>
    <row r="1008" spans="1:33" x14ac:dyDescent="0.25">
      <c r="A1008" t="s">
        <v>12732</v>
      </c>
      <c r="B1008" t="s">
        <v>21224</v>
      </c>
      <c r="C1008" t="str">
        <f>T("178.2650")</f>
        <v>178.2650</v>
      </c>
      <c r="X1008" t="s">
        <v>21225</v>
      </c>
      <c r="Y1008" t="s">
        <v>21226</v>
      </c>
      <c r="Z1008" t="s">
        <v>21227</v>
      </c>
      <c r="AA1008" t="s">
        <v>21228</v>
      </c>
      <c r="AB1008" t="s">
        <v>21229</v>
      </c>
      <c r="AC1008" t="s">
        <v>21230</v>
      </c>
      <c r="AD1008" t="s">
        <v>21231</v>
      </c>
      <c r="AE1008" t="s">
        <v>21232</v>
      </c>
      <c r="AF1008" t="s">
        <v>21233</v>
      </c>
      <c r="AG1008" t="s">
        <v>21234</v>
      </c>
    </row>
    <row r="1009" spans="1:31" x14ac:dyDescent="0.25">
      <c r="A1009" t="s">
        <v>12733</v>
      </c>
      <c r="B1009" t="s">
        <v>21235</v>
      </c>
      <c r="C1009" t="str">
        <f>T("176.180")</f>
        <v>176.180</v>
      </c>
      <c r="X1009" t="s">
        <v>21236</v>
      </c>
      <c r="Y1009" t="s">
        <v>21235</v>
      </c>
      <c r="Z1009" t="s">
        <v>21237</v>
      </c>
      <c r="AA1009" t="s">
        <v>21238</v>
      </c>
      <c r="AB1009" t="s">
        <v>21239</v>
      </c>
      <c r="AC1009" t="s">
        <v>21240</v>
      </c>
      <c r="AD1009" t="s">
        <v>21241</v>
      </c>
    </row>
    <row r="1010" spans="1:31" x14ac:dyDescent="0.25">
      <c r="A1010" t="s">
        <v>12734</v>
      </c>
      <c r="B1010" t="s">
        <v>21242</v>
      </c>
      <c r="C1010" t="str">
        <f>T("177.1390")</f>
        <v>177.1390</v>
      </c>
      <c r="D1010" t="str">
        <f>T("177.1630")</f>
        <v>177.1630</v>
      </c>
      <c r="X1010" t="s">
        <v>21242</v>
      </c>
      <c r="Y1010" t="s">
        <v>21243</v>
      </c>
      <c r="Z1010" t="s">
        <v>21244</v>
      </c>
      <c r="AA1010" t="s">
        <v>21245</v>
      </c>
    </row>
    <row r="1011" spans="1:31" x14ac:dyDescent="0.25">
      <c r="A1011" t="s">
        <v>12735</v>
      </c>
      <c r="B1011" t="s">
        <v>21246</v>
      </c>
      <c r="C1011" t="str">
        <f>T("175.300")</f>
        <v>175.300</v>
      </c>
      <c r="X1011" t="s">
        <v>21247</v>
      </c>
      <c r="Y1011" t="s">
        <v>21248</v>
      </c>
      <c r="Z1011" t="s">
        <v>21249</v>
      </c>
      <c r="AA1011" t="s">
        <v>21250</v>
      </c>
      <c r="AB1011" t="s">
        <v>21251</v>
      </c>
      <c r="AC1011" t="s">
        <v>21252</v>
      </c>
    </row>
    <row r="1012" spans="1:31" x14ac:dyDescent="0.25">
      <c r="A1012" t="s">
        <v>12736</v>
      </c>
      <c r="B1012" t="s">
        <v>21253</v>
      </c>
      <c r="C1012" t="str">
        <f>T("175.105")</f>
        <v>175.105</v>
      </c>
      <c r="D1012" t="str">
        <f>T("176.180")</f>
        <v>176.180</v>
      </c>
      <c r="X1012" t="s">
        <v>21254</v>
      </c>
      <c r="Y1012" t="s">
        <v>21255</v>
      </c>
      <c r="Z1012" t="s">
        <v>21256</v>
      </c>
      <c r="AA1012" t="s">
        <v>21257</v>
      </c>
      <c r="AB1012" t="s">
        <v>21258</v>
      </c>
      <c r="AC1012" t="s">
        <v>21259</v>
      </c>
      <c r="AD1012" t="s">
        <v>21260</v>
      </c>
      <c r="AE1012" t="s">
        <v>21261</v>
      </c>
    </row>
    <row r="1013" spans="1:31" x14ac:dyDescent="0.25">
      <c r="A1013" t="s">
        <v>12737</v>
      </c>
      <c r="B1013" t="s">
        <v>21262</v>
      </c>
      <c r="C1013" t="str">
        <f>T("175.105")</f>
        <v>175.105</v>
      </c>
      <c r="X1013" t="s">
        <v>21262</v>
      </c>
      <c r="Y1013" t="s">
        <v>21263</v>
      </c>
      <c r="Z1013" t="s">
        <v>21264</v>
      </c>
      <c r="AA1013" t="s">
        <v>21265</v>
      </c>
      <c r="AB1013" t="s">
        <v>21266</v>
      </c>
      <c r="AC1013" t="s">
        <v>21267</v>
      </c>
      <c r="AD1013" t="s">
        <v>21268</v>
      </c>
      <c r="AE1013" t="s">
        <v>21269</v>
      </c>
    </row>
    <row r="1014" spans="1:31" x14ac:dyDescent="0.25">
      <c r="A1014" t="s">
        <v>12738</v>
      </c>
      <c r="B1014" t="s">
        <v>21270</v>
      </c>
      <c r="C1014" t="str">
        <f>T("177.1200")</f>
        <v>177.1200</v>
      </c>
      <c r="X1014" t="s">
        <v>21270</v>
      </c>
      <c r="Y1014" t="s">
        <v>21271</v>
      </c>
      <c r="Z1014" t="s">
        <v>21272</v>
      </c>
      <c r="AA1014" t="s">
        <v>21273</v>
      </c>
      <c r="AB1014" t="s">
        <v>21274</v>
      </c>
      <c r="AC1014" t="s">
        <v>21275</v>
      </c>
      <c r="AD1014" t="s">
        <v>21276</v>
      </c>
      <c r="AE1014" t="s">
        <v>21277</v>
      </c>
    </row>
    <row r="1015" spans="1:31" x14ac:dyDescent="0.25">
      <c r="A1015" t="s">
        <v>12739</v>
      </c>
      <c r="B1015" t="s">
        <v>21278</v>
      </c>
      <c r="C1015" t="str">
        <f>T("177.1680")</f>
        <v>177.1680</v>
      </c>
      <c r="D1015" t="str">
        <f>T("177.2600")</f>
        <v>177.2600</v>
      </c>
      <c r="X1015" t="s">
        <v>21278</v>
      </c>
      <c r="Y1015" t="s">
        <v>21279</v>
      </c>
      <c r="Z1015" t="s">
        <v>21280</v>
      </c>
      <c r="AA1015" t="s">
        <v>21281</v>
      </c>
      <c r="AB1015" t="s">
        <v>21282</v>
      </c>
      <c r="AC1015" t="s">
        <v>21283</v>
      </c>
    </row>
    <row r="1016" spans="1:31" x14ac:dyDescent="0.25">
      <c r="A1016" t="s">
        <v>12740</v>
      </c>
      <c r="B1016" t="s">
        <v>21284</v>
      </c>
      <c r="C1016" t="str">
        <f>T("176.170")</f>
        <v>176.170</v>
      </c>
      <c r="D1016" t="str">
        <f>T("176.180")</f>
        <v>176.180</v>
      </c>
      <c r="X1016" t="s">
        <v>21284</v>
      </c>
      <c r="Y1016" t="s">
        <v>21285</v>
      </c>
      <c r="Z1016" t="s">
        <v>21286</v>
      </c>
      <c r="AA1016" t="s">
        <v>21287</v>
      </c>
    </row>
    <row r="1017" spans="1:31" x14ac:dyDescent="0.25">
      <c r="A1017" t="s">
        <v>12741</v>
      </c>
      <c r="B1017" t="s">
        <v>21288</v>
      </c>
      <c r="C1017" t="str">
        <f>T("175.105")</f>
        <v>175.105</v>
      </c>
      <c r="D1017" t="str">
        <f>T("175.300")</f>
        <v>175.300</v>
      </c>
      <c r="E1017" t="str">
        <f>T("176.180")</f>
        <v>176.180</v>
      </c>
      <c r="X1017" t="s">
        <v>21288</v>
      </c>
      <c r="Y1017" t="s">
        <v>21289</v>
      </c>
      <c r="Z1017" t="s">
        <v>21290</v>
      </c>
      <c r="AA1017" t="s">
        <v>21291</v>
      </c>
      <c r="AB1017" t="s">
        <v>21292</v>
      </c>
      <c r="AC1017" t="s">
        <v>21293</v>
      </c>
      <c r="AD1017" t="s">
        <v>21294</v>
      </c>
      <c r="AE1017" t="s">
        <v>21295</v>
      </c>
    </row>
    <row r="1018" spans="1:31" x14ac:dyDescent="0.25">
      <c r="A1018" t="s">
        <v>12742</v>
      </c>
      <c r="B1018" t="s">
        <v>21296</v>
      </c>
      <c r="C1018" t="str">
        <f>T("177.1680")</f>
        <v>177.1680</v>
      </c>
      <c r="X1018" t="s">
        <v>21296</v>
      </c>
      <c r="Y1018" t="s">
        <v>21297</v>
      </c>
      <c r="Z1018" t="s">
        <v>21298</v>
      </c>
      <c r="AA1018" t="s">
        <v>21299</v>
      </c>
      <c r="AB1018" t="s">
        <v>21300</v>
      </c>
      <c r="AC1018" t="s">
        <v>21301</v>
      </c>
    </row>
    <row r="1019" spans="1:31" x14ac:dyDescent="0.25">
      <c r="A1019" t="s">
        <v>12743</v>
      </c>
      <c r="B1019" t="s">
        <v>21302</v>
      </c>
      <c r="C1019" t="str">
        <f>T("177.1010")</f>
        <v>177.1010</v>
      </c>
      <c r="X1019" t="s">
        <v>21302</v>
      </c>
      <c r="Y1019" t="s">
        <v>21303</v>
      </c>
      <c r="Z1019" t="s">
        <v>21304</v>
      </c>
      <c r="AA1019" t="s">
        <v>21305</v>
      </c>
    </row>
    <row r="1020" spans="1:31" x14ac:dyDescent="0.25">
      <c r="A1020" t="s">
        <v>12744</v>
      </c>
      <c r="B1020" t="s">
        <v>21306</v>
      </c>
      <c r="C1020" t="str">
        <f>T("177.2600")</f>
        <v>177.2600</v>
      </c>
      <c r="X1020" t="s">
        <v>21306</v>
      </c>
      <c r="Y1020" t="s">
        <v>21307</v>
      </c>
      <c r="Z1020" t="s">
        <v>21308</v>
      </c>
      <c r="AA1020" t="s">
        <v>21309</v>
      </c>
      <c r="AB1020" t="s">
        <v>21310</v>
      </c>
      <c r="AC1020" t="s">
        <v>21311</v>
      </c>
    </row>
    <row r="1021" spans="1:31" x14ac:dyDescent="0.25">
      <c r="A1021" t="s">
        <v>12745</v>
      </c>
      <c r="B1021" t="s">
        <v>21312</v>
      </c>
      <c r="C1021" t="str">
        <f>T("176.180")</f>
        <v>176.180</v>
      </c>
      <c r="D1021" t="str">
        <f>T("177.1200")</f>
        <v>177.1200</v>
      </c>
      <c r="X1021" t="s">
        <v>21313</v>
      </c>
      <c r="Y1021" t="s">
        <v>21312</v>
      </c>
    </row>
    <row r="1022" spans="1:31" x14ac:dyDescent="0.25">
      <c r="A1022" t="s">
        <v>12746</v>
      </c>
      <c r="B1022" t="s">
        <v>21314</v>
      </c>
      <c r="C1022" t="str">
        <f>T("175.105")</f>
        <v>175.105</v>
      </c>
      <c r="D1022" t="str">
        <f>T("176.180")</f>
        <v>176.180</v>
      </c>
      <c r="X1022" t="s">
        <v>21314</v>
      </c>
      <c r="Y1022" t="s">
        <v>21315</v>
      </c>
      <c r="Z1022" t="s">
        <v>21316</v>
      </c>
      <c r="AA1022" t="s">
        <v>21317</v>
      </c>
      <c r="AB1022" t="s">
        <v>21318</v>
      </c>
      <c r="AC1022" t="s">
        <v>21319</v>
      </c>
    </row>
    <row r="1023" spans="1:31" x14ac:dyDescent="0.25">
      <c r="A1023" t="s">
        <v>12747</v>
      </c>
      <c r="B1023" t="s">
        <v>21320</v>
      </c>
      <c r="C1023" t="str">
        <f>T("175.105")</f>
        <v>175.105</v>
      </c>
      <c r="D1023" t="str">
        <f>T("175.300")</f>
        <v>175.300</v>
      </c>
      <c r="E1023" t="str">
        <f>T("177.1390")</f>
        <v>177.1390</v>
      </c>
      <c r="F1023" t="str">
        <f>T("177.2420")</f>
        <v>177.2420</v>
      </c>
      <c r="X1023" t="s">
        <v>21320</v>
      </c>
      <c r="Y1023" t="s">
        <v>21321</v>
      </c>
      <c r="Z1023" t="s">
        <v>21322</v>
      </c>
      <c r="AA1023" t="s">
        <v>21323</v>
      </c>
      <c r="AB1023" t="s">
        <v>21324</v>
      </c>
      <c r="AC1023" t="s">
        <v>21325</v>
      </c>
      <c r="AD1023" t="s">
        <v>21326</v>
      </c>
      <c r="AE1023" t="s">
        <v>21327</v>
      </c>
    </row>
    <row r="1024" spans="1:31" x14ac:dyDescent="0.25">
      <c r="A1024" t="s">
        <v>12748</v>
      </c>
      <c r="B1024" t="s">
        <v>21328</v>
      </c>
      <c r="C1024" t="str">
        <f>T("175.300")</f>
        <v>175.300</v>
      </c>
      <c r="D1024" t="str">
        <f>T("177.1200")</f>
        <v>177.1200</v>
      </c>
      <c r="E1024" t="str">
        <f>T("177.1500")</f>
        <v>177.1500</v>
      </c>
      <c r="X1024" t="s">
        <v>21328</v>
      </c>
      <c r="Y1024" t="s">
        <v>21329</v>
      </c>
      <c r="Z1024" t="s">
        <v>21330</v>
      </c>
      <c r="AA1024" t="s">
        <v>21331</v>
      </c>
      <c r="AB1024" t="s">
        <v>21332</v>
      </c>
      <c r="AC1024" t="s">
        <v>21333</v>
      </c>
    </row>
    <row r="1025" spans="1:31" x14ac:dyDescent="0.25">
      <c r="A1025" t="s">
        <v>12749</v>
      </c>
      <c r="B1025" t="s">
        <v>21334</v>
      </c>
      <c r="C1025" t="str">
        <f>T("175.105")</f>
        <v>175.105</v>
      </c>
      <c r="D1025" t="str">
        <f>T("175.300")</f>
        <v>175.300</v>
      </c>
      <c r="E1025" t="str">
        <f>T("175.320")</f>
        <v>175.320</v>
      </c>
      <c r="F1025" t="str">
        <f>T("176.170")</f>
        <v>176.170</v>
      </c>
      <c r="G1025" t="str">
        <f>T("176.180")</f>
        <v>176.180</v>
      </c>
      <c r="H1025" t="str">
        <f>T("177.1010")</f>
        <v>177.1010</v>
      </c>
      <c r="X1025" t="s">
        <v>21335</v>
      </c>
      <c r="Y1025" t="s">
        <v>21336</v>
      </c>
      <c r="Z1025" t="s">
        <v>21334</v>
      </c>
      <c r="AA1025" t="s">
        <v>21337</v>
      </c>
      <c r="AB1025" t="s">
        <v>21338</v>
      </c>
    </row>
    <row r="1026" spans="1:31" x14ac:dyDescent="0.25">
      <c r="A1026" t="s">
        <v>12750</v>
      </c>
      <c r="B1026" t="s">
        <v>21339</v>
      </c>
      <c r="C1026" t="str">
        <f>T("177.1200")</f>
        <v>177.1200</v>
      </c>
      <c r="D1026" t="str">
        <f>T("177.1390")</f>
        <v>177.1390</v>
      </c>
      <c r="E1026" t="str">
        <f>T("177.1395")</f>
        <v>177.1395</v>
      </c>
      <c r="F1026" t="str">
        <f>T("177.1520")</f>
        <v>177.1520</v>
      </c>
      <c r="G1026" t="str">
        <f>T("178.1005")</f>
        <v>178.1005</v>
      </c>
      <c r="X1026" t="s">
        <v>21339</v>
      </c>
      <c r="Y1026" t="s">
        <v>21340</v>
      </c>
      <c r="Z1026" t="s">
        <v>21341</v>
      </c>
      <c r="AA1026" t="s">
        <v>21342</v>
      </c>
    </row>
    <row r="1027" spans="1:31" x14ac:dyDescent="0.25">
      <c r="A1027" t="s">
        <v>12751</v>
      </c>
      <c r="B1027" t="s">
        <v>21343</v>
      </c>
      <c r="C1027" t="str">
        <f>T("175.105")</f>
        <v>175.105</v>
      </c>
      <c r="D1027" t="str">
        <f>T("176.180")</f>
        <v>176.180</v>
      </c>
      <c r="X1027" t="s">
        <v>21344</v>
      </c>
      <c r="Y1027" t="s">
        <v>21345</v>
      </c>
      <c r="Z1027" t="s">
        <v>21346</v>
      </c>
      <c r="AA1027" t="s">
        <v>21347</v>
      </c>
      <c r="AB1027" t="s">
        <v>21348</v>
      </c>
    </row>
    <row r="1028" spans="1:31" x14ac:dyDescent="0.25">
      <c r="A1028" t="s">
        <v>12752</v>
      </c>
      <c r="B1028" t="s">
        <v>21349</v>
      </c>
      <c r="C1028" t="str">
        <f>T("175.105")</f>
        <v>175.105</v>
      </c>
      <c r="D1028" t="str">
        <f>T("175.300")</f>
        <v>175.300</v>
      </c>
      <c r="E1028" t="str">
        <f>T("175.320")</f>
        <v>175.320</v>
      </c>
      <c r="F1028" t="str">
        <f>T("176.170")</f>
        <v>176.170</v>
      </c>
      <c r="G1028" t="str">
        <f>T("176.180")</f>
        <v>176.180</v>
      </c>
      <c r="H1028" t="str">
        <f>T("177.1010")</f>
        <v>177.1010</v>
      </c>
      <c r="X1028" t="s">
        <v>21350</v>
      </c>
      <c r="Y1028" t="s">
        <v>21351</v>
      </c>
      <c r="Z1028" t="s">
        <v>21349</v>
      </c>
      <c r="AA1028" t="s">
        <v>21352</v>
      </c>
      <c r="AB1028" t="s">
        <v>21353</v>
      </c>
    </row>
    <row r="1029" spans="1:31" x14ac:dyDescent="0.25">
      <c r="A1029" t="s">
        <v>12753</v>
      </c>
      <c r="B1029" t="s">
        <v>21354</v>
      </c>
      <c r="C1029" t="str">
        <f>T("176.170")</f>
        <v>176.170</v>
      </c>
      <c r="X1029" t="s">
        <v>21355</v>
      </c>
      <c r="Y1029" t="s">
        <v>21356</v>
      </c>
      <c r="Z1029" t="s">
        <v>21357</v>
      </c>
      <c r="AA1029" t="s">
        <v>21358</v>
      </c>
      <c r="AB1029" t="s">
        <v>21359</v>
      </c>
      <c r="AC1029" t="s">
        <v>21360</v>
      </c>
      <c r="AD1029" t="s">
        <v>21361</v>
      </c>
      <c r="AE1029" t="s">
        <v>21362</v>
      </c>
    </row>
    <row r="1030" spans="1:31" x14ac:dyDescent="0.25">
      <c r="A1030" t="s">
        <v>12754</v>
      </c>
      <c r="B1030" t="s">
        <v>21363</v>
      </c>
      <c r="C1030" t="str">
        <f t="shared" ref="C1030:C1035" si="1">T("175.105")</f>
        <v>175.105</v>
      </c>
      <c r="D1030" t="str">
        <f>T("176.180")</f>
        <v>176.180</v>
      </c>
      <c r="X1030" t="s">
        <v>21364</v>
      </c>
      <c r="Y1030" t="s">
        <v>21365</v>
      </c>
      <c r="Z1030" t="s">
        <v>21363</v>
      </c>
      <c r="AA1030" t="s">
        <v>21366</v>
      </c>
      <c r="AB1030" t="s">
        <v>21367</v>
      </c>
      <c r="AC1030" t="s">
        <v>21368</v>
      </c>
      <c r="AD1030" t="s">
        <v>21369</v>
      </c>
    </row>
    <row r="1031" spans="1:31" x14ac:dyDescent="0.25">
      <c r="A1031" t="s">
        <v>12755</v>
      </c>
      <c r="B1031" t="s">
        <v>21370</v>
      </c>
      <c r="C1031" t="str">
        <f t="shared" si="1"/>
        <v>175.105</v>
      </c>
      <c r="D1031" t="str">
        <f>T("176.170")</f>
        <v>176.170</v>
      </c>
      <c r="E1031" t="str">
        <f>T("176.180")</f>
        <v>176.180</v>
      </c>
      <c r="X1031" t="s">
        <v>21371</v>
      </c>
      <c r="Y1031" t="s">
        <v>21372</v>
      </c>
      <c r="Z1031" t="s">
        <v>21373</v>
      </c>
      <c r="AA1031" t="s">
        <v>21374</v>
      </c>
      <c r="AB1031" t="s">
        <v>21375</v>
      </c>
      <c r="AC1031" t="s">
        <v>21376</v>
      </c>
      <c r="AD1031" t="s">
        <v>21377</v>
      </c>
      <c r="AE1031" t="s">
        <v>21378</v>
      </c>
    </row>
    <row r="1032" spans="1:31" x14ac:dyDescent="0.25">
      <c r="A1032" t="s">
        <v>12756</v>
      </c>
      <c r="B1032" t="s">
        <v>21379</v>
      </c>
      <c r="C1032" t="str">
        <f t="shared" si="1"/>
        <v>175.105</v>
      </c>
      <c r="X1032" t="s">
        <v>21380</v>
      </c>
      <c r="Y1032" t="s">
        <v>21381</v>
      </c>
      <c r="Z1032" t="s">
        <v>21382</v>
      </c>
      <c r="AA1032" t="s">
        <v>21383</v>
      </c>
      <c r="AB1032" t="s">
        <v>21379</v>
      </c>
      <c r="AC1032" t="s">
        <v>21384</v>
      </c>
    </row>
    <row r="1033" spans="1:31" x14ac:dyDescent="0.25">
      <c r="A1033" t="s">
        <v>12757</v>
      </c>
      <c r="B1033" t="s">
        <v>21385</v>
      </c>
      <c r="C1033" t="str">
        <f t="shared" si="1"/>
        <v>175.105</v>
      </c>
      <c r="X1033" t="s">
        <v>21386</v>
      </c>
      <c r="Y1033" t="s">
        <v>21385</v>
      </c>
      <c r="Z1033" t="s">
        <v>21387</v>
      </c>
      <c r="AA1033" t="s">
        <v>21388</v>
      </c>
    </row>
    <row r="1034" spans="1:31" x14ac:dyDescent="0.25">
      <c r="A1034" t="s">
        <v>12758</v>
      </c>
      <c r="B1034" t="s">
        <v>21389</v>
      </c>
      <c r="C1034" t="str">
        <f t="shared" si="1"/>
        <v>175.105</v>
      </c>
      <c r="X1034" t="s">
        <v>21389</v>
      </c>
      <c r="Y1034" t="s">
        <v>21390</v>
      </c>
      <c r="Z1034" t="s">
        <v>21391</v>
      </c>
      <c r="AA1034" t="s">
        <v>21392</v>
      </c>
      <c r="AB1034" t="s">
        <v>21393</v>
      </c>
      <c r="AC1034" t="s">
        <v>21394</v>
      </c>
      <c r="AD1034" t="s">
        <v>21395</v>
      </c>
    </row>
    <row r="1035" spans="1:31" x14ac:dyDescent="0.25">
      <c r="A1035" t="s">
        <v>12759</v>
      </c>
      <c r="B1035" t="s">
        <v>21396</v>
      </c>
      <c r="C1035" t="str">
        <f t="shared" si="1"/>
        <v>175.105</v>
      </c>
      <c r="D1035" t="str">
        <f>T("175.300")</f>
        <v>175.300</v>
      </c>
      <c r="E1035" t="str">
        <f>T("177.2420")</f>
        <v>177.2420</v>
      </c>
      <c r="X1035" t="s">
        <v>21396</v>
      </c>
      <c r="Y1035" t="s">
        <v>21397</v>
      </c>
      <c r="Z1035" t="s">
        <v>21398</v>
      </c>
      <c r="AA1035" t="s">
        <v>21399</v>
      </c>
      <c r="AB1035" t="s">
        <v>21400</v>
      </c>
      <c r="AC1035" t="s">
        <v>21401</v>
      </c>
      <c r="AD1035" t="s">
        <v>21402</v>
      </c>
      <c r="AE1035" t="s">
        <v>21403</v>
      </c>
    </row>
    <row r="1036" spans="1:31" x14ac:dyDescent="0.25">
      <c r="A1036" t="s">
        <v>12760</v>
      </c>
      <c r="B1036" t="s">
        <v>21404</v>
      </c>
      <c r="C1036" t="str">
        <f>T("177.1390")</f>
        <v>177.1390</v>
      </c>
      <c r="X1036" t="s">
        <v>21405</v>
      </c>
      <c r="Y1036" t="s">
        <v>21406</v>
      </c>
      <c r="Z1036" t="s">
        <v>21407</v>
      </c>
      <c r="AA1036" t="s">
        <v>21408</v>
      </c>
      <c r="AB1036" t="s">
        <v>21409</v>
      </c>
      <c r="AC1036" t="s">
        <v>21410</v>
      </c>
    </row>
    <row r="1037" spans="1:31" x14ac:dyDescent="0.25">
      <c r="A1037" t="s">
        <v>12761</v>
      </c>
      <c r="B1037" t="s">
        <v>21411</v>
      </c>
      <c r="C1037" t="str">
        <f>T("178.2010")</f>
        <v>178.2010</v>
      </c>
      <c r="X1037" t="s">
        <v>21412</v>
      </c>
      <c r="Y1037" t="s">
        <v>21413</v>
      </c>
      <c r="Z1037" t="s">
        <v>21414</v>
      </c>
      <c r="AA1037" t="s">
        <v>21415</v>
      </c>
    </row>
    <row r="1038" spans="1:31" x14ac:dyDescent="0.25">
      <c r="A1038" t="s">
        <v>12762</v>
      </c>
      <c r="B1038" t="s">
        <v>21416</v>
      </c>
      <c r="C1038" t="str">
        <f>T("176.180")</f>
        <v>176.180</v>
      </c>
      <c r="D1038" t="str">
        <f>T("177.1200")</f>
        <v>177.1200</v>
      </c>
      <c r="X1038" t="s">
        <v>21416</v>
      </c>
      <c r="Y1038" t="s">
        <v>21417</v>
      </c>
      <c r="Z1038" t="s">
        <v>21418</v>
      </c>
    </row>
    <row r="1039" spans="1:31" x14ac:dyDescent="0.25">
      <c r="A1039" t="s">
        <v>12763</v>
      </c>
      <c r="B1039" t="s">
        <v>21419</v>
      </c>
      <c r="C1039" t="str">
        <f>T("177.1550")</f>
        <v>177.1550</v>
      </c>
      <c r="X1039" t="s">
        <v>21420</v>
      </c>
      <c r="Y1039" t="s">
        <v>21421</v>
      </c>
      <c r="Z1039" t="s">
        <v>21422</v>
      </c>
      <c r="AA1039" t="s">
        <v>21423</v>
      </c>
      <c r="AB1039" t="s">
        <v>21424</v>
      </c>
      <c r="AC1039" t="s">
        <v>21425</v>
      </c>
      <c r="AD1039" t="s">
        <v>21426</v>
      </c>
    </row>
    <row r="1040" spans="1:31" x14ac:dyDescent="0.25">
      <c r="A1040" t="s">
        <v>12764</v>
      </c>
      <c r="B1040" t="s">
        <v>21427</v>
      </c>
      <c r="C1040" t="str">
        <f>T("178.3400")</f>
        <v>178.3400</v>
      </c>
      <c r="X1040" t="s">
        <v>21427</v>
      </c>
      <c r="Y1040" t="s">
        <v>21428</v>
      </c>
    </row>
    <row r="1041" spans="1:33" x14ac:dyDescent="0.25">
      <c r="A1041" t="s">
        <v>12765</v>
      </c>
      <c r="B1041" t="s">
        <v>21429</v>
      </c>
      <c r="C1041" t="str">
        <f>T("177.2400")</f>
        <v>177.2400</v>
      </c>
      <c r="X1041" t="s">
        <v>21430</v>
      </c>
      <c r="Y1041" t="s">
        <v>21431</v>
      </c>
      <c r="Z1041" t="s">
        <v>21432</v>
      </c>
      <c r="AA1041" t="s">
        <v>21429</v>
      </c>
    </row>
    <row r="1042" spans="1:33" x14ac:dyDescent="0.25">
      <c r="A1042" t="s">
        <v>12766</v>
      </c>
      <c r="B1042" t="s">
        <v>21433</v>
      </c>
      <c r="C1042" t="str">
        <f>T("175.105")</f>
        <v>175.105</v>
      </c>
      <c r="D1042" t="str">
        <f>T("176.180")</f>
        <v>176.180</v>
      </c>
      <c r="X1042" t="s">
        <v>21433</v>
      </c>
      <c r="Y1042" t="s">
        <v>21434</v>
      </c>
      <c r="Z1042" t="s">
        <v>21435</v>
      </c>
      <c r="AA1042" t="s">
        <v>21436</v>
      </c>
      <c r="AB1042" t="s">
        <v>21437</v>
      </c>
      <c r="AC1042" t="s">
        <v>21438</v>
      </c>
      <c r="AD1042" t="s">
        <v>21439</v>
      </c>
      <c r="AE1042" t="s">
        <v>21440</v>
      </c>
      <c r="AF1042" t="s">
        <v>21441</v>
      </c>
    </row>
    <row r="1043" spans="1:33" x14ac:dyDescent="0.25">
      <c r="A1043" t="s">
        <v>12767</v>
      </c>
      <c r="B1043" t="s">
        <v>21442</v>
      </c>
      <c r="C1043" t="str">
        <f>T("175.300")</f>
        <v>175.300</v>
      </c>
      <c r="D1043" t="str">
        <f>T("175.320")</f>
        <v>175.320</v>
      </c>
      <c r="E1043" t="str">
        <f>T("177.1390")</f>
        <v>177.1390</v>
      </c>
      <c r="F1043" t="str">
        <f>T("177.2420")</f>
        <v>177.2420</v>
      </c>
      <c r="X1043" t="s">
        <v>21443</v>
      </c>
      <c r="Y1043" t="s">
        <v>21444</v>
      </c>
      <c r="Z1043" t="s">
        <v>21445</v>
      </c>
      <c r="AA1043" t="s">
        <v>21446</v>
      </c>
      <c r="AB1043" t="s">
        <v>21447</v>
      </c>
      <c r="AC1043" t="s">
        <v>21448</v>
      </c>
    </row>
    <row r="1044" spans="1:33" x14ac:dyDescent="0.25">
      <c r="A1044" t="s">
        <v>12768</v>
      </c>
      <c r="B1044" t="s">
        <v>21449</v>
      </c>
      <c r="C1044" t="str">
        <f>T("175.300")</f>
        <v>175.300</v>
      </c>
      <c r="D1044" t="str">
        <f>T("176.170")</f>
        <v>176.170</v>
      </c>
      <c r="X1044" t="s">
        <v>21449</v>
      </c>
      <c r="Y1044" t="s">
        <v>21450</v>
      </c>
      <c r="Z1044" t="s">
        <v>21451</v>
      </c>
      <c r="AA1044" t="s">
        <v>21452</v>
      </c>
      <c r="AB1044" t="s">
        <v>21453</v>
      </c>
      <c r="AC1044" t="s">
        <v>21454</v>
      </c>
    </row>
    <row r="1045" spans="1:33" x14ac:dyDescent="0.25">
      <c r="A1045" t="s">
        <v>12769</v>
      </c>
      <c r="B1045" t="s">
        <v>21455</v>
      </c>
      <c r="C1045" t="str">
        <f>T("177.2600")</f>
        <v>177.2600</v>
      </c>
      <c r="X1045" t="s">
        <v>21455</v>
      </c>
      <c r="Y1045" t="s">
        <v>21456</v>
      </c>
      <c r="Z1045" t="s">
        <v>21457</v>
      </c>
      <c r="AA1045" t="s">
        <v>21458</v>
      </c>
      <c r="AB1045" t="s">
        <v>21459</v>
      </c>
      <c r="AC1045" t="s">
        <v>21460</v>
      </c>
      <c r="AD1045" t="s">
        <v>21461</v>
      </c>
      <c r="AE1045" t="s">
        <v>21462</v>
      </c>
    </row>
    <row r="1046" spans="1:33" x14ac:dyDescent="0.25">
      <c r="A1046" t="s">
        <v>12770</v>
      </c>
      <c r="B1046" t="s">
        <v>21463</v>
      </c>
      <c r="X1046" t="s">
        <v>21463</v>
      </c>
      <c r="Y1046" t="s">
        <v>21464</v>
      </c>
      <c r="Z1046" t="s">
        <v>21465</v>
      </c>
      <c r="AA1046" t="s">
        <v>21466</v>
      </c>
    </row>
    <row r="1047" spans="1:33" x14ac:dyDescent="0.25">
      <c r="A1047" t="s">
        <v>12771</v>
      </c>
      <c r="B1047" t="s">
        <v>21467</v>
      </c>
      <c r="C1047" t="str">
        <f>T("175.300")</f>
        <v>175.300</v>
      </c>
      <c r="D1047" t="str">
        <f>T("177.1200")</f>
        <v>177.1200</v>
      </c>
      <c r="E1047" t="str">
        <f>T("177.1390")</f>
        <v>177.1390</v>
      </c>
      <c r="F1047" t="str">
        <f>T("177.1650")</f>
        <v>177.1650</v>
      </c>
      <c r="X1047" t="s">
        <v>21467</v>
      </c>
      <c r="Y1047" t="s">
        <v>21468</v>
      </c>
      <c r="Z1047" t="s">
        <v>21469</v>
      </c>
      <c r="AA1047" t="s">
        <v>21470</v>
      </c>
      <c r="AB1047" t="s">
        <v>21471</v>
      </c>
      <c r="AC1047" t="s">
        <v>21472</v>
      </c>
    </row>
    <row r="1048" spans="1:33" x14ac:dyDescent="0.25">
      <c r="A1048" t="s">
        <v>12772</v>
      </c>
      <c r="B1048" t="s">
        <v>21473</v>
      </c>
      <c r="C1048" t="str">
        <f>T("175.105")</f>
        <v>175.105</v>
      </c>
      <c r="D1048" t="str">
        <f>T("176.180")</f>
        <v>176.180</v>
      </c>
      <c r="X1048" t="s">
        <v>21474</v>
      </c>
      <c r="Y1048" t="s">
        <v>21475</v>
      </c>
      <c r="Z1048" t="s">
        <v>21476</v>
      </c>
      <c r="AA1048" t="s">
        <v>21477</v>
      </c>
      <c r="AB1048" t="s">
        <v>21478</v>
      </c>
      <c r="AC1048" t="s">
        <v>21473</v>
      </c>
    </row>
    <row r="1049" spans="1:33" x14ac:dyDescent="0.25">
      <c r="A1049" t="s">
        <v>12773</v>
      </c>
      <c r="B1049" t="s">
        <v>21479</v>
      </c>
      <c r="C1049" t="str">
        <f>T("175.105")</f>
        <v>175.105</v>
      </c>
      <c r="D1049" t="str">
        <f>T("176.180")</f>
        <v>176.180</v>
      </c>
      <c r="X1049" t="s">
        <v>21479</v>
      </c>
      <c r="Y1049" t="s">
        <v>21480</v>
      </c>
      <c r="Z1049" t="s">
        <v>21481</v>
      </c>
      <c r="AA1049" t="s">
        <v>21482</v>
      </c>
      <c r="AB1049" t="s">
        <v>21483</v>
      </c>
      <c r="AC1049" t="s">
        <v>21484</v>
      </c>
    </row>
    <row r="1050" spans="1:33" x14ac:dyDescent="0.25">
      <c r="A1050" t="s">
        <v>12774</v>
      </c>
      <c r="B1050" t="s">
        <v>21485</v>
      </c>
      <c r="C1050" t="str">
        <f>T("175.105")</f>
        <v>175.105</v>
      </c>
      <c r="D1050" t="str">
        <f>T("176.180")</f>
        <v>176.180</v>
      </c>
      <c r="X1050" t="s">
        <v>21485</v>
      </c>
      <c r="Y1050" t="s">
        <v>21486</v>
      </c>
      <c r="Z1050" t="s">
        <v>21487</v>
      </c>
      <c r="AA1050" t="s">
        <v>21488</v>
      </c>
      <c r="AB1050" t="s">
        <v>21489</v>
      </c>
    </row>
    <row r="1051" spans="1:33" x14ac:dyDescent="0.25">
      <c r="A1051" t="s">
        <v>12775</v>
      </c>
      <c r="B1051" t="s">
        <v>21490</v>
      </c>
      <c r="C1051" t="str">
        <f>T("175.105")</f>
        <v>175.105</v>
      </c>
      <c r="D1051" t="str">
        <f>T("176.170")</f>
        <v>176.170</v>
      </c>
      <c r="E1051" t="str">
        <f>T("176.180")</f>
        <v>176.180</v>
      </c>
      <c r="X1051" t="s">
        <v>21490</v>
      </c>
      <c r="Y1051" t="s">
        <v>21491</v>
      </c>
      <c r="Z1051" t="s">
        <v>21492</v>
      </c>
      <c r="AA1051" t="s">
        <v>21493</v>
      </c>
      <c r="AB1051" t="s">
        <v>21494</v>
      </c>
      <c r="AC1051" t="s">
        <v>21495</v>
      </c>
    </row>
    <row r="1052" spans="1:33" x14ac:dyDescent="0.25">
      <c r="A1052" t="s">
        <v>12776</v>
      </c>
      <c r="B1052" t="s">
        <v>21496</v>
      </c>
      <c r="C1052" t="str">
        <f>T("175.105")</f>
        <v>175.105</v>
      </c>
      <c r="D1052" t="str">
        <f>T("176.180")</f>
        <v>176.180</v>
      </c>
      <c r="E1052" t="str">
        <f>T("178.3400")</f>
        <v>178.3400</v>
      </c>
      <c r="X1052" t="s">
        <v>21497</v>
      </c>
      <c r="Y1052" t="s">
        <v>21498</v>
      </c>
      <c r="Z1052" t="s">
        <v>21499</v>
      </c>
      <c r="AA1052" t="s">
        <v>21500</v>
      </c>
      <c r="AB1052" t="s">
        <v>21501</v>
      </c>
      <c r="AC1052" t="s">
        <v>21496</v>
      </c>
    </row>
    <row r="1053" spans="1:33" x14ac:dyDescent="0.25">
      <c r="A1053" t="s">
        <v>12777</v>
      </c>
      <c r="B1053" t="s">
        <v>21502</v>
      </c>
      <c r="C1053" t="str">
        <f>T("178.2010")</f>
        <v>178.2010</v>
      </c>
      <c r="X1053" t="s">
        <v>21503</v>
      </c>
      <c r="Y1053" t="s">
        <v>21504</v>
      </c>
      <c r="Z1053" t="s">
        <v>21505</v>
      </c>
      <c r="AA1053" t="s">
        <v>21506</v>
      </c>
      <c r="AB1053" t="s">
        <v>21502</v>
      </c>
      <c r="AC1053" t="s">
        <v>21507</v>
      </c>
      <c r="AD1053" t="s">
        <v>21508</v>
      </c>
      <c r="AE1053" t="s">
        <v>21509</v>
      </c>
      <c r="AF1053" t="s">
        <v>21510</v>
      </c>
      <c r="AG1053" t="s">
        <v>21511</v>
      </c>
    </row>
    <row r="1054" spans="1:33" x14ac:dyDescent="0.25">
      <c r="A1054" t="s">
        <v>12778</v>
      </c>
      <c r="B1054" t="s">
        <v>21512</v>
      </c>
      <c r="C1054" t="str">
        <f>T("175.105")</f>
        <v>175.105</v>
      </c>
      <c r="X1054" t="s">
        <v>21512</v>
      </c>
      <c r="Y1054" t="s">
        <v>21513</v>
      </c>
      <c r="Z1054" t="s">
        <v>21514</v>
      </c>
      <c r="AA1054" t="s">
        <v>21515</v>
      </c>
      <c r="AB1054" t="s">
        <v>21516</v>
      </c>
      <c r="AC1054" t="s">
        <v>21517</v>
      </c>
    </row>
    <row r="1055" spans="1:33" x14ac:dyDescent="0.25">
      <c r="A1055" t="s">
        <v>12779</v>
      </c>
      <c r="B1055" t="s">
        <v>21518</v>
      </c>
      <c r="C1055" t="str">
        <f>T("175.105")</f>
        <v>175.105</v>
      </c>
      <c r="D1055" t="str">
        <f>T("175.320")</f>
        <v>175.320</v>
      </c>
      <c r="E1055" t="str">
        <f>T("177.1390")</f>
        <v>177.1390</v>
      </c>
      <c r="X1055" t="s">
        <v>21519</v>
      </c>
      <c r="Y1055" t="s">
        <v>21520</v>
      </c>
      <c r="Z1055" t="s">
        <v>21521</v>
      </c>
      <c r="AA1055" t="s">
        <v>21522</v>
      </c>
      <c r="AB1055" t="s">
        <v>21523</v>
      </c>
      <c r="AC1055" t="s">
        <v>21524</v>
      </c>
      <c r="AD1055" t="s">
        <v>21518</v>
      </c>
    </row>
    <row r="1056" spans="1:33" x14ac:dyDescent="0.25">
      <c r="A1056" t="s">
        <v>12780</v>
      </c>
      <c r="B1056" t="s">
        <v>21525</v>
      </c>
      <c r="C1056" t="str">
        <f>T("175.105")</f>
        <v>175.105</v>
      </c>
      <c r="D1056" t="str">
        <f>T("175.300")</f>
        <v>175.300</v>
      </c>
      <c r="E1056" t="str">
        <f>T("177.1210")</f>
        <v>177.1210</v>
      </c>
      <c r="F1056" t="str">
        <f>T("177.2600")</f>
        <v>177.2600</v>
      </c>
      <c r="G1056" t="str">
        <f>T("178.3910")</f>
        <v>178.3910</v>
      </c>
      <c r="X1056" t="s">
        <v>21525</v>
      </c>
      <c r="Y1056" t="s">
        <v>21526</v>
      </c>
      <c r="Z1056" t="s">
        <v>21527</v>
      </c>
      <c r="AA1056" t="s">
        <v>21528</v>
      </c>
      <c r="AB1056" t="s">
        <v>21529</v>
      </c>
      <c r="AC1056" t="s">
        <v>21530</v>
      </c>
      <c r="AD1056" t="s">
        <v>21531</v>
      </c>
    </row>
    <row r="1057" spans="1:31" x14ac:dyDescent="0.25">
      <c r="A1057" t="s">
        <v>12781</v>
      </c>
      <c r="B1057" t="s">
        <v>21532</v>
      </c>
      <c r="C1057" t="str">
        <f>T("175.105")</f>
        <v>175.105</v>
      </c>
      <c r="D1057" t="str">
        <f>T("177.2420")</f>
        <v>177.2420</v>
      </c>
      <c r="E1057" t="str">
        <f>T("177.2600")</f>
        <v>177.2600</v>
      </c>
      <c r="X1057" t="s">
        <v>21533</v>
      </c>
      <c r="Y1057" t="s">
        <v>21534</v>
      </c>
      <c r="Z1057" t="s">
        <v>21532</v>
      </c>
      <c r="AA1057" t="s">
        <v>21535</v>
      </c>
      <c r="AB1057" t="s">
        <v>21536</v>
      </c>
    </row>
    <row r="1058" spans="1:31" x14ac:dyDescent="0.25">
      <c r="A1058" t="s">
        <v>12782</v>
      </c>
      <c r="B1058" t="s">
        <v>21537</v>
      </c>
      <c r="C1058" t="str">
        <f>T("175.105")</f>
        <v>175.105</v>
      </c>
      <c r="X1058" t="s">
        <v>21537</v>
      </c>
      <c r="Y1058" t="s">
        <v>21538</v>
      </c>
      <c r="Z1058" t="s">
        <v>21539</v>
      </c>
      <c r="AA1058" t="s">
        <v>21540</v>
      </c>
      <c r="AB1058" t="s">
        <v>21541</v>
      </c>
    </row>
    <row r="1059" spans="1:31" x14ac:dyDescent="0.25">
      <c r="A1059" t="s">
        <v>12783</v>
      </c>
      <c r="B1059" t="s">
        <v>21542</v>
      </c>
      <c r="C1059" t="str">
        <f>T("177.1970")</f>
        <v>177.1970</v>
      </c>
      <c r="X1059" t="s">
        <v>21543</v>
      </c>
      <c r="Y1059" t="s">
        <v>21544</v>
      </c>
      <c r="Z1059" t="s">
        <v>21545</v>
      </c>
      <c r="AA1059" t="s">
        <v>21546</v>
      </c>
      <c r="AB1059" t="s">
        <v>21542</v>
      </c>
    </row>
    <row r="1060" spans="1:31" x14ac:dyDescent="0.25">
      <c r="A1060" t="s">
        <v>12784</v>
      </c>
      <c r="B1060" t="s">
        <v>21547</v>
      </c>
      <c r="C1060" t="str">
        <f>T("189.220")</f>
        <v>189.220</v>
      </c>
      <c r="X1060" t="s">
        <v>21548</v>
      </c>
      <c r="Y1060" t="s">
        <v>21549</v>
      </c>
      <c r="Z1060" t="s">
        <v>21550</v>
      </c>
      <c r="AA1060" t="s">
        <v>21551</v>
      </c>
      <c r="AB1060" t="s">
        <v>21552</v>
      </c>
      <c r="AC1060" t="s">
        <v>21553</v>
      </c>
    </row>
    <row r="1061" spans="1:31" x14ac:dyDescent="0.25">
      <c r="A1061" t="s">
        <v>12785</v>
      </c>
      <c r="B1061" t="s">
        <v>21554</v>
      </c>
      <c r="C1061" t="str">
        <f>T("175.105")</f>
        <v>175.105</v>
      </c>
      <c r="D1061" t="str">
        <f>T("175.300")</f>
        <v>175.300</v>
      </c>
      <c r="E1061" t="str">
        <f>T("176.180")</f>
        <v>176.180</v>
      </c>
      <c r="X1061" t="s">
        <v>21554</v>
      </c>
      <c r="Y1061" t="s">
        <v>21555</v>
      </c>
      <c r="Z1061" t="s">
        <v>21556</v>
      </c>
      <c r="AA1061" t="s">
        <v>21557</v>
      </c>
      <c r="AB1061" t="s">
        <v>21558</v>
      </c>
      <c r="AC1061" t="s">
        <v>21559</v>
      </c>
      <c r="AD1061" t="s">
        <v>21560</v>
      </c>
      <c r="AE1061" t="s">
        <v>21561</v>
      </c>
    </row>
    <row r="1062" spans="1:31" x14ac:dyDescent="0.25">
      <c r="A1062" t="s">
        <v>12786</v>
      </c>
      <c r="B1062" t="s">
        <v>21562</v>
      </c>
      <c r="C1062" t="str">
        <f>T("176.170")</f>
        <v>176.170</v>
      </c>
      <c r="X1062" t="s">
        <v>21562</v>
      </c>
      <c r="Y1062" t="s">
        <v>21563</v>
      </c>
      <c r="Z1062" t="s">
        <v>21564</v>
      </c>
      <c r="AA1062" t="s">
        <v>21565</v>
      </c>
      <c r="AB1062" t="s">
        <v>21566</v>
      </c>
      <c r="AC1062" t="s">
        <v>21567</v>
      </c>
    </row>
    <row r="1063" spans="1:31" x14ac:dyDescent="0.25">
      <c r="A1063" t="s">
        <v>12787</v>
      </c>
      <c r="B1063" t="s">
        <v>21568</v>
      </c>
      <c r="C1063" t="str">
        <f>T("175.300")</f>
        <v>175.300</v>
      </c>
      <c r="D1063" t="str">
        <f>T("175.320")</f>
        <v>175.320</v>
      </c>
      <c r="E1063" t="str">
        <f>T("177.1390")</f>
        <v>177.1390</v>
      </c>
      <c r="F1063" t="str">
        <f>T("177.2420")</f>
        <v>177.2420</v>
      </c>
      <c r="X1063" t="s">
        <v>21569</v>
      </c>
      <c r="Y1063" t="s">
        <v>21570</v>
      </c>
      <c r="Z1063" t="s">
        <v>21571</v>
      </c>
      <c r="AA1063" t="s">
        <v>21572</v>
      </c>
      <c r="AB1063" t="s">
        <v>21573</v>
      </c>
      <c r="AC1063" t="s">
        <v>21574</v>
      </c>
    </row>
    <row r="1064" spans="1:31" x14ac:dyDescent="0.25">
      <c r="A1064" t="s">
        <v>12788</v>
      </c>
      <c r="B1064" t="s">
        <v>21575</v>
      </c>
      <c r="C1064" t="str">
        <f>T("175.105")</f>
        <v>175.105</v>
      </c>
      <c r="D1064" t="str">
        <f>T("175.300")</f>
        <v>175.300</v>
      </c>
      <c r="E1064" t="str">
        <f>T("175.320")</f>
        <v>175.320</v>
      </c>
      <c r="F1064" t="str">
        <f>T("176.170")</f>
        <v>176.170</v>
      </c>
      <c r="X1064" t="s">
        <v>21575</v>
      </c>
      <c r="Y1064" t="s">
        <v>21576</v>
      </c>
      <c r="Z1064" t="s">
        <v>21577</v>
      </c>
      <c r="AA1064" t="s">
        <v>21578</v>
      </c>
    </row>
    <row r="1065" spans="1:31" x14ac:dyDescent="0.25">
      <c r="A1065" t="s">
        <v>12789</v>
      </c>
      <c r="B1065" t="s">
        <v>21579</v>
      </c>
      <c r="C1065" t="str">
        <f>T("175.105")</f>
        <v>175.105</v>
      </c>
      <c r="D1065" t="str">
        <f>T("176.180")</f>
        <v>176.180</v>
      </c>
      <c r="X1065" t="s">
        <v>21580</v>
      </c>
      <c r="Y1065" t="s">
        <v>21581</v>
      </c>
      <c r="Z1065" t="s">
        <v>21582</v>
      </c>
      <c r="AA1065" t="s">
        <v>21583</v>
      </c>
      <c r="AB1065" t="s">
        <v>21584</v>
      </c>
      <c r="AC1065" t="s">
        <v>21585</v>
      </c>
    </row>
    <row r="1066" spans="1:31" x14ac:dyDescent="0.25">
      <c r="A1066" t="s">
        <v>12790</v>
      </c>
      <c r="B1066" t="s">
        <v>21586</v>
      </c>
      <c r="C1066" t="str">
        <f>T("177.2410")</f>
        <v>177.2410</v>
      </c>
      <c r="X1066" t="s">
        <v>21587</v>
      </c>
      <c r="Y1066" t="s">
        <v>21588</v>
      </c>
      <c r="Z1066" t="s">
        <v>21589</v>
      </c>
      <c r="AA1066" t="s">
        <v>21590</v>
      </c>
      <c r="AB1066" t="s">
        <v>21591</v>
      </c>
      <c r="AC1066" t="s">
        <v>21592</v>
      </c>
    </row>
    <row r="1067" spans="1:31" x14ac:dyDescent="0.25">
      <c r="A1067" t="s">
        <v>12791</v>
      </c>
      <c r="B1067" t="s">
        <v>21593</v>
      </c>
      <c r="C1067" t="str">
        <f>T("175.105")</f>
        <v>175.105</v>
      </c>
      <c r="D1067" t="str">
        <f>T("176.180")</f>
        <v>176.180</v>
      </c>
      <c r="E1067" t="str">
        <f>T("177.1520")</f>
        <v>177.1520</v>
      </c>
      <c r="X1067" t="s">
        <v>21594</v>
      </c>
      <c r="Y1067" t="s">
        <v>21595</v>
      </c>
      <c r="Z1067" t="s">
        <v>21596</v>
      </c>
      <c r="AA1067" t="s">
        <v>21597</v>
      </c>
      <c r="AB1067" t="s">
        <v>21598</v>
      </c>
      <c r="AC1067" t="s">
        <v>21599</v>
      </c>
    </row>
    <row r="1068" spans="1:31" x14ac:dyDescent="0.25">
      <c r="A1068" t="s">
        <v>12792</v>
      </c>
      <c r="B1068" t="s">
        <v>21600</v>
      </c>
      <c r="C1068" t="str">
        <f>T("177.2420")</f>
        <v>177.2420</v>
      </c>
      <c r="X1068" t="s">
        <v>21601</v>
      </c>
      <c r="Y1068" t="s">
        <v>21602</v>
      </c>
      <c r="Z1068" t="s">
        <v>21603</v>
      </c>
      <c r="AA1068" t="s">
        <v>21604</v>
      </c>
      <c r="AB1068" t="s">
        <v>21605</v>
      </c>
      <c r="AC1068" t="s">
        <v>21606</v>
      </c>
      <c r="AD1068" t="s">
        <v>21607</v>
      </c>
    </row>
    <row r="1069" spans="1:31" x14ac:dyDescent="0.25">
      <c r="A1069" t="s">
        <v>8738</v>
      </c>
      <c r="B1069" t="s">
        <v>21608</v>
      </c>
      <c r="C1069" t="str">
        <f>T("178.1010")</f>
        <v>178.1010</v>
      </c>
      <c r="X1069" t="s">
        <v>21608</v>
      </c>
      <c r="Y1069" t="s">
        <v>21609</v>
      </c>
      <c r="Z1069" t="s">
        <v>21610</v>
      </c>
    </row>
    <row r="1070" spans="1:31" x14ac:dyDescent="0.25">
      <c r="A1070" t="s">
        <v>12793</v>
      </c>
      <c r="B1070" t="s">
        <v>21611</v>
      </c>
      <c r="C1070" t="str">
        <f>T("175.105")</f>
        <v>175.105</v>
      </c>
      <c r="D1070" t="str">
        <f>T("177.1010")</f>
        <v>177.1010</v>
      </c>
      <c r="X1070" t="s">
        <v>21611</v>
      </c>
      <c r="Y1070" t="s">
        <v>21612</v>
      </c>
      <c r="Z1070" t="s">
        <v>21613</v>
      </c>
      <c r="AA1070" t="s">
        <v>21614</v>
      </c>
      <c r="AB1070" t="s">
        <v>21615</v>
      </c>
    </row>
    <row r="1071" spans="1:31" x14ac:dyDescent="0.25">
      <c r="A1071" t="s">
        <v>12794</v>
      </c>
      <c r="B1071" t="s">
        <v>21616</v>
      </c>
      <c r="C1071" t="str">
        <f>T("177.2465")</f>
        <v>177.2465</v>
      </c>
      <c r="X1071" t="s">
        <v>21616</v>
      </c>
      <c r="Y1071" t="s">
        <v>21617</v>
      </c>
      <c r="Z1071" t="s">
        <v>21618</v>
      </c>
      <c r="AA1071" t="s">
        <v>21619</v>
      </c>
      <c r="AB1071" t="s">
        <v>21620</v>
      </c>
    </row>
    <row r="1072" spans="1:31" x14ac:dyDescent="0.25">
      <c r="A1072" t="s">
        <v>12795</v>
      </c>
      <c r="B1072" t="s">
        <v>21621</v>
      </c>
      <c r="X1072" t="s">
        <v>21621</v>
      </c>
      <c r="Y1072" t="s">
        <v>21622</v>
      </c>
    </row>
    <row r="1073" spans="1:33" x14ac:dyDescent="0.25">
      <c r="A1073" t="s">
        <v>12796</v>
      </c>
      <c r="B1073" t="s">
        <v>21623</v>
      </c>
      <c r="C1073" t="str">
        <f>T("175.105")</f>
        <v>175.105</v>
      </c>
      <c r="D1073" t="str">
        <f>T("175.320")</f>
        <v>175.320</v>
      </c>
      <c r="E1073" t="str">
        <f>T("177.1390")</f>
        <v>177.1390</v>
      </c>
      <c r="X1073" t="s">
        <v>21623</v>
      </c>
      <c r="Y1073" t="s">
        <v>21624</v>
      </c>
      <c r="Z1073" t="s">
        <v>21625</v>
      </c>
      <c r="AA1073" t="s">
        <v>21626</v>
      </c>
      <c r="AB1073" t="s">
        <v>21627</v>
      </c>
      <c r="AC1073" t="s">
        <v>21628</v>
      </c>
    </row>
    <row r="1074" spans="1:33" x14ac:dyDescent="0.25">
      <c r="A1074" t="s">
        <v>12797</v>
      </c>
      <c r="B1074" t="s">
        <v>21629</v>
      </c>
      <c r="C1074" t="str">
        <f>T("175.105")</f>
        <v>175.105</v>
      </c>
      <c r="D1074" t="str">
        <f>T("175.300")</f>
        <v>175.300</v>
      </c>
      <c r="E1074" t="str">
        <f>T("177.1010")</f>
        <v>177.1010</v>
      </c>
      <c r="X1074" t="s">
        <v>21629</v>
      </c>
      <c r="Y1074" t="s">
        <v>21630</v>
      </c>
      <c r="Z1074" t="s">
        <v>21631</v>
      </c>
      <c r="AA1074" t="s">
        <v>21632</v>
      </c>
      <c r="AB1074" t="s">
        <v>21633</v>
      </c>
      <c r="AC1074" t="s">
        <v>21634</v>
      </c>
    </row>
    <row r="1075" spans="1:33" x14ac:dyDescent="0.25">
      <c r="A1075" t="s">
        <v>12798</v>
      </c>
      <c r="B1075" t="s">
        <v>21635</v>
      </c>
      <c r="C1075" t="str">
        <f>T("175.105")</f>
        <v>175.105</v>
      </c>
      <c r="D1075" t="str">
        <f>T("176.170")</f>
        <v>176.170</v>
      </c>
      <c r="E1075" t="str">
        <f>T("176.180")</f>
        <v>176.180</v>
      </c>
      <c r="F1075" t="str">
        <f>T("177.1480")</f>
        <v>177.1480</v>
      </c>
      <c r="X1075" t="s">
        <v>21635</v>
      </c>
      <c r="Y1075" t="s">
        <v>21636</v>
      </c>
      <c r="Z1075" t="s">
        <v>21637</v>
      </c>
      <c r="AA1075" t="s">
        <v>21638</v>
      </c>
      <c r="AB1075" t="s">
        <v>21639</v>
      </c>
      <c r="AC1075" t="s">
        <v>21640</v>
      </c>
      <c r="AD1075" t="s">
        <v>21641</v>
      </c>
      <c r="AE1075" t="s">
        <v>21642</v>
      </c>
      <c r="AF1075" t="s">
        <v>21643</v>
      </c>
      <c r="AG1075" t="s">
        <v>21644</v>
      </c>
    </row>
    <row r="1076" spans="1:33" x14ac:dyDescent="0.25">
      <c r="A1076" t="s">
        <v>12799</v>
      </c>
      <c r="B1076" t="s">
        <v>21645</v>
      </c>
      <c r="C1076" t="str">
        <f>T("176.180")</f>
        <v>176.180</v>
      </c>
      <c r="X1076" t="s">
        <v>21646</v>
      </c>
      <c r="Y1076" t="s">
        <v>21647</v>
      </c>
      <c r="Z1076" t="s">
        <v>21645</v>
      </c>
      <c r="AA1076" t="s">
        <v>21648</v>
      </c>
      <c r="AB1076" t="s">
        <v>21649</v>
      </c>
      <c r="AC1076" t="s">
        <v>21650</v>
      </c>
    </row>
    <row r="1077" spans="1:33" x14ac:dyDescent="0.25">
      <c r="A1077" t="s">
        <v>12800</v>
      </c>
      <c r="B1077" t="s">
        <v>21651</v>
      </c>
      <c r="C1077" t="str">
        <f>T("189.300")</f>
        <v>189.300</v>
      </c>
      <c r="X1077" t="s">
        <v>21651</v>
      </c>
      <c r="Y1077" t="s">
        <v>21652</v>
      </c>
      <c r="Z1077" t="s">
        <v>21653</v>
      </c>
      <c r="AA1077" t="s">
        <v>21654</v>
      </c>
      <c r="AB1077" t="s">
        <v>21655</v>
      </c>
      <c r="AC1077" t="s">
        <v>21656</v>
      </c>
    </row>
    <row r="1078" spans="1:33" x14ac:dyDescent="0.25">
      <c r="A1078" t="s">
        <v>12801</v>
      </c>
      <c r="B1078" t="s">
        <v>21657</v>
      </c>
      <c r="C1078" t="str">
        <f>T("176.170")</f>
        <v>176.170</v>
      </c>
      <c r="X1078" t="s">
        <v>21657</v>
      </c>
      <c r="Y1078" t="s">
        <v>21658</v>
      </c>
      <c r="Z1078" t="s">
        <v>21659</v>
      </c>
      <c r="AA1078" t="s">
        <v>21660</v>
      </c>
      <c r="AB1078" t="s">
        <v>21661</v>
      </c>
      <c r="AC1078" t="s">
        <v>21662</v>
      </c>
      <c r="AD1078" t="s">
        <v>21663</v>
      </c>
    </row>
    <row r="1079" spans="1:33" x14ac:dyDescent="0.25">
      <c r="A1079" t="s">
        <v>12802</v>
      </c>
      <c r="B1079" t="s">
        <v>21664</v>
      </c>
      <c r="C1079" t="str">
        <f>T("176.170")</f>
        <v>176.170</v>
      </c>
      <c r="X1079" t="s">
        <v>21664</v>
      </c>
      <c r="Y1079" t="s">
        <v>21665</v>
      </c>
    </row>
    <row r="1080" spans="1:33" x14ac:dyDescent="0.25">
      <c r="A1080" t="s">
        <v>12803</v>
      </c>
      <c r="B1080" t="s">
        <v>21666</v>
      </c>
      <c r="C1080" t="str">
        <f>T("175.300")</f>
        <v>175.300</v>
      </c>
      <c r="D1080" t="str">
        <f>T("175.320")</f>
        <v>175.320</v>
      </c>
      <c r="E1080" t="str">
        <f>T("177.1390")</f>
        <v>177.1390</v>
      </c>
      <c r="F1080" t="str">
        <f>T("177.2420")</f>
        <v>177.2420</v>
      </c>
      <c r="X1080" t="s">
        <v>21667</v>
      </c>
      <c r="Y1080" t="s">
        <v>21668</v>
      </c>
      <c r="Z1080" t="s">
        <v>21666</v>
      </c>
      <c r="AA1080" t="s">
        <v>21669</v>
      </c>
      <c r="AB1080" t="s">
        <v>21670</v>
      </c>
      <c r="AC1080" t="s">
        <v>21671</v>
      </c>
      <c r="AD1080" t="s">
        <v>21672</v>
      </c>
    </row>
    <row r="1081" spans="1:33" x14ac:dyDescent="0.25">
      <c r="A1081" t="s">
        <v>12804</v>
      </c>
      <c r="B1081" t="s">
        <v>21673</v>
      </c>
      <c r="C1081" t="str">
        <f>T("175.105")</f>
        <v>175.105</v>
      </c>
      <c r="D1081" t="str">
        <f>T("175.300")</f>
        <v>175.300</v>
      </c>
      <c r="E1081" t="str">
        <f>T("175.320")</f>
        <v>175.320</v>
      </c>
      <c r="F1081" t="str">
        <f>T("176.170")</f>
        <v>176.170</v>
      </c>
      <c r="G1081" t="str">
        <f>T("176.180")</f>
        <v>176.180</v>
      </c>
      <c r="H1081" t="str">
        <f>T("177.1010")</f>
        <v>177.1010</v>
      </c>
      <c r="I1081" t="str">
        <f>T("178.3790")</f>
        <v>178.3790</v>
      </c>
      <c r="X1081" t="s">
        <v>21673</v>
      </c>
      <c r="Y1081" t="s">
        <v>21674</v>
      </c>
      <c r="Z1081" t="s">
        <v>21675</v>
      </c>
      <c r="AA1081" t="s">
        <v>21676</v>
      </c>
      <c r="AB1081" t="s">
        <v>21677</v>
      </c>
    </row>
    <row r="1082" spans="1:33" x14ac:dyDescent="0.25">
      <c r="A1082" t="s">
        <v>8632</v>
      </c>
      <c r="B1082" t="s">
        <v>21678</v>
      </c>
      <c r="C1082" t="str">
        <f>T("175.105")</f>
        <v>175.105</v>
      </c>
      <c r="D1082" t="str">
        <f>T("176.170")</f>
        <v>176.170</v>
      </c>
      <c r="E1082" t="str">
        <f>T("176.180")</f>
        <v>176.180</v>
      </c>
      <c r="X1082" t="s">
        <v>21678</v>
      </c>
      <c r="Y1082" t="s">
        <v>21679</v>
      </c>
      <c r="Z1082" t="s">
        <v>21680</v>
      </c>
      <c r="AA1082" t="s">
        <v>21681</v>
      </c>
    </row>
    <row r="1083" spans="1:33" x14ac:dyDescent="0.25">
      <c r="A1083" t="s">
        <v>12805</v>
      </c>
      <c r="B1083" t="s">
        <v>21682</v>
      </c>
      <c r="C1083" t="str">
        <f>T("177.2600")</f>
        <v>177.2600</v>
      </c>
      <c r="X1083" t="s">
        <v>21682</v>
      </c>
      <c r="Y1083" t="s">
        <v>21683</v>
      </c>
      <c r="Z1083" t="s">
        <v>21684</v>
      </c>
      <c r="AA1083" t="s">
        <v>21685</v>
      </c>
      <c r="AB1083" t="s">
        <v>21686</v>
      </c>
    </row>
    <row r="1084" spans="1:33" x14ac:dyDescent="0.25">
      <c r="A1084" t="s">
        <v>12806</v>
      </c>
      <c r="B1084" t="s">
        <v>21687</v>
      </c>
      <c r="X1084" t="s">
        <v>21687</v>
      </c>
      <c r="Y1084" t="s">
        <v>21688</v>
      </c>
      <c r="Z1084" t="s">
        <v>21689</v>
      </c>
      <c r="AA1084" t="s">
        <v>21690</v>
      </c>
      <c r="AB1084" t="s">
        <v>21691</v>
      </c>
      <c r="AC1084" t="s">
        <v>21692</v>
      </c>
    </row>
    <row r="1085" spans="1:33" x14ac:dyDescent="0.25">
      <c r="A1085" t="s">
        <v>8814</v>
      </c>
      <c r="B1085" t="s">
        <v>21693</v>
      </c>
      <c r="C1085" t="str">
        <f>T("175.300")</f>
        <v>175.300</v>
      </c>
      <c r="D1085" t="str">
        <f>T("176.180")</f>
        <v>176.180</v>
      </c>
      <c r="E1085" t="str">
        <f>T("176.210")</f>
        <v>176.210</v>
      </c>
      <c r="F1085" t="str">
        <f>T("178.1010")</f>
        <v>178.1010</v>
      </c>
      <c r="X1085" t="s">
        <v>21694</v>
      </c>
      <c r="Y1085" t="s">
        <v>21695</v>
      </c>
      <c r="Z1085" t="s">
        <v>21696</v>
      </c>
    </row>
    <row r="1086" spans="1:33" x14ac:dyDescent="0.25">
      <c r="A1086" t="s">
        <v>8760</v>
      </c>
      <c r="B1086" t="s">
        <v>21697</v>
      </c>
      <c r="C1086" t="str">
        <f>T("175.105")</f>
        <v>175.105</v>
      </c>
      <c r="D1086" t="str">
        <f>T("177.2600")</f>
        <v>177.2600</v>
      </c>
      <c r="X1086" t="s">
        <v>21697</v>
      </c>
      <c r="Y1086" t="s">
        <v>21698</v>
      </c>
      <c r="Z1086" t="s">
        <v>21699</v>
      </c>
      <c r="AA1086" t="s">
        <v>21700</v>
      </c>
    </row>
    <row r="1087" spans="1:33" x14ac:dyDescent="0.25">
      <c r="A1087" t="s">
        <v>12807</v>
      </c>
      <c r="B1087" t="s">
        <v>21701</v>
      </c>
      <c r="X1087" t="s">
        <v>21701</v>
      </c>
      <c r="Y1087" t="s">
        <v>21702</v>
      </c>
    </row>
    <row r="1088" spans="1:33" x14ac:dyDescent="0.25">
      <c r="A1088" t="s">
        <v>12808</v>
      </c>
      <c r="B1088" t="s">
        <v>21703</v>
      </c>
      <c r="C1088" t="str">
        <f>T("177.2420")</f>
        <v>177.2420</v>
      </c>
      <c r="X1088" t="s">
        <v>21703</v>
      </c>
      <c r="Y1088" t="s">
        <v>21704</v>
      </c>
      <c r="Z1088" t="s">
        <v>21705</v>
      </c>
      <c r="AA1088" t="s">
        <v>21706</v>
      </c>
    </row>
    <row r="1089" spans="1:35" x14ac:dyDescent="0.25">
      <c r="A1089" t="s">
        <v>12809</v>
      </c>
      <c r="B1089" t="s">
        <v>21707</v>
      </c>
      <c r="X1089" t="s">
        <v>21707</v>
      </c>
      <c r="Y1089" t="s">
        <v>21708</v>
      </c>
      <c r="Z1089" t="s">
        <v>21709</v>
      </c>
      <c r="AA1089" t="s">
        <v>21710</v>
      </c>
      <c r="AB1089" t="s">
        <v>21711</v>
      </c>
      <c r="AC1089" t="s">
        <v>21712</v>
      </c>
    </row>
    <row r="1090" spans="1:35" x14ac:dyDescent="0.25">
      <c r="A1090" t="s">
        <v>12810</v>
      </c>
      <c r="B1090" t="s">
        <v>21713</v>
      </c>
      <c r="C1090" t="str">
        <f>T("175.105")</f>
        <v>175.105</v>
      </c>
      <c r="X1090" t="s">
        <v>21713</v>
      </c>
      <c r="Y1090" t="s">
        <v>21714</v>
      </c>
      <c r="Z1090" t="s">
        <v>21715</v>
      </c>
      <c r="AA1090" t="s">
        <v>21716</v>
      </c>
      <c r="AB1090" t="s">
        <v>21717</v>
      </c>
    </row>
    <row r="1091" spans="1:35" x14ac:dyDescent="0.25">
      <c r="A1091" t="s">
        <v>8739</v>
      </c>
      <c r="B1091" t="s">
        <v>21718</v>
      </c>
      <c r="C1091" t="str">
        <f>T("172.710")</f>
        <v>172.710</v>
      </c>
      <c r="X1091" t="s">
        <v>21718</v>
      </c>
    </row>
    <row r="1092" spans="1:35" x14ac:dyDescent="0.25">
      <c r="A1092" t="s">
        <v>12811</v>
      </c>
      <c r="B1092" t="s">
        <v>21719</v>
      </c>
      <c r="C1092" t="str">
        <f>T("175.105")</f>
        <v>175.105</v>
      </c>
      <c r="X1092" t="s">
        <v>21719</v>
      </c>
      <c r="Y1092" t="s">
        <v>21720</v>
      </c>
      <c r="Z1092" t="s">
        <v>21721</v>
      </c>
      <c r="AA1092" t="s">
        <v>21722</v>
      </c>
      <c r="AB1092" t="s">
        <v>21723</v>
      </c>
      <c r="AC1092" t="s">
        <v>21724</v>
      </c>
      <c r="AD1092" t="s">
        <v>21725</v>
      </c>
    </row>
    <row r="1093" spans="1:35" x14ac:dyDescent="0.25">
      <c r="A1093" t="s">
        <v>12812</v>
      </c>
      <c r="B1093" t="s">
        <v>21726</v>
      </c>
      <c r="C1093" t="str">
        <f>T("177.2420")</f>
        <v>177.2420</v>
      </c>
      <c r="X1093" t="s">
        <v>21727</v>
      </c>
      <c r="Y1093" t="s">
        <v>21728</v>
      </c>
      <c r="Z1093" t="s">
        <v>21729</v>
      </c>
      <c r="AA1093" t="s">
        <v>21730</v>
      </c>
      <c r="AB1093" t="s">
        <v>21731</v>
      </c>
      <c r="AC1093" t="s">
        <v>21732</v>
      </c>
    </row>
    <row r="1094" spans="1:35" x14ac:dyDescent="0.25">
      <c r="A1094" t="s">
        <v>12814</v>
      </c>
      <c r="B1094" t="s">
        <v>21733</v>
      </c>
      <c r="C1094" t="str">
        <f>T("177.2600")</f>
        <v>177.2600</v>
      </c>
      <c r="X1094" t="s">
        <v>21733</v>
      </c>
    </row>
    <row r="1095" spans="1:35" x14ac:dyDescent="0.25">
      <c r="A1095" t="s">
        <v>12815</v>
      </c>
      <c r="B1095" t="s">
        <v>21734</v>
      </c>
      <c r="C1095" t="str">
        <f>T("178.2010")</f>
        <v>178.2010</v>
      </c>
      <c r="X1095" t="s">
        <v>21735</v>
      </c>
      <c r="Y1095" t="s">
        <v>21736</v>
      </c>
      <c r="Z1095" t="s">
        <v>21737</v>
      </c>
      <c r="AA1095" t="s">
        <v>21738</v>
      </c>
    </row>
    <row r="1096" spans="1:35" x14ac:dyDescent="0.25">
      <c r="A1096" t="s">
        <v>12816</v>
      </c>
      <c r="B1096" t="s">
        <v>21739</v>
      </c>
      <c r="C1096" t="str">
        <f>T("175.300")</f>
        <v>175.300</v>
      </c>
      <c r="X1096" t="s">
        <v>21739</v>
      </c>
      <c r="Y1096" t="s">
        <v>21740</v>
      </c>
    </row>
    <row r="1097" spans="1:35" x14ac:dyDescent="0.25">
      <c r="A1097" t="s">
        <v>12817</v>
      </c>
      <c r="B1097" t="s">
        <v>21741</v>
      </c>
      <c r="C1097" t="str">
        <f>T("175.300")</f>
        <v>175.300</v>
      </c>
      <c r="X1097" t="s">
        <v>21741</v>
      </c>
      <c r="Y1097" t="s">
        <v>21742</v>
      </c>
    </row>
    <row r="1098" spans="1:35" x14ac:dyDescent="0.25">
      <c r="A1098" t="s">
        <v>12818</v>
      </c>
      <c r="B1098" t="s">
        <v>21743</v>
      </c>
      <c r="C1098" t="str">
        <f>T("175.300")</f>
        <v>175.300</v>
      </c>
      <c r="X1098" t="s">
        <v>21743</v>
      </c>
      <c r="Y1098" t="s">
        <v>21744</v>
      </c>
    </row>
    <row r="1099" spans="1:35" x14ac:dyDescent="0.25">
      <c r="A1099" t="s">
        <v>12819</v>
      </c>
      <c r="B1099" t="s">
        <v>21745</v>
      </c>
      <c r="C1099" t="str">
        <f>T("175.300")</f>
        <v>175.300</v>
      </c>
      <c r="X1099" t="s">
        <v>21745</v>
      </c>
      <c r="Y1099" t="s">
        <v>21746</v>
      </c>
    </row>
    <row r="1100" spans="1:35" x14ac:dyDescent="0.25">
      <c r="A1100" t="s">
        <v>8684</v>
      </c>
      <c r="B1100" t="s">
        <v>21747</v>
      </c>
      <c r="C1100" t="str">
        <f>T("175.300")</f>
        <v>175.300</v>
      </c>
      <c r="X1100" t="s">
        <v>21747</v>
      </c>
      <c r="Y1100" t="s">
        <v>21748</v>
      </c>
    </row>
    <row r="1101" spans="1:35" x14ac:dyDescent="0.25">
      <c r="A1101" t="s">
        <v>12820</v>
      </c>
      <c r="B1101" t="s">
        <v>21749</v>
      </c>
      <c r="C1101" t="str">
        <f>T("175.105")</f>
        <v>175.105</v>
      </c>
      <c r="D1101" t="str">
        <f>T("176.170")</f>
        <v>176.170</v>
      </c>
      <c r="E1101" t="str">
        <f>T("176.180")</f>
        <v>176.180</v>
      </c>
      <c r="X1101" t="s">
        <v>21749</v>
      </c>
      <c r="Y1101" t="s">
        <v>21750</v>
      </c>
      <c r="Z1101" t="s">
        <v>21751</v>
      </c>
      <c r="AA1101" t="s">
        <v>21752</v>
      </c>
      <c r="AB1101" t="s">
        <v>21753</v>
      </c>
      <c r="AC1101" t="s">
        <v>21754</v>
      </c>
      <c r="AD1101" t="s">
        <v>21755</v>
      </c>
      <c r="AE1101" t="s">
        <v>21756</v>
      </c>
      <c r="AF1101" t="s">
        <v>21757</v>
      </c>
      <c r="AG1101" t="s">
        <v>21758</v>
      </c>
      <c r="AH1101" t="s">
        <v>21759</v>
      </c>
      <c r="AI1101" t="s">
        <v>21760</v>
      </c>
    </row>
    <row r="1102" spans="1:35" x14ac:dyDescent="0.25">
      <c r="A1102" t="s">
        <v>12821</v>
      </c>
      <c r="B1102" t="s">
        <v>21761</v>
      </c>
      <c r="C1102" t="str">
        <f>T("175.105")</f>
        <v>175.105</v>
      </c>
      <c r="D1102" t="str">
        <f>T("175.300")</f>
        <v>175.300</v>
      </c>
      <c r="E1102" t="str">
        <f>T("175.320")</f>
        <v>175.320</v>
      </c>
      <c r="F1102" t="str">
        <f>T("176.170")</f>
        <v>176.170</v>
      </c>
      <c r="G1102" t="str">
        <f>T("176.180")</f>
        <v>176.180</v>
      </c>
      <c r="H1102" t="str">
        <f>T("177.1010")</f>
        <v>177.1010</v>
      </c>
      <c r="I1102" t="str">
        <f>T("178.3790")</f>
        <v>178.3790</v>
      </c>
      <c r="X1102" t="s">
        <v>21761</v>
      </c>
      <c r="Y1102" t="s">
        <v>21762</v>
      </c>
      <c r="Z1102" t="s">
        <v>21763</v>
      </c>
      <c r="AA1102" t="s">
        <v>21764</v>
      </c>
    </row>
    <row r="1103" spans="1:35" x14ac:dyDescent="0.25">
      <c r="A1103" t="s">
        <v>12822</v>
      </c>
      <c r="B1103" t="s">
        <v>21765</v>
      </c>
      <c r="C1103" t="str">
        <f>T("175.105")</f>
        <v>175.105</v>
      </c>
      <c r="D1103" t="str">
        <f>T("175.320")</f>
        <v>175.320</v>
      </c>
      <c r="E1103" t="str">
        <f>T("176.170")</f>
        <v>176.170</v>
      </c>
      <c r="F1103" t="str">
        <f>T("176.180")</f>
        <v>176.180</v>
      </c>
      <c r="G1103" t="str">
        <f>T("177.1010")</f>
        <v>177.1010</v>
      </c>
      <c r="X1103" t="s">
        <v>21765</v>
      </c>
      <c r="Y1103" t="s">
        <v>21766</v>
      </c>
      <c r="Z1103" t="s">
        <v>21767</v>
      </c>
      <c r="AA1103" t="s">
        <v>21768</v>
      </c>
      <c r="AB1103" t="s">
        <v>21769</v>
      </c>
      <c r="AC1103" t="s">
        <v>21770</v>
      </c>
      <c r="AD1103" t="s">
        <v>21771</v>
      </c>
    </row>
    <row r="1104" spans="1:35" x14ac:dyDescent="0.25">
      <c r="A1104" t="s">
        <v>12823</v>
      </c>
      <c r="B1104" t="s">
        <v>21772</v>
      </c>
      <c r="C1104" t="str">
        <f>T("175.105")</f>
        <v>175.105</v>
      </c>
      <c r="D1104" t="str">
        <f>T("175.300")</f>
        <v>175.300</v>
      </c>
      <c r="E1104" t="str">
        <f>T("175.320")</f>
        <v>175.320</v>
      </c>
      <c r="F1104" t="str">
        <f>T("177.1390")</f>
        <v>177.1390</v>
      </c>
      <c r="G1104" t="str">
        <f>T("177.2420")</f>
        <v>177.2420</v>
      </c>
      <c r="X1104" t="s">
        <v>21773</v>
      </c>
      <c r="Y1104" t="s">
        <v>21774</v>
      </c>
      <c r="Z1104" t="s">
        <v>21775</v>
      </c>
      <c r="AA1104" t="s">
        <v>21776</v>
      </c>
      <c r="AB1104" t="s">
        <v>21772</v>
      </c>
      <c r="AC1104" t="s">
        <v>21777</v>
      </c>
    </row>
    <row r="1105" spans="1:32" x14ac:dyDescent="0.25">
      <c r="A1105" t="s">
        <v>12824</v>
      </c>
      <c r="B1105" t="s">
        <v>21778</v>
      </c>
      <c r="C1105" t="str">
        <f>T("176.170")</f>
        <v>176.170</v>
      </c>
      <c r="X1105" t="s">
        <v>21779</v>
      </c>
      <c r="Y1105" t="s">
        <v>21780</v>
      </c>
    </row>
    <row r="1106" spans="1:32" x14ac:dyDescent="0.25">
      <c r="A1106" t="s">
        <v>12825</v>
      </c>
      <c r="B1106" t="s">
        <v>21781</v>
      </c>
      <c r="C1106" t="str">
        <f>T("175.105")</f>
        <v>175.105</v>
      </c>
      <c r="D1106" t="str">
        <f>T("175.300")</f>
        <v>175.300</v>
      </c>
      <c r="E1106" t="str">
        <f>T("175.320")</f>
        <v>175.320</v>
      </c>
      <c r="F1106" t="str">
        <f>T("177.1390")</f>
        <v>177.1390</v>
      </c>
      <c r="G1106" t="str">
        <f>T("177.2420")</f>
        <v>177.2420</v>
      </c>
      <c r="X1106" t="s">
        <v>21782</v>
      </c>
      <c r="Y1106" t="s">
        <v>21783</v>
      </c>
      <c r="Z1106" t="s">
        <v>21784</v>
      </c>
      <c r="AA1106" t="s">
        <v>21781</v>
      </c>
      <c r="AB1106" t="s">
        <v>21785</v>
      </c>
      <c r="AC1106" t="s">
        <v>21786</v>
      </c>
    </row>
    <row r="1107" spans="1:32" x14ac:dyDescent="0.25">
      <c r="A1107" t="s">
        <v>12826</v>
      </c>
      <c r="B1107" t="s">
        <v>21787</v>
      </c>
      <c r="C1107" t="str">
        <f>T("175.105")</f>
        <v>175.105</v>
      </c>
      <c r="D1107" t="str">
        <f>T("175.300")</f>
        <v>175.300</v>
      </c>
      <c r="E1107" t="str">
        <f>T("177.2420")</f>
        <v>177.2420</v>
      </c>
      <c r="X1107" t="s">
        <v>21787</v>
      </c>
      <c r="Y1107" t="s">
        <v>21788</v>
      </c>
      <c r="Z1107" t="s">
        <v>21789</v>
      </c>
      <c r="AA1107" t="s">
        <v>21790</v>
      </c>
      <c r="AB1107" t="s">
        <v>21791</v>
      </c>
      <c r="AC1107" t="s">
        <v>21792</v>
      </c>
      <c r="AD1107" t="s">
        <v>21793</v>
      </c>
      <c r="AE1107" t="s">
        <v>21794</v>
      </c>
    </row>
    <row r="1108" spans="1:32" x14ac:dyDescent="0.25">
      <c r="A1108" t="s">
        <v>12827</v>
      </c>
      <c r="B1108" t="s">
        <v>21795</v>
      </c>
      <c r="C1108" t="str">
        <f>T("175.300")</f>
        <v>175.300</v>
      </c>
      <c r="D1108" t="str">
        <f>T("177.2410")</f>
        <v>177.2410</v>
      </c>
      <c r="E1108" t="str">
        <f>T("178.2010")</f>
        <v>178.2010</v>
      </c>
      <c r="X1108" t="s">
        <v>21796</v>
      </c>
      <c r="Y1108" t="s">
        <v>21797</v>
      </c>
      <c r="Z1108" t="s">
        <v>21798</v>
      </c>
      <c r="AA1108" t="s">
        <v>21799</v>
      </c>
      <c r="AB1108" t="s">
        <v>21800</v>
      </c>
      <c r="AC1108" t="s">
        <v>21801</v>
      </c>
      <c r="AD1108" t="s">
        <v>21802</v>
      </c>
      <c r="AE1108" t="s">
        <v>21803</v>
      </c>
      <c r="AF1108" t="s">
        <v>21804</v>
      </c>
    </row>
    <row r="1109" spans="1:32" x14ac:dyDescent="0.25">
      <c r="A1109" t="s">
        <v>12828</v>
      </c>
      <c r="B1109" t="s">
        <v>21805</v>
      </c>
      <c r="C1109" t="str">
        <f>T("175.105")</f>
        <v>175.105</v>
      </c>
      <c r="D1109" t="str">
        <f>T("175.300")</f>
        <v>175.300</v>
      </c>
      <c r="E1109" t="str">
        <f>T("177.1010")</f>
        <v>177.1010</v>
      </c>
      <c r="X1109" t="s">
        <v>21805</v>
      </c>
      <c r="Y1109" t="s">
        <v>21806</v>
      </c>
      <c r="Z1109" t="s">
        <v>21807</v>
      </c>
      <c r="AA1109" t="s">
        <v>21808</v>
      </c>
    </row>
    <row r="1110" spans="1:32" x14ac:dyDescent="0.25">
      <c r="A1110" t="s">
        <v>12829</v>
      </c>
      <c r="B1110" t="s">
        <v>21809</v>
      </c>
      <c r="C1110" t="str">
        <f>T("175.105")</f>
        <v>175.105</v>
      </c>
      <c r="D1110" t="str">
        <f>T("175.300")</f>
        <v>175.300</v>
      </c>
      <c r="E1110" t="str">
        <f>T("181.27")</f>
        <v>181.27</v>
      </c>
      <c r="X1110" t="s">
        <v>21809</v>
      </c>
      <c r="Y1110" t="s">
        <v>21810</v>
      </c>
      <c r="Z1110" t="s">
        <v>21811</v>
      </c>
      <c r="AA1110" t="s">
        <v>21812</v>
      </c>
      <c r="AB1110" t="s">
        <v>21813</v>
      </c>
    </row>
    <row r="1111" spans="1:32" x14ac:dyDescent="0.25">
      <c r="A1111" t="s">
        <v>12830</v>
      </c>
      <c r="B1111" t="s">
        <v>21814</v>
      </c>
      <c r="C1111" t="str">
        <f>T("175.105")</f>
        <v>175.105</v>
      </c>
      <c r="X1111" t="s">
        <v>21814</v>
      </c>
      <c r="Y1111" t="s">
        <v>21815</v>
      </c>
      <c r="Z1111" t="s">
        <v>21816</v>
      </c>
      <c r="AA1111" t="s">
        <v>21817</v>
      </c>
      <c r="AB1111" t="s">
        <v>21818</v>
      </c>
      <c r="AC1111" t="s">
        <v>21819</v>
      </c>
      <c r="AD1111" t="s">
        <v>21820</v>
      </c>
    </row>
    <row r="1112" spans="1:32" x14ac:dyDescent="0.25">
      <c r="A1112" t="s">
        <v>12831</v>
      </c>
      <c r="B1112" t="s">
        <v>21821</v>
      </c>
      <c r="C1112" t="str">
        <f>T("175.300")</f>
        <v>175.300</v>
      </c>
      <c r="X1112" t="s">
        <v>21821</v>
      </c>
      <c r="Y1112" t="s">
        <v>21822</v>
      </c>
      <c r="Z1112" t="s">
        <v>21823</v>
      </c>
      <c r="AA1112" t="s">
        <v>21824</v>
      </c>
      <c r="AB1112" t="s">
        <v>21825</v>
      </c>
      <c r="AC1112" t="s">
        <v>21826</v>
      </c>
      <c r="AD1112" t="s">
        <v>21827</v>
      </c>
    </row>
    <row r="1113" spans="1:32" x14ac:dyDescent="0.25">
      <c r="A1113" t="s">
        <v>12832</v>
      </c>
      <c r="B1113" t="s">
        <v>21828</v>
      </c>
      <c r="C1113" t="str">
        <f>T("176.170")</f>
        <v>176.170</v>
      </c>
      <c r="X1113" t="s">
        <v>21829</v>
      </c>
      <c r="Y1113" t="s">
        <v>21830</v>
      </c>
      <c r="Z1113" t="s">
        <v>21831</v>
      </c>
      <c r="AA1113" t="s">
        <v>21828</v>
      </c>
      <c r="AB1113" t="s">
        <v>21832</v>
      </c>
    </row>
    <row r="1114" spans="1:32" x14ac:dyDescent="0.25">
      <c r="A1114" t="s">
        <v>12833</v>
      </c>
      <c r="B1114" t="s">
        <v>21833</v>
      </c>
      <c r="C1114" t="str">
        <f>T("175.105")</f>
        <v>175.105</v>
      </c>
      <c r="D1114" t="str">
        <f>T("178.2010")</f>
        <v>178.2010</v>
      </c>
      <c r="X1114" t="s">
        <v>21834</v>
      </c>
      <c r="Y1114" t="s">
        <v>21835</v>
      </c>
      <c r="Z1114" t="s">
        <v>21836</v>
      </c>
      <c r="AA1114" t="s">
        <v>21837</v>
      </c>
      <c r="AB1114" t="s">
        <v>21833</v>
      </c>
    </row>
    <row r="1115" spans="1:32" x14ac:dyDescent="0.25">
      <c r="A1115" t="s">
        <v>12834</v>
      </c>
      <c r="B1115" t="s">
        <v>21838</v>
      </c>
      <c r="C1115" t="str">
        <f>T("175.105")</f>
        <v>175.105</v>
      </c>
      <c r="X1115" t="s">
        <v>21839</v>
      </c>
      <c r="Y1115" t="s">
        <v>21840</v>
      </c>
      <c r="Z1115" t="s">
        <v>21841</v>
      </c>
      <c r="AA1115" t="s">
        <v>21842</v>
      </c>
      <c r="AB1115" t="s">
        <v>21843</v>
      </c>
      <c r="AC1115" t="s">
        <v>21844</v>
      </c>
    </row>
    <row r="1116" spans="1:32" x14ac:dyDescent="0.25">
      <c r="A1116" t="s">
        <v>12835</v>
      </c>
      <c r="B1116" t="s">
        <v>21845</v>
      </c>
      <c r="C1116" t="str">
        <f>T("178.3910")</f>
        <v>178.3910</v>
      </c>
      <c r="X1116" t="s">
        <v>21845</v>
      </c>
      <c r="Y1116" t="s">
        <v>21846</v>
      </c>
      <c r="Z1116" t="s">
        <v>21847</v>
      </c>
      <c r="AA1116" t="s">
        <v>21848</v>
      </c>
      <c r="AB1116" t="s">
        <v>21849</v>
      </c>
    </row>
    <row r="1117" spans="1:32" x14ac:dyDescent="0.25">
      <c r="A1117" t="s">
        <v>12836</v>
      </c>
      <c r="B1117" t="s">
        <v>21850</v>
      </c>
      <c r="C1117" t="str">
        <f>T("175.105")</f>
        <v>175.105</v>
      </c>
      <c r="X1117" t="s">
        <v>21851</v>
      </c>
      <c r="Y1117" t="s">
        <v>21852</v>
      </c>
      <c r="Z1117" t="s">
        <v>21853</v>
      </c>
    </row>
    <row r="1118" spans="1:32" x14ac:dyDescent="0.25">
      <c r="A1118" t="s">
        <v>12837</v>
      </c>
      <c r="B1118" t="s">
        <v>21854</v>
      </c>
      <c r="C1118" t="str">
        <f>T("175.105")</f>
        <v>175.105</v>
      </c>
      <c r="D1118" t="str">
        <f>T("177.1010")</f>
        <v>177.1010</v>
      </c>
      <c r="X1118" t="s">
        <v>21854</v>
      </c>
      <c r="Y1118" t="s">
        <v>21855</v>
      </c>
      <c r="Z1118" t="s">
        <v>21856</v>
      </c>
      <c r="AA1118" t="s">
        <v>21857</v>
      </c>
    </row>
    <row r="1119" spans="1:32" x14ac:dyDescent="0.25">
      <c r="A1119" t="s">
        <v>8803</v>
      </c>
      <c r="B1119" t="s">
        <v>21858</v>
      </c>
      <c r="C1119" t="str">
        <f>T("178.1010")</f>
        <v>178.1010</v>
      </c>
      <c r="X1119" t="s">
        <v>21859</v>
      </c>
      <c r="Y1119" t="s">
        <v>21858</v>
      </c>
      <c r="Z1119" t="s">
        <v>21860</v>
      </c>
      <c r="AA1119" t="s">
        <v>21861</v>
      </c>
      <c r="AB1119" t="s">
        <v>21862</v>
      </c>
      <c r="AC1119" t="s">
        <v>21863</v>
      </c>
      <c r="AD1119" t="s">
        <v>21864</v>
      </c>
      <c r="AE1119" t="s">
        <v>21865</v>
      </c>
    </row>
    <row r="1120" spans="1:32" x14ac:dyDescent="0.25">
      <c r="A1120" t="s">
        <v>12838</v>
      </c>
      <c r="B1120" t="s">
        <v>21866</v>
      </c>
      <c r="X1120" t="s">
        <v>21866</v>
      </c>
      <c r="Y1120" t="s">
        <v>21867</v>
      </c>
      <c r="Z1120" t="s">
        <v>21868</v>
      </c>
      <c r="AA1120" t="s">
        <v>21869</v>
      </c>
      <c r="AB1120" t="s">
        <v>21870</v>
      </c>
      <c r="AC1120" t="s">
        <v>21871</v>
      </c>
      <c r="AD1120" t="s">
        <v>21872</v>
      </c>
    </row>
    <row r="1121" spans="1:31" x14ac:dyDescent="0.25">
      <c r="A1121" t="s">
        <v>12839</v>
      </c>
      <c r="B1121" t="s">
        <v>21873</v>
      </c>
      <c r="C1121" t="str">
        <f>T("178.3130")</f>
        <v>178.3130</v>
      </c>
      <c r="X1121" t="s">
        <v>21873</v>
      </c>
      <c r="Y1121" t="s">
        <v>21874</v>
      </c>
      <c r="Z1121" t="s">
        <v>21875</v>
      </c>
      <c r="AA1121" t="s">
        <v>21876</v>
      </c>
      <c r="AB1121" t="s">
        <v>21877</v>
      </c>
    </row>
    <row r="1122" spans="1:31" x14ac:dyDescent="0.25">
      <c r="A1122" t="s">
        <v>12840</v>
      </c>
      <c r="B1122" t="s">
        <v>21878</v>
      </c>
      <c r="X1122" t="s">
        <v>21878</v>
      </c>
      <c r="Y1122" t="s">
        <v>21879</v>
      </c>
      <c r="Z1122" t="s">
        <v>21880</v>
      </c>
    </row>
    <row r="1123" spans="1:31" x14ac:dyDescent="0.25">
      <c r="A1123" t="s">
        <v>12841</v>
      </c>
      <c r="B1123" t="s">
        <v>21881</v>
      </c>
      <c r="C1123" t="str">
        <f>T("175.105")</f>
        <v>175.105</v>
      </c>
      <c r="D1123" t="str">
        <f>T("176.170")</f>
        <v>176.170</v>
      </c>
      <c r="E1123" t="str">
        <f>T("176.180")</f>
        <v>176.180</v>
      </c>
      <c r="F1123" t="str">
        <f>T("178.3790")</f>
        <v>178.3790</v>
      </c>
      <c r="X1123" t="s">
        <v>21881</v>
      </c>
      <c r="Y1123" t="s">
        <v>21882</v>
      </c>
      <c r="Z1123" t="s">
        <v>21883</v>
      </c>
      <c r="AA1123" t="s">
        <v>21884</v>
      </c>
      <c r="AB1123" t="s">
        <v>21885</v>
      </c>
      <c r="AC1123" t="s">
        <v>21886</v>
      </c>
    </row>
    <row r="1124" spans="1:31" x14ac:dyDescent="0.25">
      <c r="A1124" t="s">
        <v>12842</v>
      </c>
      <c r="B1124" t="s">
        <v>21887</v>
      </c>
      <c r="C1124" t="str">
        <f>T("175.105")</f>
        <v>175.105</v>
      </c>
      <c r="D1124" t="str">
        <f>T("175.300")</f>
        <v>175.300</v>
      </c>
      <c r="E1124" t="str">
        <f>T("177.2420")</f>
        <v>177.2420</v>
      </c>
      <c r="X1124" t="s">
        <v>21887</v>
      </c>
      <c r="Y1124" t="s">
        <v>21888</v>
      </c>
      <c r="Z1124" t="s">
        <v>21889</v>
      </c>
      <c r="AA1124" t="s">
        <v>21890</v>
      </c>
      <c r="AB1124" t="s">
        <v>21891</v>
      </c>
      <c r="AC1124" t="s">
        <v>21892</v>
      </c>
      <c r="AD1124" t="s">
        <v>21893</v>
      </c>
    </row>
    <row r="1125" spans="1:31" x14ac:dyDescent="0.25">
      <c r="A1125" t="s">
        <v>12843</v>
      </c>
      <c r="B1125" t="s">
        <v>21894</v>
      </c>
      <c r="C1125" t="str">
        <f>T("177.1680")</f>
        <v>177.1680</v>
      </c>
      <c r="X1125" t="s">
        <v>21895</v>
      </c>
      <c r="Y1125" t="s">
        <v>21896</v>
      </c>
    </row>
    <row r="1126" spans="1:31" x14ac:dyDescent="0.25">
      <c r="A1126" t="s">
        <v>12844</v>
      </c>
      <c r="B1126" t="s">
        <v>21897</v>
      </c>
      <c r="C1126" t="str">
        <f>T("175.105")</f>
        <v>175.105</v>
      </c>
      <c r="D1126" t="str">
        <f>T("175.300")</f>
        <v>175.300</v>
      </c>
      <c r="E1126" t="str">
        <f>T("177.1390")</f>
        <v>177.1390</v>
      </c>
      <c r="F1126" t="str">
        <f>T("177.2420")</f>
        <v>177.2420</v>
      </c>
      <c r="X1126" t="s">
        <v>21898</v>
      </c>
      <c r="Y1126" t="s">
        <v>21899</v>
      </c>
      <c r="Z1126" t="s">
        <v>21900</v>
      </c>
      <c r="AA1126" t="s">
        <v>21901</v>
      </c>
      <c r="AB1126" t="s">
        <v>21902</v>
      </c>
      <c r="AC1126" t="s">
        <v>21903</v>
      </c>
      <c r="AD1126" t="s">
        <v>21904</v>
      </c>
      <c r="AE1126" t="s">
        <v>21905</v>
      </c>
    </row>
    <row r="1127" spans="1:31" x14ac:dyDescent="0.25">
      <c r="A1127" t="s">
        <v>12845</v>
      </c>
      <c r="B1127" t="s">
        <v>21906</v>
      </c>
      <c r="C1127" t="str">
        <f>T("175.105")</f>
        <v>175.105</v>
      </c>
      <c r="D1127" t="str">
        <f>T("175.300")</f>
        <v>175.300</v>
      </c>
      <c r="E1127" t="str">
        <f>T("175.320")</f>
        <v>175.320</v>
      </c>
      <c r="F1127" t="str">
        <f>T("176.170")</f>
        <v>176.170</v>
      </c>
      <c r="G1127" t="str">
        <f>T("176.180")</f>
        <v>176.180</v>
      </c>
      <c r="H1127" t="str">
        <f>T("177.1010")</f>
        <v>177.1010</v>
      </c>
      <c r="X1127" t="s">
        <v>21907</v>
      </c>
      <c r="Y1127" t="s">
        <v>21908</v>
      </c>
      <c r="Z1127" t="s">
        <v>21906</v>
      </c>
      <c r="AA1127" t="s">
        <v>21909</v>
      </c>
      <c r="AB1127" t="s">
        <v>21910</v>
      </c>
      <c r="AC1127" t="s">
        <v>21911</v>
      </c>
    </row>
    <row r="1128" spans="1:31" x14ac:dyDescent="0.25">
      <c r="A1128" t="s">
        <v>12846</v>
      </c>
      <c r="B1128" t="s">
        <v>21912</v>
      </c>
      <c r="C1128" t="str">
        <f>T("175.105")</f>
        <v>175.105</v>
      </c>
      <c r="D1128" t="str">
        <f>T("176.180")</f>
        <v>176.180</v>
      </c>
      <c r="E1128" t="str">
        <f>T("177.1350")</f>
        <v>177.1350</v>
      </c>
      <c r="X1128" t="s">
        <v>21912</v>
      </c>
      <c r="Y1128" t="s">
        <v>21913</v>
      </c>
      <c r="Z1128" t="s">
        <v>21914</v>
      </c>
      <c r="AA1128" t="s">
        <v>21915</v>
      </c>
    </row>
    <row r="1129" spans="1:31" x14ac:dyDescent="0.25">
      <c r="A1129" t="s">
        <v>12847</v>
      </c>
      <c r="B1129" t="s">
        <v>21916</v>
      </c>
      <c r="C1129" t="str">
        <f>T("175.105")</f>
        <v>175.105</v>
      </c>
      <c r="D1129" t="str">
        <f>T("176.170")</f>
        <v>176.170</v>
      </c>
      <c r="E1129" t="str">
        <f>T("176.180")</f>
        <v>176.180</v>
      </c>
      <c r="X1129" t="s">
        <v>21916</v>
      </c>
      <c r="Y1129" t="s">
        <v>21917</v>
      </c>
      <c r="Z1129" t="s">
        <v>21918</v>
      </c>
      <c r="AA1129" t="s">
        <v>21919</v>
      </c>
    </row>
    <row r="1130" spans="1:31" x14ac:dyDescent="0.25">
      <c r="A1130" t="s">
        <v>12848</v>
      </c>
      <c r="B1130" t="s">
        <v>21920</v>
      </c>
      <c r="C1130" t="str">
        <f>T("176.300")</f>
        <v>176.300</v>
      </c>
      <c r="X1130" t="s">
        <v>21920</v>
      </c>
      <c r="Y1130" t="s">
        <v>21921</v>
      </c>
    </row>
    <row r="1131" spans="1:31" x14ac:dyDescent="0.25">
      <c r="A1131" t="s">
        <v>12849</v>
      </c>
      <c r="B1131" t="s">
        <v>21922</v>
      </c>
      <c r="C1131" t="str">
        <f>T("177.2600")</f>
        <v>177.2600</v>
      </c>
      <c r="X1131" t="s">
        <v>21922</v>
      </c>
      <c r="Y1131" t="s">
        <v>21923</v>
      </c>
      <c r="Z1131" t="s">
        <v>21924</v>
      </c>
      <c r="AA1131" t="s">
        <v>21925</v>
      </c>
    </row>
    <row r="1132" spans="1:31" x14ac:dyDescent="0.25">
      <c r="A1132" t="s">
        <v>12850</v>
      </c>
      <c r="B1132" t="s">
        <v>21926</v>
      </c>
      <c r="C1132" t="str">
        <f t="shared" ref="C1132:C1137" si="2">T("175.105")</f>
        <v>175.105</v>
      </c>
      <c r="D1132" t="str">
        <f>T("176.170")</f>
        <v>176.170</v>
      </c>
      <c r="E1132" t="str">
        <f>T("176.180")</f>
        <v>176.180</v>
      </c>
      <c r="X1132" t="s">
        <v>21926</v>
      </c>
      <c r="Y1132" t="s">
        <v>21927</v>
      </c>
      <c r="Z1132" t="s">
        <v>21928</v>
      </c>
      <c r="AA1132" t="s">
        <v>21929</v>
      </c>
      <c r="AB1132" t="s">
        <v>21930</v>
      </c>
      <c r="AC1132" t="s">
        <v>21931</v>
      </c>
    </row>
    <row r="1133" spans="1:31" x14ac:dyDescent="0.25">
      <c r="A1133" t="s">
        <v>12851</v>
      </c>
      <c r="B1133" t="s">
        <v>21932</v>
      </c>
      <c r="C1133" t="str">
        <f t="shared" si="2"/>
        <v>175.105</v>
      </c>
      <c r="D1133" t="str">
        <f>T("175.300")</f>
        <v>175.300</v>
      </c>
      <c r="E1133" t="str">
        <f>T("175.320")</f>
        <v>175.320</v>
      </c>
      <c r="F1133" t="str">
        <f>T("177.1390")</f>
        <v>177.1390</v>
      </c>
      <c r="G1133" t="str">
        <f>T("177.2420")</f>
        <v>177.2420</v>
      </c>
      <c r="X1133" t="s">
        <v>21932</v>
      </c>
      <c r="Y1133" t="s">
        <v>21933</v>
      </c>
      <c r="Z1133" t="s">
        <v>21934</v>
      </c>
      <c r="AA1133" t="s">
        <v>21935</v>
      </c>
      <c r="AB1133" t="s">
        <v>21936</v>
      </c>
    </row>
    <row r="1134" spans="1:31" x14ac:dyDescent="0.25">
      <c r="A1134" t="s">
        <v>12852</v>
      </c>
      <c r="B1134" t="s">
        <v>21937</v>
      </c>
      <c r="C1134" t="str">
        <f t="shared" si="2"/>
        <v>175.105</v>
      </c>
      <c r="D1134" t="str">
        <f>T("175.300")</f>
        <v>175.300</v>
      </c>
      <c r="E1134" t="str">
        <f>T("175.320")</f>
        <v>175.320</v>
      </c>
      <c r="F1134" t="str">
        <f>T("177.1390")</f>
        <v>177.1390</v>
      </c>
      <c r="G1134" t="str">
        <f>T("177.2420")</f>
        <v>177.2420</v>
      </c>
      <c r="X1134" t="s">
        <v>21937</v>
      </c>
      <c r="Y1134" t="s">
        <v>21938</v>
      </c>
      <c r="Z1134" t="s">
        <v>21939</v>
      </c>
      <c r="AA1134" t="s">
        <v>21940</v>
      </c>
      <c r="AB1134" t="s">
        <v>21941</v>
      </c>
      <c r="AC1134" t="s">
        <v>21942</v>
      </c>
      <c r="AD1134" t="s">
        <v>21943</v>
      </c>
    </row>
    <row r="1135" spans="1:31" x14ac:dyDescent="0.25">
      <c r="A1135" t="s">
        <v>12853</v>
      </c>
      <c r="B1135" t="s">
        <v>21944</v>
      </c>
      <c r="C1135" t="str">
        <f t="shared" si="2"/>
        <v>175.105</v>
      </c>
      <c r="D1135" t="str">
        <f>T("175.320")</f>
        <v>175.320</v>
      </c>
      <c r="E1135" t="str">
        <f>T("176.170")</f>
        <v>176.170</v>
      </c>
      <c r="F1135" t="str">
        <f>T("177.1010")</f>
        <v>177.1010</v>
      </c>
      <c r="X1135" t="s">
        <v>21945</v>
      </c>
      <c r="Y1135" t="s">
        <v>21946</v>
      </c>
      <c r="Z1135" t="s">
        <v>21947</v>
      </c>
      <c r="AA1135" t="s">
        <v>21948</v>
      </c>
      <c r="AB1135" t="s">
        <v>21949</v>
      </c>
      <c r="AC1135" t="s">
        <v>21950</v>
      </c>
    </row>
    <row r="1136" spans="1:31" x14ac:dyDescent="0.25">
      <c r="A1136" t="s">
        <v>12854</v>
      </c>
      <c r="B1136" t="s">
        <v>21951</v>
      </c>
      <c r="C1136" t="str">
        <f t="shared" si="2"/>
        <v>175.105</v>
      </c>
      <c r="D1136" t="str">
        <f>T("175.300")</f>
        <v>175.300</v>
      </c>
      <c r="E1136" t="str">
        <f>T("176.170")</f>
        <v>176.170</v>
      </c>
      <c r="F1136" t="str">
        <f>T("176.180")</f>
        <v>176.180</v>
      </c>
      <c r="G1136" t="str">
        <f>T("177.1010")</f>
        <v>177.1010</v>
      </c>
      <c r="H1136" t="str">
        <f>T("178.3790")</f>
        <v>178.3790</v>
      </c>
      <c r="X1136" t="s">
        <v>21951</v>
      </c>
      <c r="Y1136" t="s">
        <v>21952</v>
      </c>
      <c r="Z1136" t="s">
        <v>21953</v>
      </c>
      <c r="AA1136" t="s">
        <v>21954</v>
      </c>
      <c r="AB1136" t="s">
        <v>21955</v>
      </c>
    </row>
    <row r="1137" spans="1:33" x14ac:dyDescent="0.25">
      <c r="A1137" t="s">
        <v>12855</v>
      </c>
      <c r="B1137" t="s">
        <v>21956</v>
      </c>
      <c r="C1137" t="str">
        <f t="shared" si="2"/>
        <v>175.105</v>
      </c>
      <c r="D1137" t="str">
        <f>T("175.300")</f>
        <v>175.300</v>
      </c>
      <c r="E1137" t="str">
        <f>T("175.320")</f>
        <v>175.320</v>
      </c>
      <c r="F1137" t="str">
        <f>T("177.1390")</f>
        <v>177.1390</v>
      </c>
      <c r="G1137" t="str">
        <f>T("177.2420")</f>
        <v>177.2420</v>
      </c>
      <c r="X1137" t="s">
        <v>21957</v>
      </c>
      <c r="Y1137" t="s">
        <v>21958</v>
      </c>
      <c r="Z1137" t="s">
        <v>21959</v>
      </c>
      <c r="AA1137" t="s">
        <v>21960</v>
      </c>
      <c r="AB1137" t="s">
        <v>21956</v>
      </c>
      <c r="AC1137" t="s">
        <v>21961</v>
      </c>
      <c r="AD1137" t="s">
        <v>21962</v>
      </c>
      <c r="AE1137" t="s">
        <v>21963</v>
      </c>
    </row>
    <row r="1138" spans="1:33" x14ac:dyDescent="0.25">
      <c r="A1138" t="s">
        <v>12856</v>
      </c>
      <c r="B1138" t="s">
        <v>21964</v>
      </c>
      <c r="C1138" t="str">
        <f>T("177.2600")</f>
        <v>177.2600</v>
      </c>
      <c r="X1138" t="s">
        <v>21964</v>
      </c>
      <c r="Y1138" t="s">
        <v>21965</v>
      </c>
      <c r="Z1138" t="s">
        <v>21966</v>
      </c>
      <c r="AA1138" t="s">
        <v>21967</v>
      </c>
      <c r="AB1138" t="s">
        <v>21968</v>
      </c>
    </row>
    <row r="1139" spans="1:33" x14ac:dyDescent="0.25">
      <c r="A1139" t="s">
        <v>12857</v>
      </c>
      <c r="B1139" t="s">
        <v>21969</v>
      </c>
      <c r="C1139" t="str">
        <f>T("175.105")</f>
        <v>175.105</v>
      </c>
      <c r="D1139" t="str">
        <f>T("175.320")</f>
        <v>175.320</v>
      </c>
      <c r="E1139" t="str">
        <f>T("176.170")</f>
        <v>176.170</v>
      </c>
      <c r="F1139" t="str">
        <f>T("176.180")</f>
        <v>176.180</v>
      </c>
      <c r="G1139" t="str">
        <f>T("177.1010")</f>
        <v>177.1010</v>
      </c>
      <c r="X1139" t="s">
        <v>21969</v>
      </c>
      <c r="Y1139" t="s">
        <v>21970</v>
      </c>
      <c r="Z1139" t="s">
        <v>21971</v>
      </c>
      <c r="AA1139" t="s">
        <v>21972</v>
      </c>
      <c r="AB1139" t="s">
        <v>21973</v>
      </c>
      <c r="AC1139" t="s">
        <v>21974</v>
      </c>
    </row>
    <row r="1140" spans="1:33" x14ac:dyDescent="0.25">
      <c r="A1140" t="s">
        <v>12858</v>
      </c>
      <c r="B1140" t="s">
        <v>21975</v>
      </c>
      <c r="C1140" t="str">
        <f>T("175.105")</f>
        <v>175.105</v>
      </c>
      <c r="D1140" t="str">
        <f>T("176.180")</f>
        <v>176.180</v>
      </c>
      <c r="E1140" t="str">
        <f>T("177.1010")</f>
        <v>177.1010</v>
      </c>
      <c r="F1140" t="str">
        <f>T("177.1200")</f>
        <v>177.1200</v>
      </c>
      <c r="X1140" t="s">
        <v>21976</v>
      </c>
      <c r="Y1140" t="s">
        <v>21977</v>
      </c>
      <c r="Z1140" t="s">
        <v>21975</v>
      </c>
      <c r="AA1140" t="s">
        <v>21978</v>
      </c>
      <c r="AB1140" t="s">
        <v>21979</v>
      </c>
    </row>
    <row r="1141" spans="1:33" x14ac:dyDescent="0.25">
      <c r="A1141" t="s">
        <v>12859</v>
      </c>
      <c r="B1141" t="s">
        <v>21980</v>
      </c>
      <c r="C1141" t="str">
        <f>T("175.300")</f>
        <v>175.300</v>
      </c>
      <c r="D1141" t="str">
        <f>T("176.180")</f>
        <v>176.180</v>
      </c>
      <c r="E1141" t="str">
        <f>T("177.1200")</f>
        <v>177.1200</v>
      </c>
      <c r="X1141" t="s">
        <v>21980</v>
      </c>
      <c r="Y1141" t="s">
        <v>21981</v>
      </c>
      <c r="Z1141" t="s">
        <v>21982</v>
      </c>
      <c r="AA1141" t="s">
        <v>21983</v>
      </c>
      <c r="AB1141" t="s">
        <v>21984</v>
      </c>
      <c r="AC1141" t="s">
        <v>21985</v>
      </c>
    </row>
    <row r="1142" spans="1:33" x14ac:dyDescent="0.25">
      <c r="A1142" t="s">
        <v>12860</v>
      </c>
      <c r="B1142" t="s">
        <v>21986</v>
      </c>
      <c r="C1142" t="str">
        <f>T("175.105")</f>
        <v>175.105</v>
      </c>
      <c r="D1142" t="str">
        <f>T("175.300")</f>
        <v>175.300</v>
      </c>
      <c r="E1142" t="str">
        <f>T("176.170")</f>
        <v>176.170</v>
      </c>
      <c r="F1142" t="str">
        <f>T("176.180")</f>
        <v>176.180</v>
      </c>
      <c r="X1142" t="s">
        <v>21986</v>
      </c>
      <c r="Y1142" t="s">
        <v>21987</v>
      </c>
      <c r="Z1142" t="s">
        <v>21988</v>
      </c>
      <c r="AA1142" t="s">
        <v>21989</v>
      </c>
      <c r="AB1142" t="s">
        <v>21990</v>
      </c>
      <c r="AC1142" t="s">
        <v>21991</v>
      </c>
    </row>
    <row r="1143" spans="1:33" x14ac:dyDescent="0.25">
      <c r="A1143" t="s">
        <v>12861</v>
      </c>
      <c r="B1143" t="s">
        <v>21992</v>
      </c>
      <c r="C1143" t="str">
        <f>T("175.105")</f>
        <v>175.105</v>
      </c>
      <c r="D1143" t="str">
        <f>T("175.300")</f>
        <v>175.300</v>
      </c>
      <c r="X1143" t="s">
        <v>21993</v>
      </c>
      <c r="Y1143" t="s">
        <v>21994</v>
      </c>
      <c r="Z1143" t="s">
        <v>21995</v>
      </c>
      <c r="AA1143" t="s">
        <v>21996</v>
      </c>
      <c r="AB1143" t="s">
        <v>21997</v>
      </c>
      <c r="AC1143" t="s">
        <v>21998</v>
      </c>
      <c r="AD1143" t="s">
        <v>21992</v>
      </c>
      <c r="AE1143" t="s">
        <v>21999</v>
      </c>
      <c r="AF1143" t="s">
        <v>22000</v>
      </c>
      <c r="AG1143" t="s">
        <v>22001</v>
      </c>
    </row>
    <row r="1144" spans="1:33" x14ac:dyDescent="0.25">
      <c r="A1144" t="s">
        <v>12862</v>
      </c>
      <c r="B1144" t="s">
        <v>22002</v>
      </c>
      <c r="C1144" t="str">
        <f>T("178.3740")</f>
        <v>178.3740</v>
      </c>
      <c r="X1144" t="s">
        <v>22002</v>
      </c>
      <c r="Y1144" t="s">
        <v>22003</v>
      </c>
      <c r="Z1144" t="s">
        <v>22004</v>
      </c>
      <c r="AA1144" t="s">
        <v>22005</v>
      </c>
    </row>
    <row r="1145" spans="1:33" x14ac:dyDescent="0.25">
      <c r="A1145" t="s">
        <v>12863</v>
      </c>
      <c r="B1145" t="s">
        <v>22006</v>
      </c>
      <c r="C1145" t="str">
        <f>T("175.105")</f>
        <v>175.105</v>
      </c>
      <c r="D1145" t="str">
        <f>T("175.320")</f>
        <v>175.320</v>
      </c>
      <c r="E1145" t="str">
        <f>T("176.170")</f>
        <v>176.170</v>
      </c>
      <c r="F1145" t="str">
        <f>T("176.180")</f>
        <v>176.180</v>
      </c>
      <c r="G1145" t="str">
        <f>T("177.1010")</f>
        <v>177.1010</v>
      </c>
      <c r="H1145" t="str">
        <f>T("177.1630")</f>
        <v>177.1630</v>
      </c>
      <c r="X1145" t="s">
        <v>22006</v>
      </c>
      <c r="Y1145" t="s">
        <v>22007</v>
      </c>
      <c r="Z1145" t="s">
        <v>22008</v>
      </c>
      <c r="AA1145" t="s">
        <v>22009</v>
      </c>
      <c r="AB1145" t="s">
        <v>22010</v>
      </c>
    </row>
    <row r="1146" spans="1:33" x14ac:dyDescent="0.25">
      <c r="A1146" t="s">
        <v>12864</v>
      </c>
      <c r="B1146" t="s">
        <v>22011</v>
      </c>
      <c r="C1146" t="str">
        <f>T("175.105")</f>
        <v>175.105</v>
      </c>
      <c r="D1146" t="str">
        <f>T("175.320")</f>
        <v>175.320</v>
      </c>
      <c r="E1146" t="str">
        <f>T("176.170")</f>
        <v>176.170</v>
      </c>
      <c r="F1146" t="str">
        <f>T("176.180")</f>
        <v>176.180</v>
      </c>
      <c r="G1146" t="str">
        <f>T("177.1010")</f>
        <v>177.1010</v>
      </c>
      <c r="H1146" t="str">
        <f>T("177.1200")</f>
        <v>177.1200</v>
      </c>
      <c r="I1146" t="str">
        <f>T("177.1630")</f>
        <v>177.1630</v>
      </c>
      <c r="X1146" t="s">
        <v>22011</v>
      </c>
      <c r="Y1146" t="s">
        <v>22012</v>
      </c>
      <c r="Z1146" t="s">
        <v>22013</v>
      </c>
      <c r="AA1146" t="s">
        <v>22014</v>
      </c>
      <c r="AB1146" t="s">
        <v>22015</v>
      </c>
      <c r="AC1146" t="s">
        <v>22016</v>
      </c>
      <c r="AD1146" t="s">
        <v>22017</v>
      </c>
    </row>
    <row r="1147" spans="1:33" x14ac:dyDescent="0.25">
      <c r="A1147" t="s">
        <v>12865</v>
      </c>
      <c r="B1147" t="s">
        <v>22018</v>
      </c>
      <c r="C1147" t="str">
        <f>T("175.105")</f>
        <v>175.105</v>
      </c>
      <c r="D1147" t="str">
        <f>T("176.170")</f>
        <v>176.170</v>
      </c>
      <c r="E1147" t="str">
        <f>T("176.180")</f>
        <v>176.180</v>
      </c>
      <c r="F1147" t="str">
        <f>T("177.1010")</f>
        <v>177.1010</v>
      </c>
      <c r="X1147" t="s">
        <v>22019</v>
      </c>
      <c r="Y1147" t="s">
        <v>22018</v>
      </c>
      <c r="Z1147" t="s">
        <v>22020</v>
      </c>
      <c r="AA1147" t="s">
        <v>22021</v>
      </c>
      <c r="AB1147" t="s">
        <v>22022</v>
      </c>
      <c r="AC1147" t="s">
        <v>22023</v>
      </c>
    </row>
    <row r="1148" spans="1:33" x14ac:dyDescent="0.25">
      <c r="A1148" t="s">
        <v>12866</v>
      </c>
      <c r="B1148" t="s">
        <v>22024</v>
      </c>
      <c r="C1148" t="str">
        <f>T("175.105")</f>
        <v>175.105</v>
      </c>
      <c r="D1148" t="str">
        <f>T("176.170")</f>
        <v>176.170</v>
      </c>
      <c r="E1148" t="str">
        <f>T("176.180")</f>
        <v>176.180</v>
      </c>
      <c r="X1148" t="s">
        <v>22024</v>
      </c>
      <c r="Y1148" t="s">
        <v>22025</v>
      </c>
      <c r="Z1148" t="s">
        <v>22026</v>
      </c>
      <c r="AA1148" t="s">
        <v>22027</v>
      </c>
      <c r="AB1148" t="s">
        <v>22028</v>
      </c>
      <c r="AC1148" t="s">
        <v>22029</v>
      </c>
    </row>
    <row r="1149" spans="1:33" x14ac:dyDescent="0.25">
      <c r="A1149" t="s">
        <v>12867</v>
      </c>
      <c r="B1149" t="s">
        <v>22030</v>
      </c>
      <c r="C1149" t="str">
        <f>T("177.1010")</f>
        <v>177.1010</v>
      </c>
      <c r="D1149" t="str">
        <f>T("178.3520")</f>
        <v>178.3520</v>
      </c>
      <c r="X1149" t="s">
        <v>22030</v>
      </c>
      <c r="Y1149" t="s">
        <v>22031</v>
      </c>
      <c r="Z1149" t="s">
        <v>22032</v>
      </c>
      <c r="AA1149" t="s">
        <v>22033</v>
      </c>
      <c r="AB1149" t="s">
        <v>22034</v>
      </c>
      <c r="AC1149" t="s">
        <v>22035</v>
      </c>
      <c r="AD1149" t="s">
        <v>22036</v>
      </c>
    </row>
    <row r="1150" spans="1:33" x14ac:dyDescent="0.25">
      <c r="A1150" t="s">
        <v>12868</v>
      </c>
      <c r="B1150" t="s">
        <v>22037</v>
      </c>
      <c r="C1150" t="str">
        <f>T("175.105")</f>
        <v>175.105</v>
      </c>
      <c r="D1150" t="str">
        <f>T("175.320")</f>
        <v>175.320</v>
      </c>
      <c r="E1150" t="str">
        <f>T("176.170")</f>
        <v>176.170</v>
      </c>
      <c r="F1150" t="str">
        <f>T("176.180")</f>
        <v>176.180</v>
      </c>
      <c r="G1150" t="str">
        <f>T("177.1010")</f>
        <v>177.1010</v>
      </c>
      <c r="H1150" t="str">
        <f>T("177.1200")</f>
        <v>177.1200</v>
      </c>
      <c r="I1150" t="str">
        <f>T("177.1630")</f>
        <v>177.1630</v>
      </c>
      <c r="X1150" t="s">
        <v>22037</v>
      </c>
      <c r="Y1150" t="s">
        <v>22038</v>
      </c>
      <c r="Z1150" t="s">
        <v>22039</v>
      </c>
      <c r="AA1150" t="s">
        <v>22040</v>
      </c>
      <c r="AB1150" t="s">
        <v>22041</v>
      </c>
    </row>
    <row r="1151" spans="1:33" x14ac:dyDescent="0.25">
      <c r="A1151" t="s">
        <v>12869</v>
      </c>
      <c r="B1151" t="s">
        <v>22042</v>
      </c>
      <c r="C1151" t="str">
        <f>T("175.105")</f>
        <v>175.105</v>
      </c>
      <c r="X1151" t="s">
        <v>22042</v>
      </c>
      <c r="Y1151" t="s">
        <v>22043</v>
      </c>
      <c r="Z1151" t="s">
        <v>22044</v>
      </c>
      <c r="AA1151" t="s">
        <v>22045</v>
      </c>
      <c r="AB1151" t="s">
        <v>22046</v>
      </c>
    </row>
    <row r="1152" spans="1:33" x14ac:dyDescent="0.25">
      <c r="A1152" t="s">
        <v>12870</v>
      </c>
      <c r="B1152" t="s">
        <v>22047</v>
      </c>
      <c r="C1152" t="str">
        <f>T("178.3400")</f>
        <v>178.3400</v>
      </c>
      <c r="X1152" t="s">
        <v>22048</v>
      </c>
      <c r="Y1152" t="s">
        <v>22049</v>
      </c>
      <c r="Z1152" t="s">
        <v>22050</v>
      </c>
      <c r="AA1152" t="s">
        <v>22051</v>
      </c>
      <c r="AB1152" t="s">
        <v>22052</v>
      </c>
      <c r="AC1152" t="s">
        <v>22053</v>
      </c>
    </row>
    <row r="1153" spans="1:30" x14ac:dyDescent="0.25">
      <c r="A1153" t="s">
        <v>12871</v>
      </c>
      <c r="B1153" t="s">
        <v>22054</v>
      </c>
      <c r="C1153" t="str">
        <f>T("175.105")</f>
        <v>175.105</v>
      </c>
      <c r="X1153" t="s">
        <v>22054</v>
      </c>
      <c r="Y1153" t="s">
        <v>22055</v>
      </c>
      <c r="Z1153" t="s">
        <v>22056</v>
      </c>
      <c r="AA1153" t="s">
        <v>22057</v>
      </c>
      <c r="AB1153" t="s">
        <v>22058</v>
      </c>
      <c r="AC1153" t="s">
        <v>22059</v>
      </c>
      <c r="AD1153" t="s">
        <v>22060</v>
      </c>
    </row>
    <row r="1154" spans="1:30" x14ac:dyDescent="0.25">
      <c r="A1154" t="s">
        <v>12872</v>
      </c>
      <c r="B1154" t="s">
        <v>22061</v>
      </c>
      <c r="C1154" t="str">
        <f>T("178.1010")</f>
        <v>178.1010</v>
      </c>
      <c r="X1154" t="s">
        <v>22062</v>
      </c>
      <c r="Y1154" t="s">
        <v>22063</v>
      </c>
      <c r="Z1154" t="s">
        <v>22064</v>
      </c>
      <c r="AA1154" t="s">
        <v>22065</v>
      </c>
    </row>
    <row r="1155" spans="1:30" x14ac:dyDescent="0.25">
      <c r="A1155" t="s">
        <v>12873</v>
      </c>
      <c r="B1155" t="s">
        <v>22066</v>
      </c>
      <c r="X1155" t="s">
        <v>22066</v>
      </c>
      <c r="Y1155" t="s">
        <v>22067</v>
      </c>
    </row>
    <row r="1156" spans="1:30" x14ac:dyDescent="0.25">
      <c r="A1156" t="s">
        <v>12874</v>
      </c>
      <c r="B1156" t="s">
        <v>22068</v>
      </c>
      <c r="C1156" t="str">
        <f>T("175.105")</f>
        <v>175.105</v>
      </c>
      <c r="D1156" t="str">
        <f>T("175.300")</f>
        <v>175.300</v>
      </c>
      <c r="E1156" t="str">
        <f>T("176.170")</f>
        <v>176.170</v>
      </c>
      <c r="F1156" t="str">
        <f>T("176.180")</f>
        <v>176.180</v>
      </c>
      <c r="X1156" t="s">
        <v>22069</v>
      </c>
      <c r="Y1156" t="s">
        <v>22070</v>
      </c>
      <c r="Z1156" t="s">
        <v>22071</v>
      </c>
      <c r="AA1156" t="s">
        <v>22072</v>
      </c>
      <c r="AB1156" t="s">
        <v>22073</v>
      </c>
    </row>
    <row r="1157" spans="1:30" x14ac:dyDescent="0.25">
      <c r="A1157" t="s">
        <v>12875</v>
      </c>
      <c r="B1157" t="s">
        <v>22074</v>
      </c>
      <c r="C1157" t="str">
        <f>T("177.1200")</f>
        <v>177.1200</v>
      </c>
      <c r="D1157" t="str">
        <f>T("177.1390")</f>
        <v>177.1390</v>
      </c>
      <c r="E1157" t="str">
        <f>T("177.1520")</f>
        <v>177.1520</v>
      </c>
      <c r="F1157" t="str">
        <f>T("178.1005")</f>
        <v>178.1005</v>
      </c>
      <c r="X1157" t="s">
        <v>22074</v>
      </c>
      <c r="Y1157" t="s">
        <v>22075</v>
      </c>
      <c r="Z1157" t="s">
        <v>22076</v>
      </c>
      <c r="AA1157" t="s">
        <v>22077</v>
      </c>
    </row>
    <row r="1158" spans="1:30" x14ac:dyDescent="0.25">
      <c r="A1158" t="s">
        <v>8618</v>
      </c>
      <c r="B1158" t="s">
        <v>22078</v>
      </c>
      <c r="C1158" t="str">
        <f>T("178.1010")</f>
        <v>178.1010</v>
      </c>
      <c r="X1158" t="s">
        <v>22078</v>
      </c>
    </row>
    <row r="1159" spans="1:30" x14ac:dyDescent="0.25">
      <c r="A1159" t="s">
        <v>22079</v>
      </c>
      <c r="B1159" t="s">
        <v>22080</v>
      </c>
      <c r="C1159" t="str">
        <f>T("176.170")</f>
        <v>176.170</v>
      </c>
      <c r="D1159" t="str">
        <f>T("177.2420")</f>
        <v>177.2420</v>
      </c>
      <c r="X1159" t="s">
        <v>22080</v>
      </c>
      <c r="Y1159" t="s">
        <v>22081</v>
      </c>
    </row>
    <row r="1160" spans="1:30" x14ac:dyDescent="0.25">
      <c r="A1160" t="s">
        <v>12876</v>
      </c>
      <c r="B1160" t="s">
        <v>22082</v>
      </c>
      <c r="C1160" t="str">
        <f>T("175.105")</f>
        <v>175.105</v>
      </c>
      <c r="D1160" t="str">
        <f>T("175.300")</f>
        <v>175.300</v>
      </c>
      <c r="E1160" t="str">
        <f>T("177.2420")</f>
        <v>177.2420</v>
      </c>
      <c r="X1160" t="s">
        <v>22082</v>
      </c>
      <c r="Y1160" t="s">
        <v>22083</v>
      </c>
      <c r="Z1160" t="s">
        <v>22084</v>
      </c>
      <c r="AA1160" t="s">
        <v>22085</v>
      </c>
      <c r="AB1160" t="s">
        <v>22086</v>
      </c>
    </row>
    <row r="1161" spans="1:30" x14ac:dyDescent="0.25">
      <c r="A1161" t="s">
        <v>12877</v>
      </c>
      <c r="B1161" t="s">
        <v>22087</v>
      </c>
      <c r="C1161" t="str">
        <f>T("176.180")</f>
        <v>176.180</v>
      </c>
      <c r="X1161" t="s">
        <v>22088</v>
      </c>
    </row>
    <row r="1162" spans="1:30" x14ac:dyDescent="0.25">
      <c r="A1162" t="s">
        <v>12878</v>
      </c>
      <c r="B1162" t="s">
        <v>22089</v>
      </c>
      <c r="C1162" t="str">
        <f>T("175.105")</f>
        <v>175.105</v>
      </c>
      <c r="D1162" t="str">
        <f>T("175.320")</f>
        <v>175.320</v>
      </c>
      <c r="E1162" t="str">
        <f>T("176.170")</f>
        <v>176.170</v>
      </c>
      <c r="F1162" t="str">
        <f>T("176.180")</f>
        <v>176.180</v>
      </c>
      <c r="G1162" t="str">
        <f>T("177.1200")</f>
        <v>177.1200</v>
      </c>
      <c r="H1162" t="str">
        <f>T("177.1630")</f>
        <v>177.1630</v>
      </c>
      <c r="X1162" t="s">
        <v>22089</v>
      </c>
      <c r="Y1162" t="s">
        <v>22090</v>
      </c>
      <c r="Z1162" t="s">
        <v>22091</v>
      </c>
      <c r="AA1162" t="s">
        <v>22092</v>
      </c>
      <c r="AB1162" t="s">
        <v>22093</v>
      </c>
    </row>
    <row r="1163" spans="1:30" x14ac:dyDescent="0.25">
      <c r="A1163" t="s">
        <v>12879</v>
      </c>
      <c r="B1163" t="s">
        <v>22094</v>
      </c>
      <c r="C1163" t="str">
        <f>T("175.105")</f>
        <v>175.105</v>
      </c>
      <c r="D1163" t="str">
        <f>T("176.170")</f>
        <v>176.170</v>
      </c>
      <c r="E1163" t="str">
        <f>T("176.180")</f>
        <v>176.180</v>
      </c>
      <c r="X1163" t="s">
        <v>22095</v>
      </c>
      <c r="Y1163" t="s">
        <v>22096</v>
      </c>
      <c r="Z1163" t="s">
        <v>22097</v>
      </c>
      <c r="AA1163" t="s">
        <v>22098</v>
      </c>
      <c r="AB1163" t="s">
        <v>22099</v>
      </c>
      <c r="AC1163" t="s">
        <v>22100</v>
      </c>
    </row>
    <row r="1164" spans="1:30" x14ac:dyDescent="0.25">
      <c r="A1164" t="s">
        <v>12880</v>
      </c>
      <c r="B1164" t="s">
        <v>22101</v>
      </c>
      <c r="C1164" t="str">
        <f>T("175.105")</f>
        <v>175.105</v>
      </c>
      <c r="D1164" t="str">
        <f>T("177.1200")</f>
        <v>177.1200</v>
      </c>
      <c r="E1164" t="str">
        <f>T("177.1390")</f>
        <v>177.1390</v>
      </c>
      <c r="F1164" t="str">
        <f>T("177.1520")</f>
        <v>177.1520</v>
      </c>
      <c r="G1164" t="str">
        <f>T("178.1005")</f>
        <v>178.1005</v>
      </c>
      <c r="X1164" t="s">
        <v>22101</v>
      </c>
      <c r="Y1164" t="s">
        <v>22102</v>
      </c>
      <c r="Z1164" t="s">
        <v>22103</v>
      </c>
      <c r="AA1164" t="s">
        <v>22104</v>
      </c>
      <c r="AB1164" t="s">
        <v>22105</v>
      </c>
      <c r="AC1164" t="s">
        <v>22106</v>
      </c>
      <c r="AD1164" t="s">
        <v>22107</v>
      </c>
    </row>
    <row r="1165" spans="1:30" x14ac:dyDescent="0.25">
      <c r="A1165" t="s">
        <v>12881</v>
      </c>
      <c r="B1165" t="s">
        <v>22108</v>
      </c>
      <c r="X1165" t="s">
        <v>22109</v>
      </c>
      <c r="Y1165" t="s">
        <v>22110</v>
      </c>
      <c r="Z1165" t="s">
        <v>22111</v>
      </c>
      <c r="AA1165" t="s">
        <v>22112</v>
      </c>
    </row>
    <row r="1166" spans="1:30" x14ac:dyDescent="0.25">
      <c r="A1166" t="s">
        <v>12882</v>
      </c>
      <c r="B1166" t="s">
        <v>22113</v>
      </c>
      <c r="C1166" t="str">
        <f t="shared" ref="C1166:C1171" si="3">T("175.105")</f>
        <v>175.105</v>
      </c>
      <c r="D1166" t="str">
        <f>T("175.300")</f>
        <v>175.300</v>
      </c>
      <c r="E1166" t="str">
        <f>T("175.320")</f>
        <v>175.320</v>
      </c>
      <c r="F1166" t="str">
        <f>T("177.1390")</f>
        <v>177.1390</v>
      </c>
      <c r="G1166" t="str">
        <f>T("177.2420")</f>
        <v>177.2420</v>
      </c>
      <c r="X1166" t="s">
        <v>22114</v>
      </c>
      <c r="Y1166" t="s">
        <v>22115</v>
      </c>
      <c r="Z1166" t="s">
        <v>22116</v>
      </c>
      <c r="AA1166" t="s">
        <v>22117</v>
      </c>
      <c r="AB1166" t="s">
        <v>22118</v>
      </c>
      <c r="AC1166" t="s">
        <v>22119</v>
      </c>
    </row>
    <row r="1167" spans="1:30" x14ac:dyDescent="0.25">
      <c r="A1167" t="s">
        <v>12883</v>
      </c>
      <c r="B1167" t="s">
        <v>22120</v>
      </c>
      <c r="C1167" t="str">
        <f t="shared" si="3"/>
        <v>175.105</v>
      </c>
      <c r="D1167" t="str">
        <f>T("175.300")</f>
        <v>175.300</v>
      </c>
      <c r="E1167" t="str">
        <f>T("175.320")</f>
        <v>175.320</v>
      </c>
      <c r="F1167" t="str">
        <f>T("176.170")</f>
        <v>176.170</v>
      </c>
      <c r="X1167" t="s">
        <v>22120</v>
      </c>
      <c r="Y1167" t="s">
        <v>22121</v>
      </c>
      <c r="Z1167" t="s">
        <v>22122</v>
      </c>
      <c r="AA1167" t="s">
        <v>22123</v>
      </c>
    </row>
    <row r="1168" spans="1:30" x14ac:dyDescent="0.25">
      <c r="A1168" t="s">
        <v>12884</v>
      </c>
      <c r="B1168" t="s">
        <v>22124</v>
      </c>
      <c r="C1168" t="str">
        <f t="shared" si="3"/>
        <v>175.105</v>
      </c>
      <c r="D1168" t="str">
        <f>T("176.180")</f>
        <v>176.180</v>
      </c>
      <c r="X1168" t="s">
        <v>22124</v>
      </c>
      <c r="Y1168" t="s">
        <v>22125</v>
      </c>
      <c r="Z1168" t="s">
        <v>22126</v>
      </c>
      <c r="AA1168" t="s">
        <v>22127</v>
      </c>
    </row>
    <row r="1169" spans="1:31" x14ac:dyDescent="0.25">
      <c r="A1169" t="s">
        <v>12885</v>
      </c>
      <c r="B1169" t="s">
        <v>22128</v>
      </c>
      <c r="C1169" t="str">
        <f t="shared" si="3"/>
        <v>175.105</v>
      </c>
      <c r="D1169" t="str">
        <f>T("175.320")</f>
        <v>175.320</v>
      </c>
      <c r="E1169" t="str">
        <f>T("177.1390")</f>
        <v>177.1390</v>
      </c>
      <c r="X1169" t="s">
        <v>22129</v>
      </c>
      <c r="Y1169" t="s">
        <v>22130</v>
      </c>
      <c r="Z1169" t="s">
        <v>22131</v>
      </c>
      <c r="AA1169" t="s">
        <v>22132</v>
      </c>
      <c r="AB1169" t="s">
        <v>22133</v>
      </c>
      <c r="AC1169" t="s">
        <v>22128</v>
      </c>
      <c r="AD1169" t="s">
        <v>22134</v>
      </c>
    </row>
    <row r="1170" spans="1:31" x14ac:dyDescent="0.25">
      <c r="A1170" t="s">
        <v>12886</v>
      </c>
      <c r="B1170" t="s">
        <v>22135</v>
      </c>
      <c r="C1170" t="str">
        <f t="shared" si="3"/>
        <v>175.105</v>
      </c>
      <c r="D1170" t="str">
        <f>T("175.320")</f>
        <v>175.320</v>
      </c>
      <c r="E1170" t="str">
        <f>T("177.1390")</f>
        <v>177.1390</v>
      </c>
      <c r="F1170" t="str">
        <f>T("178.3740")</f>
        <v>178.3740</v>
      </c>
      <c r="X1170" t="s">
        <v>22135</v>
      </c>
      <c r="Y1170" t="s">
        <v>22136</v>
      </c>
      <c r="Z1170" t="s">
        <v>22137</v>
      </c>
      <c r="AA1170" t="s">
        <v>22138</v>
      </c>
      <c r="AB1170" t="s">
        <v>22139</v>
      </c>
      <c r="AC1170" t="s">
        <v>22140</v>
      </c>
      <c r="AD1170" t="s">
        <v>22141</v>
      </c>
      <c r="AE1170" t="s">
        <v>22142</v>
      </c>
    </row>
    <row r="1171" spans="1:31" x14ac:dyDescent="0.25">
      <c r="A1171" t="s">
        <v>12887</v>
      </c>
      <c r="B1171" t="s">
        <v>22143</v>
      </c>
      <c r="C1171" t="str">
        <f t="shared" si="3"/>
        <v>175.105</v>
      </c>
      <c r="D1171" t="str">
        <f>T("176.180")</f>
        <v>176.180</v>
      </c>
      <c r="X1171" t="s">
        <v>22143</v>
      </c>
      <c r="Y1171" t="s">
        <v>22144</v>
      </c>
      <c r="Z1171" t="s">
        <v>22145</v>
      </c>
      <c r="AA1171" t="s">
        <v>22146</v>
      </c>
      <c r="AB1171" t="s">
        <v>22147</v>
      </c>
    </row>
    <row r="1172" spans="1:31" x14ac:dyDescent="0.25">
      <c r="A1172" t="s">
        <v>12888</v>
      </c>
      <c r="B1172" t="s">
        <v>22148</v>
      </c>
      <c r="C1172" t="str">
        <f>T("176.170")</f>
        <v>176.170</v>
      </c>
      <c r="X1172" t="s">
        <v>22148</v>
      </c>
      <c r="Y1172" t="s">
        <v>22149</v>
      </c>
      <c r="Z1172" t="s">
        <v>22150</v>
      </c>
    </row>
    <row r="1173" spans="1:31" x14ac:dyDescent="0.25">
      <c r="A1173" t="s">
        <v>12889</v>
      </c>
      <c r="B1173" t="s">
        <v>22151</v>
      </c>
      <c r="C1173" t="str">
        <f>T("176.210")</f>
        <v>176.210</v>
      </c>
      <c r="X1173" t="s">
        <v>22152</v>
      </c>
      <c r="Y1173" t="s">
        <v>22153</v>
      </c>
      <c r="Z1173" t="s">
        <v>22154</v>
      </c>
      <c r="AA1173" t="s">
        <v>22155</v>
      </c>
      <c r="AB1173" t="s">
        <v>22151</v>
      </c>
    </row>
    <row r="1174" spans="1:31" x14ac:dyDescent="0.25">
      <c r="A1174" t="s">
        <v>12890</v>
      </c>
      <c r="B1174" t="s">
        <v>22156</v>
      </c>
      <c r="C1174" t="str">
        <f>T("175.300")</f>
        <v>175.300</v>
      </c>
      <c r="D1174" t="str">
        <f>T("178.3910")</f>
        <v>178.3910</v>
      </c>
      <c r="E1174" t="str">
        <f>T("181.27")</f>
        <v>181.27</v>
      </c>
      <c r="X1174" t="s">
        <v>22156</v>
      </c>
      <c r="Y1174" t="s">
        <v>22157</v>
      </c>
      <c r="Z1174" t="s">
        <v>22158</v>
      </c>
      <c r="AA1174" t="s">
        <v>22159</v>
      </c>
      <c r="AB1174" t="s">
        <v>22160</v>
      </c>
    </row>
    <row r="1175" spans="1:31" x14ac:dyDescent="0.25">
      <c r="A1175" t="s">
        <v>12891</v>
      </c>
      <c r="B1175" t="s">
        <v>22161</v>
      </c>
      <c r="C1175" t="str">
        <f>T("177.1520")</f>
        <v>177.1520</v>
      </c>
      <c r="X1175" t="s">
        <v>22161</v>
      </c>
      <c r="Y1175" t="s">
        <v>22162</v>
      </c>
      <c r="Z1175" t="s">
        <v>22163</v>
      </c>
    </row>
    <row r="1176" spans="1:31" x14ac:dyDescent="0.25">
      <c r="A1176" t="s">
        <v>12892</v>
      </c>
      <c r="B1176" t="s">
        <v>22164</v>
      </c>
      <c r="C1176" t="str">
        <f>T("175.105")</f>
        <v>175.105</v>
      </c>
      <c r="X1176" t="s">
        <v>22165</v>
      </c>
      <c r="Y1176" t="s">
        <v>22166</v>
      </c>
      <c r="Z1176" t="s">
        <v>22167</v>
      </c>
      <c r="AA1176" t="s">
        <v>22168</v>
      </c>
      <c r="AB1176" t="s">
        <v>22169</v>
      </c>
      <c r="AC1176" t="s">
        <v>22170</v>
      </c>
      <c r="AD1176" t="s">
        <v>22171</v>
      </c>
    </row>
    <row r="1177" spans="1:31" x14ac:dyDescent="0.25">
      <c r="A1177" t="s">
        <v>12893</v>
      </c>
      <c r="B1177" t="s">
        <v>22172</v>
      </c>
      <c r="C1177" t="str">
        <f>T("178.1010")</f>
        <v>178.1010</v>
      </c>
      <c r="X1177" t="s">
        <v>22173</v>
      </c>
      <c r="Y1177" t="s">
        <v>22174</v>
      </c>
      <c r="Z1177" t="s">
        <v>22175</v>
      </c>
      <c r="AA1177" t="s">
        <v>22176</v>
      </c>
      <c r="AB1177" t="s">
        <v>22172</v>
      </c>
      <c r="AC1177" t="s">
        <v>22177</v>
      </c>
    </row>
    <row r="1178" spans="1:31" x14ac:dyDescent="0.25">
      <c r="A1178" t="s">
        <v>12894</v>
      </c>
      <c r="B1178" t="s">
        <v>22178</v>
      </c>
      <c r="C1178" t="str">
        <f>T("175.320")</f>
        <v>175.320</v>
      </c>
      <c r="X1178" t="s">
        <v>22178</v>
      </c>
      <c r="Y1178" t="s">
        <v>22179</v>
      </c>
      <c r="Z1178" t="s">
        <v>22180</v>
      </c>
      <c r="AA1178" t="s">
        <v>22181</v>
      </c>
      <c r="AB1178" t="s">
        <v>22182</v>
      </c>
      <c r="AC1178" t="s">
        <v>22183</v>
      </c>
    </row>
    <row r="1179" spans="1:31" x14ac:dyDescent="0.25">
      <c r="A1179" t="s">
        <v>12895</v>
      </c>
      <c r="B1179" t="s">
        <v>22184</v>
      </c>
      <c r="C1179" t="str">
        <f>T("175.105")</f>
        <v>175.105</v>
      </c>
      <c r="D1179" t="str">
        <f>T("175.320")</f>
        <v>175.320</v>
      </c>
      <c r="E1179" t="str">
        <f>T("175.360")</f>
        <v>175.360</v>
      </c>
      <c r="F1179" t="str">
        <f>T("176.170")</f>
        <v>176.170</v>
      </c>
      <c r="G1179" t="str">
        <f>T("176.180")</f>
        <v>176.180</v>
      </c>
      <c r="H1179" t="str">
        <f>T("177.1200")</f>
        <v>177.1200</v>
      </c>
      <c r="I1179" t="str">
        <f>T("177.1630")</f>
        <v>177.1630</v>
      </c>
      <c r="X1179" t="s">
        <v>22185</v>
      </c>
      <c r="Y1179" t="s">
        <v>22186</v>
      </c>
      <c r="Z1179" t="s">
        <v>22187</v>
      </c>
      <c r="AA1179" t="s">
        <v>22188</v>
      </c>
      <c r="AB1179" t="s">
        <v>22189</v>
      </c>
      <c r="AC1179" t="s">
        <v>22184</v>
      </c>
      <c r="AD1179" t="s">
        <v>22190</v>
      </c>
    </row>
    <row r="1180" spans="1:31" x14ac:dyDescent="0.25">
      <c r="A1180" t="s">
        <v>12896</v>
      </c>
      <c r="B1180" t="s">
        <v>22191</v>
      </c>
      <c r="C1180" t="str">
        <f>T("175.105")</f>
        <v>175.105</v>
      </c>
      <c r="D1180" t="str">
        <f>T("175.320")</f>
        <v>175.320</v>
      </c>
      <c r="E1180" t="str">
        <f>T("176.170")</f>
        <v>176.170</v>
      </c>
      <c r="F1180" t="str">
        <f>T("176.180")</f>
        <v>176.180</v>
      </c>
      <c r="G1180" t="str">
        <f>T("177.1200")</f>
        <v>177.1200</v>
      </c>
      <c r="H1180" t="str">
        <f>T("177.1630")</f>
        <v>177.1630</v>
      </c>
      <c r="X1180" t="s">
        <v>22192</v>
      </c>
      <c r="Y1180" t="s">
        <v>22193</v>
      </c>
      <c r="Z1180" t="s">
        <v>22194</v>
      </c>
      <c r="AA1180" t="s">
        <v>22195</v>
      </c>
      <c r="AB1180" t="s">
        <v>22196</v>
      </c>
      <c r="AC1180" t="s">
        <v>22191</v>
      </c>
    </row>
    <row r="1181" spans="1:31" x14ac:dyDescent="0.25">
      <c r="A1181" t="s">
        <v>12897</v>
      </c>
      <c r="B1181" t="s">
        <v>22197</v>
      </c>
      <c r="C1181" t="str">
        <f>T("175.300")</f>
        <v>175.300</v>
      </c>
      <c r="X1181" t="s">
        <v>22197</v>
      </c>
      <c r="Y1181" t="s">
        <v>22198</v>
      </c>
      <c r="Z1181" t="s">
        <v>22199</v>
      </c>
      <c r="AA1181" t="s">
        <v>22200</v>
      </c>
      <c r="AB1181" t="s">
        <v>22201</v>
      </c>
    </row>
    <row r="1182" spans="1:31" x14ac:dyDescent="0.25">
      <c r="A1182" t="s">
        <v>12899</v>
      </c>
      <c r="B1182" t="s">
        <v>22202</v>
      </c>
      <c r="C1182" t="str">
        <f>T("175.105")</f>
        <v>175.105</v>
      </c>
      <c r="D1182" t="str">
        <f>T("175.300")</f>
        <v>175.300</v>
      </c>
      <c r="E1182" t="str">
        <f>T("176.170")</f>
        <v>176.170</v>
      </c>
      <c r="F1182" t="str">
        <f>T("176.180")</f>
        <v>176.180</v>
      </c>
      <c r="X1182" t="s">
        <v>22202</v>
      </c>
      <c r="Y1182" t="s">
        <v>22203</v>
      </c>
      <c r="Z1182" t="s">
        <v>22204</v>
      </c>
      <c r="AA1182" t="s">
        <v>22205</v>
      </c>
      <c r="AB1182" t="s">
        <v>22206</v>
      </c>
    </row>
    <row r="1183" spans="1:31" x14ac:dyDescent="0.25">
      <c r="A1183" t="s">
        <v>12902</v>
      </c>
      <c r="B1183" t="s">
        <v>22207</v>
      </c>
      <c r="C1183" t="str">
        <f>T("175.300")</f>
        <v>175.300</v>
      </c>
      <c r="X1183" t="s">
        <v>22207</v>
      </c>
      <c r="Y1183" t="s">
        <v>22208</v>
      </c>
      <c r="Z1183" t="s">
        <v>22209</v>
      </c>
      <c r="AA1183" t="s">
        <v>22210</v>
      </c>
      <c r="AB1183" t="s">
        <v>22211</v>
      </c>
    </row>
    <row r="1184" spans="1:31" x14ac:dyDescent="0.25">
      <c r="A1184" t="s">
        <v>12903</v>
      </c>
      <c r="B1184" t="s">
        <v>22212</v>
      </c>
      <c r="C1184" t="str">
        <f>T("177.1010")</f>
        <v>177.1010</v>
      </c>
      <c r="X1184" t="s">
        <v>22212</v>
      </c>
      <c r="Y1184" t="s">
        <v>22213</v>
      </c>
      <c r="Z1184" t="s">
        <v>22214</v>
      </c>
      <c r="AA1184" t="s">
        <v>22215</v>
      </c>
      <c r="AB1184" t="s">
        <v>22216</v>
      </c>
    </row>
    <row r="1185" spans="1:31" x14ac:dyDescent="0.25">
      <c r="A1185" t="s">
        <v>12904</v>
      </c>
      <c r="B1185" t="s">
        <v>22217</v>
      </c>
      <c r="C1185" t="str">
        <f>T("175.105")</f>
        <v>175.105</v>
      </c>
      <c r="D1185" t="str">
        <f>T("176.170")</f>
        <v>176.170</v>
      </c>
      <c r="E1185" t="str">
        <f>T("177.1210")</f>
        <v>177.1210</v>
      </c>
      <c r="F1185" t="str">
        <f>T("178.3400")</f>
        <v>178.3400</v>
      </c>
      <c r="X1185" t="s">
        <v>22218</v>
      </c>
      <c r="Y1185" t="s">
        <v>22219</v>
      </c>
      <c r="Z1185" t="s">
        <v>22220</v>
      </c>
      <c r="AA1185" t="s">
        <v>22217</v>
      </c>
      <c r="AB1185" t="s">
        <v>22221</v>
      </c>
      <c r="AC1185" t="s">
        <v>22222</v>
      </c>
    </row>
    <row r="1186" spans="1:31" x14ac:dyDescent="0.25">
      <c r="A1186" t="s">
        <v>12905</v>
      </c>
      <c r="B1186" t="s">
        <v>22223</v>
      </c>
      <c r="C1186" t="str">
        <f>T("175.300")</f>
        <v>175.300</v>
      </c>
      <c r="D1186" t="str">
        <f>T("176.170")</f>
        <v>176.170</v>
      </c>
      <c r="E1186" t="str">
        <f>T("178.3297")</f>
        <v>178.3297</v>
      </c>
      <c r="F1186" t="str">
        <f>T("181.29")</f>
        <v>181.29</v>
      </c>
      <c r="X1186" t="s">
        <v>22223</v>
      </c>
      <c r="Y1186" t="s">
        <v>22224</v>
      </c>
      <c r="Z1186" t="s">
        <v>22225</v>
      </c>
      <c r="AA1186" t="s">
        <v>22226</v>
      </c>
      <c r="AB1186" t="s">
        <v>22227</v>
      </c>
      <c r="AC1186" t="s">
        <v>22228</v>
      </c>
      <c r="AD1186" t="s">
        <v>22229</v>
      </c>
    </row>
    <row r="1187" spans="1:31" x14ac:dyDescent="0.25">
      <c r="A1187" t="s">
        <v>12906</v>
      </c>
      <c r="B1187" t="s">
        <v>22230</v>
      </c>
      <c r="C1187" t="str">
        <f>T("175.105")</f>
        <v>175.105</v>
      </c>
      <c r="D1187" t="str">
        <f>T("175.300")</f>
        <v>175.300</v>
      </c>
      <c r="E1187" t="str">
        <f>T("178.3910")</f>
        <v>178.3910</v>
      </c>
      <c r="F1187" t="str">
        <f>T("179.45")</f>
        <v>179.45</v>
      </c>
      <c r="G1187" t="str">
        <f>T("181.28")</f>
        <v>181.28</v>
      </c>
      <c r="X1187" t="s">
        <v>22230</v>
      </c>
      <c r="Y1187" t="s">
        <v>22231</v>
      </c>
      <c r="Z1187" t="s">
        <v>22232</v>
      </c>
      <c r="AA1187" t="s">
        <v>22233</v>
      </c>
      <c r="AB1187" t="s">
        <v>22234</v>
      </c>
    </row>
    <row r="1188" spans="1:31" x14ac:dyDescent="0.25">
      <c r="A1188" t="s">
        <v>12907</v>
      </c>
      <c r="B1188" t="s">
        <v>22235</v>
      </c>
      <c r="C1188" t="str">
        <f>T("175.105")</f>
        <v>175.105</v>
      </c>
      <c r="X1188" t="s">
        <v>22235</v>
      </c>
      <c r="Y1188" t="s">
        <v>22236</v>
      </c>
      <c r="Z1188" t="s">
        <v>22237</v>
      </c>
      <c r="AA1188" t="s">
        <v>22238</v>
      </c>
    </row>
    <row r="1189" spans="1:31" x14ac:dyDescent="0.25">
      <c r="A1189" t="s">
        <v>12908</v>
      </c>
      <c r="B1189" t="s">
        <v>22239</v>
      </c>
      <c r="C1189" t="str">
        <f>T("175.105")</f>
        <v>175.105</v>
      </c>
      <c r="D1189" t="str">
        <f>T("175.300")</f>
        <v>175.300</v>
      </c>
      <c r="X1189" t="s">
        <v>22240</v>
      </c>
      <c r="Y1189" t="s">
        <v>22241</v>
      </c>
      <c r="Z1189" t="s">
        <v>22242</v>
      </c>
      <c r="AA1189" t="s">
        <v>22243</v>
      </c>
      <c r="AB1189" t="s">
        <v>22244</v>
      </c>
      <c r="AC1189" t="s">
        <v>22245</v>
      </c>
      <c r="AD1189" t="s">
        <v>22239</v>
      </c>
    </row>
    <row r="1190" spans="1:31" x14ac:dyDescent="0.25">
      <c r="A1190" t="s">
        <v>12909</v>
      </c>
      <c r="B1190" t="s">
        <v>22246</v>
      </c>
      <c r="C1190" t="str">
        <f>T("175.105")</f>
        <v>175.105</v>
      </c>
      <c r="D1190" t="str">
        <f>T("177.2600")</f>
        <v>177.2600</v>
      </c>
      <c r="X1190" t="s">
        <v>22247</v>
      </c>
      <c r="Y1190" t="s">
        <v>22248</v>
      </c>
      <c r="Z1190" t="s">
        <v>22249</v>
      </c>
      <c r="AA1190" t="s">
        <v>22250</v>
      </c>
      <c r="AB1190" t="s">
        <v>22246</v>
      </c>
    </row>
    <row r="1191" spans="1:31" x14ac:dyDescent="0.25">
      <c r="A1191" t="s">
        <v>12910</v>
      </c>
      <c r="B1191" t="s">
        <v>22251</v>
      </c>
      <c r="C1191" t="str">
        <f>T("178.3297")</f>
        <v>178.3297</v>
      </c>
      <c r="X1191" t="s">
        <v>22251</v>
      </c>
      <c r="Y1191" t="s">
        <v>22252</v>
      </c>
      <c r="Z1191" t="s">
        <v>22253</v>
      </c>
      <c r="AA1191" t="s">
        <v>22254</v>
      </c>
      <c r="AB1191" t="s">
        <v>22255</v>
      </c>
      <c r="AC1191" t="s">
        <v>22256</v>
      </c>
    </row>
    <row r="1192" spans="1:31" x14ac:dyDescent="0.25">
      <c r="A1192" t="s">
        <v>12911</v>
      </c>
      <c r="B1192" t="s">
        <v>22257</v>
      </c>
      <c r="C1192" t="str">
        <f>T("178.2650")</f>
        <v>178.2650</v>
      </c>
      <c r="X1192" t="s">
        <v>22257</v>
      </c>
      <c r="Y1192" t="s">
        <v>22258</v>
      </c>
      <c r="Z1192" t="s">
        <v>22259</v>
      </c>
      <c r="AA1192" t="s">
        <v>22260</v>
      </c>
      <c r="AB1192" t="s">
        <v>22261</v>
      </c>
      <c r="AC1192" t="s">
        <v>22262</v>
      </c>
    </row>
    <row r="1193" spans="1:31" x14ac:dyDescent="0.25">
      <c r="A1193" t="s">
        <v>12912</v>
      </c>
      <c r="B1193" t="s">
        <v>22263</v>
      </c>
      <c r="C1193" t="str">
        <f>T("175.105")</f>
        <v>175.105</v>
      </c>
      <c r="D1193" t="str">
        <f>T("176.170")</f>
        <v>176.170</v>
      </c>
      <c r="E1193" t="str">
        <f>T("176.180")</f>
        <v>176.180</v>
      </c>
      <c r="X1193" t="s">
        <v>22263</v>
      </c>
      <c r="Y1193" t="s">
        <v>22264</v>
      </c>
      <c r="Z1193" t="s">
        <v>22265</v>
      </c>
      <c r="AA1193" t="s">
        <v>22266</v>
      </c>
      <c r="AB1193" t="s">
        <v>22267</v>
      </c>
      <c r="AC1193" t="s">
        <v>22268</v>
      </c>
    </row>
    <row r="1194" spans="1:31" x14ac:dyDescent="0.25">
      <c r="A1194" t="s">
        <v>12913</v>
      </c>
      <c r="B1194" t="s">
        <v>22269</v>
      </c>
      <c r="C1194" t="str">
        <f>T("175.105")</f>
        <v>175.105</v>
      </c>
      <c r="D1194" t="str">
        <f>T("175.320")</f>
        <v>175.320</v>
      </c>
      <c r="E1194" t="str">
        <f>T("175.360")</f>
        <v>175.360</v>
      </c>
      <c r="F1194" t="str">
        <f>T("176.170")</f>
        <v>176.170</v>
      </c>
      <c r="G1194" t="str">
        <f>T("176.180")</f>
        <v>176.180</v>
      </c>
      <c r="H1194" t="str">
        <f>T("177.1010")</f>
        <v>177.1010</v>
      </c>
      <c r="I1194" t="str">
        <f>T("177.1200")</f>
        <v>177.1200</v>
      </c>
      <c r="J1194" t="str">
        <f>T("177.1630")</f>
        <v>177.1630</v>
      </c>
      <c r="X1194" t="s">
        <v>22269</v>
      </c>
      <c r="Y1194" t="s">
        <v>22270</v>
      </c>
      <c r="Z1194" t="s">
        <v>22271</v>
      </c>
      <c r="AA1194" t="s">
        <v>22272</v>
      </c>
      <c r="AB1194" t="s">
        <v>22273</v>
      </c>
      <c r="AC1194" t="s">
        <v>22274</v>
      </c>
      <c r="AD1194" t="s">
        <v>22275</v>
      </c>
      <c r="AE1194" t="s">
        <v>22276</v>
      </c>
    </row>
    <row r="1195" spans="1:31" x14ac:dyDescent="0.25">
      <c r="A1195" t="s">
        <v>12914</v>
      </c>
      <c r="B1195" t="s">
        <v>22277</v>
      </c>
      <c r="C1195" t="str">
        <f>T("175.105")</f>
        <v>175.105</v>
      </c>
      <c r="D1195" t="str">
        <f>T("176.180")</f>
        <v>176.180</v>
      </c>
      <c r="X1195" t="s">
        <v>22277</v>
      </c>
      <c r="Y1195" t="s">
        <v>22278</v>
      </c>
      <c r="Z1195" t="s">
        <v>22279</v>
      </c>
      <c r="AA1195" t="s">
        <v>22280</v>
      </c>
      <c r="AB1195" t="s">
        <v>22281</v>
      </c>
      <c r="AC1195" t="s">
        <v>22282</v>
      </c>
      <c r="AD1195" t="s">
        <v>22283</v>
      </c>
    </row>
    <row r="1196" spans="1:31" x14ac:dyDescent="0.25">
      <c r="A1196" t="s">
        <v>12915</v>
      </c>
      <c r="B1196" t="s">
        <v>22284</v>
      </c>
      <c r="C1196" t="str">
        <f>T("177.1390")</f>
        <v>177.1390</v>
      </c>
      <c r="D1196" t="str">
        <f>T("177.1680")</f>
        <v>177.1680</v>
      </c>
      <c r="X1196" t="s">
        <v>22285</v>
      </c>
      <c r="Y1196" t="s">
        <v>22286</v>
      </c>
    </row>
    <row r="1197" spans="1:31" x14ac:dyDescent="0.25">
      <c r="A1197" t="s">
        <v>12916</v>
      </c>
      <c r="B1197" t="s">
        <v>22287</v>
      </c>
      <c r="C1197" t="str">
        <f>T("175.105")</f>
        <v>175.105</v>
      </c>
      <c r="D1197" t="str">
        <f>T("178.1010")</f>
        <v>178.1010</v>
      </c>
      <c r="X1197" t="s">
        <v>22288</v>
      </c>
      <c r="Y1197" t="s">
        <v>22289</v>
      </c>
      <c r="Z1197" t="s">
        <v>22290</v>
      </c>
    </row>
    <row r="1198" spans="1:31" x14ac:dyDescent="0.25">
      <c r="A1198" t="s">
        <v>8729</v>
      </c>
      <c r="B1198" t="s">
        <v>22291</v>
      </c>
      <c r="C1198" t="str">
        <f>T("177.1210")</f>
        <v>177.1210</v>
      </c>
      <c r="X1198" t="s">
        <v>22291</v>
      </c>
      <c r="Y1198" t="s">
        <v>22292</v>
      </c>
      <c r="Z1198" t="s">
        <v>22293</v>
      </c>
      <c r="AA1198" t="s">
        <v>22294</v>
      </c>
    </row>
    <row r="1199" spans="1:31" x14ac:dyDescent="0.25">
      <c r="A1199" t="s">
        <v>12917</v>
      </c>
      <c r="B1199" t="s">
        <v>22295</v>
      </c>
      <c r="C1199" t="str">
        <f>T("175.300")</f>
        <v>175.300</v>
      </c>
      <c r="X1199" t="s">
        <v>22295</v>
      </c>
      <c r="Y1199" t="s">
        <v>22296</v>
      </c>
    </row>
    <row r="1200" spans="1:31" x14ac:dyDescent="0.25">
      <c r="A1200" t="s">
        <v>12918</v>
      </c>
      <c r="B1200" t="s">
        <v>22297</v>
      </c>
      <c r="C1200" t="str">
        <f>T("177.1680")</f>
        <v>177.1680</v>
      </c>
      <c r="X1200" t="s">
        <v>22297</v>
      </c>
      <c r="Y1200" t="s">
        <v>22298</v>
      </c>
      <c r="Z1200" t="s">
        <v>22299</v>
      </c>
    </row>
    <row r="1201" spans="1:36" x14ac:dyDescent="0.25">
      <c r="A1201" t="s">
        <v>8669</v>
      </c>
      <c r="B1201" t="s">
        <v>22300</v>
      </c>
      <c r="C1201" t="str">
        <f>T("178.3520")</f>
        <v>178.3520</v>
      </c>
      <c r="X1201" t="s">
        <v>22300</v>
      </c>
      <c r="Y1201" t="s">
        <v>22301</v>
      </c>
      <c r="Z1201" t="s">
        <v>22302</v>
      </c>
      <c r="AA1201" t="s">
        <v>22303</v>
      </c>
      <c r="AB1201" t="s">
        <v>22304</v>
      </c>
      <c r="AC1201" t="s">
        <v>22305</v>
      </c>
      <c r="AD1201" t="s">
        <v>22306</v>
      </c>
      <c r="AE1201" t="s">
        <v>22307</v>
      </c>
      <c r="AF1201" t="s">
        <v>22308</v>
      </c>
      <c r="AG1201" t="s">
        <v>22309</v>
      </c>
      <c r="AH1201" t="s">
        <v>22310</v>
      </c>
      <c r="AI1201" t="s">
        <v>22311</v>
      </c>
      <c r="AJ1201" t="s">
        <v>22312</v>
      </c>
    </row>
    <row r="1202" spans="1:36" x14ac:dyDescent="0.25">
      <c r="A1202" t="s">
        <v>12919</v>
      </c>
      <c r="B1202" t="s">
        <v>22313</v>
      </c>
      <c r="C1202" t="str">
        <f>T("176.170")</f>
        <v>176.170</v>
      </c>
      <c r="X1202" t="s">
        <v>22313</v>
      </c>
      <c r="Y1202" t="s">
        <v>22314</v>
      </c>
    </row>
    <row r="1203" spans="1:36" x14ac:dyDescent="0.25">
      <c r="A1203" t="s">
        <v>12920</v>
      </c>
      <c r="B1203" t="s">
        <v>22315</v>
      </c>
      <c r="C1203" t="str">
        <f>T("176.180")</f>
        <v>176.180</v>
      </c>
      <c r="D1203" t="str">
        <f>T("176.300")</f>
        <v>176.300</v>
      </c>
      <c r="X1203" t="s">
        <v>22316</v>
      </c>
      <c r="Y1203" t="s">
        <v>22317</v>
      </c>
      <c r="Z1203" t="s">
        <v>22318</v>
      </c>
      <c r="AA1203" t="s">
        <v>22319</v>
      </c>
      <c r="AB1203" t="s">
        <v>22320</v>
      </c>
      <c r="AC1203" t="s">
        <v>22321</v>
      </c>
    </row>
    <row r="1204" spans="1:36" x14ac:dyDescent="0.25">
      <c r="A1204" t="s">
        <v>12921</v>
      </c>
      <c r="B1204" t="s">
        <v>22322</v>
      </c>
      <c r="C1204" t="str">
        <f>T("175.105")</f>
        <v>175.105</v>
      </c>
      <c r="D1204" t="str">
        <f>T("176.180")</f>
        <v>176.180</v>
      </c>
      <c r="E1204" t="str">
        <f>T("177.1010")</f>
        <v>177.1010</v>
      </c>
      <c r="X1204" t="s">
        <v>22322</v>
      </c>
      <c r="Y1204" t="s">
        <v>22323</v>
      </c>
      <c r="Z1204" t="s">
        <v>22324</v>
      </c>
      <c r="AA1204" t="s">
        <v>22325</v>
      </c>
      <c r="AB1204" t="s">
        <v>22326</v>
      </c>
    </row>
    <row r="1205" spans="1:36" x14ac:dyDescent="0.25">
      <c r="A1205" t="s">
        <v>12922</v>
      </c>
      <c r="B1205" t="s">
        <v>22327</v>
      </c>
      <c r="C1205" t="str">
        <f>T("177.1010")</f>
        <v>177.1010</v>
      </c>
      <c r="D1205" t="str">
        <f>T("177.1630")</f>
        <v>177.1630</v>
      </c>
      <c r="X1205" t="s">
        <v>22327</v>
      </c>
      <c r="Y1205" t="s">
        <v>22328</v>
      </c>
      <c r="Z1205" t="s">
        <v>22329</v>
      </c>
      <c r="AA1205" t="s">
        <v>22330</v>
      </c>
      <c r="AB1205" t="s">
        <v>22331</v>
      </c>
    </row>
    <row r="1206" spans="1:36" x14ac:dyDescent="0.25">
      <c r="A1206" t="s">
        <v>12923</v>
      </c>
      <c r="B1206" t="s">
        <v>22332</v>
      </c>
      <c r="C1206" t="str">
        <f>T("175.105")</f>
        <v>175.105</v>
      </c>
      <c r="D1206" t="str">
        <f>T("176.170")</f>
        <v>176.170</v>
      </c>
      <c r="E1206" t="str">
        <f>T("176.180")</f>
        <v>176.180</v>
      </c>
      <c r="F1206" t="str">
        <f>T("177.1010")</f>
        <v>177.1010</v>
      </c>
      <c r="G1206" t="str">
        <f>T("178.3790")</f>
        <v>178.3790</v>
      </c>
      <c r="X1206" t="s">
        <v>22332</v>
      </c>
      <c r="Y1206" t="s">
        <v>22333</v>
      </c>
      <c r="Z1206" t="s">
        <v>22334</v>
      </c>
      <c r="AA1206" t="s">
        <v>22335</v>
      </c>
      <c r="AB1206" t="s">
        <v>22336</v>
      </c>
    </row>
    <row r="1207" spans="1:36" x14ac:dyDescent="0.25">
      <c r="A1207" t="s">
        <v>12924</v>
      </c>
      <c r="B1207" t="s">
        <v>22337</v>
      </c>
      <c r="C1207" t="str">
        <f>T("178.3400")</f>
        <v>178.3400</v>
      </c>
      <c r="X1207" t="s">
        <v>22338</v>
      </c>
      <c r="Y1207" t="s">
        <v>22339</v>
      </c>
      <c r="Z1207" t="s">
        <v>22340</v>
      </c>
      <c r="AA1207" t="s">
        <v>22341</v>
      </c>
      <c r="AB1207" t="s">
        <v>22342</v>
      </c>
      <c r="AC1207" t="s">
        <v>22343</v>
      </c>
      <c r="AD1207" t="s">
        <v>22344</v>
      </c>
      <c r="AE1207" t="s">
        <v>22345</v>
      </c>
      <c r="AF1207" t="s">
        <v>22346</v>
      </c>
    </row>
    <row r="1208" spans="1:36" x14ac:dyDescent="0.25">
      <c r="A1208" t="s">
        <v>12925</v>
      </c>
      <c r="B1208" t="s">
        <v>22347</v>
      </c>
      <c r="C1208" t="str">
        <f>T("177.1380")</f>
        <v>177.1380</v>
      </c>
      <c r="X1208" t="s">
        <v>22348</v>
      </c>
      <c r="Y1208" t="s">
        <v>22349</v>
      </c>
      <c r="Z1208" t="s">
        <v>22350</v>
      </c>
      <c r="AA1208" t="s">
        <v>22351</v>
      </c>
      <c r="AB1208" t="s">
        <v>22352</v>
      </c>
    </row>
    <row r="1209" spans="1:36" x14ac:dyDescent="0.25">
      <c r="A1209" t="s">
        <v>12926</v>
      </c>
      <c r="B1209" t="s">
        <v>22353</v>
      </c>
      <c r="C1209" t="str">
        <f>T("175.300")</f>
        <v>175.300</v>
      </c>
      <c r="X1209" t="s">
        <v>22354</v>
      </c>
      <c r="Y1209" t="s">
        <v>22355</v>
      </c>
      <c r="Z1209" t="s">
        <v>22356</v>
      </c>
      <c r="AA1209" t="s">
        <v>22357</v>
      </c>
      <c r="AB1209" t="s">
        <v>22358</v>
      </c>
      <c r="AC1209" t="s">
        <v>22359</v>
      </c>
      <c r="AD1209" t="s">
        <v>22360</v>
      </c>
      <c r="AE1209" t="s">
        <v>22353</v>
      </c>
    </row>
    <row r="1210" spans="1:36" x14ac:dyDescent="0.25">
      <c r="A1210" t="s">
        <v>12927</v>
      </c>
      <c r="B1210" t="s">
        <v>22361</v>
      </c>
      <c r="C1210" t="str">
        <f>T("175.105")</f>
        <v>175.105</v>
      </c>
      <c r="X1210" t="s">
        <v>22362</v>
      </c>
      <c r="Y1210" t="s">
        <v>22363</v>
      </c>
    </row>
    <row r="1211" spans="1:36" x14ac:dyDescent="0.25">
      <c r="A1211" t="s">
        <v>12928</v>
      </c>
      <c r="B1211" t="s">
        <v>22364</v>
      </c>
      <c r="C1211" t="str">
        <f>T("175.105")</f>
        <v>175.105</v>
      </c>
      <c r="D1211" t="str">
        <f>T("176.170")</f>
        <v>176.170</v>
      </c>
      <c r="E1211" t="str">
        <f>T("176.180")</f>
        <v>176.180</v>
      </c>
      <c r="F1211" t="str">
        <f>T("178.3790")</f>
        <v>178.3790</v>
      </c>
      <c r="X1211" t="s">
        <v>22365</v>
      </c>
      <c r="Y1211" t="s">
        <v>22366</v>
      </c>
      <c r="Z1211" t="s">
        <v>22364</v>
      </c>
      <c r="AA1211" t="s">
        <v>22367</v>
      </c>
      <c r="AB1211" t="s">
        <v>22368</v>
      </c>
      <c r="AC1211" t="s">
        <v>22369</v>
      </c>
    </row>
    <row r="1212" spans="1:36" x14ac:dyDescent="0.25">
      <c r="A1212" t="s">
        <v>12929</v>
      </c>
      <c r="B1212" t="s">
        <v>22370</v>
      </c>
      <c r="C1212" t="str">
        <f>T("175.105")</f>
        <v>175.105</v>
      </c>
      <c r="X1212" t="s">
        <v>22370</v>
      </c>
      <c r="Y1212" t="s">
        <v>22371</v>
      </c>
      <c r="Z1212" t="s">
        <v>22372</v>
      </c>
      <c r="AA1212" t="s">
        <v>22373</v>
      </c>
      <c r="AB1212" t="s">
        <v>22374</v>
      </c>
      <c r="AC1212" t="s">
        <v>22375</v>
      </c>
    </row>
    <row r="1213" spans="1:36" x14ac:dyDescent="0.25">
      <c r="A1213" t="s">
        <v>12930</v>
      </c>
      <c r="B1213" t="s">
        <v>22376</v>
      </c>
      <c r="C1213" t="str">
        <f>T("175.105")</f>
        <v>175.105</v>
      </c>
      <c r="D1213" t="str">
        <f>T("176.170")</f>
        <v>176.170</v>
      </c>
      <c r="E1213" t="str">
        <f>T("177.1210")</f>
        <v>177.1210</v>
      </c>
      <c r="X1213" t="s">
        <v>22376</v>
      </c>
      <c r="Y1213" t="s">
        <v>22377</v>
      </c>
      <c r="Z1213" t="s">
        <v>22378</v>
      </c>
    </row>
    <row r="1214" spans="1:36" x14ac:dyDescent="0.25">
      <c r="A1214" t="s">
        <v>12931</v>
      </c>
      <c r="B1214" t="s">
        <v>22379</v>
      </c>
      <c r="C1214" t="str">
        <f>T("178.3130")</f>
        <v>178.3130</v>
      </c>
      <c r="X1214" t="s">
        <v>22380</v>
      </c>
      <c r="Y1214" t="s">
        <v>22381</v>
      </c>
      <c r="Z1214" t="s">
        <v>22382</v>
      </c>
      <c r="AA1214" t="s">
        <v>22383</v>
      </c>
      <c r="AB1214" t="s">
        <v>22384</v>
      </c>
      <c r="AC1214" t="s">
        <v>22385</v>
      </c>
      <c r="AD1214" t="s">
        <v>22386</v>
      </c>
      <c r="AE1214" t="s">
        <v>22387</v>
      </c>
    </row>
    <row r="1215" spans="1:36" x14ac:dyDescent="0.25">
      <c r="A1215" t="s">
        <v>12932</v>
      </c>
      <c r="B1215" t="s">
        <v>22388</v>
      </c>
      <c r="C1215" t="str">
        <f>T("175.300")</f>
        <v>175.300</v>
      </c>
      <c r="D1215" t="str">
        <f>T("177.1390")</f>
        <v>177.1390</v>
      </c>
      <c r="E1215" t="str">
        <f>T("177.1590")</f>
        <v>177.1590</v>
      </c>
      <c r="F1215" t="str">
        <f>T("177.2420")</f>
        <v>177.2420</v>
      </c>
      <c r="X1215" t="s">
        <v>22388</v>
      </c>
      <c r="Y1215" t="s">
        <v>22389</v>
      </c>
      <c r="Z1215" t="s">
        <v>22390</v>
      </c>
      <c r="AA1215" t="s">
        <v>22391</v>
      </c>
      <c r="AB1215" t="s">
        <v>22392</v>
      </c>
      <c r="AC1215" t="s">
        <v>22393</v>
      </c>
      <c r="AD1215" t="s">
        <v>22394</v>
      </c>
    </row>
    <row r="1216" spans="1:36" x14ac:dyDescent="0.25">
      <c r="A1216" t="s">
        <v>12933</v>
      </c>
      <c r="B1216" t="s">
        <v>22395</v>
      </c>
      <c r="C1216" t="str">
        <f>T("177.1200")</f>
        <v>177.1200</v>
      </c>
      <c r="X1216" t="s">
        <v>22395</v>
      </c>
      <c r="Y1216" t="s">
        <v>22396</v>
      </c>
      <c r="Z1216" t="s">
        <v>22397</v>
      </c>
    </row>
    <row r="1217" spans="1:32" x14ac:dyDescent="0.25">
      <c r="A1217" t="s">
        <v>12934</v>
      </c>
      <c r="B1217" t="s">
        <v>22398</v>
      </c>
      <c r="C1217" t="str">
        <f>T("178.2010")</f>
        <v>178.2010</v>
      </c>
      <c r="X1217" t="s">
        <v>22398</v>
      </c>
      <c r="Y1217" t="s">
        <v>22399</v>
      </c>
    </row>
    <row r="1218" spans="1:32" x14ac:dyDescent="0.25">
      <c r="A1218" t="s">
        <v>12935</v>
      </c>
      <c r="B1218" t="s">
        <v>22400</v>
      </c>
      <c r="C1218" t="str">
        <f>T("175.105")</f>
        <v>175.105</v>
      </c>
      <c r="D1218" t="str">
        <f>T("176.180")</f>
        <v>176.180</v>
      </c>
      <c r="E1218" t="str">
        <f>T("176.300")</f>
        <v>176.300</v>
      </c>
      <c r="X1218" t="s">
        <v>22400</v>
      </c>
      <c r="Y1218" t="s">
        <v>22401</v>
      </c>
      <c r="Z1218" t="s">
        <v>22402</v>
      </c>
      <c r="AA1218" t="s">
        <v>22403</v>
      </c>
      <c r="AB1218" t="s">
        <v>22404</v>
      </c>
    </row>
    <row r="1219" spans="1:32" x14ac:dyDescent="0.25">
      <c r="A1219" t="s">
        <v>12936</v>
      </c>
      <c r="B1219" t="s">
        <v>22405</v>
      </c>
      <c r="C1219" t="str">
        <f>T("175.105")</f>
        <v>175.105</v>
      </c>
      <c r="X1219" t="s">
        <v>22406</v>
      </c>
      <c r="Y1219" t="s">
        <v>22407</v>
      </c>
      <c r="Z1219" t="s">
        <v>22408</v>
      </c>
      <c r="AA1219" t="s">
        <v>22409</v>
      </c>
      <c r="AB1219" t="s">
        <v>22410</v>
      </c>
      <c r="AC1219" t="s">
        <v>22411</v>
      </c>
      <c r="AD1219" t="s">
        <v>22412</v>
      </c>
      <c r="AE1219" t="s">
        <v>22413</v>
      </c>
      <c r="AF1219" t="s">
        <v>22414</v>
      </c>
    </row>
    <row r="1220" spans="1:32" x14ac:dyDescent="0.25">
      <c r="A1220" t="s">
        <v>12937</v>
      </c>
      <c r="B1220" t="s">
        <v>22415</v>
      </c>
      <c r="C1220" t="str">
        <f>T("175.105")</f>
        <v>175.105</v>
      </c>
      <c r="D1220" t="str">
        <f>T("175.300")</f>
        <v>175.300</v>
      </c>
      <c r="E1220" t="str">
        <f>T("176.170")</f>
        <v>176.170</v>
      </c>
      <c r="F1220" t="str">
        <f>T("176.180")</f>
        <v>176.180</v>
      </c>
      <c r="G1220" t="str">
        <f>T("177.1010")</f>
        <v>177.1010</v>
      </c>
      <c r="X1220" t="s">
        <v>22416</v>
      </c>
      <c r="Y1220" t="s">
        <v>22417</v>
      </c>
      <c r="Z1220" t="s">
        <v>22418</v>
      </c>
      <c r="AA1220" t="s">
        <v>22419</v>
      </c>
      <c r="AB1220" t="s">
        <v>22420</v>
      </c>
      <c r="AC1220" t="s">
        <v>22421</v>
      </c>
    </row>
    <row r="1221" spans="1:32" x14ac:dyDescent="0.25">
      <c r="A1221" t="s">
        <v>12938</v>
      </c>
      <c r="B1221" t="s">
        <v>22422</v>
      </c>
      <c r="C1221" t="str">
        <f>T("175.300")</f>
        <v>175.300</v>
      </c>
      <c r="D1221" t="str">
        <f>T("176.170")</f>
        <v>176.170</v>
      </c>
      <c r="E1221" t="str">
        <f>T("176.180")</f>
        <v>176.180</v>
      </c>
      <c r="X1221" t="s">
        <v>22422</v>
      </c>
      <c r="Y1221" t="s">
        <v>22423</v>
      </c>
      <c r="Z1221" t="s">
        <v>22424</v>
      </c>
      <c r="AA1221" t="s">
        <v>22425</v>
      </c>
    </row>
    <row r="1222" spans="1:32" x14ac:dyDescent="0.25">
      <c r="A1222" t="s">
        <v>12939</v>
      </c>
      <c r="B1222" t="s">
        <v>22426</v>
      </c>
      <c r="C1222" t="str">
        <f>T("175.105")</f>
        <v>175.105</v>
      </c>
      <c r="D1222" t="str">
        <f>T("175.300")</f>
        <v>175.300</v>
      </c>
      <c r="E1222" t="str">
        <f>T("176.180")</f>
        <v>176.180</v>
      </c>
      <c r="X1222" t="s">
        <v>22426</v>
      </c>
      <c r="Y1222" t="s">
        <v>22427</v>
      </c>
    </row>
    <row r="1223" spans="1:32" x14ac:dyDescent="0.25">
      <c r="A1223" t="s">
        <v>12940</v>
      </c>
      <c r="B1223" t="s">
        <v>22428</v>
      </c>
      <c r="C1223" t="str">
        <f>T("175.300")</f>
        <v>175.300</v>
      </c>
      <c r="X1223" t="s">
        <v>22428</v>
      </c>
      <c r="Y1223" t="s">
        <v>22429</v>
      </c>
      <c r="Z1223" t="s">
        <v>22430</v>
      </c>
      <c r="AA1223" t="s">
        <v>22431</v>
      </c>
      <c r="AB1223" t="s">
        <v>22432</v>
      </c>
      <c r="AC1223" t="s">
        <v>22433</v>
      </c>
    </row>
    <row r="1224" spans="1:32" x14ac:dyDescent="0.25">
      <c r="A1224" t="s">
        <v>12941</v>
      </c>
      <c r="B1224" t="s">
        <v>22434</v>
      </c>
      <c r="C1224" t="str">
        <f>T("178.3297")</f>
        <v>178.3297</v>
      </c>
      <c r="X1224" t="s">
        <v>22435</v>
      </c>
      <c r="Y1224" t="s">
        <v>22436</v>
      </c>
      <c r="Z1224" t="s">
        <v>22437</v>
      </c>
      <c r="AA1224" t="s">
        <v>22438</v>
      </c>
      <c r="AB1224" t="s">
        <v>22439</v>
      </c>
      <c r="AC1224" t="s">
        <v>22440</v>
      </c>
    </row>
    <row r="1225" spans="1:32" x14ac:dyDescent="0.25">
      <c r="A1225" t="s">
        <v>12942</v>
      </c>
      <c r="B1225" t="s">
        <v>22441</v>
      </c>
      <c r="C1225" t="str">
        <f>T("177.1010")</f>
        <v>177.1010</v>
      </c>
      <c r="X1225" t="s">
        <v>22441</v>
      </c>
      <c r="Y1225" t="s">
        <v>22442</v>
      </c>
      <c r="Z1225" t="s">
        <v>22443</v>
      </c>
      <c r="AA1225" t="s">
        <v>22444</v>
      </c>
      <c r="AB1225" t="s">
        <v>22445</v>
      </c>
      <c r="AC1225" t="s">
        <v>22446</v>
      </c>
      <c r="AD1225" t="s">
        <v>22447</v>
      </c>
      <c r="AE1225" t="s">
        <v>22448</v>
      </c>
      <c r="AF1225" t="s">
        <v>22449</v>
      </c>
    </row>
    <row r="1226" spans="1:32" x14ac:dyDescent="0.25">
      <c r="A1226" t="s">
        <v>12943</v>
      </c>
      <c r="B1226" t="s">
        <v>22450</v>
      </c>
      <c r="C1226" t="str">
        <f>T("178.2650")</f>
        <v>178.2650</v>
      </c>
      <c r="X1226" t="s">
        <v>22451</v>
      </c>
      <c r="Y1226" t="s">
        <v>22452</v>
      </c>
      <c r="Z1226" t="s">
        <v>22453</v>
      </c>
      <c r="AA1226" t="s">
        <v>22450</v>
      </c>
      <c r="AB1226" t="s">
        <v>22454</v>
      </c>
      <c r="AC1226" t="s">
        <v>22455</v>
      </c>
      <c r="AD1226" t="s">
        <v>22456</v>
      </c>
    </row>
    <row r="1227" spans="1:32" x14ac:dyDescent="0.25">
      <c r="A1227" t="s">
        <v>22457</v>
      </c>
      <c r="B1227" t="s">
        <v>22458</v>
      </c>
      <c r="C1227" t="str">
        <f>T("175.105")</f>
        <v>175.105</v>
      </c>
      <c r="D1227" t="str">
        <f>T("176.170")</f>
        <v>176.170</v>
      </c>
      <c r="E1227" t="str">
        <f>T("177.1200")</f>
        <v>177.1200</v>
      </c>
      <c r="X1227" t="s">
        <v>22458</v>
      </c>
      <c r="Y1227" t="s">
        <v>22459</v>
      </c>
    </row>
    <row r="1228" spans="1:32" x14ac:dyDescent="0.25">
      <c r="A1228" t="s">
        <v>12944</v>
      </c>
      <c r="B1228" t="s">
        <v>22460</v>
      </c>
      <c r="C1228" t="str">
        <f>T("177.1200")</f>
        <v>177.1200</v>
      </c>
      <c r="X1228" t="s">
        <v>22461</v>
      </c>
      <c r="Y1228" t="s">
        <v>22462</v>
      </c>
      <c r="Z1228" t="s">
        <v>22463</v>
      </c>
      <c r="AA1228" t="s">
        <v>22464</v>
      </c>
      <c r="AB1228" t="s">
        <v>22465</v>
      </c>
    </row>
    <row r="1229" spans="1:32" x14ac:dyDescent="0.25">
      <c r="A1229" t="s">
        <v>12945</v>
      </c>
      <c r="B1229" t="s">
        <v>22466</v>
      </c>
      <c r="X1229" t="s">
        <v>22466</v>
      </c>
      <c r="Y1229" t="s">
        <v>22467</v>
      </c>
    </row>
    <row r="1230" spans="1:32" x14ac:dyDescent="0.25">
      <c r="A1230" t="s">
        <v>12946</v>
      </c>
      <c r="B1230" t="s">
        <v>22468</v>
      </c>
      <c r="C1230" t="str">
        <f>T("176.170")</f>
        <v>176.170</v>
      </c>
      <c r="X1230" t="s">
        <v>22469</v>
      </c>
      <c r="Y1230" t="s">
        <v>22470</v>
      </c>
      <c r="Z1230" t="s">
        <v>22471</v>
      </c>
      <c r="AA1230" t="s">
        <v>22472</v>
      </c>
      <c r="AB1230" t="s">
        <v>22473</v>
      </c>
    </row>
    <row r="1231" spans="1:32" x14ac:dyDescent="0.25">
      <c r="A1231" t="s">
        <v>12947</v>
      </c>
      <c r="B1231" t="s">
        <v>22474</v>
      </c>
      <c r="C1231" t="str">
        <f>T("176.170")</f>
        <v>176.170</v>
      </c>
      <c r="X1231" t="s">
        <v>22474</v>
      </c>
      <c r="Y1231" t="s">
        <v>22475</v>
      </c>
      <c r="Z1231" t="s">
        <v>22476</v>
      </c>
      <c r="AA1231" t="s">
        <v>22477</v>
      </c>
    </row>
    <row r="1232" spans="1:32" x14ac:dyDescent="0.25">
      <c r="A1232" t="s">
        <v>12948</v>
      </c>
      <c r="B1232" t="s">
        <v>22478</v>
      </c>
      <c r="C1232" t="str">
        <f>T("175.105")</f>
        <v>175.105</v>
      </c>
      <c r="D1232" t="str">
        <f>T("176.170")</f>
        <v>176.170</v>
      </c>
      <c r="E1232" t="str">
        <f>T("176.180")</f>
        <v>176.180</v>
      </c>
      <c r="X1232" t="s">
        <v>22478</v>
      </c>
      <c r="Y1232" t="s">
        <v>22479</v>
      </c>
      <c r="Z1232" t="s">
        <v>22480</v>
      </c>
      <c r="AA1232" t="s">
        <v>22481</v>
      </c>
      <c r="AB1232" t="s">
        <v>22482</v>
      </c>
      <c r="AC1232" t="s">
        <v>22483</v>
      </c>
      <c r="AD1232" t="s">
        <v>22484</v>
      </c>
    </row>
    <row r="1233" spans="1:30" x14ac:dyDescent="0.25">
      <c r="A1233" t="s">
        <v>12949</v>
      </c>
      <c r="B1233" t="s">
        <v>22485</v>
      </c>
      <c r="C1233" t="str">
        <f>T("177.2550")</f>
        <v>177.2550</v>
      </c>
      <c r="X1233" t="s">
        <v>22486</v>
      </c>
      <c r="Y1233" t="s">
        <v>22487</v>
      </c>
      <c r="Z1233" t="s">
        <v>22485</v>
      </c>
      <c r="AA1233" t="s">
        <v>22488</v>
      </c>
    </row>
    <row r="1234" spans="1:30" x14ac:dyDescent="0.25">
      <c r="A1234" t="s">
        <v>12950</v>
      </c>
      <c r="B1234" t="s">
        <v>22489</v>
      </c>
      <c r="C1234" t="str">
        <f>T("175.105")</f>
        <v>175.105</v>
      </c>
      <c r="X1234" t="s">
        <v>22490</v>
      </c>
      <c r="Y1234" t="s">
        <v>22491</v>
      </c>
      <c r="Z1234" t="s">
        <v>22492</v>
      </c>
      <c r="AA1234" t="s">
        <v>22493</v>
      </c>
      <c r="AB1234" t="s">
        <v>22494</v>
      </c>
    </row>
    <row r="1235" spans="1:30" x14ac:dyDescent="0.25">
      <c r="A1235" t="s">
        <v>12951</v>
      </c>
      <c r="B1235" t="s">
        <v>22495</v>
      </c>
      <c r="C1235" t="str">
        <f>T("177.2800")</f>
        <v>177.2800</v>
      </c>
      <c r="X1235" t="s">
        <v>22495</v>
      </c>
      <c r="Y1235" t="s">
        <v>22496</v>
      </c>
      <c r="Z1235" t="s">
        <v>22497</v>
      </c>
      <c r="AA1235" t="s">
        <v>22498</v>
      </c>
      <c r="AB1235" t="s">
        <v>22499</v>
      </c>
    </row>
    <row r="1236" spans="1:30" x14ac:dyDescent="0.25">
      <c r="A1236" t="s">
        <v>12952</v>
      </c>
      <c r="B1236" t="s">
        <v>22500</v>
      </c>
      <c r="X1236" t="s">
        <v>22500</v>
      </c>
      <c r="Y1236" t="s">
        <v>22501</v>
      </c>
    </row>
    <row r="1237" spans="1:30" x14ac:dyDescent="0.25">
      <c r="A1237" t="s">
        <v>12953</v>
      </c>
      <c r="B1237" t="s">
        <v>22502</v>
      </c>
      <c r="C1237" t="str">
        <f>T("178.3300")</f>
        <v>178.3300</v>
      </c>
      <c r="X1237" t="s">
        <v>22502</v>
      </c>
      <c r="Y1237" t="s">
        <v>22503</v>
      </c>
      <c r="Z1237" t="s">
        <v>22504</v>
      </c>
      <c r="AA1237" t="s">
        <v>22505</v>
      </c>
      <c r="AB1237" t="s">
        <v>22506</v>
      </c>
      <c r="AC1237" t="s">
        <v>22507</v>
      </c>
    </row>
    <row r="1238" spans="1:30" x14ac:dyDescent="0.25">
      <c r="A1238" t="s">
        <v>12954</v>
      </c>
      <c r="B1238" t="s">
        <v>22508</v>
      </c>
      <c r="C1238" t="str">
        <f>T("177.1520")</f>
        <v>177.1520</v>
      </c>
      <c r="X1238" t="s">
        <v>22508</v>
      </c>
      <c r="Y1238" t="s">
        <v>22509</v>
      </c>
      <c r="Z1238" t="s">
        <v>22510</v>
      </c>
    </row>
    <row r="1239" spans="1:30" x14ac:dyDescent="0.25">
      <c r="A1239" t="s">
        <v>12955</v>
      </c>
      <c r="B1239" t="s">
        <v>22511</v>
      </c>
      <c r="C1239" t="str">
        <f>T("175.105")</f>
        <v>175.105</v>
      </c>
      <c r="D1239" t="str">
        <f>T("176.170")</f>
        <v>176.170</v>
      </c>
      <c r="E1239" t="str">
        <f>T("176.180")</f>
        <v>176.180</v>
      </c>
      <c r="X1239" t="s">
        <v>22512</v>
      </c>
      <c r="Y1239" t="s">
        <v>22513</v>
      </c>
      <c r="Z1239" t="s">
        <v>22514</v>
      </c>
      <c r="AA1239" t="s">
        <v>22511</v>
      </c>
    </row>
    <row r="1240" spans="1:30" x14ac:dyDescent="0.25">
      <c r="A1240" t="s">
        <v>8720</v>
      </c>
      <c r="B1240" t="s">
        <v>22515</v>
      </c>
      <c r="C1240" t="str">
        <f>T("178.2010")</f>
        <v>178.2010</v>
      </c>
      <c r="X1240" t="s">
        <v>22516</v>
      </c>
      <c r="Y1240" t="s">
        <v>22517</v>
      </c>
      <c r="Z1240" t="s">
        <v>22518</v>
      </c>
      <c r="AA1240" t="s">
        <v>22519</v>
      </c>
      <c r="AB1240" t="s">
        <v>22520</v>
      </c>
    </row>
    <row r="1241" spans="1:30" x14ac:dyDescent="0.25">
      <c r="A1241" t="s">
        <v>12956</v>
      </c>
      <c r="B1241" t="s">
        <v>22521</v>
      </c>
      <c r="C1241" t="str">
        <f>T("176.170")</f>
        <v>176.170</v>
      </c>
      <c r="X1241" t="s">
        <v>22522</v>
      </c>
      <c r="Y1241" t="s">
        <v>22523</v>
      </c>
      <c r="Z1241" t="s">
        <v>22524</v>
      </c>
    </row>
    <row r="1242" spans="1:30" x14ac:dyDescent="0.25">
      <c r="A1242" t="s">
        <v>12957</v>
      </c>
      <c r="B1242" t="s">
        <v>22525</v>
      </c>
      <c r="C1242" t="str">
        <f>T("177.1200")</f>
        <v>177.1200</v>
      </c>
      <c r="D1242" t="str">
        <f>T("177.1390")</f>
        <v>177.1390</v>
      </c>
      <c r="E1242" t="str">
        <f>T("177.1395")</f>
        <v>177.1395</v>
      </c>
      <c r="F1242" t="str">
        <f>T("177.1520")</f>
        <v>177.1520</v>
      </c>
      <c r="G1242" t="str">
        <f>T("178.1005")</f>
        <v>178.1005</v>
      </c>
      <c r="X1242" t="s">
        <v>22525</v>
      </c>
      <c r="Y1242" t="s">
        <v>22526</v>
      </c>
      <c r="Z1242" t="s">
        <v>22527</v>
      </c>
      <c r="AA1242" t="s">
        <v>22528</v>
      </c>
      <c r="AB1242" t="s">
        <v>22529</v>
      </c>
      <c r="AC1242" t="s">
        <v>22530</v>
      </c>
    </row>
    <row r="1243" spans="1:30" x14ac:dyDescent="0.25">
      <c r="A1243" t="s">
        <v>12958</v>
      </c>
      <c r="B1243" t="s">
        <v>22531</v>
      </c>
      <c r="C1243" t="str">
        <f>T("178.2010")</f>
        <v>178.2010</v>
      </c>
      <c r="D1243" t="str">
        <f>T("178.3570")</f>
        <v>178.3570</v>
      </c>
      <c r="X1243" t="s">
        <v>22531</v>
      </c>
      <c r="Y1243" t="s">
        <v>22532</v>
      </c>
      <c r="Z1243" t="s">
        <v>22533</v>
      </c>
      <c r="AA1243" t="s">
        <v>22534</v>
      </c>
    </row>
    <row r="1244" spans="1:30" x14ac:dyDescent="0.25">
      <c r="A1244" t="s">
        <v>12959</v>
      </c>
      <c r="B1244" t="s">
        <v>22535</v>
      </c>
      <c r="C1244" t="str">
        <f>T("175.300")</f>
        <v>175.300</v>
      </c>
      <c r="X1244" t="s">
        <v>22535</v>
      </c>
      <c r="Y1244" t="s">
        <v>22536</v>
      </c>
      <c r="Z1244" t="s">
        <v>22537</v>
      </c>
      <c r="AA1244" t="s">
        <v>22538</v>
      </c>
    </row>
    <row r="1245" spans="1:30" x14ac:dyDescent="0.25">
      <c r="A1245" t="s">
        <v>12960</v>
      </c>
      <c r="B1245" t="s">
        <v>22539</v>
      </c>
      <c r="X1245" t="s">
        <v>22539</v>
      </c>
      <c r="Y1245" t="s">
        <v>22540</v>
      </c>
      <c r="Z1245" t="s">
        <v>22541</v>
      </c>
      <c r="AA1245" t="s">
        <v>22542</v>
      </c>
      <c r="AB1245" t="s">
        <v>22543</v>
      </c>
    </row>
    <row r="1246" spans="1:30" x14ac:dyDescent="0.25">
      <c r="A1246" t="s">
        <v>12961</v>
      </c>
      <c r="B1246" t="s">
        <v>22544</v>
      </c>
      <c r="C1246" t="str">
        <f>T("175.105")</f>
        <v>175.105</v>
      </c>
      <c r="D1246" t="str">
        <f>T("175.300")</f>
        <v>175.300</v>
      </c>
      <c r="E1246" t="str">
        <f>T("176.180")</f>
        <v>176.180</v>
      </c>
      <c r="X1246" t="s">
        <v>22544</v>
      </c>
      <c r="Y1246" t="s">
        <v>22545</v>
      </c>
      <c r="Z1246" t="s">
        <v>22546</v>
      </c>
      <c r="AA1246" t="s">
        <v>22547</v>
      </c>
      <c r="AB1246" t="s">
        <v>22548</v>
      </c>
      <c r="AC1246" t="s">
        <v>22549</v>
      </c>
      <c r="AD1246" t="s">
        <v>22550</v>
      </c>
    </row>
    <row r="1247" spans="1:30" x14ac:dyDescent="0.25">
      <c r="A1247" t="s">
        <v>12962</v>
      </c>
      <c r="B1247" t="s">
        <v>22551</v>
      </c>
      <c r="C1247" t="str">
        <f>T("176.170")</f>
        <v>176.170</v>
      </c>
      <c r="X1247" t="s">
        <v>22552</v>
      </c>
    </row>
    <row r="1248" spans="1:30" x14ac:dyDescent="0.25">
      <c r="A1248" t="s">
        <v>12963</v>
      </c>
      <c r="B1248" t="s">
        <v>22553</v>
      </c>
      <c r="C1248" t="str">
        <f>T("175.105")</f>
        <v>175.105</v>
      </c>
      <c r="D1248" t="str">
        <f>T("177.1680")</f>
        <v>177.1680</v>
      </c>
      <c r="X1248" t="s">
        <v>22553</v>
      </c>
      <c r="Y1248" t="s">
        <v>22554</v>
      </c>
      <c r="Z1248" t="s">
        <v>22555</v>
      </c>
      <c r="AA1248" t="s">
        <v>22556</v>
      </c>
      <c r="AB1248" t="s">
        <v>22557</v>
      </c>
    </row>
    <row r="1249" spans="1:34" x14ac:dyDescent="0.25">
      <c r="A1249" t="s">
        <v>12964</v>
      </c>
      <c r="B1249" t="s">
        <v>22558</v>
      </c>
      <c r="C1249" t="str">
        <f>T("175.300")</f>
        <v>175.300</v>
      </c>
      <c r="X1249" t="s">
        <v>22558</v>
      </c>
      <c r="Y1249" t="s">
        <v>22559</v>
      </c>
      <c r="Z1249" t="s">
        <v>22560</v>
      </c>
      <c r="AA1249" t="s">
        <v>22561</v>
      </c>
    </row>
    <row r="1250" spans="1:34" x14ac:dyDescent="0.25">
      <c r="A1250" t="s">
        <v>12965</v>
      </c>
      <c r="B1250" t="s">
        <v>22562</v>
      </c>
      <c r="C1250" t="str">
        <f>T("175.105")</f>
        <v>175.105</v>
      </c>
      <c r="D1250" t="str">
        <f>T("176.180")</f>
        <v>176.180</v>
      </c>
      <c r="X1250" t="s">
        <v>22563</v>
      </c>
      <c r="Y1250" t="s">
        <v>22564</v>
      </c>
      <c r="Z1250" t="s">
        <v>22565</v>
      </c>
      <c r="AA1250" t="s">
        <v>22566</v>
      </c>
      <c r="AB1250" t="s">
        <v>22567</v>
      </c>
      <c r="AC1250" t="s">
        <v>22568</v>
      </c>
      <c r="AD1250" t="s">
        <v>22569</v>
      </c>
      <c r="AE1250" t="s">
        <v>22570</v>
      </c>
    </row>
    <row r="1251" spans="1:34" x14ac:dyDescent="0.25">
      <c r="A1251" t="s">
        <v>12966</v>
      </c>
      <c r="B1251" t="s">
        <v>22571</v>
      </c>
      <c r="C1251" t="str">
        <f>T("177.1550")</f>
        <v>177.1550</v>
      </c>
      <c r="X1251" t="s">
        <v>22571</v>
      </c>
      <c r="Y1251" t="s">
        <v>22572</v>
      </c>
      <c r="Z1251" t="s">
        <v>22573</v>
      </c>
    </row>
    <row r="1252" spans="1:34" x14ac:dyDescent="0.25">
      <c r="A1252" t="s">
        <v>12967</v>
      </c>
      <c r="B1252" t="s">
        <v>22574</v>
      </c>
      <c r="C1252" t="str">
        <f>T("177.2415")</f>
        <v>177.2415</v>
      </c>
      <c r="X1252" t="s">
        <v>22575</v>
      </c>
      <c r="Y1252" t="s">
        <v>22576</v>
      </c>
      <c r="Z1252" t="s">
        <v>22577</v>
      </c>
      <c r="AA1252" t="s">
        <v>22578</v>
      </c>
      <c r="AB1252" t="s">
        <v>22579</v>
      </c>
      <c r="AC1252" t="s">
        <v>22580</v>
      </c>
      <c r="AD1252" t="s">
        <v>22581</v>
      </c>
      <c r="AE1252" t="s">
        <v>22582</v>
      </c>
      <c r="AF1252" t="s">
        <v>22583</v>
      </c>
      <c r="AG1252" t="s">
        <v>22584</v>
      </c>
      <c r="AH1252" t="s">
        <v>22585</v>
      </c>
    </row>
    <row r="1253" spans="1:34" x14ac:dyDescent="0.25">
      <c r="A1253" t="s">
        <v>12968</v>
      </c>
      <c r="B1253" t="s">
        <v>22586</v>
      </c>
      <c r="C1253" t="str">
        <f>T("177.2420")</f>
        <v>177.2420</v>
      </c>
      <c r="X1253" t="s">
        <v>22586</v>
      </c>
      <c r="Y1253" t="s">
        <v>22587</v>
      </c>
      <c r="Z1253" t="s">
        <v>22588</v>
      </c>
      <c r="AA1253" t="s">
        <v>22589</v>
      </c>
      <c r="AB1253" t="s">
        <v>22590</v>
      </c>
    </row>
    <row r="1254" spans="1:34" x14ac:dyDescent="0.25">
      <c r="A1254" t="s">
        <v>12969</v>
      </c>
      <c r="B1254" t="s">
        <v>22591</v>
      </c>
      <c r="C1254" t="str">
        <f>T("177.2500")</f>
        <v>177.2500</v>
      </c>
      <c r="X1254" t="s">
        <v>22592</v>
      </c>
      <c r="Y1254" t="s">
        <v>22593</v>
      </c>
      <c r="Z1254" t="s">
        <v>22594</v>
      </c>
      <c r="AA1254" t="s">
        <v>22595</v>
      </c>
    </row>
    <row r="1255" spans="1:34" x14ac:dyDescent="0.25">
      <c r="A1255" t="s">
        <v>12970</v>
      </c>
      <c r="B1255" t="s">
        <v>22596</v>
      </c>
      <c r="C1255" t="str">
        <f>T("177.2600")</f>
        <v>177.2600</v>
      </c>
      <c r="X1255" t="s">
        <v>22596</v>
      </c>
      <c r="Y1255" t="s">
        <v>22597</v>
      </c>
      <c r="Z1255" t="s">
        <v>22598</v>
      </c>
      <c r="AA1255" t="s">
        <v>22599</v>
      </c>
      <c r="AB1255" t="s">
        <v>22600</v>
      </c>
      <c r="AC1255" t="s">
        <v>22601</v>
      </c>
      <c r="AD1255" t="s">
        <v>22602</v>
      </c>
    </row>
    <row r="1256" spans="1:34" x14ac:dyDescent="0.25">
      <c r="A1256" t="s">
        <v>12971</v>
      </c>
      <c r="B1256" t="s">
        <v>22603</v>
      </c>
      <c r="C1256" t="str">
        <f>T("175.300")</f>
        <v>175.300</v>
      </c>
      <c r="D1256" t="str">
        <f>T("177.2470")</f>
        <v>177.2470</v>
      </c>
      <c r="E1256" t="str">
        <f>T("178.2010")</f>
        <v>178.2010</v>
      </c>
      <c r="F1256" t="str">
        <f>T("181.29")</f>
        <v>181.29</v>
      </c>
      <c r="X1256" t="s">
        <v>22603</v>
      </c>
      <c r="Y1256" t="s">
        <v>22604</v>
      </c>
      <c r="Z1256" t="s">
        <v>22605</v>
      </c>
      <c r="AA1256" t="s">
        <v>22606</v>
      </c>
    </row>
    <row r="1257" spans="1:34" x14ac:dyDescent="0.25">
      <c r="A1257" t="s">
        <v>12972</v>
      </c>
      <c r="B1257" t="s">
        <v>22607</v>
      </c>
      <c r="C1257" t="str">
        <f>T("175.300")</f>
        <v>175.300</v>
      </c>
      <c r="D1257" t="str">
        <f>T("176.170")</f>
        <v>176.170</v>
      </c>
      <c r="X1257" t="s">
        <v>22608</v>
      </c>
      <c r="Y1257" t="s">
        <v>22609</v>
      </c>
      <c r="Z1257" t="s">
        <v>22610</v>
      </c>
    </row>
    <row r="1258" spans="1:34" x14ac:dyDescent="0.25">
      <c r="A1258" t="s">
        <v>12973</v>
      </c>
      <c r="B1258" t="s">
        <v>22611</v>
      </c>
      <c r="C1258" t="str">
        <f>T("175.105")</f>
        <v>175.105</v>
      </c>
      <c r="X1258" t="s">
        <v>22612</v>
      </c>
      <c r="Y1258" t="s">
        <v>22613</v>
      </c>
      <c r="Z1258" t="s">
        <v>22614</v>
      </c>
      <c r="AA1258" t="s">
        <v>22615</v>
      </c>
      <c r="AB1258" t="s">
        <v>22611</v>
      </c>
    </row>
    <row r="1259" spans="1:34" x14ac:dyDescent="0.25">
      <c r="A1259" t="s">
        <v>12974</v>
      </c>
      <c r="B1259" t="s">
        <v>22616</v>
      </c>
      <c r="C1259" t="str">
        <f>T("177.1200")</f>
        <v>177.1200</v>
      </c>
      <c r="D1259" t="str">
        <f>T("177.1500")</f>
        <v>177.1500</v>
      </c>
      <c r="E1259" t="str">
        <f>T("177.2355")</f>
        <v>177.2355</v>
      </c>
      <c r="X1259" t="s">
        <v>22616</v>
      </c>
      <c r="Y1259" t="s">
        <v>22617</v>
      </c>
      <c r="Z1259" t="s">
        <v>22618</v>
      </c>
      <c r="AA1259" t="s">
        <v>22619</v>
      </c>
      <c r="AB1259" t="s">
        <v>22620</v>
      </c>
      <c r="AC1259" t="s">
        <v>22621</v>
      </c>
      <c r="AD1259" t="s">
        <v>22622</v>
      </c>
    </row>
    <row r="1260" spans="1:34" x14ac:dyDescent="0.25">
      <c r="A1260" t="s">
        <v>12975</v>
      </c>
      <c r="B1260" t="s">
        <v>22623</v>
      </c>
      <c r="C1260" t="str">
        <f>T("175.320")</f>
        <v>175.320</v>
      </c>
      <c r="D1260" t="str">
        <f>T("177.1010")</f>
        <v>177.1010</v>
      </c>
      <c r="E1260" t="str">
        <f>T("177.1630")</f>
        <v>177.1630</v>
      </c>
      <c r="X1260" t="s">
        <v>22623</v>
      </c>
      <c r="Y1260" t="s">
        <v>22624</v>
      </c>
      <c r="Z1260" t="s">
        <v>22625</v>
      </c>
      <c r="AA1260" t="s">
        <v>22626</v>
      </c>
      <c r="AB1260" t="s">
        <v>22627</v>
      </c>
    </row>
    <row r="1261" spans="1:34" x14ac:dyDescent="0.25">
      <c r="A1261" t="s">
        <v>12976</v>
      </c>
      <c r="B1261" t="s">
        <v>22628</v>
      </c>
      <c r="C1261" t="str">
        <f>T("176.170")</f>
        <v>176.170</v>
      </c>
      <c r="X1261" t="s">
        <v>22629</v>
      </c>
      <c r="Y1261" t="s">
        <v>22628</v>
      </c>
      <c r="Z1261" t="s">
        <v>22630</v>
      </c>
      <c r="AA1261" t="s">
        <v>22631</v>
      </c>
      <c r="AB1261" t="s">
        <v>22632</v>
      </c>
    </row>
    <row r="1262" spans="1:34" x14ac:dyDescent="0.25">
      <c r="A1262" t="s">
        <v>12977</v>
      </c>
      <c r="B1262" t="s">
        <v>22633</v>
      </c>
      <c r="C1262" t="str">
        <f>T("177.1500")</f>
        <v>177.1500</v>
      </c>
      <c r="X1262" t="s">
        <v>22633</v>
      </c>
      <c r="Y1262" t="s">
        <v>22634</v>
      </c>
      <c r="Z1262" t="s">
        <v>22635</v>
      </c>
    </row>
    <row r="1263" spans="1:34" x14ac:dyDescent="0.25">
      <c r="A1263" t="s">
        <v>12978</v>
      </c>
      <c r="B1263" t="s">
        <v>22636</v>
      </c>
      <c r="C1263" t="str">
        <f>T("177.1500")</f>
        <v>177.1500</v>
      </c>
      <c r="X1263" t="s">
        <v>22636</v>
      </c>
      <c r="Y1263" t="s">
        <v>22637</v>
      </c>
      <c r="Z1263" t="s">
        <v>22638</v>
      </c>
    </row>
    <row r="1264" spans="1:34" x14ac:dyDescent="0.25">
      <c r="A1264" t="s">
        <v>12979</v>
      </c>
      <c r="B1264" t="s">
        <v>22639</v>
      </c>
      <c r="C1264" t="str">
        <f>T("177.1390")</f>
        <v>177.1390</v>
      </c>
      <c r="X1264" t="s">
        <v>22640</v>
      </c>
      <c r="Y1264" t="s">
        <v>22641</v>
      </c>
      <c r="Z1264" t="s">
        <v>22642</v>
      </c>
      <c r="AA1264" t="s">
        <v>22643</v>
      </c>
    </row>
    <row r="1265" spans="1:31" x14ac:dyDescent="0.25">
      <c r="A1265" t="s">
        <v>12980</v>
      </c>
      <c r="B1265" t="s">
        <v>22644</v>
      </c>
      <c r="C1265" t="str">
        <f>T("178.2010")</f>
        <v>178.2010</v>
      </c>
      <c r="X1265" t="s">
        <v>22645</v>
      </c>
      <c r="Y1265" t="s">
        <v>22646</v>
      </c>
      <c r="Z1265" t="s">
        <v>22647</v>
      </c>
      <c r="AA1265" t="s">
        <v>22648</v>
      </c>
      <c r="AB1265" t="s">
        <v>22649</v>
      </c>
      <c r="AC1265" t="s">
        <v>22650</v>
      </c>
      <c r="AD1265" t="s">
        <v>22651</v>
      </c>
    </row>
    <row r="1266" spans="1:31" x14ac:dyDescent="0.25">
      <c r="A1266" t="s">
        <v>12981</v>
      </c>
      <c r="B1266" t="s">
        <v>22652</v>
      </c>
      <c r="C1266" t="str">
        <f>T("176.300")</f>
        <v>176.300</v>
      </c>
      <c r="X1266" t="s">
        <v>22653</v>
      </c>
      <c r="Y1266" t="s">
        <v>22654</v>
      </c>
      <c r="Z1266" t="s">
        <v>22655</v>
      </c>
      <c r="AA1266" t="s">
        <v>22656</v>
      </c>
    </row>
    <row r="1267" spans="1:31" x14ac:dyDescent="0.25">
      <c r="A1267" t="s">
        <v>12982</v>
      </c>
      <c r="B1267" t="s">
        <v>22657</v>
      </c>
      <c r="C1267" t="str">
        <f>T("176.170")</f>
        <v>176.170</v>
      </c>
      <c r="X1267" t="s">
        <v>22657</v>
      </c>
      <c r="Y1267" t="s">
        <v>22658</v>
      </c>
      <c r="Z1267" t="s">
        <v>22659</v>
      </c>
      <c r="AA1267" t="s">
        <v>22660</v>
      </c>
      <c r="AB1267" t="s">
        <v>22661</v>
      </c>
      <c r="AC1267" t="s">
        <v>22662</v>
      </c>
      <c r="AD1267" t="s">
        <v>22663</v>
      </c>
    </row>
    <row r="1268" spans="1:31" x14ac:dyDescent="0.25">
      <c r="A1268" t="s">
        <v>12983</v>
      </c>
      <c r="B1268" t="s">
        <v>22664</v>
      </c>
      <c r="C1268" t="str">
        <f>T("176.170")</f>
        <v>176.170</v>
      </c>
      <c r="X1268" t="s">
        <v>22664</v>
      </c>
      <c r="Y1268" t="s">
        <v>22665</v>
      </c>
      <c r="Z1268" t="s">
        <v>22666</v>
      </c>
      <c r="AA1268" t="s">
        <v>22667</v>
      </c>
      <c r="AB1268" t="s">
        <v>22668</v>
      </c>
      <c r="AC1268" t="s">
        <v>22669</v>
      </c>
      <c r="AD1268" t="s">
        <v>22670</v>
      </c>
    </row>
    <row r="1269" spans="1:31" x14ac:dyDescent="0.25">
      <c r="A1269" t="s">
        <v>12984</v>
      </c>
      <c r="B1269" t="s">
        <v>22671</v>
      </c>
      <c r="C1269" t="str">
        <f>T("176.170")</f>
        <v>176.170</v>
      </c>
      <c r="X1269" t="s">
        <v>22672</v>
      </c>
      <c r="Y1269" t="s">
        <v>22673</v>
      </c>
    </row>
    <row r="1270" spans="1:31" x14ac:dyDescent="0.25">
      <c r="A1270" t="s">
        <v>12985</v>
      </c>
      <c r="B1270" t="s">
        <v>22674</v>
      </c>
      <c r="C1270" t="str">
        <f>T("176.170")</f>
        <v>176.170</v>
      </c>
      <c r="X1270" t="s">
        <v>22675</v>
      </c>
      <c r="Y1270" t="s">
        <v>22676</v>
      </c>
    </row>
    <row r="1271" spans="1:31" x14ac:dyDescent="0.25">
      <c r="A1271" t="s">
        <v>12986</v>
      </c>
      <c r="B1271" t="s">
        <v>22677</v>
      </c>
      <c r="C1271" t="str">
        <f>T("175.105")</f>
        <v>175.105</v>
      </c>
      <c r="D1271" t="str">
        <f>T("178.3400")</f>
        <v>178.3400</v>
      </c>
      <c r="X1271" t="s">
        <v>22678</v>
      </c>
      <c r="Y1271" t="s">
        <v>22679</v>
      </c>
      <c r="Z1271" t="s">
        <v>22677</v>
      </c>
      <c r="AA1271" t="s">
        <v>22680</v>
      </c>
      <c r="AB1271" t="s">
        <v>22681</v>
      </c>
      <c r="AC1271" t="s">
        <v>22682</v>
      </c>
      <c r="AD1271" t="s">
        <v>22683</v>
      </c>
      <c r="AE1271" t="s">
        <v>22684</v>
      </c>
    </row>
    <row r="1272" spans="1:31" x14ac:dyDescent="0.25">
      <c r="A1272" t="s">
        <v>12987</v>
      </c>
      <c r="B1272" t="s">
        <v>22685</v>
      </c>
      <c r="C1272" t="str">
        <f>T("178.3295")</f>
        <v>178.3295</v>
      </c>
      <c r="X1272" t="s">
        <v>22685</v>
      </c>
      <c r="Y1272" t="s">
        <v>22686</v>
      </c>
      <c r="Z1272" t="s">
        <v>22687</v>
      </c>
      <c r="AA1272" t="s">
        <v>22688</v>
      </c>
      <c r="AB1272" t="s">
        <v>22689</v>
      </c>
      <c r="AC1272" t="s">
        <v>22690</v>
      </c>
      <c r="AD1272" t="s">
        <v>22691</v>
      </c>
      <c r="AE1272" t="s">
        <v>22692</v>
      </c>
    </row>
    <row r="1273" spans="1:31" x14ac:dyDescent="0.25">
      <c r="A1273" t="s">
        <v>12988</v>
      </c>
      <c r="B1273" t="s">
        <v>22693</v>
      </c>
      <c r="C1273" t="str">
        <f>T("175.105")</f>
        <v>175.105</v>
      </c>
      <c r="D1273" t="str">
        <f>T("175.300")</f>
        <v>175.300</v>
      </c>
      <c r="E1273" t="str">
        <f>T("176.170")</f>
        <v>176.170</v>
      </c>
      <c r="F1273" t="str">
        <f>T("176.180")</f>
        <v>176.180</v>
      </c>
      <c r="X1273" t="s">
        <v>22693</v>
      </c>
      <c r="Y1273" t="s">
        <v>22694</v>
      </c>
      <c r="Z1273" t="s">
        <v>22695</v>
      </c>
    </row>
    <row r="1274" spans="1:31" x14ac:dyDescent="0.25">
      <c r="A1274" t="s">
        <v>12989</v>
      </c>
      <c r="B1274" t="s">
        <v>22696</v>
      </c>
      <c r="C1274" t="str">
        <f>T("175.105")</f>
        <v>175.105</v>
      </c>
      <c r="D1274" t="str">
        <f>T("177.2010")</f>
        <v>177.2010</v>
      </c>
      <c r="X1274" t="s">
        <v>22696</v>
      </c>
      <c r="Y1274" t="s">
        <v>22697</v>
      </c>
      <c r="Z1274" t="s">
        <v>22698</v>
      </c>
      <c r="AA1274" t="s">
        <v>22699</v>
      </c>
      <c r="AB1274" t="s">
        <v>22700</v>
      </c>
    </row>
    <row r="1275" spans="1:31" x14ac:dyDescent="0.25">
      <c r="A1275" t="s">
        <v>12990</v>
      </c>
      <c r="B1275" t="s">
        <v>22701</v>
      </c>
      <c r="C1275" t="str">
        <f>T("175.105")</f>
        <v>175.105</v>
      </c>
      <c r="X1275" t="s">
        <v>22702</v>
      </c>
      <c r="Y1275" t="s">
        <v>22703</v>
      </c>
      <c r="Z1275" t="s">
        <v>22701</v>
      </c>
      <c r="AA1275" t="s">
        <v>22704</v>
      </c>
      <c r="AB1275" t="s">
        <v>22705</v>
      </c>
      <c r="AC1275" t="s">
        <v>22706</v>
      </c>
    </row>
    <row r="1276" spans="1:31" x14ac:dyDescent="0.25">
      <c r="A1276" t="s">
        <v>12991</v>
      </c>
      <c r="B1276" t="s">
        <v>22707</v>
      </c>
      <c r="C1276" t="str">
        <f>T("177.1680")</f>
        <v>177.1680</v>
      </c>
      <c r="X1276" t="s">
        <v>22708</v>
      </c>
      <c r="Y1276" t="s">
        <v>22709</v>
      </c>
      <c r="Z1276" t="s">
        <v>22710</v>
      </c>
      <c r="AA1276" t="s">
        <v>22711</v>
      </c>
    </row>
    <row r="1277" spans="1:31" x14ac:dyDescent="0.25">
      <c r="A1277" t="s">
        <v>12992</v>
      </c>
      <c r="B1277" t="s">
        <v>22712</v>
      </c>
      <c r="C1277" t="str">
        <f>T("175.105")</f>
        <v>175.105</v>
      </c>
      <c r="X1277" t="s">
        <v>22713</v>
      </c>
      <c r="Y1277" t="s">
        <v>22714</v>
      </c>
      <c r="Z1277" t="s">
        <v>22715</v>
      </c>
      <c r="AA1277" t="s">
        <v>22716</v>
      </c>
      <c r="AB1277" t="s">
        <v>22717</v>
      </c>
      <c r="AC1277" t="s">
        <v>22718</v>
      </c>
      <c r="AD1277" t="s">
        <v>22719</v>
      </c>
      <c r="AE1277" t="s">
        <v>22720</v>
      </c>
    </row>
    <row r="1278" spans="1:31" x14ac:dyDescent="0.25">
      <c r="A1278" t="s">
        <v>12993</v>
      </c>
      <c r="B1278" t="s">
        <v>22721</v>
      </c>
      <c r="C1278" t="str">
        <f>T("177.1210")</f>
        <v>177.1210</v>
      </c>
      <c r="X1278" t="s">
        <v>22721</v>
      </c>
      <c r="Y1278" t="s">
        <v>22722</v>
      </c>
      <c r="Z1278" t="s">
        <v>22723</v>
      </c>
      <c r="AA1278" t="s">
        <v>22724</v>
      </c>
    </row>
    <row r="1279" spans="1:31" x14ac:dyDescent="0.25">
      <c r="A1279" t="s">
        <v>12994</v>
      </c>
      <c r="B1279" t="s">
        <v>22725</v>
      </c>
      <c r="C1279" t="str">
        <f>T("176.300")</f>
        <v>176.300</v>
      </c>
      <c r="X1279" t="s">
        <v>22725</v>
      </c>
      <c r="Y1279" t="s">
        <v>22726</v>
      </c>
      <c r="Z1279" t="s">
        <v>22727</v>
      </c>
    </row>
    <row r="1280" spans="1:31" x14ac:dyDescent="0.25">
      <c r="A1280" t="s">
        <v>11733</v>
      </c>
      <c r="B1280" t="s">
        <v>22728</v>
      </c>
      <c r="C1280" t="str">
        <f>T("178.2010")</f>
        <v>178.2010</v>
      </c>
      <c r="X1280" t="s">
        <v>22728</v>
      </c>
      <c r="Y1280" t="s">
        <v>22729</v>
      </c>
      <c r="Z1280" t="s">
        <v>22730</v>
      </c>
      <c r="AA1280" t="s">
        <v>22731</v>
      </c>
      <c r="AB1280" t="s">
        <v>22732</v>
      </c>
      <c r="AC1280" t="s">
        <v>22733</v>
      </c>
      <c r="AD1280" t="s">
        <v>22734</v>
      </c>
      <c r="AE1280" t="s">
        <v>22735</v>
      </c>
    </row>
    <row r="1281" spans="1:31" x14ac:dyDescent="0.25">
      <c r="A1281" t="s">
        <v>12995</v>
      </c>
      <c r="B1281" t="s">
        <v>22736</v>
      </c>
      <c r="C1281" t="str">
        <f>T("178.2010")</f>
        <v>178.2010</v>
      </c>
      <c r="X1281" t="s">
        <v>22736</v>
      </c>
      <c r="Y1281" t="s">
        <v>22737</v>
      </c>
      <c r="Z1281" t="s">
        <v>22738</v>
      </c>
      <c r="AA1281" t="s">
        <v>22739</v>
      </c>
      <c r="AB1281" t="s">
        <v>22740</v>
      </c>
    </row>
    <row r="1282" spans="1:31" x14ac:dyDescent="0.25">
      <c r="A1282" t="s">
        <v>12996</v>
      </c>
      <c r="B1282" t="s">
        <v>22741</v>
      </c>
      <c r="X1282" t="s">
        <v>22741</v>
      </c>
      <c r="Y1282" t="s">
        <v>22742</v>
      </c>
    </row>
    <row r="1283" spans="1:31" x14ac:dyDescent="0.25">
      <c r="A1283" t="s">
        <v>12997</v>
      </c>
      <c r="B1283" t="s">
        <v>22743</v>
      </c>
      <c r="C1283" t="str">
        <f>T("176.180")</f>
        <v>176.180</v>
      </c>
      <c r="X1283" t="s">
        <v>22744</v>
      </c>
      <c r="Y1283" t="s">
        <v>22745</v>
      </c>
      <c r="Z1283" t="s">
        <v>22746</v>
      </c>
      <c r="AA1283" t="s">
        <v>22747</v>
      </c>
      <c r="AB1283" t="s">
        <v>22748</v>
      </c>
      <c r="AC1283" t="s">
        <v>22749</v>
      </c>
    </row>
    <row r="1284" spans="1:31" x14ac:dyDescent="0.25">
      <c r="A1284" t="s">
        <v>12998</v>
      </c>
      <c r="B1284" t="s">
        <v>22750</v>
      </c>
      <c r="C1284" t="str">
        <f>T("177.1520")</f>
        <v>177.1520</v>
      </c>
      <c r="D1284" t="str">
        <f>T("177.2800")</f>
        <v>177.2800</v>
      </c>
      <c r="E1284" t="str">
        <f>T("178.3297")</f>
        <v>178.3297</v>
      </c>
      <c r="X1284" t="s">
        <v>22751</v>
      </c>
      <c r="Y1284" t="s">
        <v>22752</v>
      </c>
      <c r="Z1284" t="s">
        <v>22753</v>
      </c>
      <c r="AA1284" t="s">
        <v>22754</v>
      </c>
      <c r="AB1284" t="s">
        <v>22755</v>
      </c>
      <c r="AC1284" t="s">
        <v>22750</v>
      </c>
    </row>
    <row r="1285" spans="1:31" x14ac:dyDescent="0.25">
      <c r="A1285" t="s">
        <v>12999</v>
      </c>
      <c r="B1285" t="s">
        <v>22756</v>
      </c>
      <c r="C1285" t="str">
        <f>T("175.300")</f>
        <v>175.300</v>
      </c>
      <c r="X1285" t="s">
        <v>22756</v>
      </c>
      <c r="Y1285" t="s">
        <v>22757</v>
      </c>
      <c r="Z1285" t="s">
        <v>22758</v>
      </c>
      <c r="AA1285" t="s">
        <v>22759</v>
      </c>
      <c r="AB1285" t="s">
        <v>22760</v>
      </c>
      <c r="AC1285" t="s">
        <v>22761</v>
      </c>
    </row>
    <row r="1286" spans="1:31" x14ac:dyDescent="0.25">
      <c r="A1286" t="s">
        <v>13000</v>
      </c>
      <c r="B1286" t="s">
        <v>22762</v>
      </c>
      <c r="C1286" t="str">
        <f>T("175.105")</f>
        <v>175.105</v>
      </c>
      <c r="D1286" t="str">
        <f>T("177.1635")</f>
        <v>177.1635</v>
      </c>
      <c r="X1286" t="s">
        <v>22762</v>
      </c>
      <c r="Y1286" t="s">
        <v>22763</v>
      </c>
      <c r="Z1286" t="s">
        <v>22764</v>
      </c>
      <c r="AA1286" t="s">
        <v>22765</v>
      </c>
      <c r="AB1286" t="s">
        <v>22766</v>
      </c>
      <c r="AC1286" t="s">
        <v>22767</v>
      </c>
      <c r="AD1286" t="s">
        <v>22768</v>
      </c>
      <c r="AE1286" t="s">
        <v>22769</v>
      </c>
    </row>
    <row r="1287" spans="1:31" x14ac:dyDescent="0.25">
      <c r="A1287" t="s">
        <v>8748</v>
      </c>
      <c r="B1287" t="s">
        <v>22770</v>
      </c>
      <c r="C1287" t="str">
        <f>T("178.3740")</f>
        <v>178.3740</v>
      </c>
      <c r="X1287" t="s">
        <v>22770</v>
      </c>
      <c r="Y1287" t="s">
        <v>22771</v>
      </c>
    </row>
    <row r="1288" spans="1:31" x14ac:dyDescent="0.25">
      <c r="A1288" t="s">
        <v>13001</v>
      </c>
      <c r="B1288" t="s">
        <v>22772</v>
      </c>
      <c r="C1288" t="str">
        <f>T("173.370")</f>
        <v>173.370</v>
      </c>
      <c r="D1288" t="str">
        <f>T("178.1010")</f>
        <v>178.1010</v>
      </c>
      <c r="X1288" t="s">
        <v>22773</v>
      </c>
      <c r="Y1288" t="s">
        <v>22774</v>
      </c>
      <c r="Z1288" t="s">
        <v>22772</v>
      </c>
    </row>
    <row r="1289" spans="1:31" x14ac:dyDescent="0.25">
      <c r="A1289" t="s">
        <v>13002</v>
      </c>
      <c r="B1289" t="s">
        <v>22775</v>
      </c>
      <c r="X1289" t="s">
        <v>22775</v>
      </c>
    </row>
    <row r="1290" spans="1:31" x14ac:dyDescent="0.25">
      <c r="A1290" t="s">
        <v>13003</v>
      </c>
      <c r="B1290" t="s">
        <v>22776</v>
      </c>
      <c r="C1290" t="str">
        <f>T("175.320")</f>
        <v>175.320</v>
      </c>
      <c r="D1290" t="str">
        <f>T("177.1010")</f>
        <v>177.1010</v>
      </c>
      <c r="E1290" t="str">
        <f>T("177.1630")</f>
        <v>177.1630</v>
      </c>
      <c r="X1290" t="s">
        <v>22776</v>
      </c>
      <c r="Y1290" t="s">
        <v>22777</v>
      </c>
      <c r="Z1290" t="s">
        <v>22778</v>
      </c>
      <c r="AA1290" t="s">
        <v>22779</v>
      </c>
      <c r="AB1290" t="s">
        <v>22780</v>
      </c>
    </row>
    <row r="1291" spans="1:31" x14ac:dyDescent="0.25">
      <c r="A1291" t="s">
        <v>13004</v>
      </c>
      <c r="B1291" t="s">
        <v>22781</v>
      </c>
      <c r="C1291" t="str">
        <f t="shared" ref="C1291:C1299" si="4">T("175.105")</f>
        <v>175.105</v>
      </c>
      <c r="D1291" t="str">
        <f>T("175.320")</f>
        <v>175.320</v>
      </c>
      <c r="E1291" t="str">
        <f>T("176.170")</f>
        <v>176.170</v>
      </c>
      <c r="F1291" t="str">
        <f>T("176.180")</f>
        <v>176.180</v>
      </c>
      <c r="G1291" t="str">
        <f>T("177.1200")</f>
        <v>177.1200</v>
      </c>
      <c r="H1291" t="str">
        <f>T("177.1630")</f>
        <v>177.1630</v>
      </c>
      <c r="X1291" t="s">
        <v>22782</v>
      </c>
      <c r="Y1291" t="s">
        <v>22783</v>
      </c>
      <c r="Z1291" t="s">
        <v>22784</v>
      </c>
      <c r="AA1291" t="s">
        <v>22785</v>
      </c>
      <c r="AB1291" t="s">
        <v>22781</v>
      </c>
      <c r="AC1291" t="s">
        <v>22786</v>
      </c>
    </row>
    <row r="1292" spans="1:31" x14ac:dyDescent="0.25">
      <c r="A1292" t="s">
        <v>13005</v>
      </c>
      <c r="B1292" t="s">
        <v>22787</v>
      </c>
      <c r="C1292" t="str">
        <f t="shared" si="4"/>
        <v>175.105</v>
      </c>
      <c r="D1292" t="str">
        <f>T("176.170")</f>
        <v>176.170</v>
      </c>
      <c r="E1292" t="str">
        <f>T("176.180")</f>
        <v>176.180</v>
      </c>
      <c r="F1292" t="str">
        <f>T("178.3400")</f>
        <v>178.3400</v>
      </c>
      <c r="X1292" t="s">
        <v>22787</v>
      </c>
      <c r="Y1292" t="s">
        <v>22788</v>
      </c>
      <c r="Z1292" t="s">
        <v>22789</v>
      </c>
      <c r="AA1292" t="s">
        <v>22790</v>
      </c>
      <c r="AB1292" t="s">
        <v>22791</v>
      </c>
      <c r="AC1292" t="s">
        <v>22792</v>
      </c>
      <c r="AD1292" t="s">
        <v>22793</v>
      </c>
    </row>
    <row r="1293" spans="1:31" x14ac:dyDescent="0.25">
      <c r="A1293" t="s">
        <v>13006</v>
      </c>
      <c r="B1293" t="s">
        <v>22794</v>
      </c>
      <c r="C1293" t="str">
        <f t="shared" si="4"/>
        <v>175.105</v>
      </c>
      <c r="D1293" t="str">
        <f>T("178.2010")</f>
        <v>178.2010</v>
      </c>
      <c r="X1293" t="s">
        <v>22795</v>
      </c>
    </row>
    <row r="1294" spans="1:31" x14ac:dyDescent="0.25">
      <c r="A1294" t="s">
        <v>13007</v>
      </c>
      <c r="B1294" t="s">
        <v>22796</v>
      </c>
      <c r="C1294" t="str">
        <f t="shared" si="4"/>
        <v>175.105</v>
      </c>
      <c r="D1294" t="str">
        <f>T("176.180")</f>
        <v>176.180</v>
      </c>
      <c r="X1294" t="s">
        <v>22797</v>
      </c>
      <c r="Y1294" t="s">
        <v>22796</v>
      </c>
      <c r="Z1294" t="s">
        <v>22798</v>
      </c>
      <c r="AA1294" t="s">
        <v>22799</v>
      </c>
    </row>
    <row r="1295" spans="1:31" x14ac:dyDescent="0.25">
      <c r="A1295" t="s">
        <v>13008</v>
      </c>
      <c r="B1295" t="s">
        <v>22800</v>
      </c>
      <c r="C1295" t="str">
        <f t="shared" si="4"/>
        <v>175.105</v>
      </c>
      <c r="D1295" t="str">
        <f>T("176.180")</f>
        <v>176.180</v>
      </c>
      <c r="X1295" t="s">
        <v>22800</v>
      </c>
      <c r="Y1295" t="s">
        <v>22801</v>
      </c>
      <c r="Z1295" t="s">
        <v>22802</v>
      </c>
      <c r="AA1295" t="s">
        <v>22803</v>
      </c>
      <c r="AB1295" t="s">
        <v>22804</v>
      </c>
    </row>
    <row r="1296" spans="1:31" x14ac:dyDescent="0.25">
      <c r="A1296" t="s">
        <v>13009</v>
      </c>
      <c r="B1296" t="s">
        <v>22805</v>
      </c>
      <c r="C1296" t="str">
        <f t="shared" si="4"/>
        <v>175.105</v>
      </c>
      <c r="D1296" t="str">
        <f>T("175.320")</f>
        <v>175.320</v>
      </c>
      <c r="E1296" t="str">
        <f>T("175.360")</f>
        <v>175.360</v>
      </c>
      <c r="F1296" t="str">
        <f>T("176.170")</f>
        <v>176.170</v>
      </c>
      <c r="G1296" t="str">
        <f>T("177.2000")</f>
        <v>177.2000</v>
      </c>
      <c r="H1296" t="str">
        <f>T("179.45")</f>
        <v>179.45</v>
      </c>
      <c r="X1296" t="s">
        <v>22805</v>
      </c>
      <c r="Y1296" t="s">
        <v>22806</v>
      </c>
      <c r="Z1296" t="s">
        <v>22807</v>
      </c>
      <c r="AA1296" t="s">
        <v>22808</v>
      </c>
    </row>
    <row r="1297" spans="1:30" x14ac:dyDescent="0.25">
      <c r="A1297" t="s">
        <v>13010</v>
      </c>
      <c r="B1297" t="s">
        <v>22809</v>
      </c>
      <c r="C1297" t="str">
        <f t="shared" si="4"/>
        <v>175.105</v>
      </c>
      <c r="D1297" t="str">
        <f>T("177.1960")</f>
        <v>177.1960</v>
      </c>
      <c r="X1297" t="s">
        <v>22810</v>
      </c>
      <c r="Y1297" t="s">
        <v>22811</v>
      </c>
      <c r="Z1297" t="s">
        <v>22809</v>
      </c>
      <c r="AA1297" t="s">
        <v>22812</v>
      </c>
    </row>
    <row r="1298" spans="1:30" x14ac:dyDescent="0.25">
      <c r="A1298" t="s">
        <v>8794</v>
      </c>
      <c r="B1298" t="s">
        <v>22813</v>
      </c>
      <c r="C1298" t="str">
        <f t="shared" si="4"/>
        <v>175.105</v>
      </c>
      <c r="D1298" t="str">
        <f>T("176.180")</f>
        <v>176.180</v>
      </c>
      <c r="E1298" t="str">
        <f>T("176.300")</f>
        <v>176.300</v>
      </c>
      <c r="X1298" t="s">
        <v>22813</v>
      </c>
      <c r="Y1298" t="s">
        <v>22814</v>
      </c>
      <c r="Z1298" t="s">
        <v>22815</v>
      </c>
      <c r="AA1298" t="s">
        <v>22816</v>
      </c>
    </row>
    <row r="1299" spans="1:30" x14ac:dyDescent="0.25">
      <c r="A1299" t="s">
        <v>13011</v>
      </c>
      <c r="B1299" t="s">
        <v>22817</v>
      </c>
      <c r="C1299" t="str">
        <f t="shared" si="4"/>
        <v>175.105</v>
      </c>
      <c r="D1299" t="str">
        <f>T("175.320")</f>
        <v>175.320</v>
      </c>
      <c r="E1299" t="str">
        <f>T("175.360")</f>
        <v>175.360</v>
      </c>
      <c r="F1299" t="str">
        <f>T("175.365")</f>
        <v>175.365</v>
      </c>
      <c r="G1299" t="str">
        <f>T("176.170")</f>
        <v>176.170</v>
      </c>
      <c r="H1299" t="str">
        <f>T("176.180")</f>
        <v>176.180</v>
      </c>
      <c r="I1299" t="str">
        <f>T("177.1010")</f>
        <v>177.1010</v>
      </c>
      <c r="J1299" t="str">
        <f>T("177.1200")</f>
        <v>177.1200</v>
      </c>
      <c r="K1299" t="str">
        <f>T("177.1630")</f>
        <v>177.1630</v>
      </c>
      <c r="L1299" t="str">
        <f>T("179.45")</f>
        <v>179.45</v>
      </c>
      <c r="X1299" t="s">
        <v>22817</v>
      </c>
      <c r="Y1299" t="s">
        <v>22818</v>
      </c>
      <c r="Z1299" t="s">
        <v>22819</v>
      </c>
      <c r="AA1299" t="s">
        <v>22820</v>
      </c>
    </row>
    <row r="1300" spans="1:30" x14ac:dyDescent="0.25">
      <c r="A1300" t="s">
        <v>13013</v>
      </c>
      <c r="B1300" t="s">
        <v>22821</v>
      </c>
      <c r="C1300" t="str">
        <f>T("177.1500")</f>
        <v>177.1500</v>
      </c>
      <c r="X1300" t="s">
        <v>22822</v>
      </c>
      <c r="Y1300" t="s">
        <v>22823</v>
      </c>
      <c r="Z1300" t="s">
        <v>22824</v>
      </c>
    </row>
    <row r="1301" spans="1:30" x14ac:dyDescent="0.25">
      <c r="A1301" t="s">
        <v>13014</v>
      </c>
      <c r="B1301" t="s">
        <v>22825</v>
      </c>
      <c r="C1301" t="str">
        <f>T("176.300")</f>
        <v>176.300</v>
      </c>
      <c r="D1301" t="str">
        <f>T("178.1010")</f>
        <v>178.1010</v>
      </c>
      <c r="X1301" t="s">
        <v>22826</v>
      </c>
      <c r="Y1301" t="s">
        <v>22827</v>
      </c>
      <c r="Z1301" t="s">
        <v>22828</v>
      </c>
      <c r="AA1301" t="s">
        <v>22829</v>
      </c>
      <c r="AB1301" t="s">
        <v>22830</v>
      </c>
      <c r="AC1301" t="s">
        <v>22831</v>
      </c>
    </row>
    <row r="1302" spans="1:30" x14ac:dyDescent="0.25">
      <c r="A1302" t="s">
        <v>13015</v>
      </c>
      <c r="B1302" t="s">
        <v>22832</v>
      </c>
      <c r="C1302" t="str">
        <f>T("177.2470")</f>
        <v>177.2470</v>
      </c>
      <c r="D1302" t="str">
        <f>T("177.2480")</f>
        <v>177.2480</v>
      </c>
      <c r="E1302" t="str">
        <f>T("178.2010")</f>
        <v>178.2010</v>
      </c>
      <c r="F1302" t="str">
        <f>T("178.3570")</f>
        <v>178.3570</v>
      </c>
      <c r="X1302" t="s">
        <v>22833</v>
      </c>
      <c r="Y1302" t="s">
        <v>22834</v>
      </c>
      <c r="Z1302" t="s">
        <v>22835</v>
      </c>
      <c r="AA1302" t="s">
        <v>22836</v>
      </c>
      <c r="AB1302" t="s">
        <v>22837</v>
      </c>
    </row>
    <row r="1303" spans="1:30" x14ac:dyDescent="0.25">
      <c r="A1303" t="s">
        <v>13016</v>
      </c>
      <c r="B1303" t="s">
        <v>22838</v>
      </c>
      <c r="C1303" t="str">
        <f>T("175.105")</f>
        <v>175.105</v>
      </c>
      <c r="X1303" t="s">
        <v>22839</v>
      </c>
      <c r="Y1303" t="s">
        <v>22840</v>
      </c>
      <c r="Z1303" t="s">
        <v>22838</v>
      </c>
      <c r="AA1303" t="s">
        <v>22841</v>
      </c>
      <c r="AB1303" t="s">
        <v>22842</v>
      </c>
      <c r="AC1303" t="s">
        <v>22843</v>
      </c>
    </row>
    <row r="1304" spans="1:30" x14ac:dyDescent="0.25">
      <c r="A1304" t="s">
        <v>13017</v>
      </c>
      <c r="B1304" t="s">
        <v>22844</v>
      </c>
      <c r="C1304" t="str">
        <f>T("176.170")</f>
        <v>176.170</v>
      </c>
      <c r="D1304" t="str">
        <f>T("176.180")</f>
        <v>176.180</v>
      </c>
      <c r="E1304" t="str">
        <f>T("177.1200")</f>
        <v>177.1200</v>
      </c>
      <c r="F1304" t="str">
        <f>T("178.1010")</f>
        <v>178.1010</v>
      </c>
      <c r="G1304" t="str">
        <f>T("178.3530")</f>
        <v>178.3530</v>
      </c>
      <c r="X1304" t="s">
        <v>22845</v>
      </c>
      <c r="Y1304" t="s">
        <v>22846</v>
      </c>
      <c r="Z1304" t="s">
        <v>22847</v>
      </c>
      <c r="AA1304" t="s">
        <v>22848</v>
      </c>
      <c r="AB1304" t="s">
        <v>22849</v>
      </c>
    </row>
    <row r="1305" spans="1:30" x14ac:dyDescent="0.25">
      <c r="A1305" t="s">
        <v>13018</v>
      </c>
      <c r="B1305" t="s">
        <v>22850</v>
      </c>
      <c r="C1305" t="str">
        <f>T("175.300")</f>
        <v>175.300</v>
      </c>
      <c r="X1305" t="s">
        <v>22850</v>
      </c>
      <c r="Y1305" t="s">
        <v>22851</v>
      </c>
      <c r="Z1305" t="s">
        <v>22852</v>
      </c>
      <c r="AA1305" t="s">
        <v>22853</v>
      </c>
      <c r="AB1305" t="s">
        <v>22854</v>
      </c>
      <c r="AC1305" t="s">
        <v>22855</v>
      </c>
      <c r="AD1305" t="s">
        <v>22856</v>
      </c>
    </row>
    <row r="1306" spans="1:30" x14ac:dyDescent="0.25">
      <c r="A1306" t="s">
        <v>13019</v>
      </c>
      <c r="B1306" t="s">
        <v>22857</v>
      </c>
      <c r="C1306" t="str">
        <f>T("175.300")</f>
        <v>175.300</v>
      </c>
      <c r="X1306" t="s">
        <v>22857</v>
      </c>
      <c r="Y1306" t="s">
        <v>22858</v>
      </c>
      <c r="Z1306" t="s">
        <v>22859</v>
      </c>
      <c r="AA1306" t="s">
        <v>22860</v>
      </c>
    </row>
    <row r="1307" spans="1:30" x14ac:dyDescent="0.25">
      <c r="A1307" t="s">
        <v>13020</v>
      </c>
      <c r="B1307" t="s">
        <v>22861</v>
      </c>
      <c r="C1307" t="str">
        <f>T("178.2650")</f>
        <v>178.2650</v>
      </c>
      <c r="X1307" t="s">
        <v>22862</v>
      </c>
      <c r="Y1307" t="s">
        <v>22861</v>
      </c>
      <c r="Z1307" t="s">
        <v>22863</v>
      </c>
      <c r="AA1307" t="s">
        <v>22864</v>
      </c>
      <c r="AB1307" t="s">
        <v>22865</v>
      </c>
      <c r="AC1307" t="s">
        <v>22866</v>
      </c>
    </row>
    <row r="1308" spans="1:30" x14ac:dyDescent="0.25">
      <c r="A1308" t="s">
        <v>13021</v>
      </c>
      <c r="B1308" t="s">
        <v>22867</v>
      </c>
      <c r="C1308" t="str">
        <f>T("175.105")</f>
        <v>175.105</v>
      </c>
      <c r="D1308" t="str">
        <f>T("176.170")</f>
        <v>176.170</v>
      </c>
      <c r="E1308" t="str">
        <f>T("176.180")</f>
        <v>176.180</v>
      </c>
      <c r="X1308" t="s">
        <v>22868</v>
      </c>
      <c r="Y1308" t="s">
        <v>22867</v>
      </c>
      <c r="Z1308" t="s">
        <v>22869</v>
      </c>
      <c r="AA1308" t="s">
        <v>22870</v>
      </c>
      <c r="AB1308" t="s">
        <v>22871</v>
      </c>
    </row>
    <row r="1309" spans="1:30" x14ac:dyDescent="0.25">
      <c r="A1309" t="s">
        <v>13022</v>
      </c>
      <c r="B1309" t="s">
        <v>22872</v>
      </c>
      <c r="C1309" t="str">
        <f>T("175.105")</f>
        <v>175.105</v>
      </c>
      <c r="X1309" t="s">
        <v>22872</v>
      </c>
      <c r="Y1309" t="s">
        <v>22873</v>
      </c>
      <c r="Z1309" t="s">
        <v>22874</v>
      </c>
    </row>
    <row r="1310" spans="1:30" x14ac:dyDescent="0.25">
      <c r="A1310" t="s">
        <v>13023</v>
      </c>
      <c r="B1310" t="s">
        <v>22875</v>
      </c>
      <c r="C1310" t="str">
        <f>T("173.342")</f>
        <v>173.342</v>
      </c>
      <c r="X1310" t="s">
        <v>22876</v>
      </c>
      <c r="Y1310" t="s">
        <v>22877</v>
      </c>
      <c r="Z1310" t="s">
        <v>22875</v>
      </c>
    </row>
    <row r="1311" spans="1:30" x14ac:dyDescent="0.25">
      <c r="A1311" t="s">
        <v>13024</v>
      </c>
      <c r="B1311" t="s">
        <v>22878</v>
      </c>
      <c r="C1311" t="str">
        <f>T("177.2600")</f>
        <v>177.2600</v>
      </c>
      <c r="X1311" t="s">
        <v>22878</v>
      </c>
      <c r="Y1311" t="s">
        <v>22879</v>
      </c>
      <c r="Z1311" t="s">
        <v>22880</v>
      </c>
    </row>
    <row r="1312" spans="1:30" x14ac:dyDescent="0.25">
      <c r="A1312" t="s">
        <v>13025</v>
      </c>
      <c r="B1312" t="s">
        <v>22881</v>
      </c>
      <c r="C1312" t="str">
        <f>T("175.105")</f>
        <v>175.105</v>
      </c>
      <c r="X1312" t="s">
        <v>22881</v>
      </c>
      <c r="Y1312" t="s">
        <v>22882</v>
      </c>
      <c r="Z1312" t="s">
        <v>22883</v>
      </c>
      <c r="AA1312" t="s">
        <v>22884</v>
      </c>
      <c r="AB1312" t="s">
        <v>22885</v>
      </c>
    </row>
    <row r="1313" spans="1:30" x14ac:dyDescent="0.25">
      <c r="A1313" t="s">
        <v>13026</v>
      </c>
      <c r="B1313" t="s">
        <v>22886</v>
      </c>
      <c r="C1313" t="str">
        <f>T("175.105")</f>
        <v>175.105</v>
      </c>
      <c r="D1313" t="str">
        <f>T("176.170")</f>
        <v>176.170</v>
      </c>
      <c r="X1313" t="s">
        <v>22887</v>
      </c>
      <c r="Y1313" t="s">
        <v>22888</v>
      </c>
      <c r="Z1313" t="s">
        <v>22889</v>
      </c>
      <c r="AA1313" t="s">
        <v>22890</v>
      </c>
      <c r="AB1313" t="s">
        <v>22891</v>
      </c>
      <c r="AC1313" t="s">
        <v>22892</v>
      </c>
      <c r="AD1313" t="s">
        <v>22893</v>
      </c>
    </row>
    <row r="1314" spans="1:30" x14ac:dyDescent="0.25">
      <c r="A1314" t="s">
        <v>13027</v>
      </c>
      <c r="B1314" t="s">
        <v>22894</v>
      </c>
      <c r="C1314" t="str">
        <f>T("177.2600")</f>
        <v>177.2600</v>
      </c>
      <c r="X1314" t="s">
        <v>22894</v>
      </c>
      <c r="Y1314" t="s">
        <v>22895</v>
      </c>
      <c r="Z1314" t="s">
        <v>22896</v>
      </c>
      <c r="AA1314" t="s">
        <v>22897</v>
      </c>
      <c r="AB1314" t="s">
        <v>22898</v>
      </c>
      <c r="AC1314" t="s">
        <v>22899</v>
      </c>
    </row>
    <row r="1315" spans="1:30" x14ac:dyDescent="0.25">
      <c r="A1315" t="s">
        <v>8701</v>
      </c>
      <c r="B1315" t="s">
        <v>22900</v>
      </c>
      <c r="C1315" t="str">
        <f>T("175.105")</f>
        <v>175.105</v>
      </c>
      <c r="D1315" t="str">
        <f>T("175.320")</f>
        <v>175.320</v>
      </c>
      <c r="E1315" t="str">
        <f>T("176.170")</f>
        <v>176.170</v>
      </c>
      <c r="F1315" t="str">
        <f>T("176.180")</f>
        <v>176.180</v>
      </c>
      <c r="G1315" t="str">
        <f>T("176.210")</f>
        <v>176.210</v>
      </c>
      <c r="H1315" t="str">
        <f>T("176.300")</f>
        <v>176.300</v>
      </c>
      <c r="X1315" t="s">
        <v>22900</v>
      </c>
      <c r="Y1315" t="s">
        <v>22901</v>
      </c>
      <c r="Z1315" t="s">
        <v>22902</v>
      </c>
      <c r="AA1315" t="s">
        <v>22903</v>
      </c>
      <c r="AB1315" t="s">
        <v>22904</v>
      </c>
    </row>
    <row r="1316" spans="1:30" x14ac:dyDescent="0.25">
      <c r="A1316" t="s">
        <v>13028</v>
      </c>
      <c r="B1316" t="s">
        <v>22905</v>
      </c>
      <c r="C1316" t="str">
        <f>T("175.105")</f>
        <v>175.105</v>
      </c>
      <c r="D1316" t="str">
        <f>T("176.180")</f>
        <v>176.180</v>
      </c>
      <c r="E1316" t="str">
        <f>T("177.1010")</f>
        <v>177.1010</v>
      </c>
      <c r="X1316" t="s">
        <v>22905</v>
      </c>
      <c r="Y1316" t="s">
        <v>22906</v>
      </c>
      <c r="Z1316" t="s">
        <v>22907</v>
      </c>
      <c r="AA1316" t="s">
        <v>22908</v>
      </c>
    </row>
    <row r="1317" spans="1:30" x14ac:dyDescent="0.25">
      <c r="A1317" t="s">
        <v>13029</v>
      </c>
      <c r="B1317" t="s">
        <v>22909</v>
      </c>
      <c r="C1317" t="str">
        <f>T("175.105")</f>
        <v>175.105</v>
      </c>
      <c r="D1317" t="str">
        <f>T("178.2010")</f>
        <v>178.2010</v>
      </c>
      <c r="X1317" t="s">
        <v>22909</v>
      </c>
      <c r="Y1317" t="s">
        <v>22910</v>
      </c>
      <c r="Z1317" t="s">
        <v>22911</v>
      </c>
    </row>
    <row r="1318" spans="1:30" x14ac:dyDescent="0.25">
      <c r="A1318" t="s">
        <v>13030</v>
      </c>
      <c r="B1318" t="s">
        <v>22912</v>
      </c>
      <c r="C1318" t="str">
        <f>T("175.105")</f>
        <v>175.105</v>
      </c>
      <c r="D1318" t="str">
        <f>T("176.180")</f>
        <v>176.180</v>
      </c>
      <c r="X1318" t="s">
        <v>22912</v>
      </c>
      <c r="Y1318" t="s">
        <v>22913</v>
      </c>
      <c r="Z1318" t="s">
        <v>22914</v>
      </c>
      <c r="AA1318" t="s">
        <v>22915</v>
      </c>
      <c r="AB1318" t="s">
        <v>22916</v>
      </c>
      <c r="AC1318" t="s">
        <v>22917</v>
      </c>
    </row>
    <row r="1319" spans="1:30" x14ac:dyDescent="0.25">
      <c r="A1319" t="s">
        <v>13031</v>
      </c>
      <c r="B1319" t="s">
        <v>22918</v>
      </c>
      <c r="C1319" t="str">
        <f>T("175.105")</f>
        <v>175.105</v>
      </c>
      <c r="X1319" t="s">
        <v>22918</v>
      </c>
      <c r="Y1319" t="s">
        <v>22919</v>
      </c>
      <c r="Z1319" t="s">
        <v>22920</v>
      </c>
      <c r="AA1319" t="s">
        <v>22921</v>
      </c>
    </row>
    <row r="1320" spans="1:30" x14ac:dyDescent="0.25">
      <c r="A1320" t="s">
        <v>13034</v>
      </c>
      <c r="B1320" t="s">
        <v>22922</v>
      </c>
      <c r="C1320" t="str">
        <f>T("178.2010")</f>
        <v>178.2010</v>
      </c>
      <c r="X1320" t="s">
        <v>22923</v>
      </c>
      <c r="Y1320" t="s">
        <v>22924</v>
      </c>
      <c r="Z1320" t="s">
        <v>22925</v>
      </c>
      <c r="AA1320" t="s">
        <v>22926</v>
      </c>
    </row>
    <row r="1321" spans="1:30" x14ac:dyDescent="0.25">
      <c r="A1321" t="s">
        <v>13036</v>
      </c>
      <c r="B1321" t="s">
        <v>22927</v>
      </c>
      <c r="C1321" t="str">
        <f>T("178.2010")</f>
        <v>178.2010</v>
      </c>
      <c r="X1321" t="s">
        <v>22928</v>
      </c>
    </row>
    <row r="1322" spans="1:30" x14ac:dyDescent="0.25">
      <c r="A1322" t="s">
        <v>13037</v>
      </c>
      <c r="B1322" t="s">
        <v>22929</v>
      </c>
      <c r="X1322" t="s">
        <v>22929</v>
      </c>
      <c r="Y1322" t="s">
        <v>22930</v>
      </c>
      <c r="Z1322" t="s">
        <v>22931</v>
      </c>
    </row>
    <row r="1323" spans="1:30" x14ac:dyDescent="0.25">
      <c r="A1323" t="s">
        <v>13038</v>
      </c>
      <c r="B1323" t="s">
        <v>22932</v>
      </c>
      <c r="C1323" t="str">
        <f>T("177.1200")</f>
        <v>177.1200</v>
      </c>
      <c r="X1323" t="s">
        <v>22932</v>
      </c>
      <c r="Y1323" t="s">
        <v>22933</v>
      </c>
      <c r="Z1323" t="s">
        <v>22934</v>
      </c>
      <c r="AA1323" t="s">
        <v>22935</v>
      </c>
      <c r="AB1323" t="s">
        <v>22936</v>
      </c>
    </row>
    <row r="1324" spans="1:30" x14ac:dyDescent="0.25">
      <c r="A1324" t="s">
        <v>13039</v>
      </c>
      <c r="B1324" t="s">
        <v>22937</v>
      </c>
      <c r="X1324" t="s">
        <v>22938</v>
      </c>
      <c r="Y1324" t="s">
        <v>22939</v>
      </c>
      <c r="Z1324" t="s">
        <v>22940</v>
      </c>
      <c r="AA1324" t="s">
        <v>22941</v>
      </c>
    </row>
    <row r="1325" spans="1:30" x14ac:dyDescent="0.25">
      <c r="A1325" t="s">
        <v>13040</v>
      </c>
      <c r="B1325" t="s">
        <v>22942</v>
      </c>
      <c r="C1325" t="str">
        <f>T("177.1240")</f>
        <v>177.1240</v>
      </c>
      <c r="X1325" t="s">
        <v>22943</v>
      </c>
      <c r="Y1325" t="s">
        <v>22944</v>
      </c>
      <c r="Z1325" t="s">
        <v>22945</v>
      </c>
      <c r="AA1325" t="s">
        <v>22946</v>
      </c>
      <c r="AB1325" t="s">
        <v>22947</v>
      </c>
      <c r="AC1325" t="s">
        <v>22948</v>
      </c>
    </row>
    <row r="1326" spans="1:30" x14ac:dyDescent="0.25">
      <c r="A1326" t="s">
        <v>13041</v>
      </c>
      <c r="B1326" t="s">
        <v>22949</v>
      </c>
      <c r="C1326" t="str">
        <f>T("175.105")</f>
        <v>175.105</v>
      </c>
      <c r="D1326" t="str">
        <f>T("175.300")</f>
        <v>175.300</v>
      </c>
      <c r="E1326" t="str">
        <f>T("176.170")</f>
        <v>176.170</v>
      </c>
      <c r="F1326" t="str">
        <f>T("176.180")</f>
        <v>176.180</v>
      </c>
      <c r="X1326" t="s">
        <v>22949</v>
      </c>
      <c r="Y1326" t="s">
        <v>22950</v>
      </c>
      <c r="Z1326" t="s">
        <v>22951</v>
      </c>
      <c r="AA1326" t="s">
        <v>22952</v>
      </c>
      <c r="AB1326" t="s">
        <v>22953</v>
      </c>
    </row>
    <row r="1327" spans="1:30" x14ac:dyDescent="0.25">
      <c r="A1327" t="s">
        <v>13042</v>
      </c>
      <c r="B1327" t="s">
        <v>22954</v>
      </c>
      <c r="C1327" t="str">
        <f>T("175.105")</f>
        <v>175.105</v>
      </c>
      <c r="X1327" t="s">
        <v>22954</v>
      </c>
      <c r="Y1327" t="s">
        <v>22955</v>
      </c>
      <c r="Z1327" t="s">
        <v>22956</v>
      </c>
      <c r="AA1327" t="s">
        <v>22957</v>
      </c>
    </row>
    <row r="1328" spans="1:30" x14ac:dyDescent="0.25">
      <c r="A1328" t="s">
        <v>13043</v>
      </c>
      <c r="B1328" t="s">
        <v>22958</v>
      </c>
      <c r="C1328" t="str">
        <f>T("175.105")</f>
        <v>175.105</v>
      </c>
      <c r="D1328" t="str">
        <f>T("176.180")</f>
        <v>176.180</v>
      </c>
      <c r="X1328" t="s">
        <v>22959</v>
      </c>
      <c r="Y1328" t="s">
        <v>22960</v>
      </c>
      <c r="Z1328" t="s">
        <v>22958</v>
      </c>
      <c r="AA1328" t="s">
        <v>22961</v>
      </c>
      <c r="AB1328" t="s">
        <v>22962</v>
      </c>
      <c r="AC1328" t="s">
        <v>22963</v>
      </c>
      <c r="AD1328" t="s">
        <v>22964</v>
      </c>
    </row>
    <row r="1329" spans="1:34" x14ac:dyDescent="0.25">
      <c r="A1329" t="s">
        <v>13044</v>
      </c>
      <c r="B1329" t="s">
        <v>22965</v>
      </c>
      <c r="C1329" t="str">
        <f>T("175.105")</f>
        <v>175.105</v>
      </c>
      <c r="X1329" t="s">
        <v>22965</v>
      </c>
      <c r="Y1329" t="s">
        <v>22966</v>
      </c>
      <c r="Z1329" t="s">
        <v>22967</v>
      </c>
      <c r="AA1329" t="s">
        <v>22968</v>
      </c>
      <c r="AB1329" t="s">
        <v>22969</v>
      </c>
      <c r="AC1329" t="s">
        <v>22970</v>
      </c>
      <c r="AD1329" t="s">
        <v>22971</v>
      </c>
    </row>
    <row r="1330" spans="1:34" x14ac:dyDescent="0.25">
      <c r="A1330" t="s">
        <v>13045</v>
      </c>
      <c r="B1330" t="s">
        <v>22972</v>
      </c>
      <c r="X1330" t="s">
        <v>22973</v>
      </c>
      <c r="Y1330" t="s">
        <v>22974</v>
      </c>
      <c r="Z1330" t="s">
        <v>22975</v>
      </c>
      <c r="AA1330" t="s">
        <v>22976</v>
      </c>
      <c r="AB1330" t="s">
        <v>22977</v>
      </c>
      <c r="AC1330" t="s">
        <v>22978</v>
      </c>
    </row>
    <row r="1331" spans="1:34" x14ac:dyDescent="0.25">
      <c r="A1331" t="s">
        <v>13046</v>
      </c>
      <c r="B1331" t="s">
        <v>22979</v>
      </c>
      <c r="C1331" t="str">
        <f>T("175.105")</f>
        <v>175.105</v>
      </c>
      <c r="D1331" t="str">
        <f>T("175.300")</f>
        <v>175.300</v>
      </c>
      <c r="E1331" t="str">
        <f>T("177.1390")</f>
        <v>177.1390</v>
      </c>
      <c r="F1331" t="str">
        <f>T("177.2420")</f>
        <v>177.2420</v>
      </c>
      <c r="X1331" t="s">
        <v>22979</v>
      </c>
      <c r="Y1331" t="s">
        <v>22980</v>
      </c>
      <c r="Z1331" t="s">
        <v>22981</v>
      </c>
    </row>
    <row r="1332" spans="1:34" x14ac:dyDescent="0.25">
      <c r="A1332" t="s">
        <v>13048</v>
      </c>
      <c r="B1332" t="s">
        <v>22982</v>
      </c>
      <c r="X1332" t="s">
        <v>22982</v>
      </c>
      <c r="Y1332" t="s">
        <v>22983</v>
      </c>
      <c r="Z1332" t="s">
        <v>22984</v>
      </c>
      <c r="AA1332" t="s">
        <v>22985</v>
      </c>
    </row>
    <row r="1333" spans="1:34" x14ac:dyDescent="0.25">
      <c r="A1333" t="s">
        <v>13049</v>
      </c>
      <c r="B1333" t="s">
        <v>22986</v>
      </c>
      <c r="C1333" t="str">
        <f>T("175.105")</f>
        <v>175.105</v>
      </c>
      <c r="X1333" t="s">
        <v>22987</v>
      </c>
      <c r="Y1333" t="s">
        <v>22988</v>
      </c>
      <c r="Z1333" t="s">
        <v>22989</v>
      </c>
    </row>
    <row r="1334" spans="1:34" x14ac:dyDescent="0.25">
      <c r="A1334" t="s">
        <v>13050</v>
      </c>
      <c r="B1334" t="s">
        <v>22990</v>
      </c>
      <c r="C1334" t="str">
        <f>T("177.1590")</f>
        <v>177.1590</v>
      </c>
      <c r="X1334" t="s">
        <v>22991</v>
      </c>
      <c r="Y1334" t="s">
        <v>22990</v>
      </c>
      <c r="Z1334" t="s">
        <v>22992</v>
      </c>
      <c r="AA1334" t="s">
        <v>22993</v>
      </c>
      <c r="AB1334" t="s">
        <v>22994</v>
      </c>
      <c r="AC1334" t="s">
        <v>22995</v>
      </c>
    </row>
    <row r="1335" spans="1:34" x14ac:dyDescent="0.25">
      <c r="A1335" t="s">
        <v>13051</v>
      </c>
      <c r="B1335" t="s">
        <v>22996</v>
      </c>
      <c r="C1335" t="str">
        <f>T("175.105")</f>
        <v>175.105</v>
      </c>
      <c r="D1335" t="str">
        <f>T("178.3400")</f>
        <v>178.3400</v>
      </c>
      <c r="X1335" t="s">
        <v>22997</v>
      </c>
      <c r="Y1335" t="s">
        <v>22998</v>
      </c>
      <c r="Z1335" t="s">
        <v>22999</v>
      </c>
      <c r="AA1335" t="s">
        <v>23000</v>
      </c>
      <c r="AB1335" t="s">
        <v>23001</v>
      </c>
      <c r="AC1335" t="s">
        <v>23002</v>
      </c>
      <c r="AD1335" t="s">
        <v>23003</v>
      </c>
      <c r="AE1335" t="s">
        <v>23004</v>
      </c>
    </row>
    <row r="1336" spans="1:34" x14ac:dyDescent="0.25">
      <c r="A1336" t="s">
        <v>13052</v>
      </c>
      <c r="B1336" t="s">
        <v>23005</v>
      </c>
      <c r="C1336" t="str">
        <f>T("176.170")</f>
        <v>176.170</v>
      </c>
      <c r="X1336" t="s">
        <v>23006</v>
      </c>
    </row>
    <row r="1337" spans="1:34" x14ac:dyDescent="0.25">
      <c r="A1337" t="s">
        <v>13053</v>
      </c>
      <c r="B1337" t="s">
        <v>23007</v>
      </c>
      <c r="C1337" t="str">
        <f>T("175.105")</f>
        <v>175.105</v>
      </c>
      <c r="D1337" t="str">
        <f>T("176.180")</f>
        <v>176.180</v>
      </c>
      <c r="X1337" t="s">
        <v>23008</v>
      </c>
      <c r="Y1337" t="s">
        <v>23009</v>
      </c>
      <c r="Z1337" t="s">
        <v>23010</v>
      </c>
      <c r="AA1337" t="s">
        <v>23011</v>
      </c>
      <c r="AB1337" t="s">
        <v>23012</v>
      </c>
      <c r="AC1337" t="s">
        <v>23013</v>
      </c>
    </row>
    <row r="1338" spans="1:34" x14ac:dyDescent="0.25">
      <c r="A1338" t="s">
        <v>13054</v>
      </c>
      <c r="B1338" t="s">
        <v>23014</v>
      </c>
      <c r="C1338" t="str">
        <f>T("175.300")</f>
        <v>175.300</v>
      </c>
      <c r="X1338" t="s">
        <v>23014</v>
      </c>
      <c r="Y1338" t="s">
        <v>23015</v>
      </c>
      <c r="Z1338" t="s">
        <v>23016</v>
      </c>
      <c r="AA1338" t="s">
        <v>23017</v>
      </c>
      <c r="AB1338" t="s">
        <v>23018</v>
      </c>
    </row>
    <row r="1339" spans="1:34" x14ac:dyDescent="0.25">
      <c r="A1339" t="s">
        <v>13055</v>
      </c>
      <c r="B1339" t="s">
        <v>23019</v>
      </c>
      <c r="C1339" t="str">
        <f>T("175.105")</f>
        <v>175.105</v>
      </c>
      <c r="D1339" t="str">
        <f>T("175.300")</f>
        <v>175.300</v>
      </c>
      <c r="X1339" t="s">
        <v>23019</v>
      </c>
      <c r="Y1339" t="s">
        <v>23020</v>
      </c>
      <c r="Z1339" t="s">
        <v>23021</v>
      </c>
      <c r="AA1339" t="s">
        <v>23022</v>
      </c>
    </row>
    <row r="1340" spans="1:34" x14ac:dyDescent="0.25">
      <c r="A1340" t="s">
        <v>13056</v>
      </c>
      <c r="B1340" t="s">
        <v>23023</v>
      </c>
      <c r="C1340" t="str">
        <f>T("175.105")</f>
        <v>175.105</v>
      </c>
      <c r="D1340" t="str">
        <f>T("177.1680")</f>
        <v>177.1680</v>
      </c>
      <c r="X1340" t="s">
        <v>23023</v>
      </c>
      <c r="Y1340" t="s">
        <v>23024</v>
      </c>
      <c r="Z1340" t="s">
        <v>23025</v>
      </c>
      <c r="AA1340" t="s">
        <v>23026</v>
      </c>
      <c r="AB1340" t="s">
        <v>23027</v>
      </c>
      <c r="AC1340" t="s">
        <v>23028</v>
      </c>
      <c r="AD1340" t="s">
        <v>23029</v>
      </c>
      <c r="AE1340" t="s">
        <v>23030</v>
      </c>
      <c r="AF1340" t="s">
        <v>23031</v>
      </c>
      <c r="AG1340" t="s">
        <v>23032</v>
      </c>
      <c r="AH1340" t="s">
        <v>23033</v>
      </c>
    </row>
    <row r="1341" spans="1:34" x14ac:dyDescent="0.25">
      <c r="A1341" t="s">
        <v>13057</v>
      </c>
      <c r="B1341" t="s">
        <v>23034</v>
      </c>
      <c r="C1341" t="str">
        <f>T("176.300")</f>
        <v>176.300</v>
      </c>
      <c r="X1341" t="s">
        <v>23034</v>
      </c>
    </row>
    <row r="1342" spans="1:34" x14ac:dyDescent="0.25">
      <c r="A1342" t="s">
        <v>13058</v>
      </c>
      <c r="B1342" t="s">
        <v>23035</v>
      </c>
      <c r="C1342" t="str">
        <f>T("177.1680")</f>
        <v>177.1680</v>
      </c>
      <c r="D1342" t="str">
        <f>T("177.2600")</f>
        <v>177.2600</v>
      </c>
      <c r="X1342" t="s">
        <v>23035</v>
      </c>
      <c r="Y1342" t="s">
        <v>23036</v>
      </c>
      <c r="Z1342" t="s">
        <v>23037</v>
      </c>
      <c r="AA1342" t="s">
        <v>23038</v>
      </c>
    </row>
    <row r="1343" spans="1:34" x14ac:dyDescent="0.25">
      <c r="A1343" t="s">
        <v>13059</v>
      </c>
      <c r="B1343" t="s">
        <v>23039</v>
      </c>
      <c r="C1343" t="str">
        <f>T("175.105")</f>
        <v>175.105</v>
      </c>
      <c r="D1343" t="str">
        <f>T("176.180")</f>
        <v>176.180</v>
      </c>
      <c r="E1343" t="str">
        <f>T("177.1330")</f>
        <v>177.1330</v>
      </c>
      <c r="F1343" t="str">
        <f>T("178.1005")</f>
        <v>178.1005</v>
      </c>
      <c r="X1343" t="s">
        <v>23039</v>
      </c>
      <c r="Y1343" t="s">
        <v>23040</v>
      </c>
      <c r="Z1343" t="s">
        <v>23041</v>
      </c>
      <c r="AA1343" t="s">
        <v>23042</v>
      </c>
      <c r="AB1343" t="s">
        <v>23043</v>
      </c>
    </row>
    <row r="1344" spans="1:34" x14ac:dyDescent="0.25">
      <c r="A1344" t="s">
        <v>13060</v>
      </c>
      <c r="B1344" t="s">
        <v>23044</v>
      </c>
      <c r="C1344" t="str">
        <f>T("175.300")</f>
        <v>175.300</v>
      </c>
      <c r="X1344" t="s">
        <v>23044</v>
      </c>
      <c r="Y1344" t="s">
        <v>23045</v>
      </c>
      <c r="Z1344" t="s">
        <v>23046</v>
      </c>
      <c r="AA1344" t="s">
        <v>23047</v>
      </c>
      <c r="AB1344" t="s">
        <v>23048</v>
      </c>
    </row>
    <row r="1345" spans="1:34" x14ac:dyDescent="0.25">
      <c r="A1345" t="s">
        <v>13061</v>
      </c>
      <c r="B1345" t="s">
        <v>23049</v>
      </c>
      <c r="C1345" t="str">
        <f>T("178.2010")</f>
        <v>178.2010</v>
      </c>
      <c r="X1345" t="s">
        <v>23050</v>
      </c>
      <c r="Y1345" t="s">
        <v>23051</v>
      </c>
      <c r="Z1345" t="s">
        <v>23052</v>
      </c>
      <c r="AA1345" t="s">
        <v>23053</v>
      </c>
    </row>
    <row r="1346" spans="1:34" x14ac:dyDescent="0.25">
      <c r="A1346" t="s">
        <v>13062</v>
      </c>
      <c r="B1346" t="s">
        <v>23054</v>
      </c>
      <c r="C1346" t="str">
        <f>T("175.105")</f>
        <v>175.105</v>
      </c>
      <c r="D1346" t="str">
        <f>T("176.180")</f>
        <v>176.180</v>
      </c>
      <c r="X1346" t="s">
        <v>23054</v>
      </c>
      <c r="Y1346" t="s">
        <v>23055</v>
      </c>
      <c r="Z1346" t="s">
        <v>23056</v>
      </c>
      <c r="AA1346" t="s">
        <v>23057</v>
      </c>
      <c r="AB1346" t="s">
        <v>23058</v>
      </c>
    </row>
    <row r="1347" spans="1:34" x14ac:dyDescent="0.25">
      <c r="A1347" t="s">
        <v>13063</v>
      </c>
      <c r="B1347" t="s">
        <v>23059</v>
      </c>
      <c r="C1347" t="str">
        <f>T("177.1010")</f>
        <v>177.1010</v>
      </c>
      <c r="X1347" t="s">
        <v>23059</v>
      </c>
      <c r="Y1347" t="s">
        <v>23060</v>
      </c>
    </row>
    <row r="1348" spans="1:34" x14ac:dyDescent="0.25">
      <c r="A1348" t="s">
        <v>13064</v>
      </c>
      <c r="B1348" t="s">
        <v>23061</v>
      </c>
      <c r="C1348" t="str">
        <f>T("176.300")</f>
        <v>176.300</v>
      </c>
      <c r="X1348" t="s">
        <v>23062</v>
      </c>
      <c r="Y1348" t="s">
        <v>23063</v>
      </c>
      <c r="Z1348" t="s">
        <v>23064</v>
      </c>
      <c r="AA1348" t="s">
        <v>23065</v>
      </c>
      <c r="AB1348" t="s">
        <v>23066</v>
      </c>
      <c r="AC1348" t="s">
        <v>23067</v>
      </c>
    </row>
    <row r="1349" spans="1:34" x14ac:dyDescent="0.25">
      <c r="A1349" t="s">
        <v>13065</v>
      </c>
      <c r="B1349" t="s">
        <v>23068</v>
      </c>
      <c r="C1349" t="str">
        <f>T("176.170")</f>
        <v>176.170</v>
      </c>
      <c r="X1349" t="s">
        <v>23069</v>
      </c>
      <c r="Y1349" t="s">
        <v>23070</v>
      </c>
      <c r="Z1349" t="s">
        <v>23071</v>
      </c>
      <c r="AA1349" t="s">
        <v>23072</v>
      </c>
    </row>
    <row r="1350" spans="1:34" x14ac:dyDescent="0.25">
      <c r="A1350" t="s">
        <v>13066</v>
      </c>
      <c r="B1350" t="s">
        <v>23073</v>
      </c>
      <c r="C1350" t="str">
        <f>T("176.180")</f>
        <v>176.180</v>
      </c>
      <c r="X1350" t="s">
        <v>23074</v>
      </c>
      <c r="Y1350" t="s">
        <v>23075</v>
      </c>
      <c r="Z1350" t="s">
        <v>23076</v>
      </c>
      <c r="AA1350" t="s">
        <v>23077</v>
      </c>
      <c r="AB1350" t="s">
        <v>23078</v>
      </c>
    </row>
    <row r="1351" spans="1:34" x14ac:dyDescent="0.25">
      <c r="A1351" t="s">
        <v>13067</v>
      </c>
      <c r="B1351" t="s">
        <v>23079</v>
      </c>
      <c r="X1351" t="s">
        <v>23079</v>
      </c>
      <c r="Y1351" t="s">
        <v>23080</v>
      </c>
      <c r="Z1351" t="s">
        <v>23081</v>
      </c>
      <c r="AA1351" t="s">
        <v>23082</v>
      </c>
    </row>
    <row r="1352" spans="1:34" x14ac:dyDescent="0.25">
      <c r="A1352" t="s">
        <v>13068</v>
      </c>
      <c r="B1352" t="s">
        <v>23083</v>
      </c>
      <c r="C1352" t="str">
        <f>T("178.2010")</f>
        <v>178.2010</v>
      </c>
      <c r="X1352" t="s">
        <v>23084</v>
      </c>
      <c r="Y1352" t="s">
        <v>23085</v>
      </c>
      <c r="Z1352" t="s">
        <v>23083</v>
      </c>
      <c r="AA1352" t="s">
        <v>23086</v>
      </c>
      <c r="AB1352" t="s">
        <v>23087</v>
      </c>
      <c r="AC1352" t="s">
        <v>23088</v>
      </c>
      <c r="AD1352" t="s">
        <v>23089</v>
      </c>
      <c r="AE1352" t="s">
        <v>23090</v>
      </c>
      <c r="AF1352" t="s">
        <v>23091</v>
      </c>
      <c r="AG1352" t="s">
        <v>23092</v>
      </c>
      <c r="AH1352" t="s">
        <v>23093</v>
      </c>
    </row>
    <row r="1353" spans="1:34" x14ac:dyDescent="0.25">
      <c r="A1353" t="s">
        <v>13069</v>
      </c>
      <c r="B1353" t="s">
        <v>23094</v>
      </c>
      <c r="C1353" t="str">
        <f>T("176.180")</f>
        <v>176.180</v>
      </c>
      <c r="X1353" t="s">
        <v>23095</v>
      </c>
      <c r="Y1353" t="s">
        <v>23096</v>
      </c>
      <c r="Z1353" t="s">
        <v>23097</v>
      </c>
      <c r="AA1353" t="s">
        <v>23098</v>
      </c>
    </row>
    <row r="1354" spans="1:34" x14ac:dyDescent="0.25">
      <c r="A1354" t="s">
        <v>13070</v>
      </c>
      <c r="B1354" t="s">
        <v>23099</v>
      </c>
      <c r="C1354" t="str">
        <f>T("176.170")</f>
        <v>176.170</v>
      </c>
      <c r="X1354" t="s">
        <v>23099</v>
      </c>
      <c r="Y1354" t="s">
        <v>23100</v>
      </c>
      <c r="Z1354" t="s">
        <v>23101</v>
      </c>
      <c r="AA1354" t="s">
        <v>23102</v>
      </c>
    </row>
    <row r="1355" spans="1:34" x14ac:dyDescent="0.25">
      <c r="A1355" t="s">
        <v>13071</v>
      </c>
      <c r="B1355" t="s">
        <v>23103</v>
      </c>
      <c r="X1355" t="s">
        <v>23103</v>
      </c>
      <c r="Y1355" t="s">
        <v>23104</v>
      </c>
      <c r="Z1355" t="s">
        <v>23105</v>
      </c>
    </row>
    <row r="1356" spans="1:34" x14ac:dyDescent="0.25">
      <c r="A1356" t="s">
        <v>13072</v>
      </c>
      <c r="B1356" t="s">
        <v>23106</v>
      </c>
      <c r="X1356" t="s">
        <v>23106</v>
      </c>
      <c r="Y1356" t="s">
        <v>23107</v>
      </c>
      <c r="Z1356" t="s">
        <v>23108</v>
      </c>
      <c r="AA1356" t="s">
        <v>23109</v>
      </c>
    </row>
    <row r="1357" spans="1:34" x14ac:dyDescent="0.25">
      <c r="A1357" t="s">
        <v>13073</v>
      </c>
      <c r="B1357" t="s">
        <v>23110</v>
      </c>
      <c r="C1357" t="str">
        <f>T("177.1390")</f>
        <v>177.1390</v>
      </c>
      <c r="D1357" t="str">
        <f>T("177.1680")</f>
        <v>177.1680</v>
      </c>
      <c r="X1357" t="s">
        <v>23111</v>
      </c>
      <c r="Y1357" t="s">
        <v>23112</v>
      </c>
      <c r="Z1357" t="s">
        <v>23113</v>
      </c>
    </row>
    <row r="1358" spans="1:34" x14ac:dyDescent="0.25">
      <c r="A1358" t="s">
        <v>13074</v>
      </c>
      <c r="B1358" t="s">
        <v>23114</v>
      </c>
      <c r="C1358" t="str">
        <f>T("175.320")</f>
        <v>175.320</v>
      </c>
      <c r="D1358" t="str">
        <f>T("177.1390")</f>
        <v>177.1390</v>
      </c>
      <c r="E1358" t="str">
        <f>T("177.2420")</f>
        <v>177.2420</v>
      </c>
      <c r="X1358" t="s">
        <v>23115</v>
      </c>
      <c r="Y1358" t="s">
        <v>23116</v>
      </c>
      <c r="Z1358" t="s">
        <v>23117</v>
      </c>
      <c r="AA1358" t="s">
        <v>23118</v>
      </c>
    </row>
    <row r="1359" spans="1:34" x14ac:dyDescent="0.25">
      <c r="A1359" t="s">
        <v>13075</v>
      </c>
      <c r="B1359" t="s">
        <v>23119</v>
      </c>
      <c r="C1359" t="str">
        <f>T("177.1680")</f>
        <v>177.1680</v>
      </c>
      <c r="X1359" t="s">
        <v>23119</v>
      </c>
      <c r="Y1359" t="s">
        <v>23120</v>
      </c>
    </row>
    <row r="1360" spans="1:34" x14ac:dyDescent="0.25">
      <c r="A1360" t="s">
        <v>13076</v>
      </c>
      <c r="B1360" t="s">
        <v>23121</v>
      </c>
      <c r="C1360" t="str">
        <f>T("178.3130")</f>
        <v>178.3130</v>
      </c>
      <c r="X1360" t="s">
        <v>23122</v>
      </c>
      <c r="Y1360" t="s">
        <v>23123</v>
      </c>
      <c r="Z1360" t="s">
        <v>23124</v>
      </c>
    </row>
    <row r="1361" spans="1:31" x14ac:dyDescent="0.25">
      <c r="A1361" t="s">
        <v>13077</v>
      </c>
      <c r="B1361" t="s">
        <v>23125</v>
      </c>
      <c r="C1361" t="str">
        <f>T("177.1390")</f>
        <v>177.1390</v>
      </c>
      <c r="X1361" t="s">
        <v>23126</v>
      </c>
      <c r="Y1361" t="s">
        <v>23127</v>
      </c>
      <c r="Z1361" t="s">
        <v>23128</v>
      </c>
      <c r="AA1361" t="s">
        <v>23129</v>
      </c>
    </row>
    <row r="1362" spans="1:31" x14ac:dyDescent="0.25">
      <c r="A1362" t="s">
        <v>13078</v>
      </c>
      <c r="B1362" t="s">
        <v>23130</v>
      </c>
      <c r="C1362" t="str">
        <f>T("176.170")</f>
        <v>176.170</v>
      </c>
      <c r="X1362" t="s">
        <v>23130</v>
      </c>
      <c r="Y1362" t="s">
        <v>23131</v>
      </c>
      <c r="Z1362" t="s">
        <v>23132</v>
      </c>
    </row>
    <row r="1363" spans="1:31" x14ac:dyDescent="0.25">
      <c r="A1363" t="s">
        <v>11734</v>
      </c>
      <c r="B1363" t="s">
        <v>23133</v>
      </c>
      <c r="C1363" t="str">
        <f>T("178.2010")</f>
        <v>178.2010</v>
      </c>
      <c r="X1363" t="s">
        <v>23134</v>
      </c>
      <c r="Y1363" t="s">
        <v>23135</v>
      </c>
      <c r="Z1363" t="s">
        <v>23136</v>
      </c>
      <c r="AA1363" t="s">
        <v>23137</v>
      </c>
      <c r="AB1363" t="s">
        <v>23138</v>
      </c>
      <c r="AC1363" t="s">
        <v>23139</v>
      </c>
      <c r="AD1363" t="s">
        <v>23140</v>
      </c>
    </row>
    <row r="1364" spans="1:31" x14ac:dyDescent="0.25">
      <c r="A1364" t="s">
        <v>13079</v>
      </c>
      <c r="B1364" t="s">
        <v>23141</v>
      </c>
      <c r="C1364" t="str">
        <f>T("175.300")</f>
        <v>175.300</v>
      </c>
      <c r="X1364" t="s">
        <v>23141</v>
      </c>
      <c r="Y1364" t="s">
        <v>23142</v>
      </c>
    </row>
    <row r="1365" spans="1:31" x14ac:dyDescent="0.25">
      <c r="A1365" t="s">
        <v>13080</v>
      </c>
      <c r="B1365" t="s">
        <v>23143</v>
      </c>
      <c r="C1365" t="str">
        <f>T("175.105")</f>
        <v>175.105</v>
      </c>
      <c r="X1365" t="s">
        <v>23143</v>
      </c>
      <c r="Y1365" t="s">
        <v>23144</v>
      </c>
      <c r="Z1365" t="s">
        <v>23145</v>
      </c>
    </row>
    <row r="1366" spans="1:31" x14ac:dyDescent="0.25">
      <c r="A1366" t="s">
        <v>13081</v>
      </c>
      <c r="B1366" t="s">
        <v>23146</v>
      </c>
      <c r="C1366" t="str">
        <f>T("178.3520")</f>
        <v>178.3520</v>
      </c>
      <c r="X1366" t="s">
        <v>23146</v>
      </c>
      <c r="Y1366" t="s">
        <v>23147</v>
      </c>
      <c r="Z1366" t="s">
        <v>23148</v>
      </c>
      <c r="AA1366" t="s">
        <v>23149</v>
      </c>
      <c r="AB1366" t="s">
        <v>23150</v>
      </c>
    </row>
    <row r="1367" spans="1:31" x14ac:dyDescent="0.25">
      <c r="A1367" t="s">
        <v>13082</v>
      </c>
      <c r="B1367" t="s">
        <v>23151</v>
      </c>
      <c r="C1367" t="str">
        <f>T("177.1632")</f>
        <v>177.1632</v>
      </c>
      <c r="X1367" t="s">
        <v>23151</v>
      </c>
      <c r="Y1367" t="s">
        <v>23152</v>
      </c>
      <c r="Z1367" t="s">
        <v>23153</v>
      </c>
    </row>
    <row r="1368" spans="1:31" x14ac:dyDescent="0.25">
      <c r="A1368" t="s">
        <v>13083</v>
      </c>
      <c r="B1368" t="s">
        <v>23154</v>
      </c>
      <c r="C1368" t="str">
        <f>T("176.170")</f>
        <v>176.170</v>
      </c>
      <c r="X1368" t="s">
        <v>23154</v>
      </c>
      <c r="Y1368" t="s">
        <v>23155</v>
      </c>
    </row>
    <row r="1369" spans="1:31" x14ac:dyDescent="0.25">
      <c r="A1369" t="s">
        <v>13084</v>
      </c>
      <c r="B1369" t="s">
        <v>23156</v>
      </c>
      <c r="C1369" t="str">
        <f>T("175.105")</f>
        <v>175.105</v>
      </c>
      <c r="D1369" t="str">
        <f>T("178.3400")</f>
        <v>178.3400</v>
      </c>
      <c r="X1369" t="s">
        <v>23157</v>
      </c>
      <c r="Y1369" t="s">
        <v>23158</v>
      </c>
      <c r="Z1369" t="s">
        <v>23159</v>
      </c>
      <c r="AA1369" t="s">
        <v>23160</v>
      </c>
      <c r="AB1369" t="s">
        <v>23161</v>
      </c>
      <c r="AC1369" t="s">
        <v>23162</v>
      </c>
      <c r="AD1369" t="s">
        <v>23163</v>
      </c>
    </row>
    <row r="1370" spans="1:31" x14ac:dyDescent="0.25">
      <c r="A1370" t="s">
        <v>13085</v>
      </c>
      <c r="B1370" t="s">
        <v>23164</v>
      </c>
      <c r="C1370" t="str">
        <f>T("175.300")</f>
        <v>175.300</v>
      </c>
      <c r="D1370" t="str">
        <f>T("176.180")</f>
        <v>176.180</v>
      </c>
      <c r="E1370" t="str">
        <f>T("176.210")</f>
        <v>176.210</v>
      </c>
      <c r="X1370" t="s">
        <v>23165</v>
      </c>
      <c r="Y1370" t="s">
        <v>23166</v>
      </c>
      <c r="Z1370" t="s">
        <v>23167</v>
      </c>
    </row>
    <row r="1371" spans="1:31" x14ac:dyDescent="0.25">
      <c r="A1371" t="s">
        <v>13086</v>
      </c>
      <c r="B1371" t="s">
        <v>23168</v>
      </c>
      <c r="C1371" t="str">
        <f>T("175.320")</f>
        <v>175.320</v>
      </c>
      <c r="D1371" t="str">
        <f>T("177.2420")</f>
        <v>177.2420</v>
      </c>
      <c r="X1371" t="s">
        <v>23168</v>
      </c>
      <c r="Y1371" t="s">
        <v>23169</v>
      </c>
      <c r="Z1371" t="s">
        <v>23170</v>
      </c>
      <c r="AA1371" t="s">
        <v>23171</v>
      </c>
    </row>
    <row r="1372" spans="1:31" x14ac:dyDescent="0.25">
      <c r="A1372" t="s">
        <v>13089</v>
      </c>
      <c r="B1372" t="s">
        <v>23172</v>
      </c>
      <c r="C1372" t="str">
        <f>T("176.170")</f>
        <v>176.170</v>
      </c>
      <c r="X1372" t="s">
        <v>23172</v>
      </c>
      <c r="Y1372" t="s">
        <v>23173</v>
      </c>
      <c r="Z1372" t="s">
        <v>23174</v>
      </c>
    </row>
    <row r="1373" spans="1:31" x14ac:dyDescent="0.25">
      <c r="A1373" t="s">
        <v>13090</v>
      </c>
      <c r="B1373" t="s">
        <v>23175</v>
      </c>
      <c r="C1373" t="str">
        <f>T("177.2550")</f>
        <v>177.2550</v>
      </c>
      <c r="X1373" t="s">
        <v>23176</v>
      </c>
      <c r="Y1373" t="s">
        <v>23177</v>
      </c>
      <c r="Z1373" t="s">
        <v>23178</v>
      </c>
      <c r="AA1373" t="s">
        <v>23179</v>
      </c>
    </row>
    <row r="1374" spans="1:31" x14ac:dyDescent="0.25">
      <c r="A1374" t="s">
        <v>13091</v>
      </c>
      <c r="B1374" t="s">
        <v>23180</v>
      </c>
      <c r="C1374" t="str">
        <f>T("178.1010")</f>
        <v>178.1010</v>
      </c>
      <c r="X1374" t="s">
        <v>23180</v>
      </c>
    </row>
    <row r="1375" spans="1:31" x14ac:dyDescent="0.25">
      <c r="A1375" t="s">
        <v>13092</v>
      </c>
      <c r="B1375" t="s">
        <v>23181</v>
      </c>
      <c r="C1375" t="str">
        <f>T("175.105")</f>
        <v>175.105</v>
      </c>
      <c r="X1375" t="s">
        <v>23181</v>
      </c>
      <c r="Y1375" t="s">
        <v>23182</v>
      </c>
      <c r="Z1375" t="s">
        <v>23183</v>
      </c>
      <c r="AA1375" t="s">
        <v>23184</v>
      </c>
      <c r="AB1375" t="s">
        <v>23185</v>
      </c>
      <c r="AC1375" t="s">
        <v>23186</v>
      </c>
      <c r="AD1375" t="s">
        <v>23187</v>
      </c>
      <c r="AE1375" t="s">
        <v>23188</v>
      </c>
    </row>
    <row r="1376" spans="1:31" x14ac:dyDescent="0.25">
      <c r="A1376" t="s">
        <v>11735</v>
      </c>
      <c r="B1376" t="s">
        <v>23189</v>
      </c>
      <c r="C1376" t="str">
        <f>T("175.105")</f>
        <v>175.105</v>
      </c>
      <c r="D1376" t="str">
        <f>T("176.170")</f>
        <v>176.170</v>
      </c>
      <c r="E1376" t="str">
        <f>T("176.180")</f>
        <v>176.180</v>
      </c>
      <c r="X1376" t="s">
        <v>23189</v>
      </c>
      <c r="Y1376" t="s">
        <v>23190</v>
      </c>
      <c r="Z1376" t="s">
        <v>23191</v>
      </c>
      <c r="AA1376" t="s">
        <v>23192</v>
      </c>
      <c r="AB1376" t="s">
        <v>23193</v>
      </c>
    </row>
    <row r="1377" spans="1:34" x14ac:dyDescent="0.25">
      <c r="A1377" t="s">
        <v>11736</v>
      </c>
      <c r="B1377" t="s">
        <v>23194</v>
      </c>
      <c r="C1377" t="str">
        <f>T("175.105")</f>
        <v>175.105</v>
      </c>
      <c r="D1377" t="str">
        <f>T("175.300")</f>
        <v>175.300</v>
      </c>
      <c r="E1377" t="str">
        <f>T("178.3910")</f>
        <v>178.3910</v>
      </c>
      <c r="F1377" t="str">
        <f>T("179.45")</f>
        <v>179.45</v>
      </c>
      <c r="G1377" t="str">
        <f>T("181.28")</f>
        <v>181.28</v>
      </c>
      <c r="X1377" t="s">
        <v>23195</v>
      </c>
      <c r="Y1377" t="s">
        <v>23196</v>
      </c>
    </row>
    <row r="1378" spans="1:34" x14ac:dyDescent="0.25">
      <c r="A1378" t="s">
        <v>13093</v>
      </c>
      <c r="B1378" t="s">
        <v>23197</v>
      </c>
      <c r="C1378" t="str">
        <f>T("177.1390")</f>
        <v>177.1390</v>
      </c>
      <c r="X1378" t="s">
        <v>23198</v>
      </c>
      <c r="Y1378" t="s">
        <v>23199</v>
      </c>
      <c r="Z1378" t="s">
        <v>23200</v>
      </c>
      <c r="AA1378" t="s">
        <v>23201</v>
      </c>
    </row>
    <row r="1379" spans="1:34" x14ac:dyDescent="0.25">
      <c r="A1379" t="s">
        <v>13094</v>
      </c>
      <c r="B1379" t="s">
        <v>23202</v>
      </c>
      <c r="C1379" t="str">
        <f>T("178.3297")</f>
        <v>178.3297</v>
      </c>
      <c r="X1379" t="s">
        <v>23203</v>
      </c>
      <c r="Y1379" t="s">
        <v>23204</v>
      </c>
      <c r="Z1379" t="s">
        <v>23205</v>
      </c>
      <c r="AA1379" t="s">
        <v>23206</v>
      </c>
      <c r="AB1379" t="s">
        <v>23207</v>
      </c>
      <c r="AC1379" t="s">
        <v>23208</v>
      </c>
      <c r="AD1379" t="s">
        <v>23209</v>
      </c>
      <c r="AE1379" t="s">
        <v>23210</v>
      </c>
    </row>
    <row r="1380" spans="1:34" x14ac:dyDescent="0.25">
      <c r="A1380" t="s">
        <v>13095</v>
      </c>
      <c r="B1380" t="s">
        <v>23211</v>
      </c>
      <c r="C1380" t="str">
        <f>T("178.2010")</f>
        <v>178.2010</v>
      </c>
      <c r="X1380" t="s">
        <v>23212</v>
      </c>
      <c r="Y1380" t="s">
        <v>23213</v>
      </c>
      <c r="Z1380" t="s">
        <v>23214</v>
      </c>
      <c r="AA1380" t="s">
        <v>23215</v>
      </c>
      <c r="AB1380" t="s">
        <v>23216</v>
      </c>
      <c r="AC1380" t="s">
        <v>23217</v>
      </c>
    </row>
    <row r="1381" spans="1:34" x14ac:dyDescent="0.25">
      <c r="A1381" t="s">
        <v>13097</v>
      </c>
      <c r="B1381" t="s">
        <v>23218</v>
      </c>
      <c r="C1381" t="str">
        <f>T("175.105")</f>
        <v>175.105</v>
      </c>
      <c r="D1381" t="str">
        <f>T("176.170")</f>
        <v>176.170</v>
      </c>
      <c r="E1381" t="str">
        <f>T("177.1680")</f>
        <v>177.1680</v>
      </c>
      <c r="X1381" t="s">
        <v>23218</v>
      </c>
      <c r="Y1381" t="s">
        <v>23219</v>
      </c>
      <c r="Z1381" t="s">
        <v>23220</v>
      </c>
      <c r="AA1381" t="s">
        <v>23221</v>
      </c>
      <c r="AB1381" t="s">
        <v>23222</v>
      </c>
    </row>
    <row r="1382" spans="1:34" x14ac:dyDescent="0.25">
      <c r="A1382" t="s">
        <v>8751</v>
      </c>
      <c r="B1382" t="s">
        <v>23223</v>
      </c>
      <c r="C1382" t="str">
        <f>T("177.1390")</f>
        <v>177.1390</v>
      </c>
      <c r="D1382" t="str">
        <f>T("177.1680")</f>
        <v>177.1680</v>
      </c>
      <c r="X1382" t="s">
        <v>23224</v>
      </c>
      <c r="Y1382" t="s">
        <v>23225</v>
      </c>
      <c r="Z1382" t="s">
        <v>23226</v>
      </c>
      <c r="AA1382" t="s">
        <v>23227</v>
      </c>
      <c r="AB1382" t="s">
        <v>23223</v>
      </c>
      <c r="AC1382" t="s">
        <v>23228</v>
      </c>
      <c r="AD1382" t="s">
        <v>23229</v>
      </c>
      <c r="AE1382" t="s">
        <v>23230</v>
      </c>
      <c r="AF1382" t="s">
        <v>23231</v>
      </c>
      <c r="AG1382" t="s">
        <v>23232</v>
      </c>
    </row>
    <row r="1383" spans="1:34" x14ac:dyDescent="0.25">
      <c r="A1383" t="s">
        <v>13099</v>
      </c>
      <c r="B1383" t="s">
        <v>23233</v>
      </c>
      <c r="C1383" t="str">
        <f>T("175.105")</f>
        <v>175.105</v>
      </c>
      <c r="D1383" t="str">
        <f>T("176.180")</f>
        <v>176.180</v>
      </c>
      <c r="X1383" t="s">
        <v>23233</v>
      </c>
      <c r="Y1383" t="s">
        <v>23234</v>
      </c>
      <c r="Z1383" t="s">
        <v>23235</v>
      </c>
      <c r="AA1383" t="s">
        <v>23236</v>
      </c>
    </row>
    <row r="1384" spans="1:34" x14ac:dyDescent="0.25">
      <c r="A1384" t="s">
        <v>13100</v>
      </c>
      <c r="B1384" t="s">
        <v>23237</v>
      </c>
      <c r="C1384" t="str">
        <f>T("178.3297")</f>
        <v>178.3297</v>
      </c>
      <c r="X1384" t="s">
        <v>23238</v>
      </c>
      <c r="Y1384" t="s">
        <v>23239</v>
      </c>
      <c r="Z1384" t="s">
        <v>23240</v>
      </c>
      <c r="AA1384" t="s">
        <v>23241</v>
      </c>
      <c r="AB1384" t="s">
        <v>23242</v>
      </c>
      <c r="AC1384" t="s">
        <v>23243</v>
      </c>
      <c r="AD1384" t="s">
        <v>23244</v>
      </c>
      <c r="AE1384" t="s">
        <v>23245</v>
      </c>
    </row>
    <row r="1385" spans="1:34" x14ac:dyDescent="0.25">
      <c r="A1385" t="s">
        <v>8657</v>
      </c>
      <c r="B1385" t="s">
        <v>23246</v>
      </c>
      <c r="C1385" t="str">
        <f>T("178.2010")</f>
        <v>178.2010</v>
      </c>
      <c r="X1385" t="s">
        <v>23246</v>
      </c>
      <c r="Y1385" t="s">
        <v>23247</v>
      </c>
      <c r="Z1385" t="s">
        <v>23248</v>
      </c>
      <c r="AA1385" t="s">
        <v>23249</v>
      </c>
    </row>
    <row r="1386" spans="1:34" x14ac:dyDescent="0.25">
      <c r="A1386" t="s">
        <v>13101</v>
      </c>
      <c r="B1386" t="s">
        <v>23250</v>
      </c>
      <c r="C1386" t="str">
        <f>T("176.170")</f>
        <v>176.170</v>
      </c>
      <c r="X1386" t="s">
        <v>23250</v>
      </c>
      <c r="Y1386" t="s">
        <v>23251</v>
      </c>
      <c r="Z1386" t="s">
        <v>23252</v>
      </c>
    </row>
    <row r="1387" spans="1:34" x14ac:dyDescent="0.25">
      <c r="A1387" t="s">
        <v>13102</v>
      </c>
      <c r="B1387" t="s">
        <v>23253</v>
      </c>
      <c r="C1387" t="str">
        <f>T("176.170")</f>
        <v>176.170</v>
      </c>
      <c r="D1387" t="str">
        <f>T("176.180")</f>
        <v>176.180</v>
      </c>
      <c r="X1387" t="s">
        <v>23253</v>
      </c>
      <c r="Y1387" t="s">
        <v>23254</v>
      </c>
      <c r="Z1387" t="s">
        <v>23255</v>
      </c>
      <c r="AA1387" t="s">
        <v>23256</v>
      </c>
      <c r="AB1387" t="s">
        <v>23257</v>
      </c>
    </row>
    <row r="1388" spans="1:34" x14ac:dyDescent="0.25">
      <c r="A1388" t="s">
        <v>13103</v>
      </c>
      <c r="B1388" t="s">
        <v>23258</v>
      </c>
      <c r="C1388" t="str">
        <f>T("175.105")</f>
        <v>175.105</v>
      </c>
      <c r="D1388" t="str">
        <f>T("178.2010")</f>
        <v>178.2010</v>
      </c>
      <c r="E1388" t="str">
        <f>T("178.3570")</f>
        <v>178.3570</v>
      </c>
      <c r="X1388" t="s">
        <v>23258</v>
      </c>
      <c r="Y1388" t="s">
        <v>23259</v>
      </c>
      <c r="Z1388" t="s">
        <v>23260</v>
      </c>
      <c r="AA1388" t="s">
        <v>23261</v>
      </c>
      <c r="AB1388" t="s">
        <v>23262</v>
      </c>
      <c r="AC1388" t="s">
        <v>23263</v>
      </c>
      <c r="AD1388" t="s">
        <v>23264</v>
      </c>
      <c r="AE1388" t="s">
        <v>23265</v>
      </c>
      <c r="AF1388" t="s">
        <v>23266</v>
      </c>
      <c r="AG1388" t="s">
        <v>23267</v>
      </c>
      <c r="AH1388" t="s">
        <v>23268</v>
      </c>
    </row>
    <row r="1389" spans="1:34" x14ac:dyDescent="0.25">
      <c r="A1389" t="s">
        <v>13104</v>
      </c>
      <c r="B1389" t="s">
        <v>23269</v>
      </c>
      <c r="C1389" t="str">
        <f>T("175.105")</f>
        <v>175.105</v>
      </c>
      <c r="D1389" t="str">
        <f>T("176.180")</f>
        <v>176.180</v>
      </c>
      <c r="X1389" t="s">
        <v>23269</v>
      </c>
      <c r="Y1389" t="s">
        <v>23270</v>
      </c>
      <c r="Z1389" t="s">
        <v>23271</v>
      </c>
    </row>
    <row r="1390" spans="1:34" x14ac:dyDescent="0.25">
      <c r="A1390" t="s">
        <v>13105</v>
      </c>
      <c r="B1390" t="s">
        <v>23272</v>
      </c>
      <c r="C1390" t="str">
        <f>T("175.105")</f>
        <v>175.105</v>
      </c>
      <c r="X1390" t="s">
        <v>23273</v>
      </c>
      <c r="Y1390" t="s">
        <v>23274</v>
      </c>
      <c r="Z1390" t="s">
        <v>23275</v>
      </c>
      <c r="AA1390" t="s">
        <v>23276</v>
      </c>
    </row>
    <row r="1391" spans="1:34" x14ac:dyDescent="0.25">
      <c r="A1391" t="s">
        <v>13106</v>
      </c>
      <c r="B1391" t="s">
        <v>23277</v>
      </c>
      <c r="X1391" t="s">
        <v>23277</v>
      </c>
      <c r="Y1391" t="s">
        <v>23278</v>
      </c>
      <c r="Z1391" t="s">
        <v>23279</v>
      </c>
      <c r="AA1391" t="s">
        <v>23280</v>
      </c>
    </row>
    <row r="1392" spans="1:34" x14ac:dyDescent="0.25">
      <c r="A1392" t="s">
        <v>13107</v>
      </c>
      <c r="B1392" t="s">
        <v>23281</v>
      </c>
      <c r="C1392" t="str">
        <f>T("178.3297")</f>
        <v>178.3297</v>
      </c>
      <c r="X1392" t="s">
        <v>23282</v>
      </c>
      <c r="Y1392" t="s">
        <v>23283</v>
      </c>
      <c r="Z1392" t="s">
        <v>23284</v>
      </c>
      <c r="AA1392" t="s">
        <v>23285</v>
      </c>
      <c r="AB1392" t="s">
        <v>23286</v>
      </c>
      <c r="AC1392" t="s">
        <v>23287</v>
      </c>
      <c r="AD1392" t="s">
        <v>23288</v>
      </c>
      <c r="AE1392" t="s">
        <v>23289</v>
      </c>
    </row>
    <row r="1393" spans="1:32" x14ac:dyDescent="0.25">
      <c r="A1393" t="s">
        <v>13108</v>
      </c>
      <c r="B1393" t="s">
        <v>23290</v>
      </c>
      <c r="C1393" t="str">
        <f>T("175.105")</f>
        <v>175.105</v>
      </c>
      <c r="X1393" t="s">
        <v>23290</v>
      </c>
      <c r="Y1393" t="s">
        <v>23291</v>
      </c>
      <c r="Z1393" t="s">
        <v>23292</v>
      </c>
    </row>
    <row r="1394" spans="1:32" x14ac:dyDescent="0.25">
      <c r="A1394" t="s">
        <v>13109</v>
      </c>
      <c r="B1394" t="s">
        <v>23293</v>
      </c>
      <c r="C1394" t="str">
        <f>T("175.105")</f>
        <v>175.105</v>
      </c>
      <c r="X1394" t="s">
        <v>23293</v>
      </c>
      <c r="Y1394" t="s">
        <v>23294</v>
      </c>
      <c r="Z1394" t="s">
        <v>23295</v>
      </c>
      <c r="AA1394" t="s">
        <v>23296</v>
      </c>
      <c r="AB1394" t="s">
        <v>23297</v>
      </c>
      <c r="AC1394" t="s">
        <v>23298</v>
      </c>
    </row>
    <row r="1395" spans="1:32" x14ac:dyDescent="0.25">
      <c r="A1395" t="s">
        <v>13110</v>
      </c>
      <c r="B1395" t="s">
        <v>23299</v>
      </c>
      <c r="C1395" t="str">
        <f>T("175.105")</f>
        <v>175.105</v>
      </c>
      <c r="X1395" t="s">
        <v>23300</v>
      </c>
      <c r="Y1395" t="s">
        <v>23301</v>
      </c>
      <c r="Z1395" t="s">
        <v>23302</v>
      </c>
      <c r="AA1395" t="s">
        <v>23303</v>
      </c>
    </row>
    <row r="1396" spans="1:32" x14ac:dyDescent="0.25">
      <c r="A1396" t="s">
        <v>13111</v>
      </c>
      <c r="B1396" t="s">
        <v>23304</v>
      </c>
      <c r="C1396" t="str">
        <f>T("175.300")</f>
        <v>175.300</v>
      </c>
      <c r="X1396" t="s">
        <v>23304</v>
      </c>
      <c r="Y1396" t="s">
        <v>23305</v>
      </c>
      <c r="Z1396" t="s">
        <v>23306</v>
      </c>
      <c r="AA1396" t="s">
        <v>23307</v>
      </c>
    </row>
    <row r="1397" spans="1:32" x14ac:dyDescent="0.25">
      <c r="A1397" t="s">
        <v>13112</v>
      </c>
      <c r="B1397" t="s">
        <v>23308</v>
      </c>
      <c r="C1397" t="str">
        <f>T("175.300")</f>
        <v>175.300</v>
      </c>
      <c r="X1397" t="s">
        <v>23308</v>
      </c>
      <c r="Y1397" t="s">
        <v>23309</v>
      </c>
      <c r="Z1397" t="s">
        <v>23310</v>
      </c>
    </row>
    <row r="1398" spans="1:32" x14ac:dyDescent="0.25">
      <c r="A1398" t="s">
        <v>13113</v>
      </c>
      <c r="B1398" t="s">
        <v>23311</v>
      </c>
      <c r="C1398" t="str">
        <f>T("175.300")</f>
        <v>175.300</v>
      </c>
      <c r="X1398" t="s">
        <v>23311</v>
      </c>
      <c r="Y1398" t="s">
        <v>23312</v>
      </c>
      <c r="Z1398" t="s">
        <v>23313</v>
      </c>
      <c r="AA1398" t="s">
        <v>23314</v>
      </c>
      <c r="AB1398" t="s">
        <v>23315</v>
      </c>
      <c r="AC1398" t="s">
        <v>23316</v>
      </c>
      <c r="AD1398" t="s">
        <v>23317</v>
      </c>
      <c r="AE1398" t="s">
        <v>23318</v>
      </c>
      <c r="AF1398" t="s">
        <v>23319</v>
      </c>
    </row>
    <row r="1399" spans="1:32" x14ac:dyDescent="0.25">
      <c r="A1399" t="s">
        <v>13114</v>
      </c>
      <c r="B1399" t="s">
        <v>23320</v>
      </c>
      <c r="C1399" t="str">
        <f>T("177.1680")</f>
        <v>177.1680</v>
      </c>
      <c r="X1399" t="s">
        <v>23320</v>
      </c>
      <c r="Y1399" t="s">
        <v>23321</v>
      </c>
    </row>
    <row r="1400" spans="1:32" x14ac:dyDescent="0.25">
      <c r="A1400" t="s">
        <v>13115</v>
      </c>
      <c r="B1400" t="s">
        <v>23322</v>
      </c>
      <c r="C1400" t="str">
        <f>T("178.2010")</f>
        <v>178.2010</v>
      </c>
      <c r="X1400" t="s">
        <v>23322</v>
      </c>
    </row>
    <row r="1401" spans="1:32" x14ac:dyDescent="0.25">
      <c r="A1401" t="s">
        <v>13116</v>
      </c>
      <c r="B1401" t="s">
        <v>23323</v>
      </c>
      <c r="C1401" t="str">
        <f>T("178.2010")</f>
        <v>178.2010</v>
      </c>
      <c r="X1401" t="s">
        <v>23323</v>
      </c>
      <c r="Y1401" t="s">
        <v>23324</v>
      </c>
      <c r="Z1401" t="s">
        <v>23325</v>
      </c>
      <c r="AA1401" t="s">
        <v>23326</v>
      </c>
      <c r="AB1401" t="s">
        <v>23327</v>
      </c>
    </row>
    <row r="1402" spans="1:32" x14ac:dyDescent="0.25">
      <c r="A1402" t="s">
        <v>13117</v>
      </c>
      <c r="B1402" t="s">
        <v>23328</v>
      </c>
      <c r="C1402" t="str">
        <f>T("175.105")</f>
        <v>175.105</v>
      </c>
      <c r="D1402" t="str">
        <f>T("177.2800")</f>
        <v>177.2800</v>
      </c>
      <c r="X1402" t="s">
        <v>23328</v>
      </c>
      <c r="Y1402" t="s">
        <v>23329</v>
      </c>
    </row>
    <row r="1403" spans="1:32" x14ac:dyDescent="0.25">
      <c r="A1403" t="s">
        <v>11737</v>
      </c>
      <c r="B1403" t="s">
        <v>23330</v>
      </c>
      <c r="C1403" t="str">
        <f>T("178.3520")</f>
        <v>178.3520</v>
      </c>
      <c r="X1403" t="s">
        <v>23331</v>
      </c>
      <c r="Y1403" t="s">
        <v>23332</v>
      </c>
      <c r="Z1403" t="s">
        <v>23333</v>
      </c>
      <c r="AA1403" t="s">
        <v>23334</v>
      </c>
      <c r="AB1403" t="s">
        <v>23335</v>
      </c>
    </row>
    <row r="1404" spans="1:32" x14ac:dyDescent="0.25">
      <c r="A1404" t="s">
        <v>13118</v>
      </c>
      <c r="B1404" t="s">
        <v>23336</v>
      </c>
      <c r="C1404" t="str">
        <f>T("177.2600")</f>
        <v>177.2600</v>
      </c>
      <c r="X1404" t="s">
        <v>23337</v>
      </c>
      <c r="Y1404" t="s">
        <v>23338</v>
      </c>
      <c r="Z1404" t="s">
        <v>23339</v>
      </c>
      <c r="AA1404" t="s">
        <v>23340</v>
      </c>
      <c r="AB1404" t="s">
        <v>23341</v>
      </c>
    </row>
    <row r="1405" spans="1:32" x14ac:dyDescent="0.25">
      <c r="A1405" t="s">
        <v>13119</v>
      </c>
      <c r="B1405" t="s">
        <v>23342</v>
      </c>
      <c r="C1405" t="str">
        <f>T("175.300")</f>
        <v>175.300</v>
      </c>
      <c r="X1405" t="s">
        <v>23342</v>
      </c>
      <c r="Y1405" t="s">
        <v>23343</v>
      </c>
      <c r="Z1405" t="s">
        <v>23344</v>
      </c>
      <c r="AA1405" t="s">
        <v>23345</v>
      </c>
      <c r="AB1405" t="s">
        <v>23346</v>
      </c>
    </row>
    <row r="1406" spans="1:32" x14ac:dyDescent="0.25">
      <c r="A1406" t="s">
        <v>13120</v>
      </c>
      <c r="B1406" t="s">
        <v>23347</v>
      </c>
      <c r="C1406" t="str">
        <f>T("175.105")</f>
        <v>175.105</v>
      </c>
      <c r="D1406" t="str">
        <f>T("175.300")</f>
        <v>175.300</v>
      </c>
      <c r="E1406" t="str">
        <f>T("177.1390")</f>
        <v>177.1390</v>
      </c>
      <c r="F1406" t="str">
        <f>T("177.2420")</f>
        <v>177.2420</v>
      </c>
      <c r="X1406" t="s">
        <v>23347</v>
      </c>
      <c r="Y1406" t="s">
        <v>23348</v>
      </c>
      <c r="Z1406" t="s">
        <v>23349</v>
      </c>
      <c r="AA1406" t="s">
        <v>23350</v>
      </c>
    </row>
    <row r="1407" spans="1:32" x14ac:dyDescent="0.25">
      <c r="A1407" t="s">
        <v>11738</v>
      </c>
      <c r="B1407" t="s">
        <v>23351</v>
      </c>
      <c r="X1407" t="s">
        <v>23351</v>
      </c>
      <c r="Y1407" t="s">
        <v>23352</v>
      </c>
    </row>
    <row r="1408" spans="1:32" x14ac:dyDescent="0.25">
      <c r="A1408" t="s">
        <v>13121</v>
      </c>
      <c r="B1408" t="s">
        <v>23353</v>
      </c>
      <c r="C1408" t="str">
        <f>T("172.270")</f>
        <v>172.270</v>
      </c>
      <c r="D1408" t="str">
        <f>T("176.170")</f>
        <v>176.170</v>
      </c>
      <c r="X1408" t="s">
        <v>23354</v>
      </c>
      <c r="Y1408" t="s">
        <v>23355</v>
      </c>
      <c r="Z1408" t="s">
        <v>23356</v>
      </c>
      <c r="AA1408" t="s">
        <v>23357</v>
      </c>
    </row>
    <row r="1409" spans="1:30" x14ac:dyDescent="0.25">
      <c r="A1409" t="s">
        <v>13122</v>
      </c>
      <c r="B1409" t="s">
        <v>23358</v>
      </c>
      <c r="C1409" t="str">
        <f>T("175.320")</f>
        <v>175.320</v>
      </c>
      <c r="D1409" t="str">
        <f>T("177.2420")</f>
        <v>177.2420</v>
      </c>
      <c r="X1409" t="s">
        <v>23358</v>
      </c>
      <c r="Y1409" t="s">
        <v>23359</v>
      </c>
      <c r="Z1409" t="s">
        <v>23360</v>
      </c>
      <c r="AA1409" t="s">
        <v>23361</v>
      </c>
    </row>
    <row r="1410" spans="1:30" x14ac:dyDescent="0.25">
      <c r="A1410" t="s">
        <v>13123</v>
      </c>
      <c r="B1410" t="s">
        <v>23362</v>
      </c>
      <c r="C1410" t="str">
        <f>T("175.105")</f>
        <v>175.105</v>
      </c>
      <c r="D1410" t="str">
        <f>T("176.180")</f>
        <v>176.180</v>
      </c>
      <c r="X1410" t="s">
        <v>23362</v>
      </c>
      <c r="Y1410" t="s">
        <v>23363</v>
      </c>
      <c r="Z1410" t="s">
        <v>23364</v>
      </c>
      <c r="AA1410" t="s">
        <v>23365</v>
      </c>
    </row>
    <row r="1411" spans="1:30" x14ac:dyDescent="0.25">
      <c r="A1411" t="s">
        <v>13125</v>
      </c>
      <c r="B1411" t="s">
        <v>23366</v>
      </c>
      <c r="C1411" t="str">
        <f>T("176.180")</f>
        <v>176.180</v>
      </c>
      <c r="D1411" t="str">
        <f>T("176.210")</f>
        <v>176.210</v>
      </c>
      <c r="X1411" t="s">
        <v>23367</v>
      </c>
      <c r="Y1411" t="s">
        <v>23368</v>
      </c>
      <c r="Z1411" t="s">
        <v>23369</v>
      </c>
      <c r="AA1411" t="s">
        <v>23366</v>
      </c>
    </row>
    <row r="1412" spans="1:30" x14ac:dyDescent="0.25">
      <c r="A1412" t="s">
        <v>13126</v>
      </c>
      <c r="B1412" t="s">
        <v>23370</v>
      </c>
      <c r="C1412" t="str">
        <f>T("177.2550")</f>
        <v>177.2550</v>
      </c>
      <c r="X1412" t="s">
        <v>23371</v>
      </c>
      <c r="Y1412" t="s">
        <v>23370</v>
      </c>
      <c r="Z1412" t="s">
        <v>23372</v>
      </c>
      <c r="AA1412" t="s">
        <v>23373</v>
      </c>
      <c r="AB1412" t="s">
        <v>23374</v>
      </c>
      <c r="AC1412" t="s">
        <v>23375</v>
      </c>
      <c r="AD1412" t="s">
        <v>23376</v>
      </c>
    </row>
    <row r="1413" spans="1:30" x14ac:dyDescent="0.25">
      <c r="A1413" t="s">
        <v>13127</v>
      </c>
      <c r="B1413" t="s">
        <v>23377</v>
      </c>
      <c r="C1413" t="str">
        <f>T("176.180")</f>
        <v>176.180</v>
      </c>
      <c r="D1413" t="str">
        <f>T("177.1200")</f>
        <v>177.1200</v>
      </c>
      <c r="X1413" t="s">
        <v>23378</v>
      </c>
      <c r="Y1413" t="s">
        <v>23377</v>
      </c>
      <c r="Z1413" t="s">
        <v>23379</v>
      </c>
      <c r="AA1413" t="s">
        <v>23380</v>
      </c>
    </row>
    <row r="1414" spans="1:30" x14ac:dyDescent="0.25">
      <c r="A1414" t="s">
        <v>13128</v>
      </c>
      <c r="B1414" t="s">
        <v>23381</v>
      </c>
      <c r="C1414" t="str">
        <f>T("178.3770")</f>
        <v>178.3770</v>
      </c>
      <c r="X1414" t="s">
        <v>23381</v>
      </c>
      <c r="Y1414" t="s">
        <v>23382</v>
      </c>
      <c r="Z1414" t="s">
        <v>23383</v>
      </c>
      <c r="AA1414" t="s">
        <v>23384</v>
      </c>
    </row>
    <row r="1415" spans="1:30" x14ac:dyDescent="0.25">
      <c r="A1415" t="s">
        <v>11740</v>
      </c>
      <c r="B1415" t="s">
        <v>23385</v>
      </c>
      <c r="C1415" t="str">
        <f>T("175.300")</f>
        <v>175.300</v>
      </c>
      <c r="X1415" t="s">
        <v>23385</v>
      </c>
      <c r="Y1415" t="s">
        <v>23386</v>
      </c>
      <c r="Z1415" t="s">
        <v>23387</v>
      </c>
      <c r="AA1415" t="s">
        <v>23388</v>
      </c>
    </row>
    <row r="1416" spans="1:30" x14ac:dyDescent="0.25">
      <c r="A1416" t="s">
        <v>13129</v>
      </c>
      <c r="B1416" t="s">
        <v>23389</v>
      </c>
      <c r="C1416" t="str">
        <f>T("176.180")</f>
        <v>176.180</v>
      </c>
      <c r="X1416" t="s">
        <v>23389</v>
      </c>
    </row>
    <row r="1417" spans="1:30" x14ac:dyDescent="0.25">
      <c r="A1417" t="s">
        <v>13130</v>
      </c>
      <c r="B1417" t="s">
        <v>23390</v>
      </c>
      <c r="C1417" t="str">
        <f>T("178.3400")</f>
        <v>178.3400</v>
      </c>
      <c r="X1417" t="s">
        <v>23391</v>
      </c>
      <c r="Y1417" t="s">
        <v>23392</v>
      </c>
      <c r="Z1417" t="s">
        <v>23393</v>
      </c>
      <c r="AA1417" t="s">
        <v>23394</v>
      </c>
    </row>
    <row r="1418" spans="1:30" x14ac:dyDescent="0.25">
      <c r="A1418" t="s">
        <v>13131</v>
      </c>
      <c r="B1418" t="s">
        <v>23395</v>
      </c>
      <c r="C1418" t="str">
        <f>T("175.300")</f>
        <v>175.300</v>
      </c>
      <c r="X1418" t="s">
        <v>23395</v>
      </c>
      <c r="Y1418" t="s">
        <v>23396</v>
      </c>
      <c r="Z1418" t="s">
        <v>23397</v>
      </c>
      <c r="AA1418" t="s">
        <v>23398</v>
      </c>
      <c r="AB1418" t="s">
        <v>23399</v>
      </c>
    </row>
    <row r="1419" spans="1:30" x14ac:dyDescent="0.25">
      <c r="A1419" t="s">
        <v>8563</v>
      </c>
      <c r="B1419" t="s">
        <v>23400</v>
      </c>
      <c r="C1419" t="str">
        <f>T("175.105")</f>
        <v>175.105</v>
      </c>
      <c r="D1419" t="str">
        <f>T("175.300")</f>
        <v>175.300</v>
      </c>
      <c r="E1419" t="str">
        <f>T("176.170")</f>
        <v>176.170</v>
      </c>
      <c r="F1419" t="str">
        <f>T("176.180")</f>
        <v>176.180</v>
      </c>
      <c r="G1419" t="str">
        <f>T("177.2470")</f>
        <v>177.2470</v>
      </c>
      <c r="H1419" t="str">
        <f>T("177.2600")</f>
        <v>177.2600</v>
      </c>
      <c r="I1419" t="str">
        <f>T("178.2010")</f>
        <v>178.2010</v>
      </c>
      <c r="X1419" t="s">
        <v>23400</v>
      </c>
      <c r="Y1419" t="s">
        <v>23401</v>
      </c>
      <c r="Z1419" t="s">
        <v>23402</v>
      </c>
      <c r="AA1419" t="s">
        <v>23403</v>
      </c>
      <c r="AB1419" t="s">
        <v>23404</v>
      </c>
    </row>
    <row r="1420" spans="1:30" x14ac:dyDescent="0.25">
      <c r="A1420" t="s">
        <v>13132</v>
      </c>
      <c r="B1420" t="s">
        <v>23405</v>
      </c>
      <c r="C1420" t="str">
        <f>T("176.170")</f>
        <v>176.170</v>
      </c>
      <c r="X1420" t="s">
        <v>23406</v>
      </c>
      <c r="Y1420" t="s">
        <v>23405</v>
      </c>
      <c r="Z1420" t="s">
        <v>23407</v>
      </c>
      <c r="AA1420" t="s">
        <v>23408</v>
      </c>
    </row>
    <row r="1421" spans="1:30" x14ac:dyDescent="0.25">
      <c r="A1421" t="s">
        <v>13133</v>
      </c>
      <c r="B1421" t="s">
        <v>23409</v>
      </c>
      <c r="C1421" t="str">
        <f>T("177.1010")</f>
        <v>177.1010</v>
      </c>
      <c r="X1421" t="s">
        <v>23409</v>
      </c>
      <c r="Y1421" t="s">
        <v>23410</v>
      </c>
      <c r="Z1421" t="s">
        <v>23411</v>
      </c>
      <c r="AA1421" t="s">
        <v>23412</v>
      </c>
      <c r="AB1421" t="s">
        <v>23413</v>
      </c>
      <c r="AC1421" t="s">
        <v>23414</v>
      </c>
    </row>
    <row r="1422" spans="1:30" x14ac:dyDescent="0.25">
      <c r="A1422" t="s">
        <v>13134</v>
      </c>
      <c r="B1422" t="s">
        <v>23415</v>
      </c>
      <c r="C1422" t="str">
        <f>T("175.300")</f>
        <v>175.300</v>
      </c>
      <c r="D1422" t="str">
        <f>T("176.170")</f>
        <v>176.170</v>
      </c>
      <c r="E1422" t="str">
        <f>T("176.180")</f>
        <v>176.180</v>
      </c>
      <c r="X1422" t="s">
        <v>23415</v>
      </c>
      <c r="Y1422" t="s">
        <v>23416</v>
      </c>
      <c r="Z1422" t="s">
        <v>23417</v>
      </c>
      <c r="AA1422" t="s">
        <v>23418</v>
      </c>
    </row>
    <row r="1423" spans="1:30" x14ac:dyDescent="0.25">
      <c r="A1423" t="s">
        <v>13135</v>
      </c>
      <c r="B1423" t="s">
        <v>23419</v>
      </c>
      <c r="C1423" t="str">
        <f>T("175.105")</f>
        <v>175.105</v>
      </c>
      <c r="D1423" t="str">
        <f>T("176.170")</f>
        <v>176.170</v>
      </c>
      <c r="E1423" t="str">
        <f>T("177.1200")</f>
        <v>177.1200</v>
      </c>
      <c r="X1423" t="s">
        <v>23419</v>
      </c>
      <c r="Y1423" t="s">
        <v>23420</v>
      </c>
      <c r="Z1423" t="s">
        <v>23421</v>
      </c>
      <c r="AA1423" t="s">
        <v>23422</v>
      </c>
      <c r="AB1423" t="s">
        <v>23423</v>
      </c>
    </row>
    <row r="1424" spans="1:30" x14ac:dyDescent="0.25">
      <c r="A1424" t="s">
        <v>13137</v>
      </c>
      <c r="B1424" t="s">
        <v>23424</v>
      </c>
      <c r="C1424" t="str">
        <f>T("175.105")</f>
        <v>175.105</v>
      </c>
      <c r="X1424" t="s">
        <v>23424</v>
      </c>
      <c r="Y1424" t="s">
        <v>23425</v>
      </c>
      <c r="Z1424" t="s">
        <v>23426</v>
      </c>
      <c r="AA1424" t="s">
        <v>23427</v>
      </c>
      <c r="AB1424" t="s">
        <v>23428</v>
      </c>
    </row>
    <row r="1425" spans="1:33" x14ac:dyDescent="0.25">
      <c r="A1425" t="s">
        <v>11741</v>
      </c>
      <c r="B1425" t="s">
        <v>23429</v>
      </c>
      <c r="C1425" t="str">
        <f>T("175.105")</f>
        <v>175.105</v>
      </c>
      <c r="D1425" t="str">
        <f>T("176.170")</f>
        <v>176.170</v>
      </c>
      <c r="E1425" t="str">
        <f>T("178.3725")</f>
        <v>178.3725</v>
      </c>
      <c r="X1425" t="s">
        <v>23429</v>
      </c>
      <c r="Y1425" t="s">
        <v>23430</v>
      </c>
      <c r="Z1425" t="s">
        <v>23431</v>
      </c>
      <c r="AA1425" t="s">
        <v>23432</v>
      </c>
      <c r="AB1425" t="s">
        <v>23433</v>
      </c>
      <c r="AC1425" t="s">
        <v>23434</v>
      </c>
      <c r="AD1425" t="s">
        <v>23435</v>
      </c>
      <c r="AE1425" t="s">
        <v>23436</v>
      </c>
      <c r="AF1425" t="s">
        <v>23437</v>
      </c>
      <c r="AG1425" t="s">
        <v>23438</v>
      </c>
    </row>
    <row r="1426" spans="1:33" x14ac:dyDescent="0.25">
      <c r="A1426" t="s">
        <v>13139</v>
      </c>
      <c r="B1426" t="s">
        <v>23439</v>
      </c>
      <c r="C1426" t="str">
        <f>T("176.170")</f>
        <v>176.170</v>
      </c>
      <c r="X1426" t="s">
        <v>23440</v>
      </c>
      <c r="Y1426" t="s">
        <v>23441</v>
      </c>
    </row>
    <row r="1427" spans="1:33" x14ac:dyDescent="0.25">
      <c r="A1427" t="s">
        <v>13140</v>
      </c>
      <c r="B1427" t="s">
        <v>23442</v>
      </c>
      <c r="X1427" t="s">
        <v>23442</v>
      </c>
    </row>
    <row r="1428" spans="1:33" x14ac:dyDescent="0.25">
      <c r="A1428" t="s">
        <v>13141</v>
      </c>
      <c r="B1428" t="s">
        <v>23443</v>
      </c>
      <c r="C1428" t="str">
        <f>T("176.180")</f>
        <v>176.180</v>
      </c>
      <c r="D1428" t="str">
        <f>T("176.210")</f>
        <v>176.210</v>
      </c>
      <c r="X1428" t="s">
        <v>23443</v>
      </c>
    </row>
    <row r="1429" spans="1:33" x14ac:dyDescent="0.25">
      <c r="A1429" t="s">
        <v>13142</v>
      </c>
      <c r="B1429" t="s">
        <v>23444</v>
      </c>
      <c r="C1429" t="str">
        <f>T("175.105")</f>
        <v>175.105</v>
      </c>
      <c r="D1429" t="str">
        <f>T("175.320")</f>
        <v>175.320</v>
      </c>
      <c r="E1429" t="str">
        <f>T("177.1390")</f>
        <v>177.1390</v>
      </c>
      <c r="X1429" t="s">
        <v>23445</v>
      </c>
      <c r="Y1429" t="s">
        <v>23446</v>
      </c>
      <c r="Z1429" t="s">
        <v>23447</v>
      </c>
      <c r="AA1429" t="s">
        <v>23448</v>
      </c>
      <c r="AB1429" t="s">
        <v>23449</v>
      </c>
    </row>
    <row r="1430" spans="1:33" x14ac:dyDescent="0.25">
      <c r="A1430" t="s">
        <v>13144</v>
      </c>
      <c r="B1430" t="s">
        <v>23450</v>
      </c>
      <c r="C1430" t="str">
        <f>T("178.2010")</f>
        <v>178.2010</v>
      </c>
      <c r="X1430" t="s">
        <v>23451</v>
      </c>
      <c r="Y1430" t="s">
        <v>23452</v>
      </c>
      <c r="Z1430" t="s">
        <v>23453</v>
      </c>
      <c r="AA1430" t="s">
        <v>23454</v>
      </c>
      <c r="AB1430" t="s">
        <v>23455</v>
      </c>
      <c r="AC1430" t="s">
        <v>23456</v>
      </c>
      <c r="AD1430" t="s">
        <v>23450</v>
      </c>
    </row>
    <row r="1431" spans="1:33" x14ac:dyDescent="0.25">
      <c r="A1431" t="s">
        <v>13146</v>
      </c>
      <c r="B1431" t="s">
        <v>23457</v>
      </c>
      <c r="C1431" t="str">
        <f>T("175.300")</f>
        <v>175.300</v>
      </c>
      <c r="D1431" t="str">
        <f>T("178.2010")</f>
        <v>178.2010</v>
      </c>
      <c r="X1431" t="s">
        <v>23457</v>
      </c>
      <c r="Y1431" t="s">
        <v>23458</v>
      </c>
      <c r="Z1431" t="s">
        <v>23459</v>
      </c>
      <c r="AA1431" t="s">
        <v>23460</v>
      </c>
    </row>
    <row r="1432" spans="1:33" x14ac:dyDescent="0.25">
      <c r="A1432" t="s">
        <v>8619</v>
      </c>
      <c r="B1432" t="s">
        <v>23461</v>
      </c>
      <c r="C1432" t="str">
        <f>T("178.1010")</f>
        <v>178.1010</v>
      </c>
      <c r="X1432" t="s">
        <v>23461</v>
      </c>
      <c r="Y1432" t="s">
        <v>23462</v>
      </c>
      <c r="Z1432" t="s">
        <v>23463</v>
      </c>
      <c r="AA1432" t="s">
        <v>23464</v>
      </c>
      <c r="AB1432" t="s">
        <v>23465</v>
      </c>
    </row>
    <row r="1433" spans="1:33" x14ac:dyDescent="0.25">
      <c r="A1433" t="s">
        <v>13147</v>
      </c>
      <c r="B1433" t="s">
        <v>23466</v>
      </c>
      <c r="C1433" t="str">
        <f>T("175.105")</f>
        <v>175.105</v>
      </c>
      <c r="D1433" t="str">
        <f>T("178.2010")</f>
        <v>178.2010</v>
      </c>
      <c r="X1433" t="s">
        <v>23467</v>
      </c>
      <c r="Y1433" t="s">
        <v>23468</v>
      </c>
      <c r="Z1433" t="s">
        <v>23469</v>
      </c>
      <c r="AA1433" t="s">
        <v>23466</v>
      </c>
      <c r="AB1433" t="s">
        <v>23470</v>
      </c>
    </row>
    <row r="1434" spans="1:33" x14ac:dyDescent="0.25">
      <c r="A1434" t="s">
        <v>13148</v>
      </c>
      <c r="B1434" t="s">
        <v>23471</v>
      </c>
      <c r="C1434" t="str">
        <f>T("177.2600")</f>
        <v>177.2600</v>
      </c>
      <c r="X1434" t="s">
        <v>23471</v>
      </c>
      <c r="Y1434" t="s">
        <v>23472</v>
      </c>
      <c r="Z1434" t="s">
        <v>23473</v>
      </c>
      <c r="AA1434" t="s">
        <v>23474</v>
      </c>
      <c r="AB1434" t="s">
        <v>23475</v>
      </c>
      <c r="AC1434" t="s">
        <v>23476</v>
      </c>
      <c r="AD1434" t="s">
        <v>23477</v>
      </c>
      <c r="AE1434" t="s">
        <v>23478</v>
      </c>
    </row>
    <row r="1435" spans="1:33" x14ac:dyDescent="0.25">
      <c r="A1435" t="s">
        <v>13149</v>
      </c>
      <c r="B1435" t="s">
        <v>23479</v>
      </c>
      <c r="C1435" t="str">
        <f>T("177.1200")</f>
        <v>177.1200</v>
      </c>
      <c r="D1435" t="str">
        <f>T("177.1500")</f>
        <v>177.1500</v>
      </c>
      <c r="X1435" t="s">
        <v>23479</v>
      </c>
      <c r="Y1435" t="s">
        <v>23480</v>
      </c>
      <c r="Z1435" t="s">
        <v>23481</v>
      </c>
      <c r="AA1435" t="s">
        <v>23482</v>
      </c>
      <c r="AB1435" t="s">
        <v>23483</v>
      </c>
      <c r="AC1435" t="s">
        <v>23484</v>
      </c>
    </row>
    <row r="1436" spans="1:33" x14ac:dyDescent="0.25">
      <c r="A1436" t="s">
        <v>13150</v>
      </c>
      <c r="B1436" t="s">
        <v>23485</v>
      </c>
      <c r="C1436" t="str">
        <f>T("175.105")</f>
        <v>175.105</v>
      </c>
      <c r="X1436" t="s">
        <v>23485</v>
      </c>
      <c r="Y1436" t="s">
        <v>23486</v>
      </c>
      <c r="Z1436" t="s">
        <v>23487</v>
      </c>
      <c r="AA1436" t="s">
        <v>23488</v>
      </c>
    </row>
    <row r="1437" spans="1:33" x14ac:dyDescent="0.25">
      <c r="A1437" t="s">
        <v>13151</v>
      </c>
      <c r="B1437" t="s">
        <v>23489</v>
      </c>
      <c r="C1437" t="str">
        <f>T("177.2470")</f>
        <v>177.2470</v>
      </c>
      <c r="X1437" t="s">
        <v>23490</v>
      </c>
      <c r="Y1437" t="s">
        <v>23491</v>
      </c>
      <c r="Z1437" t="s">
        <v>23492</v>
      </c>
    </row>
    <row r="1438" spans="1:33" x14ac:dyDescent="0.25">
      <c r="A1438" t="s">
        <v>13152</v>
      </c>
      <c r="B1438" t="s">
        <v>23493</v>
      </c>
      <c r="C1438" t="str">
        <f>T("177.1010")</f>
        <v>177.1010</v>
      </c>
      <c r="D1438" t="str">
        <f>T("178.3790")</f>
        <v>178.3790</v>
      </c>
      <c r="X1438" t="s">
        <v>23494</v>
      </c>
      <c r="Y1438" t="s">
        <v>23495</v>
      </c>
      <c r="Z1438" t="s">
        <v>23496</v>
      </c>
      <c r="AA1438" t="s">
        <v>23497</v>
      </c>
    </row>
    <row r="1439" spans="1:33" x14ac:dyDescent="0.25">
      <c r="A1439" t="s">
        <v>13154</v>
      </c>
      <c r="B1439" t="s">
        <v>23498</v>
      </c>
      <c r="C1439" t="str">
        <f>T("176.300")</f>
        <v>176.300</v>
      </c>
      <c r="X1439" t="s">
        <v>23498</v>
      </c>
      <c r="Y1439" t="s">
        <v>23499</v>
      </c>
      <c r="Z1439" t="s">
        <v>23500</v>
      </c>
    </row>
    <row r="1440" spans="1:33" x14ac:dyDescent="0.25">
      <c r="A1440" t="s">
        <v>13155</v>
      </c>
      <c r="B1440" t="s">
        <v>23501</v>
      </c>
      <c r="C1440" t="str">
        <f>T("175.105")</f>
        <v>175.105</v>
      </c>
      <c r="X1440" t="s">
        <v>23501</v>
      </c>
      <c r="Y1440" t="s">
        <v>23502</v>
      </c>
      <c r="Z1440" t="s">
        <v>23503</v>
      </c>
      <c r="AA1440" t="s">
        <v>23504</v>
      </c>
    </row>
    <row r="1441" spans="1:35" x14ac:dyDescent="0.25">
      <c r="A1441" t="s">
        <v>13156</v>
      </c>
      <c r="B1441" t="s">
        <v>23505</v>
      </c>
      <c r="X1441" t="s">
        <v>23505</v>
      </c>
      <c r="Y1441" t="s">
        <v>23506</v>
      </c>
      <c r="Z1441" t="s">
        <v>23507</v>
      </c>
      <c r="AA1441" t="s">
        <v>23508</v>
      </c>
    </row>
    <row r="1442" spans="1:35" x14ac:dyDescent="0.25">
      <c r="A1442" t="s">
        <v>13158</v>
      </c>
      <c r="B1442" t="s">
        <v>23509</v>
      </c>
      <c r="C1442" t="str">
        <f>T("176.300")</f>
        <v>176.300</v>
      </c>
      <c r="X1442" t="s">
        <v>23509</v>
      </c>
    </row>
    <row r="1443" spans="1:35" x14ac:dyDescent="0.25">
      <c r="A1443" t="s">
        <v>8838</v>
      </c>
      <c r="B1443" t="s">
        <v>23510</v>
      </c>
      <c r="X1443" t="s">
        <v>23510</v>
      </c>
      <c r="Y1443" t="s">
        <v>23511</v>
      </c>
      <c r="Z1443" t="s">
        <v>23512</v>
      </c>
      <c r="AA1443" t="s">
        <v>23513</v>
      </c>
      <c r="AB1443" t="s">
        <v>23514</v>
      </c>
      <c r="AC1443" t="s">
        <v>23515</v>
      </c>
      <c r="AD1443" t="s">
        <v>23516</v>
      </c>
    </row>
    <row r="1444" spans="1:35" x14ac:dyDescent="0.25">
      <c r="A1444" t="s">
        <v>13159</v>
      </c>
      <c r="B1444" t="s">
        <v>23517</v>
      </c>
      <c r="C1444" t="str">
        <f>T("176.180")</f>
        <v>176.180</v>
      </c>
      <c r="D1444" t="str">
        <f>T("176.210")</f>
        <v>176.210</v>
      </c>
      <c r="E1444" t="str">
        <f>T("181.30")</f>
        <v>181.30</v>
      </c>
      <c r="X1444" t="s">
        <v>23517</v>
      </c>
      <c r="Y1444" t="s">
        <v>23518</v>
      </c>
      <c r="Z1444" t="s">
        <v>23519</v>
      </c>
      <c r="AA1444" t="s">
        <v>23520</v>
      </c>
      <c r="AB1444" t="s">
        <v>23521</v>
      </c>
    </row>
    <row r="1445" spans="1:35" x14ac:dyDescent="0.25">
      <c r="A1445" t="s">
        <v>13160</v>
      </c>
      <c r="B1445" t="s">
        <v>23522</v>
      </c>
      <c r="C1445" t="str">
        <f>T("175.105")</f>
        <v>175.105</v>
      </c>
      <c r="D1445" t="str">
        <f>T("177.1680")</f>
        <v>177.1680</v>
      </c>
      <c r="X1445" t="s">
        <v>23523</v>
      </c>
      <c r="Y1445" t="s">
        <v>23524</v>
      </c>
      <c r="Z1445" t="s">
        <v>23525</v>
      </c>
      <c r="AA1445" t="s">
        <v>23526</v>
      </c>
      <c r="AB1445" t="s">
        <v>23527</v>
      </c>
      <c r="AC1445" t="s">
        <v>23528</v>
      </c>
      <c r="AD1445" t="s">
        <v>23529</v>
      </c>
      <c r="AE1445" t="s">
        <v>23530</v>
      </c>
      <c r="AF1445" t="s">
        <v>23531</v>
      </c>
      <c r="AG1445" t="s">
        <v>23532</v>
      </c>
      <c r="AH1445" t="s">
        <v>23533</v>
      </c>
      <c r="AI1445" t="s">
        <v>23522</v>
      </c>
    </row>
    <row r="1446" spans="1:35" x14ac:dyDescent="0.25">
      <c r="A1446" t="s">
        <v>13161</v>
      </c>
      <c r="B1446" t="s">
        <v>23534</v>
      </c>
      <c r="C1446" t="str">
        <f>T("177.2550")</f>
        <v>177.2550</v>
      </c>
      <c r="X1446" t="s">
        <v>23535</v>
      </c>
      <c r="Y1446" t="s">
        <v>23536</v>
      </c>
      <c r="Z1446" t="s">
        <v>23537</v>
      </c>
      <c r="AA1446" t="s">
        <v>23538</v>
      </c>
    </row>
    <row r="1447" spans="1:35" x14ac:dyDescent="0.25">
      <c r="A1447" t="s">
        <v>13162</v>
      </c>
      <c r="B1447" t="s">
        <v>23539</v>
      </c>
      <c r="C1447" t="str">
        <f>T("176.170")</f>
        <v>176.170</v>
      </c>
      <c r="X1447" t="s">
        <v>23540</v>
      </c>
      <c r="Y1447" t="s">
        <v>23541</v>
      </c>
      <c r="Z1447" t="s">
        <v>23542</v>
      </c>
    </row>
    <row r="1448" spans="1:35" x14ac:dyDescent="0.25">
      <c r="A1448" t="s">
        <v>13163</v>
      </c>
      <c r="B1448" t="s">
        <v>23543</v>
      </c>
      <c r="C1448" t="str">
        <f>T("175.300")</f>
        <v>175.300</v>
      </c>
      <c r="X1448" t="s">
        <v>23543</v>
      </c>
      <c r="Y1448" t="s">
        <v>23544</v>
      </c>
      <c r="Z1448" t="s">
        <v>23545</v>
      </c>
      <c r="AA1448" t="s">
        <v>23546</v>
      </c>
    </row>
    <row r="1449" spans="1:35" x14ac:dyDescent="0.25">
      <c r="A1449" t="s">
        <v>13164</v>
      </c>
      <c r="B1449" t="s">
        <v>23547</v>
      </c>
      <c r="C1449" t="str">
        <f>T("176.300")</f>
        <v>176.300</v>
      </c>
      <c r="X1449" t="s">
        <v>23547</v>
      </c>
    </row>
    <row r="1450" spans="1:35" x14ac:dyDescent="0.25">
      <c r="A1450" t="s">
        <v>13165</v>
      </c>
      <c r="B1450" t="s">
        <v>23548</v>
      </c>
      <c r="C1450" t="str">
        <f>T("175.105")</f>
        <v>175.105</v>
      </c>
      <c r="X1450" t="s">
        <v>23548</v>
      </c>
      <c r="Y1450" t="s">
        <v>23549</v>
      </c>
      <c r="Z1450" t="s">
        <v>23550</v>
      </c>
      <c r="AA1450" t="s">
        <v>23551</v>
      </c>
      <c r="AB1450" t="s">
        <v>23552</v>
      </c>
      <c r="AC1450" t="s">
        <v>23553</v>
      </c>
      <c r="AD1450" t="s">
        <v>23554</v>
      </c>
      <c r="AE1450" t="s">
        <v>23555</v>
      </c>
      <c r="AF1450" t="s">
        <v>23556</v>
      </c>
    </row>
    <row r="1451" spans="1:35" x14ac:dyDescent="0.25">
      <c r="A1451" t="s">
        <v>13166</v>
      </c>
      <c r="B1451" t="s">
        <v>23557</v>
      </c>
      <c r="C1451" t="str">
        <f>T("175.105")</f>
        <v>175.105</v>
      </c>
      <c r="X1451" t="s">
        <v>23558</v>
      </c>
      <c r="Y1451" t="s">
        <v>23559</v>
      </c>
      <c r="Z1451" t="s">
        <v>23560</v>
      </c>
      <c r="AA1451" t="s">
        <v>23561</v>
      </c>
    </row>
    <row r="1452" spans="1:35" x14ac:dyDescent="0.25">
      <c r="A1452" t="s">
        <v>13167</v>
      </c>
      <c r="B1452" t="s">
        <v>23562</v>
      </c>
      <c r="C1452" t="str">
        <f>T("177.1555")</f>
        <v>177.1555</v>
      </c>
      <c r="X1452" t="s">
        <v>23563</v>
      </c>
      <c r="Y1452" t="s">
        <v>23564</v>
      </c>
      <c r="Z1452" t="s">
        <v>23565</v>
      </c>
    </row>
    <row r="1453" spans="1:35" x14ac:dyDescent="0.25">
      <c r="A1453" t="s">
        <v>13168</v>
      </c>
      <c r="B1453" t="s">
        <v>23566</v>
      </c>
      <c r="C1453" t="str">
        <f>T("177.2480")</f>
        <v>177.2480</v>
      </c>
      <c r="D1453" t="str">
        <f>T("178.2010")</f>
        <v>178.2010</v>
      </c>
      <c r="X1453" t="s">
        <v>23566</v>
      </c>
      <c r="Y1453" t="s">
        <v>23567</v>
      </c>
      <c r="Z1453" t="s">
        <v>23568</v>
      </c>
      <c r="AA1453" t="s">
        <v>23569</v>
      </c>
      <c r="AB1453" t="s">
        <v>23570</v>
      </c>
      <c r="AC1453" t="s">
        <v>23571</v>
      </c>
    </row>
    <row r="1454" spans="1:35" x14ac:dyDescent="0.25">
      <c r="A1454" t="s">
        <v>13169</v>
      </c>
      <c r="B1454" t="s">
        <v>23572</v>
      </c>
      <c r="C1454" t="str">
        <f>T("175.300")</f>
        <v>175.300</v>
      </c>
      <c r="X1454" t="s">
        <v>23572</v>
      </c>
      <c r="Y1454" t="s">
        <v>23573</v>
      </c>
    </row>
    <row r="1455" spans="1:35" x14ac:dyDescent="0.25">
      <c r="A1455" t="s">
        <v>13170</v>
      </c>
      <c r="B1455" t="s">
        <v>23574</v>
      </c>
      <c r="C1455" t="str">
        <f>T("175.105")</f>
        <v>175.105</v>
      </c>
      <c r="D1455" t="str">
        <f>T("176.170")</f>
        <v>176.170</v>
      </c>
      <c r="X1455" t="s">
        <v>23575</v>
      </c>
      <c r="Y1455" t="s">
        <v>23576</v>
      </c>
      <c r="Z1455" t="s">
        <v>23577</v>
      </c>
      <c r="AA1455" t="s">
        <v>23578</v>
      </c>
    </row>
    <row r="1456" spans="1:35" x14ac:dyDescent="0.25">
      <c r="A1456" t="s">
        <v>13171</v>
      </c>
      <c r="B1456" t="s">
        <v>23579</v>
      </c>
      <c r="C1456" t="str">
        <f>T("177.1200")</f>
        <v>177.1200</v>
      </c>
      <c r="D1456" t="str">
        <f>T("177.1395")</f>
        <v>177.1395</v>
      </c>
      <c r="E1456" t="str">
        <f>T("177.1500")</f>
        <v>177.1500</v>
      </c>
      <c r="X1456" t="s">
        <v>23580</v>
      </c>
      <c r="Y1456" t="s">
        <v>23581</v>
      </c>
      <c r="Z1456" t="s">
        <v>23582</v>
      </c>
      <c r="AA1456" t="s">
        <v>23583</v>
      </c>
      <c r="AB1456" t="s">
        <v>23584</v>
      </c>
    </row>
    <row r="1457" spans="1:30" x14ac:dyDescent="0.25">
      <c r="A1457" t="s">
        <v>13172</v>
      </c>
      <c r="B1457" t="s">
        <v>23585</v>
      </c>
      <c r="C1457" t="str">
        <f>T("175.105")</f>
        <v>175.105</v>
      </c>
      <c r="X1457" t="s">
        <v>23586</v>
      </c>
      <c r="Y1457" t="s">
        <v>23585</v>
      </c>
      <c r="Z1457" t="s">
        <v>23587</v>
      </c>
      <c r="AA1457" t="s">
        <v>23588</v>
      </c>
    </row>
    <row r="1458" spans="1:30" x14ac:dyDescent="0.25">
      <c r="A1458" t="s">
        <v>13173</v>
      </c>
      <c r="B1458" t="s">
        <v>23589</v>
      </c>
      <c r="C1458" t="str">
        <f>T("175.105")</f>
        <v>175.105</v>
      </c>
      <c r="D1458" t="str">
        <f>T("175.300")</f>
        <v>175.300</v>
      </c>
      <c r="E1458" t="str">
        <f>T("175.320")</f>
        <v>175.320</v>
      </c>
      <c r="F1458" t="str">
        <f>T("177.1390")</f>
        <v>177.1390</v>
      </c>
      <c r="G1458" t="str">
        <f>T("177.2420")</f>
        <v>177.2420</v>
      </c>
      <c r="X1458" t="s">
        <v>23589</v>
      </c>
      <c r="Y1458" t="s">
        <v>23590</v>
      </c>
      <c r="Z1458" t="s">
        <v>23591</v>
      </c>
      <c r="AA1458" t="s">
        <v>23592</v>
      </c>
    </row>
    <row r="1459" spans="1:30" x14ac:dyDescent="0.25">
      <c r="A1459" t="s">
        <v>13174</v>
      </c>
      <c r="B1459" t="s">
        <v>23593</v>
      </c>
      <c r="C1459" t="str">
        <f>T("175.105")</f>
        <v>175.105</v>
      </c>
      <c r="D1459" t="str">
        <f>T("175.320")</f>
        <v>175.320</v>
      </c>
      <c r="E1459" t="str">
        <f>T("177.1390")</f>
        <v>177.1390</v>
      </c>
      <c r="X1459" t="s">
        <v>23593</v>
      </c>
      <c r="Y1459" t="s">
        <v>23594</v>
      </c>
      <c r="Z1459" t="s">
        <v>23595</v>
      </c>
      <c r="AA1459" t="s">
        <v>23596</v>
      </c>
      <c r="AB1459" t="s">
        <v>23597</v>
      </c>
    </row>
    <row r="1460" spans="1:30" x14ac:dyDescent="0.25">
      <c r="A1460" t="s">
        <v>13175</v>
      </c>
      <c r="B1460" t="s">
        <v>23598</v>
      </c>
      <c r="C1460" t="str">
        <f>T("176.300")</f>
        <v>176.300</v>
      </c>
      <c r="X1460" t="s">
        <v>23599</v>
      </c>
      <c r="Y1460" t="s">
        <v>23600</v>
      </c>
      <c r="Z1460" t="s">
        <v>23601</v>
      </c>
      <c r="AA1460" t="s">
        <v>23598</v>
      </c>
      <c r="AB1460" t="s">
        <v>23602</v>
      </c>
      <c r="AC1460" t="s">
        <v>23603</v>
      </c>
    </row>
    <row r="1461" spans="1:30" x14ac:dyDescent="0.25">
      <c r="A1461" t="s">
        <v>13176</v>
      </c>
      <c r="B1461" t="s">
        <v>23604</v>
      </c>
      <c r="X1461" t="s">
        <v>23604</v>
      </c>
      <c r="Y1461" t="s">
        <v>23605</v>
      </c>
      <c r="Z1461" t="s">
        <v>23606</v>
      </c>
      <c r="AA1461" t="s">
        <v>23607</v>
      </c>
    </row>
    <row r="1462" spans="1:30" x14ac:dyDescent="0.25">
      <c r="A1462" t="s">
        <v>13177</v>
      </c>
      <c r="B1462" t="s">
        <v>23608</v>
      </c>
      <c r="X1462" t="s">
        <v>23608</v>
      </c>
    </row>
    <row r="1463" spans="1:30" x14ac:dyDescent="0.25">
      <c r="A1463" t="s">
        <v>13178</v>
      </c>
      <c r="B1463" t="s">
        <v>23609</v>
      </c>
      <c r="X1463" t="s">
        <v>23609</v>
      </c>
    </row>
    <row r="1464" spans="1:30" x14ac:dyDescent="0.25">
      <c r="A1464" t="s">
        <v>13179</v>
      </c>
      <c r="B1464" t="s">
        <v>23610</v>
      </c>
      <c r="C1464" t="str">
        <f>T("176.170")</f>
        <v>176.170</v>
      </c>
      <c r="X1464" t="s">
        <v>23611</v>
      </c>
      <c r="Y1464" t="s">
        <v>23612</v>
      </c>
      <c r="Z1464" t="s">
        <v>23613</v>
      </c>
    </row>
    <row r="1465" spans="1:30" x14ac:dyDescent="0.25">
      <c r="A1465" t="s">
        <v>13180</v>
      </c>
      <c r="B1465" t="s">
        <v>23614</v>
      </c>
      <c r="C1465" t="str">
        <f>T("178.3297")</f>
        <v>178.3297</v>
      </c>
      <c r="X1465" t="s">
        <v>23614</v>
      </c>
      <c r="Y1465" t="s">
        <v>23615</v>
      </c>
      <c r="Z1465" t="s">
        <v>23616</v>
      </c>
      <c r="AA1465" t="s">
        <v>23617</v>
      </c>
      <c r="AB1465" t="s">
        <v>23618</v>
      </c>
    </row>
    <row r="1466" spans="1:30" x14ac:dyDescent="0.25">
      <c r="A1466" t="s">
        <v>13181</v>
      </c>
      <c r="B1466" t="s">
        <v>23619</v>
      </c>
      <c r="C1466" t="str">
        <f>T("177.2420")</f>
        <v>177.2420</v>
      </c>
      <c r="X1466" t="s">
        <v>23620</v>
      </c>
      <c r="Y1466" t="s">
        <v>23621</v>
      </c>
      <c r="Z1466" t="s">
        <v>23622</v>
      </c>
    </row>
    <row r="1467" spans="1:30" x14ac:dyDescent="0.25">
      <c r="A1467" t="s">
        <v>13182</v>
      </c>
      <c r="B1467" t="s">
        <v>23623</v>
      </c>
      <c r="C1467" t="str">
        <f>T("178.3130")</f>
        <v>178.3130</v>
      </c>
      <c r="X1467" t="s">
        <v>23624</v>
      </c>
    </row>
    <row r="1468" spans="1:30" x14ac:dyDescent="0.25">
      <c r="A1468" t="s">
        <v>13183</v>
      </c>
      <c r="B1468" t="s">
        <v>23625</v>
      </c>
      <c r="C1468" t="str">
        <f>T("175.105")</f>
        <v>175.105</v>
      </c>
      <c r="D1468" t="str">
        <f>T("176.170")</f>
        <v>176.170</v>
      </c>
      <c r="E1468" t="str">
        <f>T("176.180")</f>
        <v>176.180</v>
      </c>
      <c r="X1468" t="s">
        <v>23625</v>
      </c>
      <c r="Y1468" t="s">
        <v>23626</v>
      </c>
      <c r="Z1468" t="s">
        <v>23627</v>
      </c>
      <c r="AA1468" t="s">
        <v>23628</v>
      </c>
    </row>
    <row r="1469" spans="1:30" x14ac:dyDescent="0.25">
      <c r="A1469" t="s">
        <v>8612</v>
      </c>
      <c r="B1469" t="s">
        <v>23629</v>
      </c>
      <c r="C1469" t="str">
        <f>T("175.105")</f>
        <v>175.105</v>
      </c>
      <c r="D1469" t="str">
        <f>T("176.170")</f>
        <v>176.170</v>
      </c>
      <c r="E1469" t="str">
        <f>T("176.180")</f>
        <v>176.180</v>
      </c>
      <c r="F1469" t="str">
        <f>T("176.300")</f>
        <v>176.300</v>
      </c>
      <c r="X1469" t="s">
        <v>23629</v>
      </c>
      <c r="Y1469" t="s">
        <v>23630</v>
      </c>
      <c r="Z1469" t="s">
        <v>23631</v>
      </c>
    </row>
    <row r="1470" spans="1:30" x14ac:dyDescent="0.25">
      <c r="A1470" t="s">
        <v>13184</v>
      </c>
      <c r="B1470" t="s">
        <v>23632</v>
      </c>
      <c r="C1470" t="str">
        <f>T("175.105")</f>
        <v>175.105</v>
      </c>
      <c r="X1470" t="s">
        <v>23632</v>
      </c>
      <c r="Y1470" t="s">
        <v>23633</v>
      </c>
      <c r="Z1470" t="s">
        <v>23634</v>
      </c>
    </row>
    <row r="1471" spans="1:30" x14ac:dyDescent="0.25">
      <c r="A1471" t="s">
        <v>13185</v>
      </c>
      <c r="B1471" t="s">
        <v>23635</v>
      </c>
      <c r="C1471" t="str">
        <f>T("175.105")</f>
        <v>175.105</v>
      </c>
      <c r="X1471" t="s">
        <v>23636</v>
      </c>
      <c r="Y1471" t="s">
        <v>23635</v>
      </c>
    </row>
    <row r="1472" spans="1:30" x14ac:dyDescent="0.25">
      <c r="A1472" t="s">
        <v>13187</v>
      </c>
      <c r="B1472" t="s">
        <v>23637</v>
      </c>
      <c r="C1472" t="str">
        <f>T("178.3520")</f>
        <v>178.3520</v>
      </c>
      <c r="X1472" t="s">
        <v>23638</v>
      </c>
      <c r="Y1472" t="s">
        <v>23639</v>
      </c>
      <c r="Z1472" t="s">
        <v>23637</v>
      </c>
      <c r="AA1472" t="s">
        <v>23640</v>
      </c>
      <c r="AB1472" t="s">
        <v>23641</v>
      </c>
      <c r="AC1472" t="s">
        <v>23642</v>
      </c>
      <c r="AD1472" t="s">
        <v>23643</v>
      </c>
    </row>
    <row r="1473" spans="1:32" x14ac:dyDescent="0.25">
      <c r="A1473" t="s">
        <v>13188</v>
      </c>
      <c r="B1473" t="s">
        <v>23644</v>
      </c>
      <c r="C1473" t="str">
        <f>T("178.3297")</f>
        <v>178.3297</v>
      </c>
      <c r="X1473" t="s">
        <v>23645</v>
      </c>
      <c r="Y1473" t="s">
        <v>23646</v>
      </c>
      <c r="Z1473" t="s">
        <v>23647</v>
      </c>
      <c r="AA1473" t="s">
        <v>23648</v>
      </c>
      <c r="AB1473" t="s">
        <v>23649</v>
      </c>
      <c r="AC1473" t="s">
        <v>23644</v>
      </c>
      <c r="AD1473" t="s">
        <v>23650</v>
      </c>
    </row>
    <row r="1474" spans="1:32" x14ac:dyDescent="0.25">
      <c r="A1474" t="s">
        <v>11742</v>
      </c>
      <c r="B1474" t="s">
        <v>23651</v>
      </c>
      <c r="C1474" t="str">
        <f>T("178.3297")</f>
        <v>178.3297</v>
      </c>
      <c r="D1474" t="str">
        <f>T("74.1307")</f>
        <v>74.1307</v>
      </c>
      <c r="E1474" t="str">
        <f>T("74.2307")</f>
        <v>74.2307</v>
      </c>
      <c r="X1474" t="s">
        <v>23651</v>
      </c>
      <c r="Y1474" t="s">
        <v>23652</v>
      </c>
      <c r="Z1474" t="s">
        <v>23653</v>
      </c>
      <c r="AA1474" t="s">
        <v>23654</v>
      </c>
      <c r="AB1474" t="s">
        <v>23655</v>
      </c>
      <c r="AC1474" t="s">
        <v>23656</v>
      </c>
      <c r="AD1474" t="s">
        <v>23657</v>
      </c>
      <c r="AE1474" t="s">
        <v>23658</v>
      </c>
      <c r="AF1474" t="s">
        <v>23659</v>
      </c>
    </row>
    <row r="1475" spans="1:32" x14ac:dyDescent="0.25">
      <c r="A1475" t="s">
        <v>13189</v>
      </c>
      <c r="B1475" t="s">
        <v>23660</v>
      </c>
      <c r="C1475" t="str">
        <f>T("178.2010")</f>
        <v>178.2010</v>
      </c>
      <c r="X1475" t="s">
        <v>23660</v>
      </c>
      <c r="Y1475" t="s">
        <v>23661</v>
      </c>
      <c r="Z1475" t="s">
        <v>23662</v>
      </c>
    </row>
    <row r="1476" spans="1:32" x14ac:dyDescent="0.25">
      <c r="A1476" t="s">
        <v>13190</v>
      </c>
      <c r="B1476" t="s">
        <v>23663</v>
      </c>
      <c r="C1476" t="str">
        <f>T("175.105")</f>
        <v>175.105</v>
      </c>
      <c r="D1476" t="str">
        <f>T("175.300")</f>
        <v>175.300</v>
      </c>
      <c r="E1476" t="str">
        <f>T("175.320")</f>
        <v>175.320</v>
      </c>
      <c r="F1476" t="str">
        <f>T("176.170")</f>
        <v>176.170</v>
      </c>
      <c r="X1476" t="s">
        <v>23663</v>
      </c>
      <c r="Y1476" t="s">
        <v>23664</v>
      </c>
      <c r="Z1476" t="s">
        <v>23665</v>
      </c>
      <c r="AA1476" t="s">
        <v>23666</v>
      </c>
      <c r="AB1476" t="s">
        <v>23667</v>
      </c>
    </row>
    <row r="1477" spans="1:32" x14ac:dyDescent="0.25">
      <c r="A1477" t="s">
        <v>13191</v>
      </c>
      <c r="B1477" t="s">
        <v>23668</v>
      </c>
      <c r="C1477" t="str">
        <f>T("175.300")</f>
        <v>175.300</v>
      </c>
      <c r="D1477" t="str">
        <f>T("175.320")</f>
        <v>175.320</v>
      </c>
      <c r="E1477" t="str">
        <f>T("177.1390")</f>
        <v>177.1390</v>
      </c>
      <c r="F1477" t="str">
        <f>T("177.2420")</f>
        <v>177.2420</v>
      </c>
      <c r="X1477" t="s">
        <v>23668</v>
      </c>
      <c r="Y1477" t="s">
        <v>23669</v>
      </c>
      <c r="Z1477" t="s">
        <v>23670</v>
      </c>
    </row>
    <row r="1478" spans="1:32" x14ac:dyDescent="0.25">
      <c r="A1478" t="s">
        <v>13192</v>
      </c>
      <c r="B1478" t="s">
        <v>23671</v>
      </c>
      <c r="C1478" t="str">
        <f>T("176.180")</f>
        <v>176.180</v>
      </c>
      <c r="X1478" t="s">
        <v>23672</v>
      </c>
      <c r="Y1478" t="s">
        <v>23673</v>
      </c>
      <c r="Z1478" t="s">
        <v>23674</v>
      </c>
      <c r="AA1478" t="s">
        <v>23671</v>
      </c>
    </row>
    <row r="1479" spans="1:32" x14ac:dyDescent="0.25">
      <c r="A1479" t="s">
        <v>13195</v>
      </c>
      <c r="B1479" t="s">
        <v>23675</v>
      </c>
      <c r="C1479" t="str">
        <f>T("175.300")</f>
        <v>175.300</v>
      </c>
      <c r="X1479" t="s">
        <v>23675</v>
      </c>
      <c r="Y1479" t="s">
        <v>23676</v>
      </c>
      <c r="Z1479" t="s">
        <v>23677</v>
      </c>
      <c r="AA1479" t="s">
        <v>23678</v>
      </c>
      <c r="AB1479" t="s">
        <v>23679</v>
      </c>
    </row>
    <row r="1480" spans="1:32" x14ac:dyDescent="0.25">
      <c r="A1480" t="s">
        <v>13197</v>
      </c>
      <c r="B1480" t="s">
        <v>23680</v>
      </c>
      <c r="C1480" t="str">
        <f>T("178.1010")</f>
        <v>178.1010</v>
      </c>
      <c r="X1480" t="s">
        <v>23680</v>
      </c>
      <c r="Y1480" t="s">
        <v>23681</v>
      </c>
    </row>
    <row r="1481" spans="1:32" x14ac:dyDescent="0.25">
      <c r="A1481" t="s">
        <v>8419</v>
      </c>
      <c r="B1481" t="s">
        <v>23682</v>
      </c>
      <c r="C1481" t="str">
        <f>T("175.105")</f>
        <v>175.105</v>
      </c>
      <c r="D1481" t="str">
        <f>T("176.180")</f>
        <v>176.180</v>
      </c>
      <c r="E1481" t="str">
        <f>T("176.230")</f>
        <v>176.230</v>
      </c>
      <c r="F1481" t="str">
        <f>T("176.300")</f>
        <v>176.300</v>
      </c>
      <c r="G1481" t="str">
        <f>T("178.3120")</f>
        <v>178.3120</v>
      </c>
      <c r="X1481" t="s">
        <v>23683</v>
      </c>
      <c r="Y1481" t="s">
        <v>23684</v>
      </c>
      <c r="Z1481" t="s">
        <v>23685</v>
      </c>
      <c r="AA1481" t="s">
        <v>23686</v>
      </c>
      <c r="AB1481" t="s">
        <v>23687</v>
      </c>
      <c r="AC1481" t="s">
        <v>23682</v>
      </c>
      <c r="AD1481" t="s">
        <v>23688</v>
      </c>
    </row>
    <row r="1482" spans="1:32" x14ac:dyDescent="0.25">
      <c r="A1482" t="s">
        <v>13199</v>
      </c>
      <c r="B1482" t="s">
        <v>23689</v>
      </c>
      <c r="C1482" t="str">
        <f>T("175.105")</f>
        <v>175.105</v>
      </c>
      <c r="D1482" t="str">
        <f>T("176.170")</f>
        <v>176.170</v>
      </c>
      <c r="E1482" t="str">
        <f>T("176.180")</f>
        <v>176.180</v>
      </c>
      <c r="X1482" t="s">
        <v>23689</v>
      </c>
      <c r="Y1482" t="s">
        <v>23690</v>
      </c>
      <c r="Z1482" t="s">
        <v>23691</v>
      </c>
      <c r="AA1482" t="s">
        <v>23692</v>
      </c>
    </row>
    <row r="1483" spans="1:32" x14ac:dyDescent="0.25">
      <c r="A1483" t="s">
        <v>13200</v>
      </c>
      <c r="B1483" t="s">
        <v>23693</v>
      </c>
      <c r="C1483" t="str">
        <f>T("176.200")</f>
        <v>176.200</v>
      </c>
      <c r="X1483" t="s">
        <v>23694</v>
      </c>
      <c r="Y1483" t="s">
        <v>23695</v>
      </c>
      <c r="Z1483" t="s">
        <v>23696</v>
      </c>
      <c r="AA1483" t="s">
        <v>23697</v>
      </c>
      <c r="AB1483" t="s">
        <v>23698</v>
      </c>
      <c r="AC1483" t="s">
        <v>23699</v>
      </c>
    </row>
    <row r="1484" spans="1:32" x14ac:dyDescent="0.25">
      <c r="A1484" t="s">
        <v>13201</v>
      </c>
      <c r="B1484" t="s">
        <v>23700</v>
      </c>
      <c r="C1484" t="str">
        <f>T("175.105")</f>
        <v>175.105</v>
      </c>
      <c r="X1484" t="s">
        <v>23701</v>
      </c>
      <c r="Y1484" t="s">
        <v>23702</v>
      </c>
      <c r="Z1484" t="s">
        <v>23703</v>
      </c>
      <c r="AA1484" t="s">
        <v>23700</v>
      </c>
      <c r="AB1484" t="s">
        <v>23704</v>
      </c>
      <c r="AC1484" t="s">
        <v>23705</v>
      </c>
      <c r="AD1484" t="s">
        <v>23706</v>
      </c>
    </row>
    <row r="1485" spans="1:32" x14ac:dyDescent="0.25">
      <c r="A1485" t="s">
        <v>13202</v>
      </c>
      <c r="B1485" t="s">
        <v>23707</v>
      </c>
      <c r="C1485" t="str">
        <f>T("176.180")</f>
        <v>176.180</v>
      </c>
      <c r="D1485" t="str">
        <f>T("177.1200")</f>
        <v>177.1200</v>
      </c>
      <c r="X1485" t="s">
        <v>23707</v>
      </c>
      <c r="Y1485" t="s">
        <v>23708</v>
      </c>
    </row>
    <row r="1486" spans="1:32" x14ac:dyDescent="0.25">
      <c r="A1486" t="s">
        <v>13203</v>
      </c>
      <c r="B1486" t="s">
        <v>23709</v>
      </c>
      <c r="C1486" t="str">
        <f>T("175.360")</f>
        <v>175.360</v>
      </c>
      <c r="X1486" t="s">
        <v>23709</v>
      </c>
      <c r="Y1486" t="s">
        <v>23710</v>
      </c>
      <c r="Z1486" t="s">
        <v>23711</v>
      </c>
      <c r="AA1486" t="s">
        <v>23712</v>
      </c>
    </row>
    <row r="1487" spans="1:32" x14ac:dyDescent="0.25">
      <c r="A1487" t="s">
        <v>13204</v>
      </c>
      <c r="B1487" t="s">
        <v>23713</v>
      </c>
      <c r="C1487" t="str">
        <f>T("175.105")</f>
        <v>175.105</v>
      </c>
      <c r="D1487" t="str">
        <f>T("175.300")</f>
        <v>175.300</v>
      </c>
      <c r="X1487" t="s">
        <v>23713</v>
      </c>
      <c r="Y1487" t="s">
        <v>23714</v>
      </c>
      <c r="Z1487" t="s">
        <v>23715</v>
      </c>
      <c r="AA1487" t="s">
        <v>23716</v>
      </c>
    </row>
    <row r="1488" spans="1:32" x14ac:dyDescent="0.25">
      <c r="A1488" t="s">
        <v>13205</v>
      </c>
      <c r="B1488" t="s">
        <v>23717</v>
      </c>
      <c r="C1488" t="str">
        <f>T("177.1390")</f>
        <v>177.1390</v>
      </c>
      <c r="X1488" t="s">
        <v>23718</v>
      </c>
      <c r="Y1488" t="s">
        <v>23719</v>
      </c>
      <c r="Z1488" t="s">
        <v>23720</v>
      </c>
      <c r="AA1488" t="s">
        <v>23721</v>
      </c>
    </row>
    <row r="1489" spans="1:38" x14ac:dyDescent="0.25">
      <c r="A1489" t="s">
        <v>13206</v>
      </c>
      <c r="B1489" t="s">
        <v>23722</v>
      </c>
      <c r="C1489" t="str">
        <f>T("175.300")</f>
        <v>175.300</v>
      </c>
      <c r="X1489" t="s">
        <v>23722</v>
      </c>
      <c r="Y1489" t="s">
        <v>23723</v>
      </c>
      <c r="Z1489" t="s">
        <v>23724</v>
      </c>
      <c r="AA1489" t="s">
        <v>23725</v>
      </c>
    </row>
    <row r="1490" spans="1:38" x14ac:dyDescent="0.25">
      <c r="A1490" t="s">
        <v>13207</v>
      </c>
      <c r="B1490" t="s">
        <v>23726</v>
      </c>
      <c r="C1490" t="str">
        <f>T("175.360")</f>
        <v>175.360</v>
      </c>
      <c r="X1490" t="s">
        <v>23726</v>
      </c>
      <c r="Y1490" t="s">
        <v>23727</v>
      </c>
      <c r="Z1490" t="s">
        <v>23728</v>
      </c>
      <c r="AA1490" t="s">
        <v>23729</v>
      </c>
    </row>
    <row r="1491" spans="1:38" x14ac:dyDescent="0.25">
      <c r="A1491" t="s">
        <v>13208</v>
      </c>
      <c r="B1491" t="s">
        <v>23730</v>
      </c>
      <c r="C1491" t="str">
        <f>T("175.300")</f>
        <v>175.300</v>
      </c>
      <c r="X1491" t="s">
        <v>23731</v>
      </c>
      <c r="Y1491" t="s">
        <v>23732</v>
      </c>
      <c r="Z1491" t="s">
        <v>23733</v>
      </c>
      <c r="AA1491" t="s">
        <v>23734</v>
      </c>
      <c r="AB1491" t="s">
        <v>23735</v>
      </c>
      <c r="AC1491" t="s">
        <v>23730</v>
      </c>
    </row>
    <row r="1492" spans="1:38" x14ac:dyDescent="0.25">
      <c r="A1492" t="s">
        <v>13210</v>
      </c>
      <c r="B1492" t="s">
        <v>23736</v>
      </c>
      <c r="X1492" t="s">
        <v>23736</v>
      </c>
      <c r="Y1492" t="s">
        <v>23737</v>
      </c>
      <c r="Z1492" t="s">
        <v>23738</v>
      </c>
      <c r="AA1492" t="s">
        <v>23739</v>
      </c>
      <c r="AB1492" t="s">
        <v>23740</v>
      </c>
    </row>
    <row r="1493" spans="1:38" x14ac:dyDescent="0.25">
      <c r="A1493" t="s">
        <v>13211</v>
      </c>
      <c r="B1493" t="s">
        <v>23741</v>
      </c>
      <c r="X1493" t="s">
        <v>23741</v>
      </c>
    </row>
    <row r="1494" spans="1:38" x14ac:dyDescent="0.25">
      <c r="A1494" t="s">
        <v>13212</v>
      </c>
      <c r="B1494" t="s">
        <v>23742</v>
      </c>
      <c r="C1494" t="str">
        <f>T("175.105")</f>
        <v>175.105</v>
      </c>
      <c r="X1494" t="s">
        <v>23742</v>
      </c>
      <c r="Y1494" t="s">
        <v>23743</v>
      </c>
      <c r="Z1494" t="s">
        <v>23744</v>
      </c>
      <c r="AA1494" t="s">
        <v>23745</v>
      </c>
      <c r="AB1494" t="s">
        <v>23746</v>
      </c>
    </row>
    <row r="1495" spans="1:38" x14ac:dyDescent="0.25">
      <c r="A1495" t="s">
        <v>13213</v>
      </c>
      <c r="B1495" t="s">
        <v>23747</v>
      </c>
      <c r="C1495" t="str">
        <f>T("175.105")</f>
        <v>175.105</v>
      </c>
      <c r="X1495" t="s">
        <v>23748</v>
      </c>
      <c r="Y1495" t="s">
        <v>23749</v>
      </c>
      <c r="Z1495" t="s">
        <v>23750</v>
      </c>
      <c r="AA1495" t="s">
        <v>23751</v>
      </c>
      <c r="AB1495" t="s">
        <v>23752</v>
      </c>
      <c r="AC1495" t="s">
        <v>23753</v>
      </c>
      <c r="AD1495" t="s">
        <v>23754</v>
      </c>
    </row>
    <row r="1496" spans="1:38" x14ac:dyDescent="0.25">
      <c r="A1496" t="s">
        <v>13214</v>
      </c>
      <c r="B1496" t="s">
        <v>23755</v>
      </c>
      <c r="C1496" t="str">
        <f>T("175.105")</f>
        <v>175.105</v>
      </c>
      <c r="X1496" t="s">
        <v>23755</v>
      </c>
      <c r="Y1496" t="s">
        <v>23756</v>
      </c>
      <c r="Z1496" t="s">
        <v>23757</v>
      </c>
      <c r="AA1496" t="s">
        <v>23758</v>
      </c>
    </row>
    <row r="1497" spans="1:38" x14ac:dyDescent="0.25">
      <c r="A1497" t="s">
        <v>13215</v>
      </c>
      <c r="B1497" t="s">
        <v>23759</v>
      </c>
      <c r="C1497" t="str">
        <f>T("175.105")</f>
        <v>175.105</v>
      </c>
      <c r="X1497" t="s">
        <v>23759</v>
      </c>
      <c r="Y1497" t="s">
        <v>23760</v>
      </c>
      <c r="Z1497" t="s">
        <v>23761</v>
      </c>
      <c r="AA1497" t="s">
        <v>23762</v>
      </c>
      <c r="AB1497" t="s">
        <v>23763</v>
      </c>
      <c r="AC1497" t="s">
        <v>23764</v>
      </c>
    </row>
    <row r="1498" spans="1:38" x14ac:dyDescent="0.25">
      <c r="A1498" t="s">
        <v>8732</v>
      </c>
      <c r="B1498" t="s">
        <v>23765</v>
      </c>
      <c r="C1498" t="str">
        <f>T("175.300")</f>
        <v>175.300</v>
      </c>
      <c r="X1498" t="s">
        <v>23766</v>
      </c>
      <c r="Y1498" t="s">
        <v>23765</v>
      </c>
    </row>
    <row r="1499" spans="1:38" x14ac:dyDescent="0.25">
      <c r="A1499" t="s">
        <v>13216</v>
      </c>
      <c r="B1499" t="s">
        <v>23767</v>
      </c>
      <c r="C1499" t="str">
        <f>T("175.105")</f>
        <v>175.105</v>
      </c>
      <c r="D1499" t="str">
        <f>T("176.170")</f>
        <v>176.170</v>
      </c>
      <c r="E1499" t="str">
        <f>T("176.180")</f>
        <v>176.180</v>
      </c>
      <c r="F1499" t="str">
        <f>T("177.1010")</f>
        <v>177.1010</v>
      </c>
      <c r="X1499" t="s">
        <v>23767</v>
      </c>
      <c r="Y1499" t="s">
        <v>23768</v>
      </c>
      <c r="Z1499" t="s">
        <v>23769</v>
      </c>
      <c r="AA1499" t="s">
        <v>23770</v>
      </c>
    </row>
    <row r="1500" spans="1:38" x14ac:dyDescent="0.25">
      <c r="A1500" t="s">
        <v>8728</v>
      </c>
      <c r="B1500" t="s">
        <v>23771</v>
      </c>
      <c r="C1500" t="str">
        <f>T("175.105")</f>
        <v>175.105</v>
      </c>
      <c r="X1500" t="s">
        <v>23771</v>
      </c>
      <c r="Y1500" t="s">
        <v>23772</v>
      </c>
      <c r="Z1500" t="s">
        <v>23773</v>
      </c>
      <c r="AA1500" t="s">
        <v>23774</v>
      </c>
    </row>
    <row r="1501" spans="1:38" x14ac:dyDescent="0.25">
      <c r="A1501" t="s">
        <v>13217</v>
      </c>
      <c r="B1501" t="s">
        <v>23775</v>
      </c>
      <c r="C1501" t="str">
        <f>T("175.105")</f>
        <v>175.105</v>
      </c>
      <c r="X1501" t="s">
        <v>23775</v>
      </c>
      <c r="Y1501" t="s">
        <v>23776</v>
      </c>
      <c r="Z1501" t="s">
        <v>23777</v>
      </c>
    </row>
    <row r="1502" spans="1:38" x14ac:dyDescent="0.25">
      <c r="A1502" t="s">
        <v>13218</v>
      </c>
      <c r="B1502" t="s">
        <v>23778</v>
      </c>
      <c r="C1502" t="str">
        <f>T("177.1060")</f>
        <v>177.1060</v>
      </c>
      <c r="X1502" t="s">
        <v>23778</v>
      </c>
      <c r="Y1502" t="s">
        <v>23779</v>
      </c>
      <c r="Z1502" t="s">
        <v>23780</v>
      </c>
      <c r="AA1502" t="s">
        <v>23781</v>
      </c>
    </row>
    <row r="1503" spans="1:38" x14ac:dyDescent="0.25">
      <c r="A1503" t="s">
        <v>13219</v>
      </c>
      <c r="B1503" t="s">
        <v>23782</v>
      </c>
      <c r="C1503" t="str">
        <f>T("175.300")</f>
        <v>175.300</v>
      </c>
      <c r="X1503" t="s">
        <v>23782</v>
      </c>
      <c r="Y1503" t="s">
        <v>23783</v>
      </c>
      <c r="Z1503" t="s">
        <v>23784</v>
      </c>
    </row>
    <row r="1504" spans="1:38" x14ac:dyDescent="0.25">
      <c r="A1504" t="s">
        <v>13220</v>
      </c>
      <c r="B1504" t="s">
        <v>23785</v>
      </c>
      <c r="C1504" t="str">
        <f>T("175.105")</f>
        <v>175.105</v>
      </c>
      <c r="X1504" t="s">
        <v>23785</v>
      </c>
      <c r="Y1504" t="s">
        <v>23786</v>
      </c>
      <c r="Z1504" t="s">
        <v>23787</v>
      </c>
      <c r="AA1504" t="s">
        <v>23788</v>
      </c>
      <c r="AB1504" t="s">
        <v>23789</v>
      </c>
      <c r="AC1504" t="s">
        <v>23790</v>
      </c>
      <c r="AD1504" t="s">
        <v>23791</v>
      </c>
      <c r="AE1504" t="s">
        <v>23792</v>
      </c>
      <c r="AF1504" t="s">
        <v>23793</v>
      </c>
      <c r="AG1504" t="s">
        <v>23794</v>
      </c>
      <c r="AH1504" t="s">
        <v>23795</v>
      </c>
      <c r="AI1504" t="s">
        <v>23796</v>
      </c>
      <c r="AJ1504" t="s">
        <v>23797</v>
      </c>
      <c r="AK1504" t="s">
        <v>23798</v>
      </c>
      <c r="AL1504" t="s">
        <v>23799</v>
      </c>
    </row>
    <row r="1505" spans="1:30" x14ac:dyDescent="0.25">
      <c r="A1505" t="s">
        <v>13221</v>
      </c>
      <c r="B1505" t="s">
        <v>23800</v>
      </c>
      <c r="C1505" t="str">
        <f>T("175.105")</f>
        <v>175.105</v>
      </c>
      <c r="X1505" t="s">
        <v>23800</v>
      </c>
      <c r="Y1505" t="s">
        <v>23801</v>
      </c>
      <c r="Z1505" t="s">
        <v>23802</v>
      </c>
      <c r="AA1505" t="s">
        <v>23803</v>
      </c>
      <c r="AB1505" t="s">
        <v>23804</v>
      </c>
      <c r="AC1505" t="s">
        <v>23805</v>
      </c>
      <c r="AD1505" t="s">
        <v>23806</v>
      </c>
    </row>
    <row r="1506" spans="1:30" x14ac:dyDescent="0.25">
      <c r="A1506" t="s">
        <v>13222</v>
      </c>
      <c r="B1506" t="s">
        <v>23807</v>
      </c>
      <c r="C1506" t="str">
        <f>T("178.3295")</f>
        <v>178.3295</v>
      </c>
      <c r="X1506" t="s">
        <v>23808</v>
      </c>
      <c r="Y1506" t="s">
        <v>23809</v>
      </c>
      <c r="Z1506" t="s">
        <v>23810</v>
      </c>
      <c r="AA1506" t="s">
        <v>23811</v>
      </c>
    </row>
    <row r="1507" spans="1:30" x14ac:dyDescent="0.25">
      <c r="A1507" t="s">
        <v>13223</v>
      </c>
      <c r="B1507" t="s">
        <v>23812</v>
      </c>
      <c r="C1507" t="str">
        <f>T("175.105")</f>
        <v>175.105</v>
      </c>
      <c r="X1507" t="s">
        <v>23813</v>
      </c>
      <c r="Y1507" t="s">
        <v>23814</v>
      </c>
      <c r="Z1507" t="s">
        <v>23815</v>
      </c>
      <c r="AA1507" t="s">
        <v>23812</v>
      </c>
      <c r="AB1507" t="s">
        <v>23816</v>
      </c>
      <c r="AC1507" t="s">
        <v>23817</v>
      </c>
      <c r="AD1507" t="s">
        <v>23818</v>
      </c>
    </row>
    <row r="1508" spans="1:30" x14ac:dyDescent="0.25">
      <c r="A1508" t="s">
        <v>13224</v>
      </c>
      <c r="B1508" t="s">
        <v>23819</v>
      </c>
      <c r="C1508" t="str">
        <f>T("175.390")</f>
        <v>175.390</v>
      </c>
      <c r="X1508" t="s">
        <v>23819</v>
      </c>
    </row>
    <row r="1509" spans="1:30" x14ac:dyDescent="0.25">
      <c r="A1509" t="s">
        <v>13225</v>
      </c>
      <c r="B1509" t="s">
        <v>23820</v>
      </c>
      <c r="C1509" t="str">
        <f>T("176.170")</f>
        <v>176.170</v>
      </c>
      <c r="X1509" t="s">
        <v>23820</v>
      </c>
      <c r="Y1509" t="s">
        <v>23821</v>
      </c>
      <c r="Z1509" t="s">
        <v>23822</v>
      </c>
    </row>
    <row r="1510" spans="1:30" x14ac:dyDescent="0.25">
      <c r="A1510" t="s">
        <v>13226</v>
      </c>
      <c r="B1510" t="s">
        <v>23823</v>
      </c>
      <c r="C1510" t="str">
        <f>T("178.2010")</f>
        <v>178.2010</v>
      </c>
      <c r="X1510" t="s">
        <v>23824</v>
      </c>
      <c r="Y1510" t="s">
        <v>23825</v>
      </c>
      <c r="Z1510" t="s">
        <v>23826</v>
      </c>
      <c r="AA1510" t="s">
        <v>23827</v>
      </c>
      <c r="AB1510" t="s">
        <v>23828</v>
      </c>
      <c r="AC1510" t="s">
        <v>23829</v>
      </c>
      <c r="AD1510" t="s">
        <v>23830</v>
      </c>
    </row>
    <row r="1511" spans="1:30" x14ac:dyDescent="0.25">
      <c r="A1511" t="s">
        <v>13227</v>
      </c>
      <c r="B1511" t="s">
        <v>23831</v>
      </c>
      <c r="C1511" t="str">
        <f>T("176.300")</f>
        <v>176.300</v>
      </c>
      <c r="X1511" t="s">
        <v>23831</v>
      </c>
      <c r="Y1511" t="s">
        <v>23832</v>
      </c>
      <c r="Z1511" t="s">
        <v>23833</v>
      </c>
    </row>
    <row r="1512" spans="1:30" x14ac:dyDescent="0.25">
      <c r="A1512" t="s">
        <v>13228</v>
      </c>
      <c r="B1512" t="s">
        <v>23834</v>
      </c>
      <c r="C1512" t="str">
        <f>T("178.3297")</f>
        <v>178.3297</v>
      </c>
      <c r="X1512" t="s">
        <v>23835</v>
      </c>
      <c r="Y1512" t="s">
        <v>23836</v>
      </c>
      <c r="Z1512" t="s">
        <v>23837</v>
      </c>
      <c r="AA1512" t="s">
        <v>23838</v>
      </c>
      <c r="AB1512" t="s">
        <v>23839</v>
      </c>
      <c r="AC1512" t="s">
        <v>23840</v>
      </c>
      <c r="AD1512" t="s">
        <v>23841</v>
      </c>
    </row>
    <row r="1513" spans="1:30" x14ac:dyDescent="0.25">
      <c r="A1513" t="s">
        <v>8689</v>
      </c>
      <c r="B1513" t="s">
        <v>23842</v>
      </c>
      <c r="C1513" t="str">
        <f>T("175.260")</f>
        <v>175.260</v>
      </c>
      <c r="D1513" t="str">
        <f>T("175.300")</f>
        <v>175.300</v>
      </c>
      <c r="E1513" t="str">
        <f>T("177.2450")</f>
        <v>177.2450</v>
      </c>
      <c r="X1513" t="s">
        <v>23842</v>
      </c>
      <c r="Y1513" t="s">
        <v>23843</v>
      </c>
      <c r="Z1513" t="s">
        <v>23844</v>
      </c>
      <c r="AA1513" t="s">
        <v>23845</v>
      </c>
      <c r="AB1513" t="s">
        <v>23846</v>
      </c>
      <c r="AC1513" t="s">
        <v>23847</v>
      </c>
    </row>
    <row r="1514" spans="1:30" x14ac:dyDescent="0.25">
      <c r="A1514" t="s">
        <v>8429</v>
      </c>
      <c r="B1514" t="s">
        <v>23848</v>
      </c>
      <c r="C1514" t="str">
        <f>T("175.105")</f>
        <v>175.105</v>
      </c>
      <c r="X1514" t="s">
        <v>23849</v>
      </c>
      <c r="Y1514" t="s">
        <v>23850</v>
      </c>
      <c r="Z1514" t="s">
        <v>23851</v>
      </c>
      <c r="AA1514" t="s">
        <v>23852</v>
      </c>
    </row>
    <row r="1515" spans="1:30" x14ac:dyDescent="0.25">
      <c r="A1515" t="s">
        <v>13229</v>
      </c>
      <c r="B1515" t="s">
        <v>23853</v>
      </c>
      <c r="C1515" t="str">
        <f>T("175.105")</f>
        <v>175.105</v>
      </c>
      <c r="D1515" t="str">
        <f>T("175.300")</f>
        <v>175.300</v>
      </c>
      <c r="E1515" t="str">
        <f>T("175.320")</f>
        <v>175.320</v>
      </c>
      <c r="F1515" t="str">
        <f>T("177.1010")</f>
        <v>177.1010</v>
      </c>
      <c r="G1515" t="str">
        <f>T("178.3790")</f>
        <v>178.3790</v>
      </c>
      <c r="X1515" t="s">
        <v>23853</v>
      </c>
      <c r="Y1515" t="s">
        <v>23854</v>
      </c>
      <c r="Z1515" t="s">
        <v>23855</v>
      </c>
      <c r="AA1515" t="s">
        <v>23856</v>
      </c>
      <c r="AB1515" t="s">
        <v>23857</v>
      </c>
      <c r="AC1515" t="s">
        <v>23858</v>
      </c>
    </row>
    <row r="1516" spans="1:30" x14ac:dyDescent="0.25">
      <c r="A1516" t="s">
        <v>13231</v>
      </c>
      <c r="B1516" t="s">
        <v>23859</v>
      </c>
      <c r="C1516" t="str">
        <f>T("176.300")</f>
        <v>176.300</v>
      </c>
      <c r="X1516" t="s">
        <v>23859</v>
      </c>
      <c r="Y1516" t="s">
        <v>23860</v>
      </c>
      <c r="Z1516" t="s">
        <v>23861</v>
      </c>
      <c r="AA1516" t="s">
        <v>23862</v>
      </c>
    </row>
    <row r="1517" spans="1:30" x14ac:dyDescent="0.25">
      <c r="A1517" t="s">
        <v>13232</v>
      </c>
      <c r="B1517" t="s">
        <v>23863</v>
      </c>
      <c r="C1517" t="str">
        <f>T("176.170")</f>
        <v>176.170</v>
      </c>
      <c r="D1517" t="str">
        <f>T("176.180")</f>
        <v>176.180</v>
      </c>
      <c r="E1517" t="str">
        <f>T("176.200")</f>
        <v>176.200</v>
      </c>
      <c r="X1517" t="s">
        <v>23864</v>
      </c>
      <c r="Y1517" t="s">
        <v>23865</v>
      </c>
      <c r="Z1517" t="s">
        <v>23866</v>
      </c>
      <c r="AA1517" t="s">
        <v>23867</v>
      </c>
      <c r="AB1517" t="s">
        <v>23868</v>
      </c>
    </row>
    <row r="1518" spans="1:30" x14ac:dyDescent="0.25">
      <c r="A1518" t="s">
        <v>13234</v>
      </c>
      <c r="B1518" t="s">
        <v>23869</v>
      </c>
      <c r="C1518" t="str">
        <f>T("175.300")</f>
        <v>175.300</v>
      </c>
      <c r="X1518" t="s">
        <v>23869</v>
      </c>
      <c r="Y1518" t="s">
        <v>23870</v>
      </c>
      <c r="Z1518" t="s">
        <v>23871</v>
      </c>
      <c r="AA1518" t="s">
        <v>23872</v>
      </c>
    </row>
    <row r="1519" spans="1:30" x14ac:dyDescent="0.25">
      <c r="A1519" t="s">
        <v>13235</v>
      </c>
      <c r="B1519" t="s">
        <v>23873</v>
      </c>
      <c r="C1519" t="str">
        <f>T("175.300")</f>
        <v>175.300</v>
      </c>
      <c r="D1519" t="str">
        <f>T("176.170")</f>
        <v>176.170</v>
      </c>
      <c r="X1519" t="s">
        <v>23874</v>
      </c>
      <c r="Y1519" t="s">
        <v>23875</v>
      </c>
      <c r="Z1519" t="s">
        <v>23873</v>
      </c>
      <c r="AA1519" t="s">
        <v>23876</v>
      </c>
    </row>
    <row r="1520" spans="1:30" x14ac:dyDescent="0.25">
      <c r="A1520" t="s">
        <v>13237</v>
      </c>
      <c r="B1520" t="s">
        <v>23877</v>
      </c>
      <c r="C1520" t="str">
        <f>T("175.105")</f>
        <v>175.105</v>
      </c>
      <c r="D1520" t="str">
        <f>T("177.1360")</f>
        <v>177.1360</v>
      </c>
      <c r="E1520" t="str">
        <f>T("177.2800")</f>
        <v>177.2800</v>
      </c>
      <c r="X1520" t="s">
        <v>23877</v>
      </c>
      <c r="Y1520" t="s">
        <v>23878</v>
      </c>
      <c r="Z1520" t="s">
        <v>23879</v>
      </c>
      <c r="AA1520" t="s">
        <v>23880</v>
      </c>
    </row>
    <row r="1521" spans="1:33" x14ac:dyDescent="0.25">
      <c r="A1521" t="s">
        <v>13238</v>
      </c>
      <c r="B1521" t="s">
        <v>23881</v>
      </c>
      <c r="C1521" t="str">
        <f>T("178.3125")</f>
        <v>178.3125</v>
      </c>
      <c r="X1521" t="s">
        <v>23881</v>
      </c>
      <c r="Y1521" t="s">
        <v>23882</v>
      </c>
    </row>
    <row r="1522" spans="1:33" x14ac:dyDescent="0.25">
      <c r="A1522" t="s">
        <v>13239</v>
      </c>
      <c r="B1522" t="s">
        <v>23883</v>
      </c>
      <c r="C1522" t="str">
        <f>T("175.105")</f>
        <v>175.105</v>
      </c>
      <c r="D1522" t="str">
        <f>T("176.180")</f>
        <v>176.180</v>
      </c>
      <c r="E1522" t="str">
        <f>T("177.1010")</f>
        <v>177.1010</v>
      </c>
      <c r="X1522" t="s">
        <v>23883</v>
      </c>
      <c r="Y1522" t="s">
        <v>23884</v>
      </c>
    </row>
    <row r="1523" spans="1:33" x14ac:dyDescent="0.25">
      <c r="A1523" t="s">
        <v>13240</v>
      </c>
      <c r="B1523" t="s">
        <v>23885</v>
      </c>
      <c r="C1523" t="str">
        <f>T("175.300")</f>
        <v>175.300</v>
      </c>
      <c r="D1523" t="str">
        <f>T("177.1590")</f>
        <v>177.1590</v>
      </c>
      <c r="X1523" t="s">
        <v>23885</v>
      </c>
      <c r="Y1523" t="s">
        <v>23886</v>
      </c>
      <c r="Z1523" t="s">
        <v>23887</v>
      </c>
      <c r="AA1523" t="s">
        <v>23888</v>
      </c>
      <c r="AB1523" t="s">
        <v>23889</v>
      </c>
      <c r="AC1523" t="s">
        <v>23890</v>
      </c>
      <c r="AD1523" t="s">
        <v>23891</v>
      </c>
      <c r="AE1523" t="s">
        <v>23892</v>
      </c>
      <c r="AF1523" t="s">
        <v>23893</v>
      </c>
      <c r="AG1523" t="s">
        <v>23894</v>
      </c>
    </row>
    <row r="1524" spans="1:33" x14ac:dyDescent="0.25">
      <c r="A1524" t="s">
        <v>13241</v>
      </c>
      <c r="B1524" t="s">
        <v>23895</v>
      </c>
      <c r="C1524" t="str">
        <f>T("175.105")</f>
        <v>175.105</v>
      </c>
      <c r="D1524" t="str">
        <f>T("176.170")</f>
        <v>176.170</v>
      </c>
      <c r="X1524" t="s">
        <v>23896</v>
      </c>
      <c r="Y1524" t="s">
        <v>23897</v>
      </c>
      <c r="Z1524" t="s">
        <v>23898</v>
      </c>
      <c r="AA1524" t="s">
        <v>23899</v>
      </c>
    </row>
    <row r="1525" spans="1:33" x14ac:dyDescent="0.25">
      <c r="A1525" t="s">
        <v>13242</v>
      </c>
      <c r="B1525" t="s">
        <v>23900</v>
      </c>
      <c r="C1525" t="str">
        <f>T("177.1200")</f>
        <v>177.1200</v>
      </c>
      <c r="D1525" t="str">
        <f>T("177.1520")</f>
        <v>177.1520</v>
      </c>
      <c r="E1525" t="str">
        <f>T("178.1005")</f>
        <v>178.1005</v>
      </c>
      <c r="X1525" t="s">
        <v>23900</v>
      </c>
      <c r="Y1525" t="s">
        <v>23901</v>
      </c>
      <c r="Z1525" t="s">
        <v>23902</v>
      </c>
      <c r="AA1525" t="s">
        <v>23903</v>
      </c>
    </row>
    <row r="1526" spans="1:33" x14ac:dyDescent="0.25">
      <c r="A1526" t="s">
        <v>13243</v>
      </c>
      <c r="B1526" t="s">
        <v>23904</v>
      </c>
      <c r="C1526" t="str">
        <f>T("176.170")</f>
        <v>176.170</v>
      </c>
      <c r="X1526" t="s">
        <v>23905</v>
      </c>
      <c r="Y1526" t="s">
        <v>23904</v>
      </c>
    </row>
    <row r="1527" spans="1:33" x14ac:dyDescent="0.25">
      <c r="A1527" t="s">
        <v>13244</v>
      </c>
      <c r="B1527" t="s">
        <v>23906</v>
      </c>
      <c r="C1527" t="str">
        <f>T("176.180")</f>
        <v>176.180</v>
      </c>
      <c r="D1527" t="str">
        <f>T("177.1200")</f>
        <v>177.1200</v>
      </c>
      <c r="X1527" t="s">
        <v>23907</v>
      </c>
      <c r="Y1527" t="s">
        <v>23908</v>
      </c>
      <c r="Z1527" t="s">
        <v>23909</v>
      </c>
      <c r="AA1527" t="s">
        <v>23910</v>
      </c>
    </row>
    <row r="1528" spans="1:33" x14ac:dyDescent="0.25">
      <c r="A1528" t="s">
        <v>13245</v>
      </c>
      <c r="B1528" t="s">
        <v>23911</v>
      </c>
      <c r="C1528" t="str">
        <f>T("175.105")</f>
        <v>175.105</v>
      </c>
      <c r="D1528" t="str">
        <f>T("176.130")</f>
        <v>176.130</v>
      </c>
      <c r="E1528" t="str">
        <f>T("176.180")</f>
        <v>176.180</v>
      </c>
      <c r="X1528" t="s">
        <v>23911</v>
      </c>
      <c r="Y1528" t="s">
        <v>23912</v>
      </c>
      <c r="Z1528" t="s">
        <v>23913</v>
      </c>
    </row>
    <row r="1529" spans="1:33" x14ac:dyDescent="0.25">
      <c r="A1529" t="s">
        <v>13246</v>
      </c>
      <c r="B1529" t="s">
        <v>23914</v>
      </c>
      <c r="C1529" t="str">
        <f>T("175.105")</f>
        <v>175.105</v>
      </c>
      <c r="X1529" t="s">
        <v>23915</v>
      </c>
      <c r="Y1529" t="s">
        <v>23916</v>
      </c>
      <c r="Z1529" t="s">
        <v>23917</v>
      </c>
      <c r="AA1529" t="s">
        <v>23918</v>
      </c>
      <c r="AB1529" t="s">
        <v>23919</v>
      </c>
      <c r="AC1529" t="s">
        <v>23920</v>
      </c>
    </row>
    <row r="1530" spans="1:33" x14ac:dyDescent="0.25">
      <c r="A1530" t="s">
        <v>13247</v>
      </c>
      <c r="B1530" t="s">
        <v>23921</v>
      </c>
      <c r="C1530" t="str">
        <f>T("175.105")</f>
        <v>175.105</v>
      </c>
      <c r="X1530" t="s">
        <v>23921</v>
      </c>
      <c r="Y1530" t="s">
        <v>23922</v>
      </c>
      <c r="Z1530" t="s">
        <v>23923</v>
      </c>
      <c r="AA1530" t="s">
        <v>23924</v>
      </c>
      <c r="AB1530" t="s">
        <v>23925</v>
      </c>
      <c r="AC1530" t="s">
        <v>23926</v>
      </c>
      <c r="AD1530" t="s">
        <v>23927</v>
      </c>
    </row>
    <row r="1531" spans="1:33" x14ac:dyDescent="0.25">
      <c r="A1531" t="s">
        <v>13249</v>
      </c>
      <c r="B1531" t="s">
        <v>23928</v>
      </c>
      <c r="C1531" t="str">
        <f>T("175.105")</f>
        <v>175.105</v>
      </c>
      <c r="D1531" t="str">
        <f>T("175.320")</f>
        <v>175.320</v>
      </c>
      <c r="E1531" t="str">
        <f>T("176.170")</f>
        <v>176.170</v>
      </c>
      <c r="F1531" t="str">
        <f>T("176.180")</f>
        <v>176.180</v>
      </c>
      <c r="G1531" t="str">
        <f>T("177.1010")</f>
        <v>177.1010</v>
      </c>
      <c r="X1531" t="s">
        <v>23929</v>
      </c>
      <c r="Y1531" t="s">
        <v>23928</v>
      </c>
      <c r="Z1531" t="s">
        <v>23930</v>
      </c>
      <c r="AA1531" t="s">
        <v>23931</v>
      </c>
      <c r="AB1531" t="s">
        <v>23932</v>
      </c>
    </row>
    <row r="1532" spans="1:33" x14ac:dyDescent="0.25">
      <c r="A1532" t="s">
        <v>13251</v>
      </c>
      <c r="B1532" t="s">
        <v>23933</v>
      </c>
      <c r="C1532" t="str">
        <f>T("175.105")</f>
        <v>175.105</v>
      </c>
      <c r="D1532" t="str">
        <f>T("176.180")</f>
        <v>176.180</v>
      </c>
      <c r="X1532" t="s">
        <v>23933</v>
      </c>
      <c r="Y1532" t="s">
        <v>23934</v>
      </c>
      <c r="Z1532" t="s">
        <v>23935</v>
      </c>
    </row>
    <row r="1533" spans="1:33" x14ac:dyDescent="0.25">
      <c r="A1533" t="s">
        <v>13252</v>
      </c>
      <c r="B1533" t="s">
        <v>23936</v>
      </c>
      <c r="C1533" t="str">
        <f>T("178.3570")</f>
        <v>178.3570</v>
      </c>
      <c r="X1533" t="s">
        <v>23936</v>
      </c>
      <c r="Y1533" t="s">
        <v>23937</v>
      </c>
      <c r="Z1533" t="s">
        <v>23938</v>
      </c>
    </row>
    <row r="1534" spans="1:33" x14ac:dyDescent="0.25">
      <c r="A1534" t="s">
        <v>13254</v>
      </c>
      <c r="B1534" t="s">
        <v>23939</v>
      </c>
      <c r="C1534" t="str">
        <f>T("175.105")</f>
        <v>175.105</v>
      </c>
      <c r="D1534" t="str">
        <f>T("177.2600")</f>
        <v>177.2600</v>
      </c>
      <c r="X1534" t="s">
        <v>23939</v>
      </c>
      <c r="Y1534" t="s">
        <v>23940</v>
      </c>
      <c r="Z1534" t="s">
        <v>23941</v>
      </c>
      <c r="AA1534" t="s">
        <v>23942</v>
      </c>
      <c r="AB1534" t="s">
        <v>23943</v>
      </c>
      <c r="AC1534" t="s">
        <v>23944</v>
      </c>
    </row>
    <row r="1535" spans="1:33" x14ac:dyDescent="0.25">
      <c r="A1535" t="s">
        <v>13255</v>
      </c>
      <c r="B1535" t="s">
        <v>23945</v>
      </c>
      <c r="C1535" t="str">
        <f>T("177.2420")</f>
        <v>177.2420</v>
      </c>
      <c r="X1535" t="s">
        <v>23945</v>
      </c>
      <c r="Y1535" t="s">
        <v>23946</v>
      </c>
      <c r="Z1535" t="s">
        <v>23947</v>
      </c>
      <c r="AA1535" t="s">
        <v>23948</v>
      </c>
      <c r="AB1535" t="s">
        <v>23949</v>
      </c>
    </row>
    <row r="1536" spans="1:33" x14ac:dyDescent="0.25">
      <c r="A1536" t="s">
        <v>13256</v>
      </c>
      <c r="B1536" t="s">
        <v>23950</v>
      </c>
      <c r="X1536" t="s">
        <v>23950</v>
      </c>
      <c r="Y1536" t="s">
        <v>23951</v>
      </c>
      <c r="Z1536" t="s">
        <v>23952</v>
      </c>
    </row>
    <row r="1537" spans="1:32" x14ac:dyDescent="0.25">
      <c r="A1537" t="s">
        <v>13257</v>
      </c>
      <c r="B1537" t="s">
        <v>23953</v>
      </c>
      <c r="C1537" t="str">
        <f>T("177.1632")</f>
        <v>177.1632</v>
      </c>
      <c r="X1537" t="s">
        <v>23954</v>
      </c>
      <c r="Y1537" t="s">
        <v>23955</v>
      </c>
      <c r="Z1537" t="s">
        <v>23956</v>
      </c>
      <c r="AA1537" t="s">
        <v>23957</v>
      </c>
      <c r="AB1537" t="s">
        <v>23958</v>
      </c>
    </row>
    <row r="1538" spans="1:32" x14ac:dyDescent="0.25">
      <c r="A1538" t="s">
        <v>13258</v>
      </c>
      <c r="B1538" t="s">
        <v>23959</v>
      </c>
      <c r="X1538" t="s">
        <v>23959</v>
      </c>
      <c r="Y1538" t="s">
        <v>23960</v>
      </c>
      <c r="Z1538" t="s">
        <v>23961</v>
      </c>
      <c r="AA1538" t="s">
        <v>23962</v>
      </c>
    </row>
    <row r="1539" spans="1:32" x14ac:dyDescent="0.25">
      <c r="A1539" t="s">
        <v>13259</v>
      </c>
      <c r="B1539" t="s">
        <v>23963</v>
      </c>
      <c r="X1539" t="s">
        <v>23963</v>
      </c>
      <c r="Y1539" t="s">
        <v>23964</v>
      </c>
      <c r="Z1539" t="s">
        <v>23965</v>
      </c>
      <c r="AA1539" t="s">
        <v>23966</v>
      </c>
    </row>
    <row r="1540" spans="1:32" x14ac:dyDescent="0.25">
      <c r="A1540" t="s">
        <v>13261</v>
      </c>
      <c r="B1540" t="s">
        <v>23967</v>
      </c>
      <c r="C1540" t="str">
        <f>T("175.300")</f>
        <v>175.300</v>
      </c>
      <c r="X1540" t="s">
        <v>23967</v>
      </c>
      <c r="Y1540" t="s">
        <v>23968</v>
      </c>
    </row>
    <row r="1541" spans="1:32" x14ac:dyDescent="0.25">
      <c r="A1541" t="s">
        <v>13262</v>
      </c>
      <c r="B1541" t="s">
        <v>23969</v>
      </c>
      <c r="X1541" t="s">
        <v>23969</v>
      </c>
      <c r="Y1541" t="s">
        <v>23970</v>
      </c>
      <c r="Z1541" t="s">
        <v>23971</v>
      </c>
      <c r="AA1541" t="s">
        <v>23972</v>
      </c>
      <c r="AB1541" t="s">
        <v>23973</v>
      </c>
      <c r="AC1541" t="s">
        <v>23974</v>
      </c>
      <c r="AD1541" t="s">
        <v>23975</v>
      </c>
      <c r="AE1541" t="s">
        <v>23976</v>
      </c>
      <c r="AF1541" t="s">
        <v>23977</v>
      </c>
    </row>
    <row r="1542" spans="1:32" x14ac:dyDescent="0.25">
      <c r="A1542" t="s">
        <v>13263</v>
      </c>
      <c r="B1542" t="s">
        <v>23978</v>
      </c>
      <c r="X1542" t="s">
        <v>23978</v>
      </c>
      <c r="Y1542" t="s">
        <v>23979</v>
      </c>
      <c r="Z1542" t="s">
        <v>23980</v>
      </c>
      <c r="AA1542" t="s">
        <v>23981</v>
      </c>
      <c r="AB1542" t="s">
        <v>23982</v>
      </c>
    </row>
    <row r="1543" spans="1:32" x14ac:dyDescent="0.25">
      <c r="A1543" t="s">
        <v>13264</v>
      </c>
      <c r="B1543" t="s">
        <v>23983</v>
      </c>
      <c r="C1543" t="str">
        <f>T("175.105")</f>
        <v>175.105</v>
      </c>
      <c r="D1543" t="str">
        <f>T("178.2010")</f>
        <v>178.2010</v>
      </c>
      <c r="X1543" t="s">
        <v>23984</v>
      </c>
      <c r="Y1543" t="s">
        <v>23985</v>
      </c>
      <c r="Z1543" t="s">
        <v>23986</v>
      </c>
      <c r="AA1543" t="s">
        <v>23987</v>
      </c>
    </row>
    <row r="1544" spans="1:32" x14ac:dyDescent="0.25">
      <c r="A1544" t="s">
        <v>13265</v>
      </c>
      <c r="B1544" t="s">
        <v>23988</v>
      </c>
      <c r="C1544" t="str">
        <f>T("175.105")</f>
        <v>175.105</v>
      </c>
      <c r="X1544" t="s">
        <v>23988</v>
      </c>
      <c r="Y1544" t="s">
        <v>23989</v>
      </c>
      <c r="Z1544" t="s">
        <v>23990</v>
      </c>
      <c r="AA1544" t="s">
        <v>23991</v>
      </c>
      <c r="AB1544" t="s">
        <v>23992</v>
      </c>
      <c r="AC1544" t="s">
        <v>23993</v>
      </c>
      <c r="AD1544" t="s">
        <v>23994</v>
      </c>
    </row>
    <row r="1545" spans="1:32" x14ac:dyDescent="0.25">
      <c r="A1545" t="s">
        <v>13266</v>
      </c>
      <c r="B1545" t="s">
        <v>23995</v>
      </c>
      <c r="C1545" t="str">
        <f>T("178.2010")</f>
        <v>178.2010</v>
      </c>
      <c r="X1545" t="s">
        <v>23996</v>
      </c>
      <c r="Y1545" t="s">
        <v>23997</v>
      </c>
      <c r="Z1545" t="s">
        <v>23995</v>
      </c>
      <c r="AA1545" t="s">
        <v>23998</v>
      </c>
      <c r="AB1545" t="s">
        <v>23999</v>
      </c>
    </row>
    <row r="1546" spans="1:32" x14ac:dyDescent="0.25">
      <c r="A1546" t="s">
        <v>13267</v>
      </c>
      <c r="B1546" t="s">
        <v>24000</v>
      </c>
      <c r="C1546" t="str">
        <f>T("178.2010")</f>
        <v>178.2010</v>
      </c>
      <c r="X1546" t="s">
        <v>24001</v>
      </c>
      <c r="Y1546" t="s">
        <v>24000</v>
      </c>
      <c r="Z1546" t="s">
        <v>24002</v>
      </c>
      <c r="AA1546" t="s">
        <v>24003</v>
      </c>
    </row>
    <row r="1547" spans="1:32" x14ac:dyDescent="0.25">
      <c r="A1547" t="s">
        <v>13268</v>
      </c>
      <c r="B1547" t="s">
        <v>24004</v>
      </c>
      <c r="C1547" t="str">
        <f>T("177.1680")</f>
        <v>177.1680</v>
      </c>
      <c r="X1547" t="s">
        <v>24004</v>
      </c>
      <c r="Y1547" t="s">
        <v>24005</v>
      </c>
      <c r="Z1547" t="s">
        <v>24006</v>
      </c>
      <c r="AA1547" t="s">
        <v>24007</v>
      </c>
    </row>
    <row r="1548" spans="1:32" x14ac:dyDescent="0.25">
      <c r="A1548" t="s">
        <v>13269</v>
      </c>
      <c r="B1548" t="s">
        <v>24008</v>
      </c>
      <c r="C1548" t="str">
        <f>T("175.105")</f>
        <v>175.105</v>
      </c>
      <c r="D1548" t="str">
        <f>T("176.180")</f>
        <v>176.180</v>
      </c>
      <c r="E1548" t="str">
        <f>T("177.1010")</f>
        <v>177.1010</v>
      </c>
      <c r="X1548" t="s">
        <v>24009</v>
      </c>
      <c r="Y1548" t="s">
        <v>24010</v>
      </c>
      <c r="Z1548" t="s">
        <v>24011</v>
      </c>
      <c r="AA1548" t="s">
        <v>24012</v>
      </c>
      <c r="AB1548" t="s">
        <v>24013</v>
      </c>
      <c r="AC1548" t="s">
        <v>24014</v>
      </c>
    </row>
    <row r="1549" spans="1:32" x14ac:dyDescent="0.25">
      <c r="A1549" t="s">
        <v>13270</v>
      </c>
      <c r="B1549" t="s">
        <v>24015</v>
      </c>
      <c r="C1549" t="str">
        <f>T("175.105")</f>
        <v>175.105</v>
      </c>
      <c r="D1549" t="str">
        <f>T("176.180")</f>
        <v>176.180</v>
      </c>
      <c r="X1549" t="s">
        <v>24016</v>
      </c>
      <c r="Y1549" t="s">
        <v>24017</v>
      </c>
      <c r="Z1549" t="s">
        <v>24018</v>
      </c>
      <c r="AA1549" t="s">
        <v>24019</v>
      </c>
      <c r="AB1549" t="s">
        <v>24020</v>
      </c>
    </row>
    <row r="1550" spans="1:32" x14ac:dyDescent="0.25">
      <c r="A1550" t="s">
        <v>13271</v>
      </c>
      <c r="B1550" t="s">
        <v>24021</v>
      </c>
      <c r="C1550" t="str">
        <f>T("178.2010")</f>
        <v>178.2010</v>
      </c>
      <c r="X1550" t="s">
        <v>24022</v>
      </c>
      <c r="Y1550" t="s">
        <v>24023</v>
      </c>
      <c r="Z1550" t="s">
        <v>24024</v>
      </c>
    </row>
    <row r="1551" spans="1:32" x14ac:dyDescent="0.25">
      <c r="A1551" t="s">
        <v>13272</v>
      </c>
      <c r="B1551" t="s">
        <v>24025</v>
      </c>
      <c r="C1551" t="str">
        <f>T("175.105")</f>
        <v>175.105</v>
      </c>
      <c r="D1551" t="str">
        <f>T("175.320")</f>
        <v>175.320</v>
      </c>
      <c r="E1551" t="str">
        <f>T("176.170")</f>
        <v>176.170</v>
      </c>
      <c r="F1551" t="str">
        <f>T("176.180")</f>
        <v>176.180</v>
      </c>
      <c r="X1551" t="s">
        <v>24025</v>
      </c>
      <c r="Y1551" t="s">
        <v>24026</v>
      </c>
      <c r="Z1551" t="s">
        <v>24027</v>
      </c>
      <c r="AA1551" t="s">
        <v>24028</v>
      </c>
    </row>
    <row r="1552" spans="1:32" x14ac:dyDescent="0.25">
      <c r="A1552" t="s">
        <v>13273</v>
      </c>
      <c r="B1552" t="s">
        <v>24029</v>
      </c>
      <c r="C1552" t="str">
        <f>T("177.1520")</f>
        <v>177.1520</v>
      </c>
      <c r="X1552" t="s">
        <v>24030</v>
      </c>
      <c r="Y1552" t="s">
        <v>24029</v>
      </c>
    </row>
    <row r="1553" spans="1:31" x14ac:dyDescent="0.25">
      <c r="A1553" t="s">
        <v>13274</v>
      </c>
      <c r="B1553" t="s">
        <v>24031</v>
      </c>
      <c r="C1553" t="str">
        <f>T("177.1520")</f>
        <v>177.1520</v>
      </c>
      <c r="X1553" t="s">
        <v>24032</v>
      </c>
      <c r="Y1553" t="s">
        <v>24031</v>
      </c>
      <c r="Z1553" t="s">
        <v>24033</v>
      </c>
    </row>
    <row r="1554" spans="1:31" x14ac:dyDescent="0.25">
      <c r="A1554" t="s">
        <v>13276</v>
      </c>
      <c r="B1554" t="s">
        <v>24034</v>
      </c>
      <c r="C1554" t="str">
        <f>T("178.2010")</f>
        <v>178.2010</v>
      </c>
      <c r="X1554" t="s">
        <v>24034</v>
      </c>
      <c r="Y1554" t="s">
        <v>24035</v>
      </c>
      <c r="Z1554" t="s">
        <v>24036</v>
      </c>
      <c r="AA1554" t="s">
        <v>24037</v>
      </c>
      <c r="AB1554" t="s">
        <v>24038</v>
      </c>
    </row>
    <row r="1555" spans="1:31" x14ac:dyDescent="0.25">
      <c r="A1555" t="s">
        <v>8652</v>
      </c>
      <c r="B1555" t="s">
        <v>24039</v>
      </c>
      <c r="C1555" t="str">
        <f>T("175.105")</f>
        <v>175.105</v>
      </c>
      <c r="D1555" t="str">
        <f>T("176.170")</f>
        <v>176.170</v>
      </c>
      <c r="E1555" t="str">
        <f>T("177.2550")</f>
        <v>177.2550</v>
      </c>
      <c r="X1555" t="s">
        <v>24039</v>
      </c>
      <c r="Y1555" t="s">
        <v>24040</v>
      </c>
      <c r="Z1555" t="s">
        <v>24041</v>
      </c>
      <c r="AA1555" t="s">
        <v>24042</v>
      </c>
      <c r="AB1555" t="s">
        <v>24043</v>
      </c>
      <c r="AC1555" t="s">
        <v>24044</v>
      </c>
      <c r="AD1555" t="s">
        <v>24045</v>
      </c>
    </row>
    <row r="1556" spans="1:31" x14ac:dyDescent="0.25">
      <c r="A1556" t="s">
        <v>13277</v>
      </c>
      <c r="B1556" t="s">
        <v>24046</v>
      </c>
      <c r="C1556" t="str">
        <f>T("177.1010")</f>
        <v>177.1010</v>
      </c>
      <c r="X1556" t="s">
        <v>24046</v>
      </c>
      <c r="Y1556" t="s">
        <v>24047</v>
      </c>
    </row>
    <row r="1557" spans="1:31" x14ac:dyDescent="0.25">
      <c r="A1557" t="s">
        <v>13278</v>
      </c>
      <c r="B1557" t="s">
        <v>24048</v>
      </c>
      <c r="C1557" t="str">
        <f>T("175.105")</f>
        <v>175.105</v>
      </c>
      <c r="D1557" t="str">
        <f>T("177.1010")</f>
        <v>177.1010</v>
      </c>
      <c r="E1557" t="str">
        <f>T("178.3790")</f>
        <v>178.3790</v>
      </c>
      <c r="X1557" t="s">
        <v>24048</v>
      </c>
      <c r="Y1557" t="s">
        <v>24049</v>
      </c>
      <c r="Z1557" t="s">
        <v>24050</v>
      </c>
      <c r="AA1557" t="s">
        <v>24051</v>
      </c>
      <c r="AB1557" t="s">
        <v>24052</v>
      </c>
    </row>
    <row r="1558" spans="1:31" x14ac:dyDescent="0.25">
      <c r="A1558" t="s">
        <v>13279</v>
      </c>
      <c r="B1558" t="s">
        <v>24053</v>
      </c>
      <c r="C1558" t="str">
        <f>T("176.160")</f>
        <v>176.160</v>
      </c>
      <c r="X1558" t="s">
        <v>24053</v>
      </c>
      <c r="Y1558" t="s">
        <v>24054</v>
      </c>
      <c r="Z1558" t="s">
        <v>24055</v>
      </c>
      <c r="AA1558" t="s">
        <v>24056</v>
      </c>
    </row>
    <row r="1559" spans="1:31" x14ac:dyDescent="0.25">
      <c r="A1559" t="s">
        <v>13283</v>
      </c>
      <c r="B1559" t="s">
        <v>24057</v>
      </c>
      <c r="C1559" t="str">
        <f>T("175.105")</f>
        <v>175.105</v>
      </c>
      <c r="X1559" t="s">
        <v>24057</v>
      </c>
      <c r="Y1559" t="s">
        <v>24058</v>
      </c>
      <c r="Z1559" t="s">
        <v>24059</v>
      </c>
      <c r="AA1559" t="s">
        <v>24060</v>
      </c>
      <c r="AB1559" t="s">
        <v>24061</v>
      </c>
    </row>
    <row r="1560" spans="1:31" x14ac:dyDescent="0.25">
      <c r="A1560" t="s">
        <v>13284</v>
      </c>
      <c r="B1560" t="s">
        <v>24062</v>
      </c>
      <c r="C1560" t="str">
        <f>T("178.2010")</f>
        <v>178.2010</v>
      </c>
      <c r="X1560" t="s">
        <v>24063</v>
      </c>
      <c r="Y1560" t="s">
        <v>24064</v>
      </c>
      <c r="Z1560" t="s">
        <v>24065</v>
      </c>
      <c r="AA1560" t="s">
        <v>24066</v>
      </c>
    </row>
    <row r="1561" spans="1:31" x14ac:dyDescent="0.25">
      <c r="A1561" t="s">
        <v>13285</v>
      </c>
      <c r="B1561" t="s">
        <v>24067</v>
      </c>
      <c r="C1561" t="str">
        <f>T("177.1520")</f>
        <v>177.1520</v>
      </c>
      <c r="X1561" t="s">
        <v>24068</v>
      </c>
      <c r="Y1561" t="s">
        <v>24067</v>
      </c>
    </row>
    <row r="1562" spans="1:31" x14ac:dyDescent="0.25">
      <c r="A1562" t="s">
        <v>13286</v>
      </c>
      <c r="B1562" t="s">
        <v>24069</v>
      </c>
      <c r="C1562" t="str">
        <f>T("175.105")</f>
        <v>175.105</v>
      </c>
      <c r="X1562" t="s">
        <v>24069</v>
      </c>
      <c r="Y1562" t="s">
        <v>24070</v>
      </c>
    </row>
    <row r="1563" spans="1:31" x14ac:dyDescent="0.25">
      <c r="A1563" t="s">
        <v>13287</v>
      </c>
      <c r="B1563" t="s">
        <v>24071</v>
      </c>
      <c r="C1563" t="str">
        <f>T("175.105")</f>
        <v>175.105</v>
      </c>
      <c r="D1563" t="str">
        <f>T("177.1520")</f>
        <v>177.1520</v>
      </c>
      <c r="E1563" t="str">
        <f>T("177.1960")</f>
        <v>177.1960</v>
      </c>
      <c r="X1563" t="s">
        <v>24071</v>
      </c>
      <c r="Y1563" t="s">
        <v>24072</v>
      </c>
      <c r="Z1563" t="s">
        <v>24073</v>
      </c>
    </row>
    <row r="1564" spans="1:31" x14ac:dyDescent="0.25">
      <c r="A1564" t="s">
        <v>13288</v>
      </c>
      <c r="B1564" t="s">
        <v>24074</v>
      </c>
      <c r="C1564" t="str">
        <f>T("177.1520")</f>
        <v>177.1520</v>
      </c>
      <c r="D1564" t="str">
        <f>T("177.2600")</f>
        <v>177.2600</v>
      </c>
      <c r="X1564" t="s">
        <v>24074</v>
      </c>
    </row>
    <row r="1565" spans="1:31" x14ac:dyDescent="0.25">
      <c r="A1565" t="s">
        <v>13290</v>
      </c>
      <c r="B1565" t="s">
        <v>24075</v>
      </c>
      <c r="C1565" t="str">
        <f>T("178.3297")</f>
        <v>178.3297</v>
      </c>
      <c r="X1565" t="s">
        <v>24075</v>
      </c>
      <c r="Y1565" t="s">
        <v>24076</v>
      </c>
      <c r="Z1565" t="s">
        <v>24077</v>
      </c>
      <c r="AA1565" t="s">
        <v>24078</v>
      </c>
      <c r="AB1565" t="s">
        <v>24079</v>
      </c>
      <c r="AC1565" t="s">
        <v>24080</v>
      </c>
    </row>
    <row r="1566" spans="1:31" x14ac:dyDescent="0.25">
      <c r="A1566" t="s">
        <v>8544</v>
      </c>
      <c r="B1566" t="s">
        <v>24081</v>
      </c>
      <c r="C1566" t="str">
        <f>T("175.105")</f>
        <v>175.105</v>
      </c>
      <c r="D1566" t="str">
        <f>T("176.180")</f>
        <v>176.180</v>
      </c>
      <c r="E1566" t="str">
        <f>T("176.200")</f>
        <v>176.200</v>
      </c>
      <c r="F1566" t="str">
        <f>T("176.210")</f>
        <v>176.210</v>
      </c>
      <c r="G1566" t="str">
        <f>T("178.3120")</f>
        <v>178.3120</v>
      </c>
      <c r="X1566" t="s">
        <v>24082</v>
      </c>
      <c r="Y1566" t="s">
        <v>24083</v>
      </c>
      <c r="Z1566" t="s">
        <v>24084</v>
      </c>
      <c r="AA1566" t="s">
        <v>24085</v>
      </c>
      <c r="AB1566" t="s">
        <v>24086</v>
      </c>
      <c r="AC1566" t="s">
        <v>24087</v>
      </c>
    </row>
    <row r="1567" spans="1:31" x14ac:dyDescent="0.25">
      <c r="A1567" t="s">
        <v>13291</v>
      </c>
      <c r="B1567" t="s">
        <v>24088</v>
      </c>
      <c r="C1567" t="str">
        <f>T("175.105")</f>
        <v>175.105</v>
      </c>
      <c r="X1567" t="s">
        <v>24089</v>
      </c>
      <c r="Y1567" t="s">
        <v>24090</v>
      </c>
      <c r="Z1567" t="s">
        <v>24091</v>
      </c>
      <c r="AA1567" t="s">
        <v>24092</v>
      </c>
      <c r="AB1567" t="s">
        <v>24093</v>
      </c>
      <c r="AC1567" t="s">
        <v>24094</v>
      </c>
      <c r="AD1567" t="s">
        <v>24095</v>
      </c>
      <c r="AE1567" t="s">
        <v>24096</v>
      </c>
    </row>
    <row r="1568" spans="1:31" x14ac:dyDescent="0.25">
      <c r="A1568" t="s">
        <v>13292</v>
      </c>
      <c r="B1568" t="s">
        <v>24097</v>
      </c>
      <c r="C1568" t="str">
        <f>T("177.1200")</f>
        <v>177.1200</v>
      </c>
      <c r="D1568" t="str">
        <f>T("177.1500")</f>
        <v>177.1500</v>
      </c>
      <c r="X1568" t="s">
        <v>24098</v>
      </c>
      <c r="Y1568" t="s">
        <v>24099</v>
      </c>
      <c r="Z1568" t="s">
        <v>24100</v>
      </c>
      <c r="AA1568" t="s">
        <v>24101</v>
      </c>
    </row>
    <row r="1569" spans="1:31" x14ac:dyDescent="0.25">
      <c r="A1569" t="s">
        <v>13293</v>
      </c>
      <c r="B1569" t="s">
        <v>24102</v>
      </c>
      <c r="C1569" t="str">
        <f>T("175.105")</f>
        <v>175.105</v>
      </c>
      <c r="D1569" t="str">
        <f>T("176.180")</f>
        <v>176.180</v>
      </c>
      <c r="X1569" t="s">
        <v>24102</v>
      </c>
      <c r="Y1569" t="s">
        <v>24103</v>
      </c>
      <c r="Z1569" t="s">
        <v>24104</v>
      </c>
    </row>
    <row r="1570" spans="1:31" x14ac:dyDescent="0.25">
      <c r="A1570" t="s">
        <v>13294</v>
      </c>
      <c r="B1570" t="s">
        <v>24105</v>
      </c>
      <c r="C1570" t="str">
        <f>T("178.3570")</f>
        <v>178.3570</v>
      </c>
      <c r="X1570" t="s">
        <v>24106</v>
      </c>
      <c r="Y1570" t="s">
        <v>24107</v>
      </c>
      <c r="Z1570" t="s">
        <v>24108</v>
      </c>
      <c r="AA1570" t="s">
        <v>24109</v>
      </c>
    </row>
    <row r="1571" spans="1:31" x14ac:dyDescent="0.25">
      <c r="A1571" t="s">
        <v>13295</v>
      </c>
      <c r="B1571" t="s">
        <v>24110</v>
      </c>
      <c r="C1571" t="str">
        <f>T("175.105")</f>
        <v>175.105</v>
      </c>
      <c r="D1571" t="str">
        <f>T("176.180")</f>
        <v>176.180</v>
      </c>
      <c r="E1571" t="str">
        <f>T("178.3790")</f>
        <v>178.3790</v>
      </c>
      <c r="X1571" t="s">
        <v>24110</v>
      </c>
      <c r="Y1571" t="s">
        <v>24111</v>
      </c>
      <c r="Z1571" t="s">
        <v>24112</v>
      </c>
      <c r="AA1571" t="s">
        <v>24113</v>
      </c>
      <c r="AB1571" t="s">
        <v>24114</v>
      </c>
    </row>
    <row r="1572" spans="1:31" x14ac:dyDescent="0.25">
      <c r="A1572" t="s">
        <v>13297</v>
      </c>
      <c r="B1572" t="s">
        <v>24115</v>
      </c>
      <c r="C1572" t="str">
        <f>T("175.105")</f>
        <v>175.105</v>
      </c>
      <c r="D1572" t="str">
        <f>T("176.180")</f>
        <v>176.180</v>
      </c>
      <c r="X1572" t="s">
        <v>24115</v>
      </c>
      <c r="Y1572" t="s">
        <v>24116</v>
      </c>
      <c r="Z1572" t="s">
        <v>24117</v>
      </c>
      <c r="AA1572" t="s">
        <v>24118</v>
      </c>
      <c r="AB1572" t="s">
        <v>24119</v>
      </c>
    </row>
    <row r="1573" spans="1:31" x14ac:dyDescent="0.25">
      <c r="A1573" t="s">
        <v>13298</v>
      </c>
      <c r="B1573" t="s">
        <v>24120</v>
      </c>
      <c r="C1573" t="str">
        <f>T("176.170")</f>
        <v>176.170</v>
      </c>
      <c r="X1573" t="s">
        <v>24120</v>
      </c>
    </row>
    <row r="1574" spans="1:31" x14ac:dyDescent="0.25">
      <c r="A1574" t="s">
        <v>8546</v>
      </c>
      <c r="B1574" t="s">
        <v>24121</v>
      </c>
      <c r="C1574" t="str">
        <f>T("177.1200")</f>
        <v>177.1200</v>
      </c>
      <c r="D1574" t="str">
        <f>T("177.1580")</f>
        <v>177.1580</v>
      </c>
      <c r="E1574" t="str">
        <f>T("177.1585")</f>
        <v>177.1585</v>
      </c>
      <c r="F1574" t="str">
        <f>T("178.1005")</f>
        <v>178.1005</v>
      </c>
      <c r="X1574" t="s">
        <v>24122</v>
      </c>
      <c r="Y1574" t="s">
        <v>24123</v>
      </c>
      <c r="Z1574" t="s">
        <v>24124</v>
      </c>
      <c r="AA1574" t="s">
        <v>24125</v>
      </c>
      <c r="AB1574" t="s">
        <v>24126</v>
      </c>
      <c r="AC1574" t="s">
        <v>24127</v>
      </c>
      <c r="AD1574" t="s">
        <v>24128</v>
      </c>
    </row>
    <row r="1575" spans="1:31" x14ac:dyDescent="0.25">
      <c r="A1575" t="s">
        <v>13299</v>
      </c>
      <c r="B1575" t="s">
        <v>24129</v>
      </c>
      <c r="C1575" t="str">
        <f>T("176.170")</f>
        <v>176.170</v>
      </c>
      <c r="D1575" t="str">
        <f>T("178.3910")</f>
        <v>178.3910</v>
      </c>
      <c r="X1575" t="s">
        <v>24129</v>
      </c>
      <c r="Y1575" t="s">
        <v>24130</v>
      </c>
      <c r="Z1575" t="s">
        <v>24131</v>
      </c>
      <c r="AA1575" t="s">
        <v>24132</v>
      </c>
      <c r="AB1575" t="s">
        <v>24133</v>
      </c>
      <c r="AC1575" t="s">
        <v>24134</v>
      </c>
      <c r="AD1575" t="s">
        <v>24135</v>
      </c>
      <c r="AE1575" t="s">
        <v>24136</v>
      </c>
    </row>
    <row r="1576" spans="1:31" x14ac:dyDescent="0.25">
      <c r="A1576" t="s">
        <v>13300</v>
      </c>
      <c r="B1576" t="s">
        <v>24137</v>
      </c>
      <c r="C1576" t="str">
        <f>T("177.1556")</f>
        <v>177.1556</v>
      </c>
      <c r="X1576" t="s">
        <v>24138</v>
      </c>
      <c r="Y1576" t="s">
        <v>24139</v>
      </c>
      <c r="Z1576" t="s">
        <v>24137</v>
      </c>
      <c r="AA1576" t="s">
        <v>24140</v>
      </c>
      <c r="AB1576" t="s">
        <v>24141</v>
      </c>
    </row>
    <row r="1577" spans="1:31" x14ac:dyDescent="0.25">
      <c r="A1577" t="s">
        <v>13301</v>
      </c>
      <c r="B1577" t="s">
        <v>24142</v>
      </c>
      <c r="C1577" t="str">
        <f>T("177.1020")</f>
        <v>177.1020</v>
      </c>
      <c r="D1577" t="str">
        <f>T("177.1030")</f>
        <v>177.1030</v>
      </c>
      <c r="E1577" t="str">
        <f>T("178.2010")</f>
        <v>178.2010</v>
      </c>
      <c r="X1577" t="s">
        <v>24142</v>
      </c>
      <c r="Y1577" t="s">
        <v>24143</v>
      </c>
      <c r="Z1577" t="s">
        <v>24144</v>
      </c>
      <c r="AA1577" t="s">
        <v>24145</v>
      </c>
      <c r="AB1577" t="s">
        <v>24146</v>
      </c>
      <c r="AC1577" t="s">
        <v>24147</v>
      </c>
      <c r="AD1577" t="s">
        <v>24148</v>
      </c>
    </row>
    <row r="1578" spans="1:31" x14ac:dyDescent="0.25">
      <c r="A1578" t="s">
        <v>13302</v>
      </c>
      <c r="B1578" t="s">
        <v>24149</v>
      </c>
      <c r="C1578" t="str">
        <f>T("175.105")</f>
        <v>175.105</v>
      </c>
      <c r="D1578" t="str">
        <f>T("177.1200")</f>
        <v>177.1200</v>
      </c>
      <c r="E1578" t="str">
        <f>T("177.1390")</f>
        <v>177.1390</v>
      </c>
      <c r="F1578" t="str">
        <f>T("177.1520")</f>
        <v>177.1520</v>
      </c>
      <c r="G1578" t="str">
        <f>T("178.1005")</f>
        <v>178.1005</v>
      </c>
      <c r="X1578" t="s">
        <v>24149</v>
      </c>
      <c r="Y1578" t="s">
        <v>24150</v>
      </c>
      <c r="Z1578" t="s">
        <v>24151</v>
      </c>
      <c r="AA1578" t="s">
        <v>24152</v>
      </c>
      <c r="AB1578" t="s">
        <v>24153</v>
      </c>
    </row>
    <row r="1579" spans="1:31" x14ac:dyDescent="0.25">
      <c r="A1579" t="s">
        <v>13303</v>
      </c>
      <c r="B1579" t="s">
        <v>24154</v>
      </c>
      <c r="C1579" t="str">
        <f>T("177.1595")</f>
        <v>177.1595</v>
      </c>
      <c r="X1579" t="s">
        <v>24155</v>
      </c>
      <c r="Y1579" t="s">
        <v>24156</v>
      </c>
      <c r="Z1579" t="s">
        <v>24157</v>
      </c>
      <c r="AA1579" t="s">
        <v>24158</v>
      </c>
    </row>
    <row r="1580" spans="1:31" x14ac:dyDescent="0.25">
      <c r="A1580" t="s">
        <v>13304</v>
      </c>
      <c r="B1580" t="s">
        <v>24159</v>
      </c>
      <c r="X1580" t="s">
        <v>24160</v>
      </c>
      <c r="Y1580" t="s">
        <v>24161</v>
      </c>
      <c r="Z1580" t="s">
        <v>24159</v>
      </c>
      <c r="AA1580" t="s">
        <v>24162</v>
      </c>
    </row>
    <row r="1581" spans="1:31" x14ac:dyDescent="0.25">
      <c r="A1581" t="s">
        <v>8556</v>
      </c>
      <c r="B1581" t="s">
        <v>24163</v>
      </c>
      <c r="C1581" t="str">
        <f>T("175.300")</f>
        <v>175.300</v>
      </c>
      <c r="D1581" t="str">
        <f>T("177.2420")</f>
        <v>177.2420</v>
      </c>
      <c r="X1581" t="s">
        <v>24164</v>
      </c>
      <c r="Y1581" t="s">
        <v>24165</v>
      </c>
      <c r="Z1581" t="s">
        <v>24166</v>
      </c>
      <c r="AA1581" t="s">
        <v>24167</v>
      </c>
      <c r="AB1581" t="s">
        <v>24168</v>
      </c>
    </row>
    <row r="1582" spans="1:31" x14ac:dyDescent="0.25">
      <c r="A1582" t="s">
        <v>13305</v>
      </c>
      <c r="B1582" t="s">
        <v>24169</v>
      </c>
      <c r="X1582" t="s">
        <v>24169</v>
      </c>
      <c r="Y1582" t="s">
        <v>24170</v>
      </c>
      <c r="Z1582" t="s">
        <v>24171</v>
      </c>
      <c r="AA1582" t="s">
        <v>24172</v>
      </c>
      <c r="AB1582" t="s">
        <v>24173</v>
      </c>
    </row>
    <row r="1583" spans="1:31" x14ac:dyDescent="0.25">
      <c r="A1583" t="s">
        <v>13306</v>
      </c>
      <c r="B1583" t="s">
        <v>24174</v>
      </c>
      <c r="X1583" t="s">
        <v>24174</v>
      </c>
      <c r="Y1583" t="s">
        <v>24175</v>
      </c>
      <c r="Z1583" t="s">
        <v>24176</v>
      </c>
      <c r="AA1583" t="s">
        <v>24177</v>
      </c>
      <c r="AB1583" t="s">
        <v>24178</v>
      </c>
      <c r="AC1583" t="s">
        <v>24179</v>
      </c>
    </row>
    <row r="1584" spans="1:31" x14ac:dyDescent="0.25">
      <c r="A1584" t="s">
        <v>13307</v>
      </c>
      <c r="B1584" t="s">
        <v>24180</v>
      </c>
      <c r="C1584" t="str">
        <f>T("175.105")</f>
        <v>175.105</v>
      </c>
      <c r="D1584" t="str">
        <f>T("176.180")</f>
        <v>176.180</v>
      </c>
      <c r="X1584" t="s">
        <v>24180</v>
      </c>
      <c r="Y1584" t="s">
        <v>24181</v>
      </c>
      <c r="Z1584" t="s">
        <v>24182</v>
      </c>
    </row>
    <row r="1585" spans="1:31" x14ac:dyDescent="0.25">
      <c r="A1585" t="s">
        <v>13308</v>
      </c>
      <c r="B1585" t="s">
        <v>24183</v>
      </c>
      <c r="X1585" t="s">
        <v>24184</v>
      </c>
      <c r="Y1585" t="s">
        <v>24185</v>
      </c>
      <c r="Z1585" t="s">
        <v>24186</v>
      </c>
      <c r="AA1585" t="s">
        <v>24187</v>
      </c>
      <c r="AB1585" t="s">
        <v>24188</v>
      </c>
      <c r="AC1585" t="s">
        <v>24189</v>
      </c>
      <c r="AD1585" t="s">
        <v>24190</v>
      </c>
    </row>
    <row r="1586" spans="1:31" x14ac:dyDescent="0.25">
      <c r="A1586" t="s">
        <v>13309</v>
      </c>
      <c r="B1586" t="s">
        <v>24191</v>
      </c>
      <c r="C1586" t="str">
        <f>T("177.1520")</f>
        <v>177.1520</v>
      </c>
      <c r="X1586" t="s">
        <v>24191</v>
      </c>
      <c r="Y1586" t="s">
        <v>24192</v>
      </c>
      <c r="Z1586" t="s">
        <v>24193</v>
      </c>
    </row>
    <row r="1587" spans="1:31" x14ac:dyDescent="0.25">
      <c r="A1587" t="s">
        <v>13310</v>
      </c>
      <c r="B1587" t="s">
        <v>24194</v>
      </c>
      <c r="C1587" t="str">
        <f>T("177.1330")</f>
        <v>177.1330</v>
      </c>
      <c r="D1587" t="str">
        <f>T("178.1005")</f>
        <v>178.1005</v>
      </c>
      <c r="X1587" t="s">
        <v>24194</v>
      </c>
      <c r="Y1587" t="s">
        <v>24195</v>
      </c>
      <c r="Z1587" t="s">
        <v>24196</v>
      </c>
      <c r="AA1587" t="s">
        <v>24197</v>
      </c>
    </row>
    <row r="1588" spans="1:31" x14ac:dyDescent="0.25">
      <c r="A1588" t="s">
        <v>13311</v>
      </c>
      <c r="B1588" t="s">
        <v>24198</v>
      </c>
      <c r="C1588" t="str">
        <f>T("175.105")</f>
        <v>175.105</v>
      </c>
      <c r="X1588" t="s">
        <v>24198</v>
      </c>
      <c r="Y1588" t="s">
        <v>24199</v>
      </c>
      <c r="Z1588" t="s">
        <v>24200</v>
      </c>
      <c r="AA1588" t="s">
        <v>24201</v>
      </c>
    </row>
    <row r="1589" spans="1:31" x14ac:dyDescent="0.25">
      <c r="A1589" t="s">
        <v>13312</v>
      </c>
      <c r="B1589" t="s">
        <v>24202</v>
      </c>
      <c r="C1589" t="str">
        <f>T("177.2600")</f>
        <v>177.2600</v>
      </c>
      <c r="X1589" t="s">
        <v>24203</v>
      </c>
      <c r="Y1589" t="s">
        <v>24204</v>
      </c>
    </row>
    <row r="1590" spans="1:31" x14ac:dyDescent="0.25">
      <c r="A1590" t="s">
        <v>8727</v>
      </c>
      <c r="B1590" t="s">
        <v>24205</v>
      </c>
      <c r="C1590" t="str">
        <f>T("178.1010")</f>
        <v>178.1010</v>
      </c>
      <c r="X1590" t="s">
        <v>24205</v>
      </c>
      <c r="Y1590" t="s">
        <v>24206</v>
      </c>
      <c r="Z1590" t="s">
        <v>24207</v>
      </c>
      <c r="AA1590" t="s">
        <v>24208</v>
      </c>
      <c r="AB1590" t="s">
        <v>24209</v>
      </c>
      <c r="AC1590" t="s">
        <v>24210</v>
      </c>
      <c r="AD1590" t="s">
        <v>24211</v>
      </c>
      <c r="AE1590" t="s">
        <v>24212</v>
      </c>
    </row>
    <row r="1591" spans="1:31" x14ac:dyDescent="0.25">
      <c r="A1591" t="s">
        <v>13313</v>
      </c>
      <c r="B1591" t="s">
        <v>24213</v>
      </c>
      <c r="C1591" t="str">
        <f>T("175.105")</f>
        <v>175.105</v>
      </c>
      <c r="X1591" t="s">
        <v>24214</v>
      </c>
      <c r="Y1591" t="s">
        <v>24213</v>
      </c>
    </row>
    <row r="1592" spans="1:31" x14ac:dyDescent="0.25">
      <c r="A1592" t="s">
        <v>13314</v>
      </c>
      <c r="B1592" t="s">
        <v>24215</v>
      </c>
      <c r="C1592" t="str">
        <f>T("176.210")</f>
        <v>176.210</v>
      </c>
      <c r="X1592" t="s">
        <v>24216</v>
      </c>
      <c r="Y1592" t="s">
        <v>24215</v>
      </c>
      <c r="Z1592" t="s">
        <v>24217</v>
      </c>
    </row>
    <row r="1593" spans="1:31" x14ac:dyDescent="0.25">
      <c r="A1593" t="s">
        <v>13315</v>
      </c>
      <c r="B1593" t="s">
        <v>24218</v>
      </c>
      <c r="C1593" t="str">
        <f>T("175.300")</f>
        <v>175.300</v>
      </c>
      <c r="D1593" t="str">
        <f>T("176.180")</f>
        <v>176.180</v>
      </c>
      <c r="E1593" t="str">
        <f>T("176.210")</f>
        <v>176.210</v>
      </c>
      <c r="F1593" t="str">
        <f>T("177.1200")</f>
        <v>177.1200</v>
      </c>
      <c r="G1593" t="str">
        <f>T("177.2800")</f>
        <v>177.2800</v>
      </c>
      <c r="X1593" t="s">
        <v>24218</v>
      </c>
      <c r="Y1593" t="s">
        <v>24219</v>
      </c>
      <c r="Z1593" t="s">
        <v>24220</v>
      </c>
    </row>
    <row r="1594" spans="1:31" x14ac:dyDescent="0.25">
      <c r="A1594" t="s">
        <v>13316</v>
      </c>
      <c r="B1594" t="s">
        <v>24221</v>
      </c>
      <c r="C1594" t="str">
        <f>T("175.300")</f>
        <v>175.300</v>
      </c>
      <c r="X1594" t="s">
        <v>24221</v>
      </c>
      <c r="Y1594" t="s">
        <v>24222</v>
      </c>
    </row>
    <row r="1595" spans="1:31" x14ac:dyDescent="0.25">
      <c r="A1595" t="s">
        <v>13317</v>
      </c>
      <c r="B1595" t="s">
        <v>24223</v>
      </c>
      <c r="C1595" t="str">
        <f>T("176.210")</f>
        <v>176.210</v>
      </c>
      <c r="D1595" t="str">
        <f>T("177.2800")</f>
        <v>177.2800</v>
      </c>
      <c r="E1595" t="str">
        <f>T("177.3910")</f>
        <v>177.3910</v>
      </c>
      <c r="X1595" t="s">
        <v>24223</v>
      </c>
      <c r="Y1595" t="s">
        <v>24224</v>
      </c>
    </row>
    <row r="1596" spans="1:31" x14ac:dyDescent="0.25">
      <c r="A1596" t="s">
        <v>13318</v>
      </c>
      <c r="B1596" t="s">
        <v>24225</v>
      </c>
      <c r="C1596" t="str">
        <f>T("176.210")</f>
        <v>176.210</v>
      </c>
      <c r="D1596" t="str">
        <f>T("177.2800")</f>
        <v>177.2800</v>
      </c>
      <c r="X1596" t="s">
        <v>24225</v>
      </c>
      <c r="Y1596" t="s">
        <v>24226</v>
      </c>
      <c r="Z1596" t="s">
        <v>24227</v>
      </c>
    </row>
    <row r="1597" spans="1:31" x14ac:dyDescent="0.25">
      <c r="A1597" t="s">
        <v>13319</v>
      </c>
      <c r="B1597" t="s">
        <v>24228</v>
      </c>
      <c r="C1597" t="str">
        <f>T("175.105")</f>
        <v>175.105</v>
      </c>
      <c r="D1597" t="str">
        <f>T("176.180")</f>
        <v>176.180</v>
      </c>
      <c r="E1597" t="str">
        <f>T("176.210")</f>
        <v>176.210</v>
      </c>
      <c r="F1597" t="str">
        <f>T("177.2800")</f>
        <v>177.2800</v>
      </c>
      <c r="X1597" t="s">
        <v>24229</v>
      </c>
      <c r="Y1597" t="s">
        <v>24230</v>
      </c>
      <c r="Z1597" t="s">
        <v>24228</v>
      </c>
    </row>
    <row r="1598" spans="1:31" x14ac:dyDescent="0.25">
      <c r="A1598" t="s">
        <v>13320</v>
      </c>
      <c r="B1598" t="s">
        <v>24231</v>
      </c>
      <c r="C1598" t="str">
        <f>T("175.105")</f>
        <v>175.105</v>
      </c>
      <c r="D1598" t="str">
        <f>T("176.170")</f>
        <v>176.170</v>
      </c>
      <c r="E1598" t="str">
        <f>T("176.200")</f>
        <v>176.200</v>
      </c>
      <c r="F1598" t="str">
        <f>T("177.1200")</f>
        <v>177.1200</v>
      </c>
      <c r="G1598" t="str">
        <f>T("177.2260")</f>
        <v>177.2260</v>
      </c>
      <c r="H1598" t="str">
        <f>T("178.3910")</f>
        <v>178.3910</v>
      </c>
      <c r="X1598" t="s">
        <v>24232</v>
      </c>
      <c r="Y1598" t="s">
        <v>24233</v>
      </c>
    </row>
    <row r="1599" spans="1:31" x14ac:dyDescent="0.25">
      <c r="A1599" t="s">
        <v>13321</v>
      </c>
      <c r="B1599" t="s">
        <v>24234</v>
      </c>
      <c r="C1599" t="str">
        <f>T("175.105")</f>
        <v>175.105</v>
      </c>
      <c r="D1599" t="str">
        <f>T("175.300")</f>
        <v>175.300</v>
      </c>
      <c r="E1599" t="str">
        <f>T("175.320")</f>
        <v>175.320</v>
      </c>
      <c r="F1599" t="str">
        <f>T("177.1010")</f>
        <v>177.1010</v>
      </c>
      <c r="G1599" t="str">
        <f>T("177.1200")</f>
        <v>177.1200</v>
      </c>
      <c r="H1599" t="str">
        <f>T("178.3570")</f>
        <v>178.3570</v>
      </c>
      <c r="I1599" t="str">
        <f>T("178.3910")</f>
        <v>178.3910</v>
      </c>
      <c r="X1599" t="s">
        <v>24234</v>
      </c>
      <c r="Y1599" t="s">
        <v>24235</v>
      </c>
    </row>
    <row r="1600" spans="1:31" x14ac:dyDescent="0.25">
      <c r="A1600" t="s">
        <v>13322</v>
      </c>
      <c r="B1600" t="s">
        <v>24236</v>
      </c>
      <c r="C1600" t="str">
        <f>T("176.170")</f>
        <v>176.170</v>
      </c>
      <c r="D1600" t="str">
        <f>T("176.200")</f>
        <v>176.200</v>
      </c>
      <c r="E1600" t="str">
        <f>T("176.210")</f>
        <v>176.210</v>
      </c>
      <c r="F1600" t="str">
        <f>T("177.1200")</f>
        <v>177.1200</v>
      </c>
      <c r="G1600" t="str">
        <f>T("177.2800")</f>
        <v>177.2800</v>
      </c>
      <c r="X1600" t="s">
        <v>24237</v>
      </c>
      <c r="Y1600" t="s">
        <v>24238</v>
      </c>
      <c r="Z1600" t="s">
        <v>24239</v>
      </c>
    </row>
    <row r="1601" spans="1:30" x14ac:dyDescent="0.25">
      <c r="A1601" t="s">
        <v>13323</v>
      </c>
      <c r="B1601" t="s">
        <v>24240</v>
      </c>
      <c r="C1601" t="str">
        <f>T("176.170")</f>
        <v>176.170</v>
      </c>
      <c r="D1601" t="str">
        <f>T("177.2260")</f>
        <v>177.2260</v>
      </c>
      <c r="E1601" t="str">
        <f>T("177.2800")</f>
        <v>177.2800</v>
      </c>
      <c r="X1601" t="s">
        <v>24240</v>
      </c>
      <c r="Y1601" t="s">
        <v>24241</v>
      </c>
      <c r="Z1601" t="s">
        <v>24242</v>
      </c>
    </row>
    <row r="1602" spans="1:30" x14ac:dyDescent="0.25">
      <c r="A1602" t="s">
        <v>13324</v>
      </c>
      <c r="B1602" t="s">
        <v>24243</v>
      </c>
      <c r="C1602" t="str">
        <f>T("175.300")</f>
        <v>175.300</v>
      </c>
      <c r="X1602" t="s">
        <v>24243</v>
      </c>
      <c r="Y1602" t="s">
        <v>24244</v>
      </c>
      <c r="Z1602" t="s">
        <v>24245</v>
      </c>
    </row>
    <row r="1603" spans="1:30" x14ac:dyDescent="0.25">
      <c r="A1603" t="s">
        <v>13326</v>
      </c>
      <c r="B1603" t="s">
        <v>24246</v>
      </c>
      <c r="C1603" t="str">
        <f>T("176.210")</f>
        <v>176.210</v>
      </c>
      <c r="D1603" t="str">
        <f>T("177.2800")</f>
        <v>177.2800</v>
      </c>
      <c r="X1603" t="s">
        <v>24247</v>
      </c>
      <c r="Y1603" t="s">
        <v>24248</v>
      </c>
      <c r="Z1603" t="s">
        <v>24249</v>
      </c>
      <c r="AA1603" t="s">
        <v>24250</v>
      </c>
      <c r="AB1603" t="s">
        <v>24251</v>
      </c>
      <c r="AC1603" t="s">
        <v>24252</v>
      </c>
    </row>
    <row r="1604" spans="1:30" x14ac:dyDescent="0.25">
      <c r="A1604" t="s">
        <v>13327</v>
      </c>
      <c r="B1604" t="s">
        <v>24253</v>
      </c>
      <c r="C1604" t="str">
        <f>T("176.210")</f>
        <v>176.210</v>
      </c>
      <c r="D1604" t="str">
        <f>T("177.2800")</f>
        <v>177.2800</v>
      </c>
      <c r="X1604" t="s">
        <v>24254</v>
      </c>
      <c r="Y1604" t="s">
        <v>24253</v>
      </c>
      <c r="Z1604" t="s">
        <v>24255</v>
      </c>
      <c r="AA1604" t="s">
        <v>24256</v>
      </c>
      <c r="AB1604" t="s">
        <v>24257</v>
      </c>
    </row>
    <row r="1605" spans="1:30" x14ac:dyDescent="0.25">
      <c r="A1605" t="s">
        <v>13328</v>
      </c>
      <c r="B1605" t="s">
        <v>24258</v>
      </c>
      <c r="C1605" t="str">
        <f>T("176.210")</f>
        <v>176.210</v>
      </c>
      <c r="D1605" t="str">
        <f>T("177.2800")</f>
        <v>177.2800</v>
      </c>
      <c r="X1605" t="s">
        <v>24259</v>
      </c>
      <c r="Y1605" t="s">
        <v>24260</v>
      </c>
      <c r="Z1605" t="s">
        <v>24261</v>
      </c>
      <c r="AA1605" t="s">
        <v>24258</v>
      </c>
    </row>
    <row r="1606" spans="1:30" x14ac:dyDescent="0.25">
      <c r="A1606" t="s">
        <v>13329</v>
      </c>
      <c r="B1606" t="s">
        <v>24262</v>
      </c>
      <c r="C1606" t="str">
        <f>T("178.3910")</f>
        <v>178.3910</v>
      </c>
      <c r="X1606" t="s">
        <v>24263</v>
      </c>
      <c r="Y1606" t="s">
        <v>24264</v>
      </c>
      <c r="Z1606" t="s">
        <v>24265</v>
      </c>
      <c r="AA1606" t="s">
        <v>24266</v>
      </c>
      <c r="AB1606" t="s">
        <v>24267</v>
      </c>
      <c r="AC1606" t="s">
        <v>24268</v>
      </c>
      <c r="AD1606" t="s">
        <v>24269</v>
      </c>
    </row>
    <row r="1607" spans="1:30" x14ac:dyDescent="0.25">
      <c r="A1607" t="s">
        <v>13330</v>
      </c>
      <c r="B1607" t="s">
        <v>24270</v>
      </c>
      <c r="C1607" t="str">
        <f>T("177.1650")</f>
        <v>177.1650</v>
      </c>
      <c r="X1607" t="s">
        <v>24271</v>
      </c>
      <c r="Y1607" t="s">
        <v>24272</v>
      </c>
      <c r="Z1607" t="s">
        <v>24270</v>
      </c>
      <c r="AA1607" t="s">
        <v>24273</v>
      </c>
    </row>
    <row r="1608" spans="1:30" x14ac:dyDescent="0.25">
      <c r="A1608" t="s">
        <v>13331</v>
      </c>
      <c r="B1608" t="s">
        <v>24274</v>
      </c>
      <c r="C1608" t="str">
        <f t="shared" ref="C1608:C1616" si="5">T("176.210")</f>
        <v>176.210</v>
      </c>
      <c r="X1608" t="s">
        <v>24274</v>
      </c>
      <c r="Y1608" t="s">
        <v>24275</v>
      </c>
      <c r="Z1608" t="s">
        <v>24276</v>
      </c>
      <c r="AA1608" t="s">
        <v>24277</v>
      </c>
    </row>
    <row r="1609" spans="1:30" x14ac:dyDescent="0.25">
      <c r="A1609" t="s">
        <v>13332</v>
      </c>
      <c r="B1609" t="s">
        <v>24278</v>
      </c>
      <c r="C1609" t="str">
        <f t="shared" si="5"/>
        <v>176.210</v>
      </c>
      <c r="X1609" t="s">
        <v>24279</v>
      </c>
      <c r="Y1609" t="s">
        <v>24280</v>
      </c>
      <c r="Z1609" t="s">
        <v>24281</v>
      </c>
      <c r="AA1609" t="s">
        <v>24282</v>
      </c>
    </row>
    <row r="1610" spans="1:30" x14ac:dyDescent="0.25">
      <c r="A1610" t="s">
        <v>13333</v>
      </c>
      <c r="B1610" t="s">
        <v>24283</v>
      </c>
      <c r="C1610" t="str">
        <f t="shared" si="5"/>
        <v>176.210</v>
      </c>
      <c r="X1610" t="s">
        <v>24284</v>
      </c>
      <c r="Y1610" t="s">
        <v>24283</v>
      </c>
      <c r="Z1610" t="s">
        <v>24285</v>
      </c>
      <c r="AA1610" t="s">
        <v>24286</v>
      </c>
      <c r="AB1610" t="s">
        <v>24287</v>
      </c>
    </row>
    <row r="1611" spans="1:30" x14ac:dyDescent="0.25">
      <c r="A1611" t="s">
        <v>13334</v>
      </c>
      <c r="B1611" t="s">
        <v>24288</v>
      </c>
      <c r="C1611" t="str">
        <f t="shared" si="5"/>
        <v>176.210</v>
      </c>
      <c r="X1611" t="s">
        <v>24289</v>
      </c>
      <c r="Y1611" t="s">
        <v>24290</v>
      </c>
      <c r="Z1611" t="s">
        <v>24291</v>
      </c>
      <c r="AA1611" t="s">
        <v>24292</v>
      </c>
    </row>
    <row r="1612" spans="1:30" x14ac:dyDescent="0.25">
      <c r="A1612" t="s">
        <v>13335</v>
      </c>
      <c r="B1612" t="s">
        <v>24293</v>
      </c>
      <c r="C1612" t="str">
        <f t="shared" si="5"/>
        <v>176.210</v>
      </c>
      <c r="X1612" t="s">
        <v>24294</v>
      </c>
      <c r="Y1612" t="s">
        <v>24295</v>
      </c>
      <c r="Z1612" t="s">
        <v>24296</v>
      </c>
      <c r="AA1612" t="s">
        <v>24293</v>
      </c>
    </row>
    <row r="1613" spans="1:30" x14ac:dyDescent="0.25">
      <c r="A1613" t="s">
        <v>13336</v>
      </c>
      <c r="B1613" t="s">
        <v>24297</v>
      </c>
      <c r="C1613" t="str">
        <f t="shared" si="5"/>
        <v>176.210</v>
      </c>
      <c r="D1613" t="str">
        <f>T("177.2800")</f>
        <v>177.2800</v>
      </c>
      <c r="X1613" t="s">
        <v>24298</v>
      </c>
      <c r="Y1613" t="s">
        <v>24299</v>
      </c>
    </row>
    <row r="1614" spans="1:30" x14ac:dyDescent="0.25">
      <c r="A1614" t="s">
        <v>13337</v>
      </c>
      <c r="B1614" t="s">
        <v>24300</v>
      </c>
      <c r="C1614" t="str">
        <f t="shared" si="5"/>
        <v>176.210</v>
      </c>
      <c r="X1614" t="s">
        <v>24301</v>
      </c>
      <c r="Y1614" t="s">
        <v>24302</v>
      </c>
    </row>
    <row r="1615" spans="1:30" x14ac:dyDescent="0.25">
      <c r="A1615" t="s">
        <v>13338</v>
      </c>
      <c r="B1615" t="s">
        <v>24303</v>
      </c>
      <c r="C1615" t="str">
        <f t="shared" si="5"/>
        <v>176.210</v>
      </c>
      <c r="X1615" t="s">
        <v>24303</v>
      </c>
      <c r="Y1615" t="s">
        <v>24304</v>
      </c>
      <c r="Z1615" t="s">
        <v>24305</v>
      </c>
      <c r="AA1615" t="s">
        <v>24306</v>
      </c>
      <c r="AB1615" t="s">
        <v>24307</v>
      </c>
    </row>
    <row r="1616" spans="1:30" x14ac:dyDescent="0.25">
      <c r="A1616" t="s">
        <v>13339</v>
      </c>
      <c r="B1616" t="s">
        <v>24308</v>
      </c>
      <c r="C1616" t="str">
        <f t="shared" si="5"/>
        <v>176.210</v>
      </c>
      <c r="X1616" t="s">
        <v>24309</v>
      </c>
      <c r="Y1616" t="s">
        <v>24310</v>
      </c>
      <c r="Z1616" t="s">
        <v>24311</v>
      </c>
    </row>
    <row r="1617" spans="1:30" x14ac:dyDescent="0.25">
      <c r="A1617" t="s">
        <v>13340</v>
      </c>
      <c r="B1617" t="s">
        <v>24312</v>
      </c>
      <c r="C1617" t="str">
        <f>T("176.180")</f>
        <v>176.180</v>
      </c>
      <c r="D1617" t="str">
        <f>T("176.210")</f>
        <v>176.210</v>
      </c>
      <c r="E1617" t="str">
        <f>T("177.1210")</f>
        <v>177.1210</v>
      </c>
      <c r="X1617" t="s">
        <v>24312</v>
      </c>
      <c r="Y1617" t="s">
        <v>24313</v>
      </c>
      <c r="Z1617" t="s">
        <v>24314</v>
      </c>
      <c r="AA1617" t="s">
        <v>24315</v>
      </c>
      <c r="AB1617" t="s">
        <v>24316</v>
      </c>
      <c r="AC1617" t="s">
        <v>24317</v>
      </c>
      <c r="AD1617" t="s">
        <v>24318</v>
      </c>
    </row>
    <row r="1618" spans="1:30" x14ac:dyDescent="0.25">
      <c r="A1618" t="s">
        <v>13341</v>
      </c>
      <c r="B1618" t="s">
        <v>24319</v>
      </c>
      <c r="C1618" t="str">
        <f>T("176.210")</f>
        <v>176.210</v>
      </c>
      <c r="D1618" t="str">
        <f>T("177.2800")</f>
        <v>177.2800</v>
      </c>
      <c r="X1618" t="s">
        <v>24319</v>
      </c>
    </row>
    <row r="1619" spans="1:30" x14ac:dyDescent="0.25">
      <c r="A1619" t="s">
        <v>13342</v>
      </c>
      <c r="B1619" t="s">
        <v>24320</v>
      </c>
      <c r="C1619" t="str">
        <f>T("176.210")</f>
        <v>176.210</v>
      </c>
      <c r="D1619" t="str">
        <f>T("177.2800")</f>
        <v>177.2800</v>
      </c>
      <c r="E1619" t="str">
        <f>T("178.1010")</f>
        <v>178.1010</v>
      </c>
      <c r="X1619" t="s">
        <v>24321</v>
      </c>
      <c r="Y1619" t="s">
        <v>24322</v>
      </c>
      <c r="Z1619" t="s">
        <v>24323</v>
      </c>
    </row>
    <row r="1620" spans="1:30" x14ac:dyDescent="0.25">
      <c r="A1620" t="s">
        <v>13343</v>
      </c>
      <c r="B1620" t="s">
        <v>24324</v>
      </c>
      <c r="C1620" t="str">
        <f>T("176.210")</f>
        <v>176.210</v>
      </c>
      <c r="D1620" t="str">
        <f>T("177.2800")</f>
        <v>177.2800</v>
      </c>
      <c r="X1620" t="s">
        <v>24325</v>
      </c>
      <c r="Y1620" t="s">
        <v>24326</v>
      </c>
    </row>
    <row r="1621" spans="1:30" x14ac:dyDescent="0.25">
      <c r="A1621" t="s">
        <v>13344</v>
      </c>
      <c r="B1621" t="s">
        <v>24327</v>
      </c>
      <c r="C1621" t="str">
        <f>T("175.300")</f>
        <v>175.300</v>
      </c>
      <c r="D1621" t="str">
        <f>T("177.2420")</f>
        <v>177.2420</v>
      </c>
      <c r="X1621" t="s">
        <v>24327</v>
      </c>
      <c r="Y1621" t="s">
        <v>24328</v>
      </c>
    </row>
    <row r="1622" spans="1:30" x14ac:dyDescent="0.25">
      <c r="A1622" t="s">
        <v>13345</v>
      </c>
      <c r="B1622" t="s">
        <v>24329</v>
      </c>
      <c r="C1622" t="str">
        <f>T("175.300")</f>
        <v>175.300</v>
      </c>
      <c r="D1622" t="str">
        <f>T("176.180")</f>
        <v>176.180</v>
      </c>
      <c r="E1622" t="str">
        <f>T("176.210")</f>
        <v>176.210</v>
      </c>
      <c r="F1622" t="str">
        <f>T("177.2800")</f>
        <v>177.2800</v>
      </c>
      <c r="X1622" t="s">
        <v>24329</v>
      </c>
      <c r="Y1622" t="s">
        <v>24330</v>
      </c>
    </row>
    <row r="1623" spans="1:30" x14ac:dyDescent="0.25">
      <c r="A1623" t="s">
        <v>13346</v>
      </c>
      <c r="B1623" t="s">
        <v>24331</v>
      </c>
      <c r="C1623" t="str">
        <f>T("175.300")</f>
        <v>175.300</v>
      </c>
      <c r="X1623" t="s">
        <v>24331</v>
      </c>
      <c r="Y1623" t="s">
        <v>24332</v>
      </c>
      <c r="Z1623" t="s">
        <v>24333</v>
      </c>
    </row>
    <row r="1624" spans="1:30" x14ac:dyDescent="0.25">
      <c r="A1624" t="s">
        <v>13347</v>
      </c>
      <c r="B1624" t="s">
        <v>24334</v>
      </c>
      <c r="C1624" t="str">
        <f>T("175.300")</f>
        <v>175.300</v>
      </c>
      <c r="D1624" t="str">
        <f>T("177.2420")</f>
        <v>177.2420</v>
      </c>
      <c r="E1624" t="str">
        <f>T("181.25")</f>
        <v>181.25</v>
      </c>
      <c r="X1624" t="s">
        <v>24334</v>
      </c>
      <c r="Y1624" t="s">
        <v>24335</v>
      </c>
    </row>
    <row r="1625" spans="1:30" x14ac:dyDescent="0.25">
      <c r="A1625" t="s">
        <v>13348</v>
      </c>
      <c r="B1625" t="s">
        <v>24336</v>
      </c>
      <c r="C1625" t="str">
        <f>T("175.300")</f>
        <v>175.300</v>
      </c>
      <c r="D1625" t="str">
        <f>T("181.25")</f>
        <v>181.25</v>
      </c>
      <c r="X1625" t="s">
        <v>24337</v>
      </c>
      <c r="Y1625" t="s">
        <v>24336</v>
      </c>
      <c r="Z1625" t="s">
        <v>24338</v>
      </c>
    </row>
    <row r="1626" spans="1:30" x14ac:dyDescent="0.25">
      <c r="A1626" t="s">
        <v>13349</v>
      </c>
      <c r="B1626" t="s">
        <v>24339</v>
      </c>
      <c r="C1626" t="str">
        <f>T("176.200")</f>
        <v>176.200</v>
      </c>
      <c r="D1626" t="str">
        <f>T("177.1200")</f>
        <v>177.1200</v>
      </c>
      <c r="E1626" t="str">
        <f>T("177.2800")</f>
        <v>177.2800</v>
      </c>
      <c r="X1626" t="s">
        <v>24339</v>
      </c>
      <c r="Y1626" t="s">
        <v>24340</v>
      </c>
    </row>
    <row r="1627" spans="1:30" x14ac:dyDescent="0.25">
      <c r="A1627" t="s">
        <v>13350</v>
      </c>
      <c r="B1627" t="s">
        <v>24341</v>
      </c>
      <c r="C1627" t="str">
        <f>T("175.300")</f>
        <v>175.300</v>
      </c>
      <c r="X1627" t="s">
        <v>24341</v>
      </c>
      <c r="Y1627" t="s">
        <v>24342</v>
      </c>
    </row>
    <row r="1628" spans="1:30" x14ac:dyDescent="0.25">
      <c r="A1628" t="s">
        <v>13351</v>
      </c>
      <c r="B1628" t="s">
        <v>24343</v>
      </c>
      <c r="C1628" t="str">
        <f>T("175.105")</f>
        <v>175.105</v>
      </c>
      <c r="D1628" t="str">
        <f>T("175.300")</f>
        <v>175.300</v>
      </c>
      <c r="X1628" t="s">
        <v>24343</v>
      </c>
      <c r="Y1628" t="s">
        <v>24344</v>
      </c>
      <c r="Z1628" t="s">
        <v>24345</v>
      </c>
    </row>
    <row r="1629" spans="1:30" x14ac:dyDescent="0.25">
      <c r="A1629" t="s">
        <v>13352</v>
      </c>
      <c r="B1629" t="s">
        <v>24346</v>
      </c>
      <c r="C1629" t="str">
        <f>T("178.3910")</f>
        <v>178.3910</v>
      </c>
      <c r="X1629" t="s">
        <v>24346</v>
      </c>
      <c r="Y1629" t="s">
        <v>24347</v>
      </c>
      <c r="Z1629" t="s">
        <v>24348</v>
      </c>
    </row>
    <row r="1630" spans="1:30" x14ac:dyDescent="0.25">
      <c r="A1630" t="s">
        <v>13353</v>
      </c>
      <c r="B1630" t="s">
        <v>24349</v>
      </c>
      <c r="C1630" t="str">
        <f>T("176.180")</f>
        <v>176.180</v>
      </c>
      <c r="D1630" t="str">
        <f>T("177.2600")</f>
        <v>177.2600</v>
      </c>
      <c r="E1630" t="str">
        <f>T("177.2800")</f>
        <v>177.2800</v>
      </c>
      <c r="X1630" t="s">
        <v>24349</v>
      </c>
      <c r="Y1630" t="s">
        <v>24350</v>
      </c>
      <c r="Z1630" t="s">
        <v>24351</v>
      </c>
    </row>
    <row r="1631" spans="1:30" x14ac:dyDescent="0.25">
      <c r="A1631" t="s">
        <v>13355</v>
      </c>
      <c r="B1631" t="s">
        <v>24352</v>
      </c>
      <c r="C1631" t="str">
        <f>T("177.1210")</f>
        <v>177.1210</v>
      </c>
      <c r="D1631" t="str">
        <f>T("177.2600")</f>
        <v>177.2600</v>
      </c>
      <c r="X1631" t="s">
        <v>24352</v>
      </c>
      <c r="Y1631" t="s">
        <v>24353</v>
      </c>
    </row>
    <row r="1632" spans="1:30" x14ac:dyDescent="0.25">
      <c r="A1632" t="s">
        <v>13357</v>
      </c>
      <c r="B1632" t="s">
        <v>24354</v>
      </c>
      <c r="C1632" t="str">
        <f>T("175.300")</f>
        <v>175.300</v>
      </c>
      <c r="X1632" t="s">
        <v>24355</v>
      </c>
      <c r="Y1632" t="s">
        <v>24356</v>
      </c>
      <c r="Z1632" t="s">
        <v>24357</v>
      </c>
    </row>
    <row r="1633" spans="1:28" x14ac:dyDescent="0.25">
      <c r="A1633" t="s">
        <v>13358</v>
      </c>
      <c r="B1633" t="s">
        <v>24358</v>
      </c>
      <c r="C1633" t="str">
        <f>T("175.300")</f>
        <v>175.300</v>
      </c>
      <c r="D1633" t="str">
        <f>T("176.180")</f>
        <v>176.180</v>
      </c>
      <c r="E1633" t="str">
        <f>T("176.200")</f>
        <v>176.200</v>
      </c>
      <c r="F1633" t="str">
        <f>T("176.210")</f>
        <v>176.210</v>
      </c>
      <c r="G1633" t="str">
        <f>T("177.2600")</f>
        <v>177.2600</v>
      </c>
      <c r="H1633" t="str">
        <f>T("177.2800")</f>
        <v>177.2800</v>
      </c>
      <c r="X1633" t="s">
        <v>24358</v>
      </c>
      <c r="Y1633" t="s">
        <v>24359</v>
      </c>
    </row>
    <row r="1634" spans="1:28" x14ac:dyDescent="0.25">
      <c r="A1634" t="s">
        <v>13359</v>
      </c>
      <c r="B1634" t="s">
        <v>24360</v>
      </c>
      <c r="C1634" t="str">
        <f>T("175.105")</f>
        <v>175.105</v>
      </c>
      <c r="X1634" t="s">
        <v>24360</v>
      </c>
      <c r="Y1634" t="s">
        <v>24361</v>
      </c>
      <c r="Z1634" t="s">
        <v>24362</v>
      </c>
      <c r="AA1634" t="s">
        <v>24363</v>
      </c>
    </row>
    <row r="1635" spans="1:28" x14ac:dyDescent="0.25">
      <c r="A1635" t="s">
        <v>13360</v>
      </c>
      <c r="B1635" t="s">
        <v>24364</v>
      </c>
      <c r="C1635" t="str">
        <f>T("177.2800")</f>
        <v>177.2800</v>
      </c>
      <c r="X1635" t="s">
        <v>24364</v>
      </c>
    </row>
    <row r="1636" spans="1:28" x14ac:dyDescent="0.25">
      <c r="A1636" t="s">
        <v>13361</v>
      </c>
      <c r="B1636" t="s">
        <v>24365</v>
      </c>
      <c r="C1636" t="str">
        <f>T("176.210")</f>
        <v>176.210</v>
      </c>
      <c r="X1636" t="s">
        <v>24365</v>
      </c>
      <c r="Y1636" t="s">
        <v>24366</v>
      </c>
      <c r="Z1636" t="s">
        <v>24367</v>
      </c>
    </row>
    <row r="1637" spans="1:28" x14ac:dyDescent="0.25">
      <c r="A1637" t="s">
        <v>13362</v>
      </c>
      <c r="B1637" t="s">
        <v>24368</v>
      </c>
      <c r="C1637" t="str">
        <f>T("177.2800")</f>
        <v>177.2800</v>
      </c>
      <c r="X1637" t="s">
        <v>24368</v>
      </c>
      <c r="Y1637" t="s">
        <v>24369</v>
      </c>
    </row>
    <row r="1638" spans="1:28" x14ac:dyDescent="0.25">
      <c r="A1638" t="s">
        <v>13363</v>
      </c>
      <c r="B1638" t="s">
        <v>24370</v>
      </c>
      <c r="C1638" t="str">
        <f>T("176.210")</f>
        <v>176.210</v>
      </c>
      <c r="X1638" t="s">
        <v>24370</v>
      </c>
      <c r="Y1638" t="s">
        <v>24371</v>
      </c>
      <c r="Z1638" t="s">
        <v>24372</v>
      </c>
      <c r="AA1638" t="s">
        <v>24373</v>
      </c>
      <c r="AB1638" t="s">
        <v>24374</v>
      </c>
    </row>
    <row r="1639" spans="1:28" x14ac:dyDescent="0.25">
      <c r="A1639" t="s">
        <v>13364</v>
      </c>
      <c r="B1639" t="s">
        <v>24375</v>
      </c>
      <c r="C1639" t="str">
        <f>T("176.210")</f>
        <v>176.210</v>
      </c>
      <c r="D1639" t="str">
        <f>T("177.2800")</f>
        <v>177.2800</v>
      </c>
      <c r="X1639" t="s">
        <v>24375</v>
      </c>
      <c r="Y1639" t="s">
        <v>24376</v>
      </c>
    </row>
    <row r="1640" spans="1:28" x14ac:dyDescent="0.25">
      <c r="A1640" t="s">
        <v>13365</v>
      </c>
      <c r="B1640" t="s">
        <v>24377</v>
      </c>
      <c r="C1640" t="str">
        <f>T("176.170")</f>
        <v>176.170</v>
      </c>
      <c r="D1640" t="str">
        <f>T("176.180")</f>
        <v>176.180</v>
      </c>
      <c r="E1640" t="str">
        <f>T("176.200")</f>
        <v>176.200</v>
      </c>
      <c r="F1640" t="str">
        <f>T("176.210")</f>
        <v>176.210</v>
      </c>
      <c r="G1640" t="str">
        <f>T("177.2800")</f>
        <v>177.2800</v>
      </c>
      <c r="X1640" t="s">
        <v>24378</v>
      </c>
      <c r="Y1640" t="s">
        <v>24379</v>
      </c>
      <c r="Z1640" t="s">
        <v>24380</v>
      </c>
    </row>
    <row r="1641" spans="1:28" x14ac:dyDescent="0.25">
      <c r="A1641" t="s">
        <v>13366</v>
      </c>
      <c r="B1641" t="s">
        <v>24381</v>
      </c>
      <c r="C1641" t="str">
        <f>T("177.2800")</f>
        <v>177.2800</v>
      </c>
      <c r="X1641" t="s">
        <v>24382</v>
      </c>
    </row>
    <row r="1642" spans="1:28" x14ac:dyDescent="0.25">
      <c r="A1642" t="s">
        <v>13367</v>
      </c>
      <c r="B1642" t="s">
        <v>24383</v>
      </c>
      <c r="C1642" t="str">
        <f>T("177.2800")</f>
        <v>177.2800</v>
      </c>
      <c r="X1642" t="s">
        <v>24384</v>
      </c>
      <c r="Y1642" t="s">
        <v>24385</v>
      </c>
    </row>
    <row r="1643" spans="1:28" x14ac:dyDescent="0.25">
      <c r="A1643" t="s">
        <v>13368</v>
      </c>
      <c r="B1643" t="s">
        <v>24386</v>
      </c>
      <c r="C1643" t="str">
        <f>T("175.105")</f>
        <v>175.105</v>
      </c>
      <c r="D1643" t="str">
        <f>T("176.200")</f>
        <v>176.200</v>
      </c>
      <c r="E1643" t="str">
        <f>T("178.3120")</f>
        <v>178.3120</v>
      </c>
      <c r="F1643" t="str">
        <f>T("178.3800")</f>
        <v>178.3800</v>
      </c>
      <c r="G1643" t="str">
        <f>T("178.3850")</f>
        <v>178.3850</v>
      </c>
      <c r="H1643" t="str">
        <f>T("178.3870")</f>
        <v>178.3870</v>
      </c>
      <c r="X1643" t="s">
        <v>24386</v>
      </c>
      <c r="Y1643" t="s">
        <v>24387</v>
      </c>
      <c r="Z1643" t="s">
        <v>24388</v>
      </c>
      <c r="AA1643" t="s">
        <v>24389</v>
      </c>
      <c r="AB1643" t="s">
        <v>24390</v>
      </c>
    </row>
    <row r="1644" spans="1:28" x14ac:dyDescent="0.25">
      <c r="A1644" t="s">
        <v>13369</v>
      </c>
      <c r="B1644" t="s">
        <v>24391</v>
      </c>
      <c r="C1644" t="str">
        <f>T("175.105")</f>
        <v>175.105</v>
      </c>
      <c r="D1644" t="str">
        <f>T("176.200")</f>
        <v>176.200</v>
      </c>
      <c r="E1644" t="str">
        <f>T("178.3120")</f>
        <v>178.3120</v>
      </c>
      <c r="F1644" t="str">
        <f>T("178.3800")</f>
        <v>178.3800</v>
      </c>
      <c r="G1644" t="str">
        <f>T("178.3850")</f>
        <v>178.3850</v>
      </c>
      <c r="H1644" t="str">
        <f>T("178.3870")</f>
        <v>178.3870</v>
      </c>
      <c r="X1644" t="s">
        <v>24391</v>
      </c>
      <c r="Y1644" t="s">
        <v>24392</v>
      </c>
      <c r="Z1644" t="s">
        <v>24393</v>
      </c>
      <c r="AA1644" t="s">
        <v>24394</v>
      </c>
    </row>
    <row r="1645" spans="1:28" x14ac:dyDescent="0.25">
      <c r="A1645" t="s">
        <v>13371</v>
      </c>
      <c r="B1645" t="s">
        <v>24395</v>
      </c>
      <c r="C1645" t="str">
        <f>T("176.210")</f>
        <v>176.210</v>
      </c>
      <c r="X1645" t="s">
        <v>24396</v>
      </c>
      <c r="Y1645" t="s">
        <v>24397</v>
      </c>
      <c r="Z1645" t="s">
        <v>24398</v>
      </c>
    </row>
    <row r="1646" spans="1:28" x14ac:dyDescent="0.25">
      <c r="A1646" t="s">
        <v>13372</v>
      </c>
      <c r="B1646" t="s">
        <v>24399</v>
      </c>
      <c r="C1646" t="str">
        <f>T("176.210")</f>
        <v>176.210</v>
      </c>
      <c r="X1646" t="s">
        <v>24400</v>
      </c>
      <c r="Y1646" t="s">
        <v>24401</v>
      </c>
    </row>
    <row r="1647" spans="1:28" x14ac:dyDescent="0.25">
      <c r="A1647" t="s">
        <v>13373</v>
      </c>
      <c r="B1647" t="s">
        <v>24402</v>
      </c>
      <c r="C1647" t="str">
        <f>T("177.2800")</f>
        <v>177.2800</v>
      </c>
      <c r="X1647" t="s">
        <v>24403</v>
      </c>
      <c r="Y1647" t="s">
        <v>24404</v>
      </c>
    </row>
    <row r="1648" spans="1:28" x14ac:dyDescent="0.25">
      <c r="A1648" t="s">
        <v>13374</v>
      </c>
      <c r="B1648" t="s">
        <v>24405</v>
      </c>
      <c r="C1648" t="str">
        <f>T("176.210")</f>
        <v>176.210</v>
      </c>
      <c r="D1648" t="str">
        <f>T("177.2800")</f>
        <v>177.2800</v>
      </c>
      <c r="X1648" t="s">
        <v>24406</v>
      </c>
      <c r="Y1648" t="s">
        <v>24407</v>
      </c>
      <c r="Z1648" t="s">
        <v>24408</v>
      </c>
      <c r="AA1648" t="s">
        <v>24409</v>
      </c>
    </row>
    <row r="1649" spans="1:31" x14ac:dyDescent="0.25">
      <c r="A1649" t="s">
        <v>13375</v>
      </c>
      <c r="B1649" t="s">
        <v>24410</v>
      </c>
      <c r="C1649" t="str">
        <f>T("175.300")</f>
        <v>175.300</v>
      </c>
      <c r="D1649" t="str">
        <f>T("176.180")</f>
        <v>176.180</v>
      </c>
      <c r="E1649" t="str">
        <f>T("176.210")</f>
        <v>176.210</v>
      </c>
      <c r="F1649" t="str">
        <f>T("177.2800")</f>
        <v>177.2800</v>
      </c>
      <c r="X1649" t="s">
        <v>24410</v>
      </c>
      <c r="Y1649" t="s">
        <v>24411</v>
      </c>
      <c r="Z1649" t="s">
        <v>24412</v>
      </c>
      <c r="AA1649" t="s">
        <v>24413</v>
      </c>
      <c r="AB1649" t="s">
        <v>24414</v>
      </c>
      <c r="AC1649" t="s">
        <v>24415</v>
      </c>
      <c r="AD1649" t="s">
        <v>24416</v>
      </c>
      <c r="AE1649" t="s">
        <v>24417</v>
      </c>
    </row>
    <row r="1650" spans="1:31" x14ac:dyDescent="0.25">
      <c r="A1650" t="s">
        <v>13376</v>
      </c>
      <c r="B1650" t="s">
        <v>24418</v>
      </c>
      <c r="C1650" t="str">
        <f>T("176.210")</f>
        <v>176.210</v>
      </c>
      <c r="D1650" t="str">
        <f>T("177.2800")</f>
        <v>177.2800</v>
      </c>
      <c r="X1650" t="s">
        <v>24419</v>
      </c>
      <c r="Y1650" t="s">
        <v>24420</v>
      </c>
      <c r="Z1650" t="s">
        <v>24421</v>
      </c>
      <c r="AA1650" t="s">
        <v>24422</v>
      </c>
    </row>
    <row r="1651" spans="1:31" x14ac:dyDescent="0.25">
      <c r="A1651" t="s">
        <v>8820</v>
      </c>
      <c r="B1651" t="s">
        <v>24423</v>
      </c>
      <c r="C1651" t="str">
        <f>T("175.105")</f>
        <v>175.105</v>
      </c>
      <c r="D1651" t="str">
        <f>T("176.170")</f>
        <v>176.170</v>
      </c>
      <c r="E1651" t="str">
        <f>T("176.180")</f>
        <v>176.180</v>
      </c>
      <c r="F1651" t="str">
        <f>T("176.210")</f>
        <v>176.210</v>
      </c>
      <c r="X1651" t="s">
        <v>24424</v>
      </c>
      <c r="Y1651" t="s">
        <v>24425</v>
      </c>
      <c r="Z1651" t="s">
        <v>24426</v>
      </c>
    </row>
    <row r="1652" spans="1:31" x14ac:dyDescent="0.25">
      <c r="A1652" t="s">
        <v>13377</v>
      </c>
      <c r="B1652" t="s">
        <v>24427</v>
      </c>
      <c r="C1652" t="str">
        <f>T("176.210")</f>
        <v>176.210</v>
      </c>
      <c r="X1652" t="s">
        <v>24427</v>
      </c>
      <c r="Y1652" t="s">
        <v>24428</v>
      </c>
      <c r="Z1652" t="s">
        <v>24429</v>
      </c>
      <c r="AA1652" t="s">
        <v>24430</v>
      </c>
    </row>
    <row r="1653" spans="1:31" x14ac:dyDescent="0.25">
      <c r="A1653" t="s">
        <v>13378</v>
      </c>
      <c r="B1653" t="s">
        <v>24431</v>
      </c>
      <c r="C1653" t="str">
        <f>T("175.105")</f>
        <v>175.105</v>
      </c>
      <c r="X1653" t="s">
        <v>24431</v>
      </c>
      <c r="Y1653" t="s">
        <v>24432</v>
      </c>
      <c r="Z1653" t="s">
        <v>24433</v>
      </c>
    </row>
    <row r="1654" spans="1:31" x14ac:dyDescent="0.25">
      <c r="A1654" t="s">
        <v>13379</v>
      </c>
      <c r="B1654" t="s">
        <v>24434</v>
      </c>
      <c r="C1654" t="str">
        <f>T("176.180")</f>
        <v>176.180</v>
      </c>
      <c r="X1654" t="s">
        <v>24434</v>
      </c>
      <c r="Y1654" t="s">
        <v>24435</v>
      </c>
      <c r="Z1654" t="s">
        <v>24436</v>
      </c>
      <c r="AA1654" t="s">
        <v>24437</v>
      </c>
    </row>
    <row r="1655" spans="1:31" x14ac:dyDescent="0.25">
      <c r="A1655" t="s">
        <v>13380</v>
      </c>
      <c r="B1655" t="s">
        <v>24438</v>
      </c>
      <c r="C1655" t="str">
        <f>T("176.210")</f>
        <v>176.210</v>
      </c>
      <c r="D1655" t="str">
        <f>T("177.2800")</f>
        <v>177.2800</v>
      </c>
      <c r="X1655" t="s">
        <v>24439</v>
      </c>
      <c r="Y1655" t="s">
        <v>24440</v>
      </c>
    </row>
    <row r="1656" spans="1:31" x14ac:dyDescent="0.25">
      <c r="A1656" t="s">
        <v>13381</v>
      </c>
      <c r="B1656" t="s">
        <v>24441</v>
      </c>
      <c r="C1656" t="str">
        <f>T("175.300")</f>
        <v>175.300</v>
      </c>
      <c r="D1656" t="str">
        <f>T("176.180")</f>
        <v>176.180</v>
      </c>
      <c r="E1656" t="str">
        <f>T("176.210")</f>
        <v>176.210</v>
      </c>
      <c r="F1656" t="str">
        <f>T("177.2800")</f>
        <v>177.2800</v>
      </c>
      <c r="X1656" t="s">
        <v>24442</v>
      </c>
      <c r="Y1656" t="s">
        <v>24443</v>
      </c>
      <c r="Z1656" t="s">
        <v>24444</v>
      </c>
      <c r="AA1656" t="s">
        <v>24441</v>
      </c>
    </row>
    <row r="1657" spans="1:31" x14ac:dyDescent="0.25">
      <c r="A1657" t="s">
        <v>13382</v>
      </c>
      <c r="B1657" t="s">
        <v>24445</v>
      </c>
      <c r="C1657" t="str">
        <f>T("176.170")</f>
        <v>176.170</v>
      </c>
      <c r="X1657" t="s">
        <v>24446</v>
      </c>
      <c r="Y1657" t="s">
        <v>24447</v>
      </c>
    </row>
    <row r="1658" spans="1:31" x14ac:dyDescent="0.25">
      <c r="A1658" t="s">
        <v>13383</v>
      </c>
      <c r="B1658" t="s">
        <v>24448</v>
      </c>
      <c r="C1658" t="str">
        <f>T("178.3400")</f>
        <v>178.3400</v>
      </c>
      <c r="X1658" t="s">
        <v>24448</v>
      </c>
      <c r="Y1658" t="s">
        <v>24449</v>
      </c>
      <c r="Z1658" t="s">
        <v>24450</v>
      </c>
      <c r="AA1658" t="s">
        <v>24451</v>
      </c>
      <c r="AB1658" t="s">
        <v>24452</v>
      </c>
    </row>
    <row r="1659" spans="1:31" x14ac:dyDescent="0.25">
      <c r="A1659" t="s">
        <v>13384</v>
      </c>
      <c r="B1659" t="s">
        <v>24453</v>
      </c>
      <c r="C1659" t="str">
        <f>T("177.2800")</f>
        <v>177.2800</v>
      </c>
      <c r="X1659" t="s">
        <v>24454</v>
      </c>
      <c r="Y1659" t="s">
        <v>24455</v>
      </c>
      <c r="Z1659" t="s">
        <v>24453</v>
      </c>
      <c r="AA1659" t="s">
        <v>24456</v>
      </c>
      <c r="AB1659" t="s">
        <v>24457</v>
      </c>
    </row>
    <row r="1660" spans="1:31" x14ac:dyDescent="0.25">
      <c r="A1660" t="s">
        <v>13385</v>
      </c>
      <c r="B1660" t="s">
        <v>24458</v>
      </c>
      <c r="C1660" t="str">
        <f>T("177.1330")</f>
        <v>177.1330</v>
      </c>
      <c r="D1660" t="str">
        <f>T("178.1005")</f>
        <v>178.1005</v>
      </c>
      <c r="X1660" t="s">
        <v>24458</v>
      </c>
      <c r="Y1660" t="s">
        <v>24459</v>
      </c>
      <c r="Z1660" t="s">
        <v>24460</v>
      </c>
      <c r="AA1660" t="s">
        <v>24461</v>
      </c>
    </row>
    <row r="1661" spans="1:31" x14ac:dyDescent="0.25">
      <c r="A1661" t="s">
        <v>8664</v>
      </c>
      <c r="B1661" t="s">
        <v>24462</v>
      </c>
      <c r="X1661" t="s">
        <v>24462</v>
      </c>
      <c r="Y1661" t="s">
        <v>24463</v>
      </c>
      <c r="Z1661" t="s">
        <v>24464</v>
      </c>
    </row>
    <row r="1662" spans="1:31" x14ac:dyDescent="0.25">
      <c r="A1662" t="s">
        <v>13386</v>
      </c>
      <c r="B1662" t="s">
        <v>24465</v>
      </c>
      <c r="C1662" t="str">
        <f>T("177.1010")</f>
        <v>177.1010</v>
      </c>
      <c r="X1662" t="s">
        <v>24466</v>
      </c>
      <c r="Y1662" t="s">
        <v>24467</v>
      </c>
      <c r="Z1662" t="s">
        <v>24468</v>
      </c>
    </row>
    <row r="1663" spans="1:31" x14ac:dyDescent="0.25">
      <c r="A1663" t="s">
        <v>8534</v>
      </c>
      <c r="B1663" t="s">
        <v>24469</v>
      </c>
      <c r="X1663" t="s">
        <v>24470</v>
      </c>
      <c r="Y1663" t="s">
        <v>24469</v>
      </c>
      <c r="Z1663" t="s">
        <v>24471</v>
      </c>
      <c r="AA1663" t="s">
        <v>24472</v>
      </c>
      <c r="AB1663" t="s">
        <v>24473</v>
      </c>
    </row>
    <row r="1664" spans="1:31" x14ac:dyDescent="0.25">
      <c r="A1664" t="s">
        <v>8575</v>
      </c>
      <c r="B1664" t="s">
        <v>24474</v>
      </c>
      <c r="C1664" t="str">
        <f>T("177.1635")</f>
        <v>177.1635</v>
      </c>
      <c r="X1664" t="s">
        <v>24475</v>
      </c>
      <c r="Y1664" t="s">
        <v>24476</v>
      </c>
      <c r="Z1664" t="s">
        <v>24477</v>
      </c>
      <c r="AA1664" t="s">
        <v>24478</v>
      </c>
    </row>
    <row r="1665" spans="1:32" x14ac:dyDescent="0.25">
      <c r="A1665" t="s">
        <v>13387</v>
      </c>
      <c r="B1665" t="s">
        <v>24479</v>
      </c>
      <c r="C1665" t="str">
        <f>T("175.300")</f>
        <v>175.300</v>
      </c>
      <c r="X1665" t="s">
        <v>24480</v>
      </c>
      <c r="Y1665" t="s">
        <v>24479</v>
      </c>
      <c r="Z1665" t="s">
        <v>24481</v>
      </c>
    </row>
    <row r="1666" spans="1:32" x14ac:dyDescent="0.25">
      <c r="A1666" t="s">
        <v>13388</v>
      </c>
      <c r="B1666" t="s">
        <v>24482</v>
      </c>
      <c r="C1666" t="str">
        <f>T("177.1200")</f>
        <v>177.1200</v>
      </c>
      <c r="X1666" t="s">
        <v>24483</v>
      </c>
      <c r="Y1666" t="s">
        <v>24484</v>
      </c>
      <c r="Z1666" t="s">
        <v>24485</v>
      </c>
      <c r="AA1666" t="s">
        <v>24486</v>
      </c>
      <c r="AB1666" t="s">
        <v>24487</v>
      </c>
    </row>
    <row r="1667" spans="1:32" x14ac:dyDescent="0.25">
      <c r="A1667" t="s">
        <v>13389</v>
      </c>
      <c r="B1667" t="s">
        <v>24488</v>
      </c>
      <c r="C1667" t="str">
        <f>T("175.105")</f>
        <v>175.105</v>
      </c>
      <c r="D1667" t="str">
        <f>T("175.300")</f>
        <v>175.300</v>
      </c>
      <c r="E1667" t="str">
        <f>T("176.170")</f>
        <v>176.170</v>
      </c>
      <c r="X1667" t="s">
        <v>24489</v>
      </c>
      <c r="Y1667" t="s">
        <v>24490</v>
      </c>
      <c r="Z1667" t="s">
        <v>24491</v>
      </c>
      <c r="AA1667" t="s">
        <v>24492</v>
      </c>
      <c r="AB1667" t="s">
        <v>24493</v>
      </c>
    </row>
    <row r="1668" spans="1:32" x14ac:dyDescent="0.25">
      <c r="A1668" t="s">
        <v>13390</v>
      </c>
      <c r="B1668" t="s">
        <v>24494</v>
      </c>
      <c r="C1668" t="str">
        <f>T("175.320")</f>
        <v>175.320</v>
      </c>
      <c r="D1668" t="str">
        <f>T("176.170")</f>
        <v>176.170</v>
      </c>
      <c r="X1668" t="s">
        <v>24495</v>
      </c>
      <c r="Y1668" t="s">
        <v>24496</v>
      </c>
      <c r="Z1668" t="s">
        <v>24497</v>
      </c>
      <c r="AA1668" t="s">
        <v>24498</v>
      </c>
      <c r="AB1668" t="s">
        <v>24494</v>
      </c>
    </row>
    <row r="1669" spans="1:32" x14ac:dyDescent="0.25">
      <c r="A1669" t="s">
        <v>13391</v>
      </c>
      <c r="B1669" t="s">
        <v>21815</v>
      </c>
      <c r="C1669" t="str">
        <f>T("175.105")</f>
        <v>175.105</v>
      </c>
      <c r="D1669" t="str">
        <f>T("175.300")</f>
        <v>175.300</v>
      </c>
      <c r="E1669" t="str">
        <f>T("176.170")</f>
        <v>176.170</v>
      </c>
      <c r="X1669" t="s">
        <v>24499</v>
      </c>
      <c r="Y1669" t="s">
        <v>24500</v>
      </c>
      <c r="Z1669" t="s">
        <v>24501</v>
      </c>
      <c r="AA1669" t="s">
        <v>24502</v>
      </c>
    </row>
    <row r="1670" spans="1:32" x14ac:dyDescent="0.25">
      <c r="A1670" t="s">
        <v>13392</v>
      </c>
      <c r="B1670" t="s">
        <v>24503</v>
      </c>
      <c r="C1670" t="str">
        <f>T("175.105")</f>
        <v>175.105</v>
      </c>
      <c r="X1670" t="s">
        <v>24504</v>
      </c>
      <c r="Y1670" t="s">
        <v>24505</v>
      </c>
      <c r="Z1670" t="s">
        <v>24506</v>
      </c>
    </row>
    <row r="1671" spans="1:32" x14ac:dyDescent="0.25">
      <c r="A1671" t="s">
        <v>13393</v>
      </c>
      <c r="B1671" t="s">
        <v>24507</v>
      </c>
      <c r="C1671" t="str">
        <f>T("177.2600")</f>
        <v>177.2600</v>
      </c>
      <c r="X1671" t="s">
        <v>24507</v>
      </c>
      <c r="Y1671" t="s">
        <v>24508</v>
      </c>
      <c r="Z1671" t="s">
        <v>24509</v>
      </c>
      <c r="AA1671" t="s">
        <v>24510</v>
      </c>
      <c r="AB1671" t="s">
        <v>24511</v>
      </c>
      <c r="AC1671" t="s">
        <v>24512</v>
      </c>
      <c r="AD1671" t="s">
        <v>24513</v>
      </c>
    </row>
    <row r="1672" spans="1:32" x14ac:dyDescent="0.25">
      <c r="A1672" t="s">
        <v>11745</v>
      </c>
      <c r="B1672" t="s">
        <v>24514</v>
      </c>
      <c r="C1672" t="str">
        <f>T("175.105")</f>
        <v>175.105</v>
      </c>
      <c r="D1672" t="str">
        <f>T("176.170")</f>
        <v>176.170</v>
      </c>
      <c r="E1672" t="str">
        <f>T("176.180")</f>
        <v>176.180</v>
      </c>
      <c r="X1672" t="s">
        <v>24514</v>
      </c>
      <c r="Y1672" t="s">
        <v>24515</v>
      </c>
      <c r="Z1672" t="s">
        <v>24516</v>
      </c>
      <c r="AA1672" t="s">
        <v>24517</v>
      </c>
      <c r="AB1672" t="s">
        <v>24518</v>
      </c>
    </row>
    <row r="1673" spans="1:32" x14ac:dyDescent="0.25">
      <c r="A1673" t="s">
        <v>8591</v>
      </c>
      <c r="B1673" t="s">
        <v>24519</v>
      </c>
      <c r="C1673" t="str">
        <f>T("175.105")</f>
        <v>175.105</v>
      </c>
      <c r="X1673" t="s">
        <v>24519</v>
      </c>
      <c r="Y1673" t="s">
        <v>24520</v>
      </c>
      <c r="Z1673" t="s">
        <v>24521</v>
      </c>
      <c r="AA1673" t="s">
        <v>24522</v>
      </c>
    </row>
    <row r="1674" spans="1:32" x14ac:dyDescent="0.25">
      <c r="A1674" t="s">
        <v>13395</v>
      </c>
      <c r="B1674" t="s">
        <v>24523</v>
      </c>
      <c r="C1674" t="str">
        <f>T("175.105")</f>
        <v>175.105</v>
      </c>
      <c r="D1674" t="str">
        <f>T("177.1390")</f>
        <v>177.1390</v>
      </c>
      <c r="E1674" t="str">
        <f>T("177.1680")</f>
        <v>177.1680</v>
      </c>
      <c r="X1674" t="s">
        <v>24523</v>
      </c>
      <c r="Y1674" t="s">
        <v>24524</v>
      </c>
      <c r="Z1674" t="s">
        <v>24525</v>
      </c>
      <c r="AA1674" t="s">
        <v>24526</v>
      </c>
      <c r="AB1674" t="s">
        <v>24527</v>
      </c>
      <c r="AC1674" t="s">
        <v>24528</v>
      </c>
    </row>
    <row r="1675" spans="1:32" x14ac:dyDescent="0.25">
      <c r="A1675" t="s">
        <v>13396</v>
      </c>
      <c r="B1675" t="s">
        <v>24529</v>
      </c>
      <c r="C1675" t="str">
        <f>T("175.105")</f>
        <v>175.105</v>
      </c>
      <c r="D1675" t="str">
        <f>T("175.300")</f>
        <v>175.300</v>
      </c>
      <c r="E1675" t="str">
        <f>T("178.3910")</f>
        <v>178.3910</v>
      </c>
      <c r="F1675" t="str">
        <f>T("179.45")</f>
        <v>179.45</v>
      </c>
      <c r="G1675" t="str">
        <f>T("181.28")</f>
        <v>181.28</v>
      </c>
      <c r="X1675" t="s">
        <v>24529</v>
      </c>
      <c r="Y1675" t="s">
        <v>24530</v>
      </c>
      <c r="Z1675" t="s">
        <v>24531</v>
      </c>
    </row>
    <row r="1676" spans="1:32" x14ac:dyDescent="0.25">
      <c r="A1676" t="s">
        <v>13397</v>
      </c>
      <c r="B1676" t="s">
        <v>24532</v>
      </c>
      <c r="X1676" t="s">
        <v>24532</v>
      </c>
      <c r="Y1676" t="s">
        <v>24533</v>
      </c>
      <c r="Z1676" t="s">
        <v>24534</v>
      </c>
    </row>
    <row r="1677" spans="1:32" x14ac:dyDescent="0.25">
      <c r="A1677" t="s">
        <v>13398</v>
      </c>
      <c r="B1677" t="s">
        <v>24535</v>
      </c>
      <c r="C1677" t="str">
        <f>T("175.105")</f>
        <v>175.105</v>
      </c>
      <c r="D1677" t="str">
        <f>T("177.1312")</f>
        <v>177.1312</v>
      </c>
      <c r="E1677" t="str">
        <f>T("178.1005")</f>
        <v>178.1005</v>
      </c>
      <c r="X1677" t="s">
        <v>24535</v>
      </c>
      <c r="Y1677" t="s">
        <v>24536</v>
      </c>
    </row>
    <row r="1678" spans="1:32" x14ac:dyDescent="0.25">
      <c r="A1678" t="s">
        <v>13399</v>
      </c>
      <c r="B1678" t="s">
        <v>24537</v>
      </c>
      <c r="C1678" t="str">
        <f>T("175.105")</f>
        <v>175.105</v>
      </c>
      <c r="D1678" t="str">
        <f>T("175.300")</f>
        <v>175.300</v>
      </c>
      <c r="E1678" t="str">
        <f>T("175.320")</f>
        <v>175.320</v>
      </c>
      <c r="F1678" t="str">
        <f>T("176.170")</f>
        <v>176.170</v>
      </c>
      <c r="G1678" t="str">
        <f>T("177.2600")</f>
        <v>177.2600</v>
      </c>
      <c r="X1678" t="s">
        <v>24537</v>
      </c>
      <c r="Y1678" t="s">
        <v>24538</v>
      </c>
      <c r="Z1678" t="s">
        <v>24539</v>
      </c>
      <c r="AA1678" t="s">
        <v>24540</v>
      </c>
      <c r="AB1678" t="s">
        <v>24541</v>
      </c>
    </row>
    <row r="1679" spans="1:32" x14ac:dyDescent="0.25">
      <c r="A1679" t="s">
        <v>13400</v>
      </c>
      <c r="B1679" t="s">
        <v>24542</v>
      </c>
      <c r="C1679" t="str">
        <f>T("175.105")</f>
        <v>175.105</v>
      </c>
      <c r="D1679" t="str">
        <f>T("175.300")</f>
        <v>175.300</v>
      </c>
      <c r="E1679" t="str">
        <f>T("175.320")</f>
        <v>175.320</v>
      </c>
      <c r="F1679" t="str">
        <f>T("176.130")</f>
        <v>176.130</v>
      </c>
      <c r="G1679" t="str">
        <f>T("176.170")</f>
        <v>176.170</v>
      </c>
      <c r="H1679" t="str">
        <f>T("177.1200")</f>
        <v>177.1200</v>
      </c>
      <c r="I1679" t="str">
        <f>T("177.2600")</f>
        <v>177.2600</v>
      </c>
      <c r="X1679" t="s">
        <v>24542</v>
      </c>
      <c r="Y1679" t="s">
        <v>24543</v>
      </c>
      <c r="Z1679" t="s">
        <v>24544</v>
      </c>
      <c r="AA1679" t="s">
        <v>24545</v>
      </c>
      <c r="AB1679" t="s">
        <v>24546</v>
      </c>
      <c r="AC1679" t="s">
        <v>24547</v>
      </c>
      <c r="AD1679" t="s">
        <v>24548</v>
      </c>
      <c r="AE1679" t="s">
        <v>24549</v>
      </c>
      <c r="AF1679" t="s">
        <v>24550</v>
      </c>
    </row>
    <row r="1680" spans="1:32" x14ac:dyDescent="0.25">
      <c r="A1680" t="s">
        <v>13401</v>
      </c>
      <c r="B1680" t="s">
        <v>24551</v>
      </c>
      <c r="C1680" t="str">
        <f>T("175.105")</f>
        <v>175.105</v>
      </c>
      <c r="D1680" t="str">
        <f>T("177.2600")</f>
        <v>177.2600</v>
      </c>
      <c r="X1680" t="s">
        <v>24551</v>
      </c>
      <c r="Y1680" t="s">
        <v>24552</v>
      </c>
      <c r="Z1680" t="s">
        <v>24553</v>
      </c>
      <c r="AA1680" t="s">
        <v>24554</v>
      </c>
      <c r="AB1680" t="s">
        <v>24555</v>
      </c>
    </row>
    <row r="1681" spans="1:30" x14ac:dyDescent="0.25">
      <c r="A1681" t="s">
        <v>13402</v>
      </c>
      <c r="B1681" t="s">
        <v>24556</v>
      </c>
      <c r="C1681" t="str">
        <f>T("175.105")</f>
        <v>175.105</v>
      </c>
      <c r="X1681" t="s">
        <v>24556</v>
      </c>
      <c r="Y1681" t="s">
        <v>24557</v>
      </c>
      <c r="Z1681" t="s">
        <v>24558</v>
      </c>
      <c r="AA1681" t="s">
        <v>24559</v>
      </c>
    </row>
    <row r="1682" spans="1:30" x14ac:dyDescent="0.25">
      <c r="A1682" t="s">
        <v>8527</v>
      </c>
      <c r="B1682" t="s">
        <v>24560</v>
      </c>
      <c r="C1682" t="str">
        <f>T("176.300")</f>
        <v>176.300</v>
      </c>
      <c r="X1682" t="s">
        <v>24560</v>
      </c>
      <c r="Y1682" t="s">
        <v>24561</v>
      </c>
      <c r="Z1682" t="s">
        <v>24562</v>
      </c>
      <c r="AA1682" t="s">
        <v>24563</v>
      </c>
      <c r="AB1682" t="s">
        <v>24564</v>
      </c>
    </row>
    <row r="1683" spans="1:30" x14ac:dyDescent="0.25">
      <c r="A1683" t="s">
        <v>13403</v>
      </c>
      <c r="B1683" t="s">
        <v>24565</v>
      </c>
      <c r="C1683" t="str">
        <f>T("175.390")</f>
        <v>175.390</v>
      </c>
      <c r="X1683" t="s">
        <v>24565</v>
      </c>
    </row>
    <row r="1684" spans="1:30" x14ac:dyDescent="0.25">
      <c r="A1684" t="s">
        <v>13404</v>
      </c>
      <c r="B1684" t="s">
        <v>24566</v>
      </c>
      <c r="C1684" t="str">
        <f>T("176.210")</f>
        <v>176.210</v>
      </c>
      <c r="D1684" t="str">
        <f>T("177.2800")</f>
        <v>177.2800</v>
      </c>
      <c r="X1684" t="s">
        <v>24566</v>
      </c>
      <c r="Y1684" t="s">
        <v>24567</v>
      </c>
      <c r="Z1684" t="s">
        <v>24568</v>
      </c>
    </row>
    <row r="1685" spans="1:30" x14ac:dyDescent="0.25">
      <c r="A1685" t="s">
        <v>13405</v>
      </c>
      <c r="B1685" t="s">
        <v>24569</v>
      </c>
      <c r="C1685" t="str">
        <f>T("178.2650")</f>
        <v>178.2650</v>
      </c>
      <c r="X1685" t="s">
        <v>24570</v>
      </c>
      <c r="Y1685" t="s">
        <v>24571</v>
      </c>
      <c r="Z1685" t="s">
        <v>24572</v>
      </c>
      <c r="AA1685" t="s">
        <v>24573</v>
      </c>
      <c r="AB1685" t="s">
        <v>24574</v>
      </c>
      <c r="AC1685" t="s">
        <v>24575</v>
      </c>
    </row>
    <row r="1686" spans="1:30" x14ac:dyDescent="0.25">
      <c r="A1686" t="s">
        <v>13406</v>
      </c>
      <c r="B1686" t="s">
        <v>24576</v>
      </c>
      <c r="C1686" t="str">
        <f>T("175.360")</f>
        <v>175.360</v>
      </c>
      <c r="D1686" t="str">
        <f>T("177.1200")</f>
        <v>177.1200</v>
      </c>
      <c r="E1686" t="str">
        <f>T("177.1500")</f>
        <v>177.1500</v>
      </c>
      <c r="F1686" t="str">
        <f>T("177.2260")</f>
        <v>177.2260</v>
      </c>
      <c r="G1686" t="str">
        <f>T("177.2600")</f>
        <v>177.2600</v>
      </c>
      <c r="X1686" t="s">
        <v>24576</v>
      </c>
      <c r="Y1686" t="s">
        <v>24577</v>
      </c>
      <c r="Z1686" t="s">
        <v>24578</v>
      </c>
      <c r="AA1686" t="s">
        <v>24579</v>
      </c>
      <c r="AB1686" t="s">
        <v>24580</v>
      </c>
    </row>
    <row r="1687" spans="1:30" x14ac:dyDescent="0.25">
      <c r="A1687" t="s">
        <v>13407</v>
      </c>
      <c r="B1687" t="s">
        <v>24581</v>
      </c>
      <c r="X1687" t="s">
        <v>24582</v>
      </c>
      <c r="Y1687" t="s">
        <v>24581</v>
      </c>
    </row>
    <row r="1688" spans="1:30" x14ac:dyDescent="0.25">
      <c r="A1688" t="s">
        <v>13408</v>
      </c>
      <c r="B1688" t="s">
        <v>24583</v>
      </c>
      <c r="C1688" t="str">
        <f>T("178.2650")</f>
        <v>178.2650</v>
      </c>
      <c r="X1688" t="s">
        <v>24584</v>
      </c>
      <c r="Y1688" t="s">
        <v>24583</v>
      </c>
      <c r="Z1688" t="s">
        <v>24585</v>
      </c>
      <c r="AA1688" t="s">
        <v>24586</v>
      </c>
      <c r="AB1688" t="s">
        <v>24587</v>
      </c>
    </row>
    <row r="1689" spans="1:30" x14ac:dyDescent="0.25">
      <c r="A1689" t="s">
        <v>13409</v>
      </c>
      <c r="B1689" t="s">
        <v>24588</v>
      </c>
      <c r="C1689" t="str">
        <f>T("175.105")</f>
        <v>175.105</v>
      </c>
      <c r="D1689" t="str">
        <f>T("177.1650")</f>
        <v>177.1650</v>
      </c>
      <c r="X1689" t="s">
        <v>24588</v>
      </c>
      <c r="Y1689" t="s">
        <v>24589</v>
      </c>
      <c r="Z1689" t="s">
        <v>24590</v>
      </c>
      <c r="AA1689" t="s">
        <v>24591</v>
      </c>
      <c r="AB1689" t="s">
        <v>24592</v>
      </c>
      <c r="AC1689" t="s">
        <v>24593</v>
      </c>
    </row>
    <row r="1690" spans="1:30" x14ac:dyDescent="0.25">
      <c r="A1690" t="s">
        <v>13410</v>
      </c>
      <c r="B1690" t="s">
        <v>24594</v>
      </c>
      <c r="C1690" t="str">
        <f>T("178.3297")</f>
        <v>178.3297</v>
      </c>
      <c r="X1690" t="s">
        <v>24594</v>
      </c>
      <c r="Y1690" t="s">
        <v>24595</v>
      </c>
      <c r="Z1690" t="s">
        <v>24596</v>
      </c>
      <c r="AA1690" t="s">
        <v>24597</v>
      </c>
      <c r="AB1690" t="s">
        <v>24598</v>
      </c>
      <c r="AC1690" t="s">
        <v>24599</v>
      </c>
      <c r="AD1690" t="s">
        <v>24600</v>
      </c>
    </row>
    <row r="1691" spans="1:30" x14ac:dyDescent="0.25">
      <c r="A1691" t="s">
        <v>13411</v>
      </c>
      <c r="B1691" t="s">
        <v>24601</v>
      </c>
      <c r="C1691" t="str">
        <f>T("175.105")</f>
        <v>175.105</v>
      </c>
      <c r="X1691" t="s">
        <v>24601</v>
      </c>
      <c r="Y1691" t="s">
        <v>24602</v>
      </c>
      <c r="Z1691" t="s">
        <v>24603</v>
      </c>
      <c r="AA1691" t="s">
        <v>24604</v>
      </c>
      <c r="AB1691" t="s">
        <v>24605</v>
      </c>
      <c r="AC1691" t="s">
        <v>24606</v>
      </c>
      <c r="AD1691" t="s">
        <v>24607</v>
      </c>
    </row>
    <row r="1692" spans="1:30" x14ac:dyDescent="0.25">
      <c r="A1692" t="s">
        <v>13413</v>
      </c>
      <c r="B1692" t="s">
        <v>24608</v>
      </c>
      <c r="C1692" t="str">
        <f>T("175.105")</f>
        <v>175.105</v>
      </c>
      <c r="X1692" t="s">
        <v>24608</v>
      </c>
      <c r="Y1692" t="s">
        <v>24609</v>
      </c>
      <c r="Z1692" t="s">
        <v>24610</v>
      </c>
      <c r="AA1692" t="s">
        <v>24611</v>
      </c>
      <c r="AB1692" t="s">
        <v>24612</v>
      </c>
      <c r="AC1692" t="s">
        <v>24613</v>
      </c>
    </row>
    <row r="1693" spans="1:30" x14ac:dyDescent="0.25">
      <c r="A1693" t="s">
        <v>13414</v>
      </c>
      <c r="B1693" t="s">
        <v>24614</v>
      </c>
      <c r="X1693" t="s">
        <v>24614</v>
      </c>
      <c r="Y1693" t="s">
        <v>24615</v>
      </c>
    </row>
    <row r="1694" spans="1:30" x14ac:dyDescent="0.25">
      <c r="A1694" t="s">
        <v>13415</v>
      </c>
      <c r="B1694" t="s">
        <v>24616</v>
      </c>
      <c r="C1694" t="str">
        <f>T("176.170")</f>
        <v>176.170</v>
      </c>
      <c r="D1694" t="str">
        <f>T("176.180")</f>
        <v>176.180</v>
      </c>
      <c r="X1694" t="s">
        <v>24616</v>
      </c>
      <c r="Y1694" t="s">
        <v>24617</v>
      </c>
    </row>
    <row r="1695" spans="1:30" x14ac:dyDescent="0.25">
      <c r="A1695" t="s">
        <v>13416</v>
      </c>
      <c r="B1695" t="s">
        <v>24618</v>
      </c>
      <c r="X1695" t="s">
        <v>24618</v>
      </c>
    </row>
    <row r="1696" spans="1:30" x14ac:dyDescent="0.25">
      <c r="A1696" t="s">
        <v>13417</v>
      </c>
      <c r="B1696" t="s">
        <v>24619</v>
      </c>
      <c r="C1696" t="str">
        <f>T("175.320")</f>
        <v>175.320</v>
      </c>
      <c r="D1696" t="str">
        <f>T("177.2420")</f>
        <v>177.2420</v>
      </c>
      <c r="X1696" t="s">
        <v>24619</v>
      </c>
      <c r="Y1696" t="s">
        <v>24620</v>
      </c>
      <c r="Z1696" t="s">
        <v>24621</v>
      </c>
      <c r="AA1696" t="s">
        <v>24622</v>
      </c>
    </row>
    <row r="1697" spans="1:30" x14ac:dyDescent="0.25">
      <c r="A1697" t="s">
        <v>13418</v>
      </c>
      <c r="B1697" t="s">
        <v>24623</v>
      </c>
      <c r="C1697" t="str">
        <f>T("177.1010")</f>
        <v>177.1010</v>
      </c>
      <c r="X1697" t="s">
        <v>24623</v>
      </c>
      <c r="Y1697" t="s">
        <v>24624</v>
      </c>
      <c r="Z1697" t="s">
        <v>24625</v>
      </c>
    </row>
    <row r="1698" spans="1:30" x14ac:dyDescent="0.25">
      <c r="A1698" t="s">
        <v>13419</v>
      </c>
      <c r="B1698" t="s">
        <v>24626</v>
      </c>
      <c r="C1698" t="str">
        <f>T("175.300")</f>
        <v>175.300</v>
      </c>
      <c r="D1698" t="str">
        <f>T("178.3570")</f>
        <v>178.3570</v>
      </c>
      <c r="E1698" t="str">
        <f>T("181.26")</f>
        <v>181.26</v>
      </c>
      <c r="X1698" t="s">
        <v>24626</v>
      </c>
      <c r="Y1698" t="s">
        <v>24627</v>
      </c>
    </row>
    <row r="1699" spans="1:30" x14ac:dyDescent="0.25">
      <c r="A1699" t="s">
        <v>8802</v>
      </c>
      <c r="B1699" t="s">
        <v>24628</v>
      </c>
      <c r="C1699" t="str">
        <f>T("177.1210")</f>
        <v>177.1210</v>
      </c>
      <c r="X1699" t="s">
        <v>24629</v>
      </c>
      <c r="Y1699" t="s">
        <v>24630</v>
      </c>
      <c r="Z1699" t="s">
        <v>24631</v>
      </c>
      <c r="AA1699" t="s">
        <v>24628</v>
      </c>
      <c r="AB1699" t="s">
        <v>24632</v>
      </c>
      <c r="AC1699" t="s">
        <v>24633</v>
      </c>
    </row>
    <row r="1700" spans="1:30" x14ac:dyDescent="0.25">
      <c r="A1700" t="s">
        <v>13421</v>
      </c>
      <c r="B1700" t="s">
        <v>24634</v>
      </c>
      <c r="C1700" t="str">
        <f>T("178.2010")</f>
        <v>178.2010</v>
      </c>
      <c r="X1700" t="s">
        <v>24635</v>
      </c>
      <c r="Y1700" t="s">
        <v>24636</v>
      </c>
      <c r="Z1700" t="s">
        <v>24637</v>
      </c>
      <c r="AA1700" t="s">
        <v>24638</v>
      </c>
    </row>
    <row r="1701" spans="1:30" x14ac:dyDescent="0.25">
      <c r="A1701" t="s">
        <v>13422</v>
      </c>
      <c r="B1701" t="s">
        <v>24639</v>
      </c>
      <c r="C1701" t="str">
        <f>T("175.105")</f>
        <v>175.105</v>
      </c>
      <c r="D1701" t="str">
        <f>T("175.300")</f>
        <v>175.300</v>
      </c>
      <c r="X1701" t="s">
        <v>24639</v>
      </c>
      <c r="Y1701" t="s">
        <v>24640</v>
      </c>
    </row>
    <row r="1702" spans="1:30" x14ac:dyDescent="0.25">
      <c r="A1702" t="s">
        <v>13423</v>
      </c>
      <c r="B1702" t="s">
        <v>24641</v>
      </c>
      <c r="C1702" t="str">
        <f>T("176.170")</f>
        <v>176.170</v>
      </c>
      <c r="X1702" t="s">
        <v>24641</v>
      </c>
      <c r="Y1702" t="s">
        <v>24642</v>
      </c>
      <c r="Z1702" t="s">
        <v>24643</v>
      </c>
      <c r="AA1702" t="s">
        <v>24644</v>
      </c>
      <c r="AB1702" t="s">
        <v>24645</v>
      </c>
      <c r="AC1702" t="s">
        <v>24646</v>
      </c>
      <c r="AD1702" t="s">
        <v>24647</v>
      </c>
    </row>
    <row r="1703" spans="1:30" x14ac:dyDescent="0.25">
      <c r="A1703" t="s">
        <v>13424</v>
      </c>
      <c r="B1703" t="s">
        <v>24648</v>
      </c>
      <c r="C1703" t="str">
        <f>T("175.300")</f>
        <v>175.300</v>
      </c>
      <c r="X1703" t="s">
        <v>24648</v>
      </c>
      <c r="Y1703" t="s">
        <v>24649</v>
      </c>
      <c r="Z1703" t="s">
        <v>24650</v>
      </c>
      <c r="AA1703" t="s">
        <v>24651</v>
      </c>
    </row>
    <row r="1704" spans="1:30" x14ac:dyDescent="0.25">
      <c r="A1704" t="s">
        <v>13425</v>
      </c>
      <c r="B1704" t="s">
        <v>24652</v>
      </c>
      <c r="C1704" t="str">
        <f>T("178.2010")</f>
        <v>178.2010</v>
      </c>
      <c r="X1704" t="s">
        <v>24653</v>
      </c>
      <c r="Y1704" t="s">
        <v>24654</v>
      </c>
      <c r="Z1704" t="s">
        <v>24655</v>
      </c>
      <c r="AA1704" t="s">
        <v>24656</v>
      </c>
      <c r="AB1704" t="s">
        <v>24657</v>
      </c>
    </row>
    <row r="1705" spans="1:30" x14ac:dyDescent="0.25">
      <c r="A1705" t="s">
        <v>13426</v>
      </c>
      <c r="B1705" t="s">
        <v>24658</v>
      </c>
      <c r="C1705" t="str">
        <f>T("175.300")</f>
        <v>175.300</v>
      </c>
      <c r="X1705" t="s">
        <v>24658</v>
      </c>
      <c r="Y1705" t="s">
        <v>24659</v>
      </c>
      <c r="Z1705" t="s">
        <v>24660</v>
      </c>
      <c r="AA1705" t="s">
        <v>24661</v>
      </c>
      <c r="AB1705" t="s">
        <v>24662</v>
      </c>
    </row>
    <row r="1706" spans="1:30" x14ac:dyDescent="0.25">
      <c r="A1706" t="s">
        <v>13427</v>
      </c>
      <c r="B1706" t="s">
        <v>24663</v>
      </c>
      <c r="C1706" t="str">
        <f>T("175.105")</f>
        <v>175.105</v>
      </c>
      <c r="X1706" t="s">
        <v>24664</v>
      </c>
      <c r="Y1706" t="s">
        <v>24665</v>
      </c>
      <c r="Z1706" t="s">
        <v>24666</v>
      </c>
      <c r="AA1706" t="s">
        <v>24667</v>
      </c>
    </row>
    <row r="1707" spans="1:30" x14ac:dyDescent="0.25">
      <c r="A1707" t="s">
        <v>13428</v>
      </c>
      <c r="B1707" t="s">
        <v>24668</v>
      </c>
      <c r="C1707" t="str">
        <f>T("177.2260")</f>
        <v>177.2260</v>
      </c>
      <c r="D1707" t="str">
        <f>T("178.3910")</f>
        <v>178.3910</v>
      </c>
      <c r="X1707" t="s">
        <v>24668</v>
      </c>
      <c r="Y1707" t="s">
        <v>24669</v>
      </c>
      <c r="Z1707" t="s">
        <v>24670</v>
      </c>
      <c r="AA1707" t="s">
        <v>24671</v>
      </c>
    </row>
    <row r="1708" spans="1:30" x14ac:dyDescent="0.25">
      <c r="A1708" t="s">
        <v>13429</v>
      </c>
      <c r="B1708" t="s">
        <v>24672</v>
      </c>
      <c r="C1708" t="str">
        <f>T("175.105")</f>
        <v>175.105</v>
      </c>
      <c r="D1708" t="str">
        <f>T("176.180")</f>
        <v>176.180</v>
      </c>
      <c r="X1708" t="s">
        <v>24672</v>
      </c>
      <c r="Y1708" t="s">
        <v>24673</v>
      </c>
      <c r="Z1708" t="s">
        <v>24674</v>
      </c>
      <c r="AA1708" t="s">
        <v>24675</v>
      </c>
    </row>
    <row r="1709" spans="1:30" x14ac:dyDescent="0.25">
      <c r="A1709" t="s">
        <v>13430</v>
      </c>
      <c r="B1709" t="s">
        <v>24676</v>
      </c>
      <c r="X1709" t="s">
        <v>24676</v>
      </c>
    </row>
    <row r="1710" spans="1:30" x14ac:dyDescent="0.25">
      <c r="A1710" t="s">
        <v>13431</v>
      </c>
      <c r="B1710" t="s">
        <v>24677</v>
      </c>
      <c r="X1710" t="s">
        <v>24677</v>
      </c>
      <c r="Y1710" t="s">
        <v>24678</v>
      </c>
      <c r="Z1710" t="s">
        <v>24679</v>
      </c>
    </row>
    <row r="1711" spans="1:30" x14ac:dyDescent="0.25">
      <c r="A1711" t="s">
        <v>13432</v>
      </c>
      <c r="B1711" t="s">
        <v>24680</v>
      </c>
      <c r="C1711" t="str">
        <f>T("175.105")</f>
        <v>175.105</v>
      </c>
      <c r="D1711" t="str">
        <f>T("176.180")</f>
        <v>176.180</v>
      </c>
      <c r="E1711" t="str">
        <f>T("177.2600")</f>
        <v>177.2600</v>
      </c>
      <c r="F1711" t="str">
        <f>T("178.3800")</f>
        <v>178.3800</v>
      </c>
      <c r="X1711" t="s">
        <v>24680</v>
      </c>
      <c r="Y1711" t="s">
        <v>24681</v>
      </c>
    </row>
    <row r="1712" spans="1:30" x14ac:dyDescent="0.25">
      <c r="A1712" t="s">
        <v>13433</v>
      </c>
      <c r="B1712" t="s">
        <v>24682</v>
      </c>
      <c r="C1712" t="str">
        <f>T("176.180")</f>
        <v>176.180</v>
      </c>
      <c r="D1712" t="str">
        <f>T("176.210")</f>
        <v>176.210</v>
      </c>
      <c r="X1712" t="s">
        <v>24682</v>
      </c>
      <c r="Y1712" t="s">
        <v>24683</v>
      </c>
      <c r="Z1712" t="s">
        <v>24684</v>
      </c>
    </row>
    <row r="1713" spans="1:29" x14ac:dyDescent="0.25">
      <c r="A1713" t="s">
        <v>13434</v>
      </c>
      <c r="B1713" t="s">
        <v>24685</v>
      </c>
      <c r="C1713" t="str">
        <f>T("177.1610")</f>
        <v>177.1610</v>
      </c>
      <c r="X1713" t="s">
        <v>24685</v>
      </c>
      <c r="Y1713" t="s">
        <v>24686</v>
      </c>
      <c r="Z1713" t="s">
        <v>24687</v>
      </c>
    </row>
    <row r="1714" spans="1:29" x14ac:dyDescent="0.25">
      <c r="A1714" t="s">
        <v>13435</v>
      </c>
      <c r="B1714" t="s">
        <v>24688</v>
      </c>
      <c r="C1714" t="str">
        <f>T("176.210")</f>
        <v>176.210</v>
      </c>
      <c r="X1714" t="s">
        <v>24689</v>
      </c>
      <c r="Y1714" t="s">
        <v>24690</v>
      </c>
      <c r="Z1714" t="s">
        <v>24691</v>
      </c>
    </row>
    <row r="1715" spans="1:29" x14ac:dyDescent="0.25">
      <c r="A1715" t="s">
        <v>13436</v>
      </c>
      <c r="B1715" t="s">
        <v>24692</v>
      </c>
      <c r="C1715" t="str">
        <f>T("176.180")</f>
        <v>176.180</v>
      </c>
      <c r="X1715" t="s">
        <v>24692</v>
      </c>
      <c r="Y1715" t="s">
        <v>24693</v>
      </c>
    </row>
    <row r="1716" spans="1:29" x14ac:dyDescent="0.25">
      <c r="A1716" t="s">
        <v>13437</v>
      </c>
      <c r="B1716" t="s">
        <v>24694</v>
      </c>
      <c r="X1716" t="s">
        <v>24694</v>
      </c>
      <c r="Y1716" t="s">
        <v>24695</v>
      </c>
      <c r="Z1716" t="s">
        <v>24696</v>
      </c>
      <c r="AA1716" t="s">
        <v>24697</v>
      </c>
      <c r="AB1716" t="s">
        <v>24698</v>
      </c>
      <c r="AC1716" t="s">
        <v>24699</v>
      </c>
    </row>
    <row r="1717" spans="1:29" x14ac:dyDescent="0.25">
      <c r="A1717" t="s">
        <v>13439</v>
      </c>
      <c r="B1717" t="s">
        <v>24700</v>
      </c>
      <c r="X1717" t="s">
        <v>24700</v>
      </c>
      <c r="Y1717" t="s">
        <v>24701</v>
      </c>
      <c r="Z1717" t="s">
        <v>24702</v>
      </c>
    </row>
    <row r="1718" spans="1:29" x14ac:dyDescent="0.25">
      <c r="A1718" t="s">
        <v>13440</v>
      </c>
      <c r="B1718" t="s">
        <v>24703</v>
      </c>
      <c r="C1718" t="str">
        <f>T("175.105")</f>
        <v>175.105</v>
      </c>
      <c r="D1718" t="str">
        <f>T("176.180")</f>
        <v>176.180</v>
      </c>
      <c r="E1718" t="str">
        <f>T("177.1010")</f>
        <v>177.1010</v>
      </c>
      <c r="F1718" t="str">
        <f>T("177.1200")</f>
        <v>177.1200</v>
      </c>
      <c r="X1718" t="s">
        <v>24703</v>
      </c>
      <c r="Y1718" t="s">
        <v>24704</v>
      </c>
      <c r="Z1718" t="s">
        <v>24705</v>
      </c>
      <c r="AA1718" t="s">
        <v>24706</v>
      </c>
    </row>
    <row r="1719" spans="1:29" x14ac:dyDescent="0.25">
      <c r="A1719" t="s">
        <v>13441</v>
      </c>
      <c r="B1719" t="s">
        <v>24707</v>
      </c>
      <c r="C1719" t="str">
        <f>T("178.2010")</f>
        <v>178.2010</v>
      </c>
      <c r="X1719" t="s">
        <v>24707</v>
      </c>
      <c r="Y1719" t="s">
        <v>24708</v>
      </c>
      <c r="Z1719" t="s">
        <v>24709</v>
      </c>
    </row>
    <row r="1720" spans="1:29" x14ac:dyDescent="0.25">
      <c r="A1720" t="s">
        <v>13442</v>
      </c>
      <c r="B1720" t="s">
        <v>24710</v>
      </c>
      <c r="C1720" t="str">
        <f>T("178.3297")</f>
        <v>178.3297</v>
      </c>
      <c r="X1720" t="s">
        <v>24711</v>
      </c>
      <c r="Y1720" t="s">
        <v>24712</v>
      </c>
      <c r="Z1720" t="s">
        <v>24713</v>
      </c>
      <c r="AA1720" t="s">
        <v>24714</v>
      </c>
      <c r="AB1720" t="s">
        <v>24715</v>
      </c>
      <c r="AC1720" t="s">
        <v>24716</v>
      </c>
    </row>
    <row r="1721" spans="1:29" x14ac:dyDescent="0.25">
      <c r="A1721" t="s">
        <v>13443</v>
      </c>
      <c r="B1721" t="s">
        <v>24717</v>
      </c>
      <c r="C1721" t="str">
        <f>T("175.300")</f>
        <v>175.300</v>
      </c>
      <c r="D1721" t="str">
        <f>T("181.25")</f>
        <v>181.25</v>
      </c>
      <c r="X1721" t="s">
        <v>24718</v>
      </c>
      <c r="Y1721" t="s">
        <v>24719</v>
      </c>
      <c r="Z1721" t="s">
        <v>24717</v>
      </c>
      <c r="AA1721" t="s">
        <v>24720</v>
      </c>
    </row>
    <row r="1722" spans="1:29" x14ac:dyDescent="0.25">
      <c r="A1722" t="s">
        <v>13445</v>
      </c>
      <c r="B1722" t="s">
        <v>24721</v>
      </c>
      <c r="C1722" t="str">
        <f>T("175.105")</f>
        <v>175.105</v>
      </c>
      <c r="D1722" t="str">
        <f>T("176.180")</f>
        <v>176.180</v>
      </c>
      <c r="X1722" t="s">
        <v>24722</v>
      </c>
      <c r="Y1722" t="s">
        <v>24723</v>
      </c>
      <c r="Z1722" t="s">
        <v>24724</v>
      </c>
      <c r="AA1722" t="s">
        <v>24725</v>
      </c>
    </row>
    <row r="1723" spans="1:29" x14ac:dyDescent="0.25">
      <c r="A1723" t="s">
        <v>13446</v>
      </c>
      <c r="B1723" t="s">
        <v>24726</v>
      </c>
      <c r="C1723" t="str">
        <f>T("175.105")</f>
        <v>175.105</v>
      </c>
      <c r="D1723" t="str">
        <f>T("177.1010")</f>
        <v>177.1010</v>
      </c>
      <c r="X1723" t="s">
        <v>24726</v>
      </c>
      <c r="Y1723" t="s">
        <v>24727</v>
      </c>
      <c r="Z1723" t="s">
        <v>24728</v>
      </c>
      <c r="AA1723" t="s">
        <v>24729</v>
      </c>
    </row>
    <row r="1724" spans="1:29" x14ac:dyDescent="0.25">
      <c r="A1724" t="s">
        <v>13447</v>
      </c>
      <c r="B1724" t="s">
        <v>24730</v>
      </c>
      <c r="C1724" t="str">
        <f>T("175.105")</f>
        <v>175.105</v>
      </c>
      <c r="D1724" t="str">
        <f>T("176.180")</f>
        <v>176.180</v>
      </c>
      <c r="X1724" t="s">
        <v>24731</v>
      </c>
      <c r="Y1724" t="s">
        <v>24732</v>
      </c>
      <c r="Z1724" t="s">
        <v>24730</v>
      </c>
    </row>
    <row r="1725" spans="1:29" x14ac:dyDescent="0.25">
      <c r="A1725" t="s">
        <v>13448</v>
      </c>
      <c r="B1725" t="s">
        <v>24733</v>
      </c>
      <c r="C1725" t="str">
        <f>T("176.170")</f>
        <v>176.170</v>
      </c>
      <c r="X1725" t="s">
        <v>24733</v>
      </c>
      <c r="Y1725" t="s">
        <v>24734</v>
      </c>
      <c r="Z1725" t="s">
        <v>24735</v>
      </c>
      <c r="AA1725" t="s">
        <v>24736</v>
      </c>
    </row>
    <row r="1726" spans="1:29" x14ac:dyDescent="0.25">
      <c r="A1726" t="s">
        <v>13449</v>
      </c>
      <c r="B1726" t="s">
        <v>24737</v>
      </c>
      <c r="C1726" t="str">
        <f>T("178.2010")</f>
        <v>178.2010</v>
      </c>
      <c r="X1726" t="s">
        <v>24738</v>
      </c>
      <c r="Y1726" t="s">
        <v>24739</v>
      </c>
      <c r="Z1726" t="s">
        <v>24740</v>
      </c>
      <c r="AA1726" t="s">
        <v>24741</v>
      </c>
      <c r="AB1726" t="s">
        <v>24742</v>
      </c>
      <c r="AC1726" t="s">
        <v>24743</v>
      </c>
    </row>
    <row r="1727" spans="1:29" x14ac:dyDescent="0.25">
      <c r="A1727" t="s">
        <v>13450</v>
      </c>
      <c r="B1727" t="s">
        <v>24744</v>
      </c>
      <c r="C1727" t="str">
        <f>T("175.105")</f>
        <v>175.105</v>
      </c>
      <c r="D1727" t="str">
        <f>T("176.170")</f>
        <v>176.170</v>
      </c>
      <c r="E1727" t="str">
        <f>T("176.180")</f>
        <v>176.180</v>
      </c>
      <c r="F1727" t="str">
        <f>T("177.1010")</f>
        <v>177.1010</v>
      </c>
      <c r="X1727" t="s">
        <v>24744</v>
      </c>
      <c r="Y1727" t="s">
        <v>24745</v>
      </c>
      <c r="Z1727" t="s">
        <v>24746</v>
      </c>
      <c r="AA1727" t="s">
        <v>24747</v>
      </c>
    </row>
    <row r="1728" spans="1:29" x14ac:dyDescent="0.25">
      <c r="A1728" t="s">
        <v>13451</v>
      </c>
      <c r="B1728" t="s">
        <v>24748</v>
      </c>
      <c r="C1728" t="str">
        <f>T("177.1010")</f>
        <v>177.1010</v>
      </c>
      <c r="X1728" t="s">
        <v>24748</v>
      </c>
      <c r="Y1728" t="s">
        <v>24749</v>
      </c>
      <c r="Z1728" t="s">
        <v>24750</v>
      </c>
    </row>
    <row r="1729" spans="1:30" x14ac:dyDescent="0.25">
      <c r="A1729" t="s">
        <v>13452</v>
      </c>
      <c r="B1729" t="s">
        <v>24751</v>
      </c>
      <c r="C1729" t="str">
        <f>T("177.1460")</f>
        <v>177.1460</v>
      </c>
      <c r="D1729" t="str">
        <f>T("177.1900")</f>
        <v>177.1900</v>
      </c>
      <c r="E1729" t="str">
        <f>T("177.2260")</f>
        <v>177.2260</v>
      </c>
      <c r="X1729" t="s">
        <v>24751</v>
      </c>
      <c r="Y1729" t="s">
        <v>24752</v>
      </c>
      <c r="Z1729" t="s">
        <v>24753</v>
      </c>
      <c r="AA1729" t="s">
        <v>24754</v>
      </c>
    </row>
    <row r="1730" spans="1:30" x14ac:dyDescent="0.25">
      <c r="A1730" t="s">
        <v>13454</v>
      </c>
      <c r="B1730" t="s">
        <v>24755</v>
      </c>
      <c r="C1730" t="str">
        <f>T("175.105")</f>
        <v>175.105</v>
      </c>
      <c r="D1730" t="str">
        <f>T("176.180")</f>
        <v>176.180</v>
      </c>
      <c r="E1730" t="str">
        <f>T("176.210")</f>
        <v>176.210</v>
      </c>
      <c r="F1730" t="str">
        <f>T("177.2600")</f>
        <v>177.2600</v>
      </c>
      <c r="X1730" t="s">
        <v>24755</v>
      </c>
      <c r="Y1730" t="s">
        <v>24756</v>
      </c>
      <c r="Z1730" t="s">
        <v>24757</v>
      </c>
      <c r="AA1730" t="s">
        <v>24758</v>
      </c>
      <c r="AB1730" t="s">
        <v>24759</v>
      </c>
    </row>
    <row r="1731" spans="1:30" x14ac:dyDescent="0.25">
      <c r="A1731" t="s">
        <v>13455</v>
      </c>
      <c r="B1731" t="s">
        <v>24760</v>
      </c>
      <c r="C1731" t="str">
        <f>T("175.300")</f>
        <v>175.300</v>
      </c>
      <c r="X1731" t="s">
        <v>24761</v>
      </c>
      <c r="Y1731" t="s">
        <v>24762</v>
      </c>
    </row>
    <row r="1732" spans="1:30" x14ac:dyDescent="0.25">
      <c r="A1732" t="s">
        <v>13456</v>
      </c>
      <c r="B1732" t="s">
        <v>24763</v>
      </c>
      <c r="C1732" t="str">
        <f>T("175.300")</f>
        <v>175.300</v>
      </c>
      <c r="X1732" t="s">
        <v>24763</v>
      </c>
      <c r="Y1732" t="s">
        <v>24764</v>
      </c>
      <c r="Z1732" t="s">
        <v>24765</v>
      </c>
      <c r="AA1732" t="s">
        <v>24766</v>
      </c>
    </row>
    <row r="1733" spans="1:30" x14ac:dyDescent="0.25">
      <c r="A1733" t="s">
        <v>13457</v>
      </c>
      <c r="B1733" t="s">
        <v>24767</v>
      </c>
      <c r="C1733" t="str">
        <f>T("175.105")</f>
        <v>175.105</v>
      </c>
      <c r="D1733" t="str">
        <f>T("175.300")</f>
        <v>175.300</v>
      </c>
      <c r="E1733" t="str">
        <f>T("176.200")</f>
        <v>176.200</v>
      </c>
      <c r="F1733" t="str">
        <f>T("178.3120")</f>
        <v>178.3120</v>
      </c>
      <c r="G1733" t="str">
        <f>T("178.3800")</f>
        <v>178.3800</v>
      </c>
      <c r="H1733" t="str">
        <f>T("178.3850")</f>
        <v>178.3850</v>
      </c>
      <c r="I1733" t="str">
        <f>T("178.3870")</f>
        <v>178.3870</v>
      </c>
      <c r="X1733" t="s">
        <v>24767</v>
      </c>
    </row>
    <row r="1734" spans="1:30" x14ac:dyDescent="0.25">
      <c r="A1734" t="s">
        <v>13458</v>
      </c>
      <c r="B1734" t="s">
        <v>24768</v>
      </c>
      <c r="C1734" t="str">
        <f>T("175.300")</f>
        <v>175.300</v>
      </c>
      <c r="X1734" t="s">
        <v>24768</v>
      </c>
    </row>
    <row r="1735" spans="1:30" x14ac:dyDescent="0.25">
      <c r="A1735" t="s">
        <v>13459</v>
      </c>
      <c r="B1735" t="s">
        <v>24769</v>
      </c>
      <c r="C1735" t="str">
        <f>T("175.105")</f>
        <v>175.105</v>
      </c>
      <c r="D1735" t="str">
        <f>T("175.300")</f>
        <v>175.300</v>
      </c>
      <c r="X1735" t="s">
        <v>24769</v>
      </c>
      <c r="Y1735" t="s">
        <v>24770</v>
      </c>
      <c r="Z1735" t="s">
        <v>24771</v>
      </c>
    </row>
    <row r="1736" spans="1:30" x14ac:dyDescent="0.25">
      <c r="A1736" t="s">
        <v>13460</v>
      </c>
      <c r="B1736" t="s">
        <v>24772</v>
      </c>
      <c r="C1736" t="str">
        <f>T("176.170")</f>
        <v>176.170</v>
      </c>
      <c r="X1736" t="s">
        <v>24772</v>
      </c>
      <c r="Y1736" t="s">
        <v>24773</v>
      </c>
    </row>
    <row r="1737" spans="1:30" x14ac:dyDescent="0.25">
      <c r="A1737" t="s">
        <v>13461</v>
      </c>
      <c r="B1737" t="s">
        <v>24774</v>
      </c>
      <c r="X1737" t="s">
        <v>24774</v>
      </c>
      <c r="Y1737" t="s">
        <v>24775</v>
      </c>
      <c r="Z1737" t="s">
        <v>24776</v>
      </c>
      <c r="AA1737" t="s">
        <v>24777</v>
      </c>
    </row>
    <row r="1738" spans="1:30" x14ac:dyDescent="0.25">
      <c r="A1738" t="s">
        <v>13462</v>
      </c>
      <c r="B1738" t="s">
        <v>24778</v>
      </c>
      <c r="C1738" t="str">
        <f>T("176.180")</f>
        <v>176.180</v>
      </c>
      <c r="D1738" t="str">
        <f>T("177.1810")</f>
        <v>177.1810</v>
      </c>
      <c r="X1738" t="s">
        <v>24779</v>
      </c>
      <c r="Y1738" t="s">
        <v>24780</v>
      </c>
      <c r="Z1738" t="s">
        <v>24781</v>
      </c>
      <c r="AA1738" t="s">
        <v>24782</v>
      </c>
      <c r="AB1738" t="s">
        <v>24783</v>
      </c>
      <c r="AC1738" t="s">
        <v>24784</v>
      </c>
      <c r="AD1738" t="s">
        <v>24778</v>
      </c>
    </row>
    <row r="1739" spans="1:30" x14ac:dyDescent="0.25">
      <c r="A1739" t="s">
        <v>13463</v>
      </c>
      <c r="B1739" t="s">
        <v>24785</v>
      </c>
      <c r="C1739" t="str">
        <f>T("175.105")</f>
        <v>175.105</v>
      </c>
      <c r="X1739" t="s">
        <v>24785</v>
      </c>
      <c r="Y1739" t="s">
        <v>24786</v>
      </c>
      <c r="Z1739" t="s">
        <v>24787</v>
      </c>
    </row>
    <row r="1740" spans="1:30" x14ac:dyDescent="0.25">
      <c r="A1740" t="s">
        <v>13464</v>
      </c>
      <c r="B1740" t="s">
        <v>24788</v>
      </c>
      <c r="C1740" t="str">
        <f>T("175.105")</f>
        <v>175.105</v>
      </c>
      <c r="X1740" t="s">
        <v>24788</v>
      </c>
      <c r="Y1740" t="s">
        <v>24789</v>
      </c>
      <c r="Z1740" t="s">
        <v>24790</v>
      </c>
    </row>
    <row r="1741" spans="1:30" x14ac:dyDescent="0.25">
      <c r="A1741" t="s">
        <v>13465</v>
      </c>
      <c r="B1741" t="s">
        <v>24791</v>
      </c>
      <c r="C1741" t="str">
        <f>T("175.105")</f>
        <v>175.105</v>
      </c>
      <c r="X1741" t="s">
        <v>24791</v>
      </c>
      <c r="Y1741" t="s">
        <v>24792</v>
      </c>
      <c r="Z1741" t="s">
        <v>24793</v>
      </c>
    </row>
    <row r="1742" spans="1:30" x14ac:dyDescent="0.25">
      <c r="A1742" t="s">
        <v>13466</v>
      </c>
      <c r="B1742" t="s">
        <v>24794</v>
      </c>
      <c r="C1742" t="str">
        <f>T("176.210")</f>
        <v>176.210</v>
      </c>
      <c r="X1742" t="s">
        <v>24794</v>
      </c>
      <c r="Y1742" t="s">
        <v>24795</v>
      </c>
    </row>
    <row r="1743" spans="1:30" x14ac:dyDescent="0.25">
      <c r="A1743" t="s">
        <v>13467</v>
      </c>
      <c r="B1743" t="s">
        <v>24796</v>
      </c>
      <c r="C1743" t="str">
        <f>T("176.210")</f>
        <v>176.210</v>
      </c>
      <c r="D1743" t="str">
        <f>T("177.2800")</f>
        <v>177.2800</v>
      </c>
      <c r="X1743" t="s">
        <v>24797</v>
      </c>
      <c r="Y1743" t="s">
        <v>24798</v>
      </c>
      <c r="Z1743" t="s">
        <v>24796</v>
      </c>
    </row>
    <row r="1744" spans="1:30" x14ac:dyDescent="0.25">
      <c r="A1744" t="s">
        <v>13468</v>
      </c>
      <c r="B1744" t="s">
        <v>24799</v>
      </c>
      <c r="X1744" t="s">
        <v>24799</v>
      </c>
      <c r="Y1744" t="s">
        <v>24800</v>
      </c>
      <c r="Z1744" t="s">
        <v>24801</v>
      </c>
    </row>
    <row r="1745" spans="1:35" x14ac:dyDescent="0.25">
      <c r="A1745" t="s">
        <v>13469</v>
      </c>
      <c r="B1745" t="s">
        <v>24802</v>
      </c>
      <c r="C1745" t="str">
        <f>T("178.3130")</f>
        <v>178.3130</v>
      </c>
      <c r="X1745" t="s">
        <v>24802</v>
      </c>
      <c r="Y1745" t="s">
        <v>24803</v>
      </c>
    </row>
    <row r="1746" spans="1:35" x14ac:dyDescent="0.25">
      <c r="A1746" t="s">
        <v>13470</v>
      </c>
      <c r="B1746" t="s">
        <v>24804</v>
      </c>
      <c r="C1746" t="str">
        <f>T("178.3130")</f>
        <v>178.3130</v>
      </c>
      <c r="X1746" t="s">
        <v>24804</v>
      </c>
      <c r="Y1746" t="s">
        <v>24805</v>
      </c>
      <c r="Z1746" t="s">
        <v>24806</v>
      </c>
    </row>
    <row r="1747" spans="1:35" x14ac:dyDescent="0.25">
      <c r="A1747" t="s">
        <v>8705</v>
      </c>
      <c r="B1747" t="s">
        <v>24807</v>
      </c>
      <c r="C1747" t="str">
        <f>T("175.105")</f>
        <v>175.105</v>
      </c>
      <c r="D1747" t="str">
        <f>T("175.300")</f>
        <v>175.300</v>
      </c>
      <c r="E1747" t="str">
        <f>T("177.1680")</f>
        <v>177.1680</v>
      </c>
      <c r="F1747" t="str">
        <f>T("177.2470")</f>
        <v>177.2470</v>
      </c>
      <c r="G1747" t="str">
        <f>T("177.2480")</f>
        <v>177.2480</v>
      </c>
      <c r="H1747" t="str">
        <f>T("178.2010")</f>
        <v>178.2010</v>
      </c>
      <c r="I1747" t="str">
        <f>T("178.3570")</f>
        <v>178.3570</v>
      </c>
      <c r="J1747" t="str">
        <f>T("178.3910")</f>
        <v>178.3910</v>
      </c>
      <c r="X1747" t="s">
        <v>24807</v>
      </c>
      <c r="Y1747" t="s">
        <v>24808</v>
      </c>
      <c r="Z1747" t="s">
        <v>24809</v>
      </c>
      <c r="AA1747" t="s">
        <v>24810</v>
      </c>
      <c r="AB1747" t="s">
        <v>24811</v>
      </c>
      <c r="AC1747" t="s">
        <v>24812</v>
      </c>
      <c r="AD1747" t="s">
        <v>24813</v>
      </c>
      <c r="AE1747" t="s">
        <v>24814</v>
      </c>
      <c r="AF1747" t="s">
        <v>24815</v>
      </c>
      <c r="AG1747" t="s">
        <v>24816</v>
      </c>
      <c r="AH1747" t="s">
        <v>24817</v>
      </c>
      <c r="AI1747" t="s">
        <v>24818</v>
      </c>
    </row>
    <row r="1748" spans="1:35" x14ac:dyDescent="0.25">
      <c r="A1748" t="s">
        <v>13472</v>
      </c>
      <c r="B1748" t="s">
        <v>24819</v>
      </c>
      <c r="C1748" t="str">
        <f>T("175.300")</f>
        <v>175.300</v>
      </c>
      <c r="D1748" t="str">
        <f>T("181.25")</f>
        <v>181.25</v>
      </c>
      <c r="X1748" t="s">
        <v>24820</v>
      </c>
      <c r="Y1748" t="s">
        <v>24821</v>
      </c>
      <c r="Z1748" t="s">
        <v>24819</v>
      </c>
      <c r="AA1748" t="s">
        <v>24822</v>
      </c>
    </row>
    <row r="1749" spans="1:35" x14ac:dyDescent="0.25">
      <c r="A1749" t="s">
        <v>13475</v>
      </c>
      <c r="B1749" t="s">
        <v>24823</v>
      </c>
      <c r="C1749" t="str">
        <f>T("175.300")</f>
        <v>175.300</v>
      </c>
      <c r="X1749" t="s">
        <v>24823</v>
      </c>
      <c r="Y1749" t="s">
        <v>24824</v>
      </c>
      <c r="Z1749" t="s">
        <v>24825</v>
      </c>
      <c r="AA1749" t="s">
        <v>24826</v>
      </c>
      <c r="AB1749" t="s">
        <v>24827</v>
      </c>
      <c r="AC1749" t="s">
        <v>24828</v>
      </c>
    </row>
    <row r="1750" spans="1:35" x14ac:dyDescent="0.25">
      <c r="A1750" t="s">
        <v>13476</v>
      </c>
      <c r="B1750" t="s">
        <v>24829</v>
      </c>
      <c r="C1750" t="str">
        <f>T("175.320")</f>
        <v>175.320</v>
      </c>
      <c r="D1750" t="str">
        <f>T("177.1390")</f>
        <v>177.1390</v>
      </c>
      <c r="X1750" t="s">
        <v>24829</v>
      </c>
      <c r="Y1750" t="s">
        <v>24830</v>
      </c>
      <c r="Z1750" t="s">
        <v>24831</v>
      </c>
      <c r="AA1750" t="s">
        <v>24832</v>
      </c>
      <c r="AB1750" t="s">
        <v>24833</v>
      </c>
    </row>
    <row r="1751" spans="1:35" x14ac:dyDescent="0.25">
      <c r="A1751" t="s">
        <v>13477</v>
      </c>
      <c r="B1751" t="s">
        <v>24834</v>
      </c>
      <c r="C1751" t="str">
        <f>T("178.2650")</f>
        <v>178.2650</v>
      </c>
      <c r="X1751" t="s">
        <v>24835</v>
      </c>
      <c r="Y1751" t="s">
        <v>24836</v>
      </c>
      <c r="Z1751" t="s">
        <v>24837</v>
      </c>
      <c r="AA1751" t="s">
        <v>24838</v>
      </c>
      <c r="AB1751" t="s">
        <v>24839</v>
      </c>
    </row>
    <row r="1752" spans="1:35" x14ac:dyDescent="0.25">
      <c r="A1752" t="s">
        <v>13478</v>
      </c>
      <c r="B1752" t="s">
        <v>24840</v>
      </c>
      <c r="C1752" t="str">
        <f>T("175.300")</f>
        <v>175.300</v>
      </c>
      <c r="X1752" t="s">
        <v>24841</v>
      </c>
      <c r="Y1752" t="s">
        <v>24842</v>
      </c>
      <c r="Z1752" t="s">
        <v>24843</v>
      </c>
    </row>
    <row r="1753" spans="1:35" x14ac:dyDescent="0.25">
      <c r="A1753" t="s">
        <v>13479</v>
      </c>
      <c r="B1753" t="s">
        <v>24844</v>
      </c>
      <c r="C1753" t="str">
        <f>T("175.105")</f>
        <v>175.105</v>
      </c>
      <c r="X1753" t="s">
        <v>24844</v>
      </c>
      <c r="Y1753" t="s">
        <v>24845</v>
      </c>
      <c r="Z1753" t="s">
        <v>24846</v>
      </c>
      <c r="AA1753" t="s">
        <v>24847</v>
      </c>
      <c r="AB1753" t="s">
        <v>24848</v>
      </c>
      <c r="AC1753" t="s">
        <v>24849</v>
      </c>
    </row>
    <row r="1754" spans="1:35" x14ac:dyDescent="0.25">
      <c r="A1754" t="s">
        <v>13480</v>
      </c>
      <c r="B1754" t="s">
        <v>24850</v>
      </c>
      <c r="C1754" t="str">
        <f>T("176.180")</f>
        <v>176.180</v>
      </c>
      <c r="D1754" t="str">
        <f>T("176.210")</f>
        <v>176.210</v>
      </c>
      <c r="E1754" t="str">
        <f>T("177.2600")</f>
        <v>177.2600</v>
      </c>
      <c r="F1754" t="str">
        <f>T("177.2800")</f>
        <v>177.2800</v>
      </c>
      <c r="X1754" t="s">
        <v>24851</v>
      </c>
      <c r="Y1754" t="s">
        <v>24852</v>
      </c>
    </row>
    <row r="1755" spans="1:35" x14ac:dyDescent="0.25">
      <c r="A1755" t="s">
        <v>13481</v>
      </c>
      <c r="B1755" t="s">
        <v>24853</v>
      </c>
      <c r="C1755" t="str">
        <f>T("176.170")</f>
        <v>176.170</v>
      </c>
      <c r="X1755" t="s">
        <v>24854</v>
      </c>
      <c r="Y1755" t="s">
        <v>24855</v>
      </c>
      <c r="Z1755" t="s">
        <v>24856</v>
      </c>
      <c r="AA1755" t="s">
        <v>24857</v>
      </c>
      <c r="AB1755" t="s">
        <v>24858</v>
      </c>
      <c r="AC1755" t="s">
        <v>24853</v>
      </c>
      <c r="AD1755" t="s">
        <v>24859</v>
      </c>
    </row>
    <row r="1756" spans="1:35" x14ac:dyDescent="0.25">
      <c r="A1756" t="s">
        <v>13482</v>
      </c>
      <c r="B1756" t="s">
        <v>24860</v>
      </c>
      <c r="C1756" t="str">
        <f>T("175.105")</f>
        <v>175.105</v>
      </c>
      <c r="D1756" t="str">
        <f>T("175.300")</f>
        <v>175.300</v>
      </c>
      <c r="E1756" t="str">
        <f>T("176.180")</f>
        <v>176.180</v>
      </c>
      <c r="F1756" t="str">
        <f>T("176.210")</f>
        <v>176.210</v>
      </c>
      <c r="G1756" t="str">
        <f>T("177.2800")</f>
        <v>177.2800</v>
      </c>
      <c r="X1756" t="s">
        <v>24861</v>
      </c>
      <c r="Y1756" t="s">
        <v>24862</v>
      </c>
      <c r="Z1756" t="s">
        <v>24863</v>
      </c>
    </row>
    <row r="1757" spans="1:35" x14ac:dyDescent="0.25">
      <c r="A1757" t="s">
        <v>13483</v>
      </c>
      <c r="B1757" t="s">
        <v>24864</v>
      </c>
      <c r="C1757" t="str">
        <f>T("176.210")</f>
        <v>176.210</v>
      </c>
      <c r="X1757" t="s">
        <v>24864</v>
      </c>
      <c r="Y1757" t="s">
        <v>24865</v>
      </c>
      <c r="Z1757" t="s">
        <v>24866</v>
      </c>
    </row>
    <row r="1758" spans="1:35" x14ac:dyDescent="0.25">
      <c r="A1758" t="s">
        <v>13484</v>
      </c>
      <c r="B1758" t="s">
        <v>24867</v>
      </c>
      <c r="C1758" t="str">
        <f>T("178.2010")</f>
        <v>178.2010</v>
      </c>
      <c r="X1758" t="s">
        <v>24868</v>
      </c>
      <c r="Y1758" t="s">
        <v>24869</v>
      </c>
      <c r="Z1758" t="s">
        <v>24870</v>
      </c>
      <c r="AA1758" t="s">
        <v>24867</v>
      </c>
    </row>
    <row r="1759" spans="1:35" x14ac:dyDescent="0.25">
      <c r="A1759" t="s">
        <v>13485</v>
      </c>
      <c r="B1759" t="s">
        <v>24871</v>
      </c>
      <c r="C1759" t="str">
        <f>T("175.105")</f>
        <v>175.105</v>
      </c>
      <c r="D1759" t="str">
        <f>T("175.300")</f>
        <v>175.300</v>
      </c>
      <c r="E1759" t="str">
        <f>T("177.1390")</f>
        <v>177.1390</v>
      </c>
      <c r="F1759" t="str">
        <f>T("177.2420")</f>
        <v>177.2420</v>
      </c>
      <c r="X1759" t="s">
        <v>24872</v>
      </c>
      <c r="Y1759" t="s">
        <v>24873</v>
      </c>
      <c r="Z1759" t="s">
        <v>24874</v>
      </c>
      <c r="AA1759" t="s">
        <v>24875</v>
      </c>
      <c r="AB1759" t="s">
        <v>24876</v>
      </c>
    </row>
    <row r="1760" spans="1:35" x14ac:dyDescent="0.25">
      <c r="A1760" t="s">
        <v>13486</v>
      </c>
      <c r="B1760" t="s">
        <v>24877</v>
      </c>
      <c r="C1760" t="str">
        <f>T("176.170")</f>
        <v>176.170</v>
      </c>
      <c r="X1760" t="s">
        <v>24878</v>
      </c>
      <c r="Y1760" t="s">
        <v>24879</v>
      </c>
      <c r="Z1760" t="s">
        <v>24880</v>
      </c>
      <c r="AA1760" t="s">
        <v>24881</v>
      </c>
    </row>
    <row r="1761" spans="1:30" x14ac:dyDescent="0.25">
      <c r="A1761" t="s">
        <v>13488</v>
      </c>
      <c r="B1761" t="s">
        <v>24882</v>
      </c>
      <c r="C1761" t="str">
        <f t="shared" ref="C1761:C1766" si="6">T("175.105")</f>
        <v>175.105</v>
      </c>
      <c r="D1761" t="str">
        <f>T("175.300")</f>
        <v>175.300</v>
      </c>
      <c r="E1761" t="str">
        <f>T("176.180")</f>
        <v>176.180</v>
      </c>
      <c r="X1761" t="s">
        <v>24882</v>
      </c>
      <c r="Y1761" t="s">
        <v>24883</v>
      </c>
    </row>
    <row r="1762" spans="1:30" x14ac:dyDescent="0.25">
      <c r="A1762" t="s">
        <v>13489</v>
      </c>
      <c r="B1762" t="s">
        <v>24884</v>
      </c>
      <c r="C1762" t="str">
        <f t="shared" si="6"/>
        <v>175.105</v>
      </c>
      <c r="D1762" t="str">
        <f>T("175.300")</f>
        <v>175.300</v>
      </c>
      <c r="E1762" t="str">
        <f>T("176.180")</f>
        <v>176.180</v>
      </c>
      <c r="F1762" t="str">
        <f>T("177.1200")</f>
        <v>177.1200</v>
      </c>
      <c r="X1762" t="s">
        <v>24884</v>
      </c>
      <c r="Y1762" t="s">
        <v>24885</v>
      </c>
      <c r="Z1762" t="s">
        <v>24886</v>
      </c>
      <c r="AA1762" t="s">
        <v>24887</v>
      </c>
    </row>
    <row r="1763" spans="1:30" x14ac:dyDescent="0.25">
      <c r="A1763" t="s">
        <v>13490</v>
      </c>
      <c r="B1763" t="s">
        <v>24888</v>
      </c>
      <c r="C1763" t="str">
        <f t="shared" si="6"/>
        <v>175.105</v>
      </c>
      <c r="D1763" t="str">
        <f>T("175.300")</f>
        <v>175.300</v>
      </c>
      <c r="E1763" t="str">
        <f>T("175.320")</f>
        <v>175.320</v>
      </c>
      <c r="F1763" t="str">
        <f>T("177.1200")</f>
        <v>177.1200</v>
      </c>
      <c r="G1763" t="str">
        <f>T("177.1630")</f>
        <v>177.1630</v>
      </c>
      <c r="H1763" t="str">
        <f>T("177.2260")</f>
        <v>177.2260</v>
      </c>
      <c r="X1763" t="s">
        <v>24889</v>
      </c>
      <c r="Y1763" t="s">
        <v>24890</v>
      </c>
      <c r="Z1763" t="s">
        <v>24888</v>
      </c>
      <c r="AA1763" t="s">
        <v>24891</v>
      </c>
    </row>
    <row r="1764" spans="1:30" x14ac:dyDescent="0.25">
      <c r="A1764" t="s">
        <v>13491</v>
      </c>
      <c r="B1764" t="s">
        <v>24892</v>
      </c>
      <c r="C1764" t="str">
        <f t="shared" si="6"/>
        <v>175.105</v>
      </c>
      <c r="D1764" t="str">
        <f>T("175.300")</f>
        <v>175.300</v>
      </c>
      <c r="E1764" t="str">
        <f>T("176.180")</f>
        <v>176.180</v>
      </c>
      <c r="X1764" t="s">
        <v>24892</v>
      </c>
      <c r="Y1764" t="s">
        <v>24893</v>
      </c>
      <c r="Z1764" t="s">
        <v>24894</v>
      </c>
      <c r="AA1764" t="s">
        <v>24895</v>
      </c>
    </row>
    <row r="1765" spans="1:30" x14ac:dyDescent="0.25">
      <c r="A1765" t="s">
        <v>13492</v>
      </c>
      <c r="B1765" t="s">
        <v>24896</v>
      </c>
      <c r="C1765" t="str">
        <f t="shared" si="6"/>
        <v>175.105</v>
      </c>
      <c r="D1765" t="str">
        <f>T("175.300")</f>
        <v>175.300</v>
      </c>
      <c r="E1765" t="str">
        <f>T("176.180")</f>
        <v>176.180</v>
      </c>
      <c r="F1765" t="str">
        <f>T("177.1200")</f>
        <v>177.1200</v>
      </c>
      <c r="X1765" t="s">
        <v>24896</v>
      </c>
      <c r="Y1765" t="s">
        <v>24897</v>
      </c>
      <c r="Z1765" t="s">
        <v>24898</v>
      </c>
      <c r="AA1765" t="s">
        <v>24899</v>
      </c>
    </row>
    <row r="1766" spans="1:30" x14ac:dyDescent="0.25">
      <c r="A1766" t="s">
        <v>13493</v>
      </c>
      <c r="B1766" t="s">
        <v>24900</v>
      </c>
      <c r="C1766" t="str">
        <f t="shared" si="6"/>
        <v>175.105</v>
      </c>
      <c r="D1766" t="str">
        <f>T("175.320")</f>
        <v>175.320</v>
      </c>
      <c r="E1766" t="str">
        <f>T("176.170")</f>
        <v>176.170</v>
      </c>
      <c r="F1766" t="str">
        <f>T("176.200")</f>
        <v>176.200</v>
      </c>
      <c r="G1766" t="str">
        <f>T("177.1200")</f>
        <v>177.1200</v>
      </c>
      <c r="H1766" t="str">
        <f>T("177.2260")</f>
        <v>177.2260</v>
      </c>
      <c r="X1766" t="s">
        <v>24901</v>
      </c>
      <c r="Y1766" t="s">
        <v>24902</v>
      </c>
    </row>
    <row r="1767" spans="1:30" x14ac:dyDescent="0.25">
      <c r="A1767" t="s">
        <v>13494</v>
      </c>
      <c r="B1767" t="s">
        <v>24903</v>
      </c>
      <c r="C1767" t="str">
        <f>T("178.3910")</f>
        <v>178.3910</v>
      </c>
      <c r="X1767" t="s">
        <v>24903</v>
      </c>
      <c r="Y1767" t="s">
        <v>24904</v>
      </c>
      <c r="Z1767" t="s">
        <v>24905</v>
      </c>
      <c r="AA1767" t="s">
        <v>24906</v>
      </c>
      <c r="AB1767" t="s">
        <v>24907</v>
      </c>
      <c r="AC1767" t="s">
        <v>24908</v>
      </c>
      <c r="AD1767" t="s">
        <v>24909</v>
      </c>
    </row>
    <row r="1768" spans="1:30" x14ac:dyDescent="0.25">
      <c r="A1768" t="s">
        <v>13495</v>
      </c>
      <c r="B1768" t="s">
        <v>24910</v>
      </c>
      <c r="C1768" t="str">
        <f>T("178.3400")</f>
        <v>178.3400</v>
      </c>
      <c r="X1768" t="s">
        <v>24911</v>
      </c>
      <c r="Y1768" t="s">
        <v>24912</v>
      </c>
      <c r="Z1768" t="s">
        <v>24913</v>
      </c>
      <c r="AA1768" t="s">
        <v>24914</v>
      </c>
      <c r="AB1768" t="s">
        <v>24915</v>
      </c>
      <c r="AC1768" t="s">
        <v>24910</v>
      </c>
    </row>
    <row r="1769" spans="1:30" x14ac:dyDescent="0.25">
      <c r="A1769" t="s">
        <v>13496</v>
      </c>
      <c r="B1769" t="s">
        <v>24916</v>
      </c>
      <c r="C1769" t="str">
        <f>T("176.170")</f>
        <v>176.170</v>
      </c>
      <c r="X1769" t="s">
        <v>24916</v>
      </c>
      <c r="Y1769" t="s">
        <v>24917</v>
      </c>
      <c r="Z1769" t="s">
        <v>24918</v>
      </c>
      <c r="AA1769" t="s">
        <v>24919</v>
      </c>
    </row>
    <row r="1770" spans="1:30" x14ac:dyDescent="0.25">
      <c r="A1770" t="s">
        <v>13497</v>
      </c>
      <c r="B1770" t="s">
        <v>24920</v>
      </c>
      <c r="C1770" t="str">
        <f>T("175.105")</f>
        <v>175.105</v>
      </c>
      <c r="D1770" t="str">
        <f>T("175.300")</f>
        <v>175.300</v>
      </c>
      <c r="X1770" t="s">
        <v>24920</v>
      </c>
      <c r="Y1770" t="s">
        <v>24921</v>
      </c>
      <c r="Z1770" t="s">
        <v>24922</v>
      </c>
    </row>
    <row r="1771" spans="1:30" x14ac:dyDescent="0.25">
      <c r="A1771" t="s">
        <v>13499</v>
      </c>
      <c r="B1771" t="s">
        <v>24923</v>
      </c>
      <c r="C1771" t="str">
        <f>T("175.105")</f>
        <v>175.105</v>
      </c>
      <c r="D1771" t="str">
        <f>T("175.300")</f>
        <v>175.300</v>
      </c>
      <c r="E1771" t="str">
        <f>T("176.180")</f>
        <v>176.180</v>
      </c>
      <c r="F1771" t="str">
        <f>T("177.1200")</f>
        <v>177.1200</v>
      </c>
      <c r="X1771" t="s">
        <v>24923</v>
      </c>
      <c r="Y1771" t="s">
        <v>24924</v>
      </c>
      <c r="Z1771" t="s">
        <v>24925</v>
      </c>
    </row>
    <row r="1772" spans="1:30" x14ac:dyDescent="0.25">
      <c r="A1772" t="s">
        <v>13500</v>
      </c>
      <c r="B1772" t="s">
        <v>24926</v>
      </c>
      <c r="C1772" t="str">
        <f>T("175.320")</f>
        <v>175.320</v>
      </c>
      <c r="X1772" t="s">
        <v>24927</v>
      </c>
      <c r="Y1772" t="s">
        <v>24928</v>
      </c>
    </row>
    <row r="1773" spans="1:30" x14ac:dyDescent="0.25">
      <c r="A1773" t="s">
        <v>13501</v>
      </c>
      <c r="B1773" t="s">
        <v>24929</v>
      </c>
      <c r="C1773" t="str">
        <f>T("175.105")</f>
        <v>175.105</v>
      </c>
      <c r="D1773" t="str">
        <f>T("175.320")</f>
        <v>175.320</v>
      </c>
      <c r="E1773" t="str">
        <f>T("176.170")</f>
        <v>176.170</v>
      </c>
      <c r="F1773" t="str">
        <f>T("176.200")</f>
        <v>176.200</v>
      </c>
      <c r="G1773" t="str">
        <f>T("177.1200")</f>
        <v>177.1200</v>
      </c>
      <c r="H1773" t="str">
        <f>T("177.2260")</f>
        <v>177.2260</v>
      </c>
      <c r="I1773" t="str">
        <f>T("178.3910")</f>
        <v>178.3910</v>
      </c>
      <c r="X1773" t="s">
        <v>24930</v>
      </c>
      <c r="Y1773" t="s">
        <v>24931</v>
      </c>
    </row>
    <row r="1774" spans="1:30" x14ac:dyDescent="0.25">
      <c r="A1774" t="s">
        <v>13502</v>
      </c>
      <c r="B1774" t="s">
        <v>24932</v>
      </c>
      <c r="C1774" t="str">
        <f>T("175.320")</f>
        <v>175.320</v>
      </c>
      <c r="D1774" t="str">
        <f>T("176.170")</f>
        <v>176.170</v>
      </c>
      <c r="X1774" t="s">
        <v>24933</v>
      </c>
      <c r="Y1774" t="s">
        <v>24934</v>
      </c>
      <c r="Z1774" t="s">
        <v>24935</v>
      </c>
    </row>
    <row r="1775" spans="1:30" x14ac:dyDescent="0.25">
      <c r="A1775" t="s">
        <v>13503</v>
      </c>
      <c r="B1775" t="s">
        <v>24936</v>
      </c>
      <c r="C1775" t="str">
        <f>T("175.320")</f>
        <v>175.320</v>
      </c>
      <c r="D1775" t="str">
        <f>T("176.170")</f>
        <v>176.170</v>
      </c>
      <c r="X1775" t="s">
        <v>24937</v>
      </c>
      <c r="Y1775" t="s">
        <v>24938</v>
      </c>
      <c r="Z1775" t="s">
        <v>24939</v>
      </c>
      <c r="AA1775" t="s">
        <v>24940</v>
      </c>
    </row>
    <row r="1776" spans="1:30" x14ac:dyDescent="0.25">
      <c r="A1776" t="s">
        <v>8541</v>
      </c>
      <c r="B1776" t="s">
        <v>24941</v>
      </c>
      <c r="C1776" t="str">
        <f>T("175.105")</f>
        <v>175.105</v>
      </c>
      <c r="D1776" t="str">
        <f>T("176.180")</f>
        <v>176.180</v>
      </c>
      <c r="E1776" t="str">
        <f>T("176.300")</f>
        <v>176.300</v>
      </c>
      <c r="F1776" t="str">
        <f>T("177.1850")</f>
        <v>177.1850</v>
      </c>
      <c r="X1776" t="s">
        <v>24941</v>
      </c>
      <c r="Y1776" t="s">
        <v>24942</v>
      </c>
      <c r="Z1776" t="s">
        <v>24943</v>
      </c>
    </row>
    <row r="1777" spans="1:30" x14ac:dyDescent="0.25">
      <c r="A1777" t="s">
        <v>13504</v>
      </c>
      <c r="B1777" t="s">
        <v>24944</v>
      </c>
      <c r="C1777" t="str">
        <f>T("177.2600")</f>
        <v>177.2600</v>
      </c>
      <c r="X1777" t="s">
        <v>24945</v>
      </c>
      <c r="Y1777" t="s">
        <v>24946</v>
      </c>
      <c r="Z1777" t="s">
        <v>24947</v>
      </c>
      <c r="AA1777" t="s">
        <v>24948</v>
      </c>
    </row>
    <row r="1778" spans="1:30" x14ac:dyDescent="0.25">
      <c r="A1778" t="s">
        <v>13506</v>
      </c>
      <c r="B1778" t="s">
        <v>24949</v>
      </c>
      <c r="C1778" t="str">
        <f>T("175.105")</f>
        <v>175.105</v>
      </c>
      <c r="D1778" t="str">
        <f>T("177.2420")</f>
        <v>177.2420</v>
      </c>
      <c r="E1778" t="str">
        <f>T("178.3690")</f>
        <v>178.3690</v>
      </c>
      <c r="X1778" t="s">
        <v>24949</v>
      </c>
      <c r="Y1778" t="s">
        <v>24950</v>
      </c>
      <c r="Z1778" t="s">
        <v>24951</v>
      </c>
      <c r="AA1778" t="s">
        <v>24952</v>
      </c>
    </row>
    <row r="1779" spans="1:30" x14ac:dyDescent="0.25">
      <c r="A1779" t="s">
        <v>13507</v>
      </c>
      <c r="B1779" t="s">
        <v>24953</v>
      </c>
      <c r="C1779" t="str">
        <f>T("176.170")</f>
        <v>176.170</v>
      </c>
      <c r="X1779" t="s">
        <v>24953</v>
      </c>
      <c r="Y1779" t="s">
        <v>24954</v>
      </c>
      <c r="Z1779" t="s">
        <v>24955</v>
      </c>
    </row>
    <row r="1780" spans="1:30" x14ac:dyDescent="0.25">
      <c r="A1780" t="s">
        <v>13508</v>
      </c>
      <c r="B1780" t="s">
        <v>24956</v>
      </c>
      <c r="X1780" t="s">
        <v>24956</v>
      </c>
      <c r="Y1780" t="s">
        <v>24957</v>
      </c>
      <c r="Z1780" t="s">
        <v>24958</v>
      </c>
    </row>
    <row r="1781" spans="1:30" x14ac:dyDescent="0.25">
      <c r="A1781" t="s">
        <v>13509</v>
      </c>
      <c r="B1781" t="s">
        <v>24959</v>
      </c>
      <c r="C1781" t="str">
        <f>T("175.300")</f>
        <v>175.300</v>
      </c>
      <c r="X1781" t="s">
        <v>24959</v>
      </c>
      <c r="Y1781" t="s">
        <v>24960</v>
      </c>
      <c r="Z1781" t="s">
        <v>24961</v>
      </c>
    </row>
    <row r="1782" spans="1:30" x14ac:dyDescent="0.25">
      <c r="A1782" t="s">
        <v>13510</v>
      </c>
      <c r="B1782" t="s">
        <v>24962</v>
      </c>
      <c r="C1782" t="str">
        <f>T("177.1520")</f>
        <v>177.1520</v>
      </c>
      <c r="X1782" t="s">
        <v>24963</v>
      </c>
      <c r="Y1782" t="s">
        <v>24964</v>
      </c>
      <c r="Z1782" t="s">
        <v>24965</v>
      </c>
      <c r="AA1782" t="s">
        <v>24966</v>
      </c>
      <c r="AB1782" t="s">
        <v>24967</v>
      </c>
      <c r="AC1782" t="s">
        <v>24968</v>
      </c>
      <c r="AD1782" t="s">
        <v>24969</v>
      </c>
    </row>
    <row r="1783" spans="1:30" x14ac:dyDescent="0.25">
      <c r="A1783" t="s">
        <v>13511</v>
      </c>
      <c r="B1783" t="s">
        <v>24970</v>
      </c>
      <c r="C1783" t="str">
        <f>T("175.300")</f>
        <v>175.300</v>
      </c>
      <c r="X1783" t="s">
        <v>24970</v>
      </c>
      <c r="Y1783" t="s">
        <v>24971</v>
      </c>
    </row>
    <row r="1784" spans="1:30" x14ac:dyDescent="0.25">
      <c r="A1784" t="s">
        <v>13512</v>
      </c>
      <c r="B1784" t="s">
        <v>24972</v>
      </c>
      <c r="C1784" t="str">
        <f>T("175.320")</f>
        <v>175.320</v>
      </c>
      <c r="X1784" t="s">
        <v>24973</v>
      </c>
      <c r="Y1784" t="s">
        <v>24974</v>
      </c>
      <c r="Z1784" t="s">
        <v>24975</v>
      </c>
      <c r="AA1784" t="s">
        <v>24976</v>
      </c>
    </row>
    <row r="1785" spans="1:30" x14ac:dyDescent="0.25">
      <c r="A1785" t="s">
        <v>13513</v>
      </c>
      <c r="B1785" t="s">
        <v>24977</v>
      </c>
      <c r="C1785" t="str">
        <f>T("176.210")</f>
        <v>176.210</v>
      </c>
      <c r="D1785" t="str">
        <f>T("177.2800")</f>
        <v>177.2800</v>
      </c>
      <c r="X1785" t="s">
        <v>24978</v>
      </c>
      <c r="Y1785" t="s">
        <v>24979</v>
      </c>
      <c r="Z1785" t="s">
        <v>24980</v>
      </c>
    </row>
    <row r="1786" spans="1:30" x14ac:dyDescent="0.25">
      <c r="A1786" t="s">
        <v>13514</v>
      </c>
      <c r="B1786" t="s">
        <v>24981</v>
      </c>
      <c r="C1786" t="str">
        <f>T("175.105")</f>
        <v>175.105</v>
      </c>
      <c r="X1786" t="s">
        <v>24982</v>
      </c>
      <c r="Y1786" t="s">
        <v>24983</v>
      </c>
      <c r="Z1786" t="s">
        <v>24984</v>
      </c>
    </row>
    <row r="1787" spans="1:30" x14ac:dyDescent="0.25">
      <c r="A1787" t="s">
        <v>13515</v>
      </c>
      <c r="B1787" t="s">
        <v>24985</v>
      </c>
      <c r="C1787" t="str">
        <f>T("175.125")</f>
        <v>175.125</v>
      </c>
      <c r="D1787" t="str">
        <f>T("177.2600")</f>
        <v>177.2600</v>
      </c>
      <c r="X1787" t="s">
        <v>24985</v>
      </c>
      <c r="Y1787" t="s">
        <v>24986</v>
      </c>
    </row>
    <row r="1788" spans="1:30" x14ac:dyDescent="0.25">
      <c r="A1788" t="s">
        <v>13516</v>
      </c>
      <c r="B1788" t="s">
        <v>24987</v>
      </c>
      <c r="C1788" t="str">
        <f>T("175.105")</f>
        <v>175.105</v>
      </c>
      <c r="D1788" t="str">
        <f>T("175.300")</f>
        <v>175.300</v>
      </c>
      <c r="X1788" t="s">
        <v>24987</v>
      </c>
      <c r="Y1788" t="s">
        <v>24988</v>
      </c>
      <c r="Z1788" t="s">
        <v>24989</v>
      </c>
    </row>
    <row r="1789" spans="1:30" x14ac:dyDescent="0.25">
      <c r="A1789" t="s">
        <v>13517</v>
      </c>
      <c r="B1789" t="s">
        <v>24990</v>
      </c>
      <c r="C1789" t="str">
        <f>T("177.2600")</f>
        <v>177.2600</v>
      </c>
      <c r="X1789" t="s">
        <v>24991</v>
      </c>
      <c r="Y1789" t="s">
        <v>24992</v>
      </c>
    </row>
    <row r="1790" spans="1:30" x14ac:dyDescent="0.25">
      <c r="A1790" t="s">
        <v>13518</v>
      </c>
      <c r="B1790" t="s">
        <v>24993</v>
      </c>
      <c r="C1790" t="str">
        <f>T("176.210")</f>
        <v>176.210</v>
      </c>
      <c r="D1790" t="str">
        <f>T("178.1010")</f>
        <v>178.1010</v>
      </c>
      <c r="X1790" t="s">
        <v>24993</v>
      </c>
      <c r="Y1790" t="s">
        <v>24994</v>
      </c>
      <c r="Z1790" t="s">
        <v>24995</v>
      </c>
    </row>
    <row r="1791" spans="1:30" x14ac:dyDescent="0.25">
      <c r="A1791" t="s">
        <v>13519</v>
      </c>
      <c r="B1791" t="s">
        <v>24996</v>
      </c>
      <c r="C1791" t="str">
        <f>T("176.170")</f>
        <v>176.170</v>
      </c>
      <c r="D1791" t="str">
        <f>T("176.180")</f>
        <v>176.180</v>
      </c>
      <c r="E1791" t="str">
        <f>T("177.2800")</f>
        <v>177.2800</v>
      </c>
      <c r="X1791" t="s">
        <v>24997</v>
      </c>
      <c r="Y1791" t="s">
        <v>24998</v>
      </c>
      <c r="Z1791" t="s">
        <v>24999</v>
      </c>
    </row>
    <row r="1792" spans="1:30" x14ac:dyDescent="0.25">
      <c r="A1792" t="s">
        <v>13520</v>
      </c>
      <c r="B1792" t="s">
        <v>25000</v>
      </c>
      <c r="C1792" t="str">
        <f>T("175.300")</f>
        <v>175.300</v>
      </c>
      <c r="X1792" t="s">
        <v>25001</v>
      </c>
      <c r="Y1792" t="s">
        <v>25002</v>
      </c>
      <c r="Z1792" t="s">
        <v>25003</v>
      </c>
    </row>
    <row r="1793" spans="1:31" x14ac:dyDescent="0.25">
      <c r="A1793" t="s">
        <v>13521</v>
      </c>
      <c r="B1793" t="s">
        <v>25004</v>
      </c>
      <c r="C1793" t="str">
        <f>T("176.210")</f>
        <v>176.210</v>
      </c>
      <c r="X1793" t="s">
        <v>25005</v>
      </c>
    </row>
    <row r="1794" spans="1:31" x14ac:dyDescent="0.25">
      <c r="A1794" t="s">
        <v>13522</v>
      </c>
      <c r="B1794" t="s">
        <v>25006</v>
      </c>
      <c r="C1794" t="str">
        <f>T("176.180")</f>
        <v>176.180</v>
      </c>
      <c r="X1794" t="s">
        <v>25006</v>
      </c>
      <c r="Y1794" t="s">
        <v>25007</v>
      </c>
      <c r="Z1794" t="s">
        <v>25008</v>
      </c>
      <c r="AA1794" t="s">
        <v>25009</v>
      </c>
    </row>
    <row r="1795" spans="1:31" x14ac:dyDescent="0.25">
      <c r="A1795" t="s">
        <v>13523</v>
      </c>
      <c r="B1795" t="s">
        <v>25010</v>
      </c>
      <c r="C1795" t="str">
        <f>T("175.105")</f>
        <v>175.105</v>
      </c>
      <c r="X1795" t="s">
        <v>25010</v>
      </c>
      <c r="Y1795" t="s">
        <v>25011</v>
      </c>
      <c r="Z1795" t="s">
        <v>25012</v>
      </c>
      <c r="AA1795" t="s">
        <v>25013</v>
      </c>
      <c r="AB1795" t="s">
        <v>25014</v>
      </c>
    </row>
    <row r="1796" spans="1:31" x14ac:dyDescent="0.25">
      <c r="A1796" t="s">
        <v>13524</v>
      </c>
      <c r="B1796" t="s">
        <v>25015</v>
      </c>
      <c r="C1796" t="str">
        <f>T("175.300")</f>
        <v>175.300</v>
      </c>
      <c r="X1796" t="s">
        <v>25015</v>
      </c>
      <c r="Y1796" t="s">
        <v>25016</v>
      </c>
      <c r="Z1796" t="s">
        <v>25017</v>
      </c>
      <c r="AA1796" t="s">
        <v>25018</v>
      </c>
    </row>
    <row r="1797" spans="1:31" x14ac:dyDescent="0.25">
      <c r="A1797" t="s">
        <v>13525</v>
      </c>
      <c r="B1797" t="s">
        <v>25019</v>
      </c>
      <c r="C1797" t="str">
        <f>T("175.105")</f>
        <v>175.105</v>
      </c>
      <c r="D1797" t="str">
        <f>T("175.300")</f>
        <v>175.300</v>
      </c>
      <c r="E1797" t="str">
        <f>T("178.3400")</f>
        <v>178.3400</v>
      </c>
      <c r="F1797" t="str">
        <f>T("178.3870")</f>
        <v>178.3870</v>
      </c>
      <c r="X1797" t="s">
        <v>25019</v>
      </c>
    </row>
    <row r="1798" spans="1:31" x14ac:dyDescent="0.25">
      <c r="A1798" t="s">
        <v>13526</v>
      </c>
      <c r="B1798" t="s">
        <v>25020</v>
      </c>
      <c r="C1798" t="str">
        <f>T("175.105")</f>
        <v>175.105</v>
      </c>
      <c r="X1798" t="s">
        <v>25020</v>
      </c>
      <c r="Y1798" t="s">
        <v>25021</v>
      </c>
      <c r="Z1798" t="s">
        <v>25022</v>
      </c>
    </row>
    <row r="1799" spans="1:31" x14ac:dyDescent="0.25">
      <c r="A1799" t="s">
        <v>13527</v>
      </c>
      <c r="B1799" t="s">
        <v>25023</v>
      </c>
      <c r="C1799" t="str">
        <f>T("176.170")</f>
        <v>176.170</v>
      </c>
      <c r="X1799" t="s">
        <v>25024</v>
      </c>
      <c r="Y1799" t="s">
        <v>25025</v>
      </c>
      <c r="Z1799" t="s">
        <v>25026</v>
      </c>
    </row>
    <row r="1800" spans="1:31" x14ac:dyDescent="0.25">
      <c r="A1800" t="s">
        <v>13528</v>
      </c>
      <c r="B1800" t="s">
        <v>25027</v>
      </c>
      <c r="C1800" t="str">
        <f>T("178.3297")</f>
        <v>178.3297</v>
      </c>
      <c r="X1800" t="s">
        <v>25028</v>
      </c>
      <c r="Y1800" t="s">
        <v>25029</v>
      </c>
      <c r="Z1800" t="s">
        <v>25027</v>
      </c>
      <c r="AA1800" t="s">
        <v>25030</v>
      </c>
      <c r="AB1800" t="s">
        <v>25031</v>
      </c>
      <c r="AC1800" t="s">
        <v>25032</v>
      </c>
    </row>
    <row r="1801" spans="1:31" x14ac:dyDescent="0.25">
      <c r="A1801" t="s">
        <v>13529</v>
      </c>
      <c r="B1801" t="s">
        <v>25033</v>
      </c>
      <c r="C1801" t="str">
        <f>T("178.3297")</f>
        <v>178.3297</v>
      </c>
      <c r="X1801" t="s">
        <v>25033</v>
      </c>
      <c r="Y1801" t="s">
        <v>25034</v>
      </c>
      <c r="Z1801" t="s">
        <v>25035</v>
      </c>
      <c r="AA1801" t="s">
        <v>25036</v>
      </c>
      <c r="AB1801" t="s">
        <v>25037</v>
      </c>
      <c r="AC1801" t="s">
        <v>25038</v>
      </c>
      <c r="AD1801" t="s">
        <v>25039</v>
      </c>
      <c r="AE1801" t="s">
        <v>25040</v>
      </c>
    </row>
    <row r="1802" spans="1:31" x14ac:dyDescent="0.25">
      <c r="A1802" t="s">
        <v>13530</v>
      </c>
      <c r="B1802" t="s">
        <v>25041</v>
      </c>
      <c r="C1802" t="str">
        <f>T("178.3570")</f>
        <v>178.3570</v>
      </c>
      <c r="X1802" t="s">
        <v>25042</v>
      </c>
      <c r="Y1802" t="s">
        <v>25043</v>
      </c>
      <c r="Z1802" t="s">
        <v>25044</v>
      </c>
      <c r="AA1802" t="s">
        <v>25045</v>
      </c>
    </row>
    <row r="1803" spans="1:31" x14ac:dyDescent="0.25">
      <c r="A1803" t="s">
        <v>13531</v>
      </c>
      <c r="B1803" t="s">
        <v>25046</v>
      </c>
      <c r="C1803" t="str">
        <f>T("177.2800")</f>
        <v>177.2800</v>
      </c>
      <c r="X1803" t="s">
        <v>25046</v>
      </c>
      <c r="Y1803" t="s">
        <v>25047</v>
      </c>
    </row>
    <row r="1804" spans="1:31" x14ac:dyDescent="0.25">
      <c r="A1804" t="s">
        <v>13532</v>
      </c>
      <c r="B1804" t="s">
        <v>25048</v>
      </c>
      <c r="C1804" t="str">
        <f>T("175.300")</f>
        <v>175.300</v>
      </c>
      <c r="D1804" t="str">
        <f>T("176.170")</f>
        <v>176.170</v>
      </c>
      <c r="E1804" t="str">
        <f>T("176.180")</f>
        <v>176.180</v>
      </c>
      <c r="F1804" t="str">
        <f>T("176.200")</f>
        <v>176.200</v>
      </c>
      <c r="G1804" t="str">
        <f>T("176.210")</f>
        <v>176.210</v>
      </c>
      <c r="H1804" t="str">
        <f>T("177.1200")</f>
        <v>177.1200</v>
      </c>
      <c r="I1804" t="str">
        <f>T("177.2800")</f>
        <v>177.2800</v>
      </c>
      <c r="X1804" t="s">
        <v>25048</v>
      </c>
    </row>
    <row r="1805" spans="1:31" x14ac:dyDescent="0.25">
      <c r="A1805" t="s">
        <v>13534</v>
      </c>
      <c r="B1805" t="s">
        <v>25049</v>
      </c>
      <c r="C1805" t="str">
        <f>T("176.210")</f>
        <v>176.210</v>
      </c>
      <c r="X1805" t="s">
        <v>25049</v>
      </c>
      <c r="Y1805" t="s">
        <v>25050</v>
      </c>
    </row>
    <row r="1806" spans="1:31" x14ac:dyDescent="0.25">
      <c r="A1806" t="s">
        <v>13535</v>
      </c>
      <c r="B1806" t="s">
        <v>25051</v>
      </c>
      <c r="C1806" t="str">
        <f>T("175.300")</f>
        <v>175.300</v>
      </c>
      <c r="X1806" t="s">
        <v>25052</v>
      </c>
      <c r="Y1806" t="s">
        <v>25051</v>
      </c>
      <c r="Z1806" t="s">
        <v>25053</v>
      </c>
      <c r="AA1806" t="s">
        <v>25054</v>
      </c>
    </row>
    <row r="1807" spans="1:31" x14ac:dyDescent="0.25">
      <c r="A1807" t="s">
        <v>13536</v>
      </c>
      <c r="B1807" t="s">
        <v>25055</v>
      </c>
      <c r="C1807" t="str">
        <f>T("175.105")</f>
        <v>175.105</v>
      </c>
      <c r="D1807" t="str">
        <f>T("176.180")</f>
        <v>176.180</v>
      </c>
      <c r="X1807" t="s">
        <v>25056</v>
      </c>
      <c r="Y1807" t="s">
        <v>25057</v>
      </c>
      <c r="Z1807" t="s">
        <v>25058</v>
      </c>
    </row>
    <row r="1808" spans="1:31" x14ac:dyDescent="0.25">
      <c r="A1808" t="s">
        <v>13537</v>
      </c>
      <c r="B1808" t="s">
        <v>25059</v>
      </c>
      <c r="C1808" t="str">
        <f>T("175.105")</f>
        <v>175.105</v>
      </c>
      <c r="D1808" t="str">
        <f>T("175.125")</f>
        <v>175.125</v>
      </c>
      <c r="X1808" t="s">
        <v>25059</v>
      </c>
      <c r="Y1808" t="s">
        <v>25060</v>
      </c>
      <c r="Z1808" t="s">
        <v>25061</v>
      </c>
      <c r="AA1808" t="s">
        <v>25062</v>
      </c>
      <c r="AB1808" t="s">
        <v>25063</v>
      </c>
    </row>
    <row r="1809" spans="1:30" x14ac:dyDescent="0.25">
      <c r="A1809" t="s">
        <v>13538</v>
      </c>
      <c r="B1809" t="s">
        <v>25064</v>
      </c>
      <c r="C1809" t="str">
        <f>T("178.3297")</f>
        <v>178.3297</v>
      </c>
      <c r="X1809" t="s">
        <v>25065</v>
      </c>
      <c r="Y1809" t="s">
        <v>25066</v>
      </c>
      <c r="Z1809" t="s">
        <v>25067</v>
      </c>
      <c r="AA1809" t="s">
        <v>25068</v>
      </c>
      <c r="AB1809" t="s">
        <v>25069</v>
      </c>
    </row>
    <row r="1810" spans="1:30" x14ac:dyDescent="0.25">
      <c r="A1810" t="s">
        <v>13539</v>
      </c>
      <c r="B1810" t="s">
        <v>25070</v>
      </c>
      <c r="C1810" t="str">
        <f>T("175.105")</f>
        <v>175.105</v>
      </c>
      <c r="D1810" t="str">
        <f>T("176.180")</f>
        <v>176.180</v>
      </c>
      <c r="E1810" t="str">
        <f>T("176.210")</f>
        <v>176.210</v>
      </c>
      <c r="X1810" t="s">
        <v>25070</v>
      </c>
      <c r="Y1810" t="s">
        <v>25071</v>
      </c>
      <c r="Z1810" t="s">
        <v>25072</v>
      </c>
    </row>
    <row r="1811" spans="1:30" x14ac:dyDescent="0.25">
      <c r="A1811" t="s">
        <v>13540</v>
      </c>
      <c r="B1811" t="s">
        <v>25073</v>
      </c>
      <c r="C1811" t="str">
        <f>T("175.300")</f>
        <v>175.300</v>
      </c>
      <c r="D1811" t="str">
        <f>T("176.180")</f>
        <v>176.180</v>
      </c>
      <c r="E1811" t="str">
        <f>T("176.210")</f>
        <v>176.210</v>
      </c>
      <c r="F1811" t="str">
        <f>T("177.2800")</f>
        <v>177.2800</v>
      </c>
      <c r="X1811" t="s">
        <v>25073</v>
      </c>
      <c r="Y1811" t="s">
        <v>25074</v>
      </c>
    </row>
    <row r="1812" spans="1:30" x14ac:dyDescent="0.25">
      <c r="A1812" t="s">
        <v>13541</v>
      </c>
      <c r="B1812" t="s">
        <v>25075</v>
      </c>
      <c r="C1812" t="str">
        <f>T("175.300")</f>
        <v>175.300</v>
      </c>
      <c r="D1812" t="str">
        <f>T("176.180")</f>
        <v>176.180</v>
      </c>
      <c r="E1812" t="str">
        <f>T("176.210")</f>
        <v>176.210</v>
      </c>
      <c r="F1812" t="str">
        <f>T("177.2800")</f>
        <v>177.2800</v>
      </c>
      <c r="X1812" t="s">
        <v>25075</v>
      </c>
      <c r="Y1812" t="s">
        <v>25076</v>
      </c>
    </row>
    <row r="1813" spans="1:30" x14ac:dyDescent="0.25">
      <c r="A1813" t="s">
        <v>13542</v>
      </c>
      <c r="B1813" t="s">
        <v>25077</v>
      </c>
      <c r="C1813" t="str">
        <f>T("176.210")</f>
        <v>176.210</v>
      </c>
      <c r="D1813" t="str">
        <f>T("177.2800")</f>
        <v>177.2800</v>
      </c>
      <c r="X1813" t="s">
        <v>25077</v>
      </c>
      <c r="Y1813" t="s">
        <v>25078</v>
      </c>
      <c r="Z1813" t="s">
        <v>25079</v>
      </c>
      <c r="AA1813" t="s">
        <v>25080</v>
      </c>
    </row>
    <row r="1814" spans="1:30" x14ac:dyDescent="0.25">
      <c r="A1814" t="s">
        <v>8722</v>
      </c>
      <c r="B1814" t="s">
        <v>25081</v>
      </c>
      <c r="C1814" t="str">
        <f>T("177.1680")</f>
        <v>177.1680</v>
      </c>
      <c r="X1814" t="s">
        <v>25081</v>
      </c>
      <c r="Y1814" t="s">
        <v>25082</v>
      </c>
      <c r="Z1814" t="s">
        <v>25083</v>
      </c>
      <c r="AA1814" t="s">
        <v>25084</v>
      </c>
    </row>
    <row r="1815" spans="1:30" x14ac:dyDescent="0.25">
      <c r="A1815" t="s">
        <v>13543</v>
      </c>
      <c r="B1815" t="s">
        <v>25085</v>
      </c>
      <c r="C1815" t="str">
        <f>T("176.170")</f>
        <v>176.170</v>
      </c>
      <c r="D1815" t="str">
        <f>T("176.200")</f>
        <v>176.200</v>
      </c>
      <c r="E1815" t="str">
        <f>T("177.1200")</f>
        <v>177.1200</v>
      </c>
      <c r="X1815" t="s">
        <v>25085</v>
      </c>
      <c r="Y1815" t="s">
        <v>25086</v>
      </c>
      <c r="Z1815" t="s">
        <v>25087</v>
      </c>
      <c r="AA1815" t="s">
        <v>25088</v>
      </c>
    </row>
    <row r="1816" spans="1:30" x14ac:dyDescent="0.25">
      <c r="A1816" t="s">
        <v>13544</v>
      </c>
      <c r="B1816" t="s">
        <v>25089</v>
      </c>
      <c r="C1816" t="str">
        <f>T("175.105")</f>
        <v>175.105</v>
      </c>
      <c r="D1816" t="str">
        <f>T("175.300")</f>
        <v>175.300</v>
      </c>
      <c r="X1816" t="s">
        <v>25089</v>
      </c>
      <c r="Y1816" t="s">
        <v>25090</v>
      </c>
      <c r="Z1816" t="s">
        <v>25091</v>
      </c>
    </row>
    <row r="1817" spans="1:30" x14ac:dyDescent="0.25">
      <c r="A1817" t="s">
        <v>13545</v>
      </c>
      <c r="B1817" t="s">
        <v>25092</v>
      </c>
      <c r="C1817" t="str">
        <f>T("177.2600")</f>
        <v>177.2600</v>
      </c>
      <c r="X1817" t="s">
        <v>25093</v>
      </c>
      <c r="Y1817" t="s">
        <v>25094</v>
      </c>
      <c r="Z1817" t="s">
        <v>25095</v>
      </c>
    </row>
    <row r="1818" spans="1:30" x14ac:dyDescent="0.25">
      <c r="A1818" t="s">
        <v>13546</v>
      </c>
      <c r="B1818" t="s">
        <v>25096</v>
      </c>
      <c r="C1818" t="str">
        <f>T("176.210")</f>
        <v>176.210</v>
      </c>
      <c r="D1818" t="str">
        <f>T("177.2800")</f>
        <v>177.2800</v>
      </c>
      <c r="X1818" t="s">
        <v>25096</v>
      </c>
      <c r="Y1818" t="s">
        <v>25097</v>
      </c>
      <c r="Z1818" t="s">
        <v>25098</v>
      </c>
    </row>
    <row r="1819" spans="1:30" x14ac:dyDescent="0.25">
      <c r="A1819" t="s">
        <v>13547</v>
      </c>
      <c r="B1819" t="s">
        <v>25099</v>
      </c>
      <c r="C1819" t="str">
        <f>T("172.736")</f>
        <v>172.736</v>
      </c>
      <c r="D1819" t="str">
        <f>T("175.105")</f>
        <v>175.105</v>
      </c>
      <c r="X1819" t="s">
        <v>25099</v>
      </c>
      <c r="Y1819" t="s">
        <v>25100</v>
      </c>
      <c r="Z1819" t="s">
        <v>25101</v>
      </c>
      <c r="AA1819" t="s">
        <v>25102</v>
      </c>
      <c r="AB1819" t="s">
        <v>25103</v>
      </c>
      <c r="AC1819" t="s">
        <v>25104</v>
      </c>
      <c r="AD1819" t="s">
        <v>25105</v>
      </c>
    </row>
    <row r="1820" spans="1:30" x14ac:dyDescent="0.25">
      <c r="A1820" t="s">
        <v>13548</v>
      </c>
      <c r="B1820" t="s">
        <v>25106</v>
      </c>
      <c r="C1820" t="str">
        <f>T("175.105")</f>
        <v>175.105</v>
      </c>
      <c r="D1820" t="str">
        <f>T("176.200")</f>
        <v>176.200</v>
      </c>
      <c r="E1820" t="str">
        <f>T("178.3120")</f>
        <v>178.3120</v>
      </c>
      <c r="F1820" t="str">
        <f>T("178.3800")</f>
        <v>178.3800</v>
      </c>
      <c r="G1820" t="str">
        <f>T("178.3850")</f>
        <v>178.3850</v>
      </c>
      <c r="H1820" t="str">
        <f>T("178.3870")</f>
        <v>178.3870</v>
      </c>
      <c r="X1820" t="s">
        <v>25106</v>
      </c>
      <c r="Y1820" t="s">
        <v>25107</v>
      </c>
      <c r="Z1820" t="s">
        <v>25108</v>
      </c>
      <c r="AA1820" t="s">
        <v>25109</v>
      </c>
    </row>
    <row r="1821" spans="1:30" x14ac:dyDescent="0.25">
      <c r="A1821" t="s">
        <v>13549</v>
      </c>
      <c r="B1821" t="s">
        <v>25110</v>
      </c>
      <c r="C1821" t="str">
        <f>T("176.300")</f>
        <v>176.300</v>
      </c>
      <c r="X1821" t="s">
        <v>25110</v>
      </c>
      <c r="Y1821" t="s">
        <v>25111</v>
      </c>
      <c r="Z1821" t="s">
        <v>25112</v>
      </c>
      <c r="AA1821" t="s">
        <v>25113</v>
      </c>
      <c r="AB1821" t="s">
        <v>25114</v>
      </c>
    </row>
    <row r="1822" spans="1:30" x14ac:dyDescent="0.25">
      <c r="A1822" t="s">
        <v>13550</v>
      </c>
      <c r="B1822" t="s">
        <v>25115</v>
      </c>
      <c r="C1822" t="str">
        <f>T("177.1210")</f>
        <v>177.1210</v>
      </c>
      <c r="D1822" t="str">
        <f>T("178.2010")</f>
        <v>178.2010</v>
      </c>
      <c r="E1822" t="str">
        <f>T("178.3570")</f>
        <v>178.3570</v>
      </c>
      <c r="X1822" t="s">
        <v>25116</v>
      </c>
      <c r="Y1822" t="s">
        <v>25117</v>
      </c>
      <c r="Z1822" t="s">
        <v>25118</v>
      </c>
    </row>
    <row r="1823" spans="1:30" x14ac:dyDescent="0.25">
      <c r="A1823" t="s">
        <v>13551</v>
      </c>
      <c r="B1823" t="s">
        <v>25119</v>
      </c>
      <c r="C1823" t="str">
        <f>T("178.3125")</f>
        <v>178.3125</v>
      </c>
      <c r="X1823" t="s">
        <v>25120</v>
      </c>
      <c r="Y1823" t="s">
        <v>25121</v>
      </c>
      <c r="Z1823" t="s">
        <v>25122</v>
      </c>
    </row>
    <row r="1824" spans="1:30" x14ac:dyDescent="0.25">
      <c r="A1824" t="s">
        <v>13552</v>
      </c>
      <c r="B1824" t="s">
        <v>25123</v>
      </c>
      <c r="C1824" t="str">
        <f>T("176.180")</f>
        <v>176.180</v>
      </c>
      <c r="X1824" t="s">
        <v>25124</v>
      </c>
      <c r="Y1824" t="s">
        <v>25125</v>
      </c>
    </row>
    <row r="1825" spans="1:29" x14ac:dyDescent="0.25">
      <c r="A1825" t="s">
        <v>13553</v>
      </c>
      <c r="B1825" t="s">
        <v>25126</v>
      </c>
      <c r="C1825" t="str">
        <f>T("176.170")</f>
        <v>176.170</v>
      </c>
      <c r="X1825" t="s">
        <v>25126</v>
      </c>
      <c r="Y1825" t="s">
        <v>25127</v>
      </c>
      <c r="Z1825" t="s">
        <v>25128</v>
      </c>
      <c r="AA1825" t="s">
        <v>25129</v>
      </c>
    </row>
    <row r="1826" spans="1:29" x14ac:dyDescent="0.25">
      <c r="A1826" t="s">
        <v>13554</v>
      </c>
      <c r="B1826" t="s">
        <v>25130</v>
      </c>
      <c r="C1826" t="str">
        <f>T("175.105")</f>
        <v>175.105</v>
      </c>
      <c r="X1826" t="s">
        <v>25131</v>
      </c>
      <c r="Y1826" t="s">
        <v>25130</v>
      </c>
      <c r="Z1826" t="s">
        <v>25132</v>
      </c>
    </row>
    <row r="1827" spans="1:29" x14ac:dyDescent="0.25">
      <c r="A1827" t="s">
        <v>13556</v>
      </c>
      <c r="B1827" t="s">
        <v>25133</v>
      </c>
      <c r="C1827" t="str">
        <f>T("175.300")</f>
        <v>175.300</v>
      </c>
      <c r="X1827" t="s">
        <v>25133</v>
      </c>
      <c r="Y1827" t="s">
        <v>25134</v>
      </c>
      <c r="Z1827" t="s">
        <v>25135</v>
      </c>
      <c r="AA1827" t="s">
        <v>25136</v>
      </c>
    </row>
    <row r="1828" spans="1:29" x14ac:dyDescent="0.25">
      <c r="A1828" t="s">
        <v>13557</v>
      </c>
      <c r="B1828" t="s">
        <v>25137</v>
      </c>
      <c r="X1828" t="s">
        <v>25137</v>
      </c>
      <c r="Y1828" t="s">
        <v>25138</v>
      </c>
    </row>
    <row r="1829" spans="1:29" x14ac:dyDescent="0.25">
      <c r="A1829" t="s">
        <v>13558</v>
      </c>
      <c r="B1829" t="s">
        <v>25139</v>
      </c>
      <c r="C1829" t="str">
        <f>T("176.170")</f>
        <v>176.170</v>
      </c>
      <c r="D1829" t="str">
        <f>T("176.200")</f>
        <v>176.200</v>
      </c>
      <c r="X1829" t="s">
        <v>25139</v>
      </c>
      <c r="Y1829" t="s">
        <v>25140</v>
      </c>
      <c r="Z1829" t="s">
        <v>25141</v>
      </c>
      <c r="AA1829" t="s">
        <v>25142</v>
      </c>
    </row>
    <row r="1830" spans="1:29" x14ac:dyDescent="0.25">
      <c r="A1830" t="s">
        <v>13559</v>
      </c>
      <c r="B1830" t="s">
        <v>25143</v>
      </c>
      <c r="C1830" t="str">
        <f>T("175.300")</f>
        <v>175.300</v>
      </c>
      <c r="D1830" t="str">
        <f>T("176.180")</f>
        <v>176.180</v>
      </c>
      <c r="E1830" t="str">
        <f>T("176.210")</f>
        <v>176.210</v>
      </c>
      <c r="X1830" t="s">
        <v>25143</v>
      </c>
      <c r="Y1830" t="s">
        <v>25144</v>
      </c>
      <c r="Z1830" t="s">
        <v>25145</v>
      </c>
    </row>
    <row r="1831" spans="1:29" x14ac:dyDescent="0.25">
      <c r="A1831" t="s">
        <v>13560</v>
      </c>
      <c r="B1831" t="s">
        <v>25146</v>
      </c>
      <c r="C1831" t="str">
        <f>T("175.300")</f>
        <v>175.300</v>
      </c>
      <c r="X1831" t="s">
        <v>25146</v>
      </c>
      <c r="Y1831" t="s">
        <v>25147</v>
      </c>
    </row>
    <row r="1832" spans="1:29" x14ac:dyDescent="0.25">
      <c r="A1832" t="s">
        <v>13561</v>
      </c>
      <c r="B1832" t="s">
        <v>25148</v>
      </c>
      <c r="C1832" t="str">
        <f>T("176.300")</f>
        <v>176.300</v>
      </c>
      <c r="X1832" t="s">
        <v>25148</v>
      </c>
      <c r="Y1832" t="s">
        <v>25149</v>
      </c>
      <c r="Z1832" t="s">
        <v>25150</v>
      </c>
      <c r="AA1832" t="s">
        <v>25151</v>
      </c>
      <c r="AB1832" t="s">
        <v>25152</v>
      </c>
    </row>
    <row r="1833" spans="1:29" x14ac:dyDescent="0.25">
      <c r="A1833" t="s">
        <v>13562</v>
      </c>
      <c r="B1833" t="s">
        <v>25153</v>
      </c>
      <c r="C1833" t="str">
        <f>T("175.105")</f>
        <v>175.105</v>
      </c>
      <c r="D1833" t="str">
        <f>T("176.200")</f>
        <v>176.200</v>
      </c>
      <c r="E1833" t="str">
        <f>T("178.3120")</f>
        <v>178.3120</v>
      </c>
      <c r="F1833" t="str">
        <f>T("178.3800")</f>
        <v>178.3800</v>
      </c>
      <c r="G1833" t="str">
        <f>T("178.3850")</f>
        <v>178.3850</v>
      </c>
      <c r="H1833" t="str">
        <f>T("178.3870")</f>
        <v>178.3870</v>
      </c>
      <c r="X1833" t="s">
        <v>25153</v>
      </c>
      <c r="Y1833" t="s">
        <v>25154</v>
      </c>
    </row>
    <row r="1834" spans="1:29" x14ac:dyDescent="0.25">
      <c r="A1834" t="s">
        <v>13563</v>
      </c>
      <c r="B1834" t="s">
        <v>25155</v>
      </c>
      <c r="C1834" t="str">
        <f>T("176.210")</f>
        <v>176.210</v>
      </c>
      <c r="D1834" t="str">
        <f>T("177.2800")</f>
        <v>177.2800</v>
      </c>
      <c r="X1834" t="s">
        <v>25155</v>
      </c>
      <c r="Y1834" t="s">
        <v>25156</v>
      </c>
      <c r="Z1834" t="s">
        <v>25157</v>
      </c>
      <c r="AA1834" t="s">
        <v>25158</v>
      </c>
    </row>
    <row r="1835" spans="1:29" x14ac:dyDescent="0.25">
      <c r="A1835" t="s">
        <v>13564</v>
      </c>
      <c r="B1835" t="s">
        <v>25159</v>
      </c>
      <c r="C1835" t="str">
        <f>T("176.180")</f>
        <v>176.180</v>
      </c>
      <c r="D1835" t="str">
        <f>T("176.210")</f>
        <v>176.210</v>
      </c>
      <c r="E1835" t="str">
        <f>T("177.2800")</f>
        <v>177.2800</v>
      </c>
      <c r="X1835" t="s">
        <v>25159</v>
      </c>
      <c r="Y1835" t="s">
        <v>25160</v>
      </c>
    </row>
    <row r="1836" spans="1:29" x14ac:dyDescent="0.25">
      <c r="A1836" t="s">
        <v>13565</v>
      </c>
      <c r="B1836" t="s">
        <v>25161</v>
      </c>
      <c r="C1836" t="str">
        <f>T("176.210")</f>
        <v>176.210</v>
      </c>
      <c r="D1836" t="str">
        <f>T("177.2800")</f>
        <v>177.2800</v>
      </c>
      <c r="X1836" t="s">
        <v>25162</v>
      </c>
    </row>
    <row r="1837" spans="1:29" x14ac:dyDescent="0.25">
      <c r="A1837" t="s">
        <v>13566</v>
      </c>
      <c r="B1837" t="s">
        <v>25163</v>
      </c>
      <c r="C1837" t="str">
        <f>T("178.2010")</f>
        <v>178.2010</v>
      </c>
      <c r="X1837" t="s">
        <v>25164</v>
      </c>
      <c r="Y1837" t="s">
        <v>25165</v>
      </c>
    </row>
    <row r="1838" spans="1:29" x14ac:dyDescent="0.25">
      <c r="A1838" t="s">
        <v>13567</v>
      </c>
      <c r="B1838" t="s">
        <v>25166</v>
      </c>
      <c r="C1838" t="str">
        <f>T("175.105")</f>
        <v>175.105</v>
      </c>
      <c r="D1838" t="str">
        <f>T("175.300")</f>
        <v>175.300</v>
      </c>
      <c r="X1838" t="s">
        <v>25166</v>
      </c>
      <c r="Y1838" t="s">
        <v>25167</v>
      </c>
      <c r="Z1838" t="s">
        <v>25168</v>
      </c>
    </row>
    <row r="1839" spans="1:29" x14ac:dyDescent="0.25">
      <c r="A1839" t="s">
        <v>13568</v>
      </c>
      <c r="B1839" t="s">
        <v>25169</v>
      </c>
      <c r="C1839" t="str">
        <f>T("175.105")</f>
        <v>175.105</v>
      </c>
      <c r="D1839" t="str">
        <f>T("176.210")</f>
        <v>176.210</v>
      </c>
      <c r="E1839" t="str">
        <f>T("177.2800")</f>
        <v>177.2800</v>
      </c>
      <c r="X1839" t="s">
        <v>25170</v>
      </c>
      <c r="Y1839" t="s">
        <v>25171</v>
      </c>
      <c r="Z1839" t="s">
        <v>25172</v>
      </c>
      <c r="AA1839" t="s">
        <v>25173</v>
      </c>
      <c r="AB1839" t="s">
        <v>25174</v>
      </c>
      <c r="AC1839" t="s">
        <v>25169</v>
      </c>
    </row>
    <row r="1840" spans="1:29" x14ac:dyDescent="0.25">
      <c r="A1840" t="s">
        <v>13569</v>
      </c>
      <c r="B1840" t="s">
        <v>25175</v>
      </c>
      <c r="C1840" t="str">
        <f>T("177.1210")</f>
        <v>177.1210</v>
      </c>
      <c r="D1840" t="str">
        <f>T("177.2600")</f>
        <v>177.2600</v>
      </c>
      <c r="X1840" t="s">
        <v>25176</v>
      </c>
      <c r="Y1840" t="s">
        <v>25177</v>
      </c>
      <c r="Z1840" t="s">
        <v>25178</v>
      </c>
      <c r="AA1840" t="s">
        <v>25179</v>
      </c>
      <c r="AB1840" t="s">
        <v>25180</v>
      </c>
      <c r="AC1840" t="s">
        <v>25181</v>
      </c>
    </row>
    <row r="1841" spans="1:32" x14ac:dyDescent="0.25">
      <c r="A1841" t="s">
        <v>13570</v>
      </c>
      <c r="B1841" t="s">
        <v>25182</v>
      </c>
      <c r="C1841" t="str">
        <f>T("175.105")</f>
        <v>175.105</v>
      </c>
      <c r="X1841" t="s">
        <v>25183</v>
      </c>
      <c r="Y1841" t="s">
        <v>25184</v>
      </c>
      <c r="Z1841" t="s">
        <v>25185</v>
      </c>
      <c r="AA1841" t="s">
        <v>25186</v>
      </c>
    </row>
    <row r="1842" spans="1:32" x14ac:dyDescent="0.25">
      <c r="A1842" t="s">
        <v>13571</v>
      </c>
      <c r="B1842" t="s">
        <v>25187</v>
      </c>
      <c r="C1842" t="str">
        <f>T("178.3610")</f>
        <v>178.3610</v>
      </c>
      <c r="X1842" t="s">
        <v>25187</v>
      </c>
      <c r="Y1842" t="s">
        <v>25188</v>
      </c>
      <c r="Z1842" t="s">
        <v>25189</v>
      </c>
      <c r="AA1842" t="s">
        <v>25190</v>
      </c>
    </row>
    <row r="1843" spans="1:32" x14ac:dyDescent="0.25">
      <c r="A1843" t="s">
        <v>13572</v>
      </c>
      <c r="B1843" t="s">
        <v>25191</v>
      </c>
      <c r="C1843" t="str">
        <f>T("178.2010")</f>
        <v>178.2010</v>
      </c>
      <c r="X1843" t="s">
        <v>25192</v>
      </c>
      <c r="Y1843" t="s">
        <v>25193</v>
      </c>
      <c r="Z1843" t="s">
        <v>25194</v>
      </c>
    </row>
    <row r="1844" spans="1:32" x14ac:dyDescent="0.25">
      <c r="A1844" t="s">
        <v>13573</v>
      </c>
      <c r="B1844" t="s">
        <v>25195</v>
      </c>
      <c r="C1844" t="str">
        <f>T("178.2010")</f>
        <v>178.2010</v>
      </c>
      <c r="X1844" t="s">
        <v>25196</v>
      </c>
      <c r="Y1844" t="s">
        <v>25197</v>
      </c>
      <c r="Z1844" t="s">
        <v>25198</v>
      </c>
    </row>
    <row r="1845" spans="1:32" x14ac:dyDescent="0.25">
      <c r="A1845" t="s">
        <v>13574</v>
      </c>
      <c r="B1845" t="s">
        <v>25199</v>
      </c>
      <c r="C1845" t="str">
        <f>T("178.1010")</f>
        <v>178.1010</v>
      </c>
      <c r="X1845" t="s">
        <v>25199</v>
      </c>
      <c r="Y1845" t="s">
        <v>25200</v>
      </c>
      <c r="Z1845" t="s">
        <v>25201</v>
      </c>
      <c r="AA1845" t="s">
        <v>25202</v>
      </c>
    </row>
    <row r="1846" spans="1:32" x14ac:dyDescent="0.25">
      <c r="A1846" t="s">
        <v>8775</v>
      </c>
      <c r="B1846" t="s">
        <v>25203</v>
      </c>
      <c r="C1846" t="str">
        <f>T("175.105")</f>
        <v>175.105</v>
      </c>
      <c r="D1846" t="str">
        <f>T("177.1200")</f>
        <v>177.1200</v>
      </c>
      <c r="E1846" t="str">
        <f>T("178.3740")</f>
        <v>178.3740</v>
      </c>
      <c r="X1846" t="s">
        <v>25203</v>
      </c>
      <c r="Y1846" t="s">
        <v>25204</v>
      </c>
      <c r="Z1846" t="s">
        <v>25205</v>
      </c>
      <c r="AA1846" t="s">
        <v>25206</v>
      </c>
      <c r="AB1846" t="s">
        <v>25207</v>
      </c>
      <c r="AC1846" t="s">
        <v>25208</v>
      </c>
      <c r="AD1846" t="s">
        <v>25209</v>
      </c>
    </row>
    <row r="1847" spans="1:32" x14ac:dyDescent="0.25">
      <c r="A1847" t="s">
        <v>13575</v>
      </c>
      <c r="B1847" t="s">
        <v>25210</v>
      </c>
      <c r="C1847" t="str">
        <f>T("175.300")</f>
        <v>175.300</v>
      </c>
      <c r="X1847" t="s">
        <v>25210</v>
      </c>
      <c r="Y1847" t="s">
        <v>25211</v>
      </c>
    </row>
    <row r="1848" spans="1:32" x14ac:dyDescent="0.25">
      <c r="A1848" t="s">
        <v>13576</v>
      </c>
      <c r="B1848" t="s">
        <v>25212</v>
      </c>
      <c r="C1848" t="str">
        <f>T("176.170")</f>
        <v>176.170</v>
      </c>
      <c r="X1848" t="s">
        <v>25212</v>
      </c>
      <c r="Y1848" t="s">
        <v>25213</v>
      </c>
      <c r="Z1848" t="s">
        <v>25214</v>
      </c>
      <c r="AA1848" t="s">
        <v>25215</v>
      </c>
    </row>
    <row r="1849" spans="1:32" x14ac:dyDescent="0.25">
      <c r="A1849" t="s">
        <v>13577</v>
      </c>
      <c r="B1849" t="s">
        <v>25216</v>
      </c>
      <c r="C1849" t="str">
        <f>T("175.105")</f>
        <v>175.105</v>
      </c>
      <c r="D1849" t="str">
        <f>T("177.1390")</f>
        <v>177.1390</v>
      </c>
      <c r="X1849" t="s">
        <v>25217</v>
      </c>
      <c r="Y1849" t="s">
        <v>25218</v>
      </c>
      <c r="Z1849" t="s">
        <v>25219</v>
      </c>
      <c r="AA1849" t="s">
        <v>25220</v>
      </c>
      <c r="AB1849" t="s">
        <v>25221</v>
      </c>
      <c r="AC1849" t="s">
        <v>25222</v>
      </c>
    </row>
    <row r="1850" spans="1:32" x14ac:dyDescent="0.25">
      <c r="A1850" t="s">
        <v>13578</v>
      </c>
      <c r="B1850" t="s">
        <v>25223</v>
      </c>
      <c r="C1850" t="str">
        <f>T("175.105")</f>
        <v>175.105</v>
      </c>
      <c r="D1850" t="str">
        <f>T("175.300")</f>
        <v>175.300</v>
      </c>
      <c r="X1850" t="s">
        <v>25223</v>
      </c>
      <c r="Y1850" t="s">
        <v>25224</v>
      </c>
    </row>
    <row r="1851" spans="1:32" x14ac:dyDescent="0.25">
      <c r="A1851" t="s">
        <v>13579</v>
      </c>
      <c r="B1851" t="s">
        <v>25225</v>
      </c>
      <c r="C1851" t="str">
        <f>T("176.210")</f>
        <v>176.210</v>
      </c>
      <c r="X1851" t="s">
        <v>25226</v>
      </c>
    </row>
    <row r="1852" spans="1:32" x14ac:dyDescent="0.25">
      <c r="A1852" t="s">
        <v>13580</v>
      </c>
      <c r="B1852" t="s">
        <v>25227</v>
      </c>
      <c r="C1852" t="str">
        <f>T("175.300")</f>
        <v>175.300</v>
      </c>
      <c r="X1852" t="s">
        <v>25228</v>
      </c>
      <c r="Y1852" t="s">
        <v>25229</v>
      </c>
      <c r="Z1852" t="s">
        <v>25230</v>
      </c>
    </row>
    <row r="1853" spans="1:32" x14ac:dyDescent="0.25">
      <c r="A1853" t="s">
        <v>13581</v>
      </c>
      <c r="B1853" t="s">
        <v>25231</v>
      </c>
      <c r="C1853" t="str">
        <f>T("176.210")</f>
        <v>176.210</v>
      </c>
      <c r="D1853" t="str">
        <f>T("177.2800")</f>
        <v>177.2800</v>
      </c>
      <c r="X1853" t="s">
        <v>25232</v>
      </c>
      <c r="Y1853" t="s">
        <v>25231</v>
      </c>
      <c r="Z1853" t="s">
        <v>25233</v>
      </c>
      <c r="AA1853" t="s">
        <v>25234</v>
      </c>
      <c r="AB1853" t="s">
        <v>25235</v>
      </c>
    </row>
    <row r="1854" spans="1:32" x14ac:dyDescent="0.25">
      <c r="A1854" t="s">
        <v>13582</v>
      </c>
      <c r="B1854" t="s">
        <v>25236</v>
      </c>
      <c r="C1854" t="str">
        <f>T("176.210")</f>
        <v>176.210</v>
      </c>
      <c r="X1854" t="s">
        <v>25237</v>
      </c>
      <c r="Y1854" t="s">
        <v>25236</v>
      </c>
      <c r="Z1854" t="s">
        <v>25238</v>
      </c>
    </row>
    <row r="1855" spans="1:32" x14ac:dyDescent="0.25">
      <c r="A1855" t="s">
        <v>13583</v>
      </c>
      <c r="B1855" t="s">
        <v>25239</v>
      </c>
      <c r="C1855" t="str">
        <f>T("178.1010")</f>
        <v>178.1010</v>
      </c>
      <c r="X1855" t="s">
        <v>25240</v>
      </c>
      <c r="Y1855" t="s">
        <v>25241</v>
      </c>
      <c r="Z1855" t="s">
        <v>25242</v>
      </c>
      <c r="AA1855" t="s">
        <v>25243</v>
      </c>
      <c r="AB1855" t="s">
        <v>25244</v>
      </c>
      <c r="AC1855" t="s">
        <v>25245</v>
      </c>
      <c r="AD1855" t="s">
        <v>25246</v>
      </c>
      <c r="AE1855" t="s">
        <v>25247</v>
      </c>
      <c r="AF1855" t="s">
        <v>25248</v>
      </c>
    </row>
    <row r="1856" spans="1:32" x14ac:dyDescent="0.25">
      <c r="A1856" t="s">
        <v>13584</v>
      </c>
      <c r="B1856" t="s">
        <v>25249</v>
      </c>
      <c r="C1856" t="str">
        <f>T("176.210")</f>
        <v>176.210</v>
      </c>
      <c r="X1856" t="s">
        <v>25249</v>
      </c>
      <c r="Y1856" t="s">
        <v>25250</v>
      </c>
    </row>
    <row r="1857" spans="1:28" x14ac:dyDescent="0.25">
      <c r="A1857" t="s">
        <v>13585</v>
      </c>
      <c r="B1857" t="s">
        <v>25251</v>
      </c>
      <c r="C1857" t="str">
        <f>T("176.210")</f>
        <v>176.210</v>
      </c>
      <c r="X1857" t="s">
        <v>25252</v>
      </c>
      <c r="Y1857" t="s">
        <v>25253</v>
      </c>
      <c r="Z1857" t="s">
        <v>25254</v>
      </c>
      <c r="AA1857" t="s">
        <v>25251</v>
      </c>
    </row>
    <row r="1858" spans="1:28" x14ac:dyDescent="0.25">
      <c r="A1858" t="s">
        <v>13586</v>
      </c>
      <c r="B1858" t="s">
        <v>25255</v>
      </c>
      <c r="C1858" t="str">
        <f>T("175.105")</f>
        <v>175.105</v>
      </c>
      <c r="D1858" t="str">
        <f>T("176.210")</f>
        <v>176.210</v>
      </c>
      <c r="X1858" t="s">
        <v>25256</v>
      </c>
      <c r="Y1858" t="s">
        <v>25255</v>
      </c>
      <c r="Z1858" t="s">
        <v>25257</v>
      </c>
    </row>
    <row r="1859" spans="1:28" x14ac:dyDescent="0.25">
      <c r="A1859" t="s">
        <v>13587</v>
      </c>
      <c r="B1859" t="s">
        <v>25258</v>
      </c>
      <c r="C1859" t="str">
        <f>T("176.210")</f>
        <v>176.210</v>
      </c>
      <c r="D1859" t="str">
        <f>T("177.2260")</f>
        <v>177.2260</v>
      </c>
      <c r="E1859" t="str">
        <f>T("177.2800")</f>
        <v>177.2800</v>
      </c>
      <c r="X1859" t="s">
        <v>25259</v>
      </c>
      <c r="Y1859" t="s">
        <v>25260</v>
      </c>
    </row>
    <row r="1860" spans="1:28" x14ac:dyDescent="0.25">
      <c r="A1860" t="s">
        <v>13588</v>
      </c>
      <c r="B1860" t="s">
        <v>25261</v>
      </c>
      <c r="C1860" t="str">
        <f>T("176.210")</f>
        <v>176.210</v>
      </c>
      <c r="D1860" t="str">
        <f>T("177.1200")</f>
        <v>177.1200</v>
      </c>
      <c r="X1860" t="s">
        <v>25262</v>
      </c>
      <c r="Y1860" t="s">
        <v>25261</v>
      </c>
    </row>
    <row r="1861" spans="1:28" x14ac:dyDescent="0.25">
      <c r="A1861" t="s">
        <v>13589</v>
      </c>
      <c r="B1861" t="s">
        <v>25263</v>
      </c>
      <c r="C1861" t="str">
        <f>T("175.105")</f>
        <v>175.105</v>
      </c>
      <c r="D1861" t="str">
        <f>T("176.200")</f>
        <v>176.200</v>
      </c>
      <c r="E1861" t="str">
        <f>T("178.3120")</f>
        <v>178.3120</v>
      </c>
      <c r="F1861" t="str">
        <f>T("178.3800")</f>
        <v>178.3800</v>
      </c>
      <c r="G1861" t="str">
        <f>T("178.3850")</f>
        <v>178.3850</v>
      </c>
      <c r="H1861" t="str">
        <f>T("178.3870")</f>
        <v>178.3870</v>
      </c>
      <c r="X1861" t="s">
        <v>25263</v>
      </c>
      <c r="Y1861" t="s">
        <v>25264</v>
      </c>
    </row>
    <row r="1862" spans="1:28" x14ac:dyDescent="0.25">
      <c r="A1862" t="s">
        <v>13590</v>
      </c>
      <c r="B1862" t="s">
        <v>25265</v>
      </c>
      <c r="C1862" t="str">
        <f>T("175.105")</f>
        <v>175.105</v>
      </c>
      <c r="D1862" t="str">
        <f>T("175.300")</f>
        <v>175.300</v>
      </c>
      <c r="X1862" t="s">
        <v>25266</v>
      </c>
      <c r="Y1862" t="s">
        <v>25267</v>
      </c>
      <c r="Z1862" t="s">
        <v>25268</v>
      </c>
    </row>
    <row r="1863" spans="1:28" x14ac:dyDescent="0.25">
      <c r="A1863" t="s">
        <v>13591</v>
      </c>
      <c r="B1863" t="s">
        <v>25269</v>
      </c>
      <c r="C1863" t="str">
        <f>T("177.1520")</f>
        <v>177.1520</v>
      </c>
      <c r="X1863" t="s">
        <v>25269</v>
      </c>
      <c r="Y1863" t="s">
        <v>25270</v>
      </c>
      <c r="Z1863" t="s">
        <v>25271</v>
      </c>
      <c r="AA1863" t="s">
        <v>25272</v>
      </c>
      <c r="AB1863" t="s">
        <v>25273</v>
      </c>
    </row>
    <row r="1864" spans="1:28" x14ac:dyDescent="0.25">
      <c r="A1864" t="s">
        <v>13592</v>
      </c>
      <c r="B1864" t="s">
        <v>25274</v>
      </c>
      <c r="C1864" t="str">
        <f>T("176.170")</f>
        <v>176.170</v>
      </c>
      <c r="X1864" t="s">
        <v>25275</v>
      </c>
      <c r="Y1864" t="s">
        <v>25276</v>
      </c>
      <c r="Z1864" t="s">
        <v>25277</v>
      </c>
    </row>
    <row r="1865" spans="1:28" x14ac:dyDescent="0.25">
      <c r="A1865" t="s">
        <v>13593</v>
      </c>
      <c r="B1865" t="s">
        <v>25278</v>
      </c>
      <c r="C1865" t="str">
        <f>T("175.105")</f>
        <v>175.105</v>
      </c>
      <c r="X1865" t="s">
        <v>25279</v>
      </c>
      <c r="Y1865" t="s">
        <v>25280</v>
      </c>
      <c r="Z1865" t="s">
        <v>25281</v>
      </c>
      <c r="AA1865" t="s">
        <v>25278</v>
      </c>
    </row>
    <row r="1866" spans="1:28" x14ac:dyDescent="0.25">
      <c r="A1866" t="s">
        <v>13594</v>
      </c>
      <c r="B1866" t="s">
        <v>25282</v>
      </c>
      <c r="C1866" t="str">
        <f>T("175.300")</f>
        <v>175.300</v>
      </c>
      <c r="X1866" t="s">
        <v>25283</v>
      </c>
      <c r="Y1866" t="s">
        <v>25284</v>
      </c>
      <c r="Z1866" t="s">
        <v>25285</v>
      </c>
    </row>
    <row r="1867" spans="1:28" x14ac:dyDescent="0.25">
      <c r="A1867" t="s">
        <v>13595</v>
      </c>
      <c r="B1867" t="s">
        <v>25286</v>
      </c>
      <c r="C1867" t="str">
        <f>T("176.170")</f>
        <v>176.170</v>
      </c>
      <c r="D1867" t="str">
        <f>T("176.180")</f>
        <v>176.180</v>
      </c>
      <c r="E1867" t="str">
        <f>T("176.200")</f>
        <v>176.200</v>
      </c>
      <c r="F1867" t="str">
        <f>T("176.210")</f>
        <v>176.210</v>
      </c>
      <c r="G1867" t="str">
        <f>T("177.2800")</f>
        <v>177.2800</v>
      </c>
      <c r="X1867" t="s">
        <v>25286</v>
      </c>
    </row>
    <row r="1868" spans="1:28" x14ac:dyDescent="0.25">
      <c r="A1868" t="s">
        <v>13596</v>
      </c>
      <c r="B1868" t="s">
        <v>25287</v>
      </c>
      <c r="C1868" t="str">
        <f>T("178.3725")</f>
        <v>178.3725</v>
      </c>
      <c r="X1868" t="s">
        <v>25287</v>
      </c>
      <c r="Y1868" t="s">
        <v>25288</v>
      </c>
    </row>
    <row r="1869" spans="1:28" x14ac:dyDescent="0.25">
      <c r="A1869" t="s">
        <v>13597</v>
      </c>
      <c r="B1869" t="s">
        <v>25289</v>
      </c>
      <c r="C1869" t="str">
        <f>T("176.210")</f>
        <v>176.210</v>
      </c>
      <c r="D1869" t="str">
        <f>T("177.2800")</f>
        <v>177.2800</v>
      </c>
      <c r="X1869" t="s">
        <v>25290</v>
      </c>
      <c r="Y1869" t="s">
        <v>25289</v>
      </c>
      <c r="Z1869" t="s">
        <v>25291</v>
      </c>
    </row>
    <row r="1870" spans="1:28" x14ac:dyDescent="0.25">
      <c r="A1870" t="s">
        <v>13598</v>
      </c>
      <c r="B1870" t="s">
        <v>25292</v>
      </c>
      <c r="C1870" t="str">
        <f>T("175.105")</f>
        <v>175.105</v>
      </c>
      <c r="D1870" t="str">
        <f>T("175.300")</f>
        <v>175.300</v>
      </c>
      <c r="X1870" t="s">
        <v>25292</v>
      </c>
      <c r="Y1870" t="s">
        <v>25293</v>
      </c>
    </row>
    <row r="1871" spans="1:28" x14ac:dyDescent="0.25">
      <c r="A1871" t="s">
        <v>13599</v>
      </c>
      <c r="B1871" t="s">
        <v>25294</v>
      </c>
      <c r="C1871" t="str">
        <f>T("175.300")</f>
        <v>175.300</v>
      </c>
      <c r="X1871" t="s">
        <v>25294</v>
      </c>
      <c r="Y1871" t="s">
        <v>25295</v>
      </c>
      <c r="Z1871" t="s">
        <v>25296</v>
      </c>
    </row>
    <row r="1872" spans="1:28" x14ac:dyDescent="0.25">
      <c r="A1872" t="s">
        <v>13600</v>
      </c>
      <c r="B1872" t="s">
        <v>25297</v>
      </c>
      <c r="C1872" t="str">
        <f>T("176.180")</f>
        <v>176.180</v>
      </c>
      <c r="D1872" t="str">
        <f>T("176.210")</f>
        <v>176.210</v>
      </c>
      <c r="E1872" t="str">
        <f>T("178.3910")</f>
        <v>178.3910</v>
      </c>
      <c r="X1872" t="s">
        <v>25297</v>
      </c>
      <c r="Y1872" t="s">
        <v>25298</v>
      </c>
    </row>
    <row r="1873" spans="1:31" x14ac:dyDescent="0.25">
      <c r="A1873" t="s">
        <v>13601</v>
      </c>
      <c r="B1873" t="s">
        <v>25299</v>
      </c>
      <c r="C1873" t="str">
        <f>T("178.1010")</f>
        <v>178.1010</v>
      </c>
      <c r="X1873" t="s">
        <v>25300</v>
      </c>
      <c r="Y1873" t="s">
        <v>25301</v>
      </c>
      <c r="Z1873" t="s">
        <v>25302</v>
      </c>
    </row>
    <row r="1874" spans="1:31" x14ac:dyDescent="0.25">
      <c r="A1874" t="s">
        <v>13602</v>
      </c>
      <c r="B1874" t="s">
        <v>25303</v>
      </c>
      <c r="C1874" t="str">
        <f>T("176.170")</f>
        <v>176.170</v>
      </c>
      <c r="D1874" t="str">
        <f>T("177.1200")</f>
        <v>177.1200</v>
      </c>
      <c r="X1874" t="s">
        <v>25304</v>
      </c>
      <c r="Y1874" t="s">
        <v>25305</v>
      </c>
    </row>
    <row r="1875" spans="1:31" x14ac:dyDescent="0.25">
      <c r="A1875" t="s">
        <v>13603</v>
      </c>
      <c r="B1875" t="s">
        <v>25306</v>
      </c>
      <c r="C1875" t="str">
        <f>T("175.105")</f>
        <v>175.105</v>
      </c>
      <c r="D1875" t="str">
        <f>T("175.125")</f>
        <v>175.125</v>
      </c>
      <c r="E1875" t="str">
        <f>T("177.2600")</f>
        <v>177.2600</v>
      </c>
      <c r="F1875" t="str">
        <f>T("178.2010")</f>
        <v>178.2010</v>
      </c>
      <c r="X1875" t="s">
        <v>25307</v>
      </c>
      <c r="Y1875" t="s">
        <v>25308</v>
      </c>
      <c r="Z1875" t="s">
        <v>25309</v>
      </c>
      <c r="AA1875" t="s">
        <v>25310</v>
      </c>
    </row>
    <row r="1876" spans="1:31" x14ac:dyDescent="0.25">
      <c r="A1876" t="s">
        <v>13604</v>
      </c>
      <c r="B1876" t="s">
        <v>25311</v>
      </c>
      <c r="C1876" t="str">
        <f>T("177.1200")</f>
        <v>177.1200</v>
      </c>
      <c r="D1876" t="str">
        <f>T("177.1500")</f>
        <v>177.1500</v>
      </c>
      <c r="X1876" t="s">
        <v>25311</v>
      </c>
      <c r="Y1876" t="s">
        <v>25312</v>
      </c>
      <c r="Z1876" t="s">
        <v>25313</v>
      </c>
      <c r="AA1876" t="s">
        <v>25314</v>
      </c>
      <c r="AB1876" t="s">
        <v>25315</v>
      </c>
      <c r="AC1876" t="s">
        <v>25316</v>
      </c>
      <c r="AD1876" t="s">
        <v>25317</v>
      </c>
    </row>
    <row r="1877" spans="1:31" x14ac:dyDescent="0.25">
      <c r="A1877" t="s">
        <v>13605</v>
      </c>
      <c r="B1877" t="s">
        <v>25318</v>
      </c>
      <c r="C1877" t="str">
        <f>T("175.300")</f>
        <v>175.300</v>
      </c>
      <c r="D1877" t="str">
        <f>T("176.210")</f>
        <v>176.210</v>
      </c>
      <c r="X1877" t="s">
        <v>25318</v>
      </c>
      <c r="Y1877" t="s">
        <v>25319</v>
      </c>
      <c r="Z1877" t="s">
        <v>25320</v>
      </c>
      <c r="AA1877" t="s">
        <v>25321</v>
      </c>
    </row>
    <row r="1878" spans="1:31" x14ac:dyDescent="0.25">
      <c r="A1878" t="s">
        <v>13606</v>
      </c>
      <c r="B1878" t="s">
        <v>25322</v>
      </c>
      <c r="C1878" t="str">
        <f>T("176.210")</f>
        <v>176.210</v>
      </c>
      <c r="X1878" t="s">
        <v>25322</v>
      </c>
      <c r="Y1878" t="s">
        <v>25323</v>
      </c>
    </row>
    <row r="1879" spans="1:31" x14ac:dyDescent="0.25">
      <c r="A1879" t="s">
        <v>13607</v>
      </c>
      <c r="B1879" t="s">
        <v>25324</v>
      </c>
      <c r="C1879" t="str">
        <f>T("175.105")</f>
        <v>175.105</v>
      </c>
      <c r="D1879" t="str">
        <f>T("176.200")</f>
        <v>176.200</v>
      </c>
      <c r="E1879" t="str">
        <f>T("178.3120")</f>
        <v>178.3120</v>
      </c>
      <c r="F1879" t="str">
        <f>T("178.3800")</f>
        <v>178.3800</v>
      </c>
      <c r="G1879" t="str">
        <f>T("178.3850")</f>
        <v>178.3850</v>
      </c>
      <c r="H1879" t="str">
        <f>T("178.3870")</f>
        <v>178.3870</v>
      </c>
      <c r="X1879" t="s">
        <v>25324</v>
      </c>
      <c r="Y1879" t="s">
        <v>25325</v>
      </c>
    </row>
    <row r="1880" spans="1:31" x14ac:dyDescent="0.25">
      <c r="A1880" t="s">
        <v>13608</v>
      </c>
      <c r="B1880" t="s">
        <v>25326</v>
      </c>
      <c r="C1880" t="str">
        <f>T("175.105")</f>
        <v>175.105</v>
      </c>
      <c r="X1880" t="s">
        <v>25326</v>
      </c>
      <c r="Y1880" t="s">
        <v>25327</v>
      </c>
    </row>
    <row r="1881" spans="1:31" x14ac:dyDescent="0.25">
      <c r="A1881" t="s">
        <v>13609</v>
      </c>
      <c r="B1881" t="s">
        <v>25328</v>
      </c>
      <c r="C1881" t="str">
        <f>T("175.300")</f>
        <v>175.300</v>
      </c>
      <c r="X1881" t="s">
        <v>25328</v>
      </c>
    </row>
    <row r="1882" spans="1:31" x14ac:dyDescent="0.25">
      <c r="A1882" t="s">
        <v>13610</v>
      </c>
      <c r="B1882" t="s">
        <v>25329</v>
      </c>
      <c r="C1882" t="str">
        <f>T("175.105")</f>
        <v>175.105</v>
      </c>
      <c r="D1882" t="str">
        <f>T("176.200")</f>
        <v>176.200</v>
      </c>
      <c r="E1882" t="str">
        <f>T("178.3120")</f>
        <v>178.3120</v>
      </c>
      <c r="F1882" t="str">
        <f>T("178.3800")</f>
        <v>178.3800</v>
      </c>
      <c r="G1882" t="str">
        <f>T("178.3850")</f>
        <v>178.3850</v>
      </c>
      <c r="H1882" t="str">
        <f>T("178.3870")</f>
        <v>178.3870</v>
      </c>
      <c r="X1882" t="s">
        <v>25329</v>
      </c>
      <c r="Y1882" t="s">
        <v>25330</v>
      </c>
    </row>
    <row r="1883" spans="1:31" x14ac:dyDescent="0.25">
      <c r="A1883" t="s">
        <v>13611</v>
      </c>
      <c r="B1883" t="s">
        <v>25331</v>
      </c>
      <c r="C1883" t="str">
        <f>T("175.105")</f>
        <v>175.105</v>
      </c>
      <c r="D1883" t="str">
        <f>T("176.200")</f>
        <v>176.200</v>
      </c>
      <c r="E1883" t="str">
        <f>T("178.3120")</f>
        <v>178.3120</v>
      </c>
      <c r="F1883" t="str">
        <f>T("178.3800")</f>
        <v>178.3800</v>
      </c>
      <c r="G1883" t="str">
        <f>T("178.3850")</f>
        <v>178.3850</v>
      </c>
      <c r="H1883" t="str">
        <f>T("178.3870")</f>
        <v>178.3870</v>
      </c>
      <c r="X1883" t="s">
        <v>25331</v>
      </c>
      <c r="Y1883" t="s">
        <v>25332</v>
      </c>
    </row>
    <row r="1884" spans="1:31" x14ac:dyDescent="0.25">
      <c r="A1884" t="s">
        <v>13612</v>
      </c>
      <c r="B1884" t="s">
        <v>25333</v>
      </c>
      <c r="C1884" t="str">
        <f>T("177.1200")</f>
        <v>177.1200</v>
      </c>
      <c r="X1884" t="s">
        <v>25334</v>
      </c>
      <c r="Y1884" t="s">
        <v>25335</v>
      </c>
    </row>
    <row r="1885" spans="1:31" x14ac:dyDescent="0.25">
      <c r="A1885" t="s">
        <v>13613</v>
      </c>
      <c r="B1885" t="s">
        <v>25336</v>
      </c>
      <c r="C1885" t="str">
        <f>T("176.170")</f>
        <v>176.170</v>
      </c>
      <c r="D1885" t="str">
        <f>T("176.200")</f>
        <v>176.200</v>
      </c>
      <c r="X1885" t="s">
        <v>25336</v>
      </c>
      <c r="Y1885" t="s">
        <v>25337</v>
      </c>
      <c r="Z1885" t="s">
        <v>25338</v>
      </c>
      <c r="AA1885" t="s">
        <v>25339</v>
      </c>
    </row>
    <row r="1886" spans="1:31" x14ac:dyDescent="0.25">
      <c r="A1886" t="s">
        <v>13614</v>
      </c>
      <c r="B1886" t="s">
        <v>25340</v>
      </c>
      <c r="C1886" t="str">
        <f>T("175.105")</f>
        <v>175.105</v>
      </c>
      <c r="X1886" t="s">
        <v>25341</v>
      </c>
      <c r="Y1886" t="s">
        <v>25342</v>
      </c>
      <c r="Z1886" t="s">
        <v>25343</v>
      </c>
      <c r="AA1886" t="s">
        <v>25344</v>
      </c>
      <c r="AB1886" t="s">
        <v>25345</v>
      </c>
    </row>
    <row r="1887" spans="1:31" x14ac:dyDescent="0.25">
      <c r="A1887" t="s">
        <v>13615</v>
      </c>
      <c r="B1887" t="s">
        <v>25346</v>
      </c>
      <c r="C1887" t="str">
        <f>T("176.170")</f>
        <v>176.170</v>
      </c>
      <c r="X1887" t="s">
        <v>25346</v>
      </c>
      <c r="Y1887" t="s">
        <v>25347</v>
      </c>
      <c r="Z1887" t="s">
        <v>25348</v>
      </c>
      <c r="AA1887" t="s">
        <v>25349</v>
      </c>
      <c r="AB1887" t="s">
        <v>25350</v>
      </c>
      <c r="AC1887" t="s">
        <v>25351</v>
      </c>
      <c r="AD1887" t="s">
        <v>25352</v>
      </c>
      <c r="AE1887" t="s">
        <v>25353</v>
      </c>
    </row>
    <row r="1888" spans="1:31" x14ac:dyDescent="0.25">
      <c r="A1888" t="s">
        <v>13616</v>
      </c>
      <c r="B1888" t="s">
        <v>25354</v>
      </c>
      <c r="C1888" t="str">
        <f>T("176.180")</f>
        <v>176.180</v>
      </c>
      <c r="X1888" t="s">
        <v>25355</v>
      </c>
      <c r="Y1888" t="s">
        <v>25356</v>
      </c>
    </row>
    <row r="1889" spans="1:30" x14ac:dyDescent="0.25">
      <c r="A1889" t="s">
        <v>13618</v>
      </c>
      <c r="B1889" t="s">
        <v>25357</v>
      </c>
      <c r="C1889" t="str">
        <f>T("177.1010")</f>
        <v>177.1010</v>
      </c>
      <c r="D1889" t="str">
        <f>T("177.1200")</f>
        <v>177.1200</v>
      </c>
      <c r="X1889" t="s">
        <v>25357</v>
      </c>
      <c r="Y1889" t="s">
        <v>25358</v>
      </c>
      <c r="Z1889" t="s">
        <v>25359</v>
      </c>
      <c r="AA1889" t="s">
        <v>25360</v>
      </c>
    </row>
    <row r="1890" spans="1:30" x14ac:dyDescent="0.25">
      <c r="A1890" t="s">
        <v>13619</v>
      </c>
      <c r="B1890" t="s">
        <v>25361</v>
      </c>
      <c r="C1890" t="str">
        <f>T("177.1630")</f>
        <v>177.1630</v>
      </c>
      <c r="X1890" t="s">
        <v>25361</v>
      </c>
      <c r="Y1890" t="s">
        <v>25362</v>
      </c>
      <c r="Z1890" t="s">
        <v>25363</v>
      </c>
      <c r="AA1890" t="s">
        <v>25364</v>
      </c>
    </row>
    <row r="1891" spans="1:30" x14ac:dyDescent="0.25">
      <c r="A1891" t="s">
        <v>13620</v>
      </c>
      <c r="B1891" t="s">
        <v>25365</v>
      </c>
      <c r="C1891" t="str">
        <f>T("176.210")</f>
        <v>176.210</v>
      </c>
      <c r="X1891" t="s">
        <v>25366</v>
      </c>
      <c r="Y1891" t="s">
        <v>25365</v>
      </c>
    </row>
    <row r="1892" spans="1:30" x14ac:dyDescent="0.25">
      <c r="A1892" t="s">
        <v>13621</v>
      </c>
      <c r="B1892" t="s">
        <v>25367</v>
      </c>
      <c r="C1892" t="str">
        <f>T("177.1010")</f>
        <v>177.1010</v>
      </c>
      <c r="X1892" t="s">
        <v>25367</v>
      </c>
      <c r="Y1892" t="s">
        <v>25368</v>
      </c>
    </row>
    <row r="1893" spans="1:30" x14ac:dyDescent="0.25">
      <c r="A1893" t="s">
        <v>13622</v>
      </c>
      <c r="B1893" t="s">
        <v>25369</v>
      </c>
      <c r="C1893" t="str">
        <f>T("178.3520")</f>
        <v>178.3520</v>
      </c>
      <c r="X1893" t="s">
        <v>25369</v>
      </c>
      <c r="Y1893" t="s">
        <v>25370</v>
      </c>
      <c r="Z1893" t="s">
        <v>25371</v>
      </c>
      <c r="AA1893" t="s">
        <v>25372</v>
      </c>
      <c r="AB1893" t="s">
        <v>25373</v>
      </c>
      <c r="AC1893" t="s">
        <v>25374</v>
      </c>
    </row>
    <row r="1894" spans="1:30" x14ac:dyDescent="0.25">
      <c r="A1894" t="s">
        <v>13625</v>
      </c>
      <c r="B1894" t="s">
        <v>25375</v>
      </c>
      <c r="C1894" t="str">
        <f>T("175.105")</f>
        <v>175.105</v>
      </c>
      <c r="D1894" t="str">
        <f>T("177.2800")</f>
        <v>177.2800</v>
      </c>
      <c r="X1894" t="s">
        <v>25376</v>
      </c>
    </row>
    <row r="1895" spans="1:30" x14ac:dyDescent="0.25">
      <c r="A1895" t="s">
        <v>13626</v>
      </c>
      <c r="B1895" t="s">
        <v>25377</v>
      </c>
      <c r="C1895" t="str">
        <f>T("176.210")</f>
        <v>176.210</v>
      </c>
      <c r="D1895" t="str">
        <f>T("177.2800")</f>
        <v>177.2800</v>
      </c>
      <c r="X1895" t="s">
        <v>25377</v>
      </c>
      <c r="Y1895" t="s">
        <v>25378</v>
      </c>
      <c r="Z1895" t="s">
        <v>25379</v>
      </c>
      <c r="AA1895" t="s">
        <v>25380</v>
      </c>
    </row>
    <row r="1896" spans="1:30" x14ac:dyDescent="0.25">
      <c r="A1896" t="s">
        <v>13627</v>
      </c>
      <c r="B1896" t="s">
        <v>25381</v>
      </c>
      <c r="C1896" t="str">
        <f>T("178.2010")</f>
        <v>178.2010</v>
      </c>
      <c r="X1896" t="s">
        <v>25382</v>
      </c>
      <c r="Y1896" t="s">
        <v>25383</v>
      </c>
      <c r="Z1896" t="s">
        <v>25384</v>
      </c>
    </row>
    <row r="1897" spans="1:30" x14ac:dyDescent="0.25">
      <c r="A1897" t="s">
        <v>13628</v>
      </c>
      <c r="B1897" t="s">
        <v>25385</v>
      </c>
      <c r="C1897" t="str">
        <f>T("175.105")</f>
        <v>175.105</v>
      </c>
      <c r="D1897" t="str">
        <f>T("175.125")</f>
        <v>175.125</v>
      </c>
      <c r="E1897" t="str">
        <f>T("175.300")</f>
        <v>175.300</v>
      </c>
      <c r="F1897" t="str">
        <f>T("176.170")</f>
        <v>176.170</v>
      </c>
      <c r="G1897" t="str">
        <f>T("176.180")</f>
        <v>176.180</v>
      </c>
      <c r="H1897" t="str">
        <f>T("176.210")</f>
        <v>176.210</v>
      </c>
      <c r="I1897" t="str">
        <f>T("177.2260")</f>
        <v>177.2260</v>
      </c>
      <c r="J1897" t="str">
        <f>T("177.2800")</f>
        <v>177.2800</v>
      </c>
      <c r="K1897" t="str">
        <f>T("178.3570")</f>
        <v>178.3570</v>
      </c>
      <c r="L1897" t="str">
        <f>T("178.3740")</f>
        <v>178.3740</v>
      </c>
      <c r="M1897" t="str">
        <f>T("178.3860")</f>
        <v>178.3860</v>
      </c>
      <c r="N1897" t="str">
        <f>T("178.3910")</f>
        <v>178.3910</v>
      </c>
      <c r="X1897" t="s">
        <v>25386</v>
      </c>
      <c r="Y1897" t="s">
        <v>25387</v>
      </c>
      <c r="Z1897" t="s">
        <v>25385</v>
      </c>
    </row>
    <row r="1898" spans="1:30" x14ac:dyDescent="0.25">
      <c r="A1898" t="s">
        <v>13629</v>
      </c>
      <c r="B1898" t="s">
        <v>25388</v>
      </c>
      <c r="C1898" t="str">
        <f>T("177.1520")</f>
        <v>177.1520</v>
      </c>
      <c r="X1898" t="s">
        <v>25389</v>
      </c>
      <c r="Y1898" t="s">
        <v>25390</v>
      </c>
      <c r="Z1898" t="s">
        <v>25391</v>
      </c>
      <c r="AA1898" t="s">
        <v>25392</v>
      </c>
      <c r="AB1898" t="s">
        <v>25388</v>
      </c>
      <c r="AC1898" t="s">
        <v>25393</v>
      </c>
    </row>
    <row r="1899" spans="1:30" x14ac:dyDescent="0.25">
      <c r="A1899" t="s">
        <v>13630</v>
      </c>
      <c r="B1899" t="s">
        <v>25394</v>
      </c>
      <c r="C1899" t="str">
        <f>T("176.210")</f>
        <v>176.210</v>
      </c>
      <c r="X1899" t="s">
        <v>25395</v>
      </c>
      <c r="Y1899" t="s">
        <v>25396</v>
      </c>
      <c r="Z1899" t="s">
        <v>25397</v>
      </c>
      <c r="AA1899" t="s">
        <v>25394</v>
      </c>
      <c r="AB1899" t="s">
        <v>25398</v>
      </c>
    </row>
    <row r="1900" spans="1:30" x14ac:dyDescent="0.25">
      <c r="A1900" t="s">
        <v>13631</v>
      </c>
      <c r="B1900" t="s">
        <v>25399</v>
      </c>
      <c r="C1900" t="str">
        <f>T("178.3910")</f>
        <v>178.3910</v>
      </c>
      <c r="X1900" t="s">
        <v>25400</v>
      </c>
      <c r="Y1900" t="s">
        <v>25401</v>
      </c>
      <c r="Z1900" t="s">
        <v>25402</v>
      </c>
      <c r="AA1900" t="s">
        <v>25403</v>
      </c>
      <c r="AB1900" t="s">
        <v>25404</v>
      </c>
      <c r="AC1900" t="s">
        <v>25405</v>
      </c>
      <c r="AD1900" t="s">
        <v>25406</v>
      </c>
    </row>
    <row r="1901" spans="1:30" x14ac:dyDescent="0.25">
      <c r="A1901" t="s">
        <v>13632</v>
      </c>
      <c r="B1901" t="s">
        <v>25407</v>
      </c>
      <c r="C1901" t="str">
        <f>T("176.210")</f>
        <v>176.210</v>
      </c>
      <c r="D1901" t="str">
        <f>T("177.2800")</f>
        <v>177.2800</v>
      </c>
      <c r="X1901" t="s">
        <v>25407</v>
      </c>
      <c r="Y1901" t="s">
        <v>25408</v>
      </c>
      <c r="Z1901" t="s">
        <v>25409</v>
      </c>
    </row>
    <row r="1902" spans="1:30" x14ac:dyDescent="0.25">
      <c r="A1902" t="s">
        <v>13633</v>
      </c>
      <c r="B1902" t="s">
        <v>25410</v>
      </c>
      <c r="C1902" t="str">
        <f>T("175.105")</f>
        <v>175.105</v>
      </c>
      <c r="X1902" t="s">
        <v>25410</v>
      </c>
      <c r="Y1902" t="s">
        <v>25411</v>
      </c>
      <c r="Z1902" t="s">
        <v>25412</v>
      </c>
      <c r="AA1902" t="s">
        <v>25413</v>
      </c>
      <c r="AB1902" t="s">
        <v>25414</v>
      </c>
    </row>
    <row r="1903" spans="1:30" x14ac:dyDescent="0.25">
      <c r="A1903" t="s">
        <v>13634</v>
      </c>
      <c r="B1903" t="s">
        <v>25415</v>
      </c>
      <c r="C1903" t="str">
        <f>T("178.3570")</f>
        <v>178.3570</v>
      </c>
      <c r="X1903" t="s">
        <v>25415</v>
      </c>
      <c r="Y1903" t="s">
        <v>25416</v>
      </c>
      <c r="Z1903" t="s">
        <v>25417</v>
      </c>
      <c r="AA1903" t="s">
        <v>25418</v>
      </c>
      <c r="AB1903" t="s">
        <v>25419</v>
      </c>
    </row>
    <row r="1904" spans="1:30" x14ac:dyDescent="0.25">
      <c r="A1904" t="s">
        <v>13635</v>
      </c>
      <c r="B1904" t="s">
        <v>25420</v>
      </c>
      <c r="C1904" t="str">
        <f>T("175.105")</f>
        <v>175.105</v>
      </c>
      <c r="D1904" t="str">
        <f>T("177.2600")</f>
        <v>177.2600</v>
      </c>
      <c r="X1904" t="s">
        <v>25420</v>
      </c>
      <c r="Y1904" t="s">
        <v>25421</v>
      </c>
      <c r="Z1904" t="s">
        <v>25422</v>
      </c>
      <c r="AA1904" t="s">
        <v>25423</v>
      </c>
      <c r="AB1904" t="s">
        <v>25424</v>
      </c>
    </row>
    <row r="1905" spans="1:28" x14ac:dyDescent="0.25">
      <c r="A1905" t="s">
        <v>13636</v>
      </c>
      <c r="B1905" t="s">
        <v>25425</v>
      </c>
      <c r="C1905" t="str">
        <f>T("177.2800")</f>
        <v>177.2800</v>
      </c>
      <c r="X1905" t="s">
        <v>25425</v>
      </c>
      <c r="Y1905" t="s">
        <v>25426</v>
      </c>
      <c r="Z1905" t="s">
        <v>25427</v>
      </c>
      <c r="AA1905" t="s">
        <v>25428</v>
      </c>
    </row>
    <row r="1906" spans="1:28" x14ac:dyDescent="0.25">
      <c r="A1906" t="s">
        <v>13637</v>
      </c>
      <c r="B1906" t="s">
        <v>25429</v>
      </c>
      <c r="C1906" t="str">
        <f>T("175.105")</f>
        <v>175.105</v>
      </c>
      <c r="D1906" t="str">
        <f>T("178.3400")</f>
        <v>178.3400</v>
      </c>
      <c r="X1906" t="s">
        <v>25430</v>
      </c>
      <c r="Y1906" t="s">
        <v>25431</v>
      </c>
      <c r="Z1906" t="s">
        <v>25432</v>
      </c>
      <c r="AA1906" t="s">
        <v>25433</v>
      </c>
    </row>
    <row r="1907" spans="1:28" x14ac:dyDescent="0.25">
      <c r="A1907" t="s">
        <v>13638</v>
      </c>
      <c r="B1907" t="s">
        <v>25434</v>
      </c>
      <c r="C1907" t="str">
        <f>T("133.102")</f>
        <v>133.102</v>
      </c>
      <c r="D1907" t="str">
        <f>T("133.106")</f>
        <v>133.106</v>
      </c>
      <c r="E1907" t="str">
        <f>T("133.141")</f>
        <v>133.141</v>
      </c>
      <c r="F1907" t="str">
        <f>T("133.150")</f>
        <v>133.150</v>
      </c>
      <c r="G1907" t="str">
        <f>T("133.153")</f>
        <v>133.153</v>
      </c>
      <c r="H1907" t="str">
        <f>T("133.160")</f>
        <v>133.160</v>
      </c>
      <c r="I1907" t="str">
        <f>T("133.183")</f>
        <v>133.183</v>
      </c>
      <c r="J1907" t="str">
        <f>T("161.190")</f>
        <v>161.190</v>
      </c>
      <c r="K1907" t="str">
        <f>T("163.150")</f>
        <v>163.150</v>
      </c>
      <c r="L1907" t="str">
        <f>T("163.153")</f>
        <v>163.153</v>
      </c>
      <c r="M1907" t="str">
        <f>T("163.155")</f>
        <v>163.155</v>
      </c>
      <c r="N1907" t="str">
        <f>T("169.115")</f>
        <v>169.115</v>
      </c>
      <c r="O1907" t="str">
        <f>T("169.140")</f>
        <v>169.140</v>
      </c>
      <c r="P1907" t="str">
        <f>T("169.150")</f>
        <v>169.150</v>
      </c>
      <c r="Q1907" t="str">
        <f>T("172.818")</f>
        <v>172.818</v>
      </c>
      <c r="R1907" t="str">
        <f>T("175.105")</f>
        <v>175.105</v>
      </c>
      <c r="S1907" t="str">
        <f>T("73.295")</f>
        <v>73.295</v>
      </c>
      <c r="T1907" t="str">
        <f>T("73.30")</f>
        <v>73.30</v>
      </c>
      <c r="X1907" t="s">
        <v>25434</v>
      </c>
      <c r="Y1907" t="s">
        <v>25435</v>
      </c>
      <c r="Z1907" t="s">
        <v>25436</v>
      </c>
      <c r="AA1907" t="s">
        <v>25437</v>
      </c>
    </row>
    <row r="1908" spans="1:28" x14ac:dyDescent="0.25">
      <c r="A1908" t="s">
        <v>13639</v>
      </c>
      <c r="B1908" t="s">
        <v>25438</v>
      </c>
      <c r="C1908" t="str">
        <f>T("178.1010")</f>
        <v>178.1010</v>
      </c>
      <c r="X1908" t="s">
        <v>25439</v>
      </c>
      <c r="Y1908" t="s">
        <v>25440</v>
      </c>
      <c r="Z1908" t="s">
        <v>25441</v>
      </c>
      <c r="AA1908" t="s">
        <v>25442</v>
      </c>
      <c r="AB1908" t="s">
        <v>25443</v>
      </c>
    </row>
    <row r="1909" spans="1:28" x14ac:dyDescent="0.25">
      <c r="A1909" t="s">
        <v>13640</v>
      </c>
      <c r="B1909" t="s">
        <v>25444</v>
      </c>
      <c r="C1909" t="str">
        <f>T("175.300")</f>
        <v>175.300</v>
      </c>
      <c r="X1909" t="s">
        <v>25444</v>
      </c>
      <c r="Y1909" t="s">
        <v>25445</v>
      </c>
      <c r="Z1909" t="s">
        <v>25446</v>
      </c>
    </row>
    <row r="1910" spans="1:28" x14ac:dyDescent="0.25">
      <c r="A1910" t="s">
        <v>13641</v>
      </c>
      <c r="B1910" t="s">
        <v>25447</v>
      </c>
      <c r="C1910" t="str">
        <f>T("175.105")</f>
        <v>175.105</v>
      </c>
      <c r="D1910" t="str">
        <f>T("176.200")</f>
        <v>176.200</v>
      </c>
      <c r="E1910" t="str">
        <f>T("178.3120")</f>
        <v>178.3120</v>
      </c>
      <c r="F1910" t="str">
        <f>T("178.3800")</f>
        <v>178.3800</v>
      </c>
      <c r="G1910" t="str">
        <f>T("178.3850")</f>
        <v>178.3850</v>
      </c>
      <c r="H1910" t="str">
        <f>T("178.3870")</f>
        <v>178.3870</v>
      </c>
      <c r="X1910" t="s">
        <v>25447</v>
      </c>
      <c r="Y1910" t="s">
        <v>25448</v>
      </c>
    </row>
    <row r="1911" spans="1:28" x14ac:dyDescent="0.25">
      <c r="A1911" t="s">
        <v>13642</v>
      </c>
      <c r="B1911" t="s">
        <v>25449</v>
      </c>
      <c r="C1911" t="str">
        <f>T("178.1010")</f>
        <v>178.1010</v>
      </c>
      <c r="X1911" t="s">
        <v>25450</v>
      </c>
      <c r="Y1911" t="s">
        <v>25451</v>
      </c>
      <c r="Z1911" t="s">
        <v>25452</v>
      </c>
    </row>
    <row r="1912" spans="1:28" x14ac:dyDescent="0.25">
      <c r="A1912" t="s">
        <v>13643</v>
      </c>
      <c r="B1912" t="s">
        <v>25453</v>
      </c>
      <c r="C1912" t="str">
        <f>T("176.170")</f>
        <v>176.170</v>
      </c>
      <c r="X1912" t="s">
        <v>25453</v>
      </c>
      <c r="Y1912" t="s">
        <v>25454</v>
      </c>
      <c r="Z1912" t="s">
        <v>25455</v>
      </c>
      <c r="AA1912" t="s">
        <v>25456</v>
      </c>
    </row>
    <row r="1913" spans="1:28" x14ac:dyDescent="0.25">
      <c r="A1913" t="s">
        <v>13644</v>
      </c>
      <c r="B1913" t="s">
        <v>25457</v>
      </c>
      <c r="C1913" t="str">
        <f>T("176.210")</f>
        <v>176.210</v>
      </c>
      <c r="D1913" t="str">
        <f>T("177.2800")</f>
        <v>177.2800</v>
      </c>
      <c r="X1913" t="s">
        <v>25458</v>
      </c>
      <c r="Y1913" t="s">
        <v>25459</v>
      </c>
      <c r="Z1913" t="s">
        <v>25460</v>
      </c>
      <c r="AA1913" t="s">
        <v>25461</v>
      </c>
    </row>
    <row r="1914" spans="1:28" x14ac:dyDescent="0.25">
      <c r="A1914" t="s">
        <v>13645</v>
      </c>
      <c r="B1914" t="s">
        <v>25462</v>
      </c>
      <c r="C1914" t="str">
        <f>T("176.210")</f>
        <v>176.210</v>
      </c>
      <c r="D1914" t="str">
        <f>T("177.2800")</f>
        <v>177.2800</v>
      </c>
      <c r="X1914" t="s">
        <v>25462</v>
      </c>
      <c r="Y1914" t="s">
        <v>25463</v>
      </c>
    </row>
    <row r="1915" spans="1:28" x14ac:dyDescent="0.25">
      <c r="A1915" t="s">
        <v>13646</v>
      </c>
      <c r="B1915" t="s">
        <v>25464</v>
      </c>
      <c r="C1915" t="str">
        <f>T("175.105")</f>
        <v>175.105</v>
      </c>
      <c r="D1915" t="str">
        <f>T("176.200")</f>
        <v>176.200</v>
      </c>
      <c r="E1915" t="str">
        <f>T("178.3120")</f>
        <v>178.3120</v>
      </c>
      <c r="F1915" t="str">
        <f>T("178.3800")</f>
        <v>178.3800</v>
      </c>
      <c r="G1915" t="str">
        <f>T("178.3850")</f>
        <v>178.3850</v>
      </c>
      <c r="H1915" t="str">
        <f>T("178.3870")</f>
        <v>178.3870</v>
      </c>
      <c r="X1915" t="s">
        <v>25464</v>
      </c>
      <c r="Y1915" t="s">
        <v>25465</v>
      </c>
    </row>
    <row r="1916" spans="1:28" x14ac:dyDescent="0.25">
      <c r="A1916" t="s">
        <v>13647</v>
      </c>
      <c r="B1916" t="s">
        <v>25466</v>
      </c>
      <c r="C1916" t="str">
        <f>T("175.105")</f>
        <v>175.105</v>
      </c>
      <c r="D1916" t="str">
        <f>T("176.200")</f>
        <v>176.200</v>
      </c>
      <c r="E1916" t="str">
        <f>T("178.3120")</f>
        <v>178.3120</v>
      </c>
      <c r="F1916" t="str">
        <f>T("178.3800")</f>
        <v>178.3800</v>
      </c>
      <c r="G1916" t="str">
        <f>T("178.3850")</f>
        <v>178.3850</v>
      </c>
      <c r="H1916" t="str">
        <f>T("178.3870")</f>
        <v>178.3870</v>
      </c>
      <c r="X1916" t="s">
        <v>25466</v>
      </c>
      <c r="Y1916" t="s">
        <v>25467</v>
      </c>
    </row>
    <row r="1917" spans="1:28" x14ac:dyDescent="0.25">
      <c r="A1917" t="s">
        <v>13648</v>
      </c>
      <c r="B1917" t="s">
        <v>25468</v>
      </c>
      <c r="C1917" t="str">
        <f>T("176.210")</f>
        <v>176.210</v>
      </c>
      <c r="D1917" t="str">
        <f>T("177.2800")</f>
        <v>177.2800</v>
      </c>
      <c r="X1917" t="s">
        <v>25468</v>
      </c>
    </row>
    <row r="1918" spans="1:28" x14ac:dyDescent="0.25">
      <c r="A1918" t="s">
        <v>13649</v>
      </c>
      <c r="B1918" t="s">
        <v>25469</v>
      </c>
      <c r="C1918" t="str">
        <f>T("175.300")</f>
        <v>175.300</v>
      </c>
      <c r="D1918" t="str">
        <f>T("181.25")</f>
        <v>181.25</v>
      </c>
      <c r="X1918" t="s">
        <v>25469</v>
      </c>
      <c r="Y1918" t="s">
        <v>25470</v>
      </c>
      <c r="Z1918" t="s">
        <v>25471</v>
      </c>
      <c r="AA1918" t="s">
        <v>25472</v>
      </c>
    </row>
    <row r="1919" spans="1:28" x14ac:dyDescent="0.25">
      <c r="A1919" t="s">
        <v>13650</v>
      </c>
      <c r="B1919" t="s">
        <v>25473</v>
      </c>
      <c r="C1919" t="str">
        <f>T("177.1520")</f>
        <v>177.1520</v>
      </c>
      <c r="X1919" t="s">
        <v>25473</v>
      </c>
      <c r="Y1919" t="s">
        <v>25474</v>
      </c>
      <c r="Z1919" t="s">
        <v>25475</v>
      </c>
    </row>
    <row r="1920" spans="1:28" x14ac:dyDescent="0.25">
      <c r="A1920" t="s">
        <v>13651</v>
      </c>
      <c r="B1920" t="s">
        <v>25476</v>
      </c>
      <c r="C1920" t="str">
        <f>T("177.1500")</f>
        <v>177.1500</v>
      </c>
      <c r="X1920" t="s">
        <v>25477</v>
      </c>
      <c r="Y1920" t="s">
        <v>25478</v>
      </c>
    </row>
    <row r="1921" spans="1:32" x14ac:dyDescent="0.25">
      <c r="A1921" t="s">
        <v>13652</v>
      </c>
      <c r="B1921" t="s">
        <v>25479</v>
      </c>
      <c r="C1921" t="str">
        <f>T("178.1010")</f>
        <v>178.1010</v>
      </c>
      <c r="X1921" t="s">
        <v>25480</v>
      </c>
      <c r="Y1921" t="s">
        <v>25481</v>
      </c>
      <c r="Z1921" t="s">
        <v>25482</v>
      </c>
      <c r="AA1921" t="s">
        <v>25483</v>
      </c>
      <c r="AB1921" t="s">
        <v>25484</v>
      </c>
      <c r="AC1921" t="s">
        <v>25485</v>
      </c>
      <c r="AD1921" t="s">
        <v>25486</v>
      </c>
      <c r="AE1921" t="s">
        <v>25487</v>
      </c>
      <c r="AF1921" t="s">
        <v>25488</v>
      </c>
    </row>
    <row r="1922" spans="1:32" x14ac:dyDescent="0.25">
      <c r="A1922" t="s">
        <v>13653</v>
      </c>
      <c r="B1922" t="s">
        <v>25489</v>
      </c>
      <c r="C1922" t="str">
        <f>T("175.300")</f>
        <v>175.300</v>
      </c>
      <c r="D1922" t="str">
        <f>T("176.170")</f>
        <v>176.170</v>
      </c>
      <c r="E1922" t="str">
        <f>T("177.1200")</f>
        <v>177.1200</v>
      </c>
      <c r="F1922" t="str">
        <f>T("177.1500")</f>
        <v>177.1500</v>
      </c>
      <c r="X1922" t="s">
        <v>25489</v>
      </c>
      <c r="Y1922" t="s">
        <v>25490</v>
      </c>
      <c r="Z1922" t="s">
        <v>25491</v>
      </c>
      <c r="AA1922" t="s">
        <v>25492</v>
      </c>
      <c r="AB1922" t="s">
        <v>25493</v>
      </c>
    </row>
    <row r="1923" spans="1:32" x14ac:dyDescent="0.25">
      <c r="A1923" t="s">
        <v>13654</v>
      </c>
      <c r="B1923" t="s">
        <v>25494</v>
      </c>
      <c r="C1923" t="str">
        <f>T("175.105")</f>
        <v>175.105</v>
      </c>
      <c r="D1923" t="str">
        <f>T("175.300")</f>
        <v>175.300</v>
      </c>
      <c r="E1923" t="str">
        <f>T("177.1010")</f>
        <v>177.1010</v>
      </c>
      <c r="F1923" t="str">
        <f>T("181.24")</f>
        <v>181.24</v>
      </c>
      <c r="X1923" t="s">
        <v>25494</v>
      </c>
      <c r="Y1923" t="s">
        <v>25495</v>
      </c>
      <c r="Z1923" t="s">
        <v>25496</v>
      </c>
      <c r="AA1923" t="s">
        <v>25497</v>
      </c>
      <c r="AB1923" t="s">
        <v>25498</v>
      </c>
      <c r="AC1923" t="s">
        <v>25499</v>
      </c>
      <c r="AD1923" t="s">
        <v>25500</v>
      </c>
      <c r="AE1923" t="s">
        <v>25501</v>
      </c>
      <c r="AF1923" t="s">
        <v>25502</v>
      </c>
    </row>
    <row r="1924" spans="1:32" x14ac:dyDescent="0.25">
      <c r="A1924" t="s">
        <v>13655</v>
      </c>
      <c r="B1924" t="s">
        <v>25503</v>
      </c>
      <c r="C1924" t="str">
        <f>T("176.180")</f>
        <v>176.180</v>
      </c>
      <c r="X1924" t="s">
        <v>25504</v>
      </c>
      <c r="Y1924" t="s">
        <v>25503</v>
      </c>
    </row>
    <row r="1925" spans="1:32" x14ac:dyDescent="0.25">
      <c r="A1925" t="s">
        <v>13656</v>
      </c>
      <c r="B1925" t="s">
        <v>25505</v>
      </c>
      <c r="C1925" t="str">
        <f>T("177.1520")</f>
        <v>177.1520</v>
      </c>
      <c r="D1925" t="str">
        <f>T("177.2600")</f>
        <v>177.2600</v>
      </c>
      <c r="X1925" t="s">
        <v>25505</v>
      </c>
      <c r="Y1925" t="s">
        <v>25506</v>
      </c>
      <c r="Z1925" t="s">
        <v>25507</v>
      </c>
      <c r="AA1925" t="s">
        <v>25508</v>
      </c>
      <c r="AB1925" t="s">
        <v>25509</v>
      </c>
      <c r="AC1925" t="s">
        <v>25510</v>
      </c>
    </row>
    <row r="1926" spans="1:32" x14ac:dyDescent="0.25">
      <c r="A1926" t="s">
        <v>13657</v>
      </c>
      <c r="B1926" t="s">
        <v>25511</v>
      </c>
      <c r="C1926" t="str">
        <f>T("178.2010")</f>
        <v>178.2010</v>
      </c>
      <c r="X1926" t="s">
        <v>25511</v>
      </c>
      <c r="Y1926" t="s">
        <v>25512</v>
      </c>
      <c r="Z1926" t="s">
        <v>25513</v>
      </c>
    </row>
    <row r="1927" spans="1:32" x14ac:dyDescent="0.25">
      <c r="A1927" t="s">
        <v>13658</v>
      </c>
      <c r="B1927" t="s">
        <v>25514</v>
      </c>
      <c r="C1927" t="str">
        <f>T("175.105")</f>
        <v>175.105</v>
      </c>
      <c r="D1927" t="str">
        <f>T("175.300")</f>
        <v>175.300</v>
      </c>
      <c r="E1927" t="str">
        <f>T("178.3910")</f>
        <v>178.3910</v>
      </c>
      <c r="F1927" t="str">
        <f>T("181.29")</f>
        <v>181.29</v>
      </c>
      <c r="X1927" t="s">
        <v>25514</v>
      </c>
      <c r="Y1927" t="s">
        <v>25515</v>
      </c>
      <c r="Z1927" t="s">
        <v>25516</v>
      </c>
      <c r="AA1927" t="s">
        <v>25517</v>
      </c>
      <c r="AB1927" t="s">
        <v>25518</v>
      </c>
      <c r="AC1927" t="s">
        <v>25519</v>
      </c>
      <c r="AD1927" t="s">
        <v>25520</v>
      </c>
    </row>
    <row r="1928" spans="1:32" x14ac:dyDescent="0.25">
      <c r="A1928" t="s">
        <v>13659</v>
      </c>
      <c r="B1928" t="s">
        <v>25521</v>
      </c>
      <c r="C1928" t="str">
        <f>T("178.3910")</f>
        <v>178.3910</v>
      </c>
      <c r="X1928" t="s">
        <v>25522</v>
      </c>
      <c r="Y1928" t="s">
        <v>25523</v>
      </c>
      <c r="Z1928" t="s">
        <v>25524</v>
      </c>
      <c r="AA1928" t="s">
        <v>25525</v>
      </c>
      <c r="AB1928" t="s">
        <v>25526</v>
      </c>
    </row>
    <row r="1929" spans="1:32" x14ac:dyDescent="0.25">
      <c r="A1929" t="s">
        <v>13660</v>
      </c>
      <c r="B1929" t="s">
        <v>25527</v>
      </c>
      <c r="C1929" t="str">
        <f>T("175.105")</f>
        <v>175.105</v>
      </c>
      <c r="X1929" t="s">
        <v>25528</v>
      </c>
      <c r="Y1929" t="s">
        <v>25529</v>
      </c>
      <c r="Z1929" t="s">
        <v>25527</v>
      </c>
      <c r="AA1929" t="s">
        <v>25530</v>
      </c>
    </row>
    <row r="1930" spans="1:32" x14ac:dyDescent="0.25">
      <c r="A1930" t="s">
        <v>13661</v>
      </c>
      <c r="B1930" t="s">
        <v>25531</v>
      </c>
      <c r="C1930" t="str">
        <f>T("176.170")</f>
        <v>176.170</v>
      </c>
      <c r="X1930" t="s">
        <v>25531</v>
      </c>
      <c r="Y1930" t="s">
        <v>25532</v>
      </c>
      <c r="Z1930" t="s">
        <v>25533</v>
      </c>
      <c r="AA1930" t="s">
        <v>25534</v>
      </c>
      <c r="AB1930" t="s">
        <v>25535</v>
      </c>
    </row>
    <row r="1931" spans="1:32" x14ac:dyDescent="0.25">
      <c r="A1931" t="s">
        <v>13662</v>
      </c>
      <c r="B1931" t="s">
        <v>25536</v>
      </c>
      <c r="X1931" t="s">
        <v>25536</v>
      </c>
      <c r="Y1931" t="s">
        <v>25537</v>
      </c>
      <c r="Z1931" t="s">
        <v>25538</v>
      </c>
    </row>
    <row r="1932" spans="1:32" x14ac:dyDescent="0.25">
      <c r="A1932" t="s">
        <v>13663</v>
      </c>
      <c r="B1932" t="s">
        <v>25539</v>
      </c>
      <c r="C1932" t="str">
        <f>T("177.1632")</f>
        <v>177.1632</v>
      </c>
      <c r="X1932" t="s">
        <v>25540</v>
      </c>
      <c r="Y1932" t="s">
        <v>25541</v>
      </c>
      <c r="Z1932" t="s">
        <v>25542</v>
      </c>
      <c r="AA1932" t="s">
        <v>25543</v>
      </c>
      <c r="AB1932" t="s">
        <v>25544</v>
      </c>
    </row>
    <row r="1933" spans="1:32" x14ac:dyDescent="0.25">
      <c r="A1933" t="s">
        <v>13664</v>
      </c>
      <c r="B1933" t="s">
        <v>25545</v>
      </c>
      <c r="X1933" t="s">
        <v>25545</v>
      </c>
      <c r="Y1933" t="s">
        <v>25546</v>
      </c>
      <c r="Z1933" t="s">
        <v>25547</v>
      </c>
    </row>
    <row r="1934" spans="1:32" x14ac:dyDescent="0.25">
      <c r="A1934" t="s">
        <v>13665</v>
      </c>
      <c r="B1934" t="s">
        <v>25548</v>
      </c>
      <c r="C1934" t="str">
        <f>T("178.2010")</f>
        <v>178.2010</v>
      </c>
      <c r="X1934" t="s">
        <v>25548</v>
      </c>
      <c r="Y1934" t="s">
        <v>25549</v>
      </c>
      <c r="Z1934" t="s">
        <v>25550</v>
      </c>
    </row>
    <row r="1935" spans="1:32" x14ac:dyDescent="0.25">
      <c r="A1935" t="s">
        <v>13666</v>
      </c>
      <c r="B1935" t="s">
        <v>25551</v>
      </c>
      <c r="C1935" t="str">
        <f>T("175.105")</f>
        <v>175.105</v>
      </c>
      <c r="D1935" t="str">
        <f>T("178.2010")</f>
        <v>178.2010</v>
      </c>
      <c r="X1935" t="s">
        <v>25551</v>
      </c>
      <c r="Y1935" t="s">
        <v>25552</v>
      </c>
      <c r="Z1935" t="s">
        <v>25553</v>
      </c>
      <c r="AA1935" t="s">
        <v>25554</v>
      </c>
    </row>
    <row r="1936" spans="1:32" x14ac:dyDescent="0.25">
      <c r="A1936" t="s">
        <v>13667</v>
      </c>
      <c r="B1936" t="s">
        <v>25555</v>
      </c>
      <c r="C1936" t="str">
        <f>T("175.300")</f>
        <v>175.300</v>
      </c>
      <c r="D1936" t="str">
        <f>T("176.170")</f>
        <v>176.170</v>
      </c>
      <c r="E1936" t="str">
        <f>T("178.3297")</f>
        <v>178.3297</v>
      </c>
      <c r="F1936" t="str">
        <f>T("181.29")</f>
        <v>181.29</v>
      </c>
      <c r="X1936" t="s">
        <v>25555</v>
      </c>
      <c r="Y1936" t="s">
        <v>25556</v>
      </c>
      <c r="Z1936" t="s">
        <v>25557</v>
      </c>
      <c r="AA1936" t="s">
        <v>25558</v>
      </c>
      <c r="AB1936" t="s">
        <v>25559</v>
      </c>
      <c r="AC1936" t="s">
        <v>25560</v>
      </c>
      <c r="AD1936" t="s">
        <v>25561</v>
      </c>
      <c r="AE1936" t="s">
        <v>25562</v>
      </c>
    </row>
    <row r="1937" spans="1:32" x14ac:dyDescent="0.25">
      <c r="A1937" t="s">
        <v>8580</v>
      </c>
      <c r="B1937" t="s">
        <v>25563</v>
      </c>
      <c r="C1937" t="str">
        <f>T("175.105")</f>
        <v>175.105</v>
      </c>
      <c r="D1937" t="str">
        <f>T("177.2260")</f>
        <v>177.2260</v>
      </c>
      <c r="X1937" t="s">
        <v>25563</v>
      </c>
      <c r="Y1937" t="s">
        <v>25564</v>
      </c>
      <c r="Z1937" t="s">
        <v>25565</v>
      </c>
      <c r="AA1937" t="s">
        <v>25566</v>
      </c>
    </row>
    <row r="1938" spans="1:32" x14ac:dyDescent="0.25">
      <c r="A1938" t="s">
        <v>13668</v>
      </c>
      <c r="B1938" t="s">
        <v>25567</v>
      </c>
      <c r="C1938" t="str">
        <f>T("175.105")</f>
        <v>175.105</v>
      </c>
      <c r="D1938" t="str">
        <f>T("175.300")</f>
        <v>175.300</v>
      </c>
      <c r="E1938" t="str">
        <f>T("176.170")</f>
        <v>176.170</v>
      </c>
      <c r="F1938" t="str">
        <f>T("176.180")</f>
        <v>176.180</v>
      </c>
      <c r="X1938" t="s">
        <v>25568</v>
      </c>
      <c r="Y1938" t="s">
        <v>25569</v>
      </c>
      <c r="Z1938" t="s">
        <v>25570</v>
      </c>
      <c r="AA1938" t="s">
        <v>25571</v>
      </c>
      <c r="AB1938" t="s">
        <v>25572</v>
      </c>
    </row>
    <row r="1939" spans="1:32" x14ac:dyDescent="0.25">
      <c r="A1939" t="s">
        <v>13669</v>
      </c>
      <c r="B1939" t="s">
        <v>25573</v>
      </c>
      <c r="C1939" t="str">
        <f>T("175.300")</f>
        <v>175.300</v>
      </c>
      <c r="D1939" t="str">
        <f>T("176.170")</f>
        <v>176.170</v>
      </c>
      <c r="X1939" t="s">
        <v>25573</v>
      </c>
      <c r="Y1939" t="s">
        <v>25574</v>
      </c>
      <c r="Z1939" t="s">
        <v>25575</v>
      </c>
      <c r="AA1939" t="s">
        <v>25576</v>
      </c>
      <c r="AB1939" t="s">
        <v>25577</v>
      </c>
    </row>
    <row r="1940" spans="1:32" x14ac:dyDescent="0.25">
      <c r="A1940" t="s">
        <v>13670</v>
      </c>
      <c r="B1940" t="s">
        <v>25578</v>
      </c>
      <c r="C1940" t="str">
        <f>T("175.300")</f>
        <v>175.300</v>
      </c>
      <c r="D1940" t="str">
        <f>T("176.170")</f>
        <v>176.170</v>
      </c>
      <c r="X1940" t="s">
        <v>25578</v>
      </c>
      <c r="Y1940" t="s">
        <v>25579</v>
      </c>
      <c r="Z1940" t="s">
        <v>25580</v>
      </c>
      <c r="AA1940" t="s">
        <v>25581</v>
      </c>
      <c r="AB1940" t="s">
        <v>25582</v>
      </c>
    </row>
    <row r="1941" spans="1:32" x14ac:dyDescent="0.25">
      <c r="A1941" t="s">
        <v>13671</v>
      </c>
      <c r="B1941" t="s">
        <v>25583</v>
      </c>
      <c r="C1941" t="str">
        <f>T("175.300")</f>
        <v>175.300</v>
      </c>
      <c r="D1941" t="str">
        <f>T("176.170")</f>
        <v>176.170</v>
      </c>
      <c r="X1941" t="s">
        <v>25583</v>
      </c>
      <c r="Y1941" t="s">
        <v>25584</v>
      </c>
      <c r="Z1941" t="s">
        <v>25585</v>
      </c>
      <c r="AA1941" t="s">
        <v>25586</v>
      </c>
      <c r="AB1941" t="s">
        <v>25587</v>
      </c>
    </row>
    <row r="1942" spans="1:32" x14ac:dyDescent="0.25">
      <c r="A1942" t="s">
        <v>13672</v>
      </c>
      <c r="B1942" t="s">
        <v>25588</v>
      </c>
      <c r="C1942" t="str">
        <f>T("178.2010")</f>
        <v>178.2010</v>
      </c>
      <c r="X1942" t="s">
        <v>25588</v>
      </c>
      <c r="Y1942" t="s">
        <v>25589</v>
      </c>
      <c r="Z1942" t="s">
        <v>25590</v>
      </c>
      <c r="AA1942" t="s">
        <v>25591</v>
      </c>
      <c r="AB1942" t="s">
        <v>25592</v>
      </c>
    </row>
    <row r="1943" spans="1:32" x14ac:dyDescent="0.25">
      <c r="A1943" t="s">
        <v>13673</v>
      </c>
      <c r="B1943" t="s">
        <v>25593</v>
      </c>
      <c r="C1943" t="str">
        <f>T("176.170")</f>
        <v>176.170</v>
      </c>
      <c r="D1943" t="str">
        <f>T("176.200")</f>
        <v>176.200</v>
      </c>
      <c r="E1943" t="str">
        <f>T("177.1200")</f>
        <v>177.1200</v>
      </c>
      <c r="F1943" t="str">
        <f>T("178.3910")</f>
        <v>178.3910</v>
      </c>
      <c r="X1943" t="s">
        <v>25593</v>
      </c>
      <c r="Y1943" t="s">
        <v>25594</v>
      </c>
      <c r="Z1943" t="s">
        <v>25595</v>
      </c>
      <c r="AA1943" t="s">
        <v>25596</v>
      </c>
      <c r="AB1943" t="s">
        <v>25597</v>
      </c>
      <c r="AC1943" t="s">
        <v>25598</v>
      </c>
      <c r="AD1943" t="s">
        <v>25599</v>
      </c>
      <c r="AE1943" t="s">
        <v>25600</v>
      </c>
      <c r="AF1943" t="s">
        <v>25601</v>
      </c>
    </row>
    <row r="1944" spans="1:32" x14ac:dyDescent="0.25">
      <c r="A1944" t="s">
        <v>13674</v>
      </c>
      <c r="B1944" t="s">
        <v>25602</v>
      </c>
      <c r="C1944" t="str">
        <f>T("175.320")</f>
        <v>175.320</v>
      </c>
      <c r="X1944" t="s">
        <v>25602</v>
      </c>
      <c r="Y1944" t="s">
        <v>25603</v>
      </c>
      <c r="Z1944" t="s">
        <v>25604</v>
      </c>
      <c r="AA1944" t="s">
        <v>25605</v>
      </c>
      <c r="AB1944" t="s">
        <v>25606</v>
      </c>
    </row>
    <row r="1945" spans="1:32" x14ac:dyDescent="0.25">
      <c r="A1945" t="s">
        <v>13675</v>
      </c>
      <c r="B1945" t="s">
        <v>25607</v>
      </c>
      <c r="C1945" t="str">
        <f>T("178.3860")</f>
        <v>178.3860</v>
      </c>
      <c r="X1945" t="s">
        <v>25608</v>
      </c>
      <c r="Y1945" t="s">
        <v>25609</v>
      </c>
      <c r="Z1945" t="s">
        <v>25610</v>
      </c>
      <c r="AA1945" t="s">
        <v>25607</v>
      </c>
      <c r="AB1945" t="s">
        <v>25611</v>
      </c>
    </row>
    <row r="1946" spans="1:32" x14ac:dyDescent="0.25">
      <c r="A1946" t="s">
        <v>13676</v>
      </c>
      <c r="B1946" t="s">
        <v>25612</v>
      </c>
      <c r="C1946" t="str">
        <f>T("176.210")</f>
        <v>176.210</v>
      </c>
      <c r="D1946" t="str">
        <f>T("177.1210")</f>
        <v>177.1210</v>
      </c>
      <c r="E1946" t="str">
        <f>T("177.2800")</f>
        <v>177.2800</v>
      </c>
      <c r="X1946" t="s">
        <v>25612</v>
      </c>
    </row>
    <row r="1947" spans="1:32" x14ac:dyDescent="0.25">
      <c r="A1947" t="s">
        <v>13677</v>
      </c>
      <c r="B1947" t="s">
        <v>25613</v>
      </c>
      <c r="C1947" t="str">
        <f>T("178.3130")</f>
        <v>178.3130</v>
      </c>
      <c r="X1947" t="s">
        <v>25614</v>
      </c>
      <c r="Y1947" t="s">
        <v>25615</v>
      </c>
      <c r="Z1947" t="s">
        <v>25616</v>
      </c>
      <c r="AA1947" t="s">
        <v>25617</v>
      </c>
      <c r="AB1947" t="s">
        <v>25618</v>
      </c>
    </row>
    <row r="1948" spans="1:32" x14ac:dyDescent="0.25">
      <c r="A1948" t="s">
        <v>13678</v>
      </c>
      <c r="B1948" t="s">
        <v>25619</v>
      </c>
      <c r="C1948" t="str">
        <f>T("175.105")</f>
        <v>175.105</v>
      </c>
      <c r="X1948" t="s">
        <v>25619</v>
      </c>
      <c r="Y1948" t="s">
        <v>25620</v>
      </c>
      <c r="Z1948" t="s">
        <v>25621</v>
      </c>
      <c r="AA1948" t="s">
        <v>25622</v>
      </c>
    </row>
    <row r="1949" spans="1:32" x14ac:dyDescent="0.25">
      <c r="A1949" t="s">
        <v>13679</v>
      </c>
      <c r="B1949" t="s">
        <v>25623</v>
      </c>
      <c r="C1949" t="str">
        <f>T("175.105")</f>
        <v>175.105</v>
      </c>
      <c r="D1949" t="str">
        <f>T("176.180")</f>
        <v>176.180</v>
      </c>
      <c r="X1949" t="s">
        <v>25623</v>
      </c>
      <c r="Y1949" t="s">
        <v>25624</v>
      </c>
      <c r="Z1949" t="s">
        <v>25625</v>
      </c>
      <c r="AA1949" t="s">
        <v>25626</v>
      </c>
      <c r="AB1949" t="s">
        <v>25627</v>
      </c>
      <c r="AC1949" t="s">
        <v>25628</v>
      </c>
    </row>
    <row r="1950" spans="1:32" x14ac:dyDescent="0.25">
      <c r="A1950" t="s">
        <v>13680</v>
      </c>
      <c r="B1950" t="s">
        <v>25629</v>
      </c>
      <c r="C1950" t="str">
        <f>T("175.105")</f>
        <v>175.105</v>
      </c>
      <c r="D1950" t="str">
        <f>T("175.300")</f>
        <v>175.300</v>
      </c>
      <c r="E1950" t="str">
        <f>T("175.320")</f>
        <v>175.320</v>
      </c>
      <c r="F1950" t="str">
        <f>T("177.1390")</f>
        <v>177.1390</v>
      </c>
      <c r="G1950" t="str">
        <f>T("177.2420")</f>
        <v>177.2420</v>
      </c>
      <c r="X1950" t="s">
        <v>25629</v>
      </c>
      <c r="Y1950" t="s">
        <v>25630</v>
      </c>
      <c r="Z1950" t="s">
        <v>25631</v>
      </c>
      <c r="AA1950" t="s">
        <v>25632</v>
      </c>
    </row>
    <row r="1951" spans="1:32" x14ac:dyDescent="0.25">
      <c r="A1951" t="s">
        <v>13681</v>
      </c>
      <c r="B1951" t="s">
        <v>25633</v>
      </c>
      <c r="C1951" t="str">
        <f>T("175.300")</f>
        <v>175.300</v>
      </c>
      <c r="X1951" t="s">
        <v>25633</v>
      </c>
      <c r="Y1951" t="s">
        <v>25634</v>
      </c>
      <c r="Z1951" t="s">
        <v>25635</v>
      </c>
    </row>
    <row r="1952" spans="1:32" x14ac:dyDescent="0.25">
      <c r="A1952" t="s">
        <v>13682</v>
      </c>
      <c r="B1952" t="s">
        <v>25636</v>
      </c>
      <c r="C1952" t="str">
        <f>T("175.300")</f>
        <v>175.300</v>
      </c>
      <c r="X1952" t="s">
        <v>25637</v>
      </c>
      <c r="Y1952" t="s">
        <v>25638</v>
      </c>
    </row>
    <row r="1953" spans="1:31" x14ac:dyDescent="0.25">
      <c r="A1953" t="s">
        <v>13683</v>
      </c>
      <c r="B1953" t="s">
        <v>25639</v>
      </c>
      <c r="C1953" t="str">
        <f>T("175.105")</f>
        <v>175.105</v>
      </c>
      <c r="D1953" t="str">
        <f>T("175.125")</f>
        <v>175.125</v>
      </c>
      <c r="E1953" t="str">
        <f>T("178.3297")</f>
        <v>178.3297</v>
      </c>
      <c r="X1953" t="s">
        <v>25640</v>
      </c>
    </row>
    <row r="1954" spans="1:31" x14ac:dyDescent="0.25">
      <c r="A1954" t="s">
        <v>13684</v>
      </c>
      <c r="B1954" t="s">
        <v>25641</v>
      </c>
      <c r="C1954" t="str">
        <f>T("175.105")</f>
        <v>175.105</v>
      </c>
      <c r="D1954" t="str">
        <f>T("175.300")</f>
        <v>175.300</v>
      </c>
      <c r="E1954" t="str">
        <f>T("181.27")</f>
        <v>181.27</v>
      </c>
      <c r="X1954" t="s">
        <v>25641</v>
      </c>
      <c r="Y1954" t="s">
        <v>25642</v>
      </c>
      <c r="Z1954" t="s">
        <v>25643</v>
      </c>
      <c r="AA1954" t="s">
        <v>25644</v>
      </c>
      <c r="AB1954" t="s">
        <v>25645</v>
      </c>
      <c r="AC1954" t="s">
        <v>25646</v>
      </c>
      <c r="AD1954" t="s">
        <v>25647</v>
      </c>
      <c r="AE1954" t="s">
        <v>25648</v>
      </c>
    </row>
    <row r="1955" spans="1:31" x14ac:dyDescent="0.25">
      <c r="A1955" t="s">
        <v>13685</v>
      </c>
      <c r="B1955" t="s">
        <v>25649</v>
      </c>
      <c r="C1955" t="str">
        <f>T("175.105")</f>
        <v>175.105</v>
      </c>
      <c r="D1955" t="str">
        <f>T("176.170")</f>
        <v>176.170</v>
      </c>
      <c r="E1955" t="str">
        <f>T("189.120")</f>
        <v>189.120</v>
      </c>
      <c r="X1955" t="s">
        <v>25650</v>
      </c>
      <c r="Y1955" t="s">
        <v>25651</v>
      </c>
      <c r="Z1955" t="s">
        <v>25652</v>
      </c>
      <c r="AA1955" t="s">
        <v>25653</v>
      </c>
      <c r="AB1955" t="s">
        <v>25654</v>
      </c>
      <c r="AC1955" t="s">
        <v>25655</v>
      </c>
      <c r="AD1955" t="s">
        <v>25656</v>
      </c>
    </row>
    <row r="1956" spans="1:31" x14ac:dyDescent="0.25">
      <c r="A1956" t="s">
        <v>13686</v>
      </c>
      <c r="B1956" t="s">
        <v>25657</v>
      </c>
      <c r="C1956" t="str">
        <f>T("177.1585")</f>
        <v>177.1585</v>
      </c>
      <c r="X1956" t="s">
        <v>25657</v>
      </c>
      <c r="Y1956" t="s">
        <v>25658</v>
      </c>
      <c r="Z1956" t="s">
        <v>25659</v>
      </c>
      <c r="AA1956" t="s">
        <v>25660</v>
      </c>
      <c r="AB1956" t="s">
        <v>25661</v>
      </c>
    </row>
    <row r="1957" spans="1:31" x14ac:dyDescent="0.25">
      <c r="A1957" t="s">
        <v>13687</v>
      </c>
      <c r="B1957" t="s">
        <v>25662</v>
      </c>
      <c r="C1957" t="str">
        <f>T("175.105")</f>
        <v>175.105</v>
      </c>
      <c r="D1957" t="str">
        <f>T("177.1650")</f>
        <v>177.1650</v>
      </c>
      <c r="X1957" t="s">
        <v>25662</v>
      </c>
      <c r="Y1957" t="s">
        <v>25663</v>
      </c>
      <c r="Z1957" t="s">
        <v>25664</v>
      </c>
      <c r="AA1957" t="s">
        <v>25665</v>
      </c>
      <c r="AB1957" t="s">
        <v>25666</v>
      </c>
      <c r="AC1957" t="s">
        <v>25667</v>
      </c>
    </row>
    <row r="1958" spans="1:31" x14ac:dyDescent="0.25">
      <c r="A1958" t="s">
        <v>13688</v>
      </c>
      <c r="B1958" t="s">
        <v>25668</v>
      </c>
      <c r="C1958" t="str">
        <f>T("176.300")</f>
        <v>176.300</v>
      </c>
      <c r="X1958" t="s">
        <v>25668</v>
      </c>
      <c r="Y1958" t="s">
        <v>25669</v>
      </c>
      <c r="Z1958" t="s">
        <v>25670</v>
      </c>
      <c r="AA1958" t="s">
        <v>25671</v>
      </c>
    </row>
    <row r="1959" spans="1:31" x14ac:dyDescent="0.25">
      <c r="A1959" t="s">
        <v>8806</v>
      </c>
      <c r="B1959" t="s">
        <v>25672</v>
      </c>
      <c r="C1959" t="str">
        <f>T("178.1010")</f>
        <v>178.1010</v>
      </c>
      <c r="X1959" t="s">
        <v>25672</v>
      </c>
      <c r="Y1959" t="s">
        <v>25673</v>
      </c>
      <c r="Z1959" t="s">
        <v>25674</v>
      </c>
      <c r="AA1959" t="s">
        <v>25675</v>
      </c>
      <c r="AB1959" t="s">
        <v>25676</v>
      </c>
    </row>
    <row r="1960" spans="1:31" x14ac:dyDescent="0.25">
      <c r="A1960" t="s">
        <v>13689</v>
      </c>
      <c r="B1960" t="s">
        <v>25677</v>
      </c>
      <c r="C1960" t="str">
        <f>T("175.300")</f>
        <v>175.300</v>
      </c>
      <c r="X1960" t="s">
        <v>25677</v>
      </c>
      <c r="Y1960" t="s">
        <v>25678</v>
      </c>
      <c r="Z1960" t="s">
        <v>25679</v>
      </c>
      <c r="AA1960" t="s">
        <v>25680</v>
      </c>
      <c r="AB1960" t="s">
        <v>25681</v>
      </c>
    </row>
    <row r="1961" spans="1:31" x14ac:dyDescent="0.25">
      <c r="A1961" t="s">
        <v>13690</v>
      </c>
      <c r="B1961" t="s">
        <v>25682</v>
      </c>
      <c r="C1961" t="str">
        <f>T("175.105")</f>
        <v>175.105</v>
      </c>
      <c r="X1961" t="s">
        <v>25682</v>
      </c>
      <c r="Y1961" t="s">
        <v>25683</v>
      </c>
      <c r="Z1961" t="s">
        <v>25684</v>
      </c>
      <c r="AA1961" t="s">
        <v>25685</v>
      </c>
      <c r="AB1961" t="s">
        <v>25686</v>
      </c>
      <c r="AC1961" t="s">
        <v>25687</v>
      </c>
      <c r="AD1961" t="s">
        <v>25688</v>
      </c>
      <c r="AE1961" t="s">
        <v>25689</v>
      </c>
    </row>
    <row r="1962" spans="1:31" x14ac:dyDescent="0.25">
      <c r="A1962" t="s">
        <v>13691</v>
      </c>
      <c r="B1962" t="s">
        <v>25690</v>
      </c>
      <c r="C1962" t="str">
        <f>T("176.170")</f>
        <v>176.170</v>
      </c>
      <c r="D1962" t="str">
        <f>T("176.180")</f>
        <v>176.180</v>
      </c>
      <c r="E1962" t="str">
        <f>T("178.3130")</f>
        <v>178.3130</v>
      </c>
      <c r="X1962" t="s">
        <v>25691</v>
      </c>
      <c r="Y1962" t="s">
        <v>25692</v>
      </c>
      <c r="Z1962" t="s">
        <v>25693</v>
      </c>
    </row>
    <row r="1963" spans="1:31" x14ac:dyDescent="0.25">
      <c r="A1963" t="s">
        <v>13692</v>
      </c>
      <c r="B1963" t="s">
        <v>25694</v>
      </c>
      <c r="C1963" t="str">
        <f>T("178.3297")</f>
        <v>178.3297</v>
      </c>
      <c r="X1963" t="s">
        <v>25695</v>
      </c>
      <c r="Y1963" t="s">
        <v>25696</v>
      </c>
      <c r="Z1963" t="s">
        <v>25697</v>
      </c>
      <c r="AA1963" t="s">
        <v>25698</v>
      </c>
      <c r="AB1963" t="s">
        <v>25699</v>
      </c>
      <c r="AC1963" t="s">
        <v>25694</v>
      </c>
    </row>
    <row r="1964" spans="1:31" x14ac:dyDescent="0.25">
      <c r="A1964" t="s">
        <v>13693</v>
      </c>
      <c r="B1964" t="s">
        <v>25700</v>
      </c>
      <c r="C1964" t="str">
        <f>T("175.105")</f>
        <v>175.105</v>
      </c>
      <c r="X1964" t="s">
        <v>25700</v>
      </c>
      <c r="Y1964" t="s">
        <v>25701</v>
      </c>
      <c r="Z1964" t="s">
        <v>25702</v>
      </c>
      <c r="AA1964" t="s">
        <v>25703</v>
      </c>
    </row>
    <row r="1965" spans="1:31" x14ac:dyDescent="0.25">
      <c r="A1965" t="s">
        <v>13694</v>
      </c>
      <c r="B1965" t="s">
        <v>25704</v>
      </c>
      <c r="C1965" t="str">
        <f>T("175.105")</f>
        <v>175.105</v>
      </c>
      <c r="X1965" t="s">
        <v>25705</v>
      </c>
      <c r="Y1965" t="s">
        <v>25704</v>
      </c>
      <c r="Z1965" t="s">
        <v>25706</v>
      </c>
    </row>
    <row r="1966" spans="1:31" x14ac:dyDescent="0.25">
      <c r="A1966" t="s">
        <v>13695</v>
      </c>
      <c r="B1966" t="s">
        <v>25707</v>
      </c>
      <c r="X1966" t="s">
        <v>25707</v>
      </c>
      <c r="Y1966" t="s">
        <v>25708</v>
      </c>
    </row>
    <row r="1967" spans="1:31" x14ac:dyDescent="0.25">
      <c r="A1967" t="s">
        <v>13697</v>
      </c>
      <c r="B1967" t="s">
        <v>25709</v>
      </c>
      <c r="C1967" t="str">
        <f>T("175.105")</f>
        <v>175.105</v>
      </c>
      <c r="X1967" t="s">
        <v>25709</v>
      </c>
      <c r="Y1967" t="s">
        <v>25710</v>
      </c>
      <c r="Z1967" t="s">
        <v>25711</v>
      </c>
      <c r="AA1967" t="s">
        <v>25712</v>
      </c>
    </row>
    <row r="1968" spans="1:31" x14ac:dyDescent="0.25">
      <c r="A1968" t="s">
        <v>13698</v>
      </c>
      <c r="B1968" t="s">
        <v>25713</v>
      </c>
      <c r="C1968" t="str">
        <f>T("176.170")</f>
        <v>176.170</v>
      </c>
      <c r="X1968" t="s">
        <v>25714</v>
      </c>
      <c r="Y1968" t="s">
        <v>25715</v>
      </c>
      <c r="Z1968" t="s">
        <v>25716</v>
      </c>
      <c r="AA1968" t="s">
        <v>25717</v>
      </c>
      <c r="AB1968" t="s">
        <v>25718</v>
      </c>
    </row>
    <row r="1969" spans="1:31" x14ac:dyDescent="0.25">
      <c r="A1969" t="s">
        <v>13699</v>
      </c>
      <c r="B1969" t="s">
        <v>25719</v>
      </c>
      <c r="X1969" t="s">
        <v>25719</v>
      </c>
      <c r="Y1969" t="s">
        <v>25720</v>
      </c>
      <c r="Z1969" t="s">
        <v>25721</v>
      </c>
      <c r="AA1969" t="s">
        <v>25722</v>
      </c>
    </row>
    <row r="1970" spans="1:31" x14ac:dyDescent="0.25">
      <c r="A1970" t="s">
        <v>13700</v>
      </c>
      <c r="B1970" t="s">
        <v>25723</v>
      </c>
      <c r="C1970" t="str">
        <f>T("175.300")</f>
        <v>175.300</v>
      </c>
      <c r="X1970" t="s">
        <v>25724</v>
      </c>
      <c r="Y1970" t="s">
        <v>25725</v>
      </c>
      <c r="Z1970" t="s">
        <v>25726</v>
      </c>
    </row>
    <row r="1971" spans="1:31" x14ac:dyDescent="0.25">
      <c r="A1971" t="s">
        <v>13701</v>
      </c>
      <c r="B1971" t="s">
        <v>25727</v>
      </c>
      <c r="C1971" t="str">
        <f>T("175.300")</f>
        <v>175.300</v>
      </c>
      <c r="X1971" t="s">
        <v>25727</v>
      </c>
      <c r="Y1971" t="s">
        <v>25728</v>
      </c>
    </row>
    <row r="1972" spans="1:31" x14ac:dyDescent="0.25">
      <c r="A1972" t="s">
        <v>13702</v>
      </c>
      <c r="B1972" t="s">
        <v>25729</v>
      </c>
      <c r="C1972" t="str">
        <f>T("176.200")</f>
        <v>176.200</v>
      </c>
      <c r="D1972" t="str">
        <f>T("176.210")</f>
        <v>176.210</v>
      </c>
      <c r="E1972" t="str">
        <f>T("178.3910")</f>
        <v>178.3910</v>
      </c>
      <c r="X1972" t="s">
        <v>25730</v>
      </c>
      <c r="Y1972" t="s">
        <v>25731</v>
      </c>
    </row>
    <row r="1973" spans="1:31" x14ac:dyDescent="0.25">
      <c r="A1973" t="s">
        <v>13703</v>
      </c>
      <c r="B1973" t="s">
        <v>25732</v>
      </c>
      <c r="C1973" t="str">
        <f>T("176.210")</f>
        <v>176.210</v>
      </c>
      <c r="D1973" t="str">
        <f>T("177.2800")</f>
        <v>177.2800</v>
      </c>
      <c r="X1973" t="s">
        <v>25732</v>
      </c>
    </row>
    <row r="1974" spans="1:31" x14ac:dyDescent="0.25">
      <c r="A1974" t="s">
        <v>13705</v>
      </c>
      <c r="B1974" t="s">
        <v>25733</v>
      </c>
      <c r="C1974" t="str">
        <f>T("176.170")</f>
        <v>176.170</v>
      </c>
      <c r="X1974" t="s">
        <v>25734</v>
      </c>
      <c r="Y1974" t="s">
        <v>25735</v>
      </c>
      <c r="Z1974" t="s">
        <v>25736</v>
      </c>
    </row>
    <row r="1975" spans="1:31" x14ac:dyDescent="0.25">
      <c r="A1975" t="s">
        <v>13706</v>
      </c>
      <c r="B1975" t="s">
        <v>25737</v>
      </c>
      <c r="C1975" t="str">
        <f>T("176.170")</f>
        <v>176.170</v>
      </c>
      <c r="D1975" t="str">
        <f>T("176.180")</f>
        <v>176.180</v>
      </c>
      <c r="X1975" t="s">
        <v>25738</v>
      </c>
      <c r="Y1975" t="s">
        <v>25739</v>
      </c>
      <c r="Z1975" t="s">
        <v>25737</v>
      </c>
      <c r="AA1975" t="s">
        <v>25740</v>
      </c>
      <c r="AB1975" t="s">
        <v>25741</v>
      </c>
      <c r="AC1975" t="s">
        <v>25742</v>
      </c>
      <c r="AD1975" t="s">
        <v>25743</v>
      </c>
    </row>
    <row r="1976" spans="1:31" x14ac:dyDescent="0.25">
      <c r="A1976" t="s">
        <v>8550</v>
      </c>
      <c r="B1976" t="s">
        <v>25744</v>
      </c>
      <c r="C1976" t="str">
        <f>T("178.1010")</f>
        <v>178.1010</v>
      </c>
      <c r="X1976" t="s">
        <v>25745</v>
      </c>
      <c r="Y1976" t="s">
        <v>25746</v>
      </c>
      <c r="Z1976" t="s">
        <v>25747</v>
      </c>
      <c r="AA1976" t="s">
        <v>25748</v>
      </c>
      <c r="AB1976" t="s">
        <v>25749</v>
      </c>
      <c r="AC1976" t="s">
        <v>25744</v>
      </c>
    </row>
    <row r="1977" spans="1:31" x14ac:dyDescent="0.25">
      <c r="A1977" t="s">
        <v>13707</v>
      </c>
      <c r="B1977" t="s">
        <v>25750</v>
      </c>
      <c r="C1977" t="str">
        <f>T("175.105")</f>
        <v>175.105</v>
      </c>
      <c r="X1977" t="s">
        <v>25751</v>
      </c>
      <c r="Y1977" t="s">
        <v>25752</v>
      </c>
      <c r="Z1977" t="s">
        <v>25753</v>
      </c>
      <c r="AA1977" t="s">
        <v>25754</v>
      </c>
      <c r="AB1977" t="s">
        <v>25755</v>
      </c>
      <c r="AC1977" t="s">
        <v>25756</v>
      </c>
      <c r="AD1977" t="s">
        <v>25757</v>
      </c>
      <c r="AE1977" t="s">
        <v>25758</v>
      </c>
    </row>
    <row r="1978" spans="1:31" x14ac:dyDescent="0.25">
      <c r="A1978" t="s">
        <v>13708</v>
      </c>
      <c r="B1978" t="s">
        <v>25759</v>
      </c>
      <c r="C1978" t="str">
        <f>T("175.105")</f>
        <v>175.105</v>
      </c>
      <c r="D1978" t="str">
        <f>T("177.2800")</f>
        <v>177.2800</v>
      </c>
      <c r="X1978" t="s">
        <v>25759</v>
      </c>
      <c r="Y1978" t="s">
        <v>25760</v>
      </c>
      <c r="Z1978" t="s">
        <v>25761</v>
      </c>
      <c r="AA1978" t="s">
        <v>25762</v>
      </c>
      <c r="AB1978" t="s">
        <v>25763</v>
      </c>
      <c r="AC1978" t="s">
        <v>25764</v>
      </c>
      <c r="AD1978" t="s">
        <v>25765</v>
      </c>
      <c r="AE1978" t="s">
        <v>25766</v>
      </c>
    </row>
    <row r="1979" spans="1:31" x14ac:dyDescent="0.25">
      <c r="A1979" t="s">
        <v>13709</v>
      </c>
      <c r="B1979" t="s">
        <v>25767</v>
      </c>
      <c r="C1979" t="str">
        <f>T("175.300")</f>
        <v>175.300</v>
      </c>
      <c r="X1979" t="s">
        <v>25767</v>
      </c>
      <c r="Y1979" t="s">
        <v>25768</v>
      </c>
      <c r="Z1979" t="s">
        <v>25769</v>
      </c>
      <c r="AA1979" t="s">
        <v>25770</v>
      </c>
    </row>
    <row r="1980" spans="1:31" x14ac:dyDescent="0.25">
      <c r="A1980" t="s">
        <v>13710</v>
      </c>
      <c r="B1980" t="s">
        <v>25771</v>
      </c>
      <c r="C1980" t="str">
        <f>T("176.210")</f>
        <v>176.210</v>
      </c>
      <c r="D1980" t="str">
        <f>T("177.2800")</f>
        <v>177.2800</v>
      </c>
      <c r="X1980" t="s">
        <v>25771</v>
      </c>
      <c r="Y1980" t="s">
        <v>25772</v>
      </c>
      <c r="Z1980" t="s">
        <v>25773</v>
      </c>
      <c r="AA1980" t="s">
        <v>25774</v>
      </c>
    </row>
    <row r="1981" spans="1:31" x14ac:dyDescent="0.25">
      <c r="A1981" t="s">
        <v>8758</v>
      </c>
      <c r="B1981" t="s">
        <v>25775</v>
      </c>
      <c r="C1981" t="str">
        <f>T("176.170")</f>
        <v>176.170</v>
      </c>
      <c r="X1981" t="s">
        <v>25776</v>
      </c>
      <c r="Y1981" t="s">
        <v>25777</v>
      </c>
      <c r="Z1981" t="s">
        <v>25778</v>
      </c>
      <c r="AA1981" t="s">
        <v>25779</v>
      </c>
      <c r="AB1981" t="s">
        <v>25780</v>
      </c>
    </row>
    <row r="1982" spans="1:31" x14ac:dyDescent="0.25">
      <c r="A1982" t="s">
        <v>13712</v>
      </c>
      <c r="B1982" t="s">
        <v>25781</v>
      </c>
      <c r="C1982" t="str">
        <f>T("175.105")</f>
        <v>175.105</v>
      </c>
      <c r="D1982" t="str">
        <f>T("176.170")</f>
        <v>176.170</v>
      </c>
      <c r="E1982" t="str">
        <f>T("176.180")</f>
        <v>176.180</v>
      </c>
      <c r="X1982" t="s">
        <v>25781</v>
      </c>
      <c r="Y1982" t="s">
        <v>25782</v>
      </c>
      <c r="Z1982" t="s">
        <v>25783</v>
      </c>
      <c r="AA1982" t="s">
        <v>25784</v>
      </c>
      <c r="AB1982" t="s">
        <v>25785</v>
      </c>
      <c r="AC1982" t="s">
        <v>25786</v>
      </c>
    </row>
    <row r="1983" spans="1:31" x14ac:dyDescent="0.25">
      <c r="A1983" t="s">
        <v>13713</v>
      </c>
      <c r="B1983" t="s">
        <v>25787</v>
      </c>
      <c r="C1983" t="str">
        <f>T("175.105")</f>
        <v>175.105</v>
      </c>
      <c r="X1983" t="s">
        <v>25787</v>
      </c>
      <c r="Y1983" t="s">
        <v>25788</v>
      </c>
      <c r="Z1983" t="s">
        <v>25789</v>
      </c>
      <c r="AA1983" t="s">
        <v>25790</v>
      </c>
    </row>
    <row r="1984" spans="1:31" x14ac:dyDescent="0.25">
      <c r="A1984" t="s">
        <v>13714</v>
      </c>
      <c r="B1984" t="s">
        <v>25791</v>
      </c>
      <c r="C1984" t="str">
        <f>T("175.105")</f>
        <v>175.105</v>
      </c>
      <c r="X1984" t="s">
        <v>25791</v>
      </c>
      <c r="Y1984" t="s">
        <v>25792</v>
      </c>
      <c r="Z1984" t="s">
        <v>25793</v>
      </c>
      <c r="AA1984" t="s">
        <v>25794</v>
      </c>
    </row>
    <row r="1985" spans="1:33" x14ac:dyDescent="0.25">
      <c r="A1985" t="s">
        <v>13715</v>
      </c>
      <c r="B1985" t="s">
        <v>25795</v>
      </c>
      <c r="C1985" t="str">
        <f>T("175.105")</f>
        <v>175.105</v>
      </c>
      <c r="D1985" t="str">
        <f>T("175.300")</f>
        <v>175.300</v>
      </c>
      <c r="E1985" t="str">
        <f>T("176.170")</f>
        <v>176.170</v>
      </c>
      <c r="F1985" t="str">
        <f>T("176.200")</f>
        <v>176.200</v>
      </c>
      <c r="G1985" t="str">
        <f>T("177.1200")</f>
        <v>177.1200</v>
      </c>
      <c r="H1985" t="str">
        <f>T("177.2260")</f>
        <v>177.2260</v>
      </c>
      <c r="I1985" t="str">
        <f>T("178.3297")</f>
        <v>178.3297</v>
      </c>
      <c r="J1985" t="str">
        <f>T("73.1645")</f>
        <v>73.1645</v>
      </c>
      <c r="K1985" t="str">
        <f>T("73.2645")</f>
        <v>73.2645</v>
      </c>
      <c r="X1985" t="s">
        <v>25795</v>
      </c>
      <c r="Y1985" t="s">
        <v>25796</v>
      </c>
      <c r="Z1985" t="s">
        <v>25797</v>
      </c>
      <c r="AA1985" t="s">
        <v>25798</v>
      </c>
      <c r="AB1985" t="s">
        <v>25799</v>
      </c>
      <c r="AC1985" t="s">
        <v>25800</v>
      </c>
    </row>
    <row r="1986" spans="1:33" x14ac:dyDescent="0.25">
      <c r="A1986" t="s">
        <v>13716</v>
      </c>
      <c r="B1986" t="s">
        <v>25801</v>
      </c>
      <c r="C1986" t="str">
        <f>T("175.105")</f>
        <v>175.105</v>
      </c>
      <c r="D1986" t="str">
        <f>T("175.320")</f>
        <v>175.320</v>
      </c>
      <c r="E1986" t="str">
        <f>T("176.170")</f>
        <v>176.170</v>
      </c>
      <c r="X1986" t="s">
        <v>25801</v>
      </c>
      <c r="Y1986" t="s">
        <v>25802</v>
      </c>
      <c r="Z1986" t="s">
        <v>25803</v>
      </c>
      <c r="AA1986" t="s">
        <v>25804</v>
      </c>
      <c r="AB1986" t="s">
        <v>25805</v>
      </c>
      <c r="AC1986" t="s">
        <v>25806</v>
      </c>
      <c r="AD1986" t="s">
        <v>25807</v>
      </c>
      <c r="AE1986" t="s">
        <v>25808</v>
      </c>
      <c r="AF1986" t="s">
        <v>25809</v>
      </c>
      <c r="AG1986" t="s">
        <v>25810</v>
      </c>
    </row>
    <row r="1987" spans="1:33" x14ac:dyDescent="0.25">
      <c r="A1987" t="s">
        <v>13717</v>
      </c>
      <c r="B1987" t="s">
        <v>25811</v>
      </c>
      <c r="C1987" t="str">
        <f>T("176.170")</f>
        <v>176.170</v>
      </c>
      <c r="X1987" t="s">
        <v>25811</v>
      </c>
      <c r="Y1987" t="s">
        <v>25812</v>
      </c>
      <c r="Z1987" t="s">
        <v>25813</v>
      </c>
      <c r="AA1987" t="s">
        <v>25814</v>
      </c>
    </row>
    <row r="1988" spans="1:33" x14ac:dyDescent="0.25">
      <c r="A1988" t="s">
        <v>11746</v>
      </c>
      <c r="B1988" t="s">
        <v>25815</v>
      </c>
      <c r="C1988" t="str">
        <f>T("175.300")</f>
        <v>175.300</v>
      </c>
      <c r="X1988" t="s">
        <v>25815</v>
      </c>
      <c r="Y1988" t="s">
        <v>25816</v>
      </c>
      <c r="Z1988" t="s">
        <v>25817</v>
      </c>
      <c r="AA1988" t="s">
        <v>25818</v>
      </c>
    </row>
    <row r="1989" spans="1:33" x14ac:dyDescent="0.25">
      <c r="A1989" t="s">
        <v>13719</v>
      </c>
      <c r="B1989" t="s">
        <v>25819</v>
      </c>
      <c r="C1989" t="str">
        <f>T("175.300")</f>
        <v>175.300</v>
      </c>
      <c r="X1989" t="s">
        <v>25819</v>
      </c>
    </row>
    <row r="1990" spans="1:33" x14ac:dyDescent="0.25">
      <c r="A1990" t="s">
        <v>13720</v>
      </c>
      <c r="B1990" t="s">
        <v>25820</v>
      </c>
      <c r="C1990" t="str">
        <f>T("176.200")</f>
        <v>176.200</v>
      </c>
      <c r="D1990" t="str">
        <f>T("177.1200")</f>
        <v>177.1200</v>
      </c>
      <c r="E1990" t="str">
        <f>T("177.2260")</f>
        <v>177.2260</v>
      </c>
      <c r="X1990" t="s">
        <v>25820</v>
      </c>
    </row>
    <row r="1991" spans="1:33" x14ac:dyDescent="0.25">
      <c r="A1991" t="s">
        <v>13721</v>
      </c>
      <c r="B1991" t="s">
        <v>25821</v>
      </c>
      <c r="C1991" t="str">
        <f>T("172.892")</f>
        <v>172.892</v>
      </c>
      <c r="X1991" t="s">
        <v>25821</v>
      </c>
      <c r="Y1991" t="s">
        <v>25822</v>
      </c>
    </row>
    <row r="1992" spans="1:33" x14ac:dyDescent="0.25">
      <c r="A1992" t="s">
        <v>11747</v>
      </c>
      <c r="B1992" t="s">
        <v>25823</v>
      </c>
      <c r="C1992" t="str">
        <f>T("176.200")</f>
        <v>176.200</v>
      </c>
      <c r="D1992" t="str">
        <f>T("177.1200")</f>
        <v>177.1200</v>
      </c>
      <c r="E1992" t="str">
        <f>T("177.2260")</f>
        <v>177.2260</v>
      </c>
      <c r="X1992" t="s">
        <v>25823</v>
      </c>
    </row>
    <row r="1993" spans="1:33" x14ac:dyDescent="0.25">
      <c r="A1993" t="s">
        <v>13723</v>
      </c>
      <c r="B1993" t="s">
        <v>25824</v>
      </c>
      <c r="C1993" t="str">
        <f>T("176.200")</f>
        <v>176.200</v>
      </c>
      <c r="D1993" t="str">
        <f>T("177.1200")</f>
        <v>177.1200</v>
      </c>
      <c r="E1993" t="str">
        <f>T("177.2260")</f>
        <v>177.2260</v>
      </c>
      <c r="X1993" t="s">
        <v>25824</v>
      </c>
    </row>
    <row r="1994" spans="1:33" x14ac:dyDescent="0.25">
      <c r="A1994" t="s">
        <v>13724</v>
      </c>
      <c r="B1994" t="s">
        <v>25825</v>
      </c>
      <c r="X1994" t="s">
        <v>25825</v>
      </c>
    </row>
    <row r="1995" spans="1:33" x14ac:dyDescent="0.25">
      <c r="A1995" t="s">
        <v>13725</v>
      </c>
      <c r="B1995" t="s">
        <v>25826</v>
      </c>
      <c r="X1995" t="s">
        <v>25826</v>
      </c>
      <c r="Y1995" t="s">
        <v>25827</v>
      </c>
      <c r="Z1995" t="s">
        <v>25828</v>
      </c>
    </row>
    <row r="1996" spans="1:33" x14ac:dyDescent="0.25">
      <c r="A1996" t="s">
        <v>13728</v>
      </c>
      <c r="B1996" t="s">
        <v>25829</v>
      </c>
      <c r="C1996" t="str">
        <f>T("172.898")</f>
        <v>172.898</v>
      </c>
      <c r="D1996" t="str">
        <f>T("175.390")</f>
        <v>175.390</v>
      </c>
      <c r="E1996" t="str">
        <f>T("177.1200")</f>
        <v>177.1200</v>
      </c>
      <c r="X1996" t="s">
        <v>25829</v>
      </c>
      <c r="Y1996" t="s">
        <v>25830</v>
      </c>
      <c r="Z1996" t="s">
        <v>25831</v>
      </c>
      <c r="AA1996" t="s">
        <v>25832</v>
      </c>
    </row>
    <row r="1997" spans="1:33" x14ac:dyDescent="0.25">
      <c r="A1997" t="s">
        <v>13729</v>
      </c>
      <c r="B1997" t="s">
        <v>25833</v>
      </c>
      <c r="C1997" t="str">
        <f>T("176.200")</f>
        <v>176.200</v>
      </c>
      <c r="D1997" t="str">
        <f>T("177.1200")</f>
        <v>177.1200</v>
      </c>
      <c r="E1997" t="str">
        <f>T("177.2260")</f>
        <v>177.2260</v>
      </c>
      <c r="F1997" t="str">
        <f>T("177.2600")</f>
        <v>177.2600</v>
      </c>
      <c r="X1997" t="s">
        <v>25833</v>
      </c>
    </row>
    <row r="1998" spans="1:33" x14ac:dyDescent="0.25">
      <c r="A1998" t="s">
        <v>13730</v>
      </c>
      <c r="B1998" t="s">
        <v>25834</v>
      </c>
      <c r="C1998" t="str">
        <f>T("178.3297")</f>
        <v>178.3297</v>
      </c>
      <c r="X1998" t="s">
        <v>25834</v>
      </c>
      <c r="Y1998" t="s">
        <v>25835</v>
      </c>
      <c r="Z1998" t="s">
        <v>25836</v>
      </c>
      <c r="AA1998" t="s">
        <v>25837</v>
      </c>
      <c r="AB1998" t="s">
        <v>25838</v>
      </c>
      <c r="AC1998" t="s">
        <v>25839</v>
      </c>
    </row>
    <row r="1999" spans="1:33" x14ac:dyDescent="0.25">
      <c r="A1999" t="s">
        <v>13731</v>
      </c>
      <c r="B1999" t="s">
        <v>25840</v>
      </c>
      <c r="C1999" t="str">
        <f>T("175.300")</f>
        <v>175.300</v>
      </c>
      <c r="X1999" t="s">
        <v>25840</v>
      </c>
      <c r="Y1999" t="s">
        <v>25841</v>
      </c>
    </row>
    <row r="2000" spans="1:33" x14ac:dyDescent="0.25">
      <c r="A2000" t="s">
        <v>13734</v>
      </c>
      <c r="B2000" t="s">
        <v>25842</v>
      </c>
      <c r="C2000" t="str">
        <f>T("175.105")</f>
        <v>175.105</v>
      </c>
      <c r="D2000" t="str">
        <f>T("175.300")</f>
        <v>175.300</v>
      </c>
      <c r="E2000" t="str">
        <f>T("176.180")</f>
        <v>176.180</v>
      </c>
      <c r="F2000" t="str">
        <f>T("176.210")</f>
        <v>176.210</v>
      </c>
      <c r="G2000" t="str">
        <f>T("177.2800")</f>
        <v>177.2800</v>
      </c>
      <c r="X2000" t="s">
        <v>25843</v>
      </c>
      <c r="Y2000" t="s">
        <v>25844</v>
      </c>
      <c r="Z2000" t="s">
        <v>25845</v>
      </c>
    </row>
    <row r="2001" spans="1:30" x14ac:dyDescent="0.25">
      <c r="A2001" t="s">
        <v>13735</v>
      </c>
      <c r="B2001" t="s">
        <v>25846</v>
      </c>
      <c r="C2001" t="str">
        <f>T("177.1200")</f>
        <v>177.1200</v>
      </c>
      <c r="D2001" t="str">
        <f>T("177.1390")</f>
        <v>177.1390</v>
      </c>
      <c r="E2001" t="str">
        <f>T("177.1395")</f>
        <v>177.1395</v>
      </c>
      <c r="F2001" t="str">
        <f>T("178.1005")</f>
        <v>178.1005</v>
      </c>
      <c r="X2001" t="s">
        <v>25846</v>
      </c>
      <c r="Y2001" t="s">
        <v>25847</v>
      </c>
      <c r="Z2001" t="s">
        <v>25848</v>
      </c>
      <c r="AA2001" t="s">
        <v>25849</v>
      </c>
      <c r="AB2001" t="s">
        <v>25850</v>
      </c>
    </row>
    <row r="2002" spans="1:30" x14ac:dyDescent="0.25">
      <c r="A2002" t="s">
        <v>13736</v>
      </c>
      <c r="B2002" t="s">
        <v>25851</v>
      </c>
      <c r="C2002" t="str">
        <f>T("175.105")</f>
        <v>175.105</v>
      </c>
      <c r="D2002" t="str">
        <f>T("176.180")</f>
        <v>176.180</v>
      </c>
      <c r="E2002" t="str">
        <f>T("177.1210")</f>
        <v>177.1210</v>
      </c>
      <c r="F2002" t="str">
        <f>T("177.1310")</f>
        <v>177.1310</v>
      </c>
      <c r="G2002" t="str">
        <f>T("177.1312")</f>
        <v>177.1312</v>
      </c>
      <c r="H2002" t="str">
        <f>T("177.1320")</f>
        <v>177.1320</v>
      </c>
      <c r="I2002" t="str">
        <f>T("177.1330")</f>
        <v>177.1330</v>
      </c>
      <c r="J2002" t="str">
        <f>T("177.1340")</f>
        <v>177.1340</v>
      </c>
      <c r="K2002" t="str">
        <f>T("177.1350")</f>
        <v>177.1350</v>
      </c>
      <c r="L2002" t="str">
        <f>T("177.1360")</f>
        <v>177.1360</v>
      </c>
      <c r="M2002" t="str">
        <f>T("177.1380")</f>
        <v>177.1380</v>
      </c>
      <c r="N2002" t="str">
        <f>T("177.1390")</f>
        <v>177.1390</v>
      </c>
      <c r="O2002" t="str">
        <f>T("177.1520")</f>
        <v>177.1520</v>
      </c>
      <c r="P2002" t="str">
        <f>T("177.1570")</f>
        <v>177.1570</v>
      </c>
      <c r="Q2002" t="str">
        <f>T("177.1630")</f>
        <v>177.1630</v>
      </c>
      <c r="R2002" t="str">
        <f>T("177.1950")</f>
        <v>177.1950</v>
      </c>
      <c r="S2002" t="str">
        <f>T("177.2600")</f>
        <v>177.2600</v>
      </c>
      <c r="T2002" t="str">
        <f>T("177.2800")</f>
        <v>177.2800</v>
      </c>
      <c r="X2002" t="s">
        <v>25851</v>
      </c>
      <c r="Y2002" t="s">
        <v>25852</v>
      </c>
    </row>
    <row r="2003" spans="1:30" x14ac:dyDescent="0.25">
      <c r="A2003" t="s">
        <v>13737</v>
      </c>
      <c r="B2003" t="s">
        <v>25853</v>
      </c>
      <c r="C2003" t="str">
        <f>T("175.300")</f>
        <v>175.300</v>
      </c>
      <c r="X2003" t="s">
        <v>25853</v>
      </c>
      <c r="Y2003" t="s">
        <v>25854</v>
      </c>
      <c r="Z2003" t="s">
        <v>25855</v>
      </c>
      <c r="AA2003" t="s">
        <v>25856</v>
      </c>
    </row>
    <row r="2004" spans="1:30" x14ac:dyDescent="0.25">
      <c r="A2004" t="s">
        <v>13738</v>
      </c>
      <c r="B2004" t="s">
        <v>25857</v>
      </c>
      <c r="C2004" t="str">
        <f>T("176.170")</f>
        <v>176.170</v>
      </c>
      <c r="D2004" t="str">
        <f>T("177.1060")</f>
        <v>177.1060</v>
      </c>
      <c r="X2004" t="s">
        <v>25857</v>
      </c>
      <c r="Y2004" t="s">
        <v>25858</v>
      </c>
      <c r="Z2004" t="s">
        <v>25859</v>
      </c>
      <c r="AA2004" t="s">
        <v>25860</v>
      </c>
      <c r="AB2004" t="s">
        <v>25861</v>
      </c>
    </row>
    <row r="2005" spans="1:30" x14ac:dyDescent="0.25">
      <c r="A2005" t="s">
        <v>13739</v>
      </c>
      <c r="B2005" t="s">
        <v>25862</v>
      </c>
      <c r="C2005" t="str">
        <f t="shared" ref="C2005:C2010" si="7">T("175.300")</f>
        <v>175.300</v>
      </c>
      <c r="X2005" t="s">
        <v>25862</v>
      </c>
      <c r="Y2005" t="s">
        <v>25863</v>
      </c>
      <c r="Z2005" t="s">
        <v>25864</v>
      </c>
      <c r="AA2005" t="s">
        <v>25865</v>
      </c>
      <c r="AB2005" t="s">
        <v>25866</v>
      </c>
    </row>
    <row r="2006" spans="1:30" x14ac:dyDescent="0.25">
      <c r="A2006" t="s">
        <v>13741</v>
      </c>
      <c r="B2006" t="s">
        <v>25867</v>
      </c>
      <c r="C2006" t="str">
        <f t="shared" si="7"/>
        <v>175.300</v>
      </c>
      <c r="X2006" t="s">
        <v>25867</v>
      </c>
      <c r="Y2006" t="s">
        <v>25868</v>
      </c>
      <c r="Z2006" t="s">
        <v>25869</v>
      </c>
    </row>
    <row r="2007" spans="1:30" x14ac:dyDescent="0.25">
      <c r="A2007" t="s">
        <v>13742</v>
      </c>
      <c r="B2007" t="s">
        <v>25870</v>
      </c>
      <c r="C2007" t="str">
        <f t="shared" si="7"/>
        <v>175.300</v>
      </c>
      <c r="X2007" t="s">
        <v>25870</v>
      </c>
      <c r="Y2007" t="s">
        <v>25871</v>
      </c>
      <c r="Z2007" t="s">
        <v>25872</v>
      </c>
      <c r="AA2007" t="s">
        <v>25873</v>
      </c>
    </row>
    <row r="2008" spans="1:30" x14ac:dyDescent="0.25">
      <c r="A2008" t="s">
        <v>13743</v>
      </c>
      <c r="B2008" t="s">
        <v>25874</v>
      </c>
      <c r="C2008" t="str">
        <f t="shared" si="7"/>
        <v>175.300</v>
      </c>
      <c r="X2008" t="s">
        <v>25874</v>
      </c>
      <c r="Y2008" t="s">
        <v>25875</v>
      </c>
      <c r="Z2008" t="s">
        <v>25876</v>
      </c>
      <c r="AA2008" t="s">
        <v>25877</v>
      </c>
    </row>
    <row r="2009" spans="1:30" x14ac:dyDescent="0.25">
      <c r="A2009" t="s">
        <v>13744</v>
      </c>
      <c r="B2009" t="s">
        <v>25878</v>
      </c>
      <c r="C2009" t="str">
        <f t="shared" si="7"/>
        <v>175.300</v>
      </c>
      <c r="X2009" t="s">
        <v>25878</v>
      </c>
      <c r="Y2009" t="s">
        <v>25879</v>
      </c>
      <c r="Z2009" t="s">
        <v>25880</v>
      </c>
      <c r="AA2009" t="s">
        <v>25881</v>
      </c>
    </row>
    <row r="2010" spans="1:30" x14ac:dyDescent="0.25">
      <c r="A2010" t="s">
        <v>13745</v>
      </c>
      <c r="B2010" t="s">
        <v>25882</v>
      </c>
      <c r="C2010" t="str">
        <f t="shared" si="7"/>
        <v>175.300</v>
      </c>
      <c r="D2010" t="str">
        <f>T("177.2800")</f>
        <v>177.2800</v>
      </c>
      <c r="X2010" t="s">
        <v>25882</v>
      </c>
      <c r="Y2010" t="s">
        <v>25883</v>
      </c>
      <c r="Z2010" t="s">
        <v>25884</v>
      </c>
      <c r="AA2010" t="s">
        <v>25885</v>
      </c>
    </row>
    <row r="2011" spans="1:30" x14ac:dyDescent="0.25">
      <c r="A2011" t="s">
        <v>13746</v>
      </c>
      <c r="B2011" t="s">
        <v>25886</v>
      </c>
      <c r="C2011" t="str">
        <f>T("177.2600")</f>
        <v>177.2600</v>
      </c>
      <c r="X2011" t="s">
        <v>25886</v>
      </c>
      <c r="Y2011" t="s">
        <v>25887</v>
      </c>
      <c r="Z2011" t="s">
        <v>25888</v>
      </c>
      <c r="AA2011" t="s">
        <v>25889</v>
      </c>
      <c r="AB2011" t="s">
        <v>25890</v>
      </c>
      <c r="AC2011" t="s">
        <v>25891</v>
      </c>
    </row>
    <row r="2012" spans="1:30" x14ac:dyDescent="0.25">
      <c r="A2012" t="s">
        <v>13747</v>
      </c>
      <c r="B2012" t="s">
        <v>25892</v>
      </c>
      <c r="C2012" t="str">
        <f>T("175.105")</f>
        <v>175.105</v>
      </c>
      <c r="D2012" t="str">
        <f>T("175.320")</f>
        <v>175.320</v>
      </c>
      <c r="E2012" t="str">
        <f>T("176.170")</f>
        <v>176.170</v>
      </c>
      <c r="F2012" t="str">
        <f>T("176.180")</f>
        <v>176.180</v>
      </c>
      <c r="G2012" t="str">
        <f>T("177.1010")</f>
        <v>177.1010</v>
      </c>
      <c r="H2012" t="str">
        <f>T("177.1200")</f>
        <v>177.1200</v>
      </c>
      <c r="I2012" t="str">
        <f>T("177.1210")</f>
        <v>177.1210</v>
      </c>
      <c r="J2012" t="str">
        <f>T("177.1630")</f>
        <v>177.1630</v>
      </c>
      <c r="K2012" t="str">
        <f>T("177.1650")</f>
        <v>177.1650</v>
      </c>
      <c r="L2012" t="str">
        <f>T("177.1950")</f>
        <v>177.1950</v>
      </c>
      <c r="M2012" t="str">
        <f>T("177.1960")</f>
        <v>177.1960</v>
      </c>
      <c r="N2012" t="str">
        <f>T("177.1970")</f>
        <v>177.1970</v>
      </c>
      <c r="O2012" t="str">
        <f>T("177.1980")</f>
        <v>177.1980</v>
      </c>
      <c r="P2012" t="str">
        <f>T("177.2250")</f>
        <v>177.2250</v>
      </c>
      <c r="Q2012" t="str">
        <f>T("177.2910")</f>
        <v>177.2910</v>
      </c>
      <c r="X2012" t="s">
        <v>25892</v>
      </c>
      <c r="Y2012" t="s">
        <v>25893</v>
      </c>
      <c r="Z2012" t="s">
        <v>25894</v>
      </c>
      <c r="AA2012" t="s">
        <v>25895</v>
      </c>
      <c r="AB2012" t="s">
        <v>25896</v>
      </c>
      <c r="AC2012" t="s">
        <v>25897</v>
      </c>
      <c r="AD2012" t="s">
        <v>25898</v>
      </c>
    </row>
    <row r="2013" spans="1:30" x14ac:dyDescent="0.25">
      <c r="A2013" t="s">
        <v>13748</v>
      </c>
      <c r="B2013" t="s">
        <v>25899</v>
      </c>
      <c r="X2013" t="s">
        <v>25899</v>
      </c>
      <c r="Y2013" t="s">
        <v>25900</v>
      </c>
    </row>
    <row r="2014" spans="1:30" x14ac:dyDescent="0.25">
      <c r="A2014" t="s">
        <v>13749</v>
      </c>
      <c r="B2014" t="s">
        <v>25901</v>
      </c>
      <c r="C2014" t="str">
        <f>T("175.300")</f>
        <v>175.300</v>
      </c>
      <c r="X2014" t="s">
        <v>25902</v>
      </c>
      <c r="Y2014" t="s">
        <v>25903</v>
      </c>
      <c r="Z2014" t="s">
        <v>25904</v>
      </c>
    </row>
    <row r="2015" spans="1:30" x14ac:dyDescent="0.25">
      <c r="A2015" t="s">
        <v>8815</v>
      </c>
      <c r="B2015" t="s">
        <v>25905</v>
      </c>
      <c r="C2015" t="str">
        <f>T("175.105")</f>
        <v>175.105</v>
      </c>
      <c r="X2015" t="s">
        <v>25905</v>
      </c>
      <c r="Y2015" t="s">
        <v>25906</v>
      </c>
      <c r="Z2015" t="s">
        <v>25907</v>
      </c>
      <c r="AA2015" t="s">
        <v>25908</v>
      </c>
    </row>
    <row r="2016" spans="1:30" x14ac:dyDescent="0.25">
      <c r="A2016" t="s">
        <v>13750</v>
      </c>
      <c r="B2016" t="s">
        <v>25909</v>
      </c>
      <c r="C2016" t="str">
        <f>T("175.105")</f>
        <v>175.105</v>
      </c>
      <c r="D2016" t="str">
        <f>T("177.2600")</f>
        <v>177.2600</v>
      </c>
      <c r="X2016" t="s">
        <v>25909</v>
      </c>
      <c r="Y2016" t="s">
        <v>25910</v>
      </c>
      <c r="Z2016" t="s">
        <v>25911</v>
      </c>
    </row>
    <row r="2017" spans="1:32" x14ac:dyDescent="0.25">
      <c r="A2017" t="s">
        <v>13751</v>
      </c>
      <c r="B2017" t="s">
        <v>25912</v>
      </c>
      <c r="C2017" t="str">
        <f>T("177.1010")</f>
        <v>177.1010</v>
      </c>
      <c r="X2017" t="s">
        <v>25912</v>
      </c>
      <c r="Y2017" t="s">
        <v>25913</v>
      </c>
      <c r="Z2017" t="s">
        <v>25914</v>
      </c>
      <c r="AA2017" t="s">
        <v>25915</v>
      </c>
    </row>
    <row r="2018" spans="1:32" x14ac:dyDescent="0.25">
      <c r="A2018" t="s">
        <v>13752</v>
      </c>
      <c r="B2018" t="s">
        <v>25916</v>
      </c>
      <c r="C2018" t="str">
        <f>T("175.105")</f>
        <v>175.105</v>
      </c>
      <c r="D2018" t="str">
        <f>T("175.320")</f>
        <v>175.320</v>
      </c>
      <c r="E2018" t="str">
        <f>T("175.360")</f>
        <v>175.360</v>
      </c>
      <c r="F2018" t="str">
        <f>T("175.365")</f>
        <v>175.365</v>
      </c>
      <c r="G2018" t="str">
        <f>T("176.170")</f>
        <v>176.170</v>
      </c>
      <c r="H2018" t="str">
        <f>T("176.180")</f>
        <v>176.180</v>
      </c>
      <c r="I2018" t="str">
        <f>T("177.1010")</f>
        <v>177.1010</v>
      </c>
      <c r="J2018" t="str">
        <f>T("177.1200")</f>
        <v>177.1200</v>
      </c>
      <c r="K2018" t="str">
        <f>T("177.1630")</f>
        <v>177.1630</v>
      </c>
      <c r="L2018" t="str">
        <f>T("177.1990")</f>
        <v>177.1990</v>
      </c>
      <c r="M2018" t="str">
        <f>T("177.2000")</f>
        <v>177.2000</v>
      </c>
      <c r="N2018" t="str">
        <f>T("178.3950")</f>
        <v>178.3950</v>
      </c>
      <c r="X2018" t="s">
        <v>25916</v>
      </c>
      <c r="Y2018" t="s">
        <v>25917</v>
      </c>
      <c r="Z2018" t="s">
        <v>25918</v>
      </c>
      <c r="AA2018" t="s">
        <v>25919</v>
      </c>
      <c r="AB2018" t="s">
        <v>25920</v>
      </c>
      <c r="AC2018" t="s">
        <v>25921</v>
      </c>
    </row>
    <row r="2019" spans="1:32" x14ac:dyDescent="0.25">
      <c r="A2019" t="s">
        <v>13753</v>
      </c>
      <c r="B2019" t="s">
        <v>25922</v>
      </c>
      <c r="C2019" t="str">
        <f>T("178.3010")</f>
        <v>178.3010</v>
      </c>
      <c r="X2019" t="s">
        <v>25922</v>
      </c>
      <c r="Y2019" t="s">
        <v>25923</v>
      </c>
      <c r="Z2019" t="s">
        <v>25924</v>
      </c>
    </row>
    <row r="2020" spans="1:32" x14ac:dyDescent="0.25">
      <c r="A2020" t="s">
        <v>13754</v>
      </c>
      <c r="B2020" t="s">
        <v>25925</v>
      </c>
      <c r="C2020" t="str">
        <f>T("177.1350")</f>
        <v>177.1350</v>
      </c>
      <c r="D2020" t="str">
        <f>T("177.1380")</f>
        <v>177.1380</v>
      </c>
      <c r="E2020" t="str">
        <f>T("177.2510")</f>
        <v>177.2510</v>
      </c>
      <c r="F2020" t="str">
        <f>T("177.2600")</f>
        <v>177.2600</v>
      </c>
      <c r="X2020" t="s">
        <v>25926</v>
      </c>
      <c r="Y2020" t="s">
        <v>25927</v>
      </c>
      <c r="Z2020" t="s">
        <v>25925</v>
      </c>
      <c r="AA2020" t="s">
        <v>25928</v>
      </c>
      <c r="AB2020" t="s">
        <v>25929</v>
      </c>
      <c r="AC2020" t="s">
        <v>25930</v>
      </c>
    </row>
    <row r="2021" spans="1:32" x14ac:dyDescent="0.25">
      <c r="A2021" t="s">
        <v>13755</v>
      </c>
      <c r="B2021" t="s">
        <v>25931</v>
      </c>
      <c r="C2021" t="str">
        <f>T("177.1585")</f>
        <v>177.1585</v>
      </c>
      <c r="X2021" t="s">
        <v>25931</v>
      </c>
      <c r="Y2021" t="s">
        <v>25932</v>
      </c>
      <c r="Z2021" t="s">
        <v>25933</v>
      </c>
    </row>
    <row r="2022" spans="1:32" x14ac:dyDescent="0.25">
      <c r="A2022" t="s">
        <v>13756</v>
      </c>
      <c r="B2022" t="s">
        <v>25934</v>
      </c>
      <c r="C2022" t="str">
        <f>T("175.105")</f>
        <v>175.105</v>
      </c>
      <c r="D2022" t="str">
        <f>T("177.2600")</f>
        <v>177.2600</v>
      </c>
      <c r="X2022" t="s">
        <v>25934</v>
      </c>
      <c r="Y2022" t="s">
        <v>25935</v>
      </c>
      <c r="Z2022" t="s">
        <v>25936</v>
      </c>
    </row>
    <row r="2023" spans="1:32" x14ac:dyDescent="0.25">
      <c r="A2023" t="s">
        <v>13757</v>
      </c>
      <c r="B2023" t="s">
        <v>25937</v>
      </c>
      <c r="C2023" t="str">
        <f>T("178.1010")</f>
        <v>178.1010</v>
      </c>
      <c r="X2023" t="s">
        <v>25937</v>
      </c>
      <c r="Y2023" t="s">
        <v>25938</v>
      </c>
    </row>
    <row r="2024" spans="1:32" x14ac:dyDescent="0.25">
      <c r="A2024" t="s">
        <v>13760</v>
      </c>
      <c r="B2024" t="s">
        <v>25939</v>
      </c>
      <c r="C2024" t="str">
        <f>T("177.1010")</f>
        <v>177.1010</v>
      </c>
      <c r="X2024" t="s">
        <v>25939</v>
      </c>
      <c r="Y2024" t="s">
        <v>25940</v>
      </c>
      <c r="Z2024" t="s">
        <v>25941</v>
      </c>
      <c r="AA2024" t="s">
        <v>25942</v>
      </c>
      <c r="AB2024" t="s">
        <v>25943</v>
      </c>
      <c r="AC2024" t="s">
        <v>25944</v>
      </c>
    </row>
    <row r="2025" spans="1:32" x14ac:dyDescent="0.25">
      <c r="A2025" t="s">
        <v>13761</v>
      </c>
      <c r="B2025" t="s">
        <v>25945</v>
      </c>
      <c r="C2025" t="str">
        <f>T("177.1210")</f>
        <v>177.1210</v>
      </c>
      <c r="X2025" t="s">
        <v>25945</v>
      </c>
      <c r="Y2025" t="s">
        <v>25946</v>
      </c>
      <c r="Z2025" t="s">
        <v>25947</v>
      </c>
      <c r="AA2025" t="s">
        <v>25948</v>
      </c>
    </row>
    <row r="2026" spans="1:32" x14ac:dyDescent="0.25">
      <c r="A2026" t="s">
        <v>13762</v>
      </c>
      <c r="B2026" t="s">
        <v>25949</v>
      </c>
      <c r="C2026" t="str">
        <f>T("176.200")</f>
        <v>176.200</v>
      </c>
      <c r="D2026" t="str">
        <f>T("178.3910")</f>
        <v>178.3910</v>
      </c>
      <c r="X2026" t="s">
        <v>25950</v>
      </c>
      <c r="Y2026" t="s">
        <v>25951</v>
      </c>
      <c r="Z2026" t="s">
        <v>25952</v>
      </c>
      <c r="AA2026" t="s">
        <v>25953</v>
      </c>
      <c r="AB2026" t="s">
        <v>25954</v>
      </c>
      <c r="AC2026" t="s">
        <v>25949</v>
      </c>
      <c r="AD2026" t="s">
        <v>25955</v>
      </c>
      <c r="AE2026" t="s">
        <v>25956</v>
      </c>
    </row>
    <row r="2027" spans="1:32" x14ac:dyDescent="0.25">
      <c r="A2027" t="s">
        <v>13763</v>
      </c>
      <c r="B2027" t="s">
        <v>25957</v>
      </c>
      <c r="C2027" t="str">
        <f>T("175.105")</f>
        <v>175.105</v>
      </c>
      <c r="D2027" t="str">
        <f>T("176.170")</f>
        <v>176.170</v>
      </c>
      <c r="X2027" t="s">
        <v>25957</v>
      </c>
      <c r="Y2027" t="s">
        <v>25958</v>
      </c>
      <c r="Z2027" t="s">
        <v>25959</v>
      </c>
      <c r="AA2027" t="s">
        <v>25960</v>
      </c>
      <c r="AB2027" t="s">
        <v>25961</v>
      </c>
    </row>
    <row r="2028" spans="1:32" x14ac:dyDescent="0.25">
      <c r="A2028" t="s">
        <v>13764</v>
      </c>
      <c r="B2028" t="s">
        <v>25962</v>
      </c>
      <c r="C2028" t="str">
        <f>T("177.2600")</f>
        <v>177.2600</v>
      </c>
      <c r="X2028" t="s">
        <v>25962</v>
      </c>
    </row>
    <row r="2029" spans="1:32" x14ac:dyDescent="0.25">
      <c r="A2029" t="s">
        <v>13765</v>
      </c>
      <c r="B2029" t="s">
        <v>25963</v>
      </c>
      <c r="C2029" t="str">
        <f>T("175.105")</f>
        <v>175.105</v>
      </c>
      <c r="X2029" t="s">
        <v>25963</v>
      </c>
      <c r="Y2029" t="s">
        <v>25964</v>
      </c>
      <c r="Z2029" t="s">
        <v>25965</v>
      </c>
      <c r="AA2029" t="s">
        <v>25966</v>
      </c>
      <c r="AB2029" t="s">
        <v>25967</v>
      </c>
      <c r="AC2029" t="s">
        <v>25968</v>
      </c>
      <c r="AD2029" t="s">
        <v>25969</v>
      </c>
      <c r="AE2029" t="s">
        <v>25970</v>
      </c>
      <c r="AF2029" t="s">
        <v>25971</v>
      </c>
    </row>
    <row r="2030" spans="1:32" x14ac:dyDescent="0.25">
      <c r="A2030" t="s">
        <v>11749</v>
      </c>
      <c r="B2030" t="s">
        <v>25972</v>
      </c>
      <c r="C2030" t="str">
        <f>T("175.105")</f>
        <v>175.105</v>
      </c>
      <c r="X2030" t="s">
        <v>25972</v>
      </c>
      <c r="Y2030" t="s">
        <v>25973</v>
      </c>
      <c r="Z2030" t="s">
        <v>25974</v>
      </c>
      <c r="AA2030" t="s">
        <v>25975</v>
      </c>
    </row>
    <row r="2031" spans="1:32" x14ac:dyDescent="0.25">
      <c r="A2031" t="s">
        <v>13771</v>
      </c>
      <c r="B2031" t="s">
        <v>25976</v>
      </c>
      <c r="C2031" t="str">
        <f>T("178.1010")</f>
        <v>178.1010</v>
      </c>
      <c r="X2031" t="s">
        <v>25976</v>
      </c>
      <c r="Y2031" t="s">
        <v>25977</v>
      </c>
    </row>
    <row r="2032" spans="1:32" x14ac:dyDescent="0.25">
      <c r="A2032" t="s">
        <v>13772</v>
      </c>
      <c r="B2032" t="s">
        <v>25978</v>
      </c>
      <c r="C2032" t="str">
        <f>T("177.1970")</f>
        <v>177.1970</v>
      </c>
      <c r="X2032" t="s">
        <v>25978</v>
      </c>
      <c r="Y2032" t="s">
        <v>25979</v>
      </c>
      <c r="Z2032" t="s">
        <v>25980</v>
      </c>
      <c r="AA2032" t="s">
        <v>25981</v>
      </c>
    </row>
    <row r="2033" spans="1:30" x14ac:dyDescent="0.25">
      <c r="A2033" t="s">
        <v>13773</v>
      </c>
      <c r="B2033" t="s">
        <v>25982</v>
      </c>
      <c r="C2033" t="str">
        <f>T("175.105")</f>
        <v>175.105</v>
      </c>
      <c r="X2033" t="s">
        <v>25982</v>
      </c>
      <c r="Y2033" t="s">
        <v>25983</v>
      </c>
    </row>
    <row r="2034" spans="1:30" x14ac:dyDescent="0.25">
      <c r="A2034" t="s">
        <v>13774</v>
      </c>
      <c r="B2034" t="s">
        <v>25984</v>
      </c>
      <c r="C2034" t="str">
        <f>T("176.170")</f>
        <v>176.170</v>
      </c>
      <c r="D2034" t="str">
        <f>T("176.210")</f>
        <v>176.210</v>
      </c>
      <c r="X2034" t="s">
        <v>25984</v>
      </c>
      <c r="Y2034" t="s">
        <v>25985</v>
      </c>
    </row>
    <row r="2035" spans="1:30" x14ac:dyDescent="0.25">
      <c r="A2035" t="s">
        <v>13776</v>
      </c>
      <c r="B2035" t="s">
        <v>25986</v>
      </c>
      <c r="C2035" t="str">
        <f>T("177.1211")</f>
        <v>177.1211</v>
      </c>
      <c r="X2035" t="s">
        <v>25987</v>
      </c>
      <c r="Y2035" t="s">
        <v>25988</v>
      </c>
      <c r="Z2035" t="s">
        <v>25989</v>
      </c>
    </row>
    <row r="2036" spans="1:30" x14ac:dyDescent="0.25">
      <c r="A2036" t="s">
        <v>13778</v>
      </c>
      <c r="B2036" t="s">
        <v>25990</v>
      </c>
      <c r="C2036" t="str">
        <f>T("175.105")</f>
        <v>175.105</v>
      </c>
      <c r="X2036" t="s">
        <v>25990</v>
      </c>
      <c r="Y2036" t="s">
        <v>25991</v>
      </c>
      <c r="Z2036" t="s">
        <v>25992</v>
      </c>
      <c r="AA2036" t="s">
        <v>25993</v>
      </c>
      <c r="AB2036" t="s">
        <v>25994</v>
      </c>
      <c r="AC2036" t="s">
        <v>25995</v>
      </c>
      <c r="AD2036" t="s">
        <v>25996</v>
      </c>
    </row>
    <row r="2037" spans="1:30" x14ac:dyDescent="0.25">
      <c r="A2037" t="s">
        <v>8603</v>
      </c>
      <c r="B2037" t="s">
        <v>25997</v>
      </c>
      <c r="C2037" t="str">
        <f>T("178.1010")</f>
        <v>178.1010</v>
      </c>
      <c r="X2037" t="s">
        <v>25997</v>
      </c>
      <c r="Y2037" t="s">
        <v>25998</v>
      </c>
    </row>
    <row r="2038" spans="1:30" x14ac:dyDescent="0.25">
      <c r="A2038" t="s">
        <v>13782</v>
      </c>
      <c r="B2038" t="s">
        <v>25999</v>
      </c>
      <c r="C2038" t="str">
        <f>T("175.105")</f>
        <v>175.105</v>
      </c>
      <c r="D2038" t="str">
        <f>T("176.170")</f>
        <v>176.170</v>
      </c>
      <c r="E2038" t="str">
        <f>T("178.1010")</f>
        <v>178.1010</v>
      </c>
      <c r="X2038" t="s">
        <v>25999</v>
      </c>
      <c r="Y2038" t="s">
        <v>26000</v>
      </c>
      <c r="Z2038" t="s">
        <v>26001</v>
      </c>
      <c r="AA2038" t="s">
        <v>26002</v>
      </c>
      <c r="AB2038" t="s">
        <v>26003</v>
      </c>
    </row>
    <row r="2039" spans="1:30" x14ac:dyDescent="0.25">
      <c r="A2039" t="s">
        <v>13783</v>
      </c>
      <c r="B2039" t="s">
        <v>26004</v>
      </c>
      <c r="C2039" t="str">
        <f>T("175.105")</f>
        <v>175.105</v>
      </c>
      <c r="D2039" t="str">
        <f>T("177.1210")</f>
        <v>177.1210</v>
      </c>
      <c r="E2039" t="str">
        <f>T("177.2600")</f>
        <v>177.2600</v>
      </c>
      <c r="X2039" t="s">
        <v>26004</v>
      </c>
      <c r="Y2039" t="s">
        <v>26005</v>
      </c>
      <c r="Z2039" t="s">
        <v>26006</v>
      </c>
      <c r="AA2039" t="s">
        <v>26007</v>
      </c>
      <c r="AB2039" t="s">
        <v>26008</v>
      </c>
      <c r="AC2039" t="s">
        <v>26009</v>
      </c>
    </row>
    <row r="2040" spans="1:30" x14ac:dyDescent="0.25">
      <c r="A2040" t="s">
        <v>11750</v>
      </c>
      <c r="B2040" t="s">
        <v>26010</v>
      </c>
      <c r="C2040" t="str">
        <f>T("178.2010")</f>
        <v>178.2010</v>
      </c>
      <c r="X2040" t="s">
        <v>26011</v>
      </c>
      <c r="Y2040" t="s">
        <v>26012</v>
      </c>
      <c r="Z2040" t="s">
        <v>26010</v>
      </c>
      <c r="AA2040" t="s">
        <v>26013</v>
      </c>
      <c r="AB2040" t="s">
        <v>26014</v>
      </c>
    </row>
    <row r="2041" spans="1:30" x14ac:dyDescent="0.25">
      <c r="A2041" t="s">
        <v>13789</v>
      </c>
      <c r="B2041" t="s">
        <v>26015</v>
      </c>
      <c r="C2041" t="str">
        <f>T("175.105")</f>
        <v>175.105</v>
      </c>
      <c r="D2041" t="str">
        <f>T("176.180")</f>
        <v>176.180</v>
      </c>
      <c r="E2041" t="str">
        <f>T("181.32")</f>
        <v>181.32</v>
      </c>
      <c r="X2041" t="s">
        <v>26015</v>
      </c>
      <c r="Y2041" t="s">
        <v>26016</v>
      </c>
      <c r="Z2041" t="s">
        <v>26017</v>
      </c>
      <c r="AA2041" t="s">
        <v>26018</v>
      </c>
    </row>
    <row r="2042" spans="1:30" x14ac:dyDescent="0.25">
      <c r="A2042" t="s">
        <v>13790</v>
      </c>
      <c r="B2042" t="s">
        <v>26019</v>
      </c>
      <c r="C2042" t="str">
        <f>T("175.300")</f>
        <v>175.300</v>
      </c>
      <c r="D2042" t="str">
        <f>T("176.170")</f>
        <v>176.170</v>
      </c>
      <c r="X2042" t="s">
        <v>26019</v>
      </c>
      <c r="Y2042" t="s">
        <v>26020</v>
      </c>
      <c r="Z2042" t="s">
        <v>26021</v>
      </c>
      <c r="AA2042" t="s">
        <v>26022</v>
      </c>
      <c r="AB2042" t="s">
        <v>26023</v>
      </c>
    </row>
    <row r="2043" spans="1:30" x14ac:dyDescent="0.25">
      <c r="A2043" t="s">
        <v>13791</v>
      </c>
      <c r="B2043" t="s">
        <v>26024</v>
      </c>
      <c r="C2043" t="str">
        <f>T("175.105")</f>
        <v>175.105</v>
      </c>
      <c r="D2043" t="str">
        <f>T("176.170")</f>
        <v>176.170</v>
      </c>
      <c r="E2043" t="str">
        <f>T("177.2600")</f>
        <v>177.2600</v>
      </c>
      <c r="F2043" t="str">
        <f>T("178.3297")</f>
        <v>178.3297</v>
      </c>
      <c r="X2043" t="s">
        <v>26024</v>
      </c>
      <c r="Y2043" t="s">
        <v>26025</v>
      </c>
      <c r="Z2043" t="s">
        <v>26026</v>
      </c>
      <c r="AA2043" t="s">
        <v>26027</v>
      </c>
      <c r="AB2043" t="s">
        <v>26028</v>
      </c>
      <c r="AC2043" t="s">
        <v>26029</v>
      </c>
    </row>
    <row r="2044" spans="1:30" x14ac:dyDescent="0.25">
      <c r="A2044" t="s">
        <v>13792</v>
      </c>
      <c r="B2044" t="s">
        <v>26030</v>
      </c>
      <c r="X2044" t="s">
        <v>26030</v>
      </c>
      <c r="Y2044" t="s">
        <v>26031</v>
      </c>
      <c r="Z2044" t="s">
        <v>26032</v>
      </c>
      <c r="AA2044" t="s">
        <v>26033</v>
      </c>
      <c r="AB2044" t="s">
        <v>26034</v>
      </c>
      <c r="AC2044" t="s">
        <v>26035</v>
      </c>
    </row>
    <row r="2045" spans="1:30" x14ac:dyDescent="0.25">
      <c r="A2045" t="s">
        <v>13793</v>
      </c>
      <c r="B2045" t="s">
        <v>26036</v>
      </c>
      <c r="C2045" t="str">
        <f>T("177.2600")</f>
        <v>177.2600</v>
      </c>
      <c r="X2045" t="s">
        <v>26037</v>
      </c>
      <c r="Y2045" t="s">
        <v>26038</v>
      </c>
      <c r="Z2045" t="s">
        <v>26039</v>
      </c>
      <c r="AA2045" t="s">
        <v>26040</v>
      </c>
    </row>
    <row r="2046" spans="1:30" x14ac:dyDescent="0.25">
      <c r="A2046" t="s">
        <v>8691</v>
      </c>
      <c r="B2046" t="s">
        <v>26041</v>
      </c>
      <c r="C2046" t="str">
        <f>T("175.300")</f>
        <v>175.300</v>
      </c>
      <c r="X2046" t="s">
        <v>26041</v>
      </c>
      <c r="Y2046" t="s">
        <v>26042</v>
      </c>
      <c r="Z2046" t="s">
        <v>26043</v>
      </c>
      <c r="AA2046" t="s">
        <v>26044</v>
      </c>
      <c r="AB2046" t="s">
        <v>26045</v>
      </c>
      <c r="AC2046" t="s">
        <v>26046</v>
      </c>
    </row>
    <row r="2047" spans="1:30" x14ac:dyDescent="0.25">
      <c r="A2047" t="s">
        <v>13794</v>
      </c>
      <c r="B2047" t="s">
        <v>26047</v>
      </c>
      <c r="C2047" t="str">
        <f>T("177.1680")</f>
        <v>177.1680</v>
      </c>
      <c r="X2047" t="s">
        <v>26047</v>
      </c>
      <c r="Y2047" t="s">
        <v>26048</v>
      </c>
      <c r="Z2047" t="s">
        <v>26049</v>
      </c>
      <c r="AA2047" t="s">
        <v>26050</v>
      </c>
      <c r="AB2047" t="s">
        <v>26051</v>
      </c>
    </row>
    <row r="2048" spans="1:30" x14ac:dyDescent="0.25">
      <c r="A2048" t="s">
        <v>13796</v>
      </c>
      <c r="B2048" t="s">
        <v>26052</v>
      </c>
      <c r="C2048" t="str">
        <f>T("186.1797")</f>
        <v>186.1797</v>
      </c>
      <c r="X2048" t="s">
        <v>26052</v>
      </c>
      <c r="Y2048" t="s">
        <v>26053</v>
      </c>
      <c r="Z2048" t="s">
        <v>26054</v>
      </c>
    </row>
    <row r="2049" spans="1:30" x14ac:dyDescent="0.25">
      <c r="A2049" t="s">
        <v>13798</v>
      </c>
      <c r="B2049" t="s">
        <v>26055</v>
      </c>
      <c r="X2049" t="s">
        <v>26055</v>
      </c>
      <c r="Y2049" t="s">
        <v>26056</v>
      </c>
      <c r="Z2049" t="s">
        <v>26057</v>
      </c>
    </row>
    <row r="2050" spans="1:30" x14ac:dyDescent="0.25">
      <c r="A2050" t="s">
        <v>13803</v>
      </c>
      <c r="B2050" t="s">
        <v>26058</v>
      </c>
      <c r="C2050" t="str">
        <f>T("175.105")</f>
        <v>175.105</v>
      </c>
      <c r="D2050" t="str">
        <f>T("175.300")</f>
        <v>175.300</v>
      </c>
      <c r="E2050" t="str">
        <f>T("177.1680")</f>
        <v>177.1680</v>
      </c>
      <c r="X2050" t="s">
        <v>26058</v>
      </c>
      <c r="Y2050" t="s">
        <v>26059</v>
      </c>
      <c r="Z2050" t="s">
        <v>26060</v>
      </c>
      <c r="AA2050" t="s">
        <v>26061</v>
      </c>
      <c r="AB2050" t="s">
        <v>26062</v>
      </c>
      <c r="AC2050" t="s">
        <v>26063</v>
      </c>
      <c r="AD2050" t="s">
        <v>26064</v>
      </c>
    </row>
    <row r="2051" spans="1:30" x14ac:dyDescent="0.25">
      <c r="A2051" t="s">
        <v>13805</v>
      </c>
      <c r="B2051" t="s">
        <v>26065</v>
      </c>
      <c r="C2051" t="str">
        <f>T("172.167")</f>
        <v>172.167</v>
      </c>
      <c r="D2051" t="str">
        <f>T("176.300")</f>
        <v>176.300</v>
      </c>
      <c r="X2051" t="s">
        <v>26065</v>
      </c>
      <c r="Y2051" t="s">
        <v>26066</v>
      </c>
      <c r="Z2051" t="s">
        <v>26067</v>
      </c>
    </row>
    <row r="2052" spans="1:30" x14ac:dyDescent="0.25">
      <c r="A2052" t="s">
        <v>13806</v>
      </c>
      <c r="B2052" t="s">
        <v>26068</v>
      </c>
      <c r="C2052" t="str">
        <f>T("177.1210")</f>
        <v>177.1210</v>
      </c>
      <c r="D2052" t="str">
        <f>T("178.2010")</f>
        <v>178.2010</v>
      </c>
      <c r="X2052" t="s">
        <v>26068</v>
      </c>
      <c r="Y2052" t="s">
        <v>26069</v>
      </c>
      <c r="Z2052" t="s">
        <v>26070</v>
      </c>
      <c r="AA2052" t="s">
        <v>26071</v>
      </c>
      <c r="AB2052" t="s">
        <v>26072</v>
      </c>
      <c r="AC2052" t="s">
        <v>26073</v>
      </c>
    </row>
    <row r="2053" spans="1:30" x14ac:dyDescent="0.25">
      <c r="A2053" t="s">
        <v>8703</v>
      </c>
      <c r="B2053" t="s">
        <v>26074</v>
      </c>
      <c r="C2053" t="str">
        <f>T("175.105")</f>
        <v>175.105</v>
      </c>
      <c r="X2053" t="s">
        <v>26074</v>
      </c>
      <c r="Y2053" t="s">
        <v>26075</v>
      </c>
      <c r="Z2053" t="s">
        <v>26076</v>
      </c>
      <c r="AA2053" t="s">
        <v>26077</v>
      </c>
      <c r="AB2053" t="s">
        <v>26078</v>
      </c>
    </row>
    <row r="2054" spans="1:30" x14ac:dyDescent="0.25">
      <c r="A2054" t="s">
        <v>8641</v>
      </c>
      <c r="B2054" t="s">
        <v>26079</v>
      </c>
      <c r="C2054" t="str">
        <f>T("177.2600")</f>
        <v>177.2600</v>
      </c>
      <c r="X2054" t="s">
        <v>26079</v>
      </c>
      <c r="Y2054" t="s">
        <v>26080</v>
      </c>
      <c r="Z2054" t="s">
        <v>26081</v>
      </c>
    </row>
    <row r="2055" spans="1:30" x14ac:dyDescent="0.25">
      <c r="A2055" t="s">
        <v>13808</v>
      </c>
      <c r="B2055" t="s">
        <v>26082</v>
      </c>
      <c r="C2055" t="str">
        <f>T("177.1240")</f>
        <v>177.1240</v>
      </c>
      <c r="D2055" t="str">
        <f>T("177.1315")</f>
        <v>177.1315</v>
      </c>
      <c r="E2055" t="str">
        <f>T("177.1630")</f>
        <v>177.1630</v>
      </c>
      <c r="X2055" t="s">
        <v>26083</v>
      </c>
      <c r="Y2055" t="s">
        <v>26084</v>
      </c>
      <c r="Z2055" t="s">
        <v>26085</v>
      </c>
      <c r="AA2055" t="s">
        <v>26086</v>
      </c>
      <c r="AB2055" t="s">
        <v>26087</v>
      </c>
    </row>
    <row r="2056" spans="1:30" x14ac:dyDescent="0.25">
      <c r="A2056" t="s">
        <v>13809</v>
      </c>
      <c r="B2056" t="s">
        <v>26088</v>
      </c>
      <c r="C2056" t="str">
        <f>T("175.300")</f>
        <v>175.300</v>
      </c>
      <c r="D2056" t="str">
        <f>T("177.1210")</f>
        <v>177.1210</v>
      </c>
      <c r="X2056" t="s">
        <v>26089</v>
      </c>
      <c r="Y2056" t="s">
        <v>26090</v>
      </c>
      <c r="Z2056" t="s">
        <v>26091</v>
      </c>
      <c r="AA2056" t="s">
        <v>26092</v>
      </c>
      <c r="AB2056" t="s">
        <v>26093</v>
      </c>
    </row>
    <row r="2057" spans="1:30" x14ac:dyDescent="0.25">
      <c r="A2057" t="s">
        <v>13810</v>
      </c>
      <c r="B2057" t="s">
        <v>26094</v>
      </c>
      <c r="C2057" t="str">
        <f>T("177.1650")</f>
        <v>177.1650</v>
      </c>
      <c r="X2057" t="s">
        <v>26095</v>
      </c>
      <c r="Y2057" t="s">
        <v>26096</v>
      </c>
      <c r="Z2057" t="s">
        <v>26097</v>
      </c>
    </row>
    <row r="2058" spans="1:30" x14ac:dyDescent="0.25">
      <c r="A2058" t="s">
        <v>26098</v>
      </c>
      <c r="B2058" t="s">
        <v>26099</v>
      </c>
      <c r="C2058" t="str">
        <f>T("177.1200")</f>
        <v>177.1200</v>
      </c>
      <c r="D2058" t="str">
        <f>T("177.1500")</f>
        <v>177.1500</v>
      </c>
      <c r="E2058" t="str">
        <f>T("177.2800")</f>
        <v>177.2800</v>
      </c>
      <c r="X2058" t="s">
        <v>26099</v>
      </c>
      <c r="Y2058" t="s">
        <v>26100</v>
      </c>
      <c r="Z2058" t="s">
        <v>26101</v>
      </c>
      <c r="AA2058" t="s">
        <v>26102</v>
      </c>
      <c r="AB2058" t="s">
        <v>26103</v>
      </c>
      <c r="AC2058" t="s">
        <v>26104</v>
      </c>
    </row>
    <row r="2059" spans="1:30" x14ac:dyDescent="0.25">
      <c r="A2059" t="s">
        <v>11754</v>
      </c>
      <c r="B2059" t="s">
        <v>26105</v>
      </c>
      <c r="C2059" t="str">
        <f>T("175.105")</f>
        <v>175.105</v>
      </c>
      <c r="D2059" t="str">
        <f>T("178.3120")</f>
        <v>178.3120</v>
      </c>
      <c r="X2059" t="s">
        <v>26105</v>
      </c>
      <c r="Y2059" t="s">
        <v>26106</v>
      </c>
    </row>
    <row r="2060" spans="1:30" x14ac:dyDescent="0.25">
      <c r="A2060" t="s">
        <v>11755</v>
      </c>
      <c r="B2060" t="s">
        <v>26107</v>
      </c>
      <c r="C2060" t="str">
        <f>T("175.105")</f>
        <v>175.105</v>
      </c>
      <c r="X2060" t="s">
        <v>26107</v>
      </c>
      <c r="Y2060" t="s">
        <v>26108</v>
      </c>
      <c r="Z2060" t="s">
        <v>26109</v>
      </c>
      <c r="AA2060" t="s">
        <v>26110</v>
      </c>
    </row>
    <row r="2061" spans="1:30" x14ac:dyDescent="0.25">
      <c r="A2061" t="s">
        <v>13812</v>
      </c>
      <c r="B2061" t="s">
        <v>26111</v>
      </c>
      <c r="C2061" t="str">
        <f>T("175.105")</f>
        <v>175.105</v>
      </c>
      <c r="D2061" t="str">
        <f>T("178.1010")</f>
        <v>178.1010</v>
      </c>
      <c r="X2061" t="s">
        <v>26111</v>
      </c>
      <c r="Y2061" t="s">
        <v>26112</v>
      </c>
    </row>
    <row r="2062" spans="1:30" x14ac:dyDescent="0.25">
      <c r="A2062" t="s">
        <v>8716</v>
      </c>
      <c r="B2062" t="s">
        <v>26113</v>
      </c>
      <c r="C2062" t="str">
        <f>T("175.105")</f>
        <v>175.105</v>
      </c>
      <c r="D2062" t="str">
        <f>T("176.170")</f>
        <v>176.170</v>
      </c>
      <c r="E2062" t="str">
        <f>T("177.1210")</f>
        <v>177.1210</v>
      </c>
      <c r="X2062" t="s">
        <v>26113</v>
      </c>
      <c r="Y2062" t="s">
        <v>26114</v>
      </c>
      <c r="Z2062" t="s">
        <v>26115</v>
      </c>
      <c r="AA2062" t="s">
        <v>26116</v>
      </c>
    </row>
    <row r="2063" spans="1:30" x14ac:dyDescent="0.25">
      <c r="A2063" t="s">
        <v>13813</v>
      </c>
      <c r="B2063" t="s">
        <v>26117</v>
      </c>
      <c r="C2063" t="str">
        <f>T("176.300")</f>
        <v>176.300</v>
      </c>
      <c r="X2063" t="s">
        <v>26117</v>
      </c>
      <c r="Y2063" t="s">
        <v>26118</v>
      </c>
      <c r="Z2063" t="s">
        <v>26119</v>
      </c>
      <c r="AA2063" t="s">
        <v>26120</v>
      </c>
    </row>
    <row r="2064" spans="1:30" x14ac:dyDescent="0.25">
      <c r="A2064" t="s">
        <v>13814</v>
      </c>
      <c r="B2064" t="s">
        <v>26121</v>
      </c>
      <c r="C2064" t="str">
        <f>T("175.300")</f>
        <v>175.300</v>
      </c>
      <c r="D2064" t="str">
        <f>T("178.3910")</f>
        <v>178.3910</v>
      </c>
      <c r="E2064" t="str">
        <f>T("181.27")</f>
        <v>181.27</v>
      </c>
      <c r="X2064" t="s">
        <v>26121</v>
      </c>
      <c r="Y2064" t="s">
        <v>26122</v>
      </c>
      <c r="Z2064" t="s">
        <v>26123</v>
      </c>
      <c r="AA2064" t="s">
        <v>26124</v>
      </c>
      <c r="AB2064" t="s">
        <v>26125</v>
      </c>
    </row>
    <row r="2065" spans="1:31" x14ac:dyDescent="0.25">
      <c r="A2065" t="s">
        <v>8848</v>
      </c>
      <c r="B2065" t="s">
        <v>26126</v>
      </c>
      <c r="C2065" t="str">
        <f>T("175.105")</f>
        <v>175.105</v>
      </c>
      <c r="X2065" t="s">
        <v>26126</v>
      </c>
      <c r="Y2065" t="s">
        <v>26127</v>
      </c>
      <c r="Z2065" t="s">
        <v>26128</v>
      </c>
    </row>
    <row r="2066" spans="1:31" x14ac:dyDescent="0.25">
      <c r="A2066" t="s">
        <v>13815</v>
      </c>
      <c r="B2066" t="s">
        <v>26129</v>
      </c>
      <c r="C2066" t="str">
        <f>T("175.390")</f>
        <v>175.390</v>
      </c>
      <c r="X2066" t="s">
        <v>26129</v>
      </c>
      <c r="Y2066" t="s">
        <v>26130</v>
      </c>
      <c r="Z2066" t="s">
        <v>26131</v>
      </c>
      <c r="AA2066" t="s">
        <v>26132</v>
      </c>
      <c r="AB2066" t="s">
        <v>26133</v>
      </c>
      <c r="AC2066" t="s">
        <v>26134</v>
      </c>
    </row>
    <row r="2067" spans="1:31" x14ac:dyDescent="0.25">
      <c r="A2067" t="s">
        <v>13817</v>
      </c>
      <c r="B2067" t="s">
        <v>26135</v>
      </c>
      <c r="C2067" t="str">
        <f>T("178.1010")</f>
        <v>178.1010</v>
      </c>
      <c r="X2067" t="s">
        <v>26135</v>
      </c>
      <c r="Y2067" t="s">
        <v>26136</v>
      </c>
    </row>
    <row r="2068" spans="1:31" x14ac:dyDescent="0.25">
      <c r="A2068" t="s">
        <v>13818</v>
      </c>
      <c r="B2068" t="s">
        <v>26137</v>
      </c>
      <c r="C2068" t="str">
        <f>T("178.1010")</f>
        <v>178.1010</v>
      </c>
      <c r="X2068" t="s">
        <v>26137</v>
      </c>
      <c r="Y2068" t="s">
        <v>26138</v>
      </c>
    </row>
    <row r="2069" spans="1:31" x14ac:dyDescent="0.25">
      <c r="A2069" t="s">
        <v>13819</v>
      </c>
      <c r="B2069" t="s">
        <v>26139</v>
      </c>
      <c r="C2069" t="str">
        <f>T("176.300")</f>
        <v>176.300</v>
      </c>
      <c r="X2069" t="s">
        <v>26139</v>
      </c>
      <c r="Y2069" t="s">
        <v>26140</v>
      </c>
      <c r="Z2069" t="s">
        <v>26141</v>
      </c>
      <c r="AA2069" t="s">
        <v>26142</v>
      </c>
      <c r="AB2069" t="s">
        <v>26143</v>
      </c>
      <c r="AC2069" t="s">
        <v>26144</v>
      </c>
      <c r="AD2069" t="s">
        <v>26145</v>
      </c>
      <c r="AE2069" t="s">
        <v>26146</v>
      </c>
    </row>
    <row r="2070" spans="1:31" x14ac:dyDescent="0.25">
      <c r="A2070" t="s">
        <v>13820</v>
      </c>
      <c r="B2070" t="s">
        <v>26147</v>
      </c>
      <c r="C2070" t="str">
        <f>T("175.105")</f>
        <v>175.105</v>
      </c>
      <c r="D2070" t="str">
        <f>T("176.180")</f>
        <v>176.180</v>
      </c>
      <c r="E2070" t="str">
        <f>T("176.200")</f>
        <v>176.200</v>
      </c>
      <c r="F2070" t="str">
        <f>T("176.210")</f>
        <v>176.210</v>
      </c>
      <c r="G2070" t="str">
        <f>T("176.300")</f>
        <v>176.300</v>
      </c>
      <c r="H2070" t="str">
        <f>T("177.1200")</f>
        <v>177.1200</v>
      </c>
      <c r="I2070" t="str">
        <f>T("177.1210")</f>
        <v>177.1210</v>
      </c>
      <c r="J2070" t="str">
        <f>T("178.3120")</f>
        <v>178.3120</v>
      </c>
      <c r="K2070" t="str">
        <f>T("181.30")</f>
        <v>181.30</v>
      </c>
      <c r="X2070" t="s">
        <v>26147</v>
      </c>
      <c r="Y2070" t="s">
        <v>26148</v>
      </c>
      <c r="Z2070" t="s">
        <v>26149</v>
      </c>
      <c r="AA2070" t="s">
        <v>26150</v>
      </c>
      <c r="AB2070" t="s">
        <v>26151</v>
      </c>
    </row>
    <row r="2071" spans="1:31" x14ac:dyDescent="0.25">
      <c r="A2071" t="s">
        <v>13821</v>
      </c>
      <c r="B2071" t="s">
        <v>26152</v>
      </c>
      <c r="C2071" t="str">
        <f>T("177.1210")</f>
        <v>177.1210</v>
      </c>
      <c r="X2071" t="s">
        <v>26152</v>
      </c>
      <c r="Y2071" t="s">
        <v>26153</v>
      </c>
    </row>
    <row r="2072" spans="1:31" x14ac:dyDescent="0.25">
      <c r="A2072" t="s">
        <v>8674</v>
      </c>
      <c r="B2072" t="s">
        <v>26154</v>
      </c>
      <c r="C2072" t="str">
        <f>T("176.170")</f>
        <v>176.170</v>
      </c>
      <c r="D2072" t="str">
        <f>T("177.2600")</f>
        <v>177.2600</v>
      </c>
      <c r="X2072" t="s">
        <v>26155</v>
      </c>
      <c r="Y2072" t="s">
        <v>26156</v>
      </c>
      <c r="Z2072" t="s">
        <v>26157</v>
      </c>
      <c r="AA2072" t="s">
        <v>26158</v>
      </c>
      <c r="AB2072" t="s">
        <v>26154</v>
      </c>
      <c r="AC2072" t="s">
        <v>26159</v>
      </c>
    </row>
    <row r="2073" spans="1:31" x14ac:dyDescent="0.25">
      <c r="A2073" t="s">
        <v>13823</v>
      </c>
      <c r="B2073" t="s">
        <v>26160</v>
      </c>
      <c r="C2073" t="str">
        <f>T("177.1010")</f>
        <v>177.1010</v>
      </c>
      <c r="X2073" t="s">
        <v>26160</v>
      </c>
      <c r="Y2073" t="s">
        <v>26161</v>
      </c>
      <c r="Z2073" t="s">
        <v>26162</v>
      </c>
      <c r="AA2073" t="s">
        <v>26163</v>
      </c>
    </row>
    <row r="2074" spans="1:31" x14ac:dyDescent="0.25">
      <c r="A2074" t="s">
        <v>13825</v>
      </c>
      <c r="B2074" t="s">
        <v>26164</v>
      </c>
      <c r="C2074" t="str">
        <f>T("177.2600")</f>
        <v>177.2600</v>
      </c>
      <c r="X2074" t="s">
        <v>26164</v>
      </c>
      <c r="Y2074" t="s">
        <v>26165</v>
      </c>
      <c r="Z2074" t="s">
        <v>26166</v>
      </c>
      <c r="AA2074" t="s">
        <v>26167</v>
      </c>
      <c r="AB2074" t="s">
        <v>26168</v>
      </c>
    </row>
    <row r="2075" spans="1:31" x14ac:dyDescent="0.25">
      <c r="A2075" t="s">
        <v>13827</v>
      </c>
      <c r="B2075" t="s">
        <v>26169</v>
      </c>
      <c r="C2075" t="str">
        <f>T("175.105")</f>
        <v>175.105</v>
      </c>
      <c r="X2075" t="s">
        <v>26169</v>
      </c>
      <c r="Y2075" t="s">
        <v>26170</v>
      </c>
    </row>
    <row r="2076" spans="1:31" x14ac:dyDescent="0.25">
      <c r="A2076" t="s">
        <v>13828</v>
      </c>
      <c r="B2076" t="s">
        <v>26171</v>
      </c>
      <c r="C2076" t="str">
        <f>T("175.105")</f>
        <v>175.105</v>
      </c>
      <c r="D2076" t="str">
        <f>T("181.29")</f>
        <v>181.29</v>
      </c>
      <c r="X2076" t="s">
        <v>26172</v>
      </c>
      <c r="Y2076" t="s">
        <v>26171</v>
      </c>
      <c r="Z2076" t="s">
        <v>26173</v>
      </c>
      <c r="AA2076" t="s">
        <v>26174</v>
      </c>
      <c r="AB2076" t="s">
        <v>26175</v>
      </c>
    </row>
    <row r="2077" spans="1:31" x14ac:dyDescent="0.25">
      <c r="A2077" t="s">
        <v>13829</v>
      </c>
      <c r="B2077" t="s">
        <v>26176</v>
      </c>
      <c r="C2077" t="str">
        <f>T("176.170")</f>
        <v>176.170</v>
      </c>
      <c r="D2077" t="str">
        <f>T("177.2800")</f>
        <v>177.2800</v>
      </c>
      <c r="X2077" t="s">
        <v>26176</v>
      </c>
      <c r="Y2077" t="s">
        <v>26177</v>
      </c>
      <c r="Z2077" t="s">
        <v>26178</v>
      </c>
    </row>
    <row r="2078" spans="1:31" x14ac:dyDescent="0.25">
      <c r="A2078" t="s">
        <v>11756</v>
      </c>
      <c r="B2078" t="s">
        <v>26179</v>
      </c>
      <c r="C2078" t="str">
        <f>T("176.180")</f>
        <v>176.180</v>
      </c>
      <c r="X2078" t="s">
        <v>26179</v>
      </c>
      <c r="Y2078" t="s">
        <v>26180</v>
      </c>
      <c r="Z2078" t="s">
        <v>26181</v>
      </c>
    </row>
    <row r="2079" spans="1:31" x14ac:dyDescent="0.25">
      <c r="A2079" t="s">
        <v>13830</v>
      </c>
      <c r="B2079" t="s">
        <v>26182</v>
      </c>
      <c r="C2079" t="str">
        <f>T("178.3297")</f>
        <v>178.3297</v>
      </c>
      <c r="X2079" t="s">
        <v>26182</v>
      </c>
      <c r="Y2079" t="s">
        <v>26183</v>
      </c>
      <c r="Z2079" t="s">
        <v>26184</v>
      </c>
      <c r="AA2079" t="s">
        <v>26185</v>
      </c>
      <c r="AB2079" t="s">
        <v>26186</v>
      </c>
      <c r="AC2079" t="s">
        <v>26187</v>
      </c>
    </row>
    <row r="2080" spans="1:31" x14ac:dyDescent="0.25">
      <c r="A2080" t="s">
        <v>13831</v>
      </c>
      <c r="B2080" t="s">
        <v>26188</v>
      </c>
      <c r="C2080" t="str">
        <f>T("177.1615")</f>
        <v>177.1615</v>
      </c>
      <c r="X2080" t="s">
        <v>26188</v>
      </c>
    </row>
    <row r="2081" spans="1:32" x14ac:dyDescent="0.25">
      <c r="A2081" t="s">
        <v>13832</v>
      </c>
      <c r="B2081" t="s">
        <v>26189</v>
      </c>
      <c r="C2081" t="str">
        <f>T("176.210")</f>
        <v>176.210</v>
      </c>
      <c r="D2081" t="str">
        <f>T("177.2800")</f>
        <v>177.2800</v>
      </c>
      <c r="X2081" t="s">
        <v>26189</v>
      </c>
      <c r="Y2081" t="s">
        <v>26190</v>
      </c>
      <c r="Z2081" t="s">
        <v>26191</v>
      </c>
    </row>
    <row r="2082" spans="1:32" x14ac:dyDescent="0.25">
      <c r="A2082" t="s">
        <v>13834</v>
      </c>
      <c r="B2082" t="s">
        <v>26192</v>
      </c>
      <c r="X2082" t="s">
        <v>26192</v>
      </c>
      <c r="Y2082" t="s">
        <v>26193</v>
      </c>
      <c r="Z2082" t="s">
        <v>26194</v>
      </c>
      <c r="AA2082" t="s">
        <v>26195</v>
      </c>
      <c r="AB2082" t="s">
        <v>26196</v>
      </c>
      <c r="AC2082" t="s">
        <v>26197</v>
      </c>
      <c r="AD2082" t="s">
        <v>26198</v>
      </c>
      <c r="AE2082" t="s">
        <v>26199</v>
      </c>
      <c r="AF2082" t="s">
        <v>26200</v>
      </c>
    </row>
    <row r="2083" spans="1:32" x14ac:dyDescent="0.25">
      <c r="A2083" t="s">
        <v>13836</v>
      </c>
      <c r="B2083" t="s">
        <v>26201</v>
      </c>
      <c r="C2083" t="str">
        <f>T("175.105")</f>
        <v>175.105</v>
      </c>
      <c r="D2083" t="str">
        <f>T("176.170")</f>
        <v>176.170</v>
      </c>
      <c r="X2083" t="s">
        <v>26201</v>
      </c>
      <c r="Y2083" t="s">
        <v>26202</v>
      </c>
      <c r="Z2083" t="s">
        <v>26203</v>
      </c>
      <c r="AA2083" t="s">
        <v>26204</v>
      </c>
      <c r="AB2083" t="s">
        <v>26205</v>
      </c>
      <c r="AC2083" t="s">
        <v>26206</v>
      </c>
    </row>
    <row r="2084" spans="1:32" x14ac:dyDescent="0.25">
      <c r="A2084" t="s">
        <v>13839</v>
      </c>
      <c r="B2084" t="s">
        <v>26207</v>
      </c>
      <c r="C2084" t="str">
        <f>T("175.105")</f>
        <v>175.105</v>
      </c>
      <c r="X2084" t="s">
        <v>26207</v>
      </c>
      <c r="Y2084" t="s">
        <v>26208</v>
      </c>
      <c r="Z2084" t="s">
        <v>26209</v>
      </c>
    </row>
    <row r="2085" spans="1:32" x14ac:dyDescent="0.25">
      <c r="A2085" t="s">
        <v>13840</v>
      </c>
      <c r="B2085" t="s">
        <v>26210</v>
      </c>
      <c r="C2085" t="str">
        <f>T("175.300")</f>
        <v>175.300</v>
      </c>
      <c r="D2085" t="str">
        <f>T("176.170")</f>
        <v>176.170</v>
      </c>
      <c r="X2085" t="s">
        <v>26210</v>
      </c>
      <c r="Y2085" t="s">
        <v>26211</v>
      </c>
      <c r="Z2085" t="s">
        <v>26212</v>
      </c>
      <c r="AA2085" t="s">
        <v>26213</v>
      </c>
    </row>
    <row r="2086" spans="1:32" x14ac:dyDescent="0.25">
      <c r="A2086" t="s">
        <v>13844</v>
      </c>
      <c r="B2086" t="s">
        <v>26214</v>
      </c>
      <c r="C2086" t="str">
        <f>T("175.300")</f>
        <v>175.300</v>
      </c>
      <c r="D2086" t="str">
        <f>T("175.320")</f>
        <v>175.320</v>
      </c>
      <c r="E2086" t="str">
        <f>T("176.180")</f>
        <v>176.180</v>
      </c>
      <c r="F2086" t="str">
        <f>T("176.210")</f>
        <v>176.210</v>
      </c>
      <c r="G2086" t="str">
        <f>T("177.1390")</f>
        <v>177.1390</v>
      </c>
      <c r="H2086" t="str">
        <f>T("177.2420")</f>
        <v>177.2420</v>
      </c>
      <c r="I2086" t="str">
        <f>T("178.3725")</f>
        <v>178.3725</v>
      </c>
      <c r="X2086" t="s">
        <v>26214</v>
      </c>
      <c r="Y2086" t="s">
        <v>26215</v>
      </c>
      <c r="Z2086" t="s">
        <v>26216</v>
      </c>
      <c r="AA2086" t="s">
        <v>26217</v>
      </c>
      <c r="AB2086" t="s">
        <v>26218</v>
      </c>
      <c r="AC2086" t="s">
        <v>26219</v>
      </c>
      <c r="AD2086" t="s">
        <v>26220</v>
      </c>
    </row>
    <row r="2087" spans="1:32" x14ac:dyDescent="0.25">
      <c r="A2087" t="s">
        <v>13845</v>
      </c>
      <c r="B2087" t="s">
        <v>26221</v>
      </c>
      <c r="X2087" t="s">
        <v>26221</v>
      </c>
      <c r="Y2087" t="s">
        <v>26222</v>
      </c>
      <c r="Z2087" t="s">
        <v>26223</v>
      </c>
      <c r="AA2087" t="s">
        <v>26224</v>
      </c>
      <c r="AB2087" t="s">
        <v>26225</v>
      </c>
      <c r="AC2087" t="s">
        <v>26226</v>
      </c>
      <c r="AD2087" t="s">
        <v>26227</v>
      </c>
      <c r="AE2087" t="s">
        <v>26228</v>
      </c>
    </row>
    <row r="2088" spans="1:32" x14ac:dyDescent="0.25">
      <c r="A2088" t="s">
        <v>13848</v>
      </c>
      <c r="B2088" t="s">
        <v>26229</v>
      </c>
      <c r="C2088" t="str">
        <f>T("175.105")</f>
        <v>175.105</v>
      </c>
      <c r="D2088" t="str">
        <f>T("177.2600")</f>
        <v>177.2600</v>
      </c>
      <c r="E2088" t="str">
        <f>T("178.2010")</f>
        <v>178.2010</v>
      </c>
      <c r="X2088" t="s">
        <v>26229</v>
      </c>
      <c r="Y2088" t="s">
        <v>26230</v>
      </c>
      <c r="Z2088" t="s">
        <v>26231</v>
      </c>
      <c r="AA2088" t="s">
        <v>26232</v>
      </c>
    </row>
    <row r="2089" spans="1:32" x14ac:dyDescent="0.25">
      <c r="A2089" t="s">
        <v>13850</v>
      </c>
      <c r="B2089" t="s">
        <v>26233</v>
      </c>
      <c r="C2089" t="str">
        <f>T("178.2010")</f>
        <v>178.2010</v>
      </c>
      <c r="X2089" t="s">
        <v>26234</v>
      </c>
      <c r="Y2089" t="s">
        <v>26235</v>
      </c>
      <c r="Z2089" t="s">
        <v>26233</v>
      </c>
      <c r="AA2089" t="s">
        <v>26236</v>
      </c>
    </row>
    <row r="2090" spans="1:32" x14ac:dyDescent="0.25">
      <c r="A2090" t="s">
        <v>13851</v>
      </c>
      <c r="B2090" t="s">
        <v>26237</v>
      </c>
      <c r="X2090" t="s">
        <v>26238</v>
      </c>
      <c r="Y2090" t="s">
        <v>26239</v>
      </c>
      <c r="Z2090" t="s">
        <v>26240</v>
      </c>
      <c r="AA2090" t="s">
        <v>26241</v>
      </c>
    </row>
    <row r="2091" spans="1:32" x14ac:dyDescent="0.25">
      <c r="A2091" t="s">
        <v>8654</v>
      </c>
      <c r="B2091" t="s">
        <v>26242</v>
      </c>
      <c r="C2091" t="str">
        <f>T("175.105")</f>
        <v>175.105</v>
      </c>
      <c r="D2091" t="str">
        <f>T("175.300")</f>
        <v>175.300</v>
      </c>
      <c r="E2091" t="str">
        <f>T("175.320")</f>
        <v>175.320</v>
      </c>
      <c r="F2091" t="str">
        <f>T("178.3910")</f>
        <v>178.3910</v>
      </c>
      <c r="G2091" t="str">
        <f>T("181.27")</f>
        <v>181.27</v>
      </c>
      <c r="X2091" t="s">
        <v>26242</v>
      </c>
      <c r="Y2091" t="s">
        <v>26243</v>
      </c>
      <c r="Z2091" t="s">
        <v>26244</v>
      </c>
      <c r="AA2091" t="s">
        <v>26245</v>
      </c>
      <c r="AB2091" t="s">
        <v>26246</v>
      </c>
      <c r="AC2091" t="s">
        <v>26247</v>
      </c>
      <c r="AD2091" t="s">
        <v>26248</v>
      </c>
    </row>
    <row r="2092" spans="1:32" x14ac:dyDescent="0.25">
      <c r="A2092" t="s">
        <v>13852</v>
      </c>
      <c r="B2092" t="s">
        <v>26249</v>
      </c>
      <c r="C2092" t="str">
        <f>T("178.1010")</f>
        <v>178.1010</v>
      </c>
      <c r="X2092" t="s">
        <v>26249</v>
      </c>
      <c r="Y2092" t="s">
        <v>26250</v>
      </c>
    </row>
    <row r="2093" spans="1:32" x14ac:dyDescent="0.25">
      <c r="A2093" t="s">
        <v>13857</v>
      </c>
      <c r="B2093" t="s">
        <v>26251</v>
      </c>
      <c r="C2093" t="str">
        <f>T("178.1010")</f>
        <v>178.1010</v>
      </c>
      <c r="X2093" t="s">
        <v>26251</v>
      </c>
    </row>
    <row r="2094" spans="1:32" x14ac:dyDescent="0.25">
      <c r="A2094" t="s">
        <v>13858</v>
      </c>
      <c r="B2094" t="s">
        <v>26252</v>
      </c>
      <c r="C2094" t="str">
        <f>T("178.1010")</f>
        <v>178.1010</v>
      </c>
      <c r="X2094" t="s">
        <v>26252</v>
      </c>
      <c r="Y2094" t="s">
        <v>26253</v>
      </c>
      <c r="Z2094" t="s">
        <v>26254</v>
      </c>
    </row>
    <row r="2095" spans="1:32" x14ac:dyDescent="0.25">
      <c r="A2095" t="s">
        <v>13859</v>
      </c>
      <c r="B2095" t="s">
        <v>26255</v>
      </c>
      <c r="C2095" t="str">
        <f>T("177.2210")</f>
        <v>177.2210</v>
      </c>
      <c r="X2095" t="s">
        <v>26255</v>
      </c>
      <c r="Y2095" t="s">
        <v>26256</v>
      </c>
    </row>
    <row r="2096" spans="1:32" x14ac:dyDescent="0.25">
      <c r="A2096" t="s">
        <v>13860</v>
      </c>
      <c r="B2096" t="s">
        <v>26257</v>
      </c>
      <c r="C2096" t="str">
        <f>T("175.105")</f>
        <v>175.105</v>
      </c>
      <c r="X2096" t="s">
        <v>26257</v>
      </c>
      <c r="Y2096" t="s">
        <v>26258</v>
      </c>
      <c r="Z2096" t="s">
        <v>26259</v>
      </c>
      <c r="AA2096" t="s">
        <v>26260</v>
      </c>
    </row>
    <row r="2097" spans="1:31" x14ac:dyDescent="0.25">
      <c r="A2097" t="s">
        <v>13861</v>
      </c>
      <c r="B2097" t="s">
        <v>26261</v>
      </c>
      <c r="C2097" t="str">
        <f>T("175.105")</f>
        <v>175.105</v>
      </c>
      <c r="D2097" t="str">
        <f>T("175.300")</f>
        <v>175.300</v>
      </c>
      <c r="E2097" t="str">
        <f>T("175.320")</f>
        <v>175.320</v>
      </c>
      <c r="F2097" t="str">
        <f>T("177.1390")</f>
        <v>177.1390</v>
      </c>
      <c r="G2097" t="str">
        <f>T("177.1680")</f>
        <v>177.1680</v>
      </c>
      <c r="H2097" t="str">
        <f>T("177.2420")</f>
        <v>177.2420</v>
      </c>
      <c r="X2097" t="s">
        <v>26261</v>
      </c>
      <c r="Y2097" t="s">
        <v>26262</v>
      </c>
      <c r="Z2097" t="s">
        <v>26263</v>
      </c>
      <c r="AA2097" t="s">
        <v>26264</v>
      </c>
      <c r="AB2097" t="s">
        <v>26265</v>
      </c>
      <c r="AC2097" t="s">
        <v>26266</v>
      </c>
      <c r="AD2097" t="s">
        <v>26267</v>
      </c>
    </row>
    <row r="2098" spans="1:31" x14ac:dyDescent="0.25">
      <c r="A2098" t="s">
        <v>13862</v>
      </c>
      <c r="B2098" t="s">
        <v>26268</v>
      </c>
      <c r="C2098" t="str">
        <f>T("177.2260")</f>
        <v>177.2260</v>
      </c>
      <c r="D2098" t="str">
        <f>T("177.2800")</f>
        <v>177.2800</v>
      </c>
      <c r="X2098" t="s">
        <v>26268</v>
      </c>
      <c r="Y2098" t="s">
        <v>26269</v>
      </c>
      <c r="Z2098" t="s">
        <v>26270</v>
      </c>
      <c r="AA2098" t="s">
        <v>26271</v>
      </c>
      <c r="AB2098" t="s">
        <v>26272</v>
      </c>
    </row>
    <row r="2099" spans="1:31" x14ac:dyDescent="0.25">
      <c r="A2099" t="s">
        <v>13863</v>
      </c>
      <c r="B2099" t="s">
        <v>26273</v>
      </c>
      <c r="C2099" t="str">
        <f>T("175.105")</f>
        <v>175.105</v>
      </c>
      <c r="D2099" t="str">
        <f>T("178.2010")</f>
        <v>178.2010</v>
      </c>
      <c r="X2099" t="s">
        <v>26273</v>
      </c>
      <c r="Y2099" t="s">
        <v>26274</v>
      </c>
      <c r="Z2099" t="s">
        <v>26275</v>
      </c>
      <c r="AA2099" t="s">
        <v>26276</v>
      </c>
      <c r="AB2099" t="s">
        <v>26277</v>
      </c>
    </row>
    <row r="2100" spans="1:31" x14ac:dyDescent="0.25">
      <c r="A2100" t="s">
        <v>13864</v>
      </c>
      <c r="B2100" t="s">
        <v>26278</v>
      </c>
      <c r="C2100" t="str">
        <f>T("176.170")</f>
        <v>176.170</v>
      </c>
      <c r="X2100" t="s">
        <v>26278</v>
      </c>
      <c r="Y2100" t="s">
        <v>26279</v>
      </c>
      <c r="Z2100" t="s">
        <v>26280</v>
      </c>
      <c r="AA2100" t="s">
        <v>26281</v>
      </c>
      <c r="AB2100" t="s">
        <v>26282</v>
      </c>
      <c r="AC2100" t="s">
        <v>26283</v>
      </c>
    </row>
    <row r="2101" spans="1:31" x14ac:dyDescent="0.25">
      <c r="A2101" t="s">
        <v>13865</v>
      </c>
      <c r="B2101" t="s">
        <v>26284</v>
      </c>
      <c r="C2101" t="str">
        <f>T("175.105")</f>
        <v>175.105</v>
      </c>
      <c r="X2101" t="s">
        <v>26284</v>
      </c>
      <c r="Y2101" t="s">
        <v>26285</v>
      </c>
      <c r="Z2101" t="s">
        <v>26286</v>
      </c>
      <c r="AA2101" t="s">
        <v>26287</v>
      </c>
      <c r="AB2101" t="s">
        <v>26288</v>
      </c>
    </row>
    <row r="2102" spans="1:31" x14ac:dyDescent="0.25">
      <c r="A2102" t="s">
        <v>8617</v>
      </c>
      <c r="B2102" t="s">
        <v>26289</v>
      </c>
      <c r="C2102" t="str">
        <f>T("175.105")</f>
        <v>175.105</v>
      </c>
      <c r="X2102" t="s">
        <v>26289</v>
      </c>
      <c r="Y2102" t="s">
        <v>26290</v>
      </c>
    </row>
    <row r="2103" spans="1:31" x14ac:dyDescent="0.25">
      <c r="A2103" t="s">
        <v>8780</v>
      </c>
      <c r="B2103" t="s">
        <v>26291</v>
      </c>
      <c r="C2103" t="str">
        <f>T("175.105")</f>
        <v>175.105</v>
      </c>
      <c r="D2103" t="str">
        <f>T("176.180")</f>
        <v>176.180</v>
      </c>
      <c r="E2103" t="str">
        <f>T("176.210")</f>
        <v>176.210</v>
      </c>
      <c r="X2103" t="s">
        <v>26291</v>
      </c>
      <c r="Y2103" t="s">
        <v>26292</v>
      </c>
      <c r="Z2103" t="s">
        <v>26293</v>
      </c>
      <c r="AA2103" t="s">
        <v>26294</v>
      </c>
      <c r="AB2103" t="s">
        <v>26295</v>
      </c>
    </row>
    <row r="2104" spans="1:31" x14ac:dyDescent="0.25">
      <c r="A2104" t="s">
        <v>8596</v>
      </c>
      <c r="B2104" t="s">
        <v>26296</v>
      </c>
      <c r="C2104" t="str">
        <f>T("175.105")</f>
        <v>175.105</v>
      </c>
      <c r="X2104" t="s">
        <v>26297</v>
      </c>
      <c r="Y2104" t="s">
        <v>26298</v>
      </c>
      <c r="Z2104" t="s">
        <v>26296</v>
      </c>
    </row>
    <row r="2105" spans="1:31" x14ac:dyDescent="0.25">
      <c r="A2105" t="s">
        <v>13866</v>
      </c>
      <c r="B2105" t="s">
        <v>26299</v>
      </c>
      <c r="X2105" t="s">
        <v>26299</v>
      </c>
      <c r="Y2105" t="s">
        <v>26300</v>
      </c>
      <c r="Z2105" t="s">
        <v>26301</v>
      </c>
      <c r="AA2105" t="s">
        <v>26302</v>
      </c>
      <c r="AB2105" t="s">
        <v>26303</v>
      </c>
    </row>
    <row r="2106" spans="1:31" x14ac:dyDescent="0.25">
      <c r="A2106" t="s">
        <v>8675</v>
      </c>
      <c r="B2106" t="s">
        <v>26304</v>
      </c>
      <c r="C2106" t="str">
        <f>T("177.1520")</f>
        <v>177.1520</v>
      </c>
      <c r="D2106" t="str">
        <f>T("177.2600")</f>
        <v>177.2600</v>
      </c>
      <c r="X2106" t="s">
        <v>26304</v>
      </c>
      <c r="Y2106" t="s">
        <v>26305</v>
      </c>
      <c r="Z2106" t="s">
        <v>26306</v>
      </c>
      <c r="AA2106" t="s">
        <v>26307</v>
      </c>
      <c r="AB2106" t="s">
        <v>26308</v>
      </c>
      <c r="AC2106" t="s">
        <v>26309</v>
      </c>
      <c r="AD2106" t="s">
        <v>26310</v>
      </c>
    </row>
    <row r="2107" spans="1:31" x14ac:dyDescent="0.25">
      <c r="A2107" t="s">
        <v>13867</v>
      </c>
      <c r="B2107" t="s">
        <v>26311</v>
      </c>
      <c r="C2107" t="str">
        <f>T("176.200")</f>
        <v>176.200</v>
      </c>
      <c r="D2107" t="str">
        <f>T("177.2280")</f>
        <v>177.2280</v>
      </c>
      <c r="E2107" t="str">
        <f>T("178.3910")</f>
        <v>178.3910</v>
      </c>
      <c r="X2107" t="s">
        <v>26312</v>
      </c>
      <c r="Y2107" t="s">
        <v>26313</v>
      </c>
      <c r="Z2107" t="s">
        <v>26314</v>
      </c>
      <c r="AA2107" t="s">
        <v>26315</v>
      </c>
    </row>
    <row r="2108" spans="1:31" x14ac:dyDescent="0.25">
      <c r="A2108" t="s">
        <v>13868</v>
      </c>
      <c r="B2108" t="s">
        <v>26316</v>
      </c>
      <c r="C2108" t="str">
        <f>T("175.105")</f>
        <v>175.105</v>
      </c>
      <c r="D2108" t="str">
        <f>T("176.170")</f>
        <v>176.170</v>
      </c>
      <c r="E2108" t="str">
        <f>T("177.2420")</f>
        <v>177.2420</v>
      </c>
      <c r="X2108" t="s">
        <v>26317</v>
      </c>
      <c r="Y2108" t="s">
        <v>26318</v>
      </c>
      <c r="Z2108" t="s">
        <v>26319</v>
      </c>
      <c r="AA2108" t="s">
        <v>26320</v>
      </c>
      <c r="AB2108" t="s">
        <v>26321</v>
      </c>
      <c r="AC2108" t="s">
        <v>26322</v>
      </c>
      <c r="AD2108" t="s">
        <v>26323</v>
      </c>
      <c r="AE2108" t="s">
        <v>26324</v>
      </c>
    </row>
    <row r="2109" spans="1:31" x14ac:dyDescent="0.25">
      <c r="A2109" t="s">
        <v>13869</v>
      </c>
      <c r="B2109" t="s">
        <v>26325</v>
      </c>
      <c r="C2109" t="str">
        <f>T("177.2430")</f>
        <v>177.2430</v>
      </c>
      <c r="X2109" t="s">
        <v>26325</v>
      </c>
      <c r="Y2109" t="s">
        <v>26326</v>
      </c>
    </row>
    <row r="2110" spans="1:31" x14ac:dyDescent="0.25">
      <c r="A2110" t="s">
        <v>13870</v>
      </c>
      <c r="B2110" t="s">
        <v>26327</v>
      </c>
      <c r="C2110" t="str">
        <f>T("178.3010")</f>
        <v>178.3010</v>
      </c>
      <c r="X2110" t="s">
        <v>26327</v>
      </c>
      <c r="Y2110" t="s">
        <v>26328</v>
      </c>
      <c r="Z2110" t="s">
        <v>26329</v>
      </c>
      <c r="AA2110" t="s">
        <v>26330</v>
      </c>
    </row>
    <row r="2111" spans="1:31" x14ac:dyDescent="0.25">
      <c r="A2111" t="s">
        <v>13871</v>
      </c>
      <c r="B2111" t="s">
        <v>26331</v>
      </c>
      <c r="C2111" t="str">
        <f>T("176.180")</f>
        <v>176.180</v>
      </c>
      <c r="D2111" t="str">
        <f>T("177.1210")</f>
        <v>177.1210</v>
      </c>
      <c r="E2111" t="str">
        <f>T("177.1420")</f>
        <v>177.1420</v>
      </c>
      <c r="F2111" t="str">
        <f>T("177.1810")</f>
        <v>177.1810</v>
      </c>
      <c r="G2111" t="str">
        <f>T("177.2600")</f>
        <v>177.2600</v>
      </c>
      <c r="X2111" t="s">
        <v>26331</v>
      </c>
      <c r="Y2111" t="s">
        <v>26332</v>
      </c>
      <c r="Z2111" t="s">
        <v>26333</v>
      </c>
      <c r="AA2111" t="s">
        <v>26334</v>
      </c>
      <c r="AB2111" t="s">
        <v>26335</v>
      </c>
    </row>
    <row r="2112" spans="1:31" x14ac:dyDescent="0.25">
      <c r="A2112" t="s">
        <v>13872</v>
      </c>
      <c r="B2112" t="s">
        <v>26336</v>
      </c>
      <c r="C2112" t="str">
        <f>T("175.105")</f>
        <v>175.105</v>
      </c>
      <c r="D2112" t="str">
        <f>T("177.1650")</f>
        <v>177.1650</v>
      </c>
      <c r="X2112" t="s">
        <v>26336</v>
      </c>
      <c r="Y2112" t="s">
        <v>26337</v>
      </c>
      <c r="Z2112" t="s">
        <v>26338</v>
      </c>
    </row>
    <row r="2113" spans="1:31" x14ac:dyDescent="0.25">
      <c r="A2113" t="s">
        <v>8631</v>
      </c>
      <c r="B2113" t="s">
        <v>26339</v>
      </c>
      <c r="C2113" t="str">
        <f>T("172.255")</f>
        <v>172.255</v>
      </c>
      <c r="D2113" t="str">
        <f>T("173.10")</f>
        <v>173.10</v>
      </c>
      <c r="E2113" t="str">
        <f>T("173.5")</f>
        <v>173.5</v>
      </c>
      <c r="F2113" t="str">
        <f>T("175.105")</f>
        <v>175.105</v>
      </c>
      <c r="G2113" t="str">
        <f>T("175.320")</f>
        <v>175.320</v>
      </c>
      <c r="H2113" t="str">
        <f>T("176.110")</f>
        <v>176.110</v>
      </c>
      <c r="I2113" t="str">
        <f>T("176.170")</f>
        <v>176.170</v>
      </c>
      <c r="J2113" t="str">
        <f>T("176.180")</f>
        <v>176.180</v>
      </c>
      <c r="K2113" t="str">
        <f>T("177.1010")</f>
        <v>177.1010</v>
      </c>
      <c r="L2113" t="str">
        <f>T("178.3520")</f>
        <v>178.3520</v>
      </c>
      <c r="X2113" t="s">
        <v>26339</v>
      </c>
      <c r="Y2113" t="s">
        <v>26340</v>
      </c>
      <c r="Z2113" t="s">
        <v>26341</v>
      </c>
      <c r="AA2113" t="s">
        <v>26342</v>
      </c>
      <c r="AB2113" t="s">
        <v>26343</v>
      </c>
      <c r="AC2113" t="s">
        <v>26344</v>
      </c>
      <c r="AD2113" t="s">
        <v>26345</v>
      </c>
      <c r="AE2113" t="s">
        <v>26346</v>
      </c>
    </row>
    <row r="2114" spans="1:31" x14ac:dyDescent="0.25">
      <c r="A2114" t="s">
        <v>13873</v>
      </c>
      <c r="B2114" t="s">
        <v>26347</v>
      </c>
      <c r="C2114" t="str">
        <f>T("175.105")</f>
        <v>175.105</v>
      </c>
      <c r="D2114" t="str">
        <f>T("176.170")</f>
        <v>176.170</v>
      </c>
      <c r="X2114" t="s">
        <v>26347</v>
      </c>
      <c r="Y2114" t="s">
        <v>26348</v>
      </c>
      <c r="Z2114" t="s">
        <v>26349</v>
      </c>
      <c r="AA2114" t="s">
        <v>26350</v>
      </c>
    </row>
    <row r="2115" spans="1:31" x14ac:dyDescent="0.25">
      <c r="A2115" t="s">
        <v>13874</v>
      </c>
      <c r="B2115" t="s">
        <v>26351</v>
      </c>
      <c r="C2115" t="str">
        <f>T("178.3295")</f>
        <v>178.3295</v>
      </c>
      <c r="X2115" t="s">
        <v>26351</v>
      </c>
      <c r="Y2115" t="s">
        <v>26352</v>
      </c>
      <c r="Z2115" t="s">
        <v>26353</v>
      </c>
    </row>
    <row r="2116" spans="1:31" x14ac:dyDescent="0.25">
      <c r="A2116" t="s">
        <v>13876</v>
      </c>
      <c r="B2116" t="s">
        <v>26354</v>
      </c>
      <c r="C2116" t="str">
        <f>T("175.105")</f>
        <v>175.105</v>
      </c>
      <c r="D2116" t="str">
        <f>T("175.300")</f>
        <v>175.300</v>
      </c>
      <c r="E2116" t="str">
        <f>T("175.320")</f>
        <v>175.320</v>
      </c>
      <c r="F2116" t="str">
        <f>T("175.360")</f>
        <v>175.360</v>
      </c>
      <c r="G2116" t="str">
        <f>T("175.365")</f>
        <v>175.365</v>
      </c>
      <c r="H2116" t="str">
        <f>T("175.380")</f>
        <v>175.380</v>
      </c>
      <c r="I2116" t="str">
        <f>T("175.390")</f>
        <v>175.390</v>
      </c>
      <c r="J2116" t="str">
        <f>T("176.110")</f>
        <v>176.110</v>
      </c>
      <c r="K2116" t="str">
        <f>T("176.170")</f>
        <v>176.170</v>
      </c>
      <c r="L2116" t="str">
        <f>T("176.180")</f>
        <v>176.180</v>
      </c>
      <c r="M2116" t="str">
        <f>T("177.1010")</f>
        <v>177.1010</v>
      </c>
      <c r="N2116" t="str">
        <f>T("177.1200")</f>
        <v>177.1200</v>
      </c>
      <c r="O2116" t="str">
        <f>T("177.1210")</f>
        <v>177.1210</v>
      </c>
      <c r="P2116" t="str">
        <f>T("177.1310")</f>
        <v>177.1310</v>
      </c>
      <c r="Q2116" t="str">
        <f>T("177.1500")</f>
        <v>177.1500</v>
      </c>
      <c r="R2116" t="str">
        <f>T("177.1630")</f>
        <v>177.1630</v>
      </c>
      <c r="S2116" t="str">
        <f>T("177.2260")</f>
        <v>177.2260</v>
      </c>
      <c r="T2116" t="str">
        <f>T("178.3790")</f>
        <v>178.3790</v>
      </c>
      <c r="X2116" t="s">
        <v>26354</v>
      </c>
      <c r="Y2116" t="s">
        <v>26355</v>
      </c>
      <c r="Z2116" t="s">
        <v>26356</v>
      </c>
      <c r="AA2116" t="s">
        <v>26357</v>
      </c>
      <c r="AB2116" t="s">
        <v>26358</v>
      </c>
    </row>
    <row r="2117" spans="1:31" x14ac:dyDescent="0.25">
      <c r="A2117" t="s">
        <v>13877</v>
      </c>
      <c r="B2117" t="s">
        <v>26359</v>
      </c>
      <c r="C2117" t="str">
        <f>T("177.2550")</f>
        <v>177.2550</v>
      </c>
      <c r="X2117" t="s">
        <v>26360</v>
      </c>
      <c r="Y2117" t="s">
        <v>26359</v>
      </c>
      <c r="Z2117" t="s">
        <v>26361</v>
      </c>
      <c r="AA2117" t="s">
        <v>26362</v>
      </c>
    </row>
    <row r="2118" spans="1:31" x14ac:dyDescent="0.25">
      <c r="A2118" t="s">
        <v>8540</v>
      </c>
      <c r="B2118" t="s">
        <v>26363</v>
      </c>
      <c r="C2118" t="str">
        <f>T("175.105")</f>
        <v>175.105</v>
      </c>
      <c r="X2118" t="s">
        <v>26363</v>
      </c>
      <c r="Y2118" t="s">
        <v>26364</v>
      </c>
      <c r="Z2118" t="s">
        <v>26365</v>
      </c>
      <c r="AA2118" t="s">
        <v>26366</v>
      </c>
    </row>
    <row r="2119" spans="1:31" x14ac:dyDescent="0.25">
      <c r="A2119" t="s">
        <v>13878</v>
      </c>
      <c r="B2119" t="s">
        <v>26367</v>
      </c>
      <c r="X2119" t="s">
        <v>26368</v>
      </c>
      <c r="Y2119" t="s">
        <v>26369</v>
      </c>
      <c r="Z2119" t="s">
        <v>26370</v>
      </c>
      <c r="AA2119" t="s">
        <v>26371</v>
      </c>
      <c r="AB2119" t="s">
        <v>26372</v>
      </c>
      <c r="AC2119" t="s">
        <v>26373</v>
      </c>
    </row>
    <row r="2120" spans="1:31" x14ac:dyDescent="0.25">
      <c r="A2120" t="s">
        <v>13879</v>
      </c>
      <c r="B2120" t="s">
        <v>26374</v>
      </c>
      <c r="X2120" t="s">
        <v>26374</v>
      </c>
      <c r="Y2120" t="s">
        <v>26375</v>
      </c>
      <c r="Z2120" t="s">
        <v>26376</v>
      </c>
      <c r="AA2120" t="s">
        <v>26377</v>
      </c>
    </row>
    <row r="2121" spans="1:31" x14ac:dyDescent="0.25">
      <c r="A2121" t="s">
        <v>13881</v>
      </c>
      <c r="B2121" t="s">
        <v>26378</v>
      </c>
      <c r="C2121" t="str">
        <f>T("177.1380")</f>
        <v>177.1380</v>
      </c>
      <c r="D2121" t="str">
        <f>T("177.2600")</f>
        <v>177.2600</v>
      </c>
      <c r="X2121" t="s">
        <v>26378</v>
      </c>
      <c r="Y2121" t="s">
        <v>26379</v>
      </c>
      <c r="Z2121" t="s">
        <v>26380</v>
      </c>
      <c r="AA2121" t="s">
        <v>26381</v>
      </c>
      <c r="AB2121" t="s">
        <v>26382</v>
      </c>
      <c r="AC2121" t="s">
        <v>26383</v>
      </c>
      <c r="AD2121" t="s">
        <v>26384</v>
      </c>
      <c r="AE2121" t="s">
        <v>26385</v>
      </c>
    </row>
    <row r="2122" spans="1:31" x14ac:dyDescent="0.25">
      <c r="A2122" t="s">
        <v>8462</v>
      </c>
      <c r="B2122" t="s">
        <v>26386</v>
      </c>
      <c r="C2122" t="str">
        <f>T("177.1010")</f>
        <v>177.1010</v>
      </c>
      <c r="D2122" t="str">
        <f>T("177.1630")</f>
        <v>177.1630</v>
      </c>
      <c r="X2122" t="s">
        <v>26386</v>
      </c>
      <c r="Y2122" t="s">
        <v>26387</v>
      </c>
      <c r="Z2122" t="s">
        <v>26388</v>
      </c>
      <c r="AA2122" t="s">
        <v>26389</v>
      </c>
      <c r="AB2122" t="s">
        <v>26390</v>
      </c>
    </row>
    <row r="2123" spans="1:31" x14ac:dyDescent="0.25">
      <c r="A2123" t="s">
        <v>13882</v>
      </c>
      <c r="B2123" t="s">
        <v>26391</v>
      </c>
      <c r="C2123" t="str">
        <f t="shared" ref="C2123:C2129" si="8">T("175.105")</f>
        <v>175.105</v>
      </c>
      <c r="D2123" t="str">
        <f>T("175.320")</f>
        <v>175.320</v>
      </c>
      <c r="E2123" t="str">
        <f>T("175.360")</f>
        <v>175.360</v>
      </c>
      <c r="F2123" t="str">
        <f>T("176.170")</f>
        <v>176.170</v>
      </c>
      <c r="G2123" t="str">
        <f>T("176.180")</f>
        <v>176.180</v>
      </c>
      <c r="H2123" t="str">
        <f>T("177.1010")</f>
        <v>177.1010</v>
      </c>
      <c r="I2123" t="str">
        <f>T("177.1200")</f>
        <v>177.1200</v>
      </c>
      <c r="J2123" t="str">
        <f>T("177.1330")</f>
        <v>177.1330</v>
      </c>
      <c r="K2123" t="str">
        <f>T("177.1630")</f>
        <v>177.1630</v>
      </c>
      <c r="L2123" t="str">
        <f>T("177.2420")</f>
        <v>177.2420</v>
      </c>
      <c r="M2123" t="str">
        <f>T("177.2600")</f>
        <v>177.2600</v>
      </c>
      <c r="N2123" t="str">
        <f>T("178.3790")</f>
        <v>178.3790</v>
      </c>
      <c r="X2123" t="s">
        <v>26391</v>
      </c>
      <c r="Y2123" t="s">
        <v>26392</v>
      </c>
      <c r="Z2123" t="s">
        <v>26393</v>
      </c>
      <c r="AA2123" t="s">
        <v>26394</v>
      </c>
    </row>
    <row r="2124" spans="1:31" x14ac:dyDescent="0.25">
      <c r="A2124" t="s">
        <v>13883</v>
      </c>
      <c r="B2124" t="s">
        <v>26395</v>
      </c>
      <c r="C2124" t="str">
        <f t="shared" si="8"/>
        <v>175.105</v>
      </c>
      <c r="X2124" t="s">
        <v>26395</v>
      </c>
      <c r="Y2124" t="s">
        <v>26396</v>
      </c>
      <c r="Z2124" t="s">
        <v>26397</v>
      </c>
      <c r="AA2124" t="s">
        <v>26398</v>
      </c>
    </row>
    <row r="2125" spans="1:31" x14ac:dyDescent="0.25">
      <c r="A2125" t="s">
        <v>13884</v>
      </c>
      <c r="B2125" t="s">
        <v>26399</v>
      </c>
      <c r="C2125" t="str">
        <f t="shared" si="8"/>
        <v>175.105</v>
      </c>
      <c r="D2125" t="str">
        <f>T("177.2600")</f>
        <v>177.2600</v>
      </c>
      <c r="X2125" t="s">
        <v>26399</v>
      </c>
      <c r="Y2125" t="s">
        <v>26400</v>
      </c>
      <c r="Z2125" t="s">
        <v>26401</v>
      </c>
      <c r="AA2125" t="s">
        <v>26402</v>
      </c>
      <c r="AB2125" t="s">
        <v>26403</v>
      </c>
      <c r="AC2125" t="s">
        <v>26404</v>
      </c>
      <c r="AD2125" t="s">
        <v>26405</v>
      </c>
      <c r="AE2125" t="s">
        <v>26406</v>
      </c>
    </row>
    <row r="2126" spans="1:31" x14ac:dyDescent="0.25">
      <c r="A2126" t="s">
        <v>8752</v>
      </c>
      <c r="B2126" t="s">
        <v>26407</v>
      </c>
      <c r="C2126" t="str">
        <f t="shared" si="8"/>
        <v>175.105</v>
      </c>
      <c r="X2126" t="s">
        <v>26407</v>
      </c>
    </row>
    <row r="2127" spans="1:31" x14ac:dyDescent="0.25">
      <c r="A2127" t="s">
        <v>13886</v>
      </c>
      <c r="B2127" t="s">
        <v>26408</v>
      </c>
      <c r="C2127" t="str">
        <f t="shared" si="8"/>
        <v>175.105</v>
      </c>
      <c r="X2127" t="s">
        <v>26408</v>
      </c>
      <c r="Y2127" t="s">
        <v>26409</v>
      </c>
    </row>
    <row r="2128" spans="1:31" x14ac:dyDescent="0.25">
      <c r="A2128" t="s">
        <v>13889</v>
      </c>
      <c r="B2128" t="s">
        <v>26410</v>
      </c>
      <c r="C2128" t="str">
        <f t="shared" si="8"/>
        <v>175.105</v>
      </c>
      <c r="D2128" t="str">
        <f>T("176.170")</f>
        <v>176.170</v>
      </c>
      <c r="E2128" t="str">
        <f>T("178.3297")</f>
        <v>178.3297</v>
      </c>
      <c r="X2128" t="s">
        <v>26410</v>
      </c>
      <c r="Y2128" t="s">
        <v>26411</v>
      </c>
    </row>
    <row r="2129" spans="1:32" x14ac:dyDescent="0.25">
      <c r="A2129" t="s">
        <v>13890</v>
      </c>
      <c r="B2129" t="s">
        <v>26412</v>
      </c>
      <c r="C2129" t="str">
        <f t="shared" si="8"/>
        <v>175.105</v>
      </c>
      <c r="X2129" t="s">
        <v>26412</v>
      </c>
      <c r="Y2129" t="s">
        <v>26413</v>
      </c>
    </row>
    <row r="2130" spans="1:32" x14ac:dyDescent="0.25">
      <c r="A2130" t="s">
        <v>13891</v>
      </c>
      <c r="B2130" t="s">
        <v>26414</v>
      </c>
      <c r="C2130" t="str">
        <f t="shared" ref="C2130:C2136" si="9">T("175.300")</f>
        <v>175.300</v>
      </c>
      <c r="D2130" t="str">
        <f>T("181.26")</f>
        <v>181.26</v>
      </c>
      <c r="X2130" t="s">
        <v>26414</v>
      </c>
      <c r="Y2130" t="s">
        <v>26415</v>
      </c>
    </row>
    <row r="2131" spans="1:32" x14ac:dyDescent="0.25">
      <c r="A2131" t="s">
        <v>13892</v>
      </c>
      <c r="B2131" t="s">
        <v>26416</v>
      </c>
      <c r="C2131" t="str">
        <f t="shared" si="9"/>
        <v>175.300</v>
      </c>
      <c r="X2131" t="s">
        <v>26416</v>
      </c>
      <c r="Y2131" t="s">
        <v>26417</v>
      </c>
      <c r="Z2131" t="s">
        <v>26418</v>
      </c>
      <c r="AA2131" t="s">
        <v>26419</v>
      </c>
    </row>
    <row r="2132" spans="1:32" x14ac:dyDescent="0.25">
      <c r="A2132" t="s">
        <v>13893</v>
      </c>
      <c r="B2132" t="s">
        <v>26420</v>
      </c>
      <c r="C2132" t="str">
        <f t="shared" si="9"/>
        <v>175.300</v>
      </c>
      <c r="D2132" t="str">
        <f>T("176.210")</f>
        <v>176.210</v>
      </c>
      <c r="E2132" t="str">
        <f>T("178.2800")</f>
        <v>178.2800</v>
      </c>
      <c r="X2132" t="s">
        <v>26420</v>
      </c>
      <c r="Y2132" t="s">
        <v>26421</v>
      </c>
      <c r="Z2132" t="s">
        <v>26422</v>
      </c>
    </row>
    <row r="2133" spans="1:32" x14ac:dyDescent="0.25">
      <c r="A2133" t="s">
        <v>13894</v>
      </c>
      <c r="B2133" t="s">
        <v>26423</v>
      </c>
      <c r="C2133" t="str">
        <f t="shared" si="9"/>
        <v>175.300</v>
      </c>
      <c r="X2133" t="s">
        <v>26423</v>
      </c>
      <c r="Y2133" t="s">
        <v>26424</v>
      </c>
      <c r="Z2133" t="s">
        <v>26425</v>
      </c>
    </row>
    <row r="2134" spans="1:32" x14ac:dyDescent="0.25">
      <c r="A2134" t="s">
        <v>13895</v>
      </c>
      <c r="B2134" t="s">
        <v>26426</v>
      </c>
      <c r="C2134" t="str">
        <f t="shared" si="9"/>
        <v>175.300</v>
      </c>
      <c r="D2134" t="str">
        <f>T("176.210")</f>
        <v>176.210</v>
      </c>
      <c r="E2134" t="str">
        <f>T("181.26")</f>
        <v>181.26</v>
      </c>
      <c r="X2134" t="s">
        <v>26426</v>
      </c>
      <c r="Y2134" t="s">
        <v>26427</v>
      </c>
    </row>
    <row r="2135" spans="1:32" x14ac:dyDescent="0.25">
      <c r="A2135" t="s">
        <v>13896</v>
      </c>
      <c r="B2135" t="s">
        <v>26428</v>
      </c>
      <c r="C2135" t="str">
        <f t="shared" si="9"/>
        <v>175.300</v>
      </c>
      <c r="D2135" t="str">
        <f>T("176.210")</f>
        <v>176.210</v>
      </c>
      <c r="E2135" t="str">
        <f>T("177.2800")</f>
        <v>177.2800</v>
      </c>
      <c r="X2135" t="s">
        <v>26428</v>
      </c>
      <c r="Y2135" t="s">
        <v>26429</v>
      </c>
      <c r="Z2135" t="s">
        <v>26430</v>
      </c>
      <c r="AA2135" t="s">
        <v>26431</v>
      </c>
    </row>
    <row r="2136" spans="1:32" x14ac:dyDescent="0.25">
      <c r="A2136" t="s">
        <v>13897</v>
      </c>
      <c r="B2136" t="s">
        <v>26432</v>
      </c>
      <c r="C2136" t="str">
        <f t="shared" si="9"/>
        <v>175.300</v>
      </c>
      <c r="D2136" t="str">
        <f>T("176.210")</f>
        <v>176.210</v>
      </c>
      <c r="E2136" t="str">
        <f>T("177.1210")</f>
        <v>177.1210</v>
      </c>
      <c r="X2136" t="s">
        <v>26432</v>
      </c>
      <c r="Y2136" t="s">
        <v>26433</v>
      </c>
      <c r="Z2136" t="s">
        <v>26434</v>
      </c>
      <c r="AA2136" t="s">
        <v>26435</v>
      </c>
    </row>
    <row r="2137" spans="1:32" x14ac:dyDescent="0.25">
      <c r="A2137" t="s">
        <v>13900</v>
      </c>
      <c r="B2137" t="s">
        <v>26436</v>
      </c>
      <c r="C2137" t="str">
        <f>T("175.105")</f>
        <v>175.105</v>
      </c>
      <c r="X2137" t="s">
        <v>26437</v>
      </c>
      <c r="Y2137" t="s">
        <v>26438</v>
      </c>
      <c r="Z2137" t="s">
        <v>26439</v>
      </c>
    </row>
    <row r="2138" spans="1:32" x14ac:dyDescent="0.25">
      <c r="A2138" t="s">
        <v>13901</v>
      </c>
      <c r="B2138" t="s">
        <v>26440</v>
      </c>
      <c r="C2138" t="str">
        <f>T("175.300")</f>
        <v>175.300</v>
      </c>
      <c r="D2138" t="str">
        <f>T("176.170")</f>
        <v>176.170</v>
      </c>
      <c r="E2138" t="str">
        <f>T("176.180")</f>
        <v>176.180</v>
      </c>
      <c r="F2138" t="str">
        <f>T("176.210")</f>
        <v>176.210</v>
      </c>
      <c r="G2138" t="str">
        <f>T("177.1200")</f>
        <v>177.1200</v>
      </c>
      <c r="H2138" t="str">
        <f>T("177.1210")</f>
        <v>177.1210</v>
      </c>
      <c r="I2138" t="str">
        <f>T("177.2420")</f>
        <v>177.2420</v>
      </c>
      <c r="J2138" t="str">
        <f>T("178.2800")</f>
        <v>178.2800</v>
      </c>
      <c r="K2138" t="str">
        <f>T("178.3280")</f>
        <v>178.3280</v>
      </c>
      <c r="X2138" t="s">
        <v>26440</v>
      </c>
    </row>
    <row r="2139" spans="1:32" x14ac:dyDescent="0.25">
      <c r="A2139" t="s">
        <v>11758</v>
      </c>
      <c r="B2139" t="s">
        <v>26441</v>
      </c>
      <c r="C2139" t="str">
        <f>T("175.105")</f>
        <v>175.105</v>
      </c>
      <c r="D2139" t="str">
        <f>T("176.180")</f>
        <v>176.180</v>
      </c>
      <c r="E2139" t="str">
        <f>T("176.200")</f>
        <v>176.200</v>
      </c>
      <c r="F2139" t="str">
        <f>T("176.210")</f>
        <v>176.210</v>
      </c>
      <c r="G2139" t="str">
        <f>T("177.1200")</f>
        <v>177.1200</v>
      </c>
      <c r="H2139" t="str">
        <f>T("177.2800")</f>
        <v>177.2800</v>
      </c>
      <c r="X2139" t="s">
        <v>26441</v>
      </c>
      <c r="Y2139" t="s">
        <v>26442</v>
      </c>
    </row>
    <row r="2140" spans="1:32" x14ac:dyDescent="0.25">
      <c r="A2140" t="s">
        <v>11759</v>
      </c>
      <c r="B2140" t="s">
        <v>26443</v>
      </c>
      <c r="C2140" t="str">
        <f>T("175.300")</f>
        <v>175.300</v>
      </c>
      <c r="X2140" t="s">
        <v>26443</v>
      </c>
      <c r="Y2140" t="s">
        <v>26444</v>
      </c>
      <c r="Z2140" t="s">
        <v>26445</v>
      </c>
    </row>
    <row r="2141" spans="1:32" x14ac:dyDescent="0.25">
      <c r="A2141" t="s">
        <v>13902</v>
      </c>
      <c r="B2141" t="s">
        <v>26446</v>
      </c>
      <c r="C2141" t="str">
        <f>T("176.180")</f>
        <v>176.180</v>
      </c>
      <c r="D2141" t="str">
        <f>T("176.210")</f>
        <v>176.210</v>
      </c>
      <c r="E2141" t="str">
        <f>T("177.2800")</f>
        <v>177.2800</v>
      </c>
      <c r="X2141" t="s">
        <v>26446</v>
      </c>
      <c r="Y2141" t="s">
        <v>26447</v>
      </c>
      <c r="Z2141" t="s">
        <v>26448</v>
      </c>
      <c r="AA2141" t="s">
        <v>26449</v>
      </c>
      <c r="AB2141" t="s">
        <v>26450</v>
      </c>
      <c r="AC2141" t="s">
        <v>26451</v>
      </c>
      <c r="AD2141" t="s">
        <v>26452</v>
      </c>
      <c r="AE2141" t="s">
        <v>26453</v>
      </c>
      <c r="AF2141" t="s">
        <v>26454</v>
      </c>
    </row>
    <row r="2142" spans="1:32" x14ac:dyDescent="0.25">
      <c r="A2142" t="s">
        <v>13903</v>
      </c>
      <c r="B2142" t="s">
        <v>26455</v>
      </c>
      <c r="C2142" t="str">
        <f>T("175.105")</f>
        <v>175.105</v>
      </c>
      <c r="X2142" t="s">
        <v>26455</v>
      </c>
    </row>
    <row r="2143" spans="1:32" x14ac:dyDescent="0.25">
      <c r="A2143" t="s">
        <v>13904</v>
      </c>
      <c r="B2143" t="s">
        <v>26456</v>
      </c>
      <c r="C2143" t="str">
        <f>T("175.105")</f>
        <v>175.105</v>
      </c>
      <c r="D2143" t="str">
        <f>T("175.300")</f>
        <v>175.300</v>
      </c>
      <c r="E2143" t="str">
        <f>T("175.320")</f>
        <v>175.320</v>
      </c>
      <c r="F2143" t="str">
        <f>T("177.1200")</f>
        <v>177.1200</v>
      </c>
      <c r="X2143" t="s">
        <v>26456</v>
      </c>
      <c r="Y2143" t="s">
        <v>26457</v>
      </c>
      <c r="Z2143" t="s">
        <v>26458</v>
      </c>
    </row>
    <row r="2144" spans="1:32" x14ac:dyDescent="0.25">
      <c r="A2144" t="s">
        <v>13905</v>
      </c>
      <c r="B2144" t="s">
        <v>26459</v>
      </c>
      <c r="C2144" t="str">
        <f>T("175.105")</f>
        <v>175.105</v>
      </c>
      <c r="D2144" t="str">
        <f>T("175.300")</f>
        <v>175.300</v>
      </c>
      <c r="E2144" t="str">
        <f>T("175.320")</f>
        <v>175.320</v>
      </c>
      <c r="F2144" t="str">
        <f>T("176.210")</f>
        <v>176.210</v>
      </c>
      <c r="G2144" t="str">
        <f>T("177.2600")</f>
        <v>177.2600</v>
      </c>
      <c r="H2144" t="str">
        <f>T("177.2800")</f>
        <v>177.2800</v>
      </c>
      <c r="I2144" t="str">
        <f>T("181.26")</f>
        <v>181.26</v>
      </c>
      <c r="J2144" t="str">
        <f>T("186.1557")</f>
        <v>186.1557</v>
      </c>
      <c r="X2144" t="s">
        <v>26459</v>
      </c>
      <c r="Y2144" t="s">
        <v>26460</v>
      </c>
      <c r="Z2144" t="s">
        <v>26461</v>
      </c>
    </row>
    <row r="2145" spans="1:34" x14ac:dyDescent="0.25">
      <c r="A2145" t="s">
        <v>13906</v>
      </c>
      <c r="B2145" t="s">
        <v>26462</v>
      </c>
      <c r="C2145" t="str">
        <f>T("176.210")</f>
        <v>176.210</v>
      </c>
      <c r="D2145" t="str">
        <f>T("177.2800")</f>
        <v>177.2800</v>
      </c>
      <c r="X2145" t="s">
        <v>26463</v>
      </c>
      <c r="Y2145" t="s">
        <v>26462</v>
      </c>
    </row>
    <row r="2146" spans="1:34" x14ac:dyDescent="0.25">
      <c r="A2146" t="s">
        <v>13908</v>
      </c>
      <c r="B2146" t="s">
        <v>26464</v>
      </c>
      <c r="C2146" t="str">
        <f>T("175.105")</f>
        <v>175.105</v>
      </c>
      <c r="D2146" t="str">
        <f>T("176.180")</f>
        <v>176.180</v>
      </c>
      <c r="E2146" t="str">
        <f>T("176.210")</f>
        <v>176.210</v>
      </c>
      <c r="F2146" t="str">
        <f>T("177.2600")</f>
        <v>177.2600</v>
      </c>
      <c r="X2146" t="s">
        <v>26464</v>
      </c>
      <c r="Y2146" t="s">
        <v>26465</v>
      </c>
    </row>
    <row r="2147" spans="1:34" x14ac:dyDescent="0.25">
      <c r="A2147" t="s">
        <v>13909</v>
      </c>
      <c r="B2147" t="s">
        <v>26466</v>
      </c>
      <c r="C2147" t="str">
        <f>T("175.300")</f>
        <v>175.300</v>
      </c>
      <c r="D2147" t="str">
        <f>T("176.210")</f>
        <v>176.210</v>
      </c>
      <c r="X2147" t="s">
        <v>26466</v>
      </c>
      <c r="Y2147" t="s">
        <v>26467</v>
      </c>
      <c r="Z2147" t="s">
        <v>26468</v>
      </c>
      <c r="AA2147" t="s">
        <v>26469</v>
      </c>
    </row>
    <row r="2148" spans="1:34" x14ac:dyDescent="0.25">
      <c r="A2148" t="s">
        <v>8773</v>
      </c>
      <c r="B2148" t="s">
        <v>26470</v>
      </c>
      <c r="C2148" t="str">
        <f>T("175.105")</f>
        <v>175.105</v>
      </c>
      <c r="D2148" t="str">
        <f>T("175.300")</f>
        <v>175.300</v>
      </c>
      <c r="E2148" t="str">
        <f>T("177.1440")</f>
        <v>177.1440</v>
      </c>
      <c r="F2148" t="str">
        <f>T("177.1580")</f>
        <v>177.1580</v>
      </c>
      <c r="G2148" t="str">
        <f>T("177.1585")</f>
        <v>177.1585</v>
      </c>
      <c r="H2148" t="str">
        <f>T("177.2280")</f>
        <v>177.2280</v>
      </c>
      <c r="I2148" t="str">
        <f>T("177.2440")</f>
        <v>177.2440</v>
      </c>
      <c r="J2148" t="str">
        <f>T("177.2800")</f>
        <v>177.2800</v>
      </c>
      <c r="X2148" t="s">
        <v>26470</v>
      </c>
      <c r="Y2148" t="s">
        <v>26471</v>
      </c>
      <c r="Z2148" t="s">
        <v>26472</v>
      </c>
      <c r="AA2148" t="s">
        <v>26473</v>
      </c>
      <c r="AB2148" t="s">
        <v>26474</v>
      </c>
      <c r="AC2148" t="s">
        <v>26475</v>
      </c>
      <c r="AD2148" t="s">
        <v>26476</v>
      </c>
      <c r="AE2148" t="s">
        <v>26477</v>
      </c>
      <c r="AF2148" t="s">
        <v>26478</v>
      </c>
      <c r="AG2148" t="s">
        <v>26479</v>
      </c>
      <c r="AH2148" t="s">
        <v>26480</v>
      </c>
    </row>
    <row r="2149" spans="1:34" x14ac:dyDescent="0.25">
      <c r="A2149" t="s">
        <v>13912</v>
      </c>
      <c r="B2149" t="s">
        <v>26481</v>
      </c>
      <c r="C2149" t="str">
        <f>T("178.3297")</f>
        <v>178.3297</v>
      </c>
      <c r="X2149" t="s">
        <v>26482</v>
      </c>
      <c r="Y2149" t="s">
        <v>26483</v>
      </c>
      <c r="Z2149" t="s">
        <v>26484</v>
      </c>
      <c r="AA2149" t="s">
        <v>26481</v>
      </c>
      <c r="AB2149" t="s">
        <v>26485</v>
      </c>
      <c r="AC2149" t="s">
        <v>26486</v>
      </c>
    </row>
    <row r="2150" spans="1:34" x14ac:dyDescent="0.25">
      <c r="A2150" t="s">
        <v>13913</v>
      </c>
      <c r="B2150" t="s">
        <v>26487</v>
      </c>
      <c r="C2150" t="str">
        <f>T("178.1005")</f>
        <v>178.1005</v>
      </c>
      <c r="X2150" t="s">
        <v>26487</v>
      </c>
    </row>
    <row r="2151" spans="1:34" x14ac:dyDescent="0.25">
      <c r="A2151" t="s">
        <v>8551</v>
      </c>
      <c r="B2151" t="s">
        <v>26488</v>
      </c>
      <c r="C2151" t="str">
        <f>T("177.2440")</f>
        <v>177.2440</v>
      </c>
      <c r="X2151" t="s">
        <v>26488</v>
      </c>
      <c r="Y2151" t="s">
        <v>26489</v>
      </c>
      <c r="Z2151" t="s">
        <v>26490</v>
      </c>
      <c r="AA2151" t="s">
        <v>26491</v>
      </c>
      <c r="AB2151" t="s">
        <v>26492</v>
      </c>
    </row>
    <row r="2152" spans="1:34" x14ac:dyDescent="0.25">
      <c r="A2152" t="s">
        <v>13914</v>
      </c>
      <c r="B2152" t="s">
        <v>26493</v>
      </c>
      <c r="C2152" t="str">
        <f>T("175.105")</f>
        <v>175.105</v>
      </c>
      <c r="D2152" t="str">
        <f>T("176.180")</f>
        <v>176.180</v>
      </c>
      <c r="E2152" t="str">
        <f>T("176.200")</f>
        <v>176.200</v>
      </c>
      <c r="F2152" t="str">
        <f>T("176.210")</f>
        <v>176.210</v>
      </c>
      <c r="G2152" t="str">
        <f>T("177.1200")</f>
        <v>177.1200</v>
      </c>
      <c r="H2152" t="str">
        <f>T("177.2800")</f>
        <v>177.2800</v>
      </c>
      <c r="X2152" t="s">
        <v>26493</v>
      </c>
      <c r="Y2152" t="s">
        <v>26494</v>
      </c>
      <c r="Z2152" t="s">
        <v>26495</v>
      </c>
      <c r="AA2152" t="s">
        <v>26496</v>
      </c>
      <c r="AB2152" t="s">
        <v>26497</v>
      </c>
    </row>
    <row r="2153" spans="1:34" x14ac:dyDescent="0.25">
      <c r="A2153" t="s">
        <v>13916</v>
      </c>
      <c r="B2153" t="s">
        <v>26498</v>
      </c>
      <c r="C2153" t="str">
        <f>T("175.300")</f>
        <v>175.300</v>
      </c>
      <c r="X2153" t="s">
        <v>26498</v>
      </c>
      <c r="Y2153" t="s">
        <v>26499</v>
      </c>
      <c r="Z2153" t="s">
        <v>26500</v>
      </c>
      <c r="AA2153" t="s">
        <v>26501</v>
      </c>
      <c r="AB2153" t="s">
        <v>26502</v>
      </c>
      <c r="AC2153" t="s">
        <v>26503</v>
      </c>
      <c r="AD2153" t="s">
        <v>26504</v>
      </c>
    </row>
    <row r="2154" spans="1:34" x14ac:dyDescent="0.25">
      <c r="A2154" t="s">
        <v>8614</v>
      </c>
      <c r="B2154" t="s">
        <v>26505</v>
      </c>
      <c r="C2154" t="str">
        <f>T("177.2440")</f>
        <v>177.2440</v>
      </c>
      <c r="X2154" t="s">
        <v>26506</v>
      </c>
      <c r="Y2154" t="s">
        <v>26507</v>
      </c>
      <c r="Z2154" t="s">
        <v>26508</v>
      </c>
      <c r="AA2154" t="s">
        <v>26509</v>
      </c>
      <c r="AB2154" t="s">
        <v>26510</v>
      </c>
      <c r="AC2154" t="s">
        <v>26511</v>
      </c>
      <c r="AD2154" t="s">
        <v>26512</v>
      </c>
      <c r="AE2154" t="s">
        <v>26513</v>
      </c>
    </row>
    <row r="2155" spans="1:34" x14ac:dyDescent="0.25">
      <c r="A2155" t="s">
        <v>13917</v>
      </c>
      <c r="B2155" t="s">
        <v>26514</v>
      </c>
      <c r="C2155" t="str">
        <f>T("177.2600")</f>
        <v>177.2600</v>
      </c>
      <c r="X2155" t="s">
        <v>26514</v>
      </c>
      <c r="Y2155" t="s">
        <v>26515</v>
      </c>
    </row>
    <row r="2156" spans="1:34" x14ac:dyDescent="0.25">
      <c r="A2156" t="s">
        <v>11760</v>
      </c>
      <c r="B2156" t="s">
        <v>26516</v>
      </c>
      <c r="C2156" t="str">
        <f>T("176.210")</f>
        <v>176.210</v>
      </c>
      <c r="D2156" t="str">
        <f>T("177.2800")</f>
        <v>177.2800</v>
      </c>
      <c r="X2156" t="s">
        <v>26517</v>
      </c>
      <c r="Y2156" t="s">
        <v>26518</v>
      </c>
      <c r="Z2156" t="s">
        <v>26516</v>
      </c>
    </row>
    <row r="2157" spans="1:34" x14ac:dyDescent="0.25">
      <c r="A2157" t="s">
        <v>13919</v>
      </c>
      <c r="B2157" t="s">
        <v>26519</v>
      </c>
      <c r="C2157" t="str">
        <f>T("175.300")</f>
        <v>175.300</v>
      </c>
      <c r="X2157" t="s">
        <v>26519</v>
      </c>
      <c r="Y2157" t="s">
        <v>26520</v>
      </c>
    </row>
    <row r="2158" spans="1:34" x14ac:dyDescent="0.25">
      <c r="A2158" t="s">
        <v>13920</v>
      </c>
      <c r="B2158" t="s">
        <v>26521</v>
      </c>
      <c r="C2158" t="str">
        <f>T("175.300")</f>
        <v>175.300</v>
      </c>
      <c r="X2158" t="s">
        <v>26521</v>
      </c>
      <c r="Y2158" t="s">
        <v>26522</v>
      </c>
    </row>
    <row r="2159" spans="1:34" x14ac:dyDescent="0.25">
      <c r="A2159" t="s">
        <v>8709</v>
      </c>
      <c r="B2159" t="s">
        <v>26523</v>
      </c>
      <c r="C2159" t="str">
        <f>T("175.105")</f>
        <v>175.105</v>
      </c>
      <c r="D2159" t="str">
        <f>T("176.170")</f>
        <v>176.170</v>
      </c>
      <c r="E2159" t="str">
        <f>T("177.2420")</f>
        <v>177.2420</v>
      </c>
      <c r="X2159" t="s">
        <v>26523</v>
      </c>
      <c r="Y2159" t="s">
        <v>26524</v>
      </c>
      <c r="Z2159" t="s">
        <v>26525</v>
      </c>
      <c r="AA2159" t="s">
        <v>26526</v>
      </c>
      <c r="AB2159" t="s">
        <v>26527</v>
      </c>
      <c r="AC2159" t="s">
        <v>26528</v>
      </c>
    </row>
    <row r="2160" spans="1:34" x14ac:dyDescent="0.25">
      <c r="A2160" t="s">
        <v>11761</v>
      </c>
      <c r="B2160" t="s">
        <v>26529</v>
      </c>
      <c r="C2160" t="str">
        <f>T("177.1210")</f>
        <v>177.1210</v>
      </c>
      <c r="D2160" t="str">
        <f>T("177.1650")</f>
        <v>177.1650</v>
      </c>
      <c r="E2160" t="str">
        <f>T("178.3740")</f>
        <v>178.3740</v>
      </c>
      <c r="X2160" t="s">
        <v>26529</v>
      </c>
      <c r="Y2160" t="s">
        <v>26530</v>
      </c>
    </row>
    <row r="2161" spans="1:26" x14ac:dyDescent="0.25">
      <c r="A2161" t="s">
        <v>11762</v>
      </c>
      <c r="B2161" t="s">
        <v>26531</v>
      </c>
      <c r="C2161" t="str">
        <f>T("177.1210")</f>
        <v>177.1210</v>
      </c>
      <c r="X2161" t="s">
        <v>26531</v>
      </c>
      <c r="Y2161" t="s">
        <v>26532</v>
      </c>
    </row>
    <row r="2162" spans="1:26" x14ac:dyDescent="0.25">
      <c r="A2162" t="s">
        <v>13922</v>
      </c>
      <c r="B2162" t="s">
        <v>26533</v>
      </c>
      <c r="C2162" t="str">
        <f>T("175.300")</f>
        <v>175.300</v>
      </c>
      <c r="D2162" t="str">
        <f>T("176.210")</f>
        <v>176.210</v>
      </c>
      <c r="E2162" t="str">
        <f>T("177.2800")</f>
        <v>177.2800</v>
      </c>
      <c r="X2162" t="s">
        <v>26533</v>
      </c>
      <c r="Y2162" t="s">
        <v>26534</v>
      </c>
      <c r="Z2162" t="s">
        <v>26535</v>
      </c>
    </row>
    <row r="2163" spans="1:26" x14ac:dyDescent="0.25">
      <c r="A2163" t="s">
        <v>13923</v>
      </c>
      <c r="B2163" t="s">
        <v>26536</v>
      </c>
      <c r="C2163" t="str">
        <f>T("175.300")</f>
        <v>175.300</v>
      </c>
      <c r="X2163" t="s">
        <v>26536</v>
      </c>
      <c r="Y2163" t="s">
        <v>26537</v>
      </c>
    </row>
    <row r="2164" spans="1:26" x14ac:dyDescent="0.25">
      <c r="A2164" t="s">
        <v>13925</v>
      </c>
      <c r="B2164" t="s">
        <v>26538</v>
      </c>
      <c r="C2164" t="str">
        <f>T("175.300")</f>
        <v>175.300</v>
      </c>
      <c r="X2164" t="s">
        <v>26538</v>
      </c>
    </row>
    <row r="2165" spans="1:26" x14ac:dyDescent="0.25">
      <c r="A2165" t="s">
        <v>13926</v>
      </c>
      <c r="B2165" t="s">
        <v>26539</v>
      </c>
      <c r="C2165" t="str">
        <f>T("176.210")</f>
        <v>176.210</v>
      </c>
      <c r="D2165" t="str">
        <f>T("177.2800")</f>
        <v>177.2800</v>
      </c>
      <c r="X2165" t="s">
        <v>26539</v>
      </c>
      <c r="Y2165" t="s">
        <v>26540</v>
      </c>
    </row>
    <row r="2166" spans="1:26" x14ac:dyDescent="0.25">
      <c r="A2166" t="s">
        <v>13927</v>
      </c>
      <c r="B2166" t="s">
        <v>26541</v>
      </c>
      <c r="C2166" t="str">
        <f>T("176.170")</f>
        <v>176.170</v>
      </c>
      <c r="D2166" t="str">
        <f>T("176.200")</f>
        <v>176.200</v>
      </c>
      <c r="E2166" t="str">
        <f>T("177.2800")</f>
        <v>177.2800</v>
      </c>
      <c r="X2166" t="s">
        <v>26542</v>
      </c>
      <c r="Y2166" t="s">
        <v>26543</v>
      </c>
    </row>
    <row r="2167" spans="1:26" x14ac:dyDescent="0.25">
      <c r="A2167" t="s">
        <v>13928</v>
      </c>
      <c r="B2167" t="s">
        <v>26544</v>
      </c>
      <c r="C2167" t="str">
        <f>T("176.170")</f>
        <v>176.170</v>
      </c>
      <c r="D2167" t="str">
        <f>T("176.200")</f>
        <v>176.200</v>
      </c>
      <c r="E2167" t="str">
        <f>T("177.1200")</f>
        <v>177.1200</v>
      </c>
      <c r="F2167" t="str">
        <f>T("177.2800")</f>
        <v>177.2800</v>
      </c>
      <c r="X2167" t="s">
        <v>26545</v>
      </c>
      <c r="Y2167" t="s">
        <v>26546</v>
      </c>
    </row>
    <row r="2168" spans="1:26" x14ac:dyDescent="0.25">
      <c r="A2168" t="s">
        <v>13930</v>
      </c>
      <c r="B2168" t="s">
        <v>26547</v>
      </c>
      <c r="C2168" t="str">
        <f>T("177.2600")</f>
        <v>177.2600</v>
      </c>
      <c r="X2168" t="s">
        <v>26547</v>
      </c>
    </row>
    <row r="2169" spans="1:26" x14ac:dyDescent="0.25">
      <c r="A2169" t="s">
        <v>13931</v>
      </c>
      <c r="B2169" t="s">
        <v>26548</v>
      </c>
      <c r="C2169" t="str">
        <f>T("176.170")</f>
        <v>176.170</v>
      </c>
      <c r="D2169" t="str">
        <f>T("176.200")</f>
        <v>176.200</v>
      </c>
      <c r="E2169" t="str">
        <f>T("177.1200")</f>
        <v>177.1200</v>
      </c>
      <c r="X2169" t="s">
        <v>26549</v>
      </c>
    </row>
    <row r="2170" spans="1:26" x14ac:dyDescent="0.25">
      <c r="A2170" t="s">
        <v>13932</v>
      </c>
      <c r="B2170" t="s">
        <v>26550</v>
      </c>
      <c r="C2170" t="str">
        <f>T("176.170")</f>
        <v>176.170</v>
      </c>
      <c r="D2170" t="str">
        <f>T("176.200")</f>
        <v>176.200</v>
      </c>
      <c r="E2170" t="str">
        <f>T("177.1200")</f>
        <v>177.1200</v>
      </c>
      <c r="F2170" t="str">
        <f>T("177.2800")</f>
        <v>177.2800</v>
      </c>
      <c r="X2170" t="s">
        <v>26551</v>
      </c>
    </row>
    <row r="2171" spans="1:26" x14ac:dyDescent="0.25">
      <c r="A2171" t="s">
        <v>13933</v>
      </c>
      <c r="B2171" t="s">
        <v>26552</v>
      </c>
      <c r="C2171" t="str">
        <f>T("176.170")</f>
        <v>176.170</v>
      </c>
      <c r="D2171" t="str">
        <f>T("176.200")</f>
        <v>176.200</v>
      </c>
      <c r="E2171" t="str">
        <f>T("177.1200")</f>
        <v>177.1200</v>
      </c>
      <c r="F2171" t="str">
        <f>T("177.2800")</f>
        <v>177.2800</v>
      </c>
      <c r="X2171" t="s">
        <v>26553</v>
      </c>
    </row>
    <row r="2172" spans="1:26" x14ac:dyDescent="0.25">
      <c r="A2172" t="s">
        <v>13934</v>
      </c>
      <c r="B2172" t="s">
        <v>26554</v>
      </c>
      <c r="C2172" t="str">
        <f>T("175.105")</f>
        <v>175.105</v>
      </c>
      <c r="X2172" t="s">
        <v>26554</v>
      </c>
    </row>
    <row r="2173" spans="1:26" x14ac:dyDescent="0.25">
      <c r="A2173" t="s">
        <v>13935</v>
      </c>
      <c r="B2173" t="s">
        <v>26555</v>
      </c>
      <c r="X2173" t="s">
        <v>26555</v>
      </c>
      <c r="Y2173" t="s">
        <v>26556</v>
      </c>
    </row>
    <row r="2174" spans="1:26" x14ac:dyDescent="0.25">
      <c r="A2174" t="s">
        <v>11763</v>
      </c>
      <c r="B2174" t="s">
        <v>26557</v>
      </c>
      <c r="C2174" t="str">
        <f>T("175.300")</f>
        <v>175.300</v>
      </c>
      <c r="X2174" t="s">
        <v>26557</v>
      </c>
      <c r="Y2174" t="s">
        <v>26558</v>
      </c>
    </row>
    <row r="2175" spans="1:26" x14ac:dyDescent="0.25">
      <c r="A2175" t="s">
        <v>13936</v>
      </c>
      <c r="B2175" t="s">
        <v>26559</v>
      </c>
      <c r="C2175" t="str">
        <f>T("176.180")</f>
        <v>176.180</v>
      </c>
      <c r="D2175" t="str">
        <f>T("176.210")</f>
        <v>176.210</v>
      </c>
      <c r="E2175" t="str">
        <f>T("177.2800")</f>
        <v>177.2800</v>
      </c>
      <c r="X2175" t="s">
        <v>26560</v>
      </c>
      <c r="Y2175" t="s">
        <v>26561</v>
      </c>
    </row>
    <row r="2176" spans="1:26" x14ac:dyDescent="0.25">
      <c r="A2176" t="s">
        <v>13939</v>
      </c>
      <c r="B2176" t="s">
        <v>26562</v>
      </c>
      <c r="C2176" t="str">
        <f>T("176.210")</f>
        <v>176.210</v>
      </c>
      <c r="X2176" t="s">
        <v>26563</v>
      </c>
      <c r="Y2176" t="s">
        <v>26564</v>
      </c>
      <c r="Z2176" t="s">
        <v>26565</v>
      </c>
    </row>
    <row r="2177" spans="1:32" x14ac:dyDescent="0.25">
      <c r="A2177" t="s">
        <v>13940</v>
      </c>
      <c r="B2177" t="s">
        <v>26566</v>
      </c>
      <c r="C2177" t="str">
        <f>T("175.300")</f>
        <v>175.300</v>
      </c>
      <c r="D2177" t="str">
        <f>T("181.25")</f>
        <v>181.25</v>
      </c>
      <c r="X2177" t="s">
        <v>26567</v>
      </c>
      <c r="Y2177" t="s">
        <v>26568</v>
      </c>
      <c r="Z2177" t="s">
        <v>26566</v>
      </c>
    </row>
    <row r="2178" spans="1:32" x14ac:dyDescent="0.25">
      <c r="A2178" t="s">
        <v>13941</v>
      </c>
      <c r="B2178" t="s">
        <v>26569</v>
      </c>
      <c r="C2178" t="str">
        <f>T("175.300")</f>
        <v>175.300</v>
      </c>
      <c r="X2178" t="s">
        <v>26570</v>
      </c>
      <c r="Y2178" t="s">
        <v>26571</v>
      </c>
    </row>
    <row r="2179" spans="1:32" x14ac:dyDescent="0.25">
      <c r="A2179" t="s">
        <v>13942</v>
      </c>
      <c r="B2179" t="s">
        <v>26572</v>
      </c>
      <c r="C2179" t="str">
        <f>T("175.105")</f>
        <v>175.105</v>
      </c>
      <c r="D2179" t="str">
        <f>T("176.180")</f>
        <v>176.180</v>
      </c>
      <c r="X2179" t="s">
        <v>26572</v>
      </c>
      <c r="Y2179" t="s">
        <v>26573</v>
      </c>
      <c r="Z2179" t="s">
        <v>26574</v>
      </c>
      <c r="AA2179" t="s">
        <v>26575</v>
      </c>
      <c r="AB2179" t="s">
        <v>26576</v>
      </c>
      <c r="AC2179" t="s">
        <v>26577</v>
      </c>
      <c r="AD2179" t="s">
        <v>26578</v>
      </c>
    </row>
    <row r="2180" spans="1:32" x14ac:dyDescent="0.25">
      <c r="A2180" t="s">
        <v>13943</v>
      </c>
      <c r="B2180" t="s">
        <v>26579</v>
      </c>
      <c r="C2180" t="str">
        <f>T("176.180")</f>
        <v>176.180</v>
      </c>
      <c r="D2180" t="str">
        <f>T("176.210")</f>
        <v>176.210</v>
      </c>
      <c r="E2180" t="str">
        <f>T("177.2800")</f>
        <v>177.2800</v>
      </c>
      <c r="X2180" t="s">
        <v>26579</v>
      </c>
      <c r="Y2180" t="s">
        <v>26580</v>
      </c>
    </row>
    <row r="2181" spans="1:32" x14ac:dyDescent="0.25">
      <c r="A2181" t="s">
        <v>13944</v>
      </c>
      <c r="B2181" t="s">
        <v>26581</v>
      </c>
      <c r="C2181" t="str">
        <f>T("175.300")</f>
        <v>175.300</v>
      </c>
      <c r="X2181" t="s">
        <v>26581</v>
      </c>
      <c r="Y2181" t="s">
        <v>26582</v>
      </c>
    </row>
    <row r="2182" spans="1:32" x14ac:dyDescent="0.25">
      <c r="A2182" t="s">
        <v>11764</v>
      </c>
      <c r="B2182" t="s">
        <v>26583</v>
      </c>
      <c r="C2182" t="str">
        <f>T("176.170")</f>
        <v>176.170</v>
      </c>
      <c r="D2182" t="str">
        <f>T("176.180")</f>
        <v>176.180</v>
      </c>
      <c r="E2182" t="str">
        <f>T("176.200")</f>
        <v>176.200</v>
      </c>
      <c r="F2182" t="str">
        <f>T("176.210")</f>
        <v>176.210</v>
      </c>
      <c r="X2182" t="s">
        <v>26583</v>
      </c>
    </row>
    <row r="2183" spans="1:32" x14ac:dyDescent="0.25">
      <c r="A2183" t="s">
        <v>13945</v>
      </c>
      <c r="B2183" t="s">
        <v>26584</v>
      </c>
      <c r="C2183" t="str">
        <f>T("176.210")</f>
        <v>176.210</v>
      </c>
      <c r="D2183" t="str">
        <f>T("177.2800")</f>
        <v>177.2800</v>
      </c>
      <c r="X2183" t="s">
        <v>26585</v>
      </c>
      <c r="Y2183" t="s">
        <v>26584</v>
      </c>
    </row>
    <row r="2184" spans="1:32" x14ac:dyDescent="0.25">
      <c r="A2184" t="s">
        <v>13946</v>
      </c>
      <c r="B2184" t="s">
        <v>26586</v>
      </c>
      <c r="C2184" t="str">
        <f>T("178.3800")</f>
        <v>178.3800</v>
      </c>
      <c r="X2184" t="s">
        <v>26586</v>
      </c>
      <c r="Y2184" t="s">
        <v>26587</v>
      </c>
      <c r="Z2184" t="s">
        <v>26588</v>
      </c>
      <c r="AA2184" t="s">
        <v>26589</v>
      </c>
      <c r="AB2184" t="s">
        <v>26590</v>
      </c>
    </row>
    <row r="2185" spans="1:32" x14ac:dyDescent="0.25">
      <c r="A2185" t="s">
        <v>13947</v>
      </c>
      <c r="B2185" t="s">
        <v>26591</v>
      </c>
      <c r="C2185" t="str">
        <f>T("101.4")</f>
        <v>101.4</v>
      </c>
      <c r="X2185" t="s">
        <v>26591</v>
      </c>
    </row>
    <row r="2186" spans="1:32" x14ac:dyDescent="0.25">
      <c r="A2186" t="s">
        <v>13948</v>
      </c>
      <c r="B2186" t="s">
        <v>26592</v>
      </c>
      <c r="C2186" t="str">
        <f>T("175.105")</f>
        <v>175.105</v>
      </c>
      <c r="X2186" t="s">
        <v>26592</v>
      </c>
      <c r="Y2186" t="s">
        <v>26593</v>
      </c>
      <c r="Z2186" t="s">
        <v>26594</v>
      </c>
      <c r="AA2186" t="s">
        <v>26595</v>
      </c>
      <c r="AB2186" t="s">
        <v>26596</v>
      </c>
    </row>
    <row r="2187" spans="1:32" x14ac:dyDescent="0.25">
      <c r="A2187" t="s">
        <v>13949</v>
      </c>
      <c r="B2187" t="s">
        <v>26597</v>
      </c>
      <c r="C2187" t="str">
        <f>T("178.2010")</f>
        <v>178.2010</v>
      </c>
      <c r="X2187" t="s">
        <v>26598</v>
      </c>
      <c r="Y2187" t="s">
        <v>26599</v>
      </c>
      <c r="Z2187" t="s">
        <v>26600</v>
      </c>
      <c r="AA2187" t="s">
        <v>26601</v>
      </c>
    </row>
    <row r="2188" spans="1:32" x14ac:dyDescent="0.25">
      <c r="A2188" t="s">
        <v>8555</v>
      </c>
      <c r="B2188" t="s">
        <v>26602</v>
      </c>
      <c r="C2188" t="str">
        <f>T("175.105")</f>
        <v>175.105</v>
      </c>
      <c r="D2188" t="str">
        <f>T("175.300")</f>
        <v>175.300</v>
      </c>
      <c r="E2188" t="str">
        <f>T("177.2420")</f>
        <v>177.2420</v>
      </c>
      <c r="F2188" t="str">
        <f>T("177.2600")</f>
        <v>177.2600</v>
      </c>
      <c r="X2188" t="s">
        <v>26602</v>
      </c>
      <c r="Y2188" t="s">
        <v>26603</v>
      </c>
      <c r="Z2188" t="s">
        <v>26604</v>
      </c>
      <c r="AA2188" t="s">
        <v>26605</v>
      </c>
      <c r="AB2188" t="s">
        <v>26606</v>
      </c>
    </row>
    <row r="2189" spans="1:32" x14ac:dyDescent="0.25">
      <c r="A2189" t="s">
        <v>13950</v>
      </c>
      <c r="B2189" t="s">
        <v>26607</v>
      </c>
      <c r="C2189" t="str">
        <f>T("178.2010")</f>
        <v>178.2010</v>
      </c>
      <c r="X2189" t="s">
        <v>26607</v>
      </c>
      <c r="Y2189" t="s">
        <v>26608</v>
      </c>
      <c r="Z2189" t="s">
        <v>26609</v>
      </c>
      <c r="AA2189" t="s">
        <v>26610</v>
      </c>
      <c r="AB2189" t="s">
        <v>26611</v>
      </c>
    </row>
    <row r="2190" spans="1:32" x14ac:dyDescent="0.25">
      <c r="A2190" t="s">
        <v>8569</v>
      </c>
      <c r="B2190" t="s">
        <v>26612</v>
      </c>
      <c r="C2190" t="str">
        <f>T("175.300")</f>
        <v>175.300</v>
      </c>
      <c r="D2190" t="str">
        <f>T("177.2410")</f>
        <v>177.2410</v>
      </c>
      <c r="E2190" t="str">
        <f>T("178.1010")</f>
        <v>178.1010</v>
      </c>
      <c r="X2190" t="s">
        <v>26613</v>
      </c>
      <c r="Y2190" t="s">
        <v>26614</v>
      </c>
      <c r="Z2190" t="s">
        <v>26615</v>
      </c>
      <c r="AA2190" t="s">
        <v>26616</v>
      </c>
      <c r="AB2190" t="s">
        <v>26617</v>
      </c>
      <c r="AC2190" t="s">
        <v>26618</v>
      </c>
      <c r="AD2190" t="s">
        <v>26619</v>
      </c>
      <c r="AE2190" t="s">
        <v>26612</v>
      </c>
      <c r="AF2190" t="s">
        <v>26620</v>
      </c>
    </row>
    <row r="2191" spans="1:32" x14ac:dyDescent="0.25">
      <c r="A2191" t="s">
        <v>13951</v>
      </c>
      <c r="B2191" t="s">
        <v>26621</v>
      </c>
      <c r="C2191" t="str">
        <f>T("177.2260")</f>
        <v>177.2260</v>
      </c>
      <c r="X2191" t="s">
        <v>26622</v>
      </c>
      <c r="Y2191" t="s">
        <v>26623</v>
      </c>
      <c r="Z2191" t="s">
        <v>26624</v>
      </c>
      <c r="AA2191" t="s">
        <v>26625</v>
      </c>
    </row>
    <row r="2192" spans="1:32" x14ac:dyDescent="0.25">
      <c r="A2192" t="s">
        <v>11765</v>
      </c>
      <c r="B2192" t="s">
        <v>26626</v>
      </c>
      <c r="C2192" t="str">
        <f t="shared" ref="C2192:C2199" si="10">T("175.105")</f>
        <v>175.105</v>
      </c>
      <c r="D2192" t="str">
        <f>T("176.170")</f>
        <v>176.170</v>
      </c>
      <c r="E2192" t="str">
        <f>T("178.3297")</f>
        <v>178.3297</v>
      </c>
      <c r="X2192" t="s">
        <v>26626</v>
      </c>
    </row>
    <row r="2193" spans="1:29" x14ac:dyDescent="0.25">
      <c r="A2193" t="s">
        <v>13952</v>
      </c>
      <c r="B2193" t="s">
        <v>26627</v>
      </c>
      <c r="C2193" t="str">
        <f t="shared" si="10"/>
        <v>175.105</v>
      </c>
      <c r="D2193" t="str">
        <f>T("175.300")</f>
        <v>175.300</v>
      </c>
      <c r="X2193" t="s">
        <v>26627</v>
      </c>
      <c r="Y2193" t="s">
        <v>26628</v>
      </c>
      <c r="Z2193" t="s">
        <v>26629</v>
      </c>
    </row>
    <row r="2194" spans="1:29" x14ac:dyDescent="0.25">
      <c r="A2194" t="s">
        <v>13953</v>
      </c>
      <c r="B2194" t="s">
        <v>26630</v>
      </c>
      <c r="C2194" t="str">
        <f t="shared" si="10"/>
        <v>175.105</v>
      </c>
      <c r="D2194" t="str">
        <f>T("175.300")</f>
        <v>175.300</v>
      </c>
      <c r="X2194" t="s">
        <v>26630</v>
      </c>
    </row>
    <row r="2195" spans="1:29" x14ac:dyDescent="0.25">
      <c r="A2195" t="s">
        <v>13954</v>
      </c>
      <c r="B2195" t="s">
        <v>26631</v>
      </c>
      <c r="C2195" t="str">
        <f t="shared" si="10"/>
        <v>175.105</v>
      </c>
      <c r="D2195" t="str">
        <f>T("175.300")</f>
        <v>175.300</v>
      </c>
      <c r="E2195" t="str">
        <f>T("176.200")</f>
        <v>176.200</v>
      </c>
      <c r="F2195" t="str">
        <f>T("178.3120")</f>
        <v>178.3120</v>
      </c>
      <c r="G2195" t="str">
        <f>T("178.3800")</f>
        <v>178.3800</v>
      </c>
      <c r="H2195" t="str">
        <f>T("178.3850")</f>
        <v>178.3850</v>
      </c>
      <c r="I2195" t="str">
        <f>T("178.3870")</f>
        <v>178.3870</v>
      </c>
      <c r="X2195" t="s">
        <v>26631</v>
      </c>
      <c r="Y2195" t="s">
        <v>26632</v>
      </c>
      <c r="Z2195" t="s">
        <v>26633</v>
      </c>
    </row>
    <row r="2196" spans="1:29" x14ac:dyDescent="0.25">
      <c r="A2196" t="s">
        <v>13955</v>
      </c>
      <c r="B2196" t="s">
        <v>26634</v>
      </c>
      <c r="C2196" t="str">
        <f t="shared" si="10"/>
        <v>175.105</v>
      </c>
      <c r="D2196" t="str">
        <f>T("175.300")</f>
        <v>175.300</v>
      </c>
      <c r="X2196" t="s">
        <v>26634</v>
      </c>
      <c r="Y2196" t="s">
        <v>26635</v>
      </c>
    </row>
    <row r="2197" spans="1:29" x14ac:dyDescent="0.25">
      <c r="A2197" t="s">
        <v>13956</v>
      </c>
      <c r="B2197" t="s">
        <v>26636</v>
      </c>
      <c r="C2197" t="str">
        <f t="shared" si="10"/>
        <v>175.105</v>
      </c>
      <c r="X2197" t="s">
        <v>26636</v>
      </c>
      <c r="Y2197" t="s">
        <v>26637</v>
      </c>
      <c r="Z2197" t="s">
        <v>26638</v>
      </c>
      <c r="AA2197" t="s">
        <v>26639</v>
      </c>
      <c r="AB2197" t="s">
        <v>26640</v>
      </c>
      <c r="AC2197" t="s">
        <v>26641</v>
      </c>
    </row>
    <row r="2198" spans="1:29" x14ac:dyDescent="0.25">
      <c r="A2198" t="s">
        <v>13957</v>
      </c>
      <c r="B2198" t="s">
        <v>26642</v>
      </c>
      <c r="C2198" t="str">
        <f t="shared" si="10"/>
        <v>175.105</v>
      </c>
      <c r="D2198" t="str">
        <f>T("175.300")</f>
        <v>175.300</v>
      </c>
      <c r="X2198" t="s">
        <v>26642</v>
      </c>
      <c r="Y2198" t="s">
        <v>26643</v>
      </c>
      <c r="Z2198" t="s">
        <v>26644</v>
      </c>
    </row>
    <row r="2199" spans="1:29" x14ac:dyDescent="0.25">
      <c r="A2199" t="s">
        <v>13958</v>
      </c>
      <c r="B2199" t="s">
        <v>26645</v>
      </c>
      <c r="C2199" t="str">
        <f t="shared" si="10"/>
        <v>175.105</v>
      </c>
      <c r="X2199" t="s">
        <v>26645</v>
      </c>
      <c r="Y2199" t="s">
        <v>26646</v>
      </c>
      <c r="Z2199" t="s">
        <v>26647</v>
      </c>
    </row>
    <row r="2200" spans="1:29" x14ac:dyDescent="0.25">
      <c r="A2200" t="s">
        <v>13959</v>
      </c>
      <c r="B2200" t="s">
        <v>26648</v>
      </c>
      <c r="C2200" t="str">
        <f>T("177.1210")</f>
        <v>177.1210</v>
      </c>
      <c r="D2200" t="str">
        <f>T("177.2600")</f>
        <v>177.2600</v>
      </c>
      <c r="X2200" t="s">
        <v>26648</v>
      </c>
      <c r="Y2200" t="s">
        <v>26649</v>
      </c>
      <c r="Z2200" t="s">
        <v>26650</v>
      </c>
      <c r="AA2200" t="s">
        <v>26651</v>
      </c>
      <c r="AB2200" t="s">
        <v>26652</v>
      </c>
    </row>
    <row r="2201" spans="1:29" x14ac:dyDescent="0.25">
      <c r="A2201" t="s">
        <v>11766</v>
      </c>
      <c r="B2201" t="s">
        <v>26653</v>
      </c>
      <c r="C2201" t="str">
        <f>T("175.105")</f>
        <v>175.105</v>
      </c>
      <c r="D2201" t="str">
        <f>T("175.300")</f>
        <v>175.300</v>
      </c>
      <c r="E2201" t="str">
        <f>T("176.200")</f>
        <v>176.200</v>
      </c>
      <c r="F2201" t="str">
        <f>T("177.1390")</f>
        <v>177.1390</v>
      </c>
      <c r="G2201" t="str">
        <f>T("178.3120")</f>
        <v>178.3120</v>
      </c>
      <c r="H2201" t="str">
        <f>T("178.3800")</f>
        <v>178.3800</v>
      </c>
      <c r="I2201" t="str">
        <f>T("178.3850")</f>
        <v>178.3850</v>
      </c>
      <c r="J2201" t="str">
        <f>T("178.3870")</f>
        <v>178.3870</v>
      </c>
      <c r="X2201" t="s">
        <v>26653</v>
      </c>
    </row>
    <row r="2202" spans="1:29" x14ac:dyDescent="0.25">
      <c r="A2202" t="s">
        <v>13960</v>
      </c>
      <c r="B2202" t="s">
        <v>26654</v>
      </c>
      <c r="C2202" t="str">
        <f>T("176.170")</f>
        <v>176.170</v>
      </c>
      <c r="X2202" t="s">
        <v>26655</v>
      </c>
      <c r="Y2202" t="s">
        <v>26654</v>
      </c>
      <c r="Z2202" t="s">
        <v>26656</v>
      </c>
    </row>
    <row r="2203" spans="1:29" x14ac:dyDescent="0.25">
      <c r="A2203" t="s">
        <v>13961</v>
      </c>
      <c r="B2203" t="s">
        <v>26657</v>
      </c>
      <c r="C2203" t="str">
        <f>T("175.105")</f>
        <v>175.105</v>
      </c>
      <c r="D2203" t="str">
        <f>T("176.180")</f>
        <v>176.180</v>
      </c>
      <c r="E2203" t="str">
        <f>T("176.210")</f>
        <v>176.210</v>
      </c>
      <c r="F2203" t="str">
        <f>T("177.2800")</f>
        <v>177.2800</v>
      </c>
      <c r="X2203" t="s">
        <v>26657</v>
      </c>
    </row>
    <row r="2204" spans="1:29" x14ac:dyDescent="0.25">
      <c r="A2204" t="s">
        <v>13962</v>
      </c>
      <c r="B2204" t="s">
        <v>26658</v>
      </c>
      <c r="C2204" t="str">
        <f>T("177.2800")</f>
        <v>177.2800</v>
      </c>
      <c r="X2204" t="s">
        <v>26658</v>
      </c>
      <c r="Y2204" t="s">
        <v>26659</v>
      </c>
    </row>
    <row r="2205" spans="1:29" x14ac:dyDescent="0.25">
      <c r="A2205" t="s">
        <v>13963</v>
      </c>
      <c r="B2205" t="s">
        <v>26660</v>
      </c>
      <c r="C2205" t="str">
        <f>T("176.170")</f>
        <v>176.170</v>
      </c>
      <c r="D2205" t="str">
        <f>T("176.200")</f>
        <v>176.200</v>
      </c>
      <c r="E2205" t="str">
        <f>T("177.2800")</f>
        <v>177.2800</v>
      </c>
      <c r="X2205" t="s">
        <v>26660</v>
      </c>
    </row>
    <row r="2206" spans="1:29" x14ac:dyDescent="0.25">
      <c r="A2206" t="s">
        <v>13964</v>
      </c>
      <c r="B2206" t="s">
        <v>26661</v>
      </c>
      <c r="C2206" t="str">
        <f>T("176.170")</f>
        <v>176.170</v>
      </c>
      <c r="D2206" t="str">
        <f>T("176.200")</f>
        <v>176.200</v>
      </c>
      <c r="E2206" t="str">
        <f>T("177.2800")</f>
        <v>177.2800</v>
      </c>
      <c r="X2206" t="s">
        <v>26661</v>
      </c>
    </row>
    <row r="2207" spans="1:29" x14ac:dyDescent="0.25">
      <c r="A2207" t="s">
        <v>13965</v>
      </c>
      <c r="B2207" t="s">
        <v>26662</v>
      </c>
      <c r="C2207" t="str">
        <f>T("176.180")</f>
        <v>176.180</v>
      </c>
      <c r="D2207" t="str">
        <f>T("176.210")</f>
        <v>176.210</v>
      </c>
      <c r="E2207" t="str">
        <f>T("177.2800")</f>
        <v>177.2800</v>
      </c>
      <c r="F2207" t="str">
        <f>T("178.3910")</f>
        <v>178.3910</v>
      </c>
      <c r="X2207" t="s">
        <v>26662</v>
      </c>
      <c r="Y2207" t="s">
        <v>26663</v>
      </c>
    </row>
    <row r="2208" spans="1:29" x14ac:dyDescent="0.25">
      <c r="A2208" t="s">
        <v>11767</v>
      </c>
      <c r="B2208" t="s">
        <v>26664</v>
      </c>
      <c r="C2208" t="str">
        <f>T("101.4")</f>
        <v>101.4</v>
      </c>
      <c r="D2208" t="str">
        <f>T("179.45")</f>
        <v>179.45</v>
      </c>
      <c r="X2208" t="s">
        <v>26664</v>
      </c>
      <c r="Y2208" t="s">
        <v>26665</v>
      </c>
      <c r="Z2208" t="s">
        <v>26666</v>
      </c>
    </row>
    <row r="2209" spans="1:31" x14ac:dyDescent="0.25">
      <c r="A2209" t="s">
        <v>13966</v>
      </c>
      <c r="B2209" t="s">
        <v>26667</v>
      </c>
      <c r="C2209" t="str">
        <f>T("177.1200")</f>
        <v>177.1200</v>
      </c>
      <c r="X2209" t="s">
        <v>26668</v>
      </c>
      <c r="Y2209" t="s">
        <v>26669</v>
      </c>
      <c r="Z2209" t="s">
        <v>26670</v>
      </c>
    </row>
    <row r="2210" spans="1:31" x14ac:dyDescent="0.25">
      <c r="A2210" t="s">
        <v>13967</v>
      </c>
      <c r="B2210" t="s">
        <v>26671</v>
      </c>
      <c r="C2210" t="str">
        <f>T("178.2010")</f>
        <v>178.2010</v>
      </c>
      <c r="X2210" t="s">
        <v>26672</v>
      </c>
      <c r="Y2210" t="s">
        <v>26673</v>
      </c>
      <c r="Z2210" t="s">
        <v>26674</v>
      </c>
      <c r="AA2210" t="s">
        <v>26675</v>
      </c>
    </row>
    <row r="2211" spans="1:31" x14ac:dyDescent="0.25">
      <c r="A2211" t="s">
        <v>11768</v>
      </c>
      <c r="B2211" t="s">
        <v>26676</v>
      </c>
      <c r="C2211" t="str">
        <f>T("178.3730")</f>
        <v>178.3730</v>
      </c>
      <c r="X2211" t="s">
        <v>26676</v>
      </c>
      <c r="Y2211" t="s">
        <v>26677</v>
      </c>
      <c r="Z2211" t="s">
        <v>26678</v>
      </c>
    </row>
    <row r="2212" spans="1:31" x14ac:dyDescent="0.25">
      <c r="A2212" t="s">
        <v>13968</v>
      </c>
      <c r="B2212" t="s">
        <v>26679</v>
      </c>
      <c r="C2212" t="str">
        <f>T("178.3570")</f>
        <v>178.3570</v>
      </c>
      <c r="D2212" t="str">
        <f>T("178.3910")</f>
        <v>178.3910</v>
      </c>
      <c r="X2212" t="s">
        <v>26679</v>
      </c>
      <c r="Y2212" t="s">
        <v>26680</v>
      </c>
    </row>
    <row r="2213" spans="1:31" x14ac:dyDescent="0.25">
      <c r="A2213" t="s">
        <v>13972</v>
      </c>
      <c r="B2213" t="s">
        <v>26681</v>
      </c>
      <c r="C2213" t="str">
        <f>T("178.3297")</f>
        <v>178.3297</v>
      </c>
      <c r="X2213" t="s">
        <v>26681</v>
      </c>
      <c r="Y2213" t="s">
        <v>26682</v>
      </c>
      <c r="Z2213" t="s">
        <v>26683</v>
      </c>
      <c r="AA2213" t="s">
        <v>26684</v>
      </c>
      <c r="AB2213" t="s">
        <v>26685</v>
      </c>
      <c r="AC2213" t="s">
        <v>26686</v>
      </c>
      <c r="AD2213" t="s">
        <v>26687</v>
      </c>
      <c r="AE2213" t="s">
        <v>26688</v>
      </c>
    </row>
    <row r="2214" spans="1:31" x14ac:dyDescent="0.25">
      <c r="A2214" t="s">
        <v>13975</v>
      </c>
      <c r="B2214" t="s">
        <v>26689</v>
      </c>
      <c r="C2214" t="str">
        <f>T("175.300")</f>
        <v>175.300</v>
      </c>
      <c r="D2214" t="str">
        <f>T("177.2420")</f>
        <v>177.2420</v>
      </c>
      <c r="X2214" t="s">
        <v>26689</v>
      </c>
      <c r="Y2214" t="s">
        <v>26690</v>
      </c>
      <c r="Z2214" t="s">
        <v>26691</v>
      </c>
      <c r="AA2214" t="s">
        <v>26692</v>
      </c>
    </row>
    <row r="2215" spans="1:31" x14ac:dyDescent="0.25">
      <c r="A2215" t="s">
        <v>8655</v>
      </c>
      <c r="B2215" t="s">
        <v>26693</v>
      </c>
      <c r="C2215" t="str">
        <f>T("175.105")</f>
        <v>175.105</v>
      </c>
      <c r="D2215" t="str">
        <f>T("176.170")</f>
        <v>176.170</v>
      </c>
      <c r="E2215" t="str">
        <f>T("176.180")</f>
        <v>176.180</v>
      </c>
      <c r="X2215" t="s">
        <v>26694</v>
      </c>
      <c r="Y2215" t="s">
        <v>26695</v>
      </c>
      <c r="Z2215" t="s">
        <v>26696</v>
      </c>
      <c r="AA2215" t="s">
        <v>26697</v>
      </c>
      <c r="AB2215" t="s">
        <v>26693</v>
      </c>
      <c r="AC2215" t="s">
        <v>26698</v>
      </c>
      <c r="AD2215" t="s">
        <v>26699</v>
      </c>
      <c r="AE2215" t="s">
        <v>26700</v>
      </c>
    </row>
    <row r="2216" spans="1:31" x14ac:dyDescent="0.25">
      <c r="A2216" t="s">
        <v>8653</v>
      </c>
      <c r="B2216" t="s">
        <v>26701</v>
      </c>
      <c r="C2216" t="str">
        <f>T("177.1680")</f>
        <v>177.1680</v>
      </c>
      <c r="X2216" t="s">
        <v>26701</v>
      </c>
      <c r="Y2216" t="s">
        <v>26702</v>
      </c>
      <c r="Z2216" t="s">
        <v>26703</v>
      </c>
      <c r="AA2216" t="s">
        <v>26704</v>
      </c>
      <c r="AB2216" t="s">
        <v>26705</v>
      </c>
    </row>
    <row r="2217" spans="1:31" x14ac:dyDescent="0.25">
      <c r="A2217" t="s">
        <v>13976</v>
      </c>
      <c r="B2217" t="s">
        <v>26706</v>
      </c>
      <c r="X2217" t="s">
        <v>26707</v>
      </c>
      <c r="Y2217" t="s">
        <v>26706</v>
      </c>
    </row>
    <row r="2218" spans="1:31" x14ac:dyDescent="0.25">
      <c r="A2218" t="s">
        <v>13977</v>
      </c>
      <c r="B2218" t="s">
        <v>26708</v>
      </c>
      <c r="C2218" t="str">
        <f>T("178.3570")</f>
        <v>178.3570</v>
      </c>
      <c r="X2218" t="s">
        <v>26708</v>
      </c>
      <c r="Y2218" t="s">
        <v>26709</v>
      </c>
      <c r="Z2218" t="s">
        <v>26710</v>
      </c>
      <c r="AA2218" t="s">
        <v>26711</v>
      </c>
    </row>
    <row r="2219" spans="1:31" x14ac:dyDescent="0.25">
      <c r="A2219" t="s">
        <v>13978</v>
      </c>
      <c r="B2219" t="s">
        <v>26712</v>
      </c>
      <c r="C2219" t="str">
        <f>T("178.2010")</f>
        <v>178.2010</v>
      </c>
      <c r="X2219" t="s">
        <v>26713</v>
      </c>
      <c r="Y2219" t="s">
        <v>26714</v>
      </c>
      <c r="Z2219" t="s">
        <v>26715</v>
      </c>
      <c r="AA2219" t="s">
        <v>26716</v>
      </c>
    </row>
    <row r="2220" spans="1:31" x14ac:dyDescent="0.25">
      <c r="A2220" t="s">
        <v>13979</v>
      </c>
      <c r="B2220" t="s">
        <v>26717</v>
      </c>
      <c r="C2220" t="str">
        <f>T("177.2550")</f>
        <v>177.2550</v>
      </c>
      <c r="X2220" t="s">
        <v>26718</v>
      </c>
      <c r="Y2220" t="s">
        <v>26719</v>
      </c>
      <c r="Z2220" t="s">
        <v>26720</v>
      </c>
      <c r="AA2220" t="s">
        <v>26721</v>
      </c>
    </row>
    <row r="2221" spans="1:31" x14ac:dyDescent="0.25">
      <c r="A2221" t="s">
        <v>13981</v>
      </c>
      <c r="B2221" t="s">
        <v>26722</v>
      </c>
      <c r="C2221" t="str">
        <f>T("178.2650")</f>
        <v>178.2650</v>
      </c>
      <c r="X2221" t="s">
        <v>26723</v>
      </c>
      <c r="Y2221" t="s">
        <v>26724</v>
      </c>
      <c r="Z2221" t="s">
        <v>26725</v>
      </c>
    </row>
    <row r="2222" spans="1:31" x14ac:dyDescent="0.25">
      <c r="A2222" t="s">
        <v>13982</v>
      </c>
      <c r="B2222" t="s">
        <v>26726</v>
      </c>
      <c r="C2222" t="str">
        <f>T("177.1200")</f>
        <v>177.1200</v>
      </c>
      <c r="D2222" t="str">
        <f>T("177.1390")</f>
        <v>177.1390</v>
      </c>
      <c r="E2222" t="str">
        <f>T("177.1395")</f>
        <v>177.1395</v>
      </c>
      <c r="F2222" t="str">
        <f>T("177.1520")</f>
        <v>177.1520</v>
      </c>
      <c r="G2222" t="str">
        <f>T("178.1005")</f>
        <v>178.1005</v>
      </c>
      <c r="X2222" t="s">
        <v>26726</v>
      </c>
      <c r="Y2222" t="s">
        <v>26727</v>
      </c>
      <c r="Z2222" t="s">
        <v>26728</v>
      </c>
      <c r="AA2222" t="s">
        <v>26729</v>
      </c>
      <c r="AB2222" t="s">
        <v>26730</v>
      </c>
    </row>
    <row r="2223" spans="1:31" x14ac:dyDescent="0.25">
      <c r="A2223" t="s">
        <v>13983</v>
      </c>
      <c r="B2223" t="s">
        <v>26731</v>
      </c>
      <c r="C2223" t="str">
        <f>T("178.2650")</f>
        <v>178.2650</v>
      </c>
      <c r="X2223" t="s">
        <v>26732</v>
      </c>
      <c r="Y2223" t="s">
        <v>26733</v>
      </c>
      <c r="Z2223" t="s">
        <v>26734</v>
      </c>
      <c r="AA2223" t="s">
        <v>26735</v>
      </c>
      <c r="AB2223" t="s">
        <v>26736</v>
      </c>
      <c r="AC2223" t="s">
        <v>26737</v>
      </c>
    </row>
    <row r="2224" spans="1:31" x14ac:dyDescent="0.25">
      <c r="A2224" t="s">
        <v>13984</v>
      </c>
      <c r="B2224" t="s">
        <v>26738</v>
      </c>
      <c r="C2224" t="str">
        <f>T("175.300")</f>
        <v>175.300</v>
      </c>
      <c r="D2224" t="str">
        <f>T("177.1637")</f>
        <v>177.1637</v>
      </c>
      <c r="X2224" t="s">
        <v>26739</v>
      </c>
      <c r="Y2224" t="s">
        <v>26740</v>
      </c>
      <c r="Z2224" t="s">
        <v>26741</v>
      </c>
    </row>
    <row r="2225" spans="1:30" x14ac:dyDescent="0.25">
      <c r="A2225" t="s">
        <v>13985</v>
      </c>
      <c r="B2225" t="s">
        <v>26742</v>
      </c>
      <c r="C2225" t="str">
        <f>T("176.170")</f>
        <v>176.170</v>
      </c>
      <c r="D2225" t="str">
        <f>T("176.200")</f>
        <v>176.200</v>
      </c>
      <c r="X2225" t="s">
        <v>26743</v>
      </c>
      <c r="Y2225" t="s">
        <v>26744</v>
      </c>
    </row>
    <row r="2226" spans="1:30" x14ac:dyDescent="0.25">
      <c r="A2226" t="s">
        <v>13986</v>
      </c>
      <c r="B2226" t="s">
        <v>26745</v>
      </c>
      <c r="C2226" t="str">
        <f>T("176.210")</f>
        <v>176.210</v>
      </c>
      <c r="D2226" t="str">
        <f>T("177.2800")</f>
        <v>177.2800</v>
      </c>
      <c r="X2226" t="s">
        <v>26745</v>
      </c>
      <c r="Y2226" t="s">
        <v>26746</v>
      </c>
    </row>
    <row r="2227" spans="1:30" x14ac:dyDescent="0.25">
      <c r="A2227" t="s">
        <v>13987</v>
      </c>
      <c r="B2227" t="s">
        <v>26747</v>
      </c>
      <c r="C2227" t="str">
        <f>T("176.170")</f>
        <v>176.170</v>
      </c>
      <c r="X2227" t="s">
        <v>26747</v>
      </c>
      <c r="Y2227" t="s">
        <v>26748</v>
      </c>
      <c r="Z2227" t="s">
        <v>26749</v>
      </c>
    </row>
    <row r="2228" spans="1:30" x14ac:dyDescent="0.25">
      <c r="A2228" t="s">
        <v>13988</v>
      </c>
      <c r="B2228" t="s">
        <v>26750</v>
      </c>
      <c r="C2228" t="str">
        <f>T("81.30")</f>
        <v>81.30</v>
      </c>
      <c r="X2228" t="s">
        <v>26751</v>
      </c>
      <c r="Y2228" t="s">
        <v>26752</v>
      </c>
      <c r="Z2228" t="s">
        <v>26753</v>
      </c>
      <c r="AA2228" t="s">
        <v>26754</v>
      </c>
      <c r="AB2228" t="s">
        <v>26755</v>
      </c>
      <c r="AC2228" t="s">
        <v>26756</v>
      </c>
    </row>
    <row r="2229" spans="1:30" x14ac:dyDescent="0.25">
      <c r="A2229" t="s">
        <v>8648</v>
      </c>
      <c r="B2229" t="s">
        <v>26757</v>
      </c>
      <c r="C2229" t="str">
        <f>T("175.105")</f>
        <v>175.105</v>
      </c>
      <c r="D2229" t="str">
        <f>T("176.170")</f>
        <v>176.170</v>
      </c>
      <c r="E2229" t="str">
        <f>T("177.1200")</f>
        <v>177.1200</v>
      </c>
      <c r="F2229" t="str">
        <f>T("178.3740")</f>
        <v>178.3740</v>
      </c>
      <c r="X2229" t="s">
        <v>26757</v>
      </c>
      <c r="Y2229" t="s">
        <v>26758</v>
      </c>
      <c r="Z2229" t="s">
        <v>26759</v>
      </c>
      <c r="AA2229" t="s">
        <v>26760</v>
      </c>
      <c r="AB2229" t="s">
        <v>26761</v>
      </c>
    </row>
    <row r="2230" spans="1:30" x14ac:dyDescent="0.25">
      <c r="A2230" t="s">
        <v>13989</v>
      </c>
      <c r="B2230" t="s">
        <v>26762</v>
      </c>
      <c r="C2230" t="str">
        <f>T("175.300")</f>
        <v>175.300</v>
      </c>
      <c r="X2230" t="s">
        <v>26762</v>
      </c>
      <c r="Y2230" t="s">
        <v>26763</v>
      </c>
    </row>
    <row r="2231" spans="1:30" x14ac:dyDescent="0.25">
      <c r="A2231" t="s">
        <v>13990</v>
      </c>
      <c r="B2231" t="s">
        <v>26764</v>
      </c>
      <c r="C2231" t="str">
        <f>T("175.105")</f>
        <v>175.105</v>
      </c>
      <c r="D2231" t="str">
        <f>T("178.3740")</f>
        <v>178.3740</v>
      </c>
      <c r="X2231" t="s">
        <v>26764</v>
      </c>
      <c r="Y2231" t="s">
        <v>26765</v>
      </c>
      <c r="Z2231" t="s">
        <v>26766</v>
      </c>
      <c r="AA2231" t="s">
        <v>26767</v>
      </c>
    </row>
    <row r="2232" spans="1:30" x14ac:dyDescent="0.25">
      <c r="A2232" t="s">
        <v>13991</v>
      </c>
      <c r="B2232" t="s">
        <v>26768</v>
      </c>
      <c r="C2232" t="str">
        <f>T("178.3297")</f>
        <v>178.3297</v>
      </c>
      <c r="X2232" t="s">
        <v>26769</v>
      </c>
      <c r="Y2232" t="s">
        <v>26770</v>
      </c>
      <c r="Z2232" t="s">
        <v>26771</v>
      </c>
      <c r="AA2232" t="s">
        <v>26768</v>
      </c>
      <c r="AB2232" t="s">
        <v>26772</v>
      </c>
      <c r="AC2232" t="s">
        <v>26773</v>
      </c>
      <c r="AD2232" t="s">
        <v>26774</v>
      </c>
    </row>
    <row r="2233" spans="1:30" x14ac:dyDescent="0.25">
      <c r="A2233" t="s">
        <v>13992</v>
      </c>
      <c r="B2233" t="s">
        <v>26775</v>
      </c>
      <c r="C2233" t="str">
        <f>T("176.170")</f>
        <v>176.170</v>
      </c>
      <c r="X2233" t="s">
        <v>26776</v>
      </c>
      <c r="Y2233" t="s">
        <v>26777</v>
      </c>
      <c r="Z2233" t="s">
        <v>26778</v>
      </c>
      <c r="AA2233" t="s">
        <v>26779</v>
      </c>
      <c r="AB2233" t="s">
        <v>26780</v>
      </c>
      <c r="AC2233" t="s">
        <v>26775</v>
      </c>
      <c r="AD2233" t="s">
        <v>26781</v>
      </c>
    </row>
    <row r="2234" spans="1:30" x14ac:dyDescent="0.25">
      <c r="A2234" t="s">
        <v>8680</v>
      </c>
      <c r="B2234" t="s">
        <v>26782</v>
      </c>
      <c r="C2234" t="str">
        <f t="shared" ref="C2234:C2239" si="11">T("175.105")</f>
        <v>175.105</v>
      </c>
      <c r="D2234" t="str">
        <f>T("175.300")</f>
        <v>175.300</v>
      </c>
      <c r="E2234" t="str">
        <f>T("175.320")</f>
        <v>175.320</v>
      </c>
      <c r="F2234" t="str">
        <f>T("178.3910")</f>
        <v>178.3910</v>
      </c>
      <c r="G2234" t="str">
        <f>T("181.27")</f>
        <v>181.27</v>
      </c>
      <c r="X2234" t="s">
        <v>26782</v>
      </c>
      <c r="Y2234" t="s">
        <v>26783</v>
      </c>
      <c r="Z2234" t="s">
        <v>26784</v>
      </c>
      <c r="AA2234" t="s">
        <v>26785</v>
      </c>
      <c r="AB2234" t="s">
        <v>26786</v>
      </c>
    </row>
    <row r="2235" spans="1:30" x14ac:dyDescent="0.25">
      <c r="A2235" t="s">
        <v>8813</v>
      </c>
      <c r="B2235" t="s">
        <v>26787</v>
      </c>
      <c r="C2235" t="str">
        <f t="shared" si="11"/>
        <v>175.105</v>
      </c>
      <c r="D2235" t="str">
        <f>T("177.1200")</f>
        <v>177.1200</v>
      </c>
      <c r="X2235" t="s">
        <v>26787</v>
      </c>
      <c r="Y2235" t="s">
        <v>26788</v>
      </c>
      <c r="Z2235" t="s">
        <v>26789</v>
      </c>
      <c r="AA2235" t="s">
        <v>26790</v>
      </c>
    </row>
    <row r="2236" spans="1:30" x14ac:dyDescent="0.25">
      <c r="A2236" t="s">
        <v>13993</v>
      </c>
      <c r="B2236" t="s">
        <v>26791</v>
      </c>
      <c r="C2236" t="str">
        <f t="shared" si="11"/>
        <v>175.105</v>
      </c>
      <c r="X2236" t="s">
        <v>26791</v>
      </c>
      <c r="Y2236" t="s">
        <v>26792</v>
      </c>
      <c r="Z2236" t="s">
        <v>26793</v>
      </c>
      <c r="AA2236" t="s">
        <v>26794</v>
      </c>
      <c r="AB2236" t="s">
        <v>26795</v>
      </c>
      <c r="AC2236" t="s">
        <v>26796</v>
      </c>
    </row>
    <row r="2237" spans="1:30" x14ac:dyDescent="0.25">
      <c r="A2237" t="s">
        <v>13994</v>
      </c>
      <c r="B2237" t="s">
        <v>26797</v>
      </c>
      <c r="C2237" t="str">
        <f t="shared" si="11"/>
        <v>175.105</v>
      </c>
      <c r="D2237" t="str">
        <f>T("175.300")</f>
        <v>175.300</v>
      </c>
      <c r="E2237" t="str">
        <f>T("175.320")</f>
        <v>175.320</v>
      </c>
      <c r="F2237" t="str">
        <f>T("181.27")</f>
        <v>181.27</v>
      </c>
      <c r="X2237" t="s">
        <v>26797</v>
      </c>
      <c r="Y2237" t="s">
        <v>26798</v>
      </c>
      <c r="Z2237" t="s">
        <v>26799</v>
      </c>
      <c r="AA2237" t="s">
        <v>26800</v>
      </c>
      <c r="AB2237" t="s">
        <v>26801</v>
      </c>
      <c r="AC2237" t="s">
        <v>26802</v>
      </c>
      <c r="AD2237" t="s">
        <v>26803</v>
      </c>
    </row>
    <row r="2238" spans="1:30" x14ac:dyDescent="0.25">
      <c r="A2238" t="s">
        <v>8508</v>
      </c>
      <c r="B2238" t="s">
        <v>26804</v>
      </c>
      <c r="C2238" t="str">
        <f t="shared" si="11"/>
        <v>175.105</v>
      </c>
      <c r="D2238" t="str">
        <f>T("175.300")</f>
        <v>175.300</v>
      </c>
      <c r="E2238" t="str">
        <f>T("176.170")</f>
        <v>176.170</v>
      </c>
      <c r="F2238" t="str">
        <f>T("176.180")</f>
        <v>176.180</v>
      </c>
      <c r="G2238" t="str">
        <f>T("176.300")</f>
        <v>176.300</v>
      </c>
      <c r="H2238" t="str">
        <f>T("177.1200")</f>
        <v>177.1200</v>
      </c>
      <c r="I2238" t="str">
        <f>T("177.2420")</f>
        <v>177.2420</v>
      </c>
      <c r="J2238" t="str">
        <f>T("177.2600")</f>
        <v>177.2600</v>
      </c>
      <c r="X2238" t="s">
        <v>26804</v>
      </c>
      <c r="Y2238" t="s">
        <v>26805</v>
      </c>
      <c r="Z2238" t="s">
        <v>26806</v>
      </c>
      <c r="AA2238" t="s">
        <v>26807</v>
      </c>
      <c r="AB2238" t="s">
        <v>26808</v>
      </c>
      <c r="AC2238" t="s">
        <v>26809</v>
      </c>
    </row>
    <row r="2239" spans="1:30" x14ac:dyDescent="0.25">
      <c r="A2239" t="s">
        <v>8660</v>
      </c>
      <c r="B2239" t="s">
        <v>26810</v>
      </c>
      <c r="C2239" t="str">
        <f t="shared" si="11"/>
        <v>175.105</v>
      </c>
      <c r="D2239" t="str">
        <f>T("178.3740")</f>
        <v>178.3740</v>
      </c>
      <c r="X2239" t="s">
        <v>26810</v>
      </c>
      <c r="Y2239" t="s">
        <v>26811</v>
      </c>
      <c r="Z2239" t="s">
        <v>26812</v>
      </c>
      <c r="AA2239" t="s">
        <v>26813</v>
      </c>
      <c r="AB2239" t="s">
        <v>26814</v>
      </c>
    </row>
    <row r="2240" spans="1:30" x14ac:dyDescent="0.25">
      <c r="A2240" t="s">
        <v>13995</v>
      </c>
      <c r="B2240" t="s">
        <v>26815</v>
      </c>
      <c r="C2240" t="str">
        <f>T("176.180")</f>
        <v>176.180</v>
      </c>
      <c r="D2240" t="str">
        <f>T("176.300")</f>
        <v>176.300</v>
      </c>
      <c r="E2240" t="str">
        <f>T("177.2600")</f>
        <v>177.2600</v>
      </c>
      <c r="X2240" t="s">
        <v>26815</v>
      </c>
      <c r="Y2240" t="s">
        <v>26816</v>
      </c>
      <c r="Z2240" t="s">
        <v>26817</v>
      </c>
      <c r="AA2240" t="s">
        <v>26818</v>
      </c>
      <c r="AB2240" t="s">
        <v>26819</v>
      </c>
    </row>
    <row r="2241" spans="1:32" x14ac:dyDescent="0.25">
      <c r="A2241" t="s">
        <v>13996</v>
      </c>
      <c r="B2241" t="s">
        <v>26820</v>
      </c>
      <c r="C2241" t="str">
        <f>T("175.105")</f>
        <v>175.105</v>
      </c>
      <c r="D2241" t="str">
        <f>T("175.300")</f>
        <v>175.300</v>
      </c>
      <c r="E2241" t="str">
        <f>T("175.320")</f>
        <v>175.320</v>
      </c>
      <c r="F2241" t="str">
        <f>T("176.170")</f>
        <v>176.170</v>
      </c>
      <c r="G2241" t="str">
        <f>T("176.200")</f>
        <v>176.200</v>
      </c>
      <c r="H2241" t="str">
        <f>T("177.1200")</f>
        <v>177.1200</v>
      </c>
      <c r="I2241" t="str">
        <f>T("177.2260")</f>
        <v>177.2260</v>
      </c>
      <c r="X2241" t="s">
        <v>26821</v>
      </c>
      <c r="Y2241" t="s">
        <v>26822</v>
      </c>
    </row>
    <row r="2242" spans="1:32" x14ac:dyDescent="0.25">
      <c r="A2242" t="s">
        <v>13997</v>
      </c>
      <c r="B2242" t="s">
        <v>26823</v>
      </c>
      <c r="C2242" t="str">
        <f>T("175.105")</f>
        <v>175.105</v>
      </c>
      <c r="X2242" t="s">
        <v>26823</v>
      </c>
      <c r="Y2242" t="s">
        <v>26824</v>
      </c>
      <c r="Z2242" t="s">
        <v>26825</v>
      </c>
      <c r="AA2242" t="s">
        <v>26826</v>
      </c>
      <c r="AB2242" t="s">
        <v>26827</v>
      </c>
    </row>
    <row r="2243" spans="1:32" x14ac:dyDescent="0.25">
      <c r="A2243" t="s">
        <v>13999</v>
      </c>
      <c r="B2243" t="s">
        <v>26828</v>
      </c>
      <c r="C2243" t="str">
        <f>T("175.300")</f>
        <v>175.300</v>
      </c>
      <c r="X2243" t="s">
        <v>26828</v>
      </c>
      <c r="Y2243" t="s">
        <v>26829</v>
      </c>
      <c r="Z2243" t="s">
        <v>26830</v>
      </c>
    </row>
    <row r="2244" spans="1:32" x14ac:dyDescent="0.25">
      <c r="A2244" t="s">
        <v>14000</v>
      </c>
      <c r="B2244" t="s">
        <v>26831</v>
      </c>
      <c r="C2244" t="str">
        <f>T("176.210")</f>
        <v>176.210</v>
      </c>
      <c r="X2244" t="s">
        <v>26831</v>
      </c>
      <c r="Y2244" t="s">
        <v>26832</v>
      </c>
    </row>
    <row r="2245" spans="1:32" x14ac:dyDescent="0.25">
      <c r="A2245" t="s">
        <v>14001</v>
      </c>
      <c r="B2245" t="s">
        <v>26833</v>
      </c>
      <c r="C2245" t="str">
        <f>T("178.3570")</f>
        <v>178.3570</v>
      </c>
      <c r="X2245" t="s">
        <v>26834</v>
      </c>
      <c r="Y2245" t="s">
        <v>26835</v>
      </c>
      <c r="Z2245" t="s">
        <v>26836</v>
      </c>
      <c r="AA2245" t="s">
        <v>26837</v>
      </c>
    </row>
    <row r="2246" spans="1:32" x14ac:dyDescent="0.25">
      <c r="A2246" t="s">
        <v>14002</v>
      </c>
      <c r="B2246" t="s">
        <v>26838</v>
      </c>
      <c r="C2246" t="str">
        <f>T("178.3295")</f>
        <v>178.3295</v>
      </c>
      <c r="X2246" t="s">
        <v>26838</v>
      </c>
      <c r="Y2246" t="s">
        <v>26839</v>
      </c>
      <c r="Z2246" t="s">
        <v>26840</v>
      </c>
      <c r="AA2246" t="s">
        <v>26841</v>
      </c>
    </row>
    <row r="2247" spans="1:32" x14ac:dyDescent="0.25">
      <c r="A2247" t="s">
        <v>14003</v>
      </c>
      <c r="B2247" t="s">
        <v>26842</v>
      </c>
      <c r="C2247" t="str">
        <f>T("178.1010")</f>
        <v>178.1010</v>
      </c>
      <c r="X2247" t="s">
        <v>26842</v>
      </c>
      <c r="Y2247" t="s">
        <v>26843</v>
      </c>
      <c r="Z2247" t="s">
        <v>26844</v>
      </c>
      <c r="AA2247" t="s">
        <v>26845</v>
      </c>
      <c r="AB2247" t="s">
        <v>26846</v>
      </c>
    </row>
    <row r="2248" spans="1:32" x14ac:dyDescent="0.25">
      <c r="A2248" t="s">
        <v>14004</v>
      </c>
      <c r="B2248" t="s">
        <v>26847</v>
      </c>
      <c r="C2248" t="str">
        <f>T("177.2280")</f>
        <v>177.2280</v>
      </c>
      <c r="D2248" t="str">
        <f>T("177.2800")</f>
        <v>177.2800</v>
      </c>
      <c r="X2248" t="s">
        <v>26847</v>
      </c>
      <c r="Y2248" t="s">
        <v>26848</v>
      </c>
      <c r="Z2248" t="s">
        <v>26849</v>
      </c>
      <c r="AA2248" t="s">
        <v>26850</v>
      </c>
      <c r="AB2248" t="s">
        <v>26851</v>
      </c>
      <c r="AC2248" t="s">
        <v>26852</v>
      </c>
    </row>
    <row r="2249" spans="1:32" x14ac:dyDescent="0.25">
      <c r="A2249" t="s">
        <v>14005</v>
      </c>
      <c r="B2249" t="s">
        <v>26853</v>
      </c>
      <c r="C2249" t="str">
        <f>T("177.1460")</f>
        <v>177.1460</v>
      </c>
      <c r="D2249" t="str">
        <f>T("177.1680")</f>
        <v>177.1680</v>
      </c>
      <c r="E2249" t="str">
        <f>T("177.2600")</f>
        <v>177.2600</v>
      </c>
      <c r="X2249" t="s">
        <v>26853</v>
      </c>
      <c r="Y2249" t="s">
        <v>26854</v>
      </c>
      <c r="Z2249" t="s">
        <v>26855</v>
      </c>
      <c r="AA2249" t="s">
        <v>26856</v>
      </c>
      <c r="AB2249" t="s">
        <v>26857</v>
      </c>
    </row>
    <row r="2250" spans="1:32" x14ac:dyDescent="0.25">
      <c r="A2250" t="s">
        <v>14006</v>
      </c>
      <c r="B2250" t="s">
        <v>26858</v>
      </c>
      <c r="C2250" t="str">
        <f>T("176.210")</f>
        <v>176.210</v>
      </c>
      <c r="X2250" t="s">
        <v>26858</v>
      </c>
      <c r="Y2250" t="s">
        <v>26859</v>
      </c>
    </row>
    <row r="2251" spans="1:32" x14ac:dyDescent="0.25">
      <c r="A2251" t="s">
        <v>14007</v>
      </c>
      <c r="B2251" t="s">
        <v>26860</v>
      </c>
      <c r="C2251" t="str">
        <f>T("175.105")</f>
        <v>175.105</v>
      </c>
      <c r="D2251" t="str">
        <f>T("175.300")</f>
        <v>175.300</v>
      </c>
      <c r="E2251" t="str">
        <f>T("177.1632")</f>
        <v>177.1632</v>
      </c>
      <c r="F2251" t="str">
        <f>T("177.2600")</f>
        <v>177.2600</v>
      </c>
      <c r="G2251" t="str">
        <f>T("178.2010")</f>
        <v>178.2010</v>
      </c>
      <c r="X2251" t="s">
        <v>26860</v>
      </c>
      <c r="Y2251" t="s">
        <v>26861</v>
      </c>
      <c r="Z2251" t="s">
        <v>26862</v>
      </c>
      <c r="AA2251" t="s">
        <v>26863</v>
      </c>
      <c r="AB2251" t="s">
        <v>26864</v>
      </c>
      <c r="AC2251" t="s">
        <v>26865</v>
      </c>
      <c r="AD2251" t="s">
        <v>26866</v>
      </c>
    </row>
    <row r="2252" spans="1:32" x14ac:dyDescent="0.25">
      <c r="A2252" t="s">
        <v>8793</v>
      </c>
      <c r="B2252" t="s">
        <v>26867</v>
      </c>
      <c r="C2252" t="str">
        <f>T("175.105")</f>
        <v>175.105</v>
      </c>
      <c r="D2252" t="str">
        <f>T("176.170")</f>
        <v>176.170</v>
      </c>
      <c r="E2252" t="str">
        <f>T("176.180")</f>
        <v>176.180</v>
      </c>
      <c r="F2252" t="str">
        <f>T("177.2420")</f>
        <v>177.2420</v>
      </c>
      <c r="G2252" t="str">
        <f>T("178.3740")</f>
        <v>178.3740</v>
      </c>
      <c r="X2252" t="s">
        <v>26867</v>
      </c>
      <c r="Y2252" t="s">
        <v>26868</v>
      </c>
      <c r="Z2252" t="s">
        <v>26869</v>
      </c>
      <c r="AA2252" t="s">
        <v>26870</v>
      </c>
      <c r="AB2252" t="s">
        <v>26871</v>
      </c>
      <c r="AC2252" t="s">
        <v>26872</v>
      </c>
    </row>
    <row r="2253" spans="1:32" x14ac:dyDescent="0.25">
      <c r="A2253" t="s">
        <v>14008</v>
      </c>
      <c r="B2253" t="s">
        <v>26873</v>
      </c>
      <c r="C2253" t="str">
        <f>T("175.105")</f>
        <v>175.105</v>
      </c>
      <c r="D2253" t="str">
        <f>T("175.300")</f>
        <v>175.300</v>
      </c>
      <c r="E2253" t="str">
        <f>T("175.320")</f>
        <v>175.320</v>
      </c>
      <c r="F2253" t="str">
        <f>T("181.27")</f>
        <v>181.27</v>
      </c>
      <c r="X2253" t="s">
        <v>26873</v>
      </c>
      <c r="Y2253" t="s">
        <v>26874</v>
      </c>
      <c r="Z2253" t="s">
        <v>26875</v>
      </c>
      <c r="AA2253" t="s">
        <v>26876</v>
      </c>
      <c r="AB2253" t="s">
        <v>26877</v>
      </c>
      <c r="AC2253" t="s">
        <v>26878</v>
      </c>
      <c r="AD2253" t="s">
        <v>26879</v>
      </c>
    </row>
    <row r="2254" spans="1:32" x14ac:dyDescent="0.25">
      <c r="A2254" t="s">
        <v>14009</v>
      </c>
      <c r="B2254" t="s">
        <v>26880</v>
      </c>
      <c r="C2254" t="str">
        <f>T("176.210")</f>
        <v>176.210</v>
      </c>
      <c r="D2254" t="str">
        <f>T("177.2800")</f>
        <v>177.2800</v>
      </c>
      <c r="X2254" t="s">
        <v>26880</v>
      </c>
      <c r="Y2254" t="s">
        <v>26881</v>
      </c>
      <c r="Z2254" t="s">
        <v>26882</v>
      </c>
    </row>
    <row r="2255" spans="1:32" x14ac:dyDescent="0.25">
      <c r="A2255" t="s">
        <v>14010</v>
      </c>
      <c r="B2255" t="s">
        <v>26883</v>
      </c>
      <c r="C2255" t="str">
        <f>T("175.105")</f>
        <v>175.105</v>
      </c>
      <c r="X2255" t="s">
        <v>26883</v>
      </c>
      <c r="Y2255" t="s">
        <v>26884</v>
      </c>
      <c r="Z2255" t="s">
        <v>26885</v>
      </c>
      <c r="AA2255" t="s">
        <v>26886</v>
      </c>
      <c r="AB2255" t="s">
        <v>26887</v>
      </c>
      <c r="AC2255" t="s">
        <v>26888</v>
      </c>
      <c r="AD2255" t="s">
        <v>26889</v>
      </c>
      <c r="AE2255" t="s">
        <v>26890</v>
      </c>
      <c r="AF2255" t="s">
        <v>26891</v>
      </c>
    </row>
    <row r="2256" spans="1:32" x14ac:dyDescent="0.25">
      <c r="A2256" t="s">
        <v>14011</v>
      </c>
      <c r="B2256" t="s">
        <v>26892</v>
      </c>
      <c r="C2256" t="str">
        <f>T("175.300")</f>
        <v>175.300</v>
      </c>
      <c r="X2256" t="s">
        <v>26892</v>
      </c>
      <c r="Y2256" t="s">
        <v>26893</v>
      </c>
    </row>
    <row r="2257" spans="1:42" x14ac:dyDescent="0.25">
      <c r="A2257" t="s">
        <v>14012</v>
      </c>
      <c r="B2257" t="s">
        <v>26894</v>
      </c>
      <c r="X2257" t="s">
        <v>26894</v>
      </c>
      <c r="Y2257" t="s">
        <v>26895</v>
      </c>
    </row>
    <row r="2258" spans="1:42" x14ac:dyDescent="0.25">
      <c r="A2258" t="s">
        <v>14013</v>
      </c>
      <c r="B2258" t="s">
        <v>26896</v>
      </c>
      <c r="C2258" t="str">
        <f>T("175.105")</f>
        <v>175.105</v>
      </c>
      <c r="X2258" t="s">
        <v>26897</v>
      </c>
      <c r="Y2258" t="s">
        <v>26898</v>
      </c>
      <c r="Z2258" t="s">
        <v>26899</v>
      </c>
      <c r="AA2258" t="s">
        <v>26896</v>
      </c>
      <c r="AB2258" t="s">
        <v>26900</v>
      </c>
      <c r="AC2258" t="s">
        <v>26901</v>
      </c>
      <c r="AD2258" t="s">
        <v>26902</v>
      </c>
      <c r="AE2258" t="s">
        <v>26903</v>
      </c>
    </row>
    <row r="2259" spans="1:42" x14ac:dyDescent="0.25">
      <c r="A2259" t="s">
        <v>14014</v>
      </c>
      <c r="B2259" t="s">
        <v>26904</v>
      </c>
      <c r="C2259" t="str">
        <f>T("175.105")</f>
        <v>175.105</v>
      </c>
      <c r="D2259" t="str">
        <f>T("181.29")</f>
        <v>181.29</v>
      </c>
      <c r="X2259" t="s">
        <v>26904</v>
      </c>
      <c r="Y2259" t="s">
        <v>26905</v>
      </c>
      <c r="Z2259" t="s">
        <v>26906</v>
      </c>
      <c r="AA2259" t="s">
        <v>26907</v>
      </c>
      <c r="AB2259" t="s">
        <v>26908</v>
      </c>
      <c r="AC2259" t="s">
        <v>26909</v>
      </c>
    </row>
    <row r="2260" spans="1:42" x14ac:dyDescent="0.25">
      <c r="A2260" t="s">
        <v>14015</v>
      </c>
      <c r="B2260" t="s">
        <v>26910</v>
      </c>
      <c r="C2260" t="str">
        <f>T("175.105")</f>
        <v>175.105</v>
      </c>
      <c r="X2260" t="s">
        <v>26910</v>
      </c>
      <c r="Y2260" t="s">
        <v>26911</v>
      </c>
      <c r="Z2260" t="s">
        <v>26912</v>
      </c>
      <c r="AA2260" t="s">
        <v>26913</v>
      </c>
      <c r="AB2260" t="s">
        <v>26914</v>
      </c>
      <c r="AC2260" t="s">
        <v>26915</v>
      </c>
    </row>
    <row r="2261" spans="1:42" x14ac:dyDescent="0.25">
      <c r="A2261" t="s">
        <v>14016</v>
      </c>
      <c r="B2261" t="s">
        <v>26916</v>
      </c>
      <c r="C2261" t="str">
        <f>T("178.2010")</f>
        <v>178.2010</v>
      </c>
      <c r="X2261" t="s">
        <v>26917</v>
      </c>
      <c r="Y2261" t="s">
        <v>26918</v>
      </c>
      <c r="Z2261" t="s">
        <v>26919</v>
      </c>
      <c r="AA2261" t="s">
        <v>26920</v>
      </c>
      <c r="AB2261" t="s">
        <v>26921</v>
      </c>
    </row>
    <row r="2262" spans="1:42" x14ac:dyDescent="0.25">
      <c r="A2262" t="s">
        <v>14017</v>
      </c>
      <c r="B2262" t="s">
        <v>26922</v>
      </c>
      <c r="C2262" t="str">
        <f>T("177.2550")</f>
        <v>177.2550</v>
      </c>
      <c r="X2262" t="s">
        <v>26923</v>
      </c>
      <c r="Y2262" t="s">
        <v>26924</v>
      </c>
      <c r="Z2262" t="s">
        <v>26925</v>
      </c>
      <c r="AA2262" t="s">
        <v>26926</v>
      </c>
    </row>
    <row r="2263" spans="1:42" x14ac:dyDescent="0.25">
      <c r="A2263" t="s">
        <v>14021</v>
      </c>
      <c r="B2263" t="s">
        <v>26927</v>
      </c>
      <c r="C2263" t="str">
        <f>T("176.170")</f>
        <v>176.170</v>
      </c>
      <c r="X2263" t="s">
        <v>26928</v>
      </c>
      <c r="Y2263" t="s">
        <v>26927</v>
      </c>
      <c r="Z2263" t="s">
        <v>26929</v>
      </c>
      <c r="AA2263" t="s">
        <v>26930</v>
      </c>
      <c r="AB2263" t="s">
        <v>26931</v>
      </c>
    </row>
    <row r="2264" spans="1:42" x14ac:dyDescent="0.25">
      <c r="A2264" t="s">
        <v>14022</v>
      </c>
      <c r="B2264" t="s">
        <v>26932</v>
      </c>
      <c r="C2264" t="str">
        <f>T("175.105")</f>
        <v>175.105</v>
      </c>
      <c r="D2264" t="str">
        <f>T("177.1010")</f>
        <v>177.1010</v>
      </c>
      <c r="X2264" t="s">
        <v>26932</v>
      </c>
      <c r="Y2264" t="s">
        <v>26933</v>
      </c>
      <c r="Z2264" t="s">
        <v>26934</v>
      </c>
      <c r="AA2264" t="s">
        <v>26935</v>
      </c>
      <c r="AB2264" t="s">
        <v>26936</v>
      </c>
      <c r="AC2264" t="s">
        <v>26937</v>
      </c>
      <c r="AD2264" t="s">
        <v>26938</v>
      </c>
      <c r="AE2264" t="s">
        <v>26939</v>
      </c>
      <c r="AF2264" t="s">
        <v>26940</v>
      </c>
    </row>
    <row r="2265" spans="1:42" x14ac:dyDescent="0.25">
      <c r="A2265" t="s">
        <v>14023</v>
      </c>
      <c r="B2265" t="s">
        <v>26941</v>
      </c>
      <c r="C2265" t="str">
        <f>T("178.3520")</f>
        <v>178.3520</v>
      </c>
      <c r="X2265" t="s">
        <v>26942</v>
      </c>
      <c r="Y2265" t="s">
        <v>26943</v>
      </c>
      <c r="Z2265" t="s">
        <v>26944</v>
      </c>
      <c r="AA2265" t="s">
        <v>26945</v>
      </c>
      <c r="AB2265" t="s">
        <v>26946</v>
      </c>
      <c r="AC2265" t="s">
        <v>26947</v>
      </c>
      <c r="AD2265" t="s">
        <v>26948</v>
      </c>
      <c r="AE2265" t="s">
        <v>26949</v>
      </c>
      <c r="AF2265" t="s">
        <v>26950</v>
      </c>
      <c r="AG2265" t="s">
        <v>26951</v>
      </c>
      <c r="AH2265" t="s">
        <v>26952</v>
      </c>
      <c r="AI2265" t="s">
        <v>26953</v>
      </c>
      <c r="AJ2265" t="s">
        <v>26954</v>
      </c>
      <c r="AK2265" t="s">
        <v>26955</v>
      </c>
      <c r="AL2265" t="s">
        <v>26956</v>
      </c>
      <c r="AM2265" t="s">
        <v>26957</v>
      </c>
      <c r="AN2265" t="s">
        <v>26958</v>
      </c>
      <c r="AO2265" t="s">
        <v>26959</v>
      </c>
      <c r="AP2265" t="s">
        <v>26960</v>
      </c>
    </row>
    <row r="2266" spans="1:42" x14ac:dyDescent="0.25">
      <c r="A2266" t="s">
        <v>14024</v>
      </c>
      <c r="B2266" t="s">
        <v>26961</v>
      </c>
      <c r="X2266" t="s">
        <v>26961</v>
      </c>
      <c r="Y2266" t="s">
        <v>26962</v>
      </c>
      <c r="Z2266" t="s">
        <v>26963</v>
      </c>
      <c r="AA2266" t="s">
        <v>26964</v>
      </c>
      <c r="AB2266" t="s">
        <v>26965</v>
      </c>
      <c r="AC2266" t="s">
        <v>26966</v>
      </c>
    </row>
    <row r="2267" spans="1:42" x14ac:dyDescent="0.25">
      <c r="A2267" t="s">
        <v>8851</v>
      </c>
      <c r="B2267" t="s">
        <v>26967</v>
      </c>
      <c r="C2267" t="str">
        <f>T("175.105")</f>
        <v>175.105</v>
      </c>
      <c r="D2267" t="str">
        <f>T("175.300")</f>
        <v>175.300</v>
      </c>
      <c r="E2267" t="str">
        <f>T("181.27")</f>
        <v>181.27</v>
      </c>
      <c r="X2267" t="s">
        <v>26968</v>
      </c>
      <c r="Y2267" t="s">
        <v>26967</v>
      </c>
      <c r="Z2267" t="s">
        <v>26969</v>
      </c>
      <c r="AA2267" t="s">
        <v>26970</v>
      </c>
      <c r="AB2267" t="s">
        <v>26971</v>
      </c>
      <c r="AC2267" t="s">
        <v>26972</v>
      </c>
    </row>
    <row r="2268" spans="1:42" x14ac:dyDescent="0.25">
      <c r="A2268" t="s">
        <v>8581</v>
      </c>
      <c r="B2268" t="s">
        <v>26973</v>
      </c>
      <c r="C2268" t="str">
        <f>T("176.300")</f>
        <v>176.300</v>
      </c>
      <c r="D2268" t="str">
        <f>T("177.1655")</f>
        <v>177.1655</v>
      </c>
      <c r="E2268" t="str">
        <f>T("177.2440")</f>
        <v>177.2440</v>
      </c>
      <c r="X2268" t="s">
        <v>26974</v>
      </c>
      <c r="Y2268" t="s">
        <v>26975</v>
      </c>
      <c r="Z2268" t="s">
        <v>26976</v>
      </c>
      <c r="AA2268" t="s">
        <v>26977</v>
      </c>
      <c r="AB2268" t="s">
        <v>26978</v>
      </c>
      <c r="AC2268" t="s">
        <v>26979</v>
      </c>
      <c r="AD2268" t="s">
        <v>26980</v>
      </c>
      <c r="AE2268" t="s">
        <v>26981</v>
      </c>
      <c r="AF2268" t="s">
        <v>26982</v>
      </c>
    </row>
    <row r="2269" spans="1:42" x14ac:dyDescent="0.25">
      <c r="A2269" t="s">
        <v>14025</v>
      </c>
      <c r="B2269" t="s">
        <v>26983</v>
      </c>
      <c r="C2269" t="str">
        <f>T("177.1345")</f>
        <v>177.1345</v>
      </c>
      <c r="D2269" t="str">
        <f>T("177.1395")</f>
        <v>177.1395</v>
      </c>
      <c r="X2269" t="s">
        <v>26983</v>
      </c>
      <c r="Y2269" t="s">
        <v>26984</v>
      </c>
      <c r="Z2269" t="s">
        <v>26985</v>
      </c>
      <c r="AA2269" t="s">
        <v>26986</v>
      </c>
    </row>
    <row r="2270" spans="1:42" x14ac:dyDescent="0.25">
      <c r="A2270" t="s">
        <v>8533</v>
      </c>
      <c r="B2270" t="s">
        <v>26987</v>
      </c>
      <c r="C2270" t="str">
        <f>T("175.105")</f>
        <v>175.105</v>
      </c>
      <c r="D2270" t="str">
        <f>T("178.3800")</f>
        <v>178.3800</v>
      </c>
      <c r="X2270" t="s">
        <v>26987</v>
      </c>
      <c r="Y2270" t="s">
        <v>26988</v>
      </c>
      <c r="Z2270" t="s">
        <v>26989</v>
      </c>
      <c r="AA2270" t="s">
        <v>26990</v>
      </c>
      <c r="AB2270" t="s">
        <v>26991</v>
      </c>
      <c r="AC2270" t="s">
        <v>26992</v>
      </c>
    </row>
    <row r="2271" spans="1:42" x14ac:dyDescent="0.25">
      <c r="A2271" t="s">
        <v>8430</v>
      </c>
      <c r="B2271" t="s">
        <v>26993</v>
      </c>
      <c r="C2271" t="str">
        <f>T("178.1010")</f>
        <v>178.1010</v>
      </c>
      <c r="X2271" t="s">
        <v>26994</v>
      </c>
      <c r="Y2271" t="s">
        <v>26995</v>
      </c>
      <c r="Z2271" t="s">
        <v>26996</v>
      </c>
      <c r="AA2271" t="s">
        <v>26997</v>
      </c>
      <c r="AB2271" t="s">
        <v>26998</v>
      </c>
      <c r="AC2271" t="s">
        <v>26999</v>
      </c>
      <c r="AD2271" t="s">
        <v>27000</v>
      </c>
      <c r="AE2271" t="s">
        <v>26993</v>
      </c>
      <c r="AF2271" t="s">
        <v>27001</v>
      </c>
    </row>
    <row r="2272" spans="1:42" x14ac:dyDescent="0.25">
      <c r="A2272" t="s">
        <v>14028</v>
      </c>
      <c r="B2272" t="s">
        <v>27002</v>
      </c>
      <c r="C2272" t="str">
        <f>T("175.105")</f>
        <v>175.105</v>
      </c>
      <c r="X2272" t="s">
        <v>27002</v>
      </c>
      <c r="Y2272" t="s">
        <v>27003</v>
      </c>
      <c r="Z2272" t="s">
        <v>27004</v>
      </c>
      <c r="AA2272" t="s">
        <v>27005</v>
      </c>
    </row>
    <row r="2273" spans="1:35" x14ac:dyDescent="0.25">
      <c r="A2273" t="s">
        <v>8725</v>
      </c>
      <c r="B2273" t="s">
        <v>27006</v>
      </c>
      <c r="C2273" t="str">
        <f>T("175.105")</f>
        <v>175.105</v>
      </c>
      <c r="X2273" t="s">
        <v>27006</v>
      </c>
      <c r="Y2273" t="s">
        <v>27007</v>
      </c>
      <c r="Z2273" t="s">
        <v>27008</v>
      </c>
      <c r="AA2273" t="s">
        <v>27009</v>
      </c>
      <c r="AB2273" t="s">
        <v>27010</v>
      </c>
      <c r="AC2273" t="s">
        <v>27011</v>
      </c>
      <c r="AD2273" t="s">
        <v>27012</v>
      </c>
      <c r="AE2273" t="s">
        <v>27013</v>
      </c>
      <c r="AF2273" t="s">
        <v>27014</v>
      </c>
      <c r="AG2273" t="s">
        <v>27015</v>
      </c>
      <c r="AH2273" t="s">
        <v>27016</v>
      </c>
      <c r="AI2273" t="s">
        <v>27017</v>
      </c>
    </row>
    <row r="2274" spans="1:35" x14ac:dyDescent="0.25">
      <c r="A2274" t="s">
        <v>8558</v>
      </c>
      <c r="B2274" t="s">
        <v>27018</v>
      </c>
      <c r="C2274" t="str">
        <f>T("175.105")</f>
        <v>175.105</v>
      </c>
      <c r="D2274" t="str">
        <f>T("176.170")</f>
        <v>176.170</v>
      </c>
      <c r="E2274" t="str">
        <f>T("176.180")</f>
        <v>176.180</v>
      </c>
      <c r="X2274" t="s">
        <v>27018</v>
      </c>
      <c r="Y2274" t="s">
        <v>27019</v>
      </c>
      <c r="Z2274" t="s">
        <v>27020</v>
      </c>
      <c r="AA2274" t="s">
        <v>27021</v>
      </c>
      <c r="AB2274" t="s">
        <v>27022</v>
      </c>
      <c r="AC2274" t="s">
        <v>27023</v>
      </c>
      <c r="AD2274" t="s">
        <v>27024</v>
      </c>
      <c r="AE2274" t="s">
        <v>27025</v>
      </c>
      <c r="AF2274" t="s">
        <v>27026</v>
      </c>
      <c r="AG2274" t="s">
        <v>27027</v>
      </c>
    </row>
    <row r="2275" spans="1:35" x14ac:dyDescent="0.25">
      <c r="A2275" t="s">
        <v>14029</v>
      </c>
      <c r="B2275" t="s">
        <v>27028</v>
      </c>
      <c r="C2275" t="str">
        <f>T("175.105")</f>
        <v>175.105</v>
      </c>
      <c r="X2275" t="s">
        <v>27028</v>
      </c>
      <c r="Y2275" t="s">
        <v>27029</v>
      </c>
      <c r="Z2275" t="s">
        <v>27030</v>
      </c>
      <c r="AA2275" t="s">
        <v>27031</v>
      </c>
    </row>
    <row r="2276" spans="1:35" x14ac:dyDescent="0.25">
      <c r="A2276" t="s">
        <v>8854</v>
      </c>
      <c r="B2276" t="s">
        <v>27032</v>
      </c>
      <c r="C2276" t="str">
        <f>T("175.105")</f>
        <v>175.105</v>
      </c>
      <c r="D2276" t="str">
        <f>T("177.2600")</f>
        <v>177.2600</v>
      </c>
      <c r="E2276" t="str">
        <f>T("178.2010")</f>
        <v>178.2010</v>
      </c>
      <c r="X2276" t="s">
        <v>27032</v>
      </c>
      <c r="Y2276" t="s">
        <v>27033</v>
      </c>
      <c r="Z2276" t="s">
        <v>27034</v>
      </c>
      <c r="AA2276" t="s">
        <v>27035</v>
      </c>
      <c r="AB2276" t="s">
        <v>27036</v>
      </c>
    </row>
    <row r="2277" spans="1:35" x14ac:dyDescent="0.25">
      <c r="A2277" t="s">
        <v>14030</v>
      </c>
      <c r="B2277" t="s">
        <v>27037</v>
      </c>
      <c r="C2277" t="str">
        <f>T("177.2600")</f>
        <v>177.2600</v>
      </c>
      <c r="X2277" t="s">
        <v>27038</v>
      </c>
      <c r="Y2277" t="s">
        <v>27039</v>
      </c>
      <c r="Z2277" t="s">
        <v>27040</v>
      </c>
      <c r="AA2277" t="s">
        <v>27041</v>
      </c>
      <c r="AB2277" t="s">
        <v>27042</v>
      </c>
    </row>
    <row r="2278" spans="1:35" x14ac:dyDescent="0.25">
      <c r="A2278" t="s">
        <v>14031</v>
      </c>
      <c r="B2278" t="s">
        <v>27043</v>
      </c>
      <c r="C2278" t="str">
        <f>T("177.1655")</f>
        <v>177.1655</v>
      </c>
      <c r="D2278" t="str">
        <f>T("177.2440")</f>
        <v>177.2440</v>
      </c>
      <c r="X2278" t="s">
        <v>27044</v>
      </c>
      <c r="Y2278" t="s">
        <v>27045</v>
      </c>
      <c r="Z2278" t="s">
        <v>27046</v>
      </c>
      <c r="AA2278" t="s">
        <v>27047</v>
      </c>
      <c r="AB2278" t="s">
        <v>27048</v>
      </c>
    </row>
    <row r="2279" spans="1:35" x14ac:dyDescent="0.25">
      <c r="A2279" t="s">
        <v>14032</v>
      </c>
      <c r="B2279" t="s">
        <v>27049</v>
      </c>
      <c r="X2279" t="s">
        <v>27049</v>
      </c>
      <c r="Y2279" t="s">
        <v>27050</v>
      </c>
      <c r="Z2279" t="s">
        <v>27051</v>
      </c>
      <c r="AA2279" t="s">
        <v>27052</v>
      </c>
      <c r="AB2279" t="s">
        <v>27053</v>
      </c>
    </row>
    <row r="2280" spans="1:35" x14ac:dyDescent="0.25">
      <c r="A2280" t="s">
        <v>14033</v>
      </c>
      <c r="B2280" t="s">
        <v>27054</v>
      </c>
      <c r="C2280" t="str">
        <f>T("176.170")</f>
        <v>176.170</v>
      </c>
      <c r="D2280" t="str">
        <f>T("177.1520")</f>
        <v>177.1520</v>
      </c>
      <c r="X2280" t="s">
        <v>27054</v>
      </c>
      <c r="Y2280" t="s">
        <v>27055</v>
      </c>
      <c r="Z2280" t="s">
        <v>27056</v>
      </c>
      <c r="AA2280" t="s">
        <v>27057</v>
      </c>
    </row>
    <row r="2281" spans="1:35" x14ac:dyDescent="0.25">
      <c r="A2281" t="s">
        <v>8649</v>
      </c>
      <c r="B2281" t="s">
        <v>27058</v>
      </c>
      <c r="C2281" t="str">
        <f>T("175.105")</f>
        <v>175.105</v>
      </c>
      <c r="D2281" t="str">
        <f>T("176.170")</f>
        <v>176.170</v>
      </c>
      <c r="E2281" t="str">
        <f>T("176.180")</f>
        <v>176.180</v>
      </c>
      <c r="F2281" t="str">
        <f>T("176.210")</f>
        <v>176.210</v>
      </c>
      <c r="G2281" t="str">
        <f>T("177.2260")</f>
        <v>177.2260</v>
      </c>
      <c r="H2281" t="str">
        <f>T("177.2420")</f>
        <v>177.2420</v>
      </c>
      <c r="I2281" t="str">
        <f>T("177.2800")</f>
        <v>177.2800</v>
      </c>
      <c r="X2281" t="s">
        <v>27058</v>
      </c>
      <c r="Y2281" t="s">
        <v>27059</v>
      </c>
      <c r="Z2281" t="s">
        <v>27060</v>
      </c>
      <c r="AA2281" t="s">
        <v>27061</v>
      </c>
      <c r="AB2281" t="s">
        <v>27062</v>
      </c>
    </row>
    <row r="2282" spans="1:35" x14ac:dyDescent="0.25">
      <c r="A2282" t="s">
        <v>14034</v>
      </c>
      <c r="B2282" t="s">
        <v>27063</v>
      </c>
      <c r="C2282" t="str">
        <f>T("175.105")</f>
        <v>175.105</v>
      </c>
      <c r="X2282" t="s">
        <v>27063</v>
      </c>
      <c r="Y2282" t="s">
        <v>27064</v>
      </c>
      <c r="Z2282" t="s">
        <v>27065</v>
      </c>
      <c r="AA2282" t="s">
        <v>27066</v>
      </c>
    </row>
    <row r="2283" spans="1:35" x14ac:dyDescent="0.25">
      <c r="A2283" t="s">
        <v>14035</v>
      </c>
      <c r="B2283" t="s">
        <v>27067</v>
      </c>
      <c r="C2283" t="str">
        <f>T("175.105")</f>
        <v>175.105</v>
      </c>
      <c r="D2283" t="str">
        <f>T("175.300")</f>
        <v>175.300</v>
      </c>
      <c r="E2283" t="str">
        <f>T("175.320")</f>
        <v>175.320</v>
      </c>
      <c r="F2283" t="str">
        <f>T("177.1390")</f>
        <v>177.1390</v>
      </c>
      <c r="X2283" t="s">
        <v>27068</v>
      </c>
      <c r="Y2283" t="s">
        <v>27069</v>
      </c>
      <c r="Z2283" t="s">
        <v>27070</v>
      </c>
    </row>
    <row r="2284" spans="1:35" x14ac:dyDescent="0.25">
      <c r="A2284" t="s">
        <v>14036</v>
      </c>
      <c r="B2284" t="s">
        <v>27071</v>
      </c>
      <c r="C2284" t="str">
        <f>T("175.105")</f>
        <v>175.105</v>
      </c>
      <c r="X2284" t="s">
        <v>27071</v>
      </c>
      <c r="Y2284" t="s">
        <v>27072</v>
      </c>
      <c r="Z2284" t="s">
        <v>27073</v>
      </c>
      <c r="AA2284" t="s">
        <v>27074</v>
      </c>
      <c r="AB2284" t="s">
        <v>27075</v>
      </c>
    </row>
    <row r="2285" spans="1:35" x14ac:dyDescent="0.25">
      <c r="A2285" t="s">
        <v>14037</v>
      </c>
      <c r="B2285" t="s">
        <v>27076</v>
      </c>
      <c r="C2285" t="str">
        <f>T("177.2600")</f>
        <v>177.2600</v>
      </c>
      <c r="X2285" t="s">
        <v>27076</v>
      </c>
      <c r="Y2285" t="s">
        <v>27077</v>
      </c>
      <c r="Z2285" t="s">
        <v>27078</v>
      </c>
    </row>
    <row r="2286" spans="1:35" x14ac:dyDescent="0.25">
      <c r="A2286" t="s">
        <v>14038</v>
      </c>
      <c r="B2286" t="s">
        <v>27079</v>
      </c>
      <c r="C2286" t="str">
        <f>T("177.1630")</f>
        <v>177.1630</v>
      </c>
      <c r="X2286" t="s">
        <v>27079</v>
      </c>
      <c r="Y2286" t="s">
        <v>27080</v>
      </c>
      <c r="Z2286" t="s">
        <v>27081</v>
      </c>
      <c r="AA2286" t="s">
        <v>27082</v>
      </c>
      <c r="AB2286" t="s">
        <v>27083</v>
      </c>
      <c r="AC2286" t="s">
        <v>27084</v>
      </c>
    </row>
    <row r="2287" spans="1:35" x14ac:dyDescent="0.25">
      <c r="A2287" t="s">
        <v>14039</v>
      </c>
      <c r="B2287" t="s">
        <v>27085</v>
      </c>
      <c r="C2287" t="str">
        <f>T("177.2600")</f>
        <v>177.2600</v>
      </c>
      <c r="X2287" t="s">
        <v>27086</v>
      </c>
      <c r="Y2287" t="s">
        <v>27087</v>
      </c>
      <c r="Z2287" t="s">
        <v>27088</v>
      </c>
      <c r="AA2287" t="s">
        <v>27089</v>
      </c>
      <c r="AB2287" t="s">
        <v>27090</v>
      </c>
      <c r="AC2287" t="s">
        <v>27091</v>
      </c>
    </row>
    <row r="2288" spans="1:35" x14ac:dyDescent="0.25">
      <c r="A2288" t="s">
        <v>14041</v>
      </c>
      <c r="B2288" t="s">
        <v>27092</v>
      </c>
      <c r="C2288" t="str">
        <f>T("177.1650")</f>
        <v>177.1650</v>
      </c>
      <c r="X2288" t="s">
        <v>27093</v>
      </c>
      <c r="Y2288" t="s">
        <v>27092</v>
      </c>
      <c r="Z2288" t="s">
        <v>27094</v>
      </c>
    </row>
    <row r="2289" spans="1:37" x14ac:dyDescent="0.25">
      <c r="A2289" t="s">
        <v>14042</v>
      </c>
      <c r="B2289" t="s">
        <v>27095</v>
      </c>
      <c r="C2289" t="str">
        <f>T("175.105")</f>
        <v>175.105</v>
      </c>
      <c r="D2289" t="str">
        <f>T("175.300")</f>
        <v>175.300</v>
      </c>
      <c r="X2289" t="s">
        <v>27095</v>
      </c>
      <c r="Y2289" t="s">
        <v>27096</v>
      </c>
      <c r="Z2289" t="s">
        <v>27097</v>
      </c>
      <c r="AA2289" t="s">
        <v>27098</v>
      </c>
      <c r="AB2289" t="s">
        <v>27099</v>
      </c>
    </row>
    <row r="2290" spans="1:37" x14ac:dyDescent="0.25">
      <c r="A2290" t="s">
        <v>14046</v>
      </c>
      <c r="B2290" t="s">
        <v>27100</v>
      </c>
      <c r="C2290" t="str">
        <f>T("177.1210")</f>
        <v>177.1210</v>
      </c>
      <c r="X2290" t="s">
        <v>27100</v>
      </c>
      <c r="Y2290" t="s">
        <v>27101</v>
      </c>
    </row>
    <row r="2291" spans="1:37" x14ac:dyDescent="0.25">
      <c r="A2291" t="s">
        <v>8561</v>
      </c>
      <c r="B2291" t="s">
        <v>27102</v>
      </c>
      <c r="X2291" t="s">
        <v>27102</v>
      </c>
      <c r="Y2291" t="s">
        <v>27103</v>
      </c>
      <c r="Z2291" t="s">
        <v>27104</v>
      </c>
      <c r="AA2291" t="s">
        <v>27105</v>
      </c>
      <c r="AB2291" t="s">
        <v>27106</v>
      </c>
      <c r="AC2291" t="s">
        <v>27107</v>
      </c>
    </row>
    <row r="2292" spans="1:37" x14ac:dyDescent="0.25">
      <c r="A2292" t="s">
        <v>14053</v>
      </c>
      <c r="B2292" t="s">
        <v>27108</v>
      </c>
      <c r="C2292" t="str">
        <f>T("176.170")</f>
        <v>176.170</v>
      </c>
      <c r="X2292" t="s">
        <v>27108</v>
      </c>
    </row>
    <row r="2293" spans="1:37" x14ac:dyDescent="0.25">
      <c r="A2293" t="s">
        <v>14054</v>
      </c>
      <c r="B2293" t="s">
        <v>27109</v>
      </c>
      <c r="C2293" t="str">
        <f>T("176.170")</f>
        <v>176.170</v>
      </c>
      <c r="X2293" t="s">
        <v>27109</v>
      </c>
      <c r="Y2293" t="s">
        <v>27110</v>
      </c>
      <c r="Z2293" t="s">
        <v>27111</v>
      </c>
      <c r="AA2293" t="s">
        <v>27112</v>
      </c>
      <c r="AB2293" t="s">
        <v>27113</v>
      </c>
    </row>
    <row r="2294" spans="1:37" x14ac:dyDescent="0.25">
      <c r="A2294" t="s">
        <v>14055</v>
      </c>
      <c r="B2294" t="s">
        <v>27114</v>
      </c>
      <c r="C2294" t="str">
        <f>T("178.3870")</f>
        <v>178.3870</v>
      </c>
      <c r="X2294" t="s">
        <v>27115</v>
      </c>
      <c r="Y2294" t="s">
        <v>27114</v>
      </c>
      <c r="Z2294" t="s">
        <v>27116</v>
      </c>
      <c r="AA2294" t="s">
        <v>27117</v>
      </c>
      <c r="AB2294" t="s">
        <v>27118</v>
      </c>
      <c r="AC2294" t="s">
        <v>27119</v>
      </c>
      <c r="AD2294" t="s">
        <v>27120</v>
      </c>
      <c r="AE2294" t="s">
        <v>27121</v>
      </c>
      <c r="AF2294" t="s">
        <v>27122</v>
      </c>
      <c r="AG2294" t="s">
        <v>27123</v>
      </c>
      <c r="AH2294" t="s">
        <v>27124</v>
      </c>
      <c r="AI2294" t="s">
        <v>27125</v>
      </c>
      <c r="AJ2294" t="s">
        <v>27126</v>
      </c>
    </row>
    <row r="2295" spans="1:37" x14ac:dyDescent="0.25">
      <c r="A2295" t="s">
        <v>14058</v>
      </c>
      <c r="B2295" t="s">
        <v>27127</v>
      </c>
      <c r="C2295" t="str">
        <f>T("177.2480")</f>
        <v>177.2480</v>
      </c>
      <c r="X2295" t="s">
        <v>27127</v>
      </c>
      <c r="Y2295" t="s">
        <v>27128</v>
      </c>
      <c r="Z2295" t="s">
        <v>27129</v>
      </c>
      <c r="AA2295" t="s">
        <v>27130</v>
      </c>
      <c r="AB2295" t="s">
        <v>27131</v>
      </c>
    </row>
    <row r="2296" spans="1:37" x14ac:dyDescent="0.25">
      <c r="A2296" t="s">
        <v>14059</v>
      </c>
      <c r="B2296" t="s">
        <v>27132</v>
      </c>
      <c r="C2296" t="str">
        <f>T("177.1380")</f>
        <v>177.1380</v>
      </c>
      <c r="X2296" t="s">
        <v>27133</v>
      </c>
      <c r="Y2296" t="s">
        <v>27134</v>
      </c>
      <c r="Z2296" t="s">
        <v>27135</v>
      </c>
      <c r="AA2296" t="s">
        <v>27136</v>
      </c>
      <c r="AB2296" t="s">
        <v>27137</v>
      </c>
      <c r="AC2296" t="s">
        <v>27138</v>
      </c>
      <c r="AD2296" t="s">
        <v>27139</v>
      </c>
      <c r="AE2296" t="s">
        <v>27132</v>
      </c>
    </row>
    <row r="2297" spans="1:37" x14ac:dyDescent="0.25">
      <c r="A2297" t="s">
        <v>14060</v>
      </c>
      <c r="B2297" t="s">
        <v>27140</v>
      </c>
      <c r="C2297" t="str">
        <f>T("175.105")</f>
        <v>175.105</v>
      </c>
      <c r="D2297" t="str">
        <f>T("175.300")</f>
        <v>175.300</v>
      </c>
      <c r="E2297" t="str">
        <f>T("177.1550")</f>
        <v>177.1550</v>
      </c>
      <c r="F2297" t="str">
        <f>T("177.1556")</f>
        <v>177.1556</v>
      </c>
      <c r="X2297" t="s">
        <v>27140</v>
      </c>
      <c r="Y2297" t="s">
        <v>27141</v>
      </c>
      <c r="Z2297" t="s">
        <v>27142</v>
      </c>
      <c r="AA2297" t="s">
        <v>27143</v>
      </c>
      <c r="AB2297" t="s">
        <v>27144</v>
      </c>
      <c r="AC2297" t="s">
        <v>27145</v>
      </c>
      <c r="AD2297" t="s">
        <v>27146</v>
      </c>
      <c r="AE2297" t="s">
        <v>27147</v>
      </c>
      <c r="AF2297" t="s">
        <v>27148</v>
      </c>
    </row>
    <row r="2298" spans="1:37" x14ac:dyDescent="0.25">
      <c r="A2298" t="s">
        <v>14061</v>
      </c>
      <c r="B2298" t="s">
        <v>27149</v>
      </c>
      <c r="C2298" t="str">
        <f>T("175.105")</f>
        <v>175.105</v>
      </c>
      <c r="D2298" t="str">
        <f>T("175.300")</f>
        <v>175.300</v>
      </c>
      <c r="E2298" t="str">
        <f>T("176.170")</f>
        <v>176.170</v>
      </c>
      <c r="F2298" t="str">
        <f>T("176.180")</f>
        <v>176.180</v>
      </c>
      <c r="G2298" t="str">
        <f>T("177.1200")</f>
        <v>177.1200</v>
      </c>
      <c r="X2298" t="s">
        <v>27150</v>
      </c>
      <c r="Y2298" t="s">
        <v>27151</v>
      </c>
      <c r="Z2298" t="s">
        <v>27152</v>
      </c>
      <c r="AA2298" t="s">
        <v>27153</v>
      </c>
      <c r="AB2298" t="s">
        <v>27154</v>
      </c>
      <c r="AC2298" t="s">
        <v>27149</v>
      </c>
      <c r="AD2298" t="s">
        <v>27155</v>
      </c>
      <c r="AE2298" t="s">
        <v>27156</v>
      </c>
    </row>
    <row r="2299" spans="1:37" x14ac:dyDescent="0.25">
      <c r="A2299" t="s">
        <v>14062</v>
      </c>
      <c r="B2299" t="s">
        <v>27157</v>
      </c>
      <c r="C2299" t="str">
        <f>T("175.105")</f>
        <v>175.105</v>
      </c>
      <c r="D2299" t="str">
        <f>T("175.300")</f>
        <v>175.300</v>
      </c>
      <c r="E2299" t="str">
        <f>T("175.320")</f>
        <v>175.320</v>
      </c>
      <c r="F2299" t="str">
        <f>T("176.180")</f>
        <v>176.180</v>
      </c>
      <c r="G2299" t="str">
        <f>T("177.1010")</f>
        <v>177.1010</v>
      </c>
      <c r="H2299" t="str">
        <f>T("177.1200")</f>
        <v>177.1200</v>
      </c>
      <c r="I2299" t="str">
        <f>T("177.2250")</f>
        <v>177.2250</v>
      </c>
      <c r="J2299" t="str">
        <f>T("178.2650")</f>
        <v>178.2650</v>
      </c>
      <c r="K2299" t="str">
        <f>T("179.45")</f>
        <v>179.45</v>
      </c>
      <c r="X2299" t="s">
        <v>27158</v>
      </c>
      <c r="Y2299" t="s">
        <v>27159</v>
      </c>
      <c r="Z2299" t="s">
        <v>27160</v>
      </c>
      <c r="AA2299" t="s">
        <v>27161</v>
      </c>
      <c r="AB2299" t="s">
        <v>27162</v>
      </c>
      <c r="AC2299" t="s">
        <v>27163</v>
      </c>
      <c r="AD2299" t="s">
        <v>27157</v>
      </c>
    </row>
    <row r="2300" spans="1:37" x14ac:dyDescent="0.25">
      <c r="A2300" t="s">
        <v>14063</v>
      </c>
      <c r="B2300" t="s">
        <v>27164</v>
      </c>
      <c r="C2300" t="str">
        <f>T("178.3760")</f>
        <v>178.3760</v>
      </c>
      <c r="X2300" t="s">
        <v>27164</v>
      </c>
      <c r="Y2300" t="s">
        <v>27165</v>
      </c>
      <c r="Z2300" t="s">
        <v>27166</v>
      </c>
      <c r="AA2300" t="s">
        <v>27167</v>
      </c>
      <c r="AB2300" t="s">
        <v>27168</v>
      </c>
      <c r="AC2300" t="s">
        <v>27169</v>
      </c>
      <c r="AD2300" t="s">
        <v>27170</v>
      </c>
      <c r="AE2300" t="s">
        <v>27171</v>
      </c>
      <c r="AF2300" t="s">
        <v>27172</v>
      </c>
      <c r="AG2300" t="s">
        <v>27173</v>
      </c>
      <c r="AH2300" t="s">
        <v>27174</v>
      </c>
      <c r="AI2300" t="s">
        <v>27175</v>
      </c>
      <c r="AJ2300" t="s">
        <v>27176</v>
      </c>
      <c r="AK2300" t="s">
        <v>27177</v>
      </c>
    </row>
    <row r="2301" spans="1:37" x14ac:dyDescent="0.25">
      <c r="A2301" t="s">
        <v>14064</v>
      </c>
      <c r="B2301" t="s">
        <v>27178</v>
      </c>
      <c r="C2301" t="str">
        <f>T("176.170")</f>
        <v>176.170</v>
      </c>
      <c r="X2301" t="s">
        <v>27179</v>
      </c>
      <c r="Y2301" t="s">
        <v>27180</v>
      </c>
      <c r="Z2301" t="s">
        <v>27181</v>
      </c>
      <c r="AA2301" t="s">
        <v>27182</v>
      </c>
      <c r="AB2301" t="s">
        <v>27183</v>
      </c>
      <c r="AC2301" t="s">
        <v>27184</v>
      </c>
    </row>
    <row r="2302" spans="1:37" x14ac:dyDescent="0.25">
      <c r="A2302" t="s">
        <v>14065</v>
      </c>
      <c r="B2302" t="s">
        <v>27185</v>
      </c>
      <c r="C2302" t="str">
        <f t="shared" ref="C2302:C2309" si="12">T("175.105")</f>
        <v>175.105</v>
      </c>
      <c r="D2302" t="str">
        <f>T("175.320")</f>
        <v>175.320</v>
      </c>
      <c r="E2302" t="str">
        <f>T("176.170")</f>
        <v>176.170</v>
      </c>
      <c r="F2302" t="str">
        <f>T("177.1200")</f>
        <v>177.1200</v>
      </c>
      <c r="X2302" t="s">
        <v>27185</v>
      </c>
      <c r="Y2302" t="s">
        <v>27186</v>
      </c>
      <c r="Z2302" t="s">
        <v>27187</v>
      </c>
      <c r="AA2302" t="s">
        <v>27188</v>
      </c>
      <c r="AB2302" t="s">
        <v>27189</v>
      </c>
      <c r="AC2302" t="s">
        <v>27190</v>
      </c>
    </row>
    <row r="2303" spans="1:37" x14ac:dyDescent="0.25">
      <c r="A2303" t="s">
        <v>14066</v>
      </c>
      <c r="B2303" t="s">
        <v>27191</v>
      </c>
      <c r="C2303" t="str">
        <f t="shared" si="12"/>
        <v>175.105</v>
      </c>
      <c r="D2303" t="str">
        <f>T("175.300")</f>
        <v>175.300</v>
      </c>
      <c r="E2303" t="str">
        <f>T("175.320")</f>
        <v>175.320</v>
      </c>
      <c r="F2303" t="str">
        <f>T("176.170")</f>
        <v>176.170</v>
      </c>
      <c r="G2303" t="str">
        <f>T("176.180")</f>
        <v>176.180</v>
      </c>
      <c r="H2303" t="str">
        <f>T("177.1200")</f>
        <v>177.1200</v>
      </c>
      <c r="I2303" t="str">
        <f>T("177.2800")</f>
        <v>177.2800</v>
      </c>
      <c r="X2303" t="s">
        <v>27191</v>
      </c>
      <c r="Y2303" t="s">
        <v>27192</v>
      </c>
      <c r="Z2303" t="s">
        <v>27193</v>
      </c>
      <c r="AA2303" t="s">
        <v>27194</v>
      </c>
      <c r="AB2303" t="s">
        <v>27195</v>
      </c>
    </row>
    <row r="2304" spans="1:37" x14ac:dyDescent="0.25">
      <c r="A2304" t="s">
        <v>11772</v>
      </c>
      <c r="B2304" t="s">
        <v>27196</v>
      </c>
      <c r="C2304" t="str">
        <f t="shared" si="12"/>
        <v>175.105</v>
      </c>
      <c r="D2304" t="str">
        <f>T("175.300")</f>
        <v>175.300</v>
      </c>
      <c r="E2304" t="str">
        <f>T("175.320")</f>
        <v>175.320</v>
      </c>
      <c r="F2304" t="str">
        <f>T("176.180")</f>
        <v>176.180</v>
      </c>
      <c r="X2304" t="s">
        <v>27196</v>
      </c>
      <c r="Y2304" t="s">
        <v>27197</v>
      </c>
      <c r="Z2304" t="s">
        <v>27198</v>
      </c>
      <c r="AA2304" t="s">
        <v>27199</v>
      </c>
      <c r="AB2304" t="s">
        <v>27200</v>
      </c>
      <c r="AC2304" t="s">
        <v>27201</v>
      </c>
    </row>
    <row r="2305" spans="1:32" x14ac:dyDescent="0.25">
      <c r="A2305" t="s">
        <v>11773</v>
      </c>
      <c r="B2305" t="s">
        <v>27202</v>
      </c>
      <c r="C2305" t="str">
        <f t="shared" si="12"/>
        <v>175.105</v>
      </c>
      <c r="X2305" t="s">
        <v>27202</v>
      </c>
      <c r="Y2305" t="s">
        <v>27203</v>
      </c>
      <c r="Z2305" t="s">
        <v>27204</v>
      </c>
      <c r="AA2305" t="s">
        <v>27205</v>
      </c>
      <c r="AB2305" t="s">
        <v>27206</v>
      </c>
      <c r="AC2305" t="s">
        <v>27207</v>
      </c>
    </row>
    <row r="2306" spans="1:32" x14ac:dyDescent="0.25">
      <c r="A2306" t="s">
        <v>14067</v>
      </c>
      <c r="B2306" t="s">
        <v>27208</v>
      </c>
      <c r="C2306" t="str">
        <f t="shared" si="12"/>
        <v>175.105</v>
      </c>
      <c r="D2306" t="str">
        <f>T("175.300")</f>
        <v>175.300</v>
      </c>
      <c r="E2306" t="str">
        <f>T("177.1520")</f>
        <v>177.1520</v>
      </c>
      <c r="X2306" t="s">
        <v>27208</v>
      </c>
      <c r="Y2306" t="s">
        <v>27209</v>
      </c>
      <c r="Z2306" t="s">
        <v>27210</v>
      </c>
      <c r="AA2306" t="s">
        <v>27211</v>
      </c>
      <c r="AB2306" t="s">
        <v>27212</v>
      </c>
    </row>
    <row r="2307" spans="1:32" x14ac:dyDescent="0.25">
      <c r="A2307" t="s">
        <v>11774</v>
      </c>
      <c r="B2307" t="s">
        <v>27213</v>
      </c>
      <c r="C2307" t="str">
        <f t="shared" si="12"/>
        <v>175.105</v>
      </c>
      <c r="D2307" t="str">
        <f>T("175.300")</f>
        <v>175.300</v>
      </c>
      <c r="E2307" t="str">
        <f>T("175.320")</f>
        <v>175.320</v>
      </c>
      <c r="F2307" t="str">
        <f>T("177.1460")</f>
        <v>177.1460</v>
      </c>
      <c r="G2307" t="str">
        <f>T("177.1630")</f>
        <v>177.1630</v>
      </c>
      <c r="H2307" t="str">
        <f>T("177.2260")</f>
        <v>177.2260</v>
      </c>
      <c r="I2307" t="str">
        <f>T("181.30")</f>
        <v>181.30</v>
      </c>
      <c r="X2307" t="s">
        <v>27213</v>
      </c>
      <c r="Y2307" t="s">
        <v>27214</v>
      </c>
      <c r="Z2307" t="s">
        <v>27215</v>
      </c>
      <c r="AA2307" t="s">
        <v>27216</v>
      </c>
      <c r="AB2307" t="s">
        <v>27217</v>
      </c>
      <c r="AC2307" t="s">
        <v>27218</v>
      </c>
      <c r="AD2307" t="s">
        <v>27219</v>
      </c>
      <c r="AE2307" t="s">
        <v>27220</v>
      </c>
      <c r="AF2307" t="s">
        <v>27221</v>
      </c>
    </row>
    <row r="2308" spans="1:32" x14ac:dyDescent="0.25">
      <c r="A2308" t="s">
        <v>11775</v>
      </c>
      <c r="B2308" t="s">
        <v>27222</v>
      </c>
      <c r="C2308" t="str">
        <f t="shared" si="12"/>
        <v>175.105</v>
      </c>
      <c r="D2308" t="str">
        <f>T("176.1632")</f>
        <v>176.1632</v>
      </c>
      <c r="E2308" t="str">
        <f>T("177.1680")</f>
        <v>177.1680</v>
      </c>
      <c r="X2308" t="s">
        <v>27222</v>
      </c>
      <c r="Y2308" t="s">
        <v>27223</v>
      </c>
      <c r="Z2308" t="s">
        <v>27224</v>
      </c>
      <c r="AA2308" t="s">
        <v>27225</v>
      </c>
      <c r="AB2308" t="s">
        <v>27226</v>
      </c>
      <c r="AC2308" t="s">
        <v>27227</v>
      </c>
    </row>
    <row r="2309" spans="1:32" x14ac:dyDescent="0.25">
      <c r="A2309" t="s">
        <v>11776</v>
      </c>
      <c r="B2309" t="s">
        <v>27228</v>
      </c>
      <c r="C2309" t="str">
        <f t="shared" si="12"/>
        <v>175.105</v>
      </c>
      <c r="X2309" t="s">
        <v>27228</v>
      </c>
      <c r="Y2309" t="s">
        <v>27229</v>
      </c>
      <c r="Z2309" t="s">
        <v>27230</v>
      </c>
      <c r="AA2309" t="s">
        <v>27231</v>
      </c>
      <c r="AB2309" t="s">
        <v>27232</v>
      </c>
    </row>
    <row r="2310" spans="1:32" x14ac:dyDescent="0.25">
      <c r="A2310" t="s">
        <v>14068</v>
      </c>
      <c r="B2310" t="s">
        <v>27233</v>
      </c>
      <c r="C2310" t="str">
        <f>T("176.180")</f>
        <v>176.180</v>
      </c>
      <c r="D2310" t="str">
        <f>T("176.210")</f>
        <v>176.210</v>
      </c>
      <c r="E2310" t="str">
        <f>T("178.3570")</f>
        <v>178.3570</v>
      </c>
      <c r="F2310" t="str">
        <f>T("178.3910")</f>
        <v>178.3910</v>
      </c>
      <c r="X2310" t="s">
        <v>27234</v>
      </c>
      <c r="Y2310" t="s">
        <v>27235</v>
      </c>
      <c r="Z2310" t="s">
        <v>27236</v>
      </c>
      <c r="AA2310" t="s">
        <v>27237</v>
      </c>
      <c r="AB2310" t="s">
        <v>27238</v>
      </c>
      <c r="AC2310" t="s">
        <v>27233</v>
      </c>
    </row>
    <row r="2311" spans="1:32" x14ac:dyDescent="0.25">
      <c r="A2311" t="s">
        <v>14069</v>
      </c>
      <c r="B2311" t="s">
        <v>27239</v>
      </c>
      <c r="C2311" t="str">
        <f t="shared" ref="C2311:C2319" si="13">T("175.105")</f>
        <v>175.105</v>
      </c>
      <c r="D2311" t="str">
        <f>T("175.300")</f>
        <v>175.300</v>
      </c>
      <c r="E2311" t="str">
        <f>T("176.180")</f>
        <v>176.180</v>
      </c>
      <c r="F2311" t="str">
        <f>T("177.1010")</f>
        <v>177.1010</v>
      </c>
      <c r="G2311" t="str">
        <f>T("177.1200")</f>
        <v>177.1200</v>
      </c>
      <c r="H2311" t="str">
        <f>T("177.1210")</f>
        <v>177.1210</v>
      </c>
      <c r="I2311" t="str">
        <f>T("177.2600")</f>
        <v>177.2600</v>
      </c>
      <c r="X2311" t="s">
        <v>27239</v>
      </c>
      <c r="Y2311" t="s">
        <v>27240</v>
      </c>
      <c r="Z2311" t="s">
        <v>27241</v>
      </c>
      <c r="AA2311" t="s">
        <v>27242</v>
      </c>
      <c r="AB2311" t="s">
        <v>27243</v>
      </c>
    </row>
    <row r="2312" spans="1:32" x14ac:dyDescent="0.25">
      <c r="A2312" t="s">
        <v>14070</v>
      </c>
      <c r="B2312" t="s">
        <v>27244</v>
      </c>
      <c r="C2312" t="str">
        <f t="shared" si="13"/>
        <v>175.105</v>
      </c>
      <c r="D2312" t="str">
        <f>T("175.125")</f>
        <v>175.125</v>
      </c>
      <c r="E2312" t="str">
        <f>T("175.300")</f>
        <v>175.300</v>
      </c>
      <c r="F2312" t="str">
        <f>T("175.320")</f>
        <v>175.320</v>
      </c>
      <c r="G2312" t="str">
        <f>T("176.180")</f>
        <v>176.180</v>
      </c>
      <c r="H2312" t="str">
        <f>T("177.1010")</f>
        <v>177.1010</v>
      </c>
      <c r="I2312" t="str">
        <f>T("177.1200")</f>
        <v>177.1200</v>
      </c>
      <c r="J2312" t="str">
        <f>T("177.2600")</f>
        <v>177.2600</v>
      </c>
      <c r="K2312" t="str">
        <f>T("181.32")</f>
        <v>181.32</v>
      </c>
      <c r="X2312" t="s">
        <v>27244</v>
      </c>
      <c r="Y2312" t="s">
        <v>27245</v>
      </c>
      <c r="Z2312" t="s">
        <v>27246</v>
      </c>
      <c r="AA2312" t="s">
        <v>27247</v>
      </c>
    </row>
    <row r="2313" spans="1:32" x14ac:dyDescent="0.25">
      <c r="A2313" t="s">
        <v>14071</v>
      </c>
      <c r="B2313" t="s">
        <v>27248</v>
      </c>
      <c r="C2313" t="str">
        <f t="shared" si="13"/>
        <v>175.105</v>
      </c>
      <c r="D2313" t="str">
        <f>T("175.300")</f>
        <v>175.300</v>
      </c>
      <c r="E2313" t="str">
        <f>T("175.320")</f>
        <v>175.320</v>
      </c>
      <c r="F2313" t="str">
        <f>T("176.180")</f>
        <v>176.180</v>
      </c>
      <c r="G2313" t="str">
        <f>T("177.1010")</f>
        <v>177.1010</v>
      </c>
      <c r="H2313" t="str">
        <f>T("181.30")</f>
        <v>181.30</v>
      </c>
      <c r="X2313" t="s">
        <v>27249</v>
      </c>
      <c r="Y2313" t="s">
        <v>27250</v>
      </c>
      <c r="Z2313" t="s">
        <v>27251</v>
      </c>
      <c r="AA2313" t="s">
        <v>27252</v>
      </c>
      <c r="AB2313" t="s">
        <v>27248</v>
      </c>
      <c r="AC2313" t="s">
        <v>27253</v>
      </c>
    </row>
    <row r="2314" spans="1:32" x14ac:dyDescent="0.25">
      <c r="A2314" t="s">
        <v>14072</v>
      </c>
      <c r="B2314" t="s">
        <v>27254</v>
      </c>
      <c r="C2314" t="str">
        <f t="shared" si="13"/>
        <v>175.105</v>
      </c>
      <c r="D2314" t="str">
        <f>T("175.300")</f>
        <v>175.300</v>
      </c>
      <c r="E2314" t="str">
        <f>T("175.320")</f>
        <v>175.320</v>
      </c>
      <c r="F2314" t="str">
        <f>T("176.170")</f>
        <v>176.170</v>
      </c>
      <c r="G2314" t="str">
        <f>T("176.180")</f>
        <v>176.180</v>
      </c>
      <c r="H2314" t="str">
        <f>T("177.1010")</f>
        <v>177.1010</v>
      </c>
      <c r="I2314" t="str">
        <f>T("177.1200")</f>
        <v>177.1200</v>
      </c>
      <c r="J2314" t="str">
        <f>T("177.1850")</f>
        <v>177.1850</v>
      </c>
      <c r="K2314" t="str">
        <f>T("177.2250")</f>
        <v>177.2250</v>
      </c>
      <c r="L2314" t="str">
        <f>T("179.45")</f>
        <v>179.45</v>
      </c>
      <c r="X2314" t="s">
        <v>27254</v>
      </c>
      <c r="Y2314" t="s">
        <v>27255</v>
      </c>
      <c r="Z2314" t="s">
        <v>27256</v>
      </c>
      <c r="AA2314" t="s">
        <v>27257</v>
      </c>
      <c r="AB2314" t="s">
        <v>27258</v>
      </c>
      <c r="AC2314" t="s">
        <v>27259</v>
      </c>
      <c r="AD2314" t="s">
        <v>27260</v>
      </c>
      <c r="AE2314" t="s">
        <v>27261</v>
      </c>
    </row>
    <row r="2315" spans="1:32" x14ac:dyDescent="0.25">
      <c r="A2315" t="s">
        <v>14073</v>
      </c>
      <c r="B2315" t="s">
        <v>27262</v>
      </c>
      <c r="C2315" t="str">
        <f t="shared" si="13"/>
        <v>175.105</v>
      </c>
      <c r="D2315" t="str">
        <f>T("175.125")</f>
        <v>175.125</v>
      </c>
      <c r="E2315" t="str">
        <f>T("177.1570")</f>
        <v>177.1570</v>
      </c>
      <c r="F2315" t="str">
        <f>T("177.2570")</f>
        <v>177.2570</v>
      </c>
      <c r="G2315" t="str">
        <f>T("178.1005")</f>
        <v>178.1005</v>
      </c>
      <c r="X2315" t="s">
        <v>27262</v>
      </c>
      <c r="Y2315" t="s">
        <v>27263</v>
      </c>
      <c r="Z2315" t="s">
        <v>27264</v>
      </c>
      <c r="AA2315" t="s">
        <v>27265</v>
      </c>
      <c r="AB2315" t="s">
        <v>27266</v>
      </c>
    </row>
    <row r="2316" spans="1:32" x14ac:dyDescent="0.25">
      <c r="A2316" t="s">
        <v>14074</v>
      </c>
      <c r="B2316" t="s">
        <v>27267</v>
      </c>
      <c r="C2316" t="str">
        <f t="shared" si="13"/>
        <v>175.105</v>
      </c>
      <c r="D2316" t="str">
        <f>T("176.170")</f>
        <v>176.170</v>
      </c>
      <c r="E2316" t="str">
        <f>T("177.2600")</f>
        <v>177.2600</v>
      </c>
      <c r="F2316" t="str">
        <f>T("178.3570")</f>
        <v>178.3570</v>
      </c>
      <c r="X2316" t="s">
        <v>27267</v>
      </c>
      <c r="Y2316" t="s">
        <v>27268</v>
      </c>
      <c r="Z2316" t="s">
        <v>27269</v>
      </c>
      <c r="AA2316" t="s">
        <v>27270</v>
      </c>
      <c r="AB2316" t="s">
        <v>27271</v>
      </c>
    </row>
    <row r="2317" spans="1:32" x14ac:dyDescent="0.25">
      <c r="A2317" t="s">
        <v>14075</v>
      </c>
      <c r="B2317" t="s">
        <v>27272</v>
      </c>
      <c r="C2317" t="str">
        <f t="shared" si="13"/>
        <v>175.105</v>
      </c>
      <c r="D2317" t="str">
        <f>T("176.180")</f>
        <v>176.180</v>
      </c>
      <c r="E2317" t="str">
        <f>T("177.2600")</f>
        <v>177.2600</v>
      </c>
      <c r="X2317" t="s">
        <v>27272</v>
      </c>
      <c r="Y2317" t="s">
        <v>27273</v>
      </c>
      <c r="Z2317" t="s">
        <v>27274</v>
      </c>
      <c r="AA2317" t="s">
        <v>27275</v>
      </c>
      <c r="AB2317" t="s">
        <v>27276</v>
      </c>
      <c r="AC2317" t="s">
        <v>27277</v>
      </c>
      <c r="AD2317" t="s">
        <v>27278</v>
      </c>
    </row>
    <row r="2318" spans="1:32" x14ac:dyDescent="0.25">
      <c r="A2318" t="s">
        <v>14076</v>
      </c>
      <c r="B2318" t="s">
        <v>27279</v>
      </c>
      <c r="C2318" t="str">
        <f t="shared" si="13"/>
        <v>175.105</v>
      </c>
      <c r="D2318" t="str">
        <f>T("175.300")</f>
        <v>175.300</v>
      </c>
      <c r="E2318" t="str">
        <f>T("175.320")</f>
        <v>175.320</v>
      </c>
      <c r="F2318" t="str">
        <f>T("176.180")</f>
        <v>176.180</v>
      </c>
      <c r="G2318" t="str">
        <f>T("177.1010")</f>
        <v>177.1010</v>
      </c>
      <c r="H2318" t="str">
        <f>T("178.3790")</f>
        <v>178.3790</v>
      </c>
      <c r="X2318" t="s">
        <v>27279</v>
      </c>
      <c r="Y2318" t="s">
        <v>27280</v>
      </c>
      <c r="Z2318" t="s">
        <v>27281</v>
      </c>
      <c r="AA2318" t="s">
        <v>27282</v>
      </c>
      <c r="AB2318" t="s">
        <v>27283</v>
      </c>
      <c r="AC2318" t="s">
        <v>27284</v>
      </c>
    </row>
    <row r="2319" spans="1:32" x14ac:dyDescent="0.25">
      <c r="A2319" t="s">
        <v>14077</v>
      </c>
      <c r="B2319" t="s">
        <v>27285</v>
      </c>
      <c r="C2319" t="str">
        <f t="shared" si="13"/>
        <v>175.105</v>
      </c>
      <c r="D2319" t="str">
        <f>T("175.300")</f>
        <v>175.300</v>
      </c>
      <c r="E2319" t="str">
        <f>T("176.170")</f>
        <v>176.170</v>
      </c>
      <c r="X2319" t="s">
        <v>27285</v>
      </c>
      <c r="Y2319" t="s">
        <v>27286</v>
      </c>
      <c r="Z2319" t="s">
        <v>27287</v>
      </c>
      <c r="AA2319" t="s">
        <v>27288</v>
      </c>
      <c r="AB2319" t="s">
        <v>27289</v>
      </c>
      <c r="AC2319" t="s">
        <v>27290</v>
      </c>
      <c r="AD2319" t="s">
        <v>27291</v>
      </c>
    </row>
    <row r="2320" spans="1:32" x14ac:dyDescent="0.25">
      <c r="A2320" t="s">
        <v>14078</v>
      </c>
      <c r="B2320" t="s">
        <v>27292</v>
      </c>
      <c r="C2320" t="str">
        <f>T("177.1210")</f>
        <v>177.1210</v>
      </c>
      <c r="X2320" t="s">
        <v>27293</v>
      </c>
      <c r="Y2320" t="s">
        <v>27294</v>
      </c>
      <c r="Z2320" t="s">
        <v>27295</v>
      </c>
      <c r="AA2320" t="s">
        <v>27296</v>
      </c>
      <c r="AB2320" t="s">
        <v>27292</v>
      </c>
      <c r="AC2320" t="s">
        <v>27297</v>
      </c>
    </row>
    <row r="2321" spans="1:34" x14ac:dyDescent="0.25">
      <c r="A2321" t="s">
        <v>14079</v>
      </c>
      <c r="B2321" t="s">
        <v>27298</v>
      </c>
      <c r="C2321" t="str">
        <f>T("175.300")</f>
        <v>175.300</v>
      </c>
      <c r="D2321" t="str">
        <f>T("177.2260")</f>
        <v>177.2260</v>
      </c>
      <c r="E2321" t="str">
        <f>T("177.2410")</f>
        <v>177.2410</v>
      </c>
      <c r="F2321" t="str">
        <f>T("177.2600")</f>
        <v>177.2600</v>
      </c>
      <c r="G2321" t="str">
        <f>T("177.2800")</f>
        <v>177.2800</v>
      </c>
      <c r="X2321" t="s">
        <v>27298</v>
      </c>
      <c r="Y2321" t="s">
        <v>27299</v>
      </c>
      <c r="Z2321" t="s">
        <v>27300</v>
      </c>
      <c r="AA2321" t="s">
        <v>27301</v>
      </c>
      <c r="AB2321" t="s">
        <v>27302</v>
      </c>
      <c r="AC2321" t="s">
        <v>27303</v>
      </c>
      <c r="AD2321" t="s">
        <v>27304</v>
      </c>
      <c r="AE2321" t="s">
        <v>27305</v>
      </c>
    </row>
    <row r="2322" spans="1:34" x14ac:dyDescent="0.25">
      <c r="A2322" t="s">
        <v>14080</v>
      </c>
      <c r="B2322" t="s">
        <v>27306</v>
      </c>
      <c r="C2322" t="str">
        <f>T("175.105")</f>
        <v>175.105</v>
      </c>
      <c r="X2322" t="s">
        <v>27307</v>
      </c>
      <c r="Y2322" t="s">
        <v>27308</v>
      </c>
      <c r="Z2322" t="s">
        <v>27309</v>
      </c>
      <c r="AA2322" t="s">
        <v>27310</v>
      </c>
      <c r="AB2322" t="s">
        <v>27311</v>
      </c>
    </row>
    <row r="2323" spans="1:34" x14ac:dyDescent="0.25">
      <c r="A2323" t="s">
        <v>14081</v>
      </c>
      <c r="B2323" t="s">
        <v>27312</v>
      </c>
      <c r="C2323" t="str">
        <f>T("177.2600")</f>
        <v>177.2600</v>
      </c>
      <c r="X2323" t="s">
        <v>27312</v>
      </c>
      <c r="Y2323" t="s">
        <v>27313</v>
      </c>
      <c r="Z2323" t="s">
        <v>27314</v>
      </c>
      <c r="AA2323" t="s">
        <v>27315</v>
      </c>
      <c r="AB2323" t="s">
        <v>27316</v>
      </c>
      <c r="AC2323" t="s">
        <v>27317</v>
      </c>
    </row>
    <row r="2324" spans="1:34" x14ac:dyDescent="0.25">
      <c r="A2324" t="s">
        <v>14082</v>
      </c>
      <c r="B2324" t="s">
        <v>27318</v>
      </c>
      <c r="C2324" t="str">
        <f>T("175.105")</f>
        <v>175.105</v>
      </c>
      <c r="X2324" t="s">
        <v>27318</v>
      </c>
      <c r="Y2324" t="s">
        <v>27319</v>
      </c>
      <c r="Z2324" t="s">
        <v>27320</v>
      </c>
      <c r="AA2324" t="s">
        <v>27321</v>
      </c>
      <c r="AB2324" t="s">
        <v>27322</v>
      </c>
      <c r="AC2324" t="s">
        <v>27323</v>
      </c>
    </row>
    <row r="2325" spans="1:34" x14ac:dyDescent="0.25">
      <c r="A2325" t="s">
        <v>14083</v>
      </c>
      <c r="B2325" t="s">
        <v>27324</v>
      </c>
      <c r="C2325" t="str">
        <f>T("175.300")</f>
        <v>175.300</v>
      </c>
      <c r="D2325" t="str">
        <f>T("176.180")</f>
        <v>176.180</v>
      </c>
      <c r="E2325" t="str">
        <f>T("177.1010")</f>
        <v>177.1010</v>
      </c>
      <c r="X2325" t="s">
        <v>27324</v>
      </c>
      <c r="Y2325" t="s">
        <v>27325</v>
      </c>
      <c r="Z2325" t="s">
        <v>27326</v>
      </c>
      <c r="AA2325" t="s">
        <v>27327</v>
      </c>
      <c r="AB2325" t="s">
        <v>27328</v>
      </c>
    </row>
    <row r="2326" spans="1:34" x14ac:dyDescent="0.25">
      <c r="A2326" t="s">
        <v>14084</v>
      </c>
      <c r="B2326" t="s">
        <v>27329</v>
      </c>
      <c r="C2326" t="str">
        <f>T("177.1680")</f>
        <v>177.1680</v>
      </c>
      <c r="X2326" t="s">
        <v>27329</v>
      </c>
      <c r="Y2326" t="s">
        <v>27330</v>
      </c>
      <c r="Z2326" t="s">
        <v>27331</v>
      </c>
      <c r="AA2326" t="s">
        <v>27332</v>
      </c>
      <c r="AB2326" t="s">
        <v>27333</v>
      </c>
      <c r="AC2326" t="s">
        <v>27334</v>
      </c>
    </row>
    <row r="2327" spans="1:34" x14ac:dyDescent="0.25">
      <c r="A2327" t="s">
        <v>14085</v>
      </c>
      <c r="B2327" t="s">
        <v>27335</v>
      </c>
      <c r="C2327" t="str">
        <f>T("175.105")</f>
        <v>175.105</v>
      </c>
      <c r="D2327" t="str">
        <f>T("177.1010")</f>
        <v>177.1010</v>
      </c>
      <c r="E2327" t="str">
        <f>T("178.3790")</f>
        <v>178.3790</v>
      </c>
      <c r="X2327" t="s">
        <v>27335</v>
      </c>
      <c r="Y2327" t="s">
        <v>27336</v>
      </c>
      <c r="Z2327" t="s">
        <v>27337</v>
      </c>
      <c r="AA2327" t="s">
        <v>27338</v>
      </c>
      <c r="AB2327" t="s">
        <v>27339</v>
      </c>
      <c r="AC2327" t="s">
        <v>27340</v>
      </c>
      <c r="AD2327" t="s">
        <v>27341</v>
      </c>
    </row>
    <row r="2328" spans="1:34" x14ac:dyDescent="0.25">
      <c r="A2328" t="s">
        <v>14086</v>
      </c>
      <c r="B2328" t="s">
        <v>27342</v>
      </c>
      <c r="C2328" t="str">
        <f>T("177.2600")</f>
        <v>177.2600</v>
      </c>
      <c r="X2328" t="s">
        <v>27342</v>
      </c>
      <c r="Y2328" t="s">
        <v>27343</v>
      </c>
      <c r="Z2328" t="s">
        <v>27344</v>
      </c>
      <c r="AA2328" t="s">
        <v>27345</v>
      </c>
      <c r="AB2328" t="s">
        <v>27346</v>
      </c>
      <c r="AC2328" t="s">
        <v>27347</v>
      </c>
      <c r="AD2328" t="s">
        <v>27348</v>
      </c>
    </row>
    <row r="2329" spans="1:34" x14ac:dyDescent="0.25">
      <c r="A2329" t="s">
        <v>14087</v>
      </c>
      <c r="B2329" t="s">
        <v>27349</v>
      </c>
      <c r="C2329" t="str">
        <f t="shared" ref="C2329:C2336" si="14">T("175.105")</f>
        <v>175.105</v>
      </c>
      <c r="D2329" t="str">
        <f>T("175.125")</f>
        <v>175.125</v>
      </c>
      <c r="E2329" t="str">
        <f>T("175.300")</f>
        <v>175.300</v>
      </c>
      <c r="F2329" t="str">
        <f>T("175.320")</f>
        <v>175.320</v>
      </c>
      <c r="G2329" t="str">
        <f>T("176.180")</f>
        <v>176.180</v>
      </c>
      <c r="H2329" t="str">
        <f>T("177.1200")</f>
        <v>177.1200</v>
      </c>
      <c r="I2329" t="str">
        <f>T("177.1640")</f>
        <v>177.1640</v>
      </c>
      <c r="J2329" t="str">
        <f>T("177.2600")</f>
        <v>177.2600</v>
      </c>
      <c r="K2329" t="str">
        <f>T("178.1005")</f>
        <v>178.1005</v>
      </c>
      <c r="L2329" t="str">
        <f>T("179.45")</f>
        <v>179.45</v>
      </c>
      <c r="X2329" t="s">
        <v>27349</v>
      </c>
      <c r="Y2329" t="s">
        <v>27350</v>
      </c>
      <c r="Z2329" t="s">
        <v>27351</v>
      </c>
      <c r="AA2329" t="s">
        <v>27352</v>
      </c>
      <c r="AB2329" t="s">
        <v>27353</v>
      </c>
    </row>
    <row r="2330" spans="1:34" x14ac:dyDescent="0.25">
      <c r="A2330" t="s">
        <v>14088</v>
      </c>
      <c r="B2330" t="s">
        <v>27354</v>
      </c>
      <c r="C2330" t="str">
        <f t="shared" si="14"/>
        <v>175.105</v>
      </c>
      <c r="D2330" t="str">
        <f>T("175.300")</f>
        <v>175.300</v>
      </c>
      <c r="E2330" t="str">
        <f>T("175.320")</f>
        <v>175.320</v>
      </c>
      <c r="F2330" t="str">
        <f>T("176.180")</f>
        <v>176.180</v>
      </c>
      <c r="G2330" t="str">
        <f>T("177.1040")</f>
        <v>177.1040</v>
      </c>
      <c r="H2330" t="str">
        <f>T("177.1200")</f>
        <v>177.1200</v>
      </c>
      <c r="I2330" t="str">
        <f>T("177.2600")</f>
        <v>177.2600</v>
      </c>
      <c r="J2330" t="str">
        <f>T("181.32")</f>
        <v>181.32</v>
      </c>
      <c r="X2330" t="s">
        <v>27354</v>
      </c>
      <c r="Y2330" t="s">
        <v>27355</v>
      </c>
      <c r="Z2330" t="s">
        <v>27356</v>
      </c>
      <c r="AA2330" t="s">
        <v>27357</v>
      </c>
      <c r="AB2330" t="s">
        <v>27358</v>
      </c>
      <c r="AC2330" t="s">
        <v>27359</v>
      </c>
    </row>
    <row r="2331" spans="1:34" x14ac:dyDescent="0.25">
      <c r="A2331" t="s">
        <v>14089</v>
      </c>
      <c r="B2331" t="s">
        <v>27360</v>
      </c>
      <c r="C2331" t="str">
        <f t="shared" si="14"/>
        <v>175.105</v>
      </c>
      <c r="D2331" t="str">
        <f>T("175.125")</f>
        <v>175.125</v>
      </c>
      <c r="E2331" t="str">
        <f>T("175.300")</f>
        <v>175.300</v>
      </c>
      <c r="F2331" t="str">
        <f>T("175.320")</f>
        <v>175.320</v>
      </c>
      <c r="G2331" t="str">
        <f>T("176.180")</f>
        <v>176.180</v>
      </c>
      <c r="H2331" t="str">
        <f>T("177.1010")</f>
        <v>177.1010</v>
      </c>
      <c r="I2331" t="str">
        <f>T("177.1020")</f>
        <v>177.1020</v>
      </c>
      <c r="J2331" t="str">
        <f>T("177.1200")</f>
        <v>177.1200</v>
      </c>
      <c r="K2331" t="str">
        <f>T("181.32")</f>
        <v>181.32</v>
      </c>
      <c r="X2331" t="s">
        <v>27360</v>
      </c>
      <c r="Y2331" t="s">
        <v>27361</v>
      </c>
      <c r="Z2331" t="s">
        <v>27362</v>
      </c>
      <c r="AA2331" t="s">
        <v>27363</v>
      </c>
      <c r="AB2331" t="s">
        <v>27364</v>
      </c>
      <c r="AC2331" t="s">
        <v>27365</v>
      </c>
      <c r="AD2331" t="s">
        <v>27366</v>
      </c>
      <c r="AE2331" t="s">
        <v>27367</v>
      </c>
      <c r="AF2331" t="s">
        <v>27368</v>
      </c>
      <c r="AG2331" t="s">
        <v>27369</v>
      </c>
      <c r="AH2331" t="s">
        <v>27370</v>
      </c>
    </row>
    <row r="2332" spans="1:34" x14ac:dyDescent="0.25">
      <c r="A2332" t="s">
        <v>14090</v>
      </c>
      <c r="B2332" t="s">
        <v>27371</v>
      </c>
      <c r="C2332" t="str">
        <f t="shared" si="14"/>
        <v>175.105</v>
      </c>
      <c r="D2332" t="str">
        <f>T("175.300")</f>
        <v>175.300</v>
      </c>
      <c r="E2332" t="str">
        <f>T("176.170")</f>
        <v>176.170</v>
      </c>
      <c r="X2332" t="s">
        <v>27371</v>
      </c>
      <c r="Y2332" t="s">
        <v>27372</v>
      </c>
      <c r="Z2332" t="s">
        <v>27373</v>
      </c>
      <c r="AA2332" t="s">
        <v>27374</v>
      </c>
      <c r="AB2332" t="s">
        <v>27375</v>
      </c>
    </row>
    <row r="2333" spans="1:34" x14ac:dyDescent="0.25">
      <c r="A2333" t="s">
        <v>14091</v>
      </c>
      <c r="B2333" t="s">
        <v>27376</v>
      </c>
      <c r="C2333" t="str">
        <f t="shared" si="14"/>
        <v>175.105</v>
      </c>
      <c r="D2333" t="str">
        <f>T("175.300")</f>
        <v>175.300</v>
      </c>
      <c r="E2333" t="str">
        <f>T("176.180")</f>
        <v>176.180</v>
      </c>
      <c r="F2333" t="str">
        <f>T("177.1010")</f>
        <v>177.1010</v>
      </c>
      <c r="G2333" t="str">
        <f>T("178.3790")</f>
        <v>178.3790</v>
      </c>
      <c r="X2333" t="s">
        <v>27376</v>
      </c>
      <c r="Y2333" t="s">
        <v>27377</v>
      </c>
      <c r="Z2333" t="s">
        <v>27378</v>
      </c>
      <c r="AA2333" t="s">
        <v>27379</v>
      </c>
      <c r="AB2333" t="s">
        <v>27380</v>
      </c>
    </row>
    <row r="2334" spans="1:34" x14ac:dyDescent="0.25">
      <c r="A2334" t="s">
        <v>14092</v>
      </c>
      <c r="B2334" t="s">
        <v>27381</v>
      </c>
      <c r="C2334" t="str">
        <f t="shared" si="14"/>
        <v>175.105</v>
      </c>
      <c r="D2334" t="str">
        <f>T("176.180")</f>
        <v>176.180</v>
      </c>
      <c r="E2334" t="str">
        <f>T("177.2710")</f>
        <v>177.2710</v>
      </c>
      <c r="X2334" t="s">
        <v>27381</v>
      </c>
      <c r="Y2334" t="s">
        <v>27382</v>
      </c>
      <c r="Z2334" t="s">
        <v>27383</v>
      </c>
      <c r="AA2334" t="s">
        <v>27384</v>
      </c>
      <c r="AB2334" t="s">
        <v>27385</v>
      </c>
      <c r="AC2334" t="s">
        <v>27386</v>
      </c>
      <c r="AD2334" t="s">
        <v>27387</v>
      </c>
    </row>
    <row r="2335" spans="1:34" x14ac:dyDescent="0.25">
      <c r="A2335" t="s">
        <v>14093</v>
      </c>
      <c r="B2335" t="s">
        <v>27388</v>
      </c>
      <c r="C2335" t="str">
        <f t="shared" si="14"/>
        <v>175.105</v>
      </c>
      <c r="D2335" t="str">
        <f>T("176.180")</f>
        <v>176.180</v>
      </c>
      <c r="E2335" t="str">
        <f>T("177.1010")</f>
        <v>177.1010</v>
      </c>
      <c r="X2335" t="s">
        <v>27388</v>
      </c>
      <c r="Y2335" t="s">
        <v>27389</v>
      </c>
      <c r="Z2335" t="s">
        <v>27390</v>
      </c>
      <c r="AA2335" t="s">
        <v>27391</v>
      </c>
      <c r="AB2335" t="s">
        <v>27392</v>
      </c>
      <c r="AC2335" t="s">
        <v>27393</v>
      </c>
    </row>
    <row r="2336" spans="1:34" x14ac:dyDescent="0.25">
      <c r="A2336" t="s">
        <v>14094</v>
      </c>
      <c r="B2336" t="s">
        <v>27394</v>
      </c>
      <c r="C2336" t="str">
        <f t="shared" si="14"/>
        <v>175.105</v>
      </c>
      <c r="D2336" t="str">
        <f>T("177.2600")</f>
        <v>177.2600</v>
      </c>
      <c r="X2336" t="s">
        <v>27394</v>
      </c>
      <c r="Y2336" t="s">
        <v>27395</v>
      </c>
      <c r="Z2336" t="s">
        <v>27396</v>
      </c>
      <c r="AA2336" t="s">
        <v>27397</v>
      </c>
      <c r="AB2336" t="s">
        <v>27398</v>
      </c>
      <c r="AC2336" t="s">
        <v>27399</v>
      </c>
    </row>
    <row r="2337" spans="1:33" x14ac:dyDescent="0.25">
      <c r="A2337" t="s">
        <v>14095</v>
      </c>
      <c r="B2337" t="s">
        <v>27400</v>
      </c>
      <c r="C2337" t="str">
        <f>T("177.2600")</f>
        <v>177.2600</v>
      </c>
      <c r="X2337" t="s">
        <v>27400</v>
      </c>
      <c r="Y2337" t="s">
        <v>27401</v>
      </c>
      <c r="Z2337" t="s">
        <v>27402</v>
      </c>
      <c r="AA2337" t="s">
        <v>27403</v>
      </c>
    </row>
    <row r="2338" spans="1:33" x14ac:dyDescent="0.25">
      <c r="A2338" t="s">
        <v>14096</v>
      </c>
      <c r="B2338" t="s">
        <v>27404</v>
      </c>
      <c r="C2338" t="str">
        <f>T("175.300")</f>
        <v>175.300</v>
      </c>
      <c r="X2338" t="s">
        <v>27404</v>
      </c>
      <c r="Y2338" t="s">
        <v>27405</v>
      </c>
      <c r="Z2338" t="s">
        <v>27406</v>
      </c>
      <c r="AA2338" t="s">
        <v>27407</v>
      </c>
      <c r="AB2338" t="s">
        <v>27408</v>
      </c>
      <c r="AC2338" t="s">
        <v>27409</v>
      </c>
      <c r="AD2338" t="s">
        <v>27410</v>
      </c>
    </row>
    <row r="2339" spans="1:33" x14ac:dyDescent="0.25">
      <c r="A2339" t="s">
        <v>14097</v>
      </c>
      <c r="B2339" t="s">
        <v>27411</v>
      </c>
      <c r="C2339" t="str">
        <f>T("175.105")</f>
        <v>175.105</v>
      </c>
      <c r="X2339" t="s">
        <v>27412</v>
      </c>
      <c r="Y2339" t="s">
        <v>27411</v>
      </c>
      <c r="Z2339" t="s">
        <v>27413</v>
      </c>
      <c r="AA2339" t="s">
        <v>27414</v>
      </c>
    </row>
    <row r="2340" spans="1:33" x14ac:dyDescent="0.25">
      <c r="A2340" t="s">
        <v>14098</v>
      </c>
      <c r="B2340" t="s">
        <v>27415</v>
      </c>
      <c r="C2340" t="str">
        <f>T("175.105")</f>
        <v>175.105</v>
      </c>
      <c r="D2340" t="str">
        <f>T("175.300")</f>
        <v>175.300</v>
      </c>
      <c r="E2340" t="str">
        <f>T("177.1390")</f>
        <v>177.1390</v>
      </c>
      <c r="F2340" t="str">
        <f>T("177.1650")</f>
        <v>177.1650</v>
      </c>
      <c r="X2340" t="s">
        <v>27416</v>
      </c>
      <c r="Y2340" t="s">
        <v>27417</v>
      </c>
      <c r="Z2340" t="s">
        <v>27418</v>
      </c>
      <c r="AA2340" t="s">
        <v>27419</v>
      </c>
      <c r="AB2340" t="s">
        <v>27420</v>
      </c>
      <c r="AC2340" t="s">
        <v>27421</v>
      </c>
    </row>
    <row r="2341" spans="1:33" x14ac:dyDescent="0.25">
      <c r="A2341" t="s">
        <v>14099</v>
      </c>
      <c r="B2341" t="s">
        <v>27422</v>
      </c>
      <c r="C2341" t="str">
        <f>T("175.105")</f>
        <v>175.105</v>
      </c>
      <c r="D2341" t="str">
        <f>T("175.300")</f>
        <v>175.300</v>
      </c>
      <c r="E2341" t="str">
        <f>T("176.170")</f>
        <v>176.170</v>
      </c>
      <c r="F2341" t="str">
        <f>T("176.180")</f>
        <v>176.180</v>
      </c>
      <c r="G2341" t="str">
        <f>T("177.1200")</f>
        <v>177.1200</v>
      </c>
      <c r="X2341" t="s">
        <v>27422</v>
      </c>
      <c r="Y2341" t="s">
        <v>27423</v>
      </c>
      <c r="Z2341" t="s">
        <v>27424</v>
      </c>
      <c r="AA2341" t="s">
        <v>27425</v>
      </c>
    </row>
    <row r="2342" spans="1:33" x14ac:dyDescent="0.25">
      <c r="A2342" t="s">
        <v>14101</v>
      </c>
      <c r="B2342" t="s">
        <v>27426</v>
      </c>
      <c r="C2342" t="str">
        <f>T("179.45")</f>
        <v>179.45</v>
      </c>
      <c r="X2342" t="s">
        <v>27426</v>
      </c>
      <c r="Y2342" t="s">
        <v>27427</v>
      </c>
      <c r="Z2342" t="s">
        <v>27428</v>
      </c>
      <c r="AA2342" t="s">
        <v>27429</v>
      </c>
    </row>
    <row r="2343" spans="1:33" x14ac:dyDescent="0.25">
      <c r="A2343" t="s">
        <v>14103</v>
      </c>
      <c r="B2343" t="s">
        <v>27430</v>
      </c>
      <c r="C2343" t="str">
        <f>T("175.105")</f>
        <v>175.105</v>
      </c>
      <c r="D2343" t="str">
        <f>T("175.210")</f>
        <v>175.210</v>
      </c>
      <c r="E2343" t="str">
        <f>T("175.300")</f>
        <v>175.300</v>
      </c>
      <c r="F2343" t="str">
        <f>T("177.1200")</f>
        <v>177.1200</v>
      </c>
      <c r="X2343" t="s">
        <v>27431</v>
      </c>
      <c r="Y2343" t="s">
        <v>27430</v>
      </c>
      <c r="Z2343" t="s">
        <v>27432</v>
      </c>
      <c r="AA2343" t="s">
        <v>27433</v>
      </c>
      <c r="AB2343" t="s">
        <v>27434</v>
      </c>
      <c r="AC2343" t="s">
        <v>27435</v>
      </c>
      <c r="AD2343" t="s">
        <v>27436</v>
      </c>
    </row>
    <row r="2344" spans="1:33" x14ac:dyDescent="0.25">
      <c r="A2344" t="s">
        <v>14104</v>
      </c>
      <c r="B2344" t="s">
        <v>27437</v>
      </c>
      <c r="C2344" t="str">
        <f>T("175.105")</f>
        <v>175.105</v>
      </c>
      <c r="D2344" t="str">
        <f>T("175.300")</f>
        <v>175.300</v>
      </c>
      <c r="E2344" t="str">
        <f>T("175.320")</f>
        <v>175.320</v>
      </c>
      <c r="F2344" t="str">
        <f>T("177.1200")</f>
        <v>177.1200</v>
      </c>
      <c r="X2344" t="s">
        <v>27437</v>
      </c>
      <c r="Y2344" t="s">
        <v>27438</v>
      </c>
      <c r="Z2344" t="s">
        <v>27439</v>
      </c>
      <c r="AA2344" t="s">
        <v>27440</v>
      </c>
      <c r="AB2344" t="s">
        <v>27441</v>
      </c>
    </row>
    <row r="2345" spans="1:33" x14ac:dyDescent="0.25">
      <c r="A2345" t="s">
        <v>14108</v>
      </c>
      <c r="B2345" t="s">
        <v>27442</v>
      </c>
      <c r="C2345" t="str">
        <f>T("175.105")</f>
        <v>175.105</v>
      </c>
      <c r="D2345" t="str">
        <f>T("175.300")</f>
        <v>175.300</v>
      </c>
      <c r="X2345" t="s">
        <v>27443</v>
      </c>
      <c r="Y2345" t="s">
        <v>27442</v>
      </c>
      <c r="Z2345" t="s">
        <v>27444</v>
      </c>
      <c r="AA2345" t="s">
        <v>27445</v>
      </c>
      <c r="AB2345" t="s">
        <v>27446</v>
      </c>
    </row>
    <row r="2346" spans="1:33" x14ac:dyDescent="0.25">
      <c r="A2346" t="s">
        <v>14109</v>
      </c>
      <c r="B2346" t="s">
        <v>27447</v>
      </c>
      <c r="C2346" t="str">
        <f>T("175.105")</f>
        <v>175.105</v>
      </c>
      <c r="D2346" t="str">
        <f>T("175.300")</f>
        <v>175.300</v>
      </c>
      <c r="E2346" t="str">
        <f>T("177.1200")</f>
        <v>177.1200</v>
      </c>
      <c r="F2346" t="str">
        <f>T("177.1400")</f>
        <v>177.1400</v>
      </c>
      <c r="X2346" t="s">
        <v>27447</v>
      </c>
      <c r="Y2346" t="s">
        <v>27448</v>
      </c>
    </row>
    <row r="2347" spans="1:33" x14ac:dyDescent="0.25">
      <c r="A2347" t="s">
        <v>14112</v>
      </c>
      <c r="B2347" t="s">
        <v>27449</v>
      </c>
      <c r="C2347" t="str">
        <f>T("175.105")</f>
        <v>175.105</v>
      </c>
      <c r="D2347" t="str">
        <f>T("175.300")</f>
        <v>175.300</v>
      </c>
      <c r="E2347" t="str">
        <f>T("176.170")</f>
        <v>176.170</v>
      </c>
      <c r="F2347" t="str">
        <f>T("177.1200")</f>
        <v>177.1200</v>
      </c>
      <c r="G2347" t="str">
        <f>T("179.45")</f>
        <v>179.45</v>
      </c>
      <c r="H2347" t="str">
        <f>T("181.30")</f>
        <v>181.30</v>
      </c>
      <c r="X2347" t="s">
        <v>27449</v>
      </c>
      <c r="Y2347" t="s">
        <v>27450</v>
      </c>
      <c r="Z2347" t="s">
        <v>27451</v>
      </c>
      <c r="AA2347" t="s">
        <v>27452</v>
      </c>
    </row>
    <row r="2348" spans="1:33" x14ac:dyDescent="0.25">
      <c r="A2348" t="s">
        <v>14113</v>
      </c>
      <c r="B2348" t="s">
        <v>27453</v>
      </c>
      <c r="C2348" t="str">
        <f>T("178.3910")</f>
        <v>178.3910</v>
      </c>
      <c r="X2348" t="s">
        <v>27453</v>
      </c>
      <c r="Y2348" t="s">
        <v>27454</v>
      </c>
      <c r="Z2348" t="s">
        <v>27455</v>
      </c>
      <c r="AA2348" t="s">
        <v>27456</v>
      </c>
      <c r="AB2348" t="s">
        <v>27457</v>
      </c>
      <c r="AC2348" t="s">
        <v>27458</v>
      </c>
      <c r="AD2348" t="s">
        <v>27459</v>
      </c>
      <c r="AE2348" t="s">
        <v>27460</v>
      </c>
      <c r="AF2348" t="s">
        <v>27461</v>
      </c>
    </row>
    <row r="2349" spans="1:33" x14ac:dyDescent="0.25">
      <c r="A2349" t="s">
        <v>14114</v>
      </c>
      <c r="B2349" t="s">
        <v>27462</v>
      </c>
      <c r="C2349" t="str">
        <f>T("176.180")</f>
        <v>176.180</v>
      </c>
      <c r="X2349" t="s">
        <v>27463</v>
      </c>
      <c r="Y2349" t="s">
        <v>27464</v>
      </c>
      <c r="Z2349" t="s">
        <v>27465</v>
      </c>
      <c r="AA2349" t="s">
        <v>27466</v>
      </c>
      <c r="AB2349" t="s">
        <v>27467</v>
      </c>
      <c r="AC2349" t="s">
        <v>27468</v>
      </c>
      <c r="AD2349" t="s">
        <v>27469</v>
      </c>
    </row>
    <row r="2350" spans="1:33" x14ac:dyDescent="0.25">
      <c r="A2350" t="s">
        <v>14115</v>
      </c>
      <c r="B2350" t="s">
        <v>27470</v>
      </c>
      <c r="X2350" t="s">
        <v>27470</v>
      </c>
      <c r="Y2350" t="s">
        <v>27471</v>
      </c>
      <c r="Z2350" t="s">
        <v>27472</v>
      </c>
      <c r="AA2350" t="s">
        <v>27473</v>
      </c>
      <c r="AB2350" t="s">
        <v>27474</v>
      </c>
      <c r="AC2350" t="s">
        <v>27475</v>
      </c>
    </row>
    <row r="2351" spans="1:33" x14ac:dyDescent="0.25">
      <c r="A2351" t="s">
        <v>14116</v>
      </c>
      <c r="B2351" t="s">
        <v>27476</v>
      </c>
      <c r="C2351" t="str">
        <f>T("176.200")</f>
        <v>176.200</v>
      </c>
      <c r="X2351" t="s">
        <v>27477</v>
      </c>
      <c r="Y2351" t="s">
        <v>27478</v>
      </c>
      <c r="Z2351" t="s">
        <v>27479</v>
      </c>
      <c r="AA2351" t="s">
        <v>27476</v>
      </c>
      <c r="AB2351" t="s">
        <v>27480</v>
      </c>
      <c r="AC2351" t="s">
        <v>27481</v>
      </c>
      <c r="AD2351" t="s">
        <v>27482</v>
      </c>
      <c r="AE2351" t="s">
        <v>27483</v>
      </c>
      <c r="AF2351" t="s">
        <v>27484</v>
      </c>
      <c r="AG2351" t="s">
        <v>27485</v>
      </c>
    </row>
    <row r="2352" spans="1:33" x14ac:dyDescent="0.25">
      <c r="A2352" t="s">
        <v>8828</v>
      </c>
      <c r="B2352" t="s">
        <v>27486</v>
      </c>
      <c r="C2352" t="str">
        <f>T("175.300")</f>
        <v>175.300</v>
      </c>
      <c r="X2352" t="s">
        <v>27486</v>
      </c>
      <c r="Y2352" t="s">
        <v>27487</v>
      </c>
      <c r="Z2352" t="s">
        <v>27488</v>
      </c>
      <c r="AA2352" t="s">
        <v>27489</v>
      </c>
      <c r="AB2352" t="s">
        <v>27490</v>
      </c>
      <c r="AC2352" t="s">
        <v>27491</v>
      </c>
      <c r="AD2352" t="s">
        <v>27492</v>
      </c>
      <c r="AE2352" t="s">
        <v>27493</v>
      </c>
    </row>
    <row r="2353" spans="1:32" x14ac:dyDescent="0.25">
      <c r="A2353" t="s">
        <v>14117</v>
      </c>
      <c r="B2353" t="s">
        <v>27494</v>
      </c>
      <c r="C2353" t="str">
        <f>T("176.180")</f>
        <v>176.180</v>
      </c>
      <c r="X2353" t="s">
        <v>27494</v>
      </c>
      <c r="Y2353" t="s">
        <v>27495</v>
      </c>
      <c r="Z2353" t="s">
        <v>27496</v>
      </c>
      <c r="AA2353" t="s">
        <v>27497</v>
      </c>
      <c r="AB2353" t="s">
        <v>27498</v>
      </c>
      <c r="AC2353" t="s">
        <v>27499</v>
      </c>
      <c r="AD2353" t="s">
        <v>27500</v>
      </c>
      <c r="AE2353" t="s">
        <v>27501</v>
      </c>
      <c r="AF2353" t="s">
        <v>27502</v>
      </c>
    </row>
    <row r="2354" spans="1:32" x14ac:dyDescent="0.25">
      <c r="A2354" t="s">
        <v>14118</v>
      </c>
      <c r="B2354" t="s">
        <v>27503</v>
      </c>
      <c r="X2354" t="s">
        <v>27503</v>
      </c>
      <c r="Y2354" t="s">
        <v>27504</v>
      </c>
      <c r="Z2354" t="s">
        <v>27505</v>
      </c>
      <c r="AA2354" t="s">
        <v>27506</v>
      </c>
      <c r="AB2354" t="s">
        <v>27507</v>
      </c>
      <c r="AC2354" t="s">
        <v>27508</v>
      </c>
      <c r="AD2354" t="s">
        <v>27509</v>
      </c>
    </row>
    <row r="2355" spans="1:32" x14ac:dyDescent="0.25">
      <c r="A2355" t="s">
        <v>11777</v>
      </c>
      <c r="B2355" t="s">
        <v>27510</v>
      </c>
      <c r="X2355" t="s">
        <v>27510</v>
      </c>
      <c r="Y2355" t="s">
        <v>27511</v>
      </c>
      <c r="Z2355" t="s">
        <v>27512</v>
      </c>
      <c r="AA2355" t="s">
        <v>27513</v>
      </c>
      <c r="AB2355" t="s">
        <v>27514</v>
      </c>
      <c r="AC2355" t="s">
        <v>27515</v>
      </c>
    </row>
    <row r="2356" spans="1:32" x14ac:dyDescent="0.25">
      <c r="A2356" t="s">
        <v>11778</v>
      </c>
      <c r="B2356" t="s">
        <v>27516</v>
      </c>
      <c r="C2356" t="str">
        <f>T("175.300")</f>
        <v>175.300</v>
      </c>
      <c r="D2356" t="str">
        <f>T("175.320")</f>
        <v>175.320</v>
      </c>
      <c r="E2356" t="str">
        <f>T("176.170")</f>
        <v>176.170</v>
      </c>
      <c r="F2356" t="str">
        <f>T("177.1200")</f>
        <v>177.1200</v>
      </c>
      <c r="G2356" t="str">
        <f>T("177.2600")</f>
        <v>177.2600</v>
      </c>
      <c r="X2356" t="s">
        <v>27516</v>
      </c>
      <c r="Y2356" t="s">
        <v>27517</v>
      </c>
      <c r="Z2356" t="s">
        <v>27518</v>
      </c>
      <c r="AA2356" t="s">
        <v>27519</v>
      </c>
      <c r="AB2356" t="s">
        <v>27520</v>
      </c>
      <c r="AC2356" t="s">
        <v>27521</v>
      </c>
      <c r="AD2356" t="s">
        <v>27522</v>
      </c>
      <c r="AE2356" t="s">
        <v>27523</v>
      </c>
      <c r="AF2356" t="s">
        <v>27524</v>
      </c>
    </row>
    <row r="2357" spans="1:32" x14ac:dyDescent="0.25">
      <c r="A2357" t="s">
        <v>11779</v>
      </c>
      <c r="B2357" t="s">
        <v>27525</v>
      </c>
      <c r="C2357" t="str">
        <f>T("175.300")</f>
        <v>175.300</v>
      </c>
      <c r="X2357" t="s">
        <v>27525</v>
      </c>
      <c r="Y2357" t="s">
        <v>27526</v>
      </c>
      <c r="Z2357" t="s">
        <v>27527</v>
      </c>
      <c r="AA2357" t="s">
        <v>27528</v>
      </c>
    </row>
    <row r="2358" spans="1:32" x14ac:dyDescent="0.25">
      <c r="A2358" t="s">
        <v>14119</v>
      </c>
      <c r="B2358" t="s">
        <v>27529</v>
      </c>
      <c r="C2358" t="str">
        <f>T("175.105")</f>
        <v>175.105</v>
      </c>
      <c r="D2358" t="str">
        <f>T("175.320")</f>
        <v>175.320</v>
      </c>
      <c r="E2358" t="str">
        <f>T("176.180")</f>
        <v>176.180</v>
      </c>
      <c r="F2358" t="str">
        <f>T("177.1010")</f>
        <v>177.1010</v>
      </c>
      <c r="G2358" t="str">
        <f>T("177.1630")</f>
        <v>177.1630</v>
      </c>
      <c r="X2358" t="s">
        <v>27529</v>
      </c>
      <c r="Y2358" t="s">
        <v>27530</v>
      </c>
      <c r="Z2358" t="s">
        <v>27531</v>
      </c>
      <c r="AA2358" t="s">
        <v>27532</v>
      </c>
    </row>
    <row r="2359" spans="1:32" x14ac:dyDescent="0.25">
      <c r="A2359" t="s">
        <v>14120</v>
      </c>
      <c r="B2359" t="s">
        <v>27533</v>
      </c>
      <c r="C2359" t="str">
        <f>T("175.105")</f>
        <v>175.105</v>
      </c>
      <c r="D2359" t="str">
        <f>T("178.3520")</f>
        <v>178.3520</v>
      </c>
      <c r="X2359" t="s">
        <v>27533</v>
      </c>
      <c r="Y2359" t="s">
        <v>27534</v>
      </c>
      <c r="Z2359" t="s">
        <v>27535</v>
      </c>
      <c r="AA2359" t="s">
        <v>27536</v>
      </c>
      <c r="AB2359" t="s">
        <v>27537</v>
      </c>
    </row>
    <row r="2360" spans="1:32" x14ac:dyDescent="0.25">
      <c r="A2360" t="s">
        <v>14127</v>
      </c>
      <c r="B2360" t="s">
        <v>27538</v>
      </c>
      <c r="C2360" t="str">
        <f>T("175.105")</f>
        <v>175.105</v>
      </c>
      <c r="X2360" t="s">
        <v>27538</v>
      </c>
      <c r="Y2360" t="s">
        <v>27539</v>
      </c>
    </row>
    <row r="2361" spans="1:32" x14ac:dyDescent="0.25">
      <c r="A2361" t="s">
        <v>14130</v>
      </c>
      <c r="B2361" t="s">
        <v>27540</v>
      </c>
      <c r="C2361" t="str">
        <f>T("175.105")</f>
        <v>175.105</v>
      </c>
      <c r="D2361" t="str">
        <f>T("178.3400")</f>
        <v>178.3400</v>
      </c>
      <c r="X2361" t="s">
        <v>27540</v>
      </c>
      <c r="Y2361" t="s">
        <v>27541</v>
      </c>
      <c r="Z2361" t="s">
        <v>27542</v>
      </c>
      <c r="AA2361" t="s">
        <v>27543</v>
      </c>
      <c r="AB2361" t="s">
        <v>27544</v>
      </c>
      <c r="AC2361" t="s">
        <v>27545</v>
      </c>
      <c r="AD2361" t="s">
        <v>27546</v>
      </c>
    </row>
    <row r="2362" spans="1:32" x14ac:dyDescent="0.25">
      <c r="A2362" t="s">
        <v>14131</v>
      </c>
      <c r="B2362" t="s">
        <v>27547</v>
      </c>
      <c r="C2362" t="str">
        <f>T("178.3400")</f>
        <v>178.3400</v>
      </c>
      <c r="X2362" t="s">
        <v>27547</v>
      </c>
      <c r="Y2362" t="s">
        <v>27548</v>
      </c>
      <c r="Z2362" t="s">
        <v>27549</v>
      </c>
      <c r="AA2362" t="s">
        <v>27550</v>
      </c>
      <c r="AB2362" t="s">
        <v>27551</v>
      </c>
      <c r="AC2362" t="s">
        <v>27552</v>
      </c>
    </row>
    <row r="2363" spans="1:32" x14ac:dyDescent="0.25">
      <c r="A2363" t="s">
        <v>14132</v>
      </c>
      <c r="B2363" t="s">
        <v>27553</v>
      </c>
      <c r="C2363" t="str">
        <f>T("175.105")</f>
        <v>175.105</v>
      </c>
      <c r="D2363" t="str">
        <f>T("175.300")</f>
        <v>175.300</v>
      </c>
      <c r="X2363" t="s">
        <v>27553</v>
      </c>
      <c r="Y2363" t="s">
        <v>27554</v>
      </c>
      <c r="Z2363" t="s">
        <v>27555</v>
      </c>
    </row>
    <row r="2364" spans="1:32" x14ac:dyDescent="0.25">
      <c r="A2364" t="s">
        <v>14133</v>
      </c>
      <c r="B2364" t="s">
        <v>27556</v>
      </c>
      <c r="C2364" t="str">
        <f>T("175.105")</f>
        <v>175.105</v>
      </c>
      <c r="D2364" t="str">
        <f>T("175.300")</f>
        <v>175.300</v>
      </c>
      <c r="X2364" t="s">
        <v>27556</v>
      </c>
      <c r="Y2364" t="s">
        <v>27557</v>
      </c>
      <c r="Z2364" t="s">
        <v>27558</v>
      </c>
      <c r="AA2364" t="s">
        <v>27559</v>
      </c>
    </row>
    <row r="2365" spans="1:32" x14ac:dyDescent="0.25">
      <c r="A2365" t="s">
        <v>14134</v>
      </c>
      <c r="B2365" t="s">
        <v>27560</v>
      </c>
      <c r="C2365" t="str">
        <f>T("175.105")</f>
        <v>175.105</v>
      </c>
      <c r="D2365" t="str">
        <f>T("175.300")</f>
        <v>175.300</v>
      </c>
      <c r="X2365" t="s">
        <v>27560</v>
      </c>
      <c r="Y2365" t="s">
        <v>27561</v>
      </c>
      <c r="Z2365" t="s">
        <v>27562</v>
      </c>
      <c r="AA2365" t="s">
        <v>27563</v>
      </c>
    </row>
    <row r="2366" spans="1:32" x14ac:dyDescent="0.25">
      <c r="A2366" t="s">
        <v>14135</v>
      </c>
      <c r="B2366" t="s">
        <v>27564</v>
      </c>
      <c r="C2366" t="str">
        <f>T("175.105")</f>
        <v>175.105</v>
      </c>
      <c r="D2366" t="str">
        <f>T("175.300")</f>
        <v>175.300</v>
      </c>
      <c r="X2366" t="s">
        <v>27564</v>
      </c>
      <c r="Y2366" t="s">
        <v>27565</v>
      </c>
      <c r="Z2366" t="s">
        <v>27566</v>
      </c>
    </row>
    <row r="2367" spans="1:32" x14ac:dyDescent="0.25">
      <c r="A2367" t="s">
        <v>14136</v>
      </c>
      <c r="B2367" t="s">
        <v>27567</v>
      </c>
      <c r="C2367" t="str">
        <f>T("179.45")</f>
        <v>179.45</v>
      </c>
      <c r="X2367" t="s">
        <v>27567</v>
      </c>
      <c r="Y2367" t="s">
        <v>27568</v>
      </c>
    </row>
    <row r="2368" spans="1:32" x14ac:dyDescent="0.25">
      <c r="A2368" t="s">
        <v>14137</v>
      </c>
      <c r="B2368" t="s">
        <v>27569</v>
      </c>
      <c r="C2368" t="str">
        <f>T("176.180")</f>
        <v>176.180</v>
      </c>
      <c r="X2368" t="s">
        <v>27569</v>
      </c>
      <c r="Y2368" t="s">
        <v>27570</v>
      </c>
    </row>
    <row r="2369" spans="1:30" x14ac:dyDescent="0.25">
      <c r="A2369" t="s">
        <v>14138</v>
      </c>
      <c r="B2369" t="s">
        <v>27571</v>
      </c>
      <c r="X2369" t="s">
        <v>27571</v>
      </c>
      <c r="Y2369" t="s">
        <v>27572</v>
      </c>
      <c r="Z2369" t="s">
        <v>27573</v>
      </c>
      <c r="AA2369" t="s">
        <v>27574</v>
      </c>
      <c r="AB2369" t="s">
        <v>27575</v>
      </c>
    </row>
    <row r="2370" spans="1:30" x14ac:dyDescent="0.25">
      <c r="A2370" t="s">
        <v>14139</v>
      </c>
      <c r="B2370" t="s">
        <v>27576</v>
      </c>
      <c r="C2370" t="str">
        <f>T("175.105")</f>
        <v>175.105</v>
      </c>
      <c r="D2370" t="str">
        <f>T("177.1210")</f>
        <v>177.1210</v>
      </c>
      <c r="X2370" t="s">
        <v>27576</v>
      </c>
      <c r="Y2370" t="s">
        <v>27577</v>
      </c>
      <c r="Z2370" t="s">
        <v>27578</v>
      </c>
    </row>
    <row r="2371" spans="1:30" x14ac:dyDescent="0.25">
      <c r="A2371" t="s">
        <v>14140</v>
      </c>
      <c r="B2371" t="s">
        <v>27579</v>
      </c>
      <c r="C2371" t="str">
        <f>T("175.105")</f>
        <v>175.105</v>
      </c>
      <c r="D2371" t="str">
        <f>T("175.125")</f>
        <v>175.125</v>
      </c>
      <c r="E2371" t="str">
        <f>T("175.300")</f>
        <v>175.300</v>
      </c>
      <c r="F2371" t="str">
        <f>T("179.45")</f>
        <v>179.45</v>
      </c>
      <c r="G2371" t="str">
        <f>T("181.30")</f>
        <v>181.30</v>
      </c>
      <c r="X2371" t="s">
        <v>27579</v>
      </c>
    </row>
    <row r="2372" spans="1:30" x14ac:dyDescent="0.25">
      <c r="A2372" t="s">
        <v>11780</v>
      </c>
      <c r="B2372" t="s">
        <v>27580</v>
      </c>
      <c r="C2372" t="str">
        <f>T("175.105")</f>
        <v>175.105</v>
      </c>
      <c r="D2372" t="str">
        <f>T("175.125")</f>
        <v>175.125</v>
      </c>
      <c r="E2372" t="str">
        <f>T("175.300")</f>
        <v>175.300</v>
      </c>
      <c r="X2372" t="s">
        <v>27581</v>
      </c>
      <c r="Y2372" t="s">
        <v>27582</v>
      </c>
      <c r="Z2372" t="s">
        <v>27583</v>
      </c>
    </row>
    <row r="2373" spans="1:30" x14ac:dyDescent="0.25">
      <c r="A2373" t="s">
        <v>14141</v>
      </c>
      <c r="B2373" t="s">
        <v>27584</v>
      </c>
      <c r="C2373" t="str">
        <f>T("175.105")</f>
        <v>175.105</v>
      </c>
      <c r="D2373" t="str">
        <f>T("176.180")</f>
        <v>176.180</v>
      </c>
      <c r="E2373" t="str">
        <f>T("177.1010")</f>
        <v>177.1010</v>
      </c>
      <c r="X2373" t="s">
        <v>27584</v>
      </c>
      <c r="Y2373" t="s">
        <v>27585</v>
      </c>
      <c r="Z2373" t="s">
        <v>27586</v>
      </c>
      <c r="AA2373" t="s">
        <v>27587</v>
      </c>
      <c r="AB2373" t="s">
        <v>27588</v>
      </c>
      <c r="AC2373" t="s">
        <v>27589</v>
      </c>
    </row>
    <row r="2374" spans="1:30" x14ac:dyDescent="0.25">
      <c r="A2374" t="s">
        <v>14142</v>
      </c>
      <c r="B2374" t="s">
        <v>27590</v>
      </c>
      <c r="C2374" t="str">
        <f>T("175.380")</f>
        <v>175.380</v>
      </c>
      <c r="X2374" t="s">
        <v>27590</v>
      </c>
      <c r="Y2374" t="s">
        <v>27591</v>
      </c>
      <c r="Z2374" t="s">
        <v>27592</v>
      </c>
      <c r="AA2374" t="s">
        <v>27593</v>
      </c>
    </row>
    <row r="2375" spans="1:30" x14ac:dyDescent="0.25">
      <c r="A2375" t="s">
        <v>14143</v>
      </c>
      <c r="B2375" t="s">
        <v>27594</v>
      </c>
      <c r="C2375" t="str">
        <f>T("175.105")</f>
        <v>175.105</v>
      </c>
      <c r="X2375" t="s">
        <v>27594</v>
      </c>
      <c r="Y2375" t="s">
        <v>27595</v>
      </c>
      <c r="Z2375" t="s">
        <v>27596</v>
      </c>
      <c r="AA2375" t="s">
        <v>27597</v>
      </c>
      <c r="AB2375" t="s">
        <v>27598</v>
      </c>
    </row>
    <row r="2376" spans="1:30" x14ac:dyDescent="0.25">
      <c r="A2376" t="s">
        <v>14144</v>
      </c>
      <c r="B2376" t="s">
        <v>27599</v>
      </c>
      <c r="C2376" t="str">
        <f>T("175.105")</f>
        <v>175.105</v>
      </c>
      <c r="D2376" t="str">
        <f>T("176.170")</f>
        <v>176.170</v>
      </c>
      <c r="E2376" t="str">
        <f>T("177.1200")</f>
        <v>177.1200</v>
      </c>
      <c r="F2376" t="str">
        <f>T("177.1210")</f>
        <v>177.1210</v>
      </c>
      <c r="G2376" t="str">
        <f>T("177.1520")</f>
        <v>177.1520</v>
      </c>
      <c r="H2376" t="str">
        <f>T("178.1005")</f>
        <v>178.1005</v>
      </c>
      <c r="X2376" t="s">
        <v>27599</v>
      </c>
      <c r="Y2376" t="s">
        <v>27600</v>
      </c>
      <c r="Z2376" t="s">
        <v>27601</v>
      </c>
      <c r="AA2376" t="s">
        <v>27602</v>
      </c>
    </row>
    <row r="2377" spans="1:30" x14ac:dyDescent="0.25">
      <c r="A2377" t="s">
        <v>14145</v>
      </c>
      <c r="B2377" t="s">
        <v>27603</v>
      </c>
      <c r="C2377" t="str">
        <f>T("175.105")</f>
        <v>175.105</v>
      </c>
      <c r="X2377" t="s">
        <v>27604</v>
      </c>
      <c r="Y2377" t="s">
        <v>27605</v>
      </c>
      <c r="Z2377" t="s">
        <v>27606</v>
      </c>
      <c r="AA2377" t="s">
        <v>27607</v>
      </c>
      <c r="AB2377" t="s">
        <v>27608</v>
      </c>
      <c r="AC2377" t="s">
        <v>27609</v>
      </c>
      <c r="AD2377" t="s">
        <v>27610</v>
      </c>
    </row>
    <row r="2378" spans="1:30" x14ac:dyDescent="0.25">
      <c r="A2378" t="s">
        <v>14146</v>
      </c>
      <c r="B2378" t="s">
        <v>27611</v>
      </c>
      <c r="X2378" t="s">
        <v>27611</v>
      </c>
      <c r="Y2378" t="s">
        <v>27612</v>
      </c>
      <c r="Z2378" t="s">
        <v>27613</v>
      </c>
    </row>
    <row r="2379" spans="1:30" x14ac:dyDescent="0.25">
      <c r="A2379" t="s">
        <v>14147</v>
      </c>
      <c r="B2379" t="s">
        <v>27614</v>
      </c>
      <c r="C2379" t="str">
        <f>T("175.105")</f>
        <v>175.105</v>
      </c>
      <c r="X2379" t="s">
        <v>27615</v>
      </c>
      <c r="Y2379" t="s">
        <v>27614</v>
      </c>
      <c r="Z2379" t="s">
        <v>27616</v>
      </c>
      <c r="AA2379" t="s">
        <v>27617</v>
      </c>
    </row>
    <row r="2380" spans="1:30" x14ac:dyDescent="0.25">
      <c r="A2380" t="s">
        <v>14148</v>
      </c>
      <c r="B2380" t="s">
        <v>27618</v>
      </c>
      <c r="C2380" t="str">
        <f>T("177.1010")</f>
        <v>177.1010</v>
      </c>
      <c r="X2380" t="s">
        <v>27618</v>
      </c>
      <c r="Y2380" t="s">
        <v>27619</v>
      </c>
      <c r="Z2380" t="s">
        <v>27620</v>
      </c>
      <c r="AA2380" t="s">
        <v>27621</v>
      </c>
    </row>
    <row r="2381" spans="1:30" x14ac:dyDescent="0.25">
      <c r="A2381" t="s">
        <v>14149</v>
      </c>
      <c r="B2381" t="s">
        <v>27622</v>
      </c>
      <c r="C2381" t="str">
        <f>T("175.300")</f>
        <v>175.300</v>
      </c>
      <c r="X2381" t="s">
        <v>27622</v>
      </c>
      <c r="Y2381" t="s">
        <v>27623</v>
      </c>
      <c r="Z2381" t="s">
        <v>27624</v>
      </c>
    </row>
    <row r="2382" spans="1:30" x14ac:dyDescent="0.25">
      <c r="A2382" t="s">
        <v>14150</v>
      </c>
      <c r="B2382" t="s">
        <v>27625</v>
      </c>
      <c r="C2382" t="str">
        <f>T("175.105")</f>
        <v>175.105</v>
      </c>
      <c r="X2382" t="s">
        <v>27626</v>
      </c>
      <c r="Y2382" t="s">
        <v>27627</v>
      </c>
      <c r="Z2382" t="s">
        <v>27625</v>
      </c>
      <c r="AA2382" t="s">
        <v>27628</v>
      </c>
    </row>
    <row r="2383" spans="1:30" x14ac:dyDescent="0.25">
      <c r="A2383" t="s">
        <v>14151</v>
      </c>
      <c r="B2383" t="s">
        <v>27629</v>
      </c>
      <c r="C2383" t="str">
        <f>T("175.300")</f>
        <v>175.300</v>
      </c>
      <c r="D2383" t="str">
        <f>T("176.170")</f>
        <v>176.170</v>
      </c>
      <c r="E2383" t="str">
        <f>T("177.1040")</f>
        <v>177.1040</v>
      </c>
      <c r="X2383" t="s">
        <v>27630</v>
      </c>
      <c r="Y2383" t="s">
        <v>27631</v>
      </c>
      <c r="Z2383" t="s">
        <v>27632</v>
      </c>
      <c r="AA2383" t="s">
        <v>27633</v>
      </c>
      <c r="AB2383" t="s">
        <v>27634</v>
      </c>
      <c r="AC2383" t="s">
        <v>27635</v>
      </c>
    </row>
    <row r="2384" spans="1:30" x14ac:dyDescent="0.25">
      <c r="A2384" t="s">
        <v>14152</v>
      </c>
      <c r="B2384" t="s">
        <v>27636</v>
      </c>
      <c r="C2384" t="str">
        <f>T("175.300")</f>
        <v>175.300</v>
      </c>
      <c r="X2384" t="s">
        <v>27636</v>
      </c>
      <c r="Y2384" t="s">
        <v>27637</v>
      </c>
      <c r="Z2384" t="s">
        <v>27638</v>
      </c>
      <c r="AA2384" t="s">
        <v>27639</v>
      </c>
      <c r="AB2384" t="s">
        <v>27640</v>
      </c>
    </row>
    <row r="2385" spans="1:30" x14ac:dyDescent="0.25">
      <c r="A2385" t="s">
        <v>14153</v>
      </c>
      <c r="B2385" t="s">
        <v>27641</v>
      </c>
      <c r="C2385" t="str">
        <f>T("176.170")</f>
        <v>176.170</v>
      </c>
      <c r="D2385" t="str">
        <f>T("176.180")</f>
        <v>176.180</v>
      </c>
      <c r="E2385" t="str">
        <f>T("176.210")</f>
        <v>176.210</v>
      </c>
      <c r="X2385" t="s">
        <v>27641</v>
      </c>
      <c r="Y2385" t="s">
        <v>27642</v>
      </c>
      <c r="Z2385" t="s">
        <v>27643</v>
      </c>
      <c r="AA2385" t="s">
        <v>27644</v>
      </c>
    </row>
    <row r="2386" spans="1:30" x14ac:dyDescent="0.25">
      <c r="A2386" t="s">
        <v>14154</v>
      </c>
      <c r="B2386" t="s">
        <v>27645</v>
      </c>
      <c r="C2386" t="str">
        <f>T("176.170")</f>
        <v>176.170</v>
      </c>
      <c r="D2386" t="str">
        <f>T("176.180")</f>
        <v>176.180</v>
      </c>
      <c r="X2386" t="s">
        <v>27646</v>
      </c>
      <c r="Y2386" t="s">
        <v>27647</v>
      </c>
      <c r="Z2386" t="s">
        <v>27648</v>
      </c>
      <c r="AA2386" t="s">
        <v>27649</v>
      </c>
    </row>
    <row r="2387" spans="1:30" x14ac:dyDescent="0.25">
      <c r="A2387" t="s">
        <v>14155</v>
      </c>
      <c r="B2387" t="s">
        <v>27650</v>
      </c>
      <c r="C2387" t="str">
        <f>T("176.180")</f>
        <v>176.180</v>
      </c>
      <c r="D2387" t="str">
        <f>T("176.250")</f>
        <v>176.250</v>
      </c>
      <c r="X2387" t="s">
        <v>27650</v>
      </c>
      <c r="Y2387" t="s">
        <v>27651</v>
      </c>
      <c r="Z2387" t="s">
        <v>27652</v>
      </c>
      <c r="AA2387" t="s">
        <v>27653</v>
      </c>
    </row>
    <row r="2388" spans="1:30" x14ac:dyDescent="0.25">
      <c r="A2388" t="s">
        <v>14156</v>
      </c>
      <c r="B2388" t="s">
        <v>27654</v>
      </c>
      <c r="X2388" t="s">
        <v>27654</v>
      </c>
      <c r="Y2388" t="s">
        <v>27655</v>
      </c>
      <c r="Z2388" t="s">
        <v>27656</v>
      </c>
    </row>
    <row r="2389" spans="1:30" x14ac:dyDescent="0.25">
      <c r="A2389" t="s">
        <v>14157</v>
      </c>
      <c r="B2389" t="s">
        <v>27657</v>
      </c>
      <c r="C2389" t="str">
        <f>T("175.105")</f>
        <v>175.105</v>
      </c>
      <c r="X2389" t="s">
        <v>27657</v>
      </c>
      <c r="Y2389" t="s">
        <v>27658</v>
      </c>
      <c r="Z2389" t="s">
        <v>27659</v>
      </c>
      <c r="AA2389" t="s">
        <v>27660</v>
      </c>
    </row>
    <row r="2390" spans="1:30" x14ac:dyDescent="0.25">
      <c r="A2390" t="s">
        <v>14158</v>
      </c>
      <c r="B2390" t="s">
        <v>27661</v>
      </c>
      <c r="C2390" t="str">
        <f>T("175.105")</f>
        <v>175.105</v>
      </c>
      <c r="D2390" t="str">
        <f>T("177.1680")</f>
        <v>177.1680</v>
      </c>
      <c r="X2390" t="s">
        <v>27662</v>
      </c>
      <c r="Y2390" t="s">
        <v>27663</v>
      </c>
      <c r="Z2390" t="s">
        <v>27664</v>
      </c>
      <c r="AA2390" t="s">
        <v>27665</v>
      </c>
    </row>
    <row r="2391" spans="1:30" x14ac:dyDescent="0.25">
      <c r="A2391" t="s">
        <v>11781</v>
      </c>
      <c r="B2391" t="s">
        <v>27666</v>
      </c>
      <c r="C2391" t="str">
        <f>T("175.105")</f>
        <v>175.105</v>
      </c>
      <c r="X2391" t="s">
        <v>27666</v>
      </c>
      <c r="Y2391" t="s">
        <v>27667</v>
      </c>
      <c r="Z2391" t="s">
        <v>27668</v>
      </c>
    </row>
    <row r="2392" spans="1:30" x14ac:dyDescent="0.25">
      <c r="A2392" t="s">
        <v>14159</v>
      </c>
      <c r="B2392" t="s">
        <v>27669</v>
      </c>
      <c r="C2392" t="str">
        <f>T("175.105")</f>
        <v>175.105</v>
      </c>
      <c r="D2392" t="str">
        <f>T("175.300")</f>
        <v>175.300</v>
      </c>
      <c r="E2392" t="str">
        <f>T("176.200")</f>
        <v>176.200</v>
      </c>
      <c r="F2392" t="str">
        <f>T("178.3120")</f>
        <v>178.3120</v>
      </c>
      <c r="G2392" t="str">
        <f>T("178.3800")</f>
        <v>178.3800</v>
      </c>
      <c r="H2392" t="str">
        <f>T("178.3850")</f>
        <v>178.3850</v>
      </c>
      <c r="I2392" t="str">
        <f>T("178.3870")</f>
        <v>178.3870</v>
      </c>
      <c r="J2392" t="str">
        <f>T("181.29")</f>
        <v>181.29</v>
      </c>
      <c r="X2392" t="s">
        <v>27670</v>
      </c>
      <c r="Y2392" t="s">
        <v>27671</v>
      </c>
    </row>
    <row r="2393" spans="1:30" x14ac:dyDescent="0.25">
      <c r="A2393" t="s">
        <v>14160</v>
      </c>
      <c r="B2393" t="s">
        <v>27672</v>
      </c>
      <c r="C2393" t="str">
        <f>T("177.1380")</f>
        <v>177.1380</v>
      </c>
      <c r="D2393" t="str">
        <f>T("177.2600")</f>
        <v>177.2600</v>
      </c>
      <c r="X2393" t="s">
        <v>27673</v>
      </c>
      <c r="Y2393" t="s">
        <v>27672</v>
      </c>
      <c r="Z2393" t="s">
        <v>27674</v>
      </c>
      <c r="AA2393" t="s">
        <v>27675</v>
      </c>
      <c r="AB2393" t="s">
        <v>27676</v>
      </c>
      <c r="AC2393" t="s">
        <v>27677</v>
      </c>
    </row>
    <row r="2394" spans="1:30" x14ac:dyDescent="0.25">
      <c r="A2394" t="s">
        <v>14161</v>
      </c>
      <c r="B2394" t="s">
        <v>27678</v>
      </c>
      <c r="C2394" t="str">
        <f>T("175.105")</f>
        <v>175.105</v>
      </c>
      <c r="D2394" t="str">
        <f>T("175.320")</f>
        <v>175.320</v>
      </c>
      <c r="E2394" t="str">
        <f>T("175.360")</f>
        <v>175.360</v>
      </c>
      <c r="F2394" t="str">
        <f>T("175.365")</f>
        <v>175.365</v>
      </c>
      <c r="G2394" t="str">
        <f>T("176.170")</f>
        <v>176.170</v>
      </c>
      <c r="H2394" t="str">
        <f>T("176.180")</f>
        <v>176.180</v>
      </c>
      <c r="I2394" t="str">
        <f>T("177.1200")</f>
        <v>177.1200</v>
      </c>
      <c r="J2394" t="str">
        <f>T("177.1630")</f>
        <v>177.1630</v>
      </c>
      <c r="K2394" t="str">
        <f>T("179.45")</f>
        <v>179.45</v>
      </c>
      <c r="X2394" t="s">
        <v>27678</v>
      </c>
      <c r="Y2394" t="s">
        <v>27679</v>
      </c>
      <c r="Z2394" t="s">
        <v>27680</v>
      </c>
      <c r="AA2394" t="s">
        <v>27681</v>
      </c>
    </row>
    <row r="2395" spans="1:30" x14ac:dyDescent="0.25">
      <c r="A2395" t="s">
        <v>14162</v>
      </c>
      <c r="B2395" t="s">
        <v>27682</v>
      </c>
      <c r="C2395" t="str">
        <f>T("175.105")</f>
        <v>175.105</v>
      </c>
      <c r="D2395" t="str">
        <f>T("176.180")</f>
        <v>176.180</v>
      </c>
      <c r="E2395" t="str">
        <f>T("177.1310")</f>
        <v>177.1310</v>
      </c>
      <c r="F2395" t="str">
        <f>T("177.1330")</f>
        <v>177.1330</v>
      </c>
      <c r="G2395" t="str">
        <f>T("178.1005")</f>
        <v>178.1005</v>
      </c>
      <c r="X2395" t="s">
        <v>27682</v>
      </c>
      <c r="Y2395" t="s">
        <v>27683</v>
      </c>
      <c r="Z2395" t="s">
        <v>27684</v>
      </c>
      <c r="AA2395" t="s">
        <v>27685</v>
      </c>
    </row>
    <row r="2396" spans="1:30" x14ac:dyDescent="0.25">
      <c r="A2396" t="s">
        <v>14163</v>
      </c>
      <c r="B2396" t="s">
        <v>27686</v>
      </c>
      <c r="C2396" t="str">
        <f>T("175.105")</f>
        <v>175.105</v>
      </c>
      <c r="D2396" t="str">
        <f>T("177.1200")</f>
        <v>177.1200</v>
      </c>
      <c r="E2396" t="str">
        <f>T("177.1210")</f>
        <v>177.1210</v>
      </c>
      <c r="F2396" t="str">
        <f>T("177.1390")</f>
        <v>177.1390</v>
      </c>
      <c r="G2396" t="str">
        <f>T("177.1395")</f>
        <v>177.1395</v>
      </c>
      <c r="H2396" t="str">
        <f>T("177.1520")</f>
        <v>177.1520</v>
      </c>
      <c r="I2396" t="str">
        <f>T("177.2600")</f>
        <v>177.2600</v>
      </c>
      <c r="J2396" t="str">
        <f>T("178.1005")</f>
        <v>178.1005</v>
      </c>
      <c r="X2396" t="s">
        <v>27686</v>
      </c>
      <c r="Y2396" t="s">
        <v>27687</v>
      </c>
      <c r="Z2396" t="s">
        <v>27688</v>
      </c>
      <c r="AA2396" t="s">
        <v>27689</v>
      </c>
      <c r="AB2396" t="s">
        <v>27690</v>
      </c>
      <c r="AC2396" t="s">
        <v>27691</v>
      </c>
      <c r="AD2396" t="s">
        <v>27692</v>
      </c>
    </row>
    <row r="2397" spans="1:30" x14ac:dyDescent="0.25">
      <c r="A2397" t="s">
        <v>14164</v>
      </c>
      <c r="B2397" t="s">
        <v>27693</v>
      </c>
      <c r="C2397" t="str">
        <f>T("175.320")</f>
        <v>175.320</v>
      </c>
      <c r="X2397" t="s">
        <v>27694</v>
      </c>
      <c r="Y2397" t="s">
        <v>27695</v>
      </c>
      <c r="Z2397" t="s">
        <v>27696</v>
      </c>
      <c r="AA2397" t="s">
        <v>27693</v>
      </c>
      <c r="AB2397" t="s">
        <v>27697</v>
      </c>
    </row>
    <row r="2398" spans="1:30" x14ac:dyDescent="0.25">
      <c r="A2398" t="s">
        <v>14165</v>
      </c>
      <c r="B2398" t="s">
        <v>27698</v>
      </c>
      <c r="C2398" t="str">
        <f t="shared" ref="C2398:C2405" si="15">T("175.105")</f>
        <v>175.105</v>
      </c>
      <c r="D2398" t="str">
        <f>T("176.180")</f>
        <v>176.180</v>
      </c>
      <c r="E2398" t="str">
        <f>T("177.2600")</f>
        <v>177.2600</v>
      </c>
      <c r="X2398" t="s">
        <v>27699</v>
      </c>
      <c r="Y2398" t="s">
        <v>27700</v>
      </c>
      <c r="Z2398" t="s">
        <v>27701</v>
      </c>
      <c r="AA2398" t="s">
        <v>27702</v>
      </c>
      <c r="AB2398" t="s">
        <v>27703</v>
      </c>
      <c r="AC2398" t="s">
        <v>27704</v>
      </c>
      <c r="AD2398" t="s">
        <v>27705</v>
      </c>
    </row>
    <row r="2399" spans="1:30" x14ac:dyDescent="0.25">
      <c r="A2399" t="s">
        <v>14166</v>
      </c>
      <c r="B2399" t="s">
        <v>27706</v>
      </c>
      <c r="C2399" t="str">
        <f t="shared" si="15"/>
        <v>175.105</v>
      </c>
      <c r="X2399" t="s">
        <v>27707</v>
      </c>
      <c r="Y2399" t="s">
        <v>27708</v>
      </c>
      <c r="Z2399" t="s">
        <v>27709</v>
      </c>
      <c r="AA2399" t="s">
        <v>27706</v>
      </c>
    </row>
    <row r="2400" spans="1:30" x14ac:dyDescent="0.25">
      <c r="A2400" t="s">
        <v>14167</v>
      </c>
      <c r="B2400" t="s">
        <v>27710</v>
      </c>
      <c r="C2400" t="str">
        <f t="shared" si="15"/>
        <v>175.105</v>
      </c>
      <c r="D2400" t="str">
        <f>T("175.300")</f>
        <v>175.300</v>
      </c>
      <c r="E2400" t="str">
        <f>T("176.180")</f>
        <v>176.180</v>
      </c>
      <c r="F2400" t="str">
        <f>T("177.1320")</f>
        <v>177.1320</v>
      </c>
      <c r="X2400" t="s">
        <v>27710</v>
      </c>
      <c r="Y2400" t="s">
        <v>27711</v>
      </c>
      <c r="Z2400" t="s">
        <v>27712</v>
      </c>
      <c r="AA2400" t="s">
        <v>27713</v>
      </c>
      <c r="AB2400" t="s">
        <v>27714</v>
      </c>
      <c r="AC2400" t="s">
        <v>27715</v>
      </c>
    </row>
    <row r="2401" spans="1:31" x14ac:dyDescent="0.25">
      <c r="A2401" t="s">
        <v>14168</v>
      </c>
      <c r="B2401" t="s">
        <v>27716</v>
      </c>
      <c r="C2401" t="str">
        <f t="shared" si="15"/>
        <v>175.105</v>
      </c>
      <c r="D2401" t="str">
        <f>T("175.300")</f>
        <v>175.300</v>
      </c>
      <c r="E2401" t="str">
        <f>T("176.170")</f>
        <v>176.170</v>
      </c>
      <c r="F2401" t="str">
        <f>T("176.180")</f>
        <v>176.180</v>
      </c>
      <c r="G2401" t="str">
        <f>T("177.1010")</f>
        <v>177.1010</v>
      </c>
      <c r="H2401" t="str">
        <f>T("178.3790")</f>
        <v>178.3790</v>
      </c>
      <c r="X2401" t="s">
        <v>27716</v>
      </c>
      <c r="Y2401" t="s">
        <v>27717</v>
      </c>
      <c r="Z2401" t="s">
        <v>27718</v>
      </c>
      <c r="AA2401" t="s">
        <v>27719</v>
      </c>
      <c r="AB2401" t="s">
        <v>27720</v>
      </c>
    </row>
    <row r="2402" spans="1:31" x14ac:dyDescent="0.25">
      <c r="A2402" t="s">
        <v>14169</v>
      </c>
      <c r="B2402" t="s">
        <v>27721</v>
      </c>
      <c r="C2402" t="str">
        <f t="shared" si="15"/>
        <v>175.105</v>
      </c>
      <c r="D2402" t="str">
        <f>T("175.300")</f>
        <v>175.300</v>
      </c>
      <c r="E2402" t="str">
        <f>T("175.320")</f>
        <v>175.320</v>
      </c>
      <c r="F2402" t="str">
        <f>T("177.1390")</f>
        <v>177.1390</v>
      </c>
      <c r="G2402" t="str">
        <f>T("177.2420")</f>
        <v>177.2420</v>
      </c>
      <c r="X2402" t="s">
        <v>27721</v>
      </c>
      <c r="Y2402" t="s">
        <v>27722</v>
      </c>
      <c r="Z2402" t="s">
        <v>27723</v>
      </c>
      <c r="AA2402" t="s">
        <v>27724</v>
      </c>
      <c r="AB2402" t="s">
        <v>27725</v>
      </c>
      <c r="AC2402" t="s">
        <v>27726</v>
      </c>
      <c r="AD2402" t="s">
        <v>27727</v>
      </c>
    </row>
    <row r="2403" spans="1:31" x14ac:dyDescent="0.25">
      <c r="A2403" t="s">
        <v>14170</v>
      </c>
      <c r="B2403" t="s">
        <v>27728</v>
      </c>
      <c r="C2403" t="str">
        <f t="shared" si="15"/>
        <v>175.105</v>
      </c>
      <c r="D2403" t="str">
        <f>T("176.170")</f>
        <v>176.170</v>
      </c>
      <c r="E2403" t="str">
        <f>T("176.180")</f>
        <v>176.180</v>
      </c>
      <c r="X2403" t="s">
        <v>27729</v>
      </c>
      <c r="Y2403" t="s">
        <v>27730</v>
      </c>
      <c r="Z2403" t="s">
        <v>27728</v>
      </c>
      <c r="AA2403" t="s">
        <v>27731</v>
      </c>
    </row>
    <row r="2404" spans="1:31" x14ac:dyDescent="0.25">
      <c r="A2404" t="s">
        <v>14171</v>
      </c>
      <c r="B2404" t="s">
        <v>27732</v>
      </c>
      <c r="C2404" t="str">
        <f t="shared" si="15"/>
        <v>175.105</v>
      </c>
      <c r="D2404" t="str">
        <f>T("176.170")</f>
        <v>176.170</v>
      </c>
      <c r="E2404" t="str">
        <f>T("176.180")</f>
        <v>176.180</v>
      </c>
      <c r="F2404" t="str">
        <f>T("177.2600")</f>
        <v>177.2600</v>
      </c>
      <c r="X2404" t="s">
        <v>27732</v>
      </c>
      <c r="Y2404" t="s">
        <v>27733</v>
      </c>
      <c r="Z2404" t="s">
        <v>27734</v>
      </c>
      <c r="AA2404" t="s">
        <v>27735</v>
      </c>
      <c r="AB2404" t="s">
        <v>27736</v>
      </c>
      <c r="AC2404" t="s">
        <v>27737</v>
      </c>
      <c r="AD2404" t="s">
        <v>27738</v>
      </c>
    </row>
    <row r="2405" spans="1:31" x14ac:dyDescent="0.25">
      <c r="A2405" t="s">
        <v>14172</v>
      </c>
      <c r="B2405" t="s">
        <v>27739</v>
      </c>
      <c r="C2405" t="str">
        <f t="shared" si="15"/>
        <v>175.105</v>
      </c>
      <c r="D2405" t="str">
        <f>T("176.170")</f>
        <v>176.170</v>
      </c>
      <c r="E2405" t="str">
        <f>T("176.180")</f>
        <v>176.180</v>
      </c>
      <c r="F2405" t="str">
        <f>T("177.1010")</f>
        <v>177.1010</v>
      </c>
      <c r="G2405" t="str">
        <f>T("177.1030")</f>
        <v>177.1030</v>
      </c>
      <c r="H2405" t="str">
        <f>T("178.3790")</f>
        <v>178.3790</v>
      </c>
      <c r="X2405" t="s">
        <v>27739</v>
      </c>
      <c r="Y2405" t="s">
        <v>27740</v>
      </c>
      <c r="Z2405" t="s">
        <v>27741</v>
      </c>
      <c r="AA2405" t="s">
        <v>27742</v>
      </c>
      <c r="AB2405" t="s">
        <v>27743</v>
      </c>
    </row>
    <row r="2406" spans="1:31" x14ac:dyDescent="0.25">
      <c r="A2406" t="s">
        <v>14173</v>
      </c>
      <c r="B2406" t="s">
        <v>27744</v>
      </c>
      <c r="C2406" t="str">
        <f>T("175.300")</f>
        <v>175.300</v>
      </c>
      <c r="D2406" t="str">
        <f>T("177.1010")</f>
        <v>177.1010</v>
      </c>
      <c r="E2406" t="str">
        <f>T("177.2600")</f>
        <v>177.2600</v>
      </c>
      <c r="X2406" t="s">
        <v>27744</v>
      </c>
      <c r="Y2406" t="s">
        <v>27745</v>
      </c>
      <c r="Z2406" t="s">
        <v>27746</v>
      </c>
      <c r="AA2406" t="s">
        <v>27747</v>
      </c>
      <c r="AB2406" t="s">
        <v>27748</v>
      </c>
      <c r="AC2406" t="s">
        <v>27749</v>
      </c>
      <c r="AD2406" t="s">
        <v>27750</v>
      </c>
      <c r="AE2406" t="s">
        <v>27751</v>
      </c>
    </row>
    <row r="2407" spans="1:31" x14ac:dyDescent="0.25">
      <c r="A2407" t="s">
        <v>11782</v>
      </c>
      <c r="B2407" t="s">
        <v>27752</v>
      </c>
      <c r="C2407" t="str">
        <f t="shared" ref="C2407:C2415" si="16">T("175.105")</f>
        <v>175.105</v>
      </c>
      <c r="D2407" t="str">
        <f>T("175.300")</f>
        <v>175.300</v>
      </c>
      <c r="E2407" t="str">
        <f>T("176.170")</f>
        <v>176.170</v>
      </c>
      <c r="F2407" t="str">
        <f>T("176.180")</f>
        <v>176.180</v>
      </c>
      <c r="G2407" t="str">
        <f>T("177.1200")</f>
        <v>177.1200</v>
      </c>
      <c r="H2407" t="str">
        <f>T("177.1650")</f>
        <v>177.1650</v>
      </c>
      <c r="I2407" t="str">
        <f>T("177.1900")</f>
        <v>177.1900</v>
      </c>
      <c r="J2407" t="str">
        <f>T("181.30")</f>
        <v>181.30</v>
      </c>
      <c r="X2407" t="s">
        <v>27752</v>
      </c>
      <c r="Y2407" t="s">
        <v>27753</v>
      </c>
      <c r="Z2407" t="s">
        <v>27754</v>
      </c>
      <c r="AA2407" t="s">
        <v>27755</v>
      </c>
      <c r="AB2407" t="s">
        <v>27756</v>
      </c>
      <c r="AC2407" t="s">
        <v>27757</v>
      </c>
    </row>
    <row r="2408" spans="1:31" x14ac:dyDescent="0.25">
      <c r="A2408" t="s">
        <v>11783</v>
      </c>
      <c r="B2408" t="s">
        <v>27758</v>
      </c>
      <c r="C2408" t="str">
        <f t="shared" si="16"/>
        <v>175.105</v>
      </c>
      <c r="D2408" t="str">
        <f>T("176.180")</f>
        <v>176.180</v>
      </c>
      <c r="X2408" t="s">
        <v>27758</v>
      </c>
      <c r="Y2408" t="s">
        <v>27759</v>
      </c>
      <c r="Z2408" t="s">
        <v>27760</v>
      </c>
      <c r="AA2408" t="s">
        <v>27761</v>
      </c>
      <c r="AB2408" t="s">
        <v>27762</v>
      </c>
      <c r="AC2408" t="s">
        <v>27763</v>
      </c>
      <c r="AD2408" t="s">
        <v>27764</v>
      </c>
    </row>
    <row r="2409" spans="1:31" x14ac:dyDescent="0.25">
      <c r="A2409" t="s">
        <v>11784</v>
      </c>
      <c r="B2409" t="s">
        <v>27765</v>
      </c>
      <c r="C2409" t="str">
        <f t="shared" si="16"/>
        <v>175.105</v>
      </c>
      <c r="D2409" t="str">
        <f>T("175.320")</f>
        <v>175.320</v>
      </c>
      <c r="E2409" t="str">
        <f>T("175.360")</f>
        <v>175.360</v>
      </c>
      <c r="F2409" t="str">
        <f>T("175.365")</f>
        <v>175.365</v>
      </c>
      <c r="G2409" t="str">
        <f>T("176.170")</f>
        <v>176.170</v>
      </c>
      <c r="H2409" t="str">
        <f>T("176.180")</f>
        <v>176.180</v>
      </c>
      <c r="I2409" t="str">
        <f>T("177.1200")</f>
        <v>177.1200</v>
      </c>
      <c r="J2409" t="str">
        <f>T("177.1630")</f>
        <v>177.1630</v>
      </c>
      <c r="K2409" t="str">
        <f>T("179.45")</f>
        <v>179.45</v>
      </c>
      <c r="X2409" t="s">
        <v>27766</v>
      </c>
      <c r="Y2409" t="s">
        <v>27767</v>
      </c>
      <c r="Z2409" t="s">
        <v>27768</v>
      </c>
      <c r="AA2409" t="s">
        <v>27765</v>
      </c>
      <c r="AB2409" t="s">
        <v>27769</v>
      </c>
    </row>
    <row r="2410" spans="1:31" x14ac:dyDescent="0.25">
      <c r="A2410" t="s">
        <v>14174</v>
      </c>
      <c r="B2410" t="s">
        <v>27770</v>
      </c>
      <c r="C2410" t="str">
        <f t="shared" si="16"/>
        <v>175.105</v>
      </c>
      <c r="D2410" t="str">
        <f>T("175.320")</f>
        <v>175.320</v>
      </c>
      <c r="E2410" t="str">
        <f>T("176.170")</f>
        <v>176.170</v>
      </c>
      <c r="F2410" t="str">
        <f>T("176.180")</f>
        <v>176.180</v>
      </c>
      <c r="G2410" t="str">
        <f>T("177.1010")</f>
        <v>177.1010</v>
      </c>
      <c r="H2410" t="str">
        <f>T("177.1200")</f>
        <v>177.1200</v>
      </c>
      <c r="I2410" t="str">
        <f>T("177.1630")</f>
        <v>177.1630</v>
      </c>
      <c r="J2410" t="str">
        <f>T("178.3790")</f>
        <v>178.3790</v>
      </c>
      <c r="X2410" t="s">
        <v>27770</v>
      </c>
      <c r="Y2410" t="s">
        <v>27771</v>
      </c>
      <c r="Z2410" t="s">
        <v>27772</v>
      </c>
      <c r="AA2410" t="s">
        <v>27773</v>
      </c>
    </row>
    <row r="2411" spans="1:31" x14ac:dyDescent="0.25">
      <c r="A2411" t="s">
        <v>11785</v>
      </c>
      <c r="B2411" t="s">
        <v>27774</v>
      </c>
      <c r="C2411" t="str">
        <f t="shared" si="16"/>
        <v>175.105</v>
      </c>
      <c r="D2411" t="str">
        <f>T("175.300")</f>
        <v>175.300</v>
      </c>
      <c r="E2411" t="str">
        <f>T("175.320")</f>
        <v>175.320</v>
      </c>
      <c r="X2411" t="s">
        <v>27775</v>
      </c>
      <c r="Y2411" t="s">
        <v>27776</v>
      </c>
      <c r="Z2411" t="s">
        <v>27777</v>
      </c>
      <c r="AA2411" t="s">
        <v>27778</v>
      </c>
      <c r="AB2411" t="s">
        <v>27779</v>
      </c>
    </row>
    <row r="2412" spans="1:31" x14ac:dyDescent="0.25">
      <c r="A2412" t="s">
        <v>11786</v>
      </c>
      <c r="B2412" t="s">
        <v>27780</v>
      </c>
      <c r="C2412" t="str">
        <f t="shared" si="16"/>
        <v>175.105</v>
      </c>
      <c r="D2412" t="str">
        <f>T("175.125")</f>
        <v>175.125</v>
      </c>
      <c r="E2412" t="str">
        <f>T("175.300")</f>
        <v>175.300</v>
      </c>
      <c r="F2412" t="str">
        <f>T("175.320")</f>
        <v>175.320</v>
      </c>
      <c r="G2412" t="str">
        <f>T("176.170")</f>
        <v>176.170</v>
      </c>
      <c r="H2412" t="str">
        <f>T("176.180")</f>
        <v>176.180</v>
      </c>
      <c r="X2412" t="s">
        <v>27781</v>
      </c>
      <c r="Y2412" t="s">
        <v>27782</v>
      </c>
      <c r="Z2412" t="s">
        <v>27783</v>
      </c>
      <c r="AA2412" t="s">
        <v>27784</v>
      </c>
      <c r="AB2412" t="s">
        <v>27785</v>
      </c>
      <c r="AC2412" t="s">
        <v>27786</v>
      </c>
      <c r="AD2412" t="s">
        <v>27780</v>
      </c>
    </row>
    <row r="2413" spans="1:31" x14ac:dyDescent="0.25">
      <c r="A2413" t="s">
        <v>14175</v>
      </c>
      <c r="B2413" t="s">
        <v>27787</v>
      </c>
      <c r="C2413" t="str">
        <f t="shared" si="16"/>
        <v>175.105</v>
      </c>
      <c r="D2413" t="str">
        <f>T("176.170")</f>
        <v>176.170</v>
      </c>
      <c r="E2413" t="str">
        <f>T("176.180")</f>
        <v>176.180</v>
      </c>
      <c r="F2413" t="str">
        <f>T("177.1200")</f>
        <v>177.1200</v>
      </c>
      <c r="G2413" t="str">
        <f>T("177.1210")</f>
        <v>177.1210</v>
      </c>
      <c r="H2413" t="str">
        <f>T("177.1820")</f>
        <v>177.1820</v>
      </c>
      <c r="X2413" t="s">
        <v>27787</v>
      </c>
      <c r="Y2413" t="s">
        <v>27788</v>
      </c>
      <c r="Z2413" t="s">
        <v>27789</v>
      </c>
      <c r="AA2413" t="s">
        <v>27790</v>
      </c>
      <c r="AB2413" t="s">
        <v>27791</v>
      </c>
      <c r="AC2413" t="s">
        <v>27792</v>
      </c>
      <c r="AD2413" t="s">
        <v>27793</v>
      </c>
    </row>
    <row r="2414" spans="1:31" x14ac:dyDescent="0.25">
      <c r="A2414" t="s">
        <v>14176</v>
      </c>
      <c r="B2414" t="s">
        <v>27794</v>
      </c>
      <c r="C2414" t="str">
        <f t="shared" si="16"/>
        <v>175.105</v>
      </c>
      <c r="D2414" t="str">
        <f>T("175.300")</f>
        <v>175.300</v>
      </c>
      <c r="E2414" t="str">
        <f>T("176.180")</f>
        <v>176.180</v>
      </c>
      <c r="F2414" t="str">
        <f>T("177.1010")</f>
        <v>177.1010</v>
      </c>
      <c r="G2414" t="str">
        <f>T("177.1520")</f>
        <v>177.1520</v>
      </c>
      <c r="H2414" t="str">
        <f>T("178.3790")</f>
        <v>178.3790</v>
      </c>
      <c r="X2414" t="s">
        <v>27794</v>
      </c>
      <c r="Y2414" t="s">
        <v>27795</v>
      </c>
      <c r="Z2414" t="s">
        <v>27796</v>
      </c>
      <c r="AA2414" t="s">
        <v>27797</v>
      </c>
      <c r="AB2414" t="s">
        <v>27798</v>
      </c>
      <c r="AC2414" t="s">
        <v>27799</v>
      </c>
    </row>
    <row r="2415" spans="1:31" x14ac:dyDescent="0.25">
      <c r="A2415" t="s">
        <v>14177</v>
      </c>
      <c r="B2415" t="s">
        <v>27800</v>
      </c>
      <c r="C2415" t="str">
        <f t="shared" si="16"/>
        <v>175.105</v>
      </c>
      <c r="X2415" t="s">
        <v>27800</v>
      </c>
      <c r="Y2415" t="s">
        <v>27801</v>
      </c>
      <c r="Z2415" t="s">
        <v>27802</v>
      </c>
      <c r="AA2415" t="s">
        <v>27803</v>
      </c>
      <c r="AB2415" t="s">
        <v>27804</v>
      </c>
      <c r="AC2415" t="s">
        <v>27805</v>
      </c>
      <c r="AD2415" t="s">
        <v>27806</v>
      </c>
    </row>
    <row r="2416" spans="1:31" x14ac:dyDescent="0.25">
      <c r="A2416" t="s">
        <v>14178</v>
      </c>
      <c r="B2416" t="s">
        <v>27807</v>
      </c>
      <c r="C2416" t="str">
        <f>T("177.1350")</f>
        <v>177.1350</v>
      </c>
      <c r="D2416" t="str">
        <f>T("177.1520")</f>
        <v>177.1520</v>
      </c>
      <c r="E2416" t="str">
        <f>T("177.2600")</f>
        <v>177.2600</v>
      </c>
      <c r="X2416" t="s">
        <v>27808</v>
      </c>
      <c r="Y2416" t="s">
        <v>27809</v>
      </c>
      <c r="Z2416" t="s">
        <v>27810</v>
      </c>
      <c r="AA2416" t="s">
        <v>27811</v>
      </c>
      <c r="AB2416" t="s">
        <v>27812</v>
      </c>
    </row>
    <row r="2417" spans="1:37" x14ac:dyDescent="0.25">
      <c r="A2417" t="s">
        <v>14179</v>
      </c>
      <c r="B2417" t="s">
        <v>27813</v>
      </c>
      <c r="C2417" t="str">
        <f>T("175.105")</f>
        <v>175.105</v>
      </c>
      <c r="D2417" t="str">
        <f>T("176.180")</f>
        <v>176.180</v>
      </c>
      <c r="E2417" t="str">
        <f>T("177.1210")</f>
        <v>177.1210</v>
      </c>
      <c r="X2417" t="s">
        <v>27813</v>
      </c>
      <c r="Y2417" t="s">
        <v>27814</v>
      </c>
      <c r="Z2417" t="s">
        <v>27815</v>
      </c>
      <c r="AA2417" t="s">
        <v>27816</v>
      </c>
      <c r="AB2417" t="s">
        <v>27817</v>
      </c>
      <c r="AC2417" t="s">
        <v>27818</v>
      </c>
    </row>
    <row r="2418" spans="1:37" x14ac:dyDescent="0.25">
      <c r="A2418" t="s">
        <v>14180</v>
      </c>
      <c r="B2418" t="s">
        <v>27819</v>
      </c>
      <c r="C2418" t="str">
        <f>T("175.105")</f>
        <v>175.105</v>
      </c>
      <c r="X2418" t="s">
        <v>27820</v>
      </c>
      <c r="Y2418" t="s">
        <v>27821</v>
      </c>
      <c r="Z2418" t="s">
        <v>27822</v>
      </c>
      <c r="AA2418" t="s">
        <v>27823</v>
      </c>
    </row>
    <row r="2419" spans="1:37" x14ac:dyDescent="0.25">
      <c r="A2419" t="s">
        <v>14181</v>
      </c>
      <c r="B2419" t="s">
        <v>27824</v>
      </c>
      <c r="C2419" t="str">
        <f>T("175.105")</f>
        <v>175.105</v>
      </c>
      <c r="D2419" t="str">
        <f>T("175.300")</f>
        <v>175.300</v>
      </c>
      <c r="E2419" t="str">
        <f>T("175.320")</f>
        <v>175.320</v>
      </c>
      <c r="F2419" t="str">
        <f>T("176.170")</f>
        <v>176.170</v>
      </c>
      <c r="G2419" t="str">
        <f>T("176.180")</f>
        <v>176.180</v>
      </c>
      <c r="H2419" t="str">
        <f>T("177.1010")</f>
        <v>177.1010</v>
      </c>
      <c r="X2419" t="s">
        <v>27825</v>
      </c>
      <c r="Y2419" t="s">
        <v>27824</v>
      </c>
      <c r="Z2419" t="s">
        <v>27826</v>
      </c>
      <c r="AA2419" t="s">
        <v>27827</v>
      </c>
      <c r="AB2419" t="s">
        <v>27828</v>
      </c>
    </row>
    <row r="2420" spans="1:37" x14ac:dyDescent="0.25">
      <c r="A2420" t="s">
        <v>14182</v>
      </c>
      <c r="B2420" t="s">
        <v>27829</v>
      </c>
      <c r="C2420" t="str">
        <f>T("175.300")</f>
        <v>175.300</v>
      </c>
      <c r="X2420" t="s">
        <v>27830</v>
      </c>
      <c r="Y2420" t="s">
        <v>27831</v>
      </c>
      <c r="Z2420" t="s">
        <v>27832</v>
      </c>
    </row>
    <row r="2421" spans="1:37" x14ac:dyDescent="0.25">
      <c r="A2421" t="s">
        <v>14183</v>
      </c>
      <c r="B2421" t="s">
        <v>27833</v>
      </c>
      <c r="C2421" t="str">
        <f>T("175.300")</f>
        <v>175.300</v>
      </c>
      <c r="X2421" t="s">
        <v>27833</v>
      </c>
      <c r="Y2421" t="s">
        <v>27834</v>
      </c>
      <c r="Z2421" t="s">
        <v>27835</v>
      </c>
    </row>
    <row r="2422" spans="1:37" x14ac:dyDescent="0.25">
      <c r="A2422" t="s">
        <v>14184</v>
      </c>
      <c r="B2422" t="s">
        <v>27836</v>
      </c>
      <c r="C2422" t="str">
        <f>T("175.105")</f>
        <v>175.105</v>
      </c>
      <c r="X2422" t="s">
        <v>27836</v>
      </c>
      <c r="Y2422" t="s">
        <v>27837</v>
      </c>
      <c r="Z2422" t="s">
        <v>27838</v>
      </c>
    </row>
    <row r="2423" spans="1:37" x14ac:dyDescent="0.25">
      <c r="A2423" t="s">
        <v>14185</v>
      </c>
      <c r="B2423" t="s">
        <v>27839</v>
      </c>
      <c r="X2423" t="s">
        <v>27840</v>
      </c>
      <c r="Y2423" t="s">
        <v>27841</v>
      </c>
      <c r="Z2423" t="s">
        <v>27842</v>
      </c>
      <c r="AA2423" t="s">
        <v>27843</v>
      </c>
      <c r="AB2423" t="s">
        <v>27844</v>
      </c>
    </row>
    <row r="2424" spans="1:37" x14ac:dyDescent="0.25">
      <c r="A2424" t="s">
        <v>14186</v>
      </c>
      <c r="B2424" t="s">
        <v>27845</v>
      </c>
      <c r="C2424" t="str">
        <f>T("177.1632")</f>
        <v>177.1632</v>
      </c>
      <c r="X2424" t="s">
        <v>27846</v>
      </c>
      <c r="Y2424" t="s">
        <v>27847</v>
      </c>
      <c r="Z2424" t="s">
        <v>27848</v>
      </c>
      <c r="AA2424" t="s">
        <v>27849</v>
      </c>
      <c r="AB2424" t="s">
        <v>27850</v>
      </c>
      <c r="AC2424" t="s">
        <v>27851</v>
      </c>
      <c r="AD2424" t="s">
        <v>27852</v>
      </c>
      <c r="AE2424" t="s">
        <v>27853</v>
      </c>
      <c r="AF2424" t="s">
        <v>27854</v>
      </c>
    </row>
    <row r="2425" spans="1:37" x14ac:dyDescent="0.25">
      <c r="A2425" t="s">
        <v>14187</v>
      </c>
      <c r="B2425" t="s">
        <v>27855</v>
      </c>
      <c r="C2425" t="str">
        <f>T("175.105")</f>
        <v>175.105</v>
      </c>
      <c r="D2425" t="str">
        <f>T("176.180")</f>
        <v>176.180</v>
      </c>
      <c r="X2425" t="s">
        <v>27856</v>
      </c>
      <c r="Y2425" t="s">
        <v>27857</v>
      </c>
      <c r="Z2425" t="s">
        <v>27858</v>
      </c>
      <c r="AA2425" t="s">
        <v>27859</v>
      </c>
      <c r="AB2425" t="s">
        <v>27860</v>
      </c>
      <c r="AC2425" t="s">
        <v>27861</v>
      </c>
      <c r="AD2425" t="s">
        <v>27862</v>
      </c>
    </row>
    <row r="2426" spans="1:37" x14ac:dyDescent="0.25">
      <c r="A2426" t="s">
        <v>14188</v>
      </c>
      <c r="B2426" t="s">
        <v>27863</v>
      </c>
      <c r="C2426" t="str">
        <f>T("175.105")</f>
        <v>175.105</v>
      </c>
      <c r="D2426" t="str">
        <f>T("175.320")</f>
        <v>175.320</v>
      </c>
      <c r="E2426" t="str">
        <f>T("176.170")</f>
        <v>176.170</v>
      </c>
      <c r="F2426" t="str">
        <f>T("177.1200")</f>
        <v>177.1200</v>
      </c>
      <c r="G2426" t="str">
        <f>T("177.2600")</f>
        <v>177.2600</v>
      </c>
      <c r="X2426" t="s">
        <v>27864</v>
      </c>
      <c r="Y2426" t="s">
        <v>27865</v>
      </c>
      <c r="Z2426" t="s">
        <v>27866</v>
      </c>
      <c r="AA2426" t="s">
        <v>27867</v>
      </c>
      <c r="AB2426" t="s">
        <v>27868</v>
      </c>
    </row>
    <row r="2427" spans="1:37" x14ac:dyDescent="0.25">
      <c r="A2427" t="s">
        <v>14189</v>
      </c>
      <c r="B2427" t="s">
        <v>27869</v>
      </c>
      <c r="C2427" t="str">
        <f>T("175.105")</f>
        <v>175.105</v>
      </c>
      <c r="D2427" t="str">
        <f>T("176.180")</f>
        <v>176.180</v>
      </c>
      <c r="E2427" t="str">
        <f>T("177.1010")</f>
        <v>177.1010</v>
      </c>
      <c r="F2427" t="str">
        <f>T("178.3790")</f>
        <v>178.3790</v>
      </c>
      <c r="X2427" t="s">
        <v>27869</v>
      </c>
      <c r="Y2427" t="s">
        <v>27870</v>
      </c>
      <c r="Z2427" t="s">
        <v>27871</v>
      </c>
      <c r="AA2427" t="s">
        <v>27872</v>
      </c>
      <c r="AB2427" t="s">
        <v>27873</v>
      </c>
      <c r="AC2427" t="s">
        <v>27874</v>
      </c>
    </row>
    <row r="2428" spans="1:37" x14ac:dyDescent="0.25">
      <c r="A2428" t="s">
        <v>11787</v>
      </c>
      <c r="B2428" t="s">
        <v>27875</v>
      </c>
      <c r="C2428" t="str">
        <f>T("177.1680")</f>
        <v>177.1680</v>
      </c>
      <c r="D2428" t="str">
        <f>T("177.2600")</f>
        <v>177.2600</v>
      </c>
      <c r="X2428" t="s">
        <v>27875</v>
      </c>
      <c r="Y2428" t="s">
        <v>27876</v>
      </c>
      <c r="Z2428" t="s">
        <v>27877</v>
      </c>
      <c r="AA2428" t="s">
        <v>27878</v>
      </c>
      <c r="AB2428" t="s">
        <v>27879</v>
      </c>
    </row>
    <row r="2429" spans="1:37" x14ac:dyDescent="0.25">
      <c r="A2429" t="s">
        <v>14190</v>
      </c>
      <c r="B2429" t="s">
        <v>27880</v>
      </c>
      <c r="C2429" t="str">
        <f>T("175.105")</f>
        <v>175.105</v>
      </c>
      <c r="X2429" t="s">
        <v>27880</v>
      </c>
      <c r="Y2429" t="s">
        <v>27881</v>
      </c>
      <c r="Z2429" t="s">
        <v>27882</v>
      </c>
    </row>
    <row r="2430" spans="1:37" x14ac:dyDescent="0.25">
      <c r="A2430" t="s">
        <v>14191</v>
      </c>
      <c r="B2430" t="s">
        <v>27883</v>
      </c>
      <c r="C2430" t="str">
        <f>T("176.170")</f>
        <v>176.170</v>
      </c>
      <c r="X2430" t="s">
        <v>27883</v>
      </c>
      <c r="Y2430" t="s">
        <v>27884</v>
      </c>
      <c r="Z2430" t="s">
        <v>27885</v>
      </c>
      <c r="AA2430" t="s">
        <v>27886</v>
      </c>
      <c r="AB2430" t="s">
        <v>27887</v>
      </c>
    </row>
    <row r="2431" spans="1:37" x14ac:dyDescent="0.25">
      <c r="A2431" t="s">
        <v>14192</v>
      </c>
      <c r="B2431" t="s">
        <v>27888</v>
      </c>
      <c r="C2431" t="str">
        <f>T("175.105")</f>
        <v>175.105</v>
      </c>
      <c r="X2431" t="s">
        <v>27889</v>
      </c>
      <c r="Y2431" t="s">
        <v>27890</v>
      </c>
      <c r="Z2431" t="s">
        <v>27891</v>
      </c>
      <c r="AA2431" t="s">
        <v>27892</v>
      </c>
    </row>
    <row r="2432" spans="1:37" x14ac:dyDescent="0.25">
      <c r="A2432" t="s">
        <v>8600</v>
      </c>
      <c r="B2432" t="s">
        <v>27893</v>
      </c>
      <c r="C2432" t="str">
        <f>T("177.2600")</f>
        <v>177.2600</v>
      </c>
      <c r="X2432" t="s">
        <v>27893</v>
      </c>
      <c r="Y2432" t="s">
        <v>27894</v>
      </c>
      <c r="Z2432" t="s">
        <v>27895</v>
      </c>
      <c r="AA2432" t="s">
        <v>27896</v>
      </c>
      <c r="AB2432" t="s">
        <v>27897</v>
      </c>
      <c r="AC2432" t="s">
        <v>27898</v>
      </c>
      <c r="AD2432" t="s">
        <v>27899</v>
      </c>
      <c r="AE2432" t="s">
        <v>27900</v>
      </c>
      <c r="AF2432" t="s">
        <v>27901</v>
      </c>
      <c r="AG2432" t="s">
        <v>27902</v>
      </c>
      <c r="AH2432" t="s">
        <v>27903</v>
      </c>
      <c r="AI2432" t="s">
        <v>27904</v>
      </c>
      <c r="AJ2432" t="s">
        <v>27905</v>
      </c>
      <c r="AK2432" t="s">
        <v>27906</v>
      </c>
    </row>
    <row r="2433" spans="1:29" x14ac:dyDescent="0.25">
      <c r="A2433" t="s">
        <v>14193</v>
      </c>
      <c r="B2433" t="s">
        <v>27907</v>
      </c>
      <c r="X2433" t="s">
        <v>27907</v>
      </c>
      <c r="Y2433" t="s">
        <v>27908</v>
      </c>
      <c r="Z2433" t="s">
        <v>27909</v>
      </c>
      <c r="AA2433" t="s">
        <v>27910</v>
      </c>
    </row>
    <row r="2434" spans="1:29" x14ac:dyDescent="0.25">
      <c r="A2434" t="s">
        <v>14194</v>
      </c>
      <c r="B2434" t="s">
        <v>27911</v>
      </c>
      <c r="C2434" t="str">
        <f>T("175.105")</f>
        <v>175.105</v>
      </c>
      <c r="D2434" t="str">
        <f>T("176.180")</f>
        <v>176.180</v>
      </c>
      <c r="E2434" t="str">
        <f>T("178.3790")</f>
        <v>178.3790</v>
      </c>
      <c r="X2434" t="s">
        <v>27911</v>
      </c>
      <c r="Y2434" t="s">
        <v>27912</v>
      </c>
      <c r="Z2434" t="s">
        <v>27913</v>
      </c>
      <c r="AA2434" t="s">
        <v>27914</v>
      </c>
      <c r="AB2434" t="s">
        <v>27915</v>
      </c>
    </row>
    <row r="2435" spans="1:29" x14ac:dyDescent="0.25">
      <c r="A2435" t="s">
        <v>14195</v>
      </c>
      <c r="B2435" t="s">
        <v>27916</v>
      </c>
      <c r="C2435" t="str">
        <f>T("175.300")</f>
        <v>175.300</v>
      </c>
      <c r="X2435" t="s">
        <v>27917</v>
      </c>
      <c r="Y2435" t="s">
        <v>27918</v>
      </c>
      <c r="Z2435" t="s">
        <v>27919</v>
      </c>
      <c r="AA2435" t="s">
        <v>27920</v>
      </c>
    </row>
    <row r="2436" spans="1:29" x14ac:dyDescent="0.25">
      <c r="A2436" t="s">
        <v>14196</v>
      </c>
      <c r="B2436" t="s">
        <v>27921</v>
      </c>
      <c r="X2436" t="s">
        <v>27921</v>
      </c>
      <c r="Y2436" t="s">
        <v>27922</v>
      </c>
      <c r="Z2436" t="s">
        <v>27923</v>
      </c>
      <c r="AA2436" t="s">
        <v>27924</v>
      </c>
    </row>
    <row r="2437" spans="1:29" x14ac:dyDescent="0.25">
      <c r="A2437" t="s">
        <v>14197</v>
      </c>
      <c r="B2437" t="s">
        <v>27925</v>
      </c>
      <c r="C2437" t="str">
        <f>T("175.105")</f>
        <v>175.105</v>
      </c>
      <c r="D2437" t="str">
        <f>T("178.3400")</f>
        <v>178.3400</v>
      </c>
      <c r="X2437" t="s">
        <v>27925</v>
      </c>
      <c r="Y2437" t="s">
        <v>27926</v>
      </c>
      <c r="Z2437" t="s">
        <v>27927</v>
      </c>
      <c r="AA2437" t="s">
        <v>27928</v>
      </c>
      <c r="AB2437" t="s">
        <v>27929</v>
      </c>
      <c r="AC2437" t="s">
        <v>27930</v>
      </c>
    </row>
    <row r="2438" spans="1:29" x14ac:dyDescent="0.25">
      <c r="A2438" t="s">
        <v>14198</v>
      </c>
      <c r="B2438" t="s">
        <v>27931</v>
      </c>
      <c r="C2438" t="str">
        <f>T("178.3910")</f>
        <v>178.3910</v>
      </c>
      <c r="X2438" t="s">
        <v>27932</v>
      </c>
      <c r="Y2438" t="s">
        <v>27933</v>
      </c>
      <c r="Z2438" t="s">
        <v>27931</v>
      </c>
      <c r="AA2438" t="s">
        <v>27934</v>
      </c>
      <c r="AB2438" t="s">
        <v>27935</v>
      </c>
    </row>
    <row r="2439" spans="1:29" x14ac:dyDescent="0.25">
      <c r="A2439" t="s">
        <v>14199</v>
      </c>
      <c r="B2439" t="s">
        <v>27936</v>
      </c>
      <c r="C2439" t="str">
        <f>T("175.105")</f>
        <v>175.105</v>
      </c>
      <c r="D2439" t="str">
        <f>T("177.1430")</f>
        <v>177.1430</v>
      </c>
      <c r="X2439" t="s">
        <v>27936</v>
      </c>
      <c r="Y2439" t="s">
        <v>27937</v>
      </c>
      <c r="Z2439" t="s">
        <v>27938</v>
      </c>
      <c r="AA2439" t="s">
        <v>27939</v>
      </c>
      <c r="AB2439" t="s">
        <v>27940</v>
      </c>
      <c r="AC2439" t="s">
        <v>27941</v>
      </c>
    </row>
    <row r="2440" spans="1:29" x14ac:dyDescent="0.25">
      <c r="A2440" t="s">
        <v>14201</v>
      </c>
      <c r="B2440" t="s">
        <v>27942</v>
      </c>
      <c r="C2440" t="str">
        <f>T("175.105")</f>
        <v>175.105</v>
      </c>
      <c r="D2440" t="str">
        <f>T("175.300")</f>
        <v>175.300</v>
      </c>
      <c r="E2440" t="str">
        <f>T("177.1010")</f>
        <v>177.1010</v>
      </c>
      <c r="X2440" t="s">
        <v>27942</v>
      </c>
      <c r="Y2440" t="s">
        <v>27943</v>
      </c>
      <c r="Z2440" t="s">
        <v>27944</v>
      </c>
      <c r="AA2440" t="s">
        <v>27945</v>
      </c>
    </row>
    <row r="2441" spans="1:29" x14ac:dyDescent="0.25">
      <c r="A2441" t="s">
        <v>14202</v>
      </c>
      <c r="B2441" t="s">
        <v>27946</v>
      </c>
      <c r="C2441" t="str">
        <f>T("175.105")</f>
        <v>175.105</v>
      </c>
      <c r="X2441" t="s">
        <v>27947</v>
      </c>
      <c r="Y2441" t="s">
        <v>27948</v>
      </c>
      <c r="Z2441" t="s">
        <v>27949</v>
      </c>
      <c r="AA2441" t="s">
        <v>27946</v>
      </c>
      <c r="AB2441" t="s">
        <v>27950</v>
      </c>
      <c r="AC2441" t="s">
        <v>27951</v>
      </c>
    </row>
    <row r="2442" spans="1:29" x14ac:dyDescent="0.25">
      <c r="A2442" t="s">
        <v>14204</v>
      </c>
      <c r="B2442" t="s">
        <v>27952</v>
      </c>
      <c r="C2442" t="str">
        <f>T("175.105")</f>
        <v>175.105</v>
      </c>
      <c r="X2442" t="s">
        <v>27952</v>
      </c>
      <c r="Y2442" t="s">
        <v>27953</v>
      </c>
      <c r="Z2442" t="s">
        <v>27954</v>
      </c>
      <c r="AA2442" t="s">
        <v>27955</v>
      </c>
    </row>
    <row r="2443" spans="1:29" x14ac:dyDescent="0.25">
      <c r="A2443" t="s">
        <v>14206</v>
      </c>
      <c r="B2443" t="s">
        <v>27956</v>
      </c>
      <c r="C2443" t="str">
        <f>T("178.2010")</f>
        <v>178.2010</v>
      </c>
      <c r="X2443" t="s">
        <v>27956</v>
      </c>
      <c r="Y2443" t="s">
        <v>27957</v>
      </c>
      <c r="Z2443" t="s">
        <v>27958</v>
      </c>
    </row>
    <row r="2444" spans="1:29" x14ac:dyDescent="0.25">
      <c r="A2444" t="s">
        <v>14207</v>
      </c>
      <c r="B2444" t="s">
        <v>27959</v>
      </c>
      <c r="C2444" t="str">
        <f>T("175.105")</f>
        <v>175.105</v>
      </c>
      <c r="D2444" t="str">
        <f>T("177.1680")</f>
        <v>177.1680</v>
      </c>
      <c r="X2444" t="s">
        <v>27959</v>
      </c>
      <c r="Y2444" t="s">
        <v>27960</v>
      </c>
      <c r="Z2444" t="s">
        <v>27961</v>
      </c>
      <c r="AA2444" t="s">
        <v>27962</v>
      </c>
      <c r="AB2444" t="s">
        <v>27963</v>
      </c>
    </row>
    <row r="2445" spans="1:29" x14ac:dyDescent="0.25">
      <c r="A2445" t="s">
        <v>14208</v>
      </c>
      <c r="B2445" t="s">
        <v>27964</v>
      </c>
      <c r="C2445" t="str">
        <f>T("175.105")</f>
        <v>175.105</v>
      </c>
      <c r="D2445" t="str">
        <f>T("176.180")</f>
        <v>176.180</v>
      </c>
      <c r="X2445" t="s">
        <v>27964</v>
      </c>
      <c r="Y2445" t="s">
        <v>27965</v>
      </c>
      <c r="Z2445" t="s">
        <v>27966</v>
      </c>
    </row>
    <row r="2446" spans="1:29" x14ac:dyDescent="0.25">
      <c r="A2446" t="s">
        <v>14209</v>
      </c>
      <c r="B2446" t="s">
        <v>27967</v>
      </c>
      <c r="C2446" t="str">
        <f>T("175.300")</f>
        <v>175.300</v>
      </c>
      <c r="X2446" t="s">
        <v>27968</v>
      </c>
      <c r="Y2446" t="s">
        <v>27969</v>
      </c>
      <c r="Z2446" t="s">
        <v>27967</v>
      </c>
      <c r="AA2446" t="s">
        <v>27970</v>
      </c>
      <c r="AB2446" t="s">
        <v>27971</v>
      </c>
      <c r="AC2446" t="s">
        <v>27972</v>
      </c>
    </row>
    <row r="2447" spans="1:29" x14ac:dyDescent="0.25">
      <c r="A2447" t="s">
        <v>14210</v>
      </c>
      <c r="B2447" t="s">
        <v>27973</v>
      </c>
      <c r="C2447" t="str">
        <f>T("175.105")</f>
        <v>175.105</v>
      </c>
      <c r="D2447" t="str">
        <f>T("176.180")</f>
        <v>176.180</v>
      </c>
      <c r="X2447" t="s">
        <v>27973</v>
      </c>
      <c r="Y2447" t="s">
        <v>27974</v>
      </c>
      <c r="Z2447" t="s">
        <v>27975</v>
      </c>
      <c r="AA2447" t="s">
        <v>27976</v>
      </c>
    </row>
    <row r="2448" spans="1:29" x14ac:dyDescent="0.25">
      <c r="A2448" t="s">
        <v>14211</v>
      </c>
      <c r="B2448" t="s">
        <v>27977</v>
      </c>
      <c r="C2448" t="str">
        <f>T("175.300")</f>
        <v>175.300</v>
      </c>
      <c r="D2448" t="str">
        <f>T("176.180")</f>
        <v>176.180</v>
      </c>
      <c r="X2448" t="s">
        <v>27978</v>
      </c>
      <c r="Y2448" t="s">
        <v>27979</v>
      </c>
      <c r="Z2448" t="s">
        <v>27977</v>
      </c>
      <c r="AA2448" t="s">
        <v>27980</v>
      </c>
    </row>
    <row r="2449" spans="1:32" x14ac:dyDescent="0.25">
      <c r="A2449" t="s">
        <v>8789</v>
      </c>
      <c r="B2449" t="s">
        <v>27981</v>
      </c>
      <c r="C2449" t="str">
        <f>T("175.300")</f>
        <v>175.300</v>
      </c>
      <c r="D2449" t="str">
        <f>T("177.1650")</f>
        <v>177.1650</v>
      </c>
      <c r="X2449" t="s">
        <v>27981</v>
      </c>
      <c r="Y2449" t="s">
        <v>27982</v>
      </c>
      <c r="Z2449" t="s">
        <v>27983</v>
      </c>
      <c r="AA2449" t="s">
        <v>27984</v>
      </c>
      <c r="AB2449" t="s">
        <v>27985</v>
      </c>
      <c r="AC2449" t="s">
        <v>27986</v>
      </c>
      <c r="AD2449" t="s">
        <v>27987</v>
      </c>
      <c r="AE2449" t="s">
        <v>27988</v>
      </c>
    </row>
    <row r="2450" spans="1:32" x14ac:dyDescent="0.25">
      <c r="A2450" t="s">
        <v>14212</v>
      </c>
      <c r="B2450" t="s">
        <v>27989</v>
      </c>
      <c r="C2450" t="str">
        <f>T("177.1590")</f>
        <v>177.1590</v>
      </c>
      <c r="D2450" t="str">
        <f>T("177.1630")</f>
        <v>177.1630</v>
      </c>
      <c r="E2450" t="str">
        <f>T("177.2600")</f>
        <v>177.2600</v>
      </c>
      <c r="X2450" t="s">
        <v>27989</v>
      </c>
      <c r="Y2450" t="s">
        <v>27990</v>
      </c>
      <c r="Z2450" t="s">
        <v>27991</v>
      </c>
      <c r="AA2450" t="s">
        <v>27992</v>
      </c>
      <c r="AB2450" t="s">
        <v>27993</v>
      </c>
    </row>
    <row r="2451" spans="1:32" x14ac:dyDescent="0.25">
      <c r="A2451" t="s">
        <v>14213</v>
      </c>
      <c r="B2451" t="s">
        <v>27994</v>
      </c>
      <c r="C2451" t="str">
        <f>T("175.105")</f>
        <v>175.105</v>
      </c>
      <c r="X2451" t="s">
        <v>27994</v>
      </c>
    </row>
    <row r="2452" spans="1:32" x14ac:dyDescent="0.25">
      <c r="A2452" t="s">
        <v>14214</v>
      </c>
      <c r="B2452" t="s">
        <v>27995</v>
      </c>
      <c r="C2452" t="str">
        <f>T("177.1680")</f>
        <v>177.1680</v>
      </c>
      <c r="X2452" t="s">
        <v>27996</v>
      </c>
      <c r="Y2452" t="s">
        <v>27997</v>
      </c>
      <c r="Z2452" t="s">
        <v>27998</v>
      </c>
      <c r="AA2452" t="s">
        <v>27999</v>
      </c>
      <c r="AB2452" t="s">
        <v>28000</v>
      </c>
      <c r="AC2452" t="s">
        <v>28001</v>
      </c>
      <c r="AD2452" t="s">
        <v>28002</v>
      </c>
      <c r="AE2452" t="s">
        <v>28003</v>
      </c>
      <c r="AF2452" t="s">
        <v>28004</v>
      </c>
    </row>
    <row r="2453" spans="1:32" x14ac:dyDescent="0.25">
      <c r="A2453" t="s">
        <v>11789</v>
      </c>
      <c r="B2453" t="s">
        <v>28005</v>
      </c>
      <c r="C2453" t="str">
        <f>T("175.105")</f>
        <v>175.105</v>
      </c>
      <c r="D2453" t="str">
        <f>T("175.300")</f>
        <v>175.300</v>
      </c>
      <c r="E2453" t="str">
        <f>T("176.170")</f>
        <v>176.170</v>
      </c>
      <c r="F2453" t="str">
        <f>T("176.180")</f>
        <v>176.180</v>
      </c>
      <c r="G2453" t="str">
        <f>T("177.1200")</f>
        <v>177.1200</v>
      </c>
      <c r="H2453" t="str">
        <f>T("177.1210")</f>
        <v>177.1210</v>
      </c>
      <c r="I2453" t="str">
        <f>T("177.1550")</f>
        <v>177.1550</v>
      </c>
      <c r="J2453" t="str">
        <f>T("177.1650")</f>
        <v>177.1650</v>
      </c>
      <c r="K2453" t="str">
        <f>T("177.2600")</f>
        <v>177.2600</v>
      </c>
      <c r="L2453" t="str">
        <f>T("178.3400")</f>
        <v>178.3400</v>
      </c>
      <c r="X2453" t="s">
        <v>28006</v>
      </c>
      <c r="Y2453" t="s">
        <v>28007</v>
      </c>
      <c r="Z2453" t="s">
        <v>28008</v>
      </c>
      <c r="AA2453" t="s">
        <v>28009</v>
      </c>
      <c r="AB2453" t="s">
        <v>28010</v>
      </c>
    </row>
    <row r="2454" spans="1:32" x14ac:dyDescent="0.25">
      <c r="A2454" t="s">
        <v>14215</v>
      </c>
      <c r="B2454" t="s">
        <v>28011</v>
      </c>
      <c r="C2454" t="str">
        <f>T("177.2410")</f>
        <v>177.2410</v>
      </c>
      <c r="X2454" t="s">
        <v>28012</v>
      </c>
      <c r="Y2454" t="s">
        <v>28013</v>
      </c>
      <c r="Z2454" t="s">
        <v>28014</v>
      </c>
      <c r="AA2454" t="s">
        <v>28015</v>
      </c>
      <c r="AB2454" t="s">
        <v>28011</v>
      </c>
      <c r="AC2454" t="s">
        <v>28016</v>
      </c>
    </row>
    <row r="2455" spans="1:32" x14ac:dyDescent="0.25">
      <c r="A2455" t="s">
        <v>14217</v>
      </c>
      <c r="B2455" t="s">
        <v>28017</v>
      </c>
      <c r="C2455" t="str">
        <f>T("175.300")</f>
        <v>175.300</v>
      </c>
      <c r="D2455" t="str">
        <f>T("176.180")</f>
        <v>176.180</v>
      </c>
      <c r="E2455" t="str">
        <f>T("176.210")</f>
        <v>176.210</v>
      </c>
      <c r="F2455" t="str">
        <f>T("177.2800")</f>
        <v>177.2800</v>
      </c>
      <c r="X2455" t="s">
        <v>28017</v>
      </c>
      <c r="Y2455" t="s">
        <v>28018</v>
      </c>
    </row>
    <row r="2456" spans="1:32" x14ac:dyDescent="0.25">
      <c r="A2456" t="s">
        <v>14218</v>
      </c>
      <c r="B2456" t="s">
        <v>28019</v>
      </c>
      <c r="C2456" t="str">
        <f>T("176.210")</f>
        <v>176.210</v>
      </c>
      <c r="X2456" t="s">
        <v>28019</v>
      </c>
      <c r="Y2456" t="s">
        <v>28020</v>
      </c>
    </row>
    <row r="2457" spans="1:32" x14ac:dyDescent="0.25">
      <c r="A2457" t="s">
        <v>14219</v>
      </c>
      <c r="B2457" t="s">
        <v>28021</v>
      </c>
      <c r="C2457" t="str">
        <f>T("176.210")</f>
        <v>176.210</v>
      </c>
      <c r="X2457" t="s">
        <v>28022</v>
      </c>
      <c r="Y2457" t="s">
        <v>28023</v>
      </c>
      <c r="Z2457" t="s">
        <v>28024</v>
      </c>
      <c r="AA2457" t="s">
        <v>28021</v>
      </c>
    </row>
    <row r="2458" spans="1:32" x14ac:dyDescent="0.25">
      <c r="A2458" t="s">
        <v>14220</v>
      </c>
      <c r="B2458" t="s">
        <v>24794</v>
      </c>
      <c r="C2458" t="str">
        <f>T("176.210")</f>
        <v>176.210</v>
      </c>
      <c r="X2458" t="s">
        <v>28025</v>
      </c>
      <c r="Y2458" t="s">
        <v>28026</v>
      </c>
    </row>
    <row r="2459" spans="1:32" x14ac:dyDescent="0.25">
      <c r="A2459" t="s">
        <v>14221</v>
      </c>
      <c r="B2459" t="s">
        <v>28027</v>
      </c>
      <c r="C2459" t="str">
        <f>T("177.2800")</f>
        <v>177.2800</v>
      </c>
      <c r="X2459" t="s">
        <v>28027</v>
      </c>
      <c r="Y2459" t="s">
        <v>28028</v>
      </c>
    </row>
    <row r="2460" spans="1:32" x14ac:dyDescent="0.25">
      <c r="A2460" t="s">
        <v>14222</v>
      </c>
      <c r="B2460" t="s">
        <v>28029</v>
      </c>
      <c r="C2460" t="str">
        <f>T("176.210")</f>
        <v>176.210</v>
      </c>
      <c r="D2460" t="str">
        <f>T("177.2800")</f>
        <v>177.2800</v>
      </c>
      <c r="X2460" t="s">
        <v>28030</v>
      </c>
      <c r="Y2460" t="s">
        <v>28031</v>
      </c>
    </row>
    <row r="2461" spans="1:32" x14ac:dyDescent="0.25">
      <c r="A2461" t="s">
        <v>14223</v>
      </c>
      <c r="B2461" t="s">
        <v>28032</v>
      </c>
      <c r="C2461" t="str">
        <f>T("175.300")</f>
        <v>175.300</v>
      </c>
      <c r="X2461" t="s">
        <v>28032</v>
      </c>
      <c r="Y2461" t="s">
        <v>28033</v>
      </c>
      <c r="Z2461" t="s">
        <v>28034</v>
      </c>
      <c r="AA2461" t="s">
        <v>28035</v>
      </c>
    </row>
    <row r="2462" spans="1:32" x14ac:dyDescent="0.25">
      <c r="A2462" t="s">
        <v>14224</v>
      </c>
      <c r="B2462" t="s">
        <v>28036</v>
      </c>
      <c r="C2462" t="str">
        <f>T("175.300")</f>
        <v>175.300</v>
      </c>
      <c r="D2462" t="str">
        <f>T("176.180")</f>
        <v>176.180</v>
      </c>
      <c r="E2462" t="str">
        <f>T("176.210")</f>
        <v>176.210</v>
      </c>
      <c r="F2462" t="str">
        <f>T("177.2800")</f>
        <v>177.2800</v>
      </c>
      <c r="X2462" t="s">
        <v>28036</v>
      </c>
      <c r="Y2462" t="s">
        <v>28037</v>
      </c>
      <c r="Z2462" t="s">
        <v>28038</v>
      </c>
    </row>
    <row r="2463" spans="1:32" x14ac:dyDescent="0.25">
      <c r="A2463" t="s">
        <v>14225</v>
      </c>
      <c r="B2463" t="s">
        <v>28039</v>
      </c>
      <c r="C2463" t="str">
        <f>T("175.105")</f>
        <v>175.105</v>
      </c>
      <c r="X2463" t="s">
        <v>28039</v>
      </c>
      <c r="Y2463" t="s">
        <v>28040</v>
      </c>
      <c r="Z2463" t="s">
        <v>28041</v>
      </c>
      <c r="AA2463" t="s">
        <v>28042</v>
      </c>
      <c r="AB2463" t="s">
        <v>28043</v>
      </c>
      <c r="AC2463" t="s">
        <v>28044</v>
      </c>
      <c r="AD2463" t="s">
        <v>28045</v>
      </c>
      <c r="AE2463" t="s">
        <v>28046</v>
      </c>
    </row>
    <row r="2464" spans="1:32" x14ac:dyDescent="0.25">
      <c r="A2464" t="s">
        <v>14226</v>
      </c>
      <c r="B2464" t="s">
        <v>28047</v>
      </c>
      <c r="X2464" t="s">
        <v>28047</v>
      </c>
      <c r="Y2464" t="s">
        <v>28048</v>
      </c>
    </row>
    <row r="2465" spans="1:31" x14ac:dyDescent="0.25">
      <c r="A2465" t="s">
        <v>8792</v>
      </c>
      <c r="B2465" t="s">
        <v>28049</v>
      </c>
      <c r="C2465" t="str">
        <f>T("177.2420")</f>
        <v>177.2420</v>
      </c>
      <c r="X2465" t="s">
        <v>28049</v>
      </c>
      <c r="Y2465" t="s">
        <v>28050</v>
      </c>
      <c r="Z2465" t="s">
        <v>28051</v>
      </c>
      <c r="AA2465" t="s">
        <v>28052</v>
      </c>
      <c r="AB2465" t="s">
        <v>28053</v>
      </c>
    </row>
    <row r="2466" spans="1:31" x14ac:dyDescent="0.25">
      <c r="A2466" t="s">
        <v>14227</v>
      </c>
      <c r="B2466" t="s">
        <v>28054</v>
      </c>
      <c r="C2466" t="str">
        <f t="shared" ref="C2466:C2474" si="17">T("176.210")</f>
        <v>176.210</v>
      </c>
      <c r="D2466" t="str">
        <f>T("177.2800")</f>
        <v>177.2800</v>
      </c>
      <c r="X2466" t="s">
        <v>28055</v>
      </c>
    </row>
    <row r="2467" spans="1:31" x14ac:dyDescent="0.25">
      <c r="A2467" t="s">
        <v>14228</v>
      </c>
      <c r="B2467" t="s">
        <v>28056</v>
      </c>
      <c r="C2467" t="str">
        <f t="shared" si="17"/>
        <v>176.210</v>
      </c>
      <c r="D2467" t="str">
        <f>T("177.2800")</f>
        <v>177.2800</v>
      </c>
      <c r="X2467" t="s">
        <v>28056</v>
      </c>
      <c r="Y2467" t="s">
        <v>28057</v>
      </c>
      <c r="Z2467" t="s">
        <v>28058</v>
      </c>
    </row>
    <row r="2468" spans="1:31" x14ac:dyDescent="0.25">
      <c r="A2468" t="s">
        <v>14229</v>
      </c>
      <c r="B2468" t="s">
        <v>28059</v>
      </c>
      <c r="C2468" t="str">
        <f t="shared" si="17"/>
        <v>176.210</v>
      </c>
      <c r="X2468" t="s">
        <v>28060</v>
      </c>
      <c r="Y2468" t="s">
        <v>28061</v>
      </c>
    </row>
    <row r="2469" spans="1:31" x14ac:dyDescent="0.25">
      <c r="A2469" t="s">
        <v>14230</v>
      </c>
      <c r="B2469" t="s">
        <v>28062</v>
      </c>
      <c r="C2469" t="str">
        <f t="shared" si="17"/>
        <v>176.210</v>
      </c>
      <c r="D2469" t="str">
        <f>T("177.2800")</f>
        <v>177.2800</v>
      </c>
      <c r="X2469" t="s">
        <v>28063</v>
      </c>
      <c r="Y2469" t="s">
        <v>28064</v>
      </c>
      <c r="Z2469" t="s">
        <v>28062</v>
      </c>
    </row>
    <row r="2470" spans="1:31" x14ac:dyDescent="0.25">
      <c r="A2470" t="s">
        <v>14231</v>
      </c>
      <c r="B2470" t="s">
        <v>28065</v>
      </c>
      <c r="C2470" t="str">
        <f t="shared" si="17"/>
        <v>176.210</v>
      </c>
      <c r="X2470" t="s">
        <v>28065</v>
      </c>
      <c r="Y2470" t="s">
        <v>28066</v>
      </c>
    </row>
    <row r="2471" spans="1:31" x14ac:dyDescent="0.25">
      <c r="A2471" t="s">
        <v>14232</v>
      </c>
      <c r="B2471" t="s">
        <v>28067</v>
      </c>
      <c r="C2471" t="str">
        <f t="shared" si="17"/>
        <v>176.210</v>
      </c>
      <c r="X2471" t="s">
        <v>28067</v>
      </c>
      <c r="Y2471" t="s">
        <v>28068</v>
      </c>
      <c r="Z2471" t="s">
        <v>28069</v>
      </c>
    </row>
    <row r="2472" spans="1:31" x14ac:dyDescent="0.25">
      <c r="A2472" t="s">
        <v>14233</v>
      </c>
      <c r="B2472" t="s">
        <v>28070</v>
      </c>
      <c r="C2472" t="str">
        <f t="shared" si="17"/>
        <v>176.210</v>
      </c>
      <c r="X2472" t="s">
        <v>28071</v>
      </c>
      <c r="Y2472" t="s">
        <v>28072</v>
      </c>
    </row>
    <row r="2473" spans="1:31" x14ac:dyDescent="0.25">
      <c r="A2473" t="s">
        <v>14234</v>
      </c>
      <c r="B2473" t="s">
        <v>28073</v>
      </c>
      <c r="C2473" t="str">
        <f t="shared" si="17"/>
        <v>176.210</v>
      </c>
      <c r="X2473" t="s">
        <v>28074</v>
      </c>
      <c r="Y2473" t="s">
        <v>28075</v>
      </c>
      <c r="Z2473" t="s">
        <v>28076</v>
      </c>
    </row>
    <row r="2474" spans="1:31" x14ac:dyDescent="0.25">
      <c r="A2474" t="s">
        <v>14235</v>
      </c>
      <c r="B2474" t="s">
        <v>28077</v>
      </c>
      <c r="C2474" t="str">
        <f t="shared" si="17"/>
        <v>176.210</v>
      </c>
      <c r="D2474" t="str">
        <f>T("177.2800")</f>
        <v>177.2800</v>
      </c>
      <c r="X2474" t="s">
        <v>28078</v>
      </c>
      <c r="Y2474" t="s">
        <v>28079</v>
      </c>
      <c r="Z2474" t="s">
        <v>28080</v>
      </c>
      <c r="AA2474" t="s">
        <v>28077</v>
      </c>
    </row>
    <row r="2475" spans="1:31" x14ac:dyDescent="0.25">
      <c r="A2475" t="s">
        <v>14236</v>
      </c>
      <c r="B2475" t="s">
        <v>28081</v>
      </c>
      <c r="C2475" t="str">
        <f>T("175.105")</f>
        <v>175.105</v>
      </c>
      <c r="D2475" t="str">
        <f>T("175.300")</f>
        <v>175.300</v>
      </c>
      <c r="X2475" t="s">
        <v>28081</v>
      </c>
      <c r="Y2475" t="s">
        <v>28082</v>
      </c>
      <c r="Z2475" t="s">
        <v>28083</v>
      </c>
      <c r="AA2475" t="s">
        <v>28084</v>
      </c>
      <c r="AB2475" t="s">
        <v>28085</v>
      </c>
      <c r="AC2475" t="s">
        <v>28086</v>
      </c>
    </row>
    <row r="2476" spans="1:31" x14ac:dyDescent="0.25">
      <c r="A2476" t="s">
        <v>14237</v>
      </c>
      <c r="B2476" t="s">
        <v>28087</v>
      </c>
      <c r="C2476" t="str">
        <f>T("176.210")</f>
        <v>176.210</v>
      </c>
      <c r="X2476" t="s">
        <v>28087</v>
      </c>
      <c r="Y2476" t="s">
        <v>28088</v>
      </c>
    </row>
    <row r="2477" spans="1:31" x14ac:dyDescent="0.25">
      <c r="A2477" t="s">
        <v>14238</v>
      </c>
      <c r="B2477" t="s">
        <v>28089</v>
      </c>
      <c r="C2477" t="str">
        <f>T("176.180")</f>
        <v>176.180</v>
      </c>
      <c r="X2477" t="s">
        <v>28090</v>
      </c>
      <c r="Y2477" t="s">
        <v>28091</v>
      </c>
    </row>
    <row r="2478" spans="1:31" x14ac:dyDescent="0.25">
      <c r="A2478" t="s">
        <v>8778</v>
      </c>
      <c r="B2478" t="s">
        <v>28092</v>
      </c>
      <c r="C2478" t="str">
        <f>T("175.105")</f>
        <v>175.105</v>
      </c>
      <c r="D2478" t="str">
        <f>T("177.2355")</f>
        <v>177.2355</v>
      </c>
      <c r="X2478" t="s">
        <v>28092</v>
      </c>
      <c r="Y2478" t="s">
        <v>28093</v>
      </c>
      <c r="Z2478" t="s">
        <v>28094</v>
      </c>
      <c r="AA2478" t="s">
        <v>28095</v>
      </c>
      <c r="AB2478" t="s">
        <v>28096</v>
      </c>
      <c r="AC2478" t="s">
        <v>28097</v>
      </c>
      <c r="AD2478" t="s">
        <v>28098</v>
      </c>
      <c r="AE2478" t="s">
        <v>28099</v>
      </c>
    </row>
    <row r="2479" spans="1:31" x14ac:dyDescent="0.25">
      <c r="A2479" t="s">
        <v>14239</v>
      </c>
      <c r="B2479" t="s">
        <v>28100</v>
      </c>
      <c r="X2479" t="s">
        <v>28101</v>
      </c>
      <c r="Y2479" t="s">
        <v>28100</v>
      </c>
      <c r="Z2479" t="s">
        <v>28102</v>
      </c>
      <c r="AA2479" t="s">
        <v>28103</v>
      </c>
      <c r="AB2479" t="s">
        <v>28104</v>
      </c>
      <c r="AC2479" t="s">
        <v>28105</v>
      </c>
      <c r="AD2479" t="s">
        <v>28106</v>
      </c>
      <c r="AE2479" t="s">
        <v>28107</v>
      </c>
    </row>
    <row r="2480" spans="1:31" x14ac:dyDescent="0.25">
      <c r="A2480" t="s">
        <v>14240</v>
      </c>
      <c r="B2480" t="s">
        <v>28108</v>
      </c>
      <c r="C2480" t="str">
        <f>T("166.110")</f>
        <v>166.110</v>
      </c>
      <c r="D2480" t="str">
        <f>T("175.105")</f>
        <v>175.105</v>
      </c>
      <c r="X2480" t="s">
        <v>28108</v>
      </c>
      <c r="Y2480" t="s">
        <v>28109</v>
      </c>
      <c r="Z2480" t="s">
        <v>28110</v>
      </c>
    </row>
    <row r="2481" spans="1:32" x14ac:dyDescent="0.25">
      <c r="A2481" t="s">
        <v>14241</v>
      </c>
      <c r="B2481" t="s">
        <v>28111</v>
      </c>
      <c r="C2481" t="str">
        <f>T("175.320")</f>
        <v>175.320</v>
      </c>
      <c r="D2481" t="str">
        <f>T("176.200")</f>
        <v>176.200</v>
      </c>
      <c r="X2481" t="s">
        <v>28112</v>
      </c>
      <c r="Y2481" t="s">
        <v>28113</v>
      </c>
    </row>
    <row r="2482" spans="1:32" x14ac:dyDescent="0.25">
      <c r="A2482" t="s">
        <v>14243</v>
      </c>
      <c r="B2482" t="s">
        <v>28114</v>
      </c>
      <c r="C2482" t="str">
        <f>T("176.170")</f>
        <v>176.170</v>
      </c>
      <c r="X2482" t="s">
        <v>28114</v>
      </c>
      <c r="Y2482" t="s">
        <v>28115</v>
      </c>
      <c r="Z2482" t="s">
        <v>28116</v>
      </c>
      <c r="AA2482" t="s">
        <v>28117</v>
      </c>
      <c r="AB2482" t="s">
        <v>28118</v>
      </c>
      <c r="AC2482" t="s">
        <v>28119</v>
      </c>
      <c r="AD2482" t="s">
        <v>28120</v>
      </c>
    </row>
    <row r="2483" spans="1:32" x14ac:dyDescent="0.25">
      <c r="A2483" t="s">
        <v>14244</v>
      </c>
      <c r="B2483" t="s">
        <v>28121</v>
      </c>
      <c r="C2483" t="str">
        <f>T("178.3400")</f>
        <v>178.3400</v>
      </c>
      <c r="X2483" t="s">
        <v>28122</v>
      </c>
      <c r="Y2483" t="s">
        <v>28123</v>
      </c>
      <c r="Z2483" t="s">
        <v>28124</v>
      </c>
      <c r="AA2483" t="s">
        <v>28121</v>
      </c>
      <c r="AB2483" t="s">
        <v>28125</v>
      </c>
      <c r="AC2483" t="s">
        <v>28126</v>
      </c>
      <c r="AD2483" t="s">
        <v>28127</v>
      </c>
    </row>
    <row r="2484" spans="1:32" x14ac:dyDescent="0.25">
      <c r="A2484" t="s">
        <v>14245</v>
      </c>
      <c r="B2484" t="s">
        <v>28128</v>
      </c>
      <c r="C2484" t="str">
        <f>T("177.1010")</f>
        <v>177.1010</v>
      </c>
      <c r="X2484" t="s">
        <v>28128</v>
      </c>
      <c r="Y2484" t="s">
        <v>28129</v>
      </c>
      <c r="Z2484" t="s">
        <v>28130</v>
      </c>
      <c r="AA2484" t="s">
        <v>28131</v>
      </c>
      <c r="AB2484" t="s">
        <v>28132</v>
      </c>
      <c r="AC2484" t="s">
        <v>28133</v>
      </c>
    </row>
    <row r="2485" spans="1:32" x14ac:dyDescent="0.25">
      <c r="A2485" t="s">
        <v>14246</v>
      </c>
      <c r="B2485" t="s">
        <v>28134</v>
      </c>
      <c r="X2485" t="s">
        <v>28134</v>
      </c>
      <c r="Y2485" t="s">
        <v>28135</v>
      </c>
      <c r="Z2485" t="s">
        <v>28136</v>
      </c>
      <c r="AA2485" t="s">
        <v>28137</v>
      </c>
      <c r="AB2485" t="s">
        <v>28138</v>
      </c>
      <c r="AC2485" t="s">
        <v>28139</v>
      </c>
    </row>
    <row r="2486" spans="1:32" x14ac:dyDescent="0.25">
      <c r="A2486" t="s">
        <v>14247</v>
      </c>
      <c r="B2486" t="s">
        <v>28140</v>
      </c>
      <c r="C2486" t="str">
        <f>T("175.105")</f>
        <v>175.105</v>
      </c>
      <c r="D2486" t="str">
        <f>T("176.170")</f>
        <v>176.170</v>
      </c>
      <c r="E2486" t="str">
        <f>T("176.180")</f>
        <v>176.180</v>
      </c>
      <c r="F2486" t="str">
        <f>T("177.1010")</f>
        <v>177.1010</v>
      </c>
      <c r="G2486" t="str">
        <f>T("177.2260")</f>
        <v>177.2260</v>
      </c>
      <c r="X2486" t="s">
        <v>28140</v>
      </c>
      <c r="Y2486" t="s">
        <v>28141</v>
      </c>
      <c r="Z2486" t="s">
        <v>28142</v>
      </c>
      <c r="AA2486" t="s">
        <v>28143</v>
      </c>
      <c r="AB2486" t="s">
        <v>28144</v>
      </c>
      <c r="AC2486" t="s">
        <v>28145</v>
      </c>
      <c r="AD2486" t="s">
        <v>28146</v>
      </c>
    </row>
    <row r="2487" spans="1:32" x14ac:dyDescent="0.25">
      <c r="A2487" t="s">
        <v>14248</v>
      </c>
      <c r="B2487" t="s">
        <v>28147</v>
      </c>
      <c r="C2487" t="str">
        <f>T("176.170")</f>
        <v>176.170</v>
      </c>
      <c r="X2487" t="s">
        <v>28148</v>
      </c>
      <c r="Y2487" t="s">
        <v>28149</v>
      </c>
      <c r="Z2487" t="s">
        <v>28150</v>
      </c>
      <c r="AA2487" t="s">
        <v>28151</v>
      </c>
      <c r="AB2487" t="s">
        <v>28152</v>
      </c>
    </row>
    <row r="2488" spans="1:32" x14ac:dyDescent="0.25">
      <c r="A2488" t="s">
        <v>14249</v>
      </c>
      <c r="B2488" t="s">
        <v>28153</v>
      </c>
      <c r="C2488" t="str">
        <f>T("176.170")</f>
        <v>176.170</v>
      </c>
      <c r="X2488" t="s">
        <v>28154</v>
      </c>
      <c r="Y2488" t="s">
        <v>28153</v>
      </c>
      <c r="Z2488" t="s">
        <v>28155</v>
      </c>
      <c r="AA2488" t="s">
        <v>28156</v>
      </c>
      <c r="AB2488" t="s">
        <v>28157</v>
      </c>
      <c r="AC2488" t="s">
        <v>28158</v>
      </c>
      <c r="AD2488" t="s">
        <v>28159</v>
      </c>
    </row>
    <row r="2489" spans="1:32" x14ac:dyDescent="0.25">
      <c r="A2489" t="s">
        <v>14250</v>
      </c>
      <c r="B2489" t="s">
        <v>28160</v>
      </c>
      <c r="X2489" t="s">
        <v>28160</v>
      </c>
      <c r="Y2489" t="s">
        <v>28161</v>
      </c>
      <c r="Z2489" t="s">
        <v>28162</v>
      </c>
      <c r="AA2489" t="s">
        <v>28163</v>
      </c>
    </row>
    <row r="2490" spans="1:32" x14ac:dyDescent="0.25">
      <c r="A2490" t="s">
        <v>14251</v>
      </c>
      <c r="B2490" t="s">
        <v>28164</v>
      </c>
      <c r="C2490" t="str">
        <f>T("175.105")</f>
        <v>175.105</v>
      </c>
      <c r="D2490" t="str">
        <f>T("175.320")</f>
        <v>175.320</v>
      </c>
      <c r="E2490" t="str">
        <f>T("176.170")</f>
        <v>176.170</v>
      </c>
      <c r="F2490" t="str">
        <f>T("176.180")</f>
        <v>176.180</v>
      </c>
      <c r="G2490" t="str">
        <f>T("177.1200")</f>
        <v>177.1200</v>
      </c>
      <c r="H2490" t="str">
        <f>T("177.1630")</f>
        <v>177.1630</v>
      </c>
      <c r="X2490" t="s">
        <v>28164</v>
      </c>
      <c r="Y2490" t="s">
        <v>28165</v>
      </c>
      <c r="Z2490" t="s">
        <v>28166</v>
      </c>
      <c r="AA2490" t="s">
        <v>28167</v>
      </c>
    </row>
    <row r="2491" spans="1:32" x14ac:dyDescent="0.25">
      <c r="A2491" t="s">
        <v>8560</v>
      </c>
      <c r="B2491" t="s">
        <v>28168</v>
      </c>
      <c r="C2491" t="str">
        <f>T("175.300")</f>
        <v>175.300</v>
      </c>
      <c r="D2491" t="str">
        <f>T("177.2600")</f>
        <v>177.2600</v>
      </c>
      <c r="X2491" t="s">
        <v>28168</v>
      </c>
      <c r="Y2491" t="s">
        <v>28169</v>
      </c>
      <c r="Z2491" t="s">
        <v>28170</v>
      </c>
      <c r="AA2491" t="s">
        <v>28171</v>
      </c>
      <c r="AB2491" t="s">
        <v>28172</v>
      </c>
    </row>
    <row r="2492" spans="1:32" x14ac:dyDescent="0.25">
      <c r="A2492" t="s">
        <v>8568</v>
      </c>
      <c r="B2492" t="s">
        <v>28173</v>
      </c>
      <c r="C2492" t="str">
        <f>T("175.105")</f>
        <v>175.105</v>
      </c>
      <c r="D2492" t="str">
        <f>T("176.170")</f>
        <v>176.170</v>
      </c>
      <c r="E2492" t="str">
        <f>T("176.180")</f>
        <v>176.180</v>
      </c>
      <c r="F2492" t="str">
        <f>T("177.2600")</f>
        <v>177.2600</v>
      </c>
      <c r="X2492" t="s">
        <v>28173</v>
      </c>
      <c r="Y2492" t="s">
        <v>28174</v>
      </c>
      <c r="Z2492" t="s">
        <v>28175</v>
      </c>
      <c r="AA2492" t="s">
        <v>28176</v>
      </c>
    </row>
    <row r="2493" spans="1:32" x14ac:dyDescent="0.25">
      <c r="A2493" t="s">
        <v>14253</v>
      </c>
      <c r="B2493" t="s">
        <v>28177</v>
      </c>
      <c r="C2493" t="str">
        <f>T("175.105")</f>
        <v>175.105</v>
      </c>
      <c r="X2493" t="s">
        <v>28177</v>
      </c>
      <c r="Y2493" t="s">
        <v>28178</v>
      </c>
      <c r="Z2493" t="s">
        <v>28179</v>
      </c>
      <c r="AA2493" t="s">
        <v>28180</v>
      </c>
      <c r="AB2493" t="s">
        <v>28181</v>
      </c>
      <c r="AC2493" t="s">
        <v>28182</v>
      </c>
      <c r="AD2493" t="s">
        <v>28183</v>
      </c>
      <c r="AE2493" t="s">
        <v>28184</v>
      </c>
      <c r="AF2493" t="s">
        <v>28185</v>
      </c>
    </row>
    <row r="2494" spans="1:32" x14ac:dyDescent="0.25">
      <c r="A2494" t="s">
        <v>14254</v>
      </c>
      <c r="B2494" t="s">
        <v>28186</v>
      </c>
      <c r="C2494" t="str">
        <f>T("175.320")</f>
        <v>175.320</v>
      </c>
      <c r="X2494" t="s">
        <v>28186</v>
      </c>
      <c r="Y2494" t="s">
        <v>28187</v>
      </c>
      <c r="Z2494" t="s">
        <v>28188</v>
      </c>
      <c r="AA2494" t="s">
        <v>28189</v>
      </c>
    </row>
    <row r="2495" spans="1:32" x14ac:dyDescent="0.25">
      <c r="A2495" t="s">
        <v>14255</v>
      </c>
      <c r="B2495" t="s">
        <v>28190</v>
      </c>
      <c r="C2495" t="str">
        <f>T("175.300")</f>
        <v>175.300</v>
      </c>
      <c r="X2495" t="s">
        <v>28190</v>
      </c>
      <c r="Y2495" t="s">
        <v>28191</v>
      </c>
    </row>
    <row r="2496" spans="1:32" x14ac:dyDescent="0.25">
      <c r="A2496" t="s">
        <v>14256</v>
      </c>
      <c r="B2496" t="s">
        <v>28192</v>
      </c>
      <c r="C2496" t="str">
        <f>T("177.1330")</f>
        <v>177.1330</v>
      </c>
      <c r="D2496" t="str">
        <f>T("178.1005")</f>
        <v>178.1005</v>
      </c>
      <c r="X2496" t="s">
        <v>28192</v>
      </c>
      <c r="Y2496" t="s">
        <v>28193</v>
      </c>
      <c r="Z2496" t="s">
        <v>28194</v>
      </c>
      <c r="AA2496" t="s">
        <v>28195</v>
      </c>
    </row>
    <row r="2497" spans="1:34" x14ac:dyDescent="0.25">
      <c r="A2497" t="s">
        <v>14257</v>
      </c>
      <c r="B2497" t="s">
        <v>28196</v>
      </c>
      <c r="C2497" t="str">
        <f>T("175.105")</f>
        <v>175.105</v>
      </c>
      <c r="X2497" t="s">
        <v>28196</v>
      </c>
      <c r="Y2497" t="s">
        <v>28197</v>
      </c>
      <c r="Z2497" t="s">
        <v>28198</v>
      </c>
      <c r="AA2497" t="s">
        <v>28199</v>
      </c>
      <c r="AB2497" t="s">
        <v>28200</v>
      </c>
      <c r="AC2497" t="s">
        <v>28201</v>
      </c>
      <c r="AD2497" t="s">
        <v>28202</v>
      </c>
    </row>
    <row r="2498" spans="1:34" x14ac:dyDescent="0.25">
      <c r="A2498" t="s">
        <v>14258</v>
      </c>
      <c r="B2498" t="s">
        <v>28203</v>
      </c>
      <c r="C2498" t="str">
        <f>T("177.2600")</f>
        <v>177.2600</v>
      </c>
      <c r="X2498" t="s">
        <v>28203</v>
      </c>
      <c r="Y2498" t="s">
        <v>28204</v>
      </c>
      <c r="Z2498" t="s">
        <v>28205</v>
      </c>
      <c r="AA2498" t="s">
        <v>28206</v>
      </c>
      <c r="AB2498" t="s">
        <v>28207</v>
      </c>
      <c r="AC2498" t="s">
        <v>28208</v>
      </c>
      <c r="AD2498" t="s">
        <v>28209</v>
      </c>
    </row>
    <row r="2499" spans="1:34" x14ac:dyDescent="0.25">
      <c r="A2499" t="s">
        <v>14259</v>
      </c>
      <c r="B2499" t="s">
        <v>28210</v>
      </c>
      <c r="C2499" t="str">
        <f>T("176.210")</f>
        <v>176.210</v>
      </c>
      <c r="D2499" t="str">
        <f>T("177.2800")</f>
        <v>177.2800</v>
      </c>
      <c r="X2499" t="s">
        <v>28211</v>
      </c>
      <c r="Y2499" t="s">
        <v>28212</v>
      </c>
      <c r="Z2499" t="s">
        <v>28213</v>
      </c>
    </row>
    <row r="2500" spans="1:34" x14ac:dyDescent="0.25">
      <c r="A2500" t="s">
        <v>14260</v>
      </c>
      <c r="B2500" t="s">
        <v>28214</v>
      </c>
      <c r="C2500" t="str">
        <f>T("177.2600")</f>
        <v>177.2600</v>
      </c>
      <c r="X2500" t="s">
        <v>28214</v>
      </c>
      <c r="Y2500" t="s">
        <v>28215</v>
      </c>
      <c r="Z2500" t="s">
        <v>28216</v>
      </c>
      <c r="AA2500" t="s">
        <v>28217</v>
      </c>
      <c r="AB2500" t="s">
        <v>28218</v>
      </c>
    </row>
    <row r="2501" spans="1:34" x14ac:dyDescent="0.25">
      <c r="A2501" t="s">
        <v>14262</v>
      </c>
      <c r="B2501" t="s">
        <v>28219</v>
      </c>
      <c r="C2501" t="str">
        <f>T("175.300")</f>
        <v>175.300</v>
      </c>
      <c r="X2501" t="s">
        <v>28219</v>
      </c>
      <c r="Y2501" t="s">
        <v>28220</v>
      </c>
      <c r="Z2501" t="s">
        <v>28221</v>
      </c>
    </row>
    <row r="2502" spans="1:34" x14ac:dyDescent="0.25">
      <c r="A2502" t="s">
        <v>14263</v>
      </c>
      <c r="B2502" t="s">
        <v>28222</v>
      </c>
      <c r="X2502" t="s">
        <v>28222</v>
      </c>
      <c r="Y2502" t="s">
        <v>28223</v>
      </c>
      <c r="Z2502" t="s">
        <v>28224</v>
      </c>
      <c r="AA2502" t="s">
        <v>28225</v>
      </c>
      <c r="AB2502" t="s">
        <v>28226</v>
      </c>
    </row>
    <row r="2503" spans="1:34" x14ac:dyDescent="0.25">
      <c r="A2503" t="s">
        <v>14264</v>
      </c>
      <c r="B2503" t="s">
        <v>28227</v>
      </c>
      <c r="C2503" t="str">
        <f>T("175.300")</f>
        <v>175.300</v>
      </c>
      <c r="X2503" t="s">
        <v>28227</v>
      </c>
      <c r="Y2503" t="s">
        <v>28228</v>
      </c>
      <c r="Z2503" t="s">
        <v>28229</v>
      </c>
    </row>
    <row r="2504" spans="1:34" x14ac:dyDescent="0.25">
      <c r="A2504" t="s">
        <v>14265</v>
      </c>
      <c r="B2504" t="s">
        <v>28230</v>
      </c>
      <c r="C2504" t="str">
        <f>T("178.3570")</f>
        <v>178.3570</v>
      </c>
      <c r="X2504" t="s">
        <v>28230</v>
      </c>
      <c r="Y2504" t="s">
        <v>28231</v>
      </c>
    </row>
    <row r="2505" spans="1:34" x14ac:dyDescent="0.25">
      <c r="A2505" t="s">
        <v>8759</v>
      </c>
      <c r="B2505" t="s">
        <v>28232</v>
      </c>
      <c r="C2505" t="str">
        <f>T("175.105")</f>
        <v>175.105</v>
      </c>
      <c r="D2505" t="str">
        <f>T("176.180")</f>
        <v>176.180</v>
      </c>
      <c r="E2505" t="str">
        <f>T("176.210")</f>
        <v>176.210</v>
      </c>
      <c r="X2505" t="s">
        <v>28232</v>
      </c>
      <c r="Y2505" t="s">
        <v>28233</v>
      </c>
      <c r="Z2505" t="s">
        <v>28234</v>
      </c>
      <c r="AA2505" t="s">
        <v>28235</v>
      </c>
      <c r="AB2505" t="s">
        <v>28236</v>
      </c>
      <c r="AC2505" t="s">
        <v>28237</v>
      </c>
    </row>
    <row r="2506" spans="1:34" x14ac:dyDescent="0.25">
      <c r="A2506" t="s">
        <v>8785</v>
      </c>
      <c r="B2506" t="s">
        <v>28238</v>
      </c>
      <c r="C2506" t="str">
        <f>T("175.105")</f>
        <v>175.105</v>
      </c>
      <c r="X2506" t="s">
        <v>28238</v>
      </c>
      <c r="Y2506" t="s">
        <v>28239</v>
      </c>
      <c r="Z2506" t="s">
        <v>28240</v>
      </c>
    </row>
    <row r="2507" spans="1:34" x14ac:dyDescent="0.25">
      <c r="A2507" t="s">
        <v>14266</v>
      </c>
      <c r="B2507" t="s">
        <v>28241</v>
      </c>
      <c r="C2507" t="str">
        <f>T("177.1200")</f>
        <v>177.1200</v>
      </c>
      <c r="D2507" t="str">
        <f>T("177.1500")</f>
        <v>177.1500</v>
      </c>
      <c r="E2507" t="str">
        <f>T("177.2600")</f>
        <v>177.2600</v>
      </c>
      <c r="X2507" t="s">
        <v>28241</v>
      </c>
      <c r="Y2507" t="s">
        <v>28242</v>
      </c>
      <c r="Z2507" t="s">
        <v>28243</v>
      </c>
      <c r="AA2507" t="s">
        <v>28244</v>
      </c>
      <c r="AB2507" t="s">
        <v>28245</v>
      </c>
      <c r="AC2507" t="s">
        <v>28246</v>
      </c>
      <c r="AD2507" t="s">
        <v>28247</v>
      </c>
    </row>
    <row r="2508" spans="1:34" x14ac:dyDescent="0.25">
      <c r="A2508" t="s">
        <v>14267</v>
      </c>
      <c r="B2508" t="s">
        <v>28248</v>
      </c>
      <c r="X2508" t="s">
        <v>28248</v>
      </c>
      <c r="Y2508" t="s">
        <v>28249</v>
      </c>
      <c r="Z2508" t="s">
        <v>28250</v>
      </c>
      <c r="AA2508" t="s">
        <v>28251</v>
      </c>
      <c r="AB2508" t="s">
        <v>28252</v>
      </c>
      <c r="AC2508" t="s">
        <v>28253</v>
      </c>
      <c r="AD2508" t="s">
        <v>28254</v>
      </c>
      <c r="AE2508" t="s">
        <v>28255</v>
      </c>
      <c r="AF2508" t="s">
        <v>28256</v>
      </c>
      <c r="AG2508" t="s">
        <v>28257</v>
      </c>
    </row>
    <row r="2509" spans="1:34" x14ac:dyDescent="0.25">
      <c r="A2509" t="s">
        <v>14268</v>
      </c>
      <c r="B2509" t="s">
        <v>28258</v>
      </c>
      <c r="C2509" t="str">
        <f>T("177.2600")</f>
        <v>177.2600</v>
      </c>
      <c r="X2509" t="s">
        <v>28258</v>
      </c>
      <c r="Y2509" t="s">
        <v>28259</v>
      </c>
      <c r="Z2509" t="s">
        <v>28260</v>
      </c>
      <c r="AA2509" t="s">
        <v>28261</v>
      </c>
    </row>
    <row r="2510" spans="1:34" x14ac:dyDescent="0.25">
      <c r="A2510" t="s">
        <v>14269</v>
      </c>
      <c r="B2510" t="s">
        <v>28262</v>
      </c>
      <c r="C2510" t="str">
        <f>T("178.3130")</f>
        <v>178.3130</v>
      </c>
      <c r="X2510" t="s">
        <v>28262</v>
      </c>
      <c r="Y2510" t="s">
        <v>28263</v>
      </c>
      <c r="Z2510" t="s">
        <v>28264</v>
      </c>
    </row>
    <row r="2511" spans="1:34" x14ac:dyDescent="0.25">
      <c r="A2511" t="s">
        <v>14270</v>
      </c>
      <c r="B2511" t="s">
        <v>28265</v>
      </c>
      <c r="X2511" t="s">
        <v>28265</v>
      </c>
      <c r="Y2511" t="s">
        <v>28266</v>
      </c>
      <c r="Z2511" t="s">
        <v>28267</v>
      </c>
    </row>
    <row r="2512" spans="1:34" x14ac:dyDescent="0.25">
      <c r="A2512" t="s">
        <v>8549</v>
      </c>
      <c r="B2512" t="s">
        <v>28268</v>
      </c>
      <c r="C2512" t="str">
        <f>T("178.3910")</f>
        <v>178.3910</v>
      </c>
      <c r="X2512" t="s">
        <v>28269</v>
      </c>
      <c r="Y2512" t="s">
        <v>28270</v>
      </c>
      <c r="Z2512" t="s">
        <v>28268</v>
      </c>
      <c r="AA2512" t="s">
        <v>28271</v>
      </c>
      <c r="AB2512" t="s">
        <v>28272</v>
      </c>
      <c r="AC2512" t="s">
        <v>28273</v>
      </c>
      <c r="AD2512" t="s">
        <v>28274</v>
      </c>
      <c r="AE2512" t="s">
        <v>28275</v>
      </c>
      <c r="AF2512" t="s">
        <v>28276</v>
      </c>
      <c r="AG2512" t="s">
        <v>28277</v>
      </c>
      <c r="AH2512" t="s">
        <v>28278</v>
      </c>
    </row>
    <row r="2513" spans="1:32" x14ac:dyDescent="0.25">
      <c r="A2513" t="s">
        <v>14271</v>
      </c>
      <c r="B2513" t="s">
        <v>28279</v>
      </c>
      <c r="C2513" t="str">
        <f>T("177.2600")</f>
        <v>177.2600</v>
      </c>
      <c r="X2513" t="s">
        <v>28279</v>
      </c>
      <c r="Y2513" t="s">
        <v>28280</v>
      </c>
      <c r="Z2513" t="s">
        <v>28281</v>
      </c>
      <c r="AA2513" t="s">
        <v>28282</v>
      </c>
      <c r="AB2513" t="s">
        <v>28283</v>
      </c>
      <c r="AC2513" t="s">
        <v>28284</v>
      </c>
    </row>
    <row r="2514" spans="1:32" x14ac:dyDescent="0.25">
      <c r="A2514" t="s">
        <v>14272</v>
      </c>
      <c r="B2514" t="s">
        <v>28285</v>
      </c>
      <c r="C2514" t="str">
        <f>T("177.2600")</f>
        <v>177.2600</v>
      </c>
      <c r="X2514" t="s">
        <v>28285</v>
      </c>
      <c r="Y2514" t="s">
        <v>28286</v>
      </c>
      <c r="Z2514" t="s">
        <v>28287</v>
      </c>
      <c r="AA2514" t="s">
        <v>28288</v>
      </c>
      <c r="AB2514" t="s">
        <v>28289</v>
      </c>
      <c r="AC2514" t="s">
        <v>28290</v>
      </c>
      <c r="AD2514" t="s">
        <v>28291</v>
      </c>
      <c r="AE2514" t="s">
        <v>28292</v>
      </c>
    </row>
    <row r="2515" spans="1:32" x14ac:dyDescent="0.25">
      <c r="A2515" t="s">
        <v>14273</v>
      </c>
      <c r="B2515" t="s">
        <v>28293</v>
      </c>
      <c r="C2515" t="str">
        <f>T("177.2600")</f>
        <v>177.2600</v>
      </c>
      <c r="X2515" t="s">
        <v>28293</v>
      </c>
      <c r="Y2515" t="s">
        <v>28294</v>
      </c>
      <c r="Z2515" t="s">
        <v>28295</v>
      </c>
      <c r="AA2515" t="s">
        <v>28296</v>
      </c>
      <c r="AB2515" t="s">
        <v>28297</v>
      </c>
    </row>
    <row r="2516" spans="1:32" x14ac:dyDescent="0.25">
      <c r="A2516" t="s">
        <v>14274</v>
      </c>
      <c r="B2516" t="s">
        <v>28298</v>
      </c>
      <c r="C2516" t="str">
        <f>T("175.105")</f>
        <v>175.105</v>
      </c>
      <c r="D2516" t="str">
        <f>T("177.2600")</f>
        <v>177.2600</v>
      </c>
      <c r="X2516" t="s">
        <v>28299</v>
      </c>
      <c r="Y2516" t="s">
        <v>28300</v>
      </c>
      <c r="Z2516" t="s">
        <v>28301</v>
      </c>
      <c r="AA2516" t="s">
        <v>28302</v>
      </c>
      <c r="AB2516" t="s">
        <v>28303</v>
      </c>
    </row>
    <row r="2517" spans="1:32" x14ac:dyDescent="0.25">
      <c r="A2517" t="s">
        <v>8857</v>
      </c>
      <c r="B2517" t="s">
        <v>28304</v>
      </c>
      <c r="C2517" t="str">
        <f>T("178.3570")</f>
        <v>178.3570</v>
      </c>
      <c r="X2517" t="s">
        <v>28304</v>
      </c>
    </row>
    <row r="2518" spans="1:32" x14ac:dyDescent="0.25">
      <c r="A2518" t="s">
        <v>14275</v>
      </c>
      <c r="B2518" t="s">
        <v>28305</v>
      </c>
      <c r="C2518" t="str">
        <f>T("175.105")</f>
        <v>175.105</v>
      </c>
      <c r="D2518" t="str">
        <f>T("176.170")</f>
        <v>176.170</v>
      </c>
      <c r="E2518" t="str">
        <f>T("176.180")</f>
        <v>176.180</v>
      </c>
      <c r="X2518" t="s">
        <v>28306</v>
      </c>
      <c r="Y2518" t="s">
        <v>28307</v>
      </c>
      <c r="Z2518" t="s">
        <v>28308</v>
      </c>
      <c r="AA2518" t="s">
        <v>28309</v>
      </c>
      <c r="AB2518" t="s">
        <v>28310</v>
      </c>
      <c r="AC2518" t="s">
        <v>28311</v>
      </c>
      <c r="AD2518" t="s">
        <v>28312</v>
      </c>
      <c r="AE2518" t="s">
        <v>28313</v>
      </c>
    </row>
    <row r="2519" spans="1:32" x14ac:dyDescent="0.25">
      <c r="A2519" t="s">
        <v>8628</v>
      </c>
      <c r="B2519" t="s">
        <v>28314</v>
      </c>
      <c r="C2519" t="str">
        <f>T("177.2600")</f>
        <v>177.2600</v>
      </c>
      <c r="X2519" t="s">
        <v>28314</v>
      </c>
      <c r="Y2519" t="s">
        <v>28315</v>
      </c>
      <c r="Z2519" t="s">
        <v>28316</v>
      </c>
      <c r="AA2519" t="s">
        <v>28317</v>
      </c>
      <c r="AB2519" t="s">
        <v>28318</v>
      </c>
      <c r="AC2519" t="s">
        <v>28319</v>
      </c>
      <c r="AD2519" t="s">
        <v>28320</v>
      </c>
      <c r="AE2519" t="s">
        <v>28321</v>
      </c>
    </row>
    <row r="2520" spans="1:32" x14ac:dyDescent="0.25">
      <c r="A2520" t="s">
        <v>14276</v>
      </c>
      <c r="B2520" t="s">
        <v>28322</v>
      </c>
      <c r="C2520" t="str">
        <f>T("175.105")</f>
        <v>175.105</v>
      </c>
      <c r="X2520" t="s">
        <v>28322</v>
      </c>
      <c r="Y2520" t="s">
        <v>28323</v>
      </c>
      <c r="Z2520" t="s">
        <v>28324</v>
      </c>
      <c r="AA2520" t="s">
        <v>28325</v>
      </c>
    </row>
    <row r="2521" spans="1:32" x14ac:dyDescent="0.25">
      <c r="A2521" t="s">
        <v>14277</v>
      </c>
      <c r="B2521" t="s">
        <v>28326</v>
      </c>
      <c r="C2521" t="str">
        <f>T("175.105")</f>
        <v>175.105</v>
      </c>
      <c r="D2521" t="str">
        <f>T("177.1010")</f>
        <v>177.1010</v>
      </c>
      <c r="X2521" t="s">
        <v>28326</v>
      </c>
      <c r="Y2521" t="s">
        <v>28327</v>
      </c>
      <c r="Z2521" t="s">
        <v>28328</v>
      </c>
      <c r="AA2521" t="s">
        <v>28329</v>
      </c>
    </row>
    <row r="2522" spans="1:32" x14ac:dyDescent="0.25">
      <c r="A2522" t="s">
        <v>8599</v>
      </c>
      <c r="B2522" t="s">
        <v>28330</v>
      </c>
      <c r="C2522" t="str">
        <f>T("175.300")</f>
        <v>175.300</v>
      </c>
      <c r="X2522" t="s">
        <v>28330</v>
      </c>
      <c r="Y2522" t="s">
        <v>28331</v>
      </c>
      <c r="Z2522" t="s">
        <v>28332</v>
      </c>
      <c r="AA2522" t="s">
        <v>28333</v>
      </c>
      <c r="AB2522" t="s">
        <v>28334</v>
      </c>
      <c r="AC2522" t="s">
        <v>28335</v>
      </c>
      <c r="AD2522" t="s">
        <v>28336</v>
      </c>
      <c r="AE2522" t="s">
        <v>28337</v>
      </c>
      <c r="AF2522" t="s">
        <v>28338</v>
      </c>
    </row>
    <row r="2523" spans="1:32" x14ac:dyDescent="0.25">
      <c r="A2523" t="s">
        <v>8790</v>
      </c>
      <c r="B2523" t="s">
        <v>28339</v>
      </c>
      <c r="C2523" t="str">
        <f>T("177.1650")</f>
        <v>177.1650</v>
      </c>
      <c r="X2523" t="s">
        <v>28339</v>
      </c>
      <c r="Y2523" t="s">
        <v>28340</v>
      </c>
      <c r="Z2523" t="s">
        <v>28341</v>
      </c>
      <c r="AA2523" t="s">
        <v>28342</v>
      </c>
      <c r="AB2523" t="s">
        <v>28343</v>
      </c>
    </row>
    <row r="2524" spans="1:32" x14ac:dyDescent="0.25">
      <c r="A2524" t="s">
        <v>14279</v>
      </c>
      <c r="B2524" t="s">
        <v>28344</v>
      </c>
      <c r="C2524" t="str">
        <f>T("176.170")</f>
        <v>176.170</v>
      </c>
      <c r="X2524" t="s">
        <v>28345</v>
      </c>
      <c r="Y2524" t="s">
        <v>28346</v>
      </c>
      <c r="Z2524" t="s">
        <v>28347</v>
      </c>
    </row>
    <row r="2525" spans="1:32" x14ac:dyDescent="0.25">
      <c r="A2525" t="s">
        <v>8501</v>
      </c>
      <c r="B2525" t="s">
        <v>28348</v>
      </c>
      <c r="C2525" t="str">
        <f>T("189.250")</f>
        <v>189.250</v>
      </c>
      <c r="X2525" t="s">
        <v>28349</v>
      </c>
      <c r="Y2525" t="s">
        <v>28350</v>
      </c>
      <c r="Z2525" t="s">
        <v>28351</v>
      </c>
      <c r="AA2525" t="s">
        <v>28352</v>
      </c>
      <c r="AB2525" t="s">
        <v>28353</v>
      </c>
      <c r="AC2525" t="s">
        <v>28354</v>
      </c>
    </row>
    <row r="2526" spans="1:32" x14ac:dyDescent="0.25">
      <c r="A2526" t="s">
        <v>14280</v>
      </c>
      <c r="B2526" t="s">
        <v>28355</v>
      </c>
      <c r="C2526" t="str">
        <f>T("175.105")</f>
        <v>175.105</v>
      </c>
      <c r="D2526" t="str">
        <f>T("175.320")</f>
        <v>175.320</v>
      </c>
      <c r="E2526" t="str">
        <f>T("176.170")</f>
        <v>176.170</v>
      </c>
      <c r="F2526" t="str">
        <f>T("176.180")</f>
        <v>176.180</v>
      </c>
      <c r="G2526" t="str">
        <f>T("177.1010")</f>
        <v>177.1010</v>
      </c>
      <c r="H2526" t="str">
        <f>T("177.1200")</f>
        <v>177.1200</v>
      </c>
      <c r="I2526" t="str">
        <f>T("177.1340")</f>
        <v>177.1340</v>
      </c>
      <c r="J2526" t="str">
        <f>T("177.1630")</f>
        <v>177.1630</v>
      </c>
      <c r="K2526" t="str">
        <f>T("178.3790")</f>
        <v>178.3790</v>
      </c>
      <c r="X2526" t="s">
        <v>28355</v>
      </c>
      <c r="Y2526" t="s">
        <v>28356</v>
      </c>
      <c r="Z2526" t="s">
        <v>28357</v>
      </c>
      <c r="AA2526" t="s">
        <v>28358</v>
      </c>
    </row>
    <row r="2527" spans="1:32" x14ac:dyDescent="0.25">
      <c r="A2527" t="s">
        <v>14281</v>
      </c>
      <c r="B2527" t="s">
        <v>28359</v>
      </c>
      <c r="C2527" t="str">
        <f>T("177.2600")</f>
        <v>177.2600</v>
      </c>
      <c r="X2527" t="s">
        <v>28359</v>
      </c>
      <c r="Y2527" t="s">
        <v>28360</v>
      </c>
      <c r="Z2527" t="s">
        <v>28361</v>
      </c>
    </row>
    <row r="2528" spans="1:32" x14ac:dyDescent="0.25">
      <c r="A2528" t="s">
        <v>14282</v>
      </c>
      <c r="B2528" t="s">
        <v>28362</v>
      </c>
      <c r="C2528" t="str">
        <f>T("175.105")</f>
        <v>175.105</v>
      </c>
      <c r="D2528" t="str">
        <f>T("177.2600")</f>
        <v>177.2600</v>
      </c>
      <c r="E2528" t="str">
        <f>T("178.2010")</f>
        <v>178.2010</v>
      </c>
      <c r="X2528" t="s">
        <v>28362</v>
      </c>
      <c r="Y2528" t="s">
        <v>28363</v>
      </c>
      <c r="Z2528" t="s">
        <v>28364</v>
      </c>
      <c r="AA2528" t="s">
        <v>28365</v>
      </c>
    </row>
    <row r="2529" spans="1:32" x14ac:dyDescent="0.25">
      <c r="A2529" t="s">
        <v>14283</v>
      </c>
      <c r="B2529" t="s">
        <v>28366</v>
      </c>
      <c r="X2529" t="s">
        <v>28366</v>
      </c>
      <c r="Y2529" t="s">
        <v>28367</v>
      </c>
      <c r="Z2529" t="s">
        <v>28368</v>
      </c>
      <c r="AA2529" t="s">
        <v>28369</v>
      </c>
      <c r="AB2529" t="s">
        <v>28370</v>
      </c>
    </row>
    <row r="2530" spans="1:32" x14ac:dyDescent="0.25">
      <c r="A2530" t="s">
        <v>14284</v>
      </c>
      <c r="B2530" t="s">
        <v>28371</v>
      </c>
      <c r="C2530" t="str">
        <f>T("177.2600")</f>
        <v>177.2600</v>
      </c>
      <c r="X2530" t="s">
        <v>28371</v>
      </c>
      <c r="Y2530" t="s">
        <v>28372</v>
      </c>
      <c r="Z2530" t="s">
        <v>28373</v>
      </c>
      <c r="AA2530" t="s">
        <v>28374</v>
      </c>
      <c r="AB2530" t="s">
        <v>28375</v>
      </c>
    </row>
    <row r="2531" spans="1:32" x14ac:dyDescent="0.25">
      <c r="A2531" t="s">
        <v>8719</v>
      </c>
      <c r="B2531" t="s">
        <v>28376</v>
      </c>
      <c r="C2531" t="str">
        <f>T("175.105")</f>
        <v>175.105</v>
      </c>
      <c r="X2531" t="s">
        <v>28377</v>
      </c>
      <c r="Y2531" t="s">
        <v>28378</v>
      </c>
      <c r="Z2531" t="s">
        <v>28379</v>
      </c>
      <c r="AA2531" t="s">
        <v>28380</v>
      </c>
      <c r="AB2531" t="s">
        <v>28381</v>
      </c>
    </row>
    <row r="2532" spans="1:32" x14ac:dyDescent="0.25">
      <c r="A2532" t="s">
        <v>14285</v>
      </c>
      <c r="B2532" t="s">
        <v>28382</v>
      </c>
      <c r="C2532" t="str">
        <f>T("175.300")</f>
        <v>175.300</v>
      </c>
      <c r="D2532" t="str">
        <f>T("175.320")</f>
        <v>175.320</v>
      </c>
      <c r="E2532" t="str">
        <f>T("177.1390")</f>
        <v>177.1390</v>
      </c>
      <c r="F2532" t="str">
        <f>T("177.2420")</f>
        <v>177.2420</v>
      </c>
      <c r="X2532" t="s">
        <v>28383</v>
      </c>
      <c r="Y2532" t="s">
        <v>28384</v>
      </c>
      <c r="Z2532" t="s">
        <v>28385</v>
      </c>
      <c r="AA2532" t="s">
        <v>28386</v>
      </c>
      <c r="AB2532" t="s">
        <v>28387</v>
      </c>
      <c r="AC2532" t="s">
        <v>28388</v>
      </c>
      <c r="AD2532" t="s">
        <v>28389</v>
      </c>
      <c r="AE2532" t="s">
        <v>28390</v>
      </c>
    </row>
    <row r="2533" spans="1:32" x14ac:dyDescent="0.25">
      <c r="A2533" t="s">
        <v>14286</v>
      </c>
      <c r="B2533" t="s">
        <v>28391</v>
      </c>
      <c r="C2533" t="str">
        <f>T("177.2600")</f>
        <v>177.2600</v>
      </c>
      <c r="X2533" t="s">
        <v>28391</v>
      </c>
      <c r="Y2533" t="s">
        <v>28392</v>
      </c>
      <c r="Z2533" t="s">
        <v>28393</v>
      </c>
      <c r="AA2533" t="s">
        <v>28394</v>
      </c>
      <c r="AB2533" t="s">
        <v>28395</v>
      </c>
      <c r="AC2533" t="s">
        <v>28396</v>
      </c>
      <c r="AD2533" t="s">
        <v>28397</v>
      </c>
      <c r="AE2533" t="s">
        <v>28398</v>
      </c>
      <c r="AF2533" t="s">
        <v>28399</v>
      </c>
    </row>
    <row r="2534" spans="1:32" x14ac:dyDescent="0.25">
      <c r="A2534" t="s">
        <v>14287</v>
      </c>
      <c r="B2534" t="s">
        <v>28400</v>
      </c>
      <c r="C2534" t="str">
        <f>T("176.210")</f>
        <v>176.210</v>
      </c>
      <c r="X2534" t="s">
        <v>28400</v>
      </c>
      <c r="Y2534" t="s">
        <v>28401</v>
      </c>
    </row>
    <row r="2535" spans="1:32" x14ac:dyDescent="0.25">
      <c r="A2535" t="s">
        <v>14288</v>
      </c>
      <c r="B2535" t="s">
        <v>28402</v>
      </c>
      <c r="C2535" t="str">
        <f>T("175.105")</f>
        <v>175.105</v>
      </c>
      <c r="D2535" t="str">
        <f>T("175.320")</f>
        <v>175.320</v>
      </c>
      <c r="E2535" t="str">
        <f>T("176.170")</f>
        <v>176.170</v>
      </c>
      <c r="F2535" t="str">
        <f>T("176.180")</f>
        <v>176.180</v>
      </c>
      <c r="G2535" t="str">
        <f>T("177.1010")</f>
        <v>177.1010</v>
      </c>
      <c r="H2535" t="str">
        <f>T("177.1200")</f>
        <v>177.1200</v>
      </c>
      <c r="I2535" t="str">
        <f>T("177.1630")</f>
        <v>177.1630</v>
      </c>
      <c r="X2535" t="s">
        <v>28402</v>
      </c>
      <c r="Y2535" t="s">
        <v>28403</v>
      </c>
      <c r="Z2535" t="s">
        <v>28404</v>
      </c>
      <c r="AA2535" t="s">
        <v>28405</v>
      </c>
    </row>
    <row r="2536" spans="1:32" x14ac:dyDescent="0.25">
      <c r="A2536" t="s">
        <v>14289</v>
      </c>
      <c r="B2536" t="s">
        <v>28406</v>
      </c>
      <c r="C2536" t="str">
        <f>T("175.105")</f>
        <v>175.105</v>
      </c>
      <c r="D2536" t="str">
        <f>T("175.320")</f>
        <v>175.320</v>
      </c>
      <c r="E2536" t="str">
        <f>T("176.170")</f>
        <v>176.170</v>
      </c>
      <c r="F2536" t="str">
        <f>T("176.180")</f>
        <v>176.180</v>
      </c>
      <c r="G2536" t="str">
        <f>T("177.1010")</f>
        <v>177.1010</v>
      </c>
      <c r="H2536" t="str">
        <f>T("177.1200")</f>
        <v>177.1200</v>
      </c>
      <c r="I2536" t="str">
        <f>T("177.1630")</f>
        <v>177.1630</v>
      </c>
      <c r="X2536" t="s">
        <v>28406</v>
      </c>
      <c r="Y2536" t="s">
        <v>28407</v>
      </c>
      <c r="Z2536" t="s">
        <v>28408</v>
      </c>
      <c r="AA2536" t="s">
        <v>28409</v>
      </c>
      <c r="AB2536" t="s">
        <v>28410</v>
      </c>
      <c r="AC2536" t="s">
        <v>28411</v>
      </c>
    </row>
    <row r="2537" spans="1:32" x14ac:dyDescent="0.25">
      <c r="A2537" t="s">
        <v>14297</v>
      </c>
      <c r="B2537" t="s">
        <v>28412</v>
      </c>
      <c r="C2537" t="str">
        <f>T("176.210")</f>
        <v>176.210</v>
      </c>
      <c r="X2537" t="s">
        <v>28413</v>
      </c>
    </row>
    <row r="2538" spans="1:32" x14ac:dyDescent="0.25">
      <c r="A2538" t="s">
        <v>14299</v>
      </c>
      <c r="B2538" t="s">
        <v>28414</v>
      </c>
      <c r="C2538" t="str">
        <f>T("175.105")</f>
        <v>175.105</v>
      </c>
      <c r="D2538" t="str">
        <f>T("176.200")</f>
        <v>176.200</v>
      </c>
      <c r="X2538" t="s">
        <v>28414</v>
      </c>
      <c r="Y2538" t="s">
        <v>28415</v>
      </c>
      <c r="Z2538" t="s">
        <v>28416</v>
      </c>
      <c r="AA2538" t="s">
        <v>28417</v>
      </c>
    </row>
    <row r="2539" spans="1:32" x14ac:dyDescent="0.25">
      <c r="A2539" t="s">
        <v>14300</v>
      </c>
      <c r="B2539" t="s">
        <v>28418</v>
      </c>
      <c r="X2539" t="s">
        <v>28418</v>
      </c>
    </row>
    <row r="2540" spans="1:32" x14ac:dyDescent="0.25">
      <c r="A2540" t="s">
        <v>14302</v>
      </c>
      <c r="B2540" t="s">
        <v>28419</v>
      </c>
      <c r="C2540" t="str">
        <f>T("175.300")</f>
        <v>175.300</v>
      </c>
      <c r="D2540" t="str">
        <f>T("177.1010")</f>
        <v>177.1010</v>
      </c>
      <c r="E2540" t="str">
        <f>T("177.1200")</f>
        <v>177.1200</v>
      </c>
      <c r="F2540" t="str">
        <f>T("177.1210")</f>
        <v>177.1210</v>
      </c>
      <c r="G2540" t="str">
        <f>T("177.2600")</f>
        <v>177.2600</v>
      </c>
      <c r="X2540" t="s">
        <v>28419</v>
      </c>
      <c r="Y2540" t="s">
        <v>28420</v>
      </c>
    </row>
    <row r="2541" spans="1:32" x14ac:dyDescent="0.25">
      <c r="A2541" t="s">
        <v>14303</v>
      </c>
      <c r="B2541" t="s">
        <v>28421</v>
      </c>
      <c r="C2541" t="str">
        <f>T("178.3297")</f>
        <v>178.3297</v>
      </c>
      <c r="X2541" t="s">
        <v>28421</v>
      </c>
    </row>
    <row r="2542" spans="1:32" x14ac:dyDescent="0.25">
      <c r="A2542" t="s">
        <v>14304</v>
      </c>
      <c r="B2542" t="s">
        <v>28422</v>
      </c>
      <c r="C2542" t="str">
        <f>T("178.3297")</f>
        <v>178.3297</v>
      </c>
      <c r="X2542" t="s">
        <v>28422</v>
      </c>
    </row>
    <row r="2543" spans="1:32" x14ac:dyDescent="0.25">
      <c r="A2543" t="s">
        <v>14305</v>
      </c>
      <c r="B2543" t="s">
        <v>28423</v>
      </c>
      <c r="C2543" t="str">
        <f>T("178.3297")</f>
        <v>178.3297</v>
      </c>
      <c r="X2543" t="s">
        <v>28423</v>
      </c>
    </row>
    <row r="2544" spans="1:32" x14ac:dyDescent="0.25">
      <c r="A2544" t="s">
        <v>14306</v>
      </c>
      <c r="B2544" t="s">
        <v>28424</v>
      </c>
      <c r="C2544" t="str">
        <f>T("176.210")</f>
        <v>176.210</v>
      </c>
      <c r="X2544" t="s">
        <v>28424</v>
      </c>
    </row>
    <row r="2545" spans="1:26" x14ac:dyDescent="0.25">
      <c r="A2545" t="s">
        <v>14307</v>
      </c>
      <c r="B2545" t="s">
        <v>28425</v>
      </c>
      <c r="C2545" t="str">
        <f>T("177.1010")</f>
        <v>177.1010</v>
      </c>
      <c r="D2545" t="str">
        <f>T("177.2420")</f>
        <v>177.2420</v>
      </c>
      <c r="X2545" t="s">
        <v>28425</v>
      </c>
    </row>
    <row r="2546" spans="1:26" x14ac:dyDescent="0.25">
      <c r="A2546" t="s">
        <v>14308</v>
      </c>
      <c r="B2546" t="s">
        <v>28426</v>
      </c>
      <c r="X2546" t="s">
        <v>28427</v>
      </c>
      <c r="Y2546" t="s">
        <v>28426</v>
      </c>
    </row>
    <row r="2547" spans="1:26" x14ac:dyDescent="0.25">
      <c r="A2547" t="s">
        <v>14309</v>
      </c>
      <c r="B2547" t="s">
        <v>28428</v>
      </c>
      <c r="C2547" t="str">
        <f t="shared" ref="C2547:C2555" si="18">T("175.105")</f>
        <v>175.105</v>
      </c>
      <c r="D2547" t="str">
        <f>T("176.200")</f>
        <v>176.200</v>
      </c>
      <c r="E2547" t="str">
        <f>T("178.3120")</f>
        <v>178.3120</v>
      </c>
      <c r="F2547" t="str">
        <f>T("178.3800")</f>
        <v>178.3800</v>
      </c>
      <c r="G2547" t="str">
        <f>T("178.3850")</f>
        <v>178.3850</v>
      </c>
      <c r="H2547" t="str">
        <f>T("178.3870")</f>
        <v>178.3870</v>
      </c>
      <c r="X2547" t="s">
        <v>28428</v>
      </c>
    </row>
    <row r="2548" spans="1:26" x14ac:dyDescent="0.25">
      <c r="A2548" t="s">
        <v>14310</v>
      </c>
      <c r="B2548" t="s">
        <v>28429</v>
      </c>
      <c r="C2548" t="str">
        <f t="shared" si="18"/>
        <v>175.105</v>
      </c>
      <c r="D2548" t="str">
        <f>T("176.200")</f>
        <v>176.200</v>
      </c>
      <c r="E2548" t="str">
        <f>T("178.3120")</f>
        <v>178.3120</v>
      </c>
      <c r="F2548" t="str">
        <f>T("178.3800")</f>
        <v>178.3800</v>
      </c>
      <c r="G2548" t="str">
        <f>T("178.3850")</f>
        <v>178.3850</v>
      </c>
      <c r="H2548" t="str">
        <f>T("178.3870")</f>
        <v>178.3870</v>
      </c>
      <c r="X2548" t="s">
        <v>28429</v>
      </c>
    </row>
    <row r="2549" spans="1:26" x14ac:dyDescent="0.25">
      <c r="A2549" t="s">
        <v>14311</v>
      </c>
      <c r="B2549" t="s">
        <v>28430</v>
      </c>
      <c r="C2549" t="str">
        <f t="shared" si="18"/>
        <v>175.105</v>
      </c>
      <c r="D2549" t="str">
        <f>T("176.200")</f>
        <v>176.200</v>
      </c>
      <c r="E2549" t="str">
        <f>T("178.3120")</f>
        <v>178.3120</v>
      </c>
      <c r="F2549" t="str">
        <f>T("178.3800")</f>
        <v>178.3800</v>
      </c>
      <c r="G2549" t="str">
        <f>T("178.3850")</f>
        <v>178.3850</v>
      </c>
      <c r="H2549" t="str">
        <f>T("178.3870")</f>
        <v>178.3870</v>
      </c>
      <c r="X2549" t="s">
        <v>28430</v>
      </c>
    </row>
    <row r="2550" spans="1:26" x14ac:dyDescent="0.25">
      <c r="A2550" t="s">
        <v>14312</v>
      </c>
      <c r="B2550" t="s">
        <v>28431</v>
      </c>
      <c r="C2550" t="str">
        <f t="shared" si="18"/>
        <v>175.105</v>
      </c>
      <c r="D2550" t="str">
        <f>T("176.200")</f>
        <v>176.200</v>
      </c>
      <c r="E2550" t="str">
        <f>T("178.3120")</f>
        <v>178.3120</v>
      </c>
      <c r="F2550" t="str">
        <f>T("178.3800")</f>
        <v>178.3800</v>
      </c>
      <c r="G2550" t="str">
        <f>T("178.3850")</f>
        <v>178.3850</v>
      </c>
      <c r="H2550" t="str">
        <f>T("178.3870")</f>
        <v>178.3870</v>
      </c>
      <c r="X2550" t="s">
        <v>28431</v>
      </c>
    </row>
    <row r="2551" spans="1:26" x14ac:dyDescent="0.25">
      <c r="A2551" t="s">
        <v>14313</v>
      </c>
      <c r="B2551" t="s">
        <v>28432</v>
      </c>
      <c r="C2551" t="str">
        <f t="shared" si="18"/>
        <v>175.105</v>
      </c>
      <c r="D2551" t="str">
        <f>T("175.300")</f>
        <v>175.300</v>
      </c>
      <c r="E2551" t="str">
        <f>T("176.200")</f>
        <v>176.200</v>
      </c>
      <c r="F2551" t="str">
        <f>T("178.3120")</f>
        <v>178.3120</v>
      </c>
      <c r="G2551" t="str">
        <f>T("178.3800")</f>
        <v>178.3800</v>
      </c>
      <c r="H2551" t="str">
        <f>T("178.3850")</f>
        <v>178.3850</v>
      </c>
      <c r="I2551" t="str">
        <f>T("178.3870")</f>
        <v>178.3870</v>
      </c>
      <c r="X2551" t="s">
        <v>28432</v>
      </c>
      <c r="Y2551" t="s">
        <v>28433</v>
      </c>
    </row>
    <row r="2552" spans="1:26" x14ac:dyDescent="0.25">
      <c r="A2552" t="s">
        <v>14314</v>
      </c>
      <c r="B2552" t="s">
        <v>28434</v>
      </c>
      <c r="C2552" t="str">
        <f t="shared" si="18"/>
        <v>175.105</v>
      </c>
      <c r="D2552" t="str">
        <f>T("176.200")</f>
        <v>176.200</v>
      </c>
      <c r="E2552" t="str">
        <f>T("178.3120")</f>
        <v>178.3120</v>
      </c>
      <c r="F2552" t="str">
        <f>T("178.3800")</f>
        <v>178.3800</v>
      </c>
      <c r="G2552" t="str">
        <f>T("178.3850")</f>
        <v>178.3850</v>
      </c>
      <c r="H2552" t="str">
        <f>T("178.3870")</f>
        <v>178.3870</v>
      </c>
      <c r="X2552" t="s">
        <v>28434</v>
      </c>
    </row>
    <row r="2553" spans="1:26" x14ac:dyDescent="0.25">
      <c r="A2553" t="s">
        <v>14315</v>
      </c>
      <c r="B2553" t="s">
        <v>28435</v>
      </c>
      <c r="C2553" t="str">
        <f t="shared" si="18"/>
        <v>175.105</v>
      </c>
      <c r="D2553" t="str">
        <f>T("176.200")</f>
        <v>176.200</v>
      </c>
      <c r="E2553" t="str">
        <f>T("178.3120")</f>
        <v>178.3120</v>
      </c>
      <c r="F2553" t="str">
        <f>T("178.3800")</f>
        <v>178.3800</v>
      </c>
      <c r="G2553" t="str">
        <f>T("178.3850")</f>
        <v>178.3850</v>
      </c>
      <c r="H2553" t="str">
        <f>T("178.3870")</f>
        <v>178.3870</v>
      </c>
      <c r="X2553" t="s">
        <v>28435</v>
      </c>
    </row>
    <row r="2554" spans="1:26" x14ac:dyDescent="0.25">
      <c r="A2554" t="s">
        <v>14316</v>
      </c>
      <c r="B2554" t="s">
        <v>28436</v>
      </c>
      <c r="C2554" t="str">
        <f t="shared" si="18"/>
        <v>175.105</v>
      </c>
      <c r="D2554" t="str">
        <f>T("176.200")</f>
        <v>176.200</v>
      </c>
      <c r="E2554" t="str">
        <f>T("178.3120")</f>
        <v>178.3120</v>
      </c>
      <c r="F2554" t="str">
        <f>T("178.3800")</f>
        <v>178.3800</v>
      </c>
      <c r="G2554" t="str">
        <f>T("178.3850")</f>
        <v>178.3850</v>
      </c>
      <c r="H2554" t="str">
        <f>T("178.3870")</f>
        <v>178.3870</v>
      </c>
      <c r="X2554" t="s">
        <v>28436</v>
      </c>
    </row>
    <row r="2555" spans="1:26" x14ac:dyDescent="0.25">
      <c r="A2555" t="s">
        <v>14317</v>
      </c>
      <c r="B2555" t="s">
        <v>28437</v>
      </c>
      <c r="C2555" t="str">
        <f t="shared" si="18"/>
        <v>175.105</v>
      </c>
      <c r="D2555" t="str">
        <f>T("176.200")</f>
        <v>176.200</v>
      </c>
      <c r="E2555" t="str">
        <f>T("178.3120")</f>
        <v>178.3120</v>
      </c>
      <c r="F2555" t="str">
        <f>T("178.3800")</f>
        <v>178.3800</v>
      </c>
      <c r="G2555" t="str">
        <f>T("178.3850")</f>
        <v>178.3850</v>
      </c>
      <c r="H2555" t="str">
        <f>T("178.3870")</f>
        <v>178.3870</v>
      </c>
      <c r="X2555" t="s">
        <v>28437</v>
      </c>
    </row>
    <row r="2556" spans="1:26" x14ac:dyDescent="0.25">
      <c r="A2556" t="s">
        <v>14318</v>
      </c>
      <c r="B2556" t="s">
        <v>28438</v>
      </c>
      <c r="C2556" t="str">
        <f>T("178.3520")</f>
        <v>178.3520</v>
      </c>
      <c r="X2556" t="s">
        <v>28439</v>
      </c>
      <c r="Y2556" t="s">
        <v>28438</v>
      </c>
    </row>
    <row r="2557" spans="1:26" x14ac:dyDescent="0.25">
      <c r="A2557" t="s">
        <v>14319</v>
      </c>
      <c r="B2557" t="s">
        <v>28440</v>
      </c>
      <c r="C2557" t="str">
        <f>T("175.105")</f>
        <v>175.105</v>
      </c>
      <c r="D2557" t="str">
        <f>T("176.170")</f>
        <v>176.170</v>
      </c>
      <c r="X2557" t="s">
        <v>28441</v>
      </c>
      <c r="Y2557" t="s">
        <v>28440</v>
      </c>
    </row>
    <row r="2558" spans="1:26" x14ac:dyDescent="0.25">
      <c r="A2558" t="s">
        <v>14320</v>
      </c>
      <c r="B2558" t="s">
        <v>28442</v>
      </c>
      <c r="C2558" t="str">
        <f>T("175.105")</f>
        <v>175.105</v>
      </c>
      <c r="D2558" t="str">
        <f>T("176.130")</f>
        <v>176.130</v>
      </c>
      <c r="E2558" t="str">
        <f>T("178.3520")</f>
        <v>178.3520</v>
      </c>
      <c r="X2558" t="s">
        <v>28442</v>
      </c>
      <c r="Y2558" t="s">
        <v>28443</v>
      </c>
      <c r="Z2558" t="s">
        <v>28444</v>
      </c>
    </row>
    <row r="2559" spans="1:26" x14ac:dyDescent="0.25">
      <c r="A2559" t="s">
        <v>14321</v>
      </c>
      <c r="B2559" t="s">
        <v>28445</v>
      </c>
      <c r="C2559" t="str">
        <f>T("176.210")</f>
        <v>176.210</v>
      </c>
      <c r="D2559" t="str">
        <f>T("177.2800")</f>
        <v>177.2800</v>
      </c>
      <c r="X2559" t="s">
        <v>28446</v>
      </c>
    </row>
    <row r="2560" spans="1:26" x14ac:dyDescent="0.25">
      <c r="A2560" t="s">
        <v>14322</v>
      </c>
      <c r="B2560" t="s">
        <v>28447</v>
      </c>
      <c r="C2560" t="str">
        <f>T("177.1200")</f>
        <v>177.1200</v>
      </c>
      <c r="D2560" t="str">
        <f>T("177.1580")</f>
        <v>177.1580</v>
      </c>
      <c r="E2560" t="str">
        <f>T("178.1005")</f>
        <v>178.1005</v>
      </c>
      <c r="X2560" t="s">
        <v>28447</v>
      </c>
    </row>
    <row r="2561" spans="1:27" x14ac:dyDescent="0.25">
      <c r="A2561" t="s">
        <v>14324</v>
      </c>
      <c r="B2561" t="s">
        <v>28448</v>
      </c>
      <c r="C2561" t="str">
        <f>T("175.300")</f>
        <v>175.300</v>
      </c>
      <c r="X2561" t="s">
        <v>28448</v>
      </c>
    </row>
    <row r="2562" spans="1:27" x14ac:dyDescent="0.25">
      <c r="A2562" t="s">
        <v>14325</v>
      </c>
      <c r="B2562" t="s">
        <v>28449</v>
      </c>
      <c r="C2562" t="str">
        <f>T("175.105")</f>
        <v>175.105</v>
      </c>
      <c r="D2562" t="str">
        <f>T("176.180")</f>
        <v>176.180</v>
      </c>
      <c r="X2562" t="s">
        <v>28450</v>
      </c>
      <c r="Y2562" t="s">
        <v>28451</v>
      </c>
    </row>
    <row r="2563" spans="1:27" x14ac:dyDescent="0.25">
      <c r="A2563" t="s">
        <v>14326</v>
      </c>
      <c r="B2563" t="s">
        <v>28452</v>
      </c>
      <c r="C2563" t="str">
        <f>T("178.3297")</f>
        <v>178.3297</v>
      </c>
      <c r="D2563" t="str">
        <f>T("73.2725")</f>
        <v>73.2725</v>
      </c>
      <c r="X2563" t="s">
        <v>28452</v>
      </c>
      <c r="Y2563" t="s">
        <v>28453</v>
      </c>
    </row>
    <row r="2564" spans="1:27" x14ac:dyDescent="0.25">
      <c r="A2564" t="s">
        <v>14328</v>
      </c>
      <c r="B2564" t="s">
        <v>28454</v>
      </c>
      <c r="C2564" t="str">
        <f>T("175.105")</f>
        <v>175.105</v>
      </c>
      <c r="X2564" t="s">
        <v>28454</v>
      </c>
    </row>
    <row r="2565" spans="1:27" x14ac:dyDescent="0.25">
      <c r="A2565" t="s">
        <v>14329</v>
      </c>
      <c r="B2565" t="s">
        <v>28455</v>
      </c>
      <c r="C2565" t="str">
        <f>T("175.105")</f>
        <v>175.105</v>
      </c>
      <c r="D2565" t="str">
        <f>T("176.200")</f>
        <v>176.200</v>
      </c>
      <c r="X2565" t="s">
        <v>28455</v>
      </c>
      <c r="Y2565" t="s">
        <v>28456</v>
      </c>
    </row>
    <row r="2566" spans="1:27" x14ac:dyDescent="0.25">
      <c r="A2566" t="s">
        <v>14330</v>
      </c>
      <c r="B2566" t="s">
        <v>28457</v>
      </c>
      <c r="C2566" t="str">
        <f>T("175.105")</f>
        <v>175.105</v>
      </c>
      <c r="D2566" t="str">
        <f>T("176.200")</f>
        <v>176.200</v>
      </c>
      <c r="X2566" t="s">
        <v>28458</v>
      </c>
      <c r="Y2566" t="s">
        <v>28459</v>
      </c>
    </row>
    <row r="2567" spans="1:27" x14ac:dyDescent="0.25">
      <c r="A2567" t="s">
        <v>14331</v>
      </c>
      <c r="B2567" t="s">
        <v>28460</v>
      </c>
      <c r="C2567" t="str">
        <f>T("176.200")</f>
        <v>176.200</v>
      </c>
      <c r="X2567" t="s">
        <v>28461</v>
      </c>
    </row>
    <row r="2568" spans="1:27" x14ac:dyDescent="0.25">
      <c r="A2568" t="s">
        <v>14332</v>
      </c>
      <c r="B2568" t="s">
        <v>28462</v>
      </c>
      <c r="C2568" t="str">
        <f>T("175.105")</f>
        <v>175.105</v>
      </c>
      <c r="D2568" t="str">
        <f>T("176.180")</f>
        <v>176.180</v>
      </c>
      <c r="E2568" t="str">
        <f>T("176.200")</f>
        <v>176.200</v>
      </c>
      <c r="F2568" t="str">
        <f>T("176.210")</f>
        <v>176.210</v>
      </c>
      <c r="X2568" t="s">
        <v>28463</v>
      </c>
      <c r="Y2568" t="s">
        <v>28464</v>
      </c>
      <c r="Z2568" t="s">
        <v>28465</v>
      </c>
    </row>
    <row r="2569" spans="1:27" x14ac:dyDescent="0.25">
      <c r="A2569" t="s">
        <v>14333</v>
      </c>
      <c r="B2569" t="s">
        <v>28466</v>
      </c>
      <c r="C2569" t="str">
        <f>T("176.210")</f>
        <v>176.210</v>
      </c>
      <c r="D2569" t="str">
        <f>T("177.2800")</f>
        <v>177.2800</v>
      </c>
      <c r="X2569" t="s">
        <v>28467</v>
      </c>
      <c r="Y2569" t="s">
        <v>28468</v>
      </c>
    </row>
    <row r="2570" spans="1:27" x14ac:dyDescent="0.25">
      <c r="A2570" t="s">
        <v>14334</v>
      </c>
      <c r="B2570" t="s">
        <v>28469</v>
      </c>
      <c r="C2570" t="str">
        <f>T("175.105")</f>
        <v>175.105</v>
      </c>
      <c r="D2570" t="str">
        <f>T("177.2600")</f>
        <v>177.2600</v>
      </c>
      <c r="E2570" t="str">
        <f>T("178.3120")</f>
        <v>178.3120</v>
      </c>
      <c r="X2570" t="s">
        <v>28469</v>
      </c>
      <c r="Y2570" t="s">
        <v>28470</v>
      </c>
    </row>
    <row r="2571" spans="1:27" x14ac:dyDescent="0.25">
      <c r="A2571" t="s">
        <v>14335</v>
      </c>
      <c r="B2571" t="s">
        <v>28471</v>
      </c>
      <c r="C2571" t="str">
        <f>T("176.210")</f>
        <v>176.210</v>
      </c>
      <c r="X2571" t="s">
        <v>28471</v>
      </c>
    </row>
    <row r="2572" spans="1:27" x14ac:dyDescent="0.25">
      <c r="A2572" t="s">
        <v>14336</v>
      </c>
      <c r="B2572" t="s">
        <v>28472</v>
      </c>
      <c r="C2572" t="str">
        <f>T("176.210")</f>
        <v>176.210</v>
      </c>
      <c r="X2572" t="s">
        <v>28472</v>
      </c>
    </row>
    <row r="2573" spans="1:27" x14ac:dyDescent="0.25">
      <c r="A2573" t="s">
        <v>14337</v>
      </c>
      <c r="B2573" t="s">
        <v>28473</v>
      </c>
      <c r="C2573" t="str">
        <f>T("177.2260")</f>
        <v>177.2260</v>
      </c>
      <c r="D2573" t="str">
        <f>T("177.2600")</f>
        <v>177.2600</v>
      </c>
      <c r="E2573" t="str">
        <f>T("177.2800")</f>
        <v>177.2800</v>
      </c>
      <c r="X2573" t="s">
        <v>28473</v>
      </c>
      <c r="Y2573" t="s">
        <v>28474</v>
      </c>
      <c r="Z2573" t="s">
        <v>28475</v>
      </c>
      <c r="AA2573" t="s">
        <v>28476</v>
      </c>
    </row>
    <row r="2574" spans="1:27" x14ac:dyDescent="0.25">
      <c r="A2574" t="s">
        <v>14338</v>
      </c>
      <c r="B2574" t="s">
        <v>28477</v>
      </c>
      <c r="C2574" t="str">
        <f>T("175.105")</f>
        <v>175.105</v>
      </c>
      <c r="X2574" t="s">
        <v>28478</v>
      </c>
      <c r="Y2574" t="s">
        <v>28479</v>
      </c>
      <c r="Z2574" t="s">
        <v>28480</v>
      </c>
      <c r="AA2574" t="s">
        <v>28477</v>
      </c>
    </row>
    <row r="2575" spans="1:27" x14ac:dyDescent="0.25">
      <c r="A2575" t="s">
        <v>14339</v>
      </c>
      <c r="B2575" t="s">
        <v>28481</v>
      </c>
      <c r="C2575" t="str">
        <f>T("175.300")</f>
        <v>175.300</v>
      </c>
      <c r="X2575" t="s">
        <v>28481</v>
      </c>
    </row>
    <row r="2576" spans="1:27" x14ac:dyDescent="0.25">
      <c r="A2576" t="s">
        <v>14340</v>
      </c>
      <c r="B2576" t="s">
        <v>28482</v>
      </c>
      <c r="C2576" t="str">
        <f>T("177.2800")</f>
        <v>177.2800</v>
      </c>
      <c r="X2576" t="s">
        <v>28482</v>
      </c>
    </row>
    <row r="2577" spans="1:28" x14ac:dyDescent="0.25">
      <c r="A2577" t="s">
        <v>14341</v>
      </c>
      <c r="B2577" t="s">
        <v>28483</v>
      </c>
      <c r="C2577" t="str">
        <f>T("175.105")</f>
        <v>175.105</v>
      </c>
      <c r="D2577" t="str">
        <f>T("175.300")</f>
        <v>175.300</v>
      </c>
      <c r="E2577" t="str">
        <f>T("176.200")</f>
        <v>176.200</v>
      </c>
      <c r="F2577" t="str">
        <f>T("178.3120")</f>
        <v>178.3120</v>
      </c>
      <c r="G2577" t="str">
        <f>T("178.3800")</f>
        <v>178.3800</v>
      </c>
      <c r="H2577" t="str">
        <f>T("178.3850")</f>
        <v>178.3850</v>
      </c>
      <c r="I2577" t="str">
        <f>T("178.3870")</f>
        <v>178.3870</v>
      </c>
      <c r="X2577" t="s">
        <v>28483</v>
      </c>
    </row>
    <row r="2578" spans="1:28" x14ac:dyDescent="0.25">
      <c r="A2578" t="s">
        <v>14342</v>
      </c>
      <c r="B2578" t="s">
        <v>28484</v>
      </c>
      <c r="C2578" t="str">
        <f>T("176.210")</f>
        <v>176.210</v>
      </c>
      <c r="D2578" t="str">
        <f>T("177.2800")</f>
        <v>177.2800</v>
      </c>
      <c r="X2578" t="s">
        <v>28485</v>
      </c>
      <c r="Y2578" t="s">
        <v>28486</v>
      </c>
      <c r="Z2578" t="s">
        <v>28487</v>
      </c>
    </row>
    <row r="2579" spans="1:28" x14ac:dyDescent="0.25">
      <c r="A2579" t="s">
        <v>14343</v>
      </c>
      <c r="B2579" t="s">
        <v>28488</v>
      </c>
      <c r="C2579" t="str">
        <f>T("176.210")</f>
        <v>176.210</v>
      </c>
      <c r="D2579" t="str">
        <f>T("177.2800")</f>
        <v>177.2800</v>
      </c>
      <c r="X2579" t="s">
        <v>28489</v>
      </c>
      <c r="Y2579" t="s">
        <v>28490</v>
      </c>
      <c r="Z2579" t="s">
        <v>28491</v>
      </c>
    </row>
    <row r="2580" spans="1:28" x14ac:dyDescent="0.25">
      <c r="A2580" t="s">
        <v>14344</v>
      </c>
      <c r="B2580" t="s">
        <v>28492</v>
      </c>
      <c r="C2580" t="str">
        <f>T("177.1200")</f>
        <v>177.1200</v>
      </c>
      <c r="D2580" t="str">
        <f>T("177.1390")</f>
        <v>177.1390</v>
      </c>
      <c r="E2580" t="str">
        <f>T("177.1520")</f>
        <v>177.1520</v>
      </c>
      <c r="F2580" t="str">
        <f>T("178.1005")</f>
        <v>178.1005</v>
      </c>
      <c r="X2580" t="s">
        <v>28493</v>
      </c>
      <c r="Y2580" t="s">
        <v>28494</v>
      </c>
      <c r="Z2580" t="s">
        <v>28495</v>
      </c>
      <c r="AA2580" t="s">
        <v>28496</v>
      </c>
      <c r="AB2580" t="s">
        <v>28492</v>
      </c>
    </row>
    <row r="2581" spans="1:28" x14ac:dyDescent="0.25">
      <c r="A2581" t="s">
        <v>14345</v>
      </c>
      <c r="B2581" t="s">
        <v>28497</v>
      </c>
      <c r="C2581" t="str">
        <f>T("175.105")</f>
        <v>175.105</v>
      </c>
      <c r="D2581" t="str">
        <f>T("176.200")</f>
        <v>176.200</v>
      </c>
      <c r="E2581" t="str">
        <f>T("178.3120")</f>
        <v>178.3120</v>
      </c>
      <c r="F2581" t="str">
        <f>T("178.3800")</f>
        <v>178.3800</v>
      </c>
      <c r="G2581" t="str">
        <f>T("178.3850")</f>
        <v>178.3850</v>
      </c>
      <c r="H2581" t="str">
        <f>T("178.3870")</f>
        <v>178.3870</v>
      </c>
      <c r="X2581" t="s">
        <v>28497</v>
      </c>
      <c r="Y2581" t="s">
        <v>28498</v>
      </c>
    </row>
    <row r="2582" spans="1:28" x14ac:dyDescent="0.25">
      <c r="A2582" t="s">
        <v>14346</v>
      </c>
      <c r="B2582" t="s">
        <v>28499</v>
      </c>
      <c r="C2582" t="str">
        <f>T("176.200")</f>
        <v>176.200</v>
      </c>
      <c r="D2582" t="str">
        <f>T("176.210")</f>
        <v>176.210</v>
      </c>
      <c r="E2582" t="str">
        <f>T("177.2800")</f>
        <v>177.2800</v>
      </c>
      <c r="X2582" t="s">
        <v>28500</v>
      </c>
      <c r="Y2582" t="s">
        <v>28501</v>
      </c>
    </row>
    <row r="2583" spans="1:28" x14ac:dyDescent="0.25">
      <c r="A2583" t="s">
        <v>14347</v>
      </c>
      <c r="B2583" t="s">
        <v>28502</v>
      </c>
      <c r="C2583" t="str">
        <f>T("175.300")</f>
        <v>175.300</v>
      </c>
      <c r="D2583" t="str">
        <f>T("176.180")</f>
        <v>176.180</v>
      </c>
      <c r="E2583" t="str">
        <f>T("176.200")</f>
        <v>176.200</v>
      </c>
      <c r="F2583" t="str">
        <f>T("176.210")</f>
        <v>176.210</v>
      </c>
      <c r="G2583" t="str">
        <f>T("177.2800")</f>
        <v>177.2800</v>
      </c>
      <c r="X2583" t="s">
        <v>28503</v>
      </c>
    </row>
    <row r="2584" spans="1:28" x14ac:dyDescent="0.25">
      <c r="A2584" t="s">
        <v>14348</v>
      </c>
      <c r="B2584" t="s">
        <v>28504</v>
      </c>
      <c r="C2584" t="str">
        <f>T("175.105")</f>
        <v>175.105</v>
      </c>
      <c r="X2584" t="s">
        <v>28505</v>
      </c>
    </row>
    <row r="2585" spans="1:28" x14ac:dyDescent="0.25">
      <c r="A2585" t="s">
        <v>14349</v>
      </c>
      <c r="B2585" t="s">
        <v>28506</v>
      </c>
      <c r="C2585" t="str">
        <f>T("175.105")</f>
        <v>175.105</v>
      </c>
      <c r="X2585" t="s">
        <v>28506</v>
      </c>
    </row>
    <row r="2586" spans="1:28" x14ac:dyDescent="0.25">
      <c r="A2586" t="s">
        <v>14350</v>
      </c>
      <c r="B2586" t="s">
        <v>28507</v>
      </c>
      <c r="C2586" t="str">
        <f>T("176.170")</f>
        <v>176.170</v>
      </c>
      <c r="D2586" t="str">
        <f>T("176.180")</f>
        <v>176.180</v>
      </c>
      <c r="X2586" t="s">
        <v>28507</v>
      </c>
      <c r="Y2586" t="s">
        <v>28508</v>
      </c>
    </row>
    <row r="2587" spans="1:28" x14ac:dyDescent="0.25">
      <c r="A2587" t="s">
        <v>14351</v>
      </c>
      <c r="B2587" t="s">
        <v>28509</v>
      </c>
      <c r="C2587" t="str">
        <f>T("175.300")</f>
        <v>175.300</v>
      </c>
      <c r="X2587" t="s">
        <v>28509</v>
      </c>
    </row>
    <row r="2588" spans="1:28" x14ac:dyDescent="0.25">
      <c r="A2588" t="s">
        <v>14352</v>
      </c>
      <c r="B2588" t="s">
        <v>28510</v>
      </c>
      <c r="C2588" t="str">
        <f>T("175.105")</f>
        <v>175.105</v>
      </c>
      <c r="D2588" t="str">
        <f>T("177.1330")</f>
        <v>177.1330</v>
      </c>
      <c r="E2588" t="str">
        <f>T("178.1005")</f>
        <v>178.1005</v>
      </c>
      <c r="X2588" t="s">
        <v>28510</v>
      </c>
    </row>
    <row r="2589" spans="1:28" x14ac:dyDescent="0.25">
      <c r="A2589" t="s">
        <v>14353</v>
      </c>
      <c r="B2589" t="s">
        <v>28511</v>
      </c>
      <c r="C2589" t="str">
        <f>T("175.105")</f>
        <v>175.105</v>
      </c>
      <c r="D2589" t="str">
        <f>T("176.120")</f>
        <v>176.120</v>
      </c>
      <c r="E2589" t="str">
        <f>T("177.1200")</f>
        <v>177.1200</v>
      </c>
      <c r="X2589" t="s">
        <v>28511</v>
      </c>
      <c r="Y2589" t="s">
        <v>28512</v>
      </c>
    </row>
    <row r="2590" spans="1:28" x14ac:dyDescent="0.25">
      <c r="A2590" t="s">
        <v>14354</v>
      </c>
      <c r="B2590" t="s">
        <v>28513</v>
      </c>
      <c r="C2590" t="str">
        <f>T("176.210")</f>
        <v>176.210</v>
      </c>
      <c r="X2590" t="s">
        <v>28513</v>
      </c>
    </row>
    <row r="2591" spans="1:28" x14ac:dyDescent="0.25">
      <c r="A2591" t="s">
        <v>14355</v>
      </c>
      <c r="B2591" t="s">
        <v>28514</v>
      </c>
      <c r="C2591" t="str">
        <f>T("177.1200")</f>
        <v>177.1200</v>
      </c>
      <c r="X2591" t="s">
        <v>28514</v>
      </c>
      <c r="Y2591" t="s">
        <v>28515</v>
      </c>
      <c r="Z2591" t="s">
        <v>28516</v>
      </c>
    </row>
    <row r="2592" spans="1:28" x14ac:dyDescent="0.25">
      <c r="A2592" t="s">
        <v>14356</v>
      </c>
      <c r="B2592" t="s">
        <v>28517</v>
      </c>
      <c r="C2592" t="str">
        <f>T("176.300")</f>
        <v>176.300</v>
      </c>
      <c r="X2592" t="s">
        <v>28518</v>
      </c>
      <c r="Y2592" t="s">
        <v>28519</v>
      </c>
    </row>
    <row r="2593" spans="1:26" x14ac:dyDescent="0.25">
      <c r="A2593" t="s">
        <v>14357</v>
      </c>
      <c r="B2593" t="s">
        <v>28520</v>
      </c>
      <c r="C2593" t="str">
        <f>T("176.170")</f>
        <v>176.170</v>
      </c>
      <c r="D2593" t="str">
        <f>T("176.180")</f>
        <v>176.180</v>
      </c>
      <c r="E2593" t="str">
        <f>T("177.1200")</f>
        <v>177.1200</v>
      </c>
      <c r="X2593" t="s">
        <v>28520</v>
      </c>
      <c r="Y2593" t="s">
        <v>28521</v>
      </c>
      <c r="Z2593" t="s">
        <v>28522</v>
      </c>
    </row>
    <row r="2594" spans="1:26" x14ac:dyDescent="0.25">
      <c r="A2594" t="s">
        <v>14358</v>
      </c>
      <c r="B2594" t="s">
        <v>28523</v>
      </c>
      <c r="C2594" t="str">
        <f>T("177.1200")</f>
        <v>177.1200</v>
      </c>
      <c r="X2594" t="s">
        <v>28523</v>
      </c>
    </row>
    <row r="2595" spans="1:26" x14ac:dyDescent="0.25">
      <c r="A2595" t="s">
        <v>14359</v>
      </c>
      <c r="B2595" t="s">
        <v>28524</v>
      </c>
      <c r="C2595" t="str">
        <f>T("175.300")</f>
        <v>175.300</v>
      </c>
      <c r="X2595" t="s">
        <v>28525</v>
      </c>
      <c r="Y2595" t="s">
        <v>28526</v>
      </c>
    </row>
    <row r="2596" spans="1:26" x14ac:dyDescent="0.25">
      <c r="A2596" t="s">
        <v>14360</v>
      </c>
      <c r="B2596" t="s">
        <v>28527</v>
      </c>
      <c r="X2596" t="s">
        <v>28527</v>
      </c>
    </row>
    <row r="2597" spans="1:26" x14ac:dyDescent="0.25">
      <c r="A2597" t="s">
        <v>14361</v>
      </c>
      <c r="B2597" t="s">
        <v>28528</v>
      </c>
      <c r="C2597" t="str">
        <f>T("178.3300")</f>
        <v>178.3300</v>
      </c>
      <c r="X2597" t="s">
        <v>28529</v>
      </c>
      <c r="Y2597" t="s">
        <v>28530</v>
      </c>
    </row>
    <row r="2598" spans="1:26" x14ac:dyDescent="0.25">
      <c r="A2598" t="s">
        <v>14362</v>
      </c>
      <c r="B2598" t="s">
        <v>28531</v>
      </c>
      <c r="C2598" t="str">
        <f t="shared" ref="C2598:C2624" si="19">T("175.105")</f>
        <v>175.105</v>
      </c>
      <c r="D2598" t="str">
        <f t="shared" ref="D2598:D2603" si="20">T("175.300")</f>
        <v>175.300</v>
      </c>
      <c r="E2598" t="str">
        <f>T("176.170")</f>
        <v>176.170</v>
      </c>
      <c r="F2598" t="str">
        <f>T("176.180")</f>
        <v>176.180</v>
      </c>
      <c r="G2598" t="str">
        <f>T("177.1010")</f>
        <v>177.1010</v>
      </c>
      <c r="H2598" t="str">
        <f>T("177.1200")</f>
        <v>177.1200</v>
      </c>
      <c r="I2598" t="str">
        <f>T("177.1630")</f>
        <v>177.1630</v>
      </c>
      <c r="X2598" t="s">
        <v>28532</v>
      </c>
      <c r="Y2598" t="s">
        <v>28533</v>
      </c>
      <c r="Z2598" t="s">
        <v>28534</v>
      </c>
    </row>
    <row r="2599" spans="1:26" x14ac:dyDescent="0.25">
      <c r="A2599" t="s">
        <v>14363</v>
      </c>
      <c r="B2599" t="s">
        <v>28535</v>
      </c>
      <c r="C2599" t="str">
        <f t="shared" si="19"/>
        <v>175.105</v>
      </c>
      <c r="D2599" t="str">
        <f t="shared" si="20"/>
        <v>175.300</v>
      </c>
      <c r="E2599" t="str">
        <f>T("175.320")</f>
        <v>175.320</v>
      </c>
      <c r="F2599" t="str">
        <f>T("176.200")</f>
        <v>176.200</v>
      </c>
      <c r="G2599" t="str">
        <f>T("177.1390")</f>
        <v>177.1390</v>
      </c>
      <c r="H2599" t="str">
        <f>T("178.3120")</f>
        <v>178.3120</v>
      </c>
      <c r="I2599" t="str">
        <f>T("178.3800")</f>
        <v>178.3800</v>
      </c>
      <c r="J2599" t="str">
        <f>T("178.3850")</f>
        <v>178.3850</v>
      </c>
      <c r="K2599" t="str">
        <f>T("178.3870")</f>
        <v>178.3870</v>
      </c>
      <c r="X2599" t="s">
        <v>28535</v>
      </c>
    </row>
    <row r="2600" spans="1:26" x14ac:dyDescent="0.25">
      <c r="A2600" t="s">
        <v>14364</v>
      </c>
      <c r="B2600" t="s">
        <v>28536</v>
      </c>
      <c r="C2600" t="str">
        <f t="shared" si="19"/>
        <v>175.105</v>
      </c>
      <c r="D2600" t="str">
        <f t="shared" si="20"/>
        <v>175.300</v>
      </c>
      <c r="E2600" t="str">
        <f>T("176.200")</f>
        <v>176.200</v>
      </c>
      <c r="F2600" t="str">
        <f>T("178.3120")</f>
        <v>178.3120</v>
      </c>
      <c r="G2600" t="str">
        <f>T("178.3800")</f>
        <v>178.3800</v>
      </c>
      <c r="H2600" t="str">
        <f>T("178.3850")</f>
        <v>178.3850</v>
      </c>
      <c r="I2600" t="str">
        <f>T("178.3870")</f>
        <v>178.3870</v>
      </c>
      <c r="X2600" t="s">
        <v>28536</v>
      </c>
      <c r="Y2600" t="s">
        <v>28537</v>
      </c>
      <c r="Z2600" t="s">
        <v>28538</v>
      </c>
    </row>
    <row r="2601" spans="1:26" x14ac:dyDescent="0.25">
      <c r="A2601" t="s">
        <v>14365</v>
      </c>
      <c r="B2601" t="s">
        <v>28539</v>
      </c>
      <c r="C2601" t="str">
        <f t="shared" si="19"/>
        <v>175.105</v>
      </c>
      <c r="D2601" t="str">
        <f t="shared" si="20"/>
        <v>175.300</v>
      </c>
      <c r="E2601" t="str">
        <f>T("176.200")</f>
        <v>176.200</v>
      </c>
      <c r="F2601" t="str">
        <f>T("178.3120")</f>
        <v>178.3120</v>
      </c>
      <c r="G2601" t="str">
        <f>T("178.3800")</f>
        <v>178.3800</v>
      </c>
      <c r="H2601" t="str">
        <f>T("178.3850")</f>
        <v>178.3850</v>
      </c>
      <c r="I2601" t="str">
        <f>T("178.3870")</f>
        <v>178.3870</v>
      </c>
      <c r="X2601" t="s">
        <v>28539</v>
      </c>
    </row>
    <row r="2602" spans="1:26" x14ac:dyDescent="0.25">
      <c r="A2602" t="s">
        <v>14366</v>
      </c>
      <c r="B2602" t="s">
        <v>28540</v>
      </c>
      <c r="C2602" t="str">
        <f t="shared" si="19"/>
        <v>175.105</v>
      </c>
      <c r="D2602" t="str">
        <f t="shared" si="20"/>
        <v>175.300</v>
      </c>
      <c r="E2602" t="str">
        <f>T("176.200")</f>
        <v>176.200</v>
      </c>
      <c r="F2602" t="str">
        <f>T("178.3120")</f>
        <v>178.3120</v>
      </c>
      <c r="G2602" t="str">
        <f>T("178.3800")</f>
        <v>178.3800</v>
      </c>
      <c r="H2602" t="str">
        <f>T("178.3850")</f>
        <v>178.3850</v>
      </c>
      <c r="I2602" t="str">
        <f>T("178.3870")</f>
        <v>178.3870</v>
      </c>
      <c r="X2602" t="s">
        <v>28540</v>
      </c>
    </row>
    <row r="2603" spans="1:26" x14ac:dyDescent="0.25">
      <c r="A2603" t="s">
        <v>14367</v>
      </c>
      <c r="B2603" t="s">
        <v>28541</v>
      </c>
      <c r="C2603" t="str">
        <f t="shared" si="19"/>
        <v>175.105</v>
      </c>
      <c r="D2603" t="str">
        <f t="shared" si="20"/>
        <v>175.300</v>
      </c>
      <c r="E2603" t="str">
        <f>T("176.200")</f>
        <v>176.200</v>
      </c>
      <c r="F2603" t="str">
        <f>T("178.3120")</f>
        <v>178.3120</v>
      </c>
      <c r="G2603" t="str">
        <f>T("178.3800")</f>
        <v>178.3800</v>
      </c>
      <c r="H2603" t="str">
        <f>T("178.3850")</f>
        <v>178.3850</v>
      </c>
      <c r="I2603" t="str">
        <f>T("178.3870")</f>
        <v>178.3870</v>
      </c>
      <c r="X2603" t="s">
        <v>28541</v>
      </c>
    </row>
    <row r="2604" spans="1:26" x14ac:dyDescent="0.25">
      <c r="A2604" t="s">
        <v>14368</v>
      </c>
      <c r="B2604" t="s">
        <v>28542</v>
      </c>
      <c r="C2604" t="str">
        <f t="shared" si="19"/>
        <v>175.105</v>
      </c>
      <c r="X2604" t="s">
        <v>28542</v>
      </c>
    </row>
    <row r="2605" spans="1:26" x14ac:dyDescent="0.25">
      <c r="A2605" t="s">
        <v>14369</v>
      </c>
      <c r="B2605" t="s">
        <v>28543</v>
      </c>
      <c r="C2605" t="str">
        <f t="shared" si="19"/>
        <v>175.105</v>
      </c>
      <c r="X2605" t="s">
        <v>28543</v>
      </c>
    </row>
    <row r="2606" spans="1:26" x14ac:dyDescent="0.25">
      <c r="A2606" t="s">
        <v>14370</v>
      </c>
      <c r="B2606" t="s">
        <v>28544</v>
      </c>
      <c r="C2606" t="str">
        <f t="shared" si="19"/>
        <v>175.105</v>
      </c>
      <c r="X2606" t="s">
        <v>28544</v>
      </c>
    </row>
    <row r="2607" spans="1:26" x14ac:dyDescent="0.25">
      <c r="A2607" t="s">
        <v>14371</v>
      </c>
      <c r="B2607" t="s">
        <v>28545</v>
      </c>
      <c r="C2607" t="str">
        <f t="shared" si="19"/>
        <v>175.105</v>
      </c>
      <c r="X2607" t="s">
        <v>28545</v>
      </c>
    </row>
    <row r="2608" spans="1:26" x14ac:dyDescent="0.25">
      <c r="A2608" t="s">
        <v>14372</v>
      </c>
      <c r="B2608" t="s">
        <v>28546</v>
      </c>
      <c r="C2608" t="str">
        <f t="shared" si="19"/>
        <v>175.105</v>
      </c>
      <c r="X2608" t="s">
        <v>28546</v>
      </c>
    </row>
    <row r="2609" spans="1:24" x14ac:dyDescent="0.25">
      <c r="A2609" t="s">
        <v>14373</v>
      </c>
      <c r="B2609" t="s">
        <v>28547</v>
      </c>
      <c r="C2609" t="str">
        <f t="shared" si="19"/>
        <v>175.105</v>
      </c>
      <c r="X2609" t="s">
        <v>28547</v>
      </c>
    </row>
    <row r="2610" spans="1:24" x14ac:dyDescent="0.25">
      <c r="A2610" t="s">
        <v>14374</v>
      </c>
      <c r="B2610" t="s">
        <v>28548</v>
      </c>
      <c r="C2610" t="str">
        <f t="shared" si="19"/>
        <v>175.105</v>
      </c>
      <c r="X2610" t="s">
        <v>28548</v>
      </c>
    </row>
    <row r="2611" spans="1:24" x14ac:dyDescent="0.25">
      <c r="A2611" t="s">
        <v>14375</v>
      </c>
      <c r="B2611" t="s">
        <v>28549</v>
      </c>
      <c r="C2611" t="str">
        <f t="shared" si="19"/>
        <v>175.105</v>
      </c>
      <c r="D2611" t="str">
        <f t="shared" ref="D2611:D2621" si="21">T("176.200")</f>
        <v>176.200</v>
      </c>
      <c r="E2611" t="str">
        <f t="shared" ref="E2611:E2621" si="22">T("178.3120")</f>
        <v>178.3120</v>
      </c>
      <c r="F2611" t="str">
        <f t="shared" ref="F2611:F2621" si="23">T("178.3800")</f>
        <v>178.3800</v>
      </c>
      <c r="G2611" t="str">
        <f t="shared" ref="G2611:G2621" si="24">T("178.3850")</f>
        <v>178.3850</v>
      </c>
      <c r="H2611" t="str">
        <f t="shared" ref="H2611:H2621" si="25">T("178.3870")</f>
        <v>178.3870</v>
      </c>
      <c r="X2611" t="s">
        <v>28549</v>
      </c>
    </row>
    <row r="2612" spans="1:24" x14ac:dyDescent="0.25">
      <c r="A2612" t="s">
        <v>14376</v>
      </c>
      <c r="B2612" t="s">
        <v>28550</v>
      </c>
      <c r="C2612" t="str">
        <f t="shared" si="19"/>
        <v>175.105</v>
      </c>
      <c r="D2612" t="str">
        <f t="shared" si="21"/>
        <v>176.200</v>
      </c>
      <c r="E2612" t="str">
        <f t="shared" si="22"/>
        <v>178.3120</v>
      </c>
      <c r="F2612" t="str">
        <f t="shared" si="23"/>
        <v>178.3800</v>
      </c>
      <c r="G2612" t="str">
        <f t="shared" si="24"/>
        <v>178.3850</v>
      </c>
      <c r="H2612" t="str">
        <f t="shared" si="25"/>
        <v>178.3870</v>
      </c>
      <c r="X2612" t="s">
        <v>28550</v>
      </c>
    </row>
    <row r="2613" spans="1:24" x14ac:dyDescent="0.25">
      <c r="A2613" t="s">
        <v>14377</v>
      </c>
      <c r="B2613" t="s">
        <v>28551</v>
      </c>
      <c r="C2613" t="str">
        <f t="shared" si="19"/>
        <v>175.105</v>
      </c>
      <c r="D2613" t="str">
        <f t="shared" si="21"/>
        <v>176.200</v>
      </c>
      <c r="E2613" t="str">
        <f t="shared" si="22"/>
        <v>178.3120</v>
      </c>
      <c r="F2613" t="str">
        <f t="shared" si="23"/>
        <v>178.3800</v>
      </c>
      <c r="G2613" t="str">
        <f t="shared" si="24"/>
        <v>178.3850</v>
      </c>
      <c r="H2613" t="str">
        <f t="shared" si="25"/>
        <v>178.3870</v>
      </c>
      <c r="X2613" t="s">
        <v>28551</v>
      </c>
    </row>
    <row r="2614" spans="1:24" x14ac:dyDescent="0.25">
      <c r="A2614" t="s">
        <v>14378</v>
      </c>
      <c r="B2614" t="s">
        <v>28552</v>
      </c>
      <c r="C2614" t="str">
        <f t="shared" si="19"/>
        <v>175.105</v>
      </c>
      <c r="D2614" t="str">
        <f t="shared" si="21"/>
        <v>176.200</v>
      </c>
      <c r="E2614" t="str">
        <f t="shared" si="22"/>
        <v>178.3120</v>
      </c>
      <c r="F2614" t="str">
        <f t="shared" si="23"/>
        <v>178.3800</v>
      </c>
      <c r="G2614" t="str">
        <f t="shared" si="24"/>
        <v>178.3850</v>
      </c>
      <c r="H2614" t="str">
        <f t="shared" si="25"/>
        <v>178.3870</v>
      </c>
      <c r="X2614" t="s">
        <v>28552</v>
      </c>
    </row>
    <row r="2615" spans="1:24" x14ac:dyDescent="0.25">
      <c r="A2615" t="s">
        <v>14379</v>
      </c>
      <c r="B2615" t="s">
        <v>28553</v>
      </c>
      <c r="C2615" t="str">
        <f t="shared" si="19"/>
        <v>175.105</v>
      </c>
      <c r="D2615" t="str">
        <f t="shared" si="21"/>
        <v>176.200</v>
      </c>
      <c r="E2615" t="str">
        <f t="shared" si="22"/>
        <v>178.3120</v>
      </c>
      <c r="F2615" t="str">
        <f t="shared" si="23"/>
        <v>178.3800</v>
      </c>
      <c r="G2615" t="str">
        <f t="shared" si="24"/>
        <v>178.3850</v>
      </c>
      <c r="H2615" t="str">
        <f t="shared" si="25"/>
        <v>178.3870</v>
      </c>
      <c r="X2615" t="s">
        <v>28553</v>
      </c>
    </row>
    <row r="2616" spans="1:24" x14ac:dyDescent="0.25">
      <c r="A2616" t="s">
        <v>14380</v>
      </c>
      <c r="B2616" t="s">
        <v>28554</v>
      </c>
      <c r="C2616" t="str">
        <f t="shared" si="19"/>
        <v>175.105</v>
      </c>
      <c r="D2616" t="str">
        <f t="shared" si="21"/>
        <v>176.200</v>
      </c>
      <c r="E2616" t="str">
        <f t="shared" si="22"/>
        <v>178.3120</v>
      </c>
      <c r="F2616" t="str">
        <f t="shared" si="23"/>
        <v>178.3800</v>
      </c>
      <c r="G2616" t="str">
        <f t="shared" si="24"/>
        <v>178.3850</v>
      </c>
      <c r="H2616" t="str">
        <f t="shared" si="25"/>
        <v>178.3870</v>
      </c>
      <c r="X2616" t="s">
        <v>28554</v>
      </c>
    </row>
    <row r="2617" spans="1:24" x14ac:dyDescent="0.25">
      <c r="A2617" t="s">
        <v>14381</v>
      </c>
      <c r="B2617" t="s">
        <v>28555</v>
      </c>
      <c r="C2617" t="str">
        <f t="shared" si="19"/>
        <v>175.105</v>
      </c>
      <c r="D2617" t="str">
        <f t="shared" si="21"/>
        <v>176.200</v>
      </c>
      <c r="E2617" t="str">
        <f t="shared" si="22"/>
        <v>178.3120</v>
      </c>
      <c r="F2617" t="str">
        <f t="shared" si="23"/>
        <v>178.3800</v>
      </c>
      <c r="G2617" t="str">
        <f t="shared" si="24"/>
        <v>178.3850</v>
      </c>
      <c r="H2617" t="str">
        <f t="shared" si="25"/>
        <v>178.3870</v>
      </c>
      <c r="X2617" t="s">
        <v>28555</v>
      </c>
    </row>
    <row r="2618" spans="1:24" x14ac:dyDescent="0.25">
      <c r="A2618" t="s">
        <v>14382</v>
      </c>
      <c r="B2618" t="s">
        <v>28556</v>
      </c>
      <c r="C2618" t="str">
        <f t="shared" si="19"/>
        <v>175.105</v>
      </c>
      <c r="D2618" t="str">
        <f t="shared" si="21"/>
        <v>176.200</v>
      </c>
      <c r="E2618" t="str">
        <f t="shared" si="22"/>
        <v>178.3120</v>
      </c>
      <c r="F2618" t="str">
        <f t="shared" si="23"/>
        <v>178.3800</v>
      </c>
      <c r="G2618" t="str">
        <f t="shared" si="24"/>
        <v>178.3850</v>
      </c>
      <c r="H2618" t="str">
        <f t="shared" si="25"/>
        <v>178.3870</v>
      </c>
      <c r="X2618" t="s">
        <v>28556</v>
      </c>
    </row>
    <row r="2619" spans="1:24" x14ac:dyDescent="0.25">
      <c r="A2619" t="s">
        <v>14383</v>
      </c>
      <c r="B2619" t="s">
        <v>28557</v>
      </c>
      <c r="C2619" t="str">
        <f t="shared" si="19"/>
        <v>175.105</v>
      </c>
      <c r="D2619" t="str">
        <f t="shared" si="21"/>
        <v>176.200</v>
      </c>
      <c r="E2619" t="str">
        <f t="shared" si="22"/>
        <v>178.3120</v>
      </c>
      <c r="F2619" t="str">
        <f t="shared" si="23"/>
        <v>178.3800</v>
      </c>
      <c r="G2619" t="str">
        <f t="shared" si="24"/>
        <v>178.3850</v>
      </c>
      <c r="H2619" t="str">
        <f t="shared" si="25"/>
        <v>178.3870</v>
      </c>
      <c r="X2619" t="s">
        <v>28557</v>
      </c>
    </row>
    <row r="2620" spans="1:24" x14ac:dyDescent="0.25">
      <c r="A2620" t="s">
        <v>14384</v>
      </c>
      <c r="B2620" t="s">
        <v>28558</v>
      </c>
      <c r="C2620" t="str">
        <f t="shared" si="19"/>
        <v>175.105</v>
      </c>
      <c r="D2620" t="str">
        <f t="shared" si="21"/>
        <v>176.200</v>
      </c>
      <c r="E2620" t="str">
        <f t="shared" si="22"/>
        <v>178.3120</v>
      </c>
      <c r="F2620" t="str">
        <f t="shared" si="23"/>
        <v>178.3800</v>
      </c>
      <c r="G2620" t="str">
        <f t="shared" si="24"/>
        <v>178.3850</v>
      </c>
      <c r="H2620" t="str">
        <f t="shared" si="25"/>
        <v>178.3870</v>
      </c>
      <c r="X2620" t="s">
        <v>28558</v>
      </c>
    </row>
    <row r="2621" spans="1:24" x14ac:dyDescent="0.25">
      <c r="A2621" t="s">
        <v>14385</v>
      </c>
      <c r="B2621" t="s">
        <v>28559</v>
      </c>
      <c r="C2621" t="str">
        <f t="shared" si="19"/>
        <v>175.105</v>
      </c>
      <c r="D2621" t="str">
        <f t="shared" si="21"/>
        <v>176.200</v>
      </c>
      <c r="E2621" t="str">
        <f t="shared" si="22"/>
        <v>178.3120</v>
      </c>
      <c r="F2621" t="str">
        <f t="shared" si="23"/>
        <v>178.3800</v>
      </c>
      <c r="G2621" t="str">
        <f t="shared" si="24"/>
        <v>178.3850</v>
      </c>
      <c r="H2621" t="str">
        <f t="shared" si="25"/>
        <v>178.3870</v>
      </c>
      <c r="X2621" t="s">
        <v>28559</v>
      </c>
    </row>
    <row r="2622" spans="1:24" x14ac:dyDescent="0.25">
      <c r="A2622" t="s">
        <v>14386</v>
      </c>
      <c r="B2622" t="s">
        <v>28560</v>
      </c>
      <c r="C2622" t="str">
        <f t="shared" si="19"/>
        <v>175.105</v>
      </c>
      <c r="D2622" t="str">
        <f>T("175.300")</f>
        <v>175.300</v>
      </c>
      <c r="E2622" t="str">
        <f>T("176.200")</f>
        <v>176.200</v>
      </c>
      <c r="F2622" t="str">
        <f>T("178.3120")</f>
        <v>178.3120</v>
      </c>
      <c r="G2622" t="str">
        <f>T("178.3800")</f>
        <v>178.3800</v>
      </c>
      <c r="H2622" t="str">
        <f>T("178.3850")</f>
        <v>178.3850</v>
      </c>
      <c r="I2622" t="str">
        <f>T("178.3870")</f>
        <v>178.3870</v>
      </c>
      <c r="X2622" t="s">
        <v>28560</v>
      </c>
    </row>
    <row r="2623" spans="1:24" x14ac:dyDescent="0.25">
      <c r="A2623" t="s">
        <v>14387</v>
      </c>
      <c r="B2623" t="s">
        <v>28561</v>
      </c>
      <c r="C2623" t="str">
        <f t="shared" si="19"/>
        <v>175.105</v>
      </c>
      <c r="D2623" t="str">
        <f>T("176.200")</f>
        <v>176.200</v>
      </c>
      <c r="E2623" t="str">
        <f>T("178.3120")</f>
        <v>178.3120</v>
      </c>
      <c r="F2623" t="str">
        <f>T("178.3800")</f>
        <v>178.3800</v>
      </c>
      <c r="G2623" t="str">
        <f>T("178.3850")</f>
        <v>178.3850</v>
      </c>
      <c r="H2623" t="str">
        <f>T("178.3870")</f>
        <v>178.3870</v>
      </c>
      <c r="X2623" t="s">
        <v>28561</v>
      </c>
    </row>
    <row r="2624" spans="1:24" x14ac:dyDescent="0.25">
      <c r="A2624" t="s">
        <v>14388</v>
      </c>
      <c r="B2624" t="s">
        <v>28562</v>
      </c>
      <c r="C2624" t="str">
        <f t="shared" si="19"/>
        <v>175.105</v>
      </c>
      <c r="D2624" t="str">
        <f>T("176.200")</f>
        <v>176.200</v>
      </c>
      <c r="E2624" t="str">
        <f>T("178.3120")</f>
        <v>178.3120</v>
      </c>
      <c r="F2624" t="str">
        <f>T("178.3800")</f>
        <v>178.3800</v>
      </c>
      <c r="G2624" t="str">
        <f>T("178.3850")</f>
        <v>178.3850</v>
      </c>
      <c r="H2624" t="str">
        <f>T("178.3870")</f>
        <v>178.3870</v>
      </c>
      <c r="X2624" t="s">
        <v>28562</v>
      </c>
    </row>
    <row r="2625" spans="1:26" x14ac:dyDescent="0.25">
      <c r="A2625" t="s">
        <v>14389</v>
      </c>
      <c r="B2625" t="s">
        <v>28563</v>
      </c>
      <c r="C2625" t="str">
        <f>T("176.200")</f>
        <v>176.200</v>
      </c>
      <c r="D2625" t="str">
        <f>T("178.3120")</f>
        <v>178.3120</v>
      </c>
      <c r="E2625" t="str">
        <f>T("178.3800")</f>
        <v>178.3800</v>
      </c>
      <c r="F2625" t="str">
        <f>T("178.3850")</f>
        <v>178.3850</v>
      </c>
      <c r="G2625" t="str">
        <f>T("178.3870")</f>
        <v>178.3870</v>
      </c>
      <c r="X2625" t="s">
        <v>28563</v>
      </c>
      <c r="Y2625" t="s">
        <v>28564</v>
      </c>
    </row>
    <row r="2626" spans="1:26" x14ac:dyDescent="0.25">
      <c r="A2626" t="s">
        <v>14390</v>
      </c>
      <c r="B2626" t="s">
        <v>28565</v>
      </c>
      <c r="C2626" t="str">
        <f>T("176.200")</f>
        <v>176.200</v>
      </c>
      <c r="D2626" t="str">
        <f>T("178.3120")</f>
        <v>178.3120</v>
      </c>
      <c r="E2626" t="str">
        <f>T("178.3800")</f>
        <v>178.3800</v>
      </c>
      <c r="F2626" t="str">
        <f>T("178.3850")</f>
        <v>178.3850</v>
      </c>
      <c r="G2626" t="str">
        <f>T("178.3870")</f>
        <v>178.3870</v>
      </c>
      <c r="X2626" t="s">
        <v>28565</v>
      </c>
    </row>
    <row r="2627" spans="1:26" x14ac:dyDescent="0.25">
      <c r="A2627" t="s">
        <v>14391</v>
      </c>
      <c r="B2627" t="s">
        <v>28566</v>
      </c>
      <c r="C2627" t="str">
        <f>T("175.105")</f>
        <v>175.105</v>
      </c>
      <c r="D2627" t="str">
        <f>T("175.300")</f>
        <v>175.300</v>
      </c>
      <c r="X2627" t="s">
        <v>28566</v>
      </c>
    </row>
    <row r="2628" spans="1:26" x14ac:dyDescent="0.25">
      <c r="A2628" t="s">
        <v>14392</v>
      </c>
      <c r="B2628" t="s">
        <v>28567</v>
      </c>
      <c r="C2628" t="str">
        <f>T("175.105")</f>
        <v>175.105</v>
      </c>
      <c r="D2628" t="str">
        <f>T("175.300")</f>
        <v>175.300</v>
      </c>
      <c r="X2628" t="s">
        <v>28567</v>
      </c>
    </row>
    <row r="2629" spans="1:26" x14ac:dyDescent="0.25">
      <c r="A2629" t="s">
        <v>14393</v>
      </c>
      <c r="B2629" t="s">
        <v>28568</v>
      </c>
      <c r="C2629" t="str">
        <f>T("175.105")</f>
        <v>175.105</v>
      </c>
      <c r="D2629" t="str">
        <f>T("175.300")</f>
        <v>175.300</v>
      </c>
      <c r="E2629" t="str">
        <f>T("176.200")</f>
        <v>176.200</v>
      </c>
      <c r="F2629" t="str">
        <f>T("178.3120")</f>
        <v>178.3120</v>
      </c>
      <c r="G2629" t="str">
        <f>T("178.3800")</f>
        <v>178.3800</v>
      </c>
      <c r="H2629" t="str">
        <f>T("178.3850")</f>
        <v>178.3850</v>
      </c>
      <c r="I2629" t="str">
        <f>T("178.3870")</f>
        <v>178.3870</v>
      </c>
      <c r="X2629" t="s">
        <v>28568</v>
      </c>
      <c r="Y2629" t="s">
        <v>28569</v>
      </c>
    </row>
    <row r="2630" spans="1:26" x14ac:dyDescent="0.25">
      <c r="A2630" t="s">
        <v>14394</v>
      </c>
      <c r="B2630" t="s">
        <v>28570</v>
      </c>
      <c r="C2630" t="str">
        <f>T("175.105")</f>
        <v>175.105</v>
      </c>
      <c r="D2630" t="str">
        <f>T("175.300")</f>
        <v>175.300</v>
      </c>
      <c r="E2630" t="str">
        <f>T("176.200")</f>
        <v>176.200</v>
      </c>
      <c r="F2630" t="str">
        <f>T("178.3120")</f>
        <v>178.3120</v>
      </c>
      <c r="G2630" t="str">
        <f>T("178.3800")</f>
        <v>178.3800</v>
      </c>
      <c r="H2630" t="str">
        <f>T("178.3850")</f>
        <v>178.3850</v>
      </c>
      <c r="I2630" t="str">
        <f>T("178.3870")</f>
        <v>178.3870</v>
      </c>
      <c r="X2630" t="s">
        <v>28570</v>
      </c>
      <c r="Y2630" t="s">
        <v>28571</v>
      </c>
    </row>
    <row r="2631" spans="1:26" x14ac:dyDescent="0.25">
      <c r="A2631" t="s">
        <v>14395</v>
      </c>
      <c r="B2631" t="s">
        <v>28572</v>
      </c>
      <c r="C2631" t="str">
        <f>T("175.105")</f>
        <v>175.105</v>
      </c>
      <c r="D2631" t="str">
        <f>T("175.300")</f>
        <v>175.300</v>
      </c>
      <c r="E2631" t="str">
        <f>T("176.200")</f>
        <v>176.200</v>
      </c>
      <c r="F2631" t="str">
        <f>T("178.3120")</f>
        <v>178.3120</v>
      </c>
      <c r="G2631" t="str">
        <f>T("178.3800")</f>
        <v>178.3800</v>
      </c>
      <c r="H2631" t="str">
        <f>T("178.3850")</f>
        <v>178.3850</v>
      </c>
      <c r="I2631" t="str">
        <f>T("178.3870")</f>
        <v>178.3870</v>
      </c>
      <c r="X2631" t="s">
        <v>28572</v>
      </c>
      <c r="Y2631" t="s">
        <v>28573</v>
      </c>
    </row>
    <row r="2632" spans="1:26" x14ac:dyDescent="0.25">
      <c r="A2632" t="s">
        <v>14396</v>
      </c>
      <c r="B2632" t="s">
        <v>28574</v>
      </c>
      <c r="X2632" t="s">
        <v>28574</v>
      </c>
    </row>
    <row r="2633" spans="1:26" x14ac:dyDescent="0.25">
      <c r="A2633" t="s">
        <v>14397</v>
      </c>
      <c r="B2633" t="s">
        <v>28575</v>
      </c>
      <c r="C2633" t="str">
        <f>T("175.105")</f>
        <v>175.105</v>
      </c>
      <c r="D2633" t="str">
        <f>T("175.300")</f>
        <v>175.300</v>
      </c>
      <c r="X2633" t="s">
        <v>28575</v>
      </c>
    </row>
    <row r="2634" spans="1:26" x14ac:dyDescent="0.25">
      <c r="A2634" t="s">
        <v>14398</v>
      </c>
      <c r="B2634" t="s">
        <v>28576</v>
      </c>
      <c r="C2634" t="str">
        <f>T("175.105")</f>
        <v>175.105</v>
      </c>
      <c r="D2634" t="str">
        <f>T("175.300")</f>
        <v>175.300</v>
      </c>
      <c r="X2634" t="s">
        <v>28576</v>
      </c>
    </row>
    <row r="2635" spans="1:26" x14ac:dyDescent="0.25">
      <c r="A2635" t="s">
        <v>14399</v>
      </c>
      <c r="B2635" t="s">
        <v>28577</v>
      </c>
      <c r="C2635" t="str">
        <f>T("175.105")</f>
        <v>175.105</v>
      </c>
      <c r="D2635" t="str">
        <f>T("175.300")</f>
        <v>175.300</v>
      </c>
      <c r="X2635" t="s">
        <v>28577</v>
      </c>
    </row>
    <row r="2636" spans="1:26" x14ac:dyDescent="0.25">
      <c r="A2636" t="s">
        <v>14400</v>
      </c>
      <c r="B2636" t="s">
        <v>28578</v>
      </c>
      <c r="C2636" t="str">
        <f>T("176.180")</f>
        <v>176.180</v>
      </c>
      <c r="D2636" t="str">
        <f>T("177.2260")</f>
        <v>177.2260</v>
      </c>
      <c r="X2636" t="s">
        <v>28578</v>
      </c>
    </row>
    <row r="2637" spans="1:26" x14ac:dyDescent="0.25">
      <c r="A2637" t="s">
        <v>14401</v>
      </c>
      <c r="B2637" t="s">
        <v>28579</v>
      </c>
      <c r="C2637" t="str">
        <f>T("175.105")</f>
        <v>175.105</v>
      </c>
      <c r="D2637" t="str">
        <f>T("175.320")</f>
        <v>175.320</v>
      </c>
      <c r="E2637" t="str">
        <f>T("176.170")</f>
        <v>176.170</v>
      </c>
      <c r="F2637" t="str">
        <f>T("176.180")</f>
        <v>176.180</v>
      </c>
      <c r="G2637" t="str">
        <f>T("177.1010")</f>
        <v>177.1010</v>
      </c>
      <c r="H2637" t="str">
        <f>T("177.1200")</f>
        <v>177.1200</v>
      </c>
      <c r="I2637" t="str">
        <f>T("177.1630")</f>
        <v>177.1630</v>
      </c>
      <c r="J2637" t="str">
        <f>T("178.3790")</f>
        <v>178.3790</v>
      </c>
      <c r="X2637" t="s">
        <v>28579</v>
      </c>
      <c r="Y2637" t="s">
        <v>28580</v>
      </c>
    </row>
    <row r="2638" spans="1:26" x14ac:dyDescent="0.25">
      <c r="A2638" t="s">
        <v>14402</v>
      </c>
      <c r="B2638" t="s">
        <v>28581</v>
      </c>
      <c r="C2638" t="str">
        <f>T("175.320")</f>
        <v>175.320</v>
      </c>
      <c r="D2638" t="str">
        <f>T("176.170")</f>
        <v>176.170</v>
      </c>
      <c r="E2638" t="str">
        <f>T("176.180")</f>
        <v>176.180</v>
      </c>
      <c r="F2638" t="str">
        <f>T("177.1200")</f>
        <v>177.1200</v>
      </c>
      <c r="G2638" t="str">
        <f>T("177.1630")</f>
        <v>177.1630</v>
      </c>
      <c r="X2638" t="s">
        <v>28581</v>
      </c>
      <c r="Y2638" t="s">
        <v>28582</v>
      </c>
    </row>
    <row r="2639" spans="1:26" x14ac:dyDescent="0.25">
      <c r="A2639" t="s">
        <v>14403</v>
      </c>
      <c r="B2639" t="s">
        <v>28583</v>
      </c>
      <c r="C2639" t="str">
        <f>T("176.210")</f>
        <v>176.210</v>
      </c>
      <c r="D2639" t="str">
        <f>T("177.2800")</f>
        <v>177.2800</v>
      </c>
      <c r="X2639" t="s">
        <v>28583</v>
      </c>
    </row>
    <row r="2640" spans="1:26" x14ac:dyDescent="0.25">
      <c r="A2640" t="s">
        <v>14404</v>
      </c>
      <c r="B2640" t="s">
        <v>28584</v>
      </c>
      <c r="C2640" t="str">
        <f>T("175.105")</f>
        <v>175.105</v>
      </c>
      <c r="D2640" t="str">
        <f>T("175.125")</f>
        <v>175.125</v>
      </c>
      <c r="X2640" t="s">
        <v>28584</v>
      </c>
      <c r="Y2640" t="s">
        <v>28585</v>
      </c>
      <c r="Z2640" t="s">
        <v>28586</v>
      </c>
    </row>
    <row r="2641" spans="1:25" x14ac:dyDescent="0.25">
      <c r="A2641" t="s">
        <v>14405</v>
      </c>
      <c r="B2641" t="s">
        <v>28587</v>
      </c>
      <c r="C2641" t="str">
        <f>T("176.210")</f>
        <v>176.210</v>
      </c>
      <c r="X2641" t="s">
        <v>28588</v>
      </c>
    </row>
    <row r="2642" spans="1:25" x14ac:dyDescent="0.25">
      <c r="A2642" t="s">
        <v>14406</v>
      </c>
      <c r="B2642" t="s">
        <v>28589</v>
      </c>
      <c r="C2642" t="str">
        <f>T("175.105")</f>
        <v>175.105</v>
      </c>
      <c r="D2642" t="str">
        <f>T("175.300")</f>
        <v>175.300</v>
      </c>
      <c r="E2642" t="str">
        <f>T("176.200")</f>
        <v>176.200</v>
      </c>
      <c r="F2642" t="str">
        <f>T("178.3120")</f>
        <v>178.3120</v>
      </c>
      <c r="G2642" t="str">
        <f>T("178.3800")</f>
        <v>178.3800</v>
      </c>
      <c r="H2642" t="str">
        <f>T("178.3850")</f>
        <v>178.3850</v>
      </c>
      <c r="I2642" t="str">
        <f>T("178.3870")</f>
        <v>178.3870</v>
      </c>
      <c r="X2642" t="s">
        <v>28589</v>
      </c>
      <c r="Y2642" t="s">
        <v>28590</v>
      </c>
    </row>
    <row r="2643" spans="1:25" x14ac:dyDescent="0.25">
      <c r="A2643" t="s">
        <v>14407</v>
      </c>
      <c r="B2643" t="s">
        <v>28591</v>
      </c>
      <c r="C2643" t="str">
        <f>T("177.2800")</f>
        <v>177.2800</v>
      </c>
      <c r="X2643" t="s">
        <v>28591</v>
      </c>
    </row>
    <row r="2644" spans="1:25" x14ac:dyDescent="0.25">
      <c r="A2644" t="s">
        <v>14408</v>
      </c>
      <c r="B2644" t="s">
        <v>28592</v>
      </c>
      <c r="C2644" t="str">
        <f>T("177.1210")</f>
        <v>177.1210</v>
      </c>
      <c r="X2644" t="s">
        <v>28593</v>
      </c>
      <c r="Y2644" t="s">
        <v>28594</v>
      </c>
    </row>
    <row r="2645" spans="1:25" x14ac:dyDescent="0.25">
      <c r="A2645" t="s">
        <v>14409</v>
      </c>
      <c r="B2645" t="s">
        <v>28595</v>
      </c>
      <c r="C2645" t="str">
        <f>T("175.105")</f>
        <v>175.105</v>
      </c>
      <c r="D2645" t="str">
        <f>T("176.200")</f>
        <v>176.200</v>
      </c>
      <c r="E2645" t="str">
        <f>T("178.3120")</f>
        <v>178.3120</v>
      </c>
      <c r="F2645" t="str">
        <f>T("178.3800")</f>
        <v>178.3800</v>
      </c>
      <c r="G2645" t="str">
        <f>T("178.3850")</f>
        <v>178.3850</v>
      </c>
      <c r="H2645" t="str">
        <f>T("178.3870")</f>
        <v>178.3870</v>
      </c>
      <c r="X2645" t="s">
        <v>28595</v>
      </c>
      <c r="Y2645" t="s">
        <v>28596</v>
      </c>
    </row>
    <row r="2646" spans="1:25" x14ac:dyDescent="0.25">
      <c r="A2646" t="s">
        <v>14410</v>
      </c>
      <c r="B2646" t="s">
        <v>28597</v>
      </c>
      <c r="C2646" t="str">
        <f>T("177.1680")</f>
        <v>177.1680</v>
      </c>
      <c r="X2646" t="s">
        <v>28598</v>
      </c>
      <c r="Y2646" t="s">
        <v>28599</v>
      </c>
    </row>
    <row r="2647" spans="1:25" x14ac:dyDescent="0.25">
      <c r="A2647" t="s">
        <v>14411</v>
      </c>
      <c r="B2647" t="s">
        <v>28600</v>
      </c>
      <c r="C2647" t="str">
        <f>T("176.210")</f>
        <v>176.210</v>
      </c>
      <c r="X2647" t="s">
        <v>28600</v>
      </c>
    </row>
    <row r="2648" spans="1:25" x14ac:dyDescent="0.25">
      <c r="A2648" t="s">
        <v>14412</v>
      </c>
      <c r="B2648" t="s">
        <v>28601</v>
      </c>
      <c r="C2648" t="str">
        <f>T("175.105")</f>
        <v>175.105</v>
      </c>
      <c r="D2648" t="str">
        <f>T("181.30")</f>
        <v>181.30</v>
      </c>
      <c r="X2648" t="s">
        <v>28601</v>
      </c>
      <c r="Y2648" t="s">
        <v>28602</v>
      </c>
    </row>
    <row r="2649" spans="1:25" x14ac:dyDescent="0.25">
      <c r="A2649" t="s">
        <v>14413</v>
      </c>
      <c r="B2649" t="s">
        <v>28603</v>
      </c>
      <c r="C2649" t="str">
        <f>T("176.210")</f>
        <v>176.210</v>
      </c>
      <c r="D2649" t="str">
        <f>T("177.2800")</f>
        <v>177.2800</v>
      </c>
      <c r="X2649" t="s">
        <v>28604</v>
      </c>
    </row>
    <row r="2650" spans="1:25" x14ac:dyDescent="0.25">
      <c r="A2650" t="s">
        <v>14414</v>
      </c>
      <c r="B2650" t="s">
        <v>28605</v>
      </c>
      <c r="C2650" t="str">
        <f>T("177.1200")</f>
        <v>177.1200</v>
      </c>
      <c r="X2650" t="s">
        <v>28606</v>
      </c>
      <c r="Y2650" t="s">
        <v>28605</v>
      </c>
    </row>
    <row r="2651" spans="1:25" x14ac:dyDescent="0.25">
      <c r="A2651" t="s">
        <v>14415</v>
      </c>
      <c r="B2651" t="s">
        <v>28607</v>
      </c>
      <c r="C2651" t="str">
        <f>T("175.105")</f>
        <v>175.105</v>
      </c>
      <c r="D2651" t="str">
        <f>T("175.300")</f>
        <v>175.300</v>
      </c>
      <c r="E2651" t="str">
        <f>T("176.200")</f>
        <v>176.200</v>
      </c>
      <c r="F2651" t="str">
        <f>T("178.3120")</f>
        <v>178.3120</v>
      </c>
      <c r="G2651" t="str">
        <f>T("178.3800")</f>
        <v>178.3800</v>
      </c>
      <c r="H2651" t="str">
        <f>T("178.3850")</f>
        <v>178.3850</v>
      </c>
      <c r="I2651" t="str">
        <f>T("178.3870")</f>
        <v>178.3870</v>
      </c>
      <c r="X2651" t="s">
        <v>28607</v>
      </c>
      <c r="Y2651" t="s">
        <v>28608</v>
      </c>
    </row>
    <row r="2652" spans="1:25" x14ac:dyDescent="0.25">
      <c r="A2652" t="s">
        <v>14416</v>
      </c>
      <c r="B2652" t="s">
        <v>28609</v>
      </c>
      <c r="C2652" t="str">
        <f>T("177.1200")</f>
        <v>177.1200</v>
      </c>
      <c r="D2652" t="str">
        <f>T("178.3130")</f>
        <v>178.3130</v>
      </c>
      <c r="X2652" t="s">
        <v>28610</v>
      </c>
      <c r="Y2652" t="s">
        <v>28611</v>
      </c>
    </row>
    <row r="2653" spans="1:25" x14ac:dyDescent="0.25">
      <c r="A2653" t="s">
        <v>14417</v>
      </c>
      <c r="B2653" t="s">
        <v>28612</v>
      </c>
      <c r="C2653" t="str">
        <f t="shared" ref="C2653:C2669" si="26">T("175.105")</f>
        <v>175.105</v>
      </c>
      <c r="X2653" t="s">
        <v>28612</v>
      </c>
      <c r="Y2653" t="s">
        <v>28613</v>
      </c>
    </row>
    <row r="2654" spans="1:25" x14ac:dyDescent="0.25">
      <c r="A2654" t="s">
        <v>14418</v>
      </c>
      <c r="B2654" t="s">
        <v>28614</v>
      </c>
      <c r="C2654" t="str">
        <f t="shared" si="26"/>
        <v>175.105</v>
      </c>
      <c r="D2654" t="str">
        <f>T("178.3870")</f>
        <v>178.3870</v>
      </c>
      <c r="X2654" t="s">
        <v>28614</v>
      </c>
      <c r="Y2654" t="s">
        <v>28615</v>
      </c>
    </row>
    <row r="2655" spans="1:25" x14ac:dyDescent="0.25">
      <c r="A2655" t="s">
        <v>14419</v>
      </c>
      <c r="B2655" t="s">
        <v>28616</v>
      </c>
      <c r="C2655" t="str">
        <f t="shared" si="26"/>
        <v>175.105</v>
      </c>
      <c r="D2655" t="str">
        <f>T("175.300")</f>
        <v>175.300</v>
      </c>
      <c r="X2655" t="s">
        <v>28616</v>
      </c>
    </row>
    <row r="2656" spans="1:25" x14ac:dyDescent="0.25">
      <c r="A2656" t="s">
        <v>14420</v>
      </c>
      <c r="B2656" t="s">
        <v>28617</v>
      </c>
      <c r="C2656" t="str">
        <f t="shared" si="26"/>
        <v>175.105</v>
      </c>
      <c r="D2656" t="str">
        <f>T("176.200")</f>
        <v>176.200</v>
      </c>
      <c r="E2656" t="str">
        <f>T("178.3120")</f>
        <v>178.3120</v>
      </c>
      <c r="F2656" t="str">
        <f>T("178.3800")</f>
        <v>178.3800</v>
      </c>
      <c r="G2656" t="str">
        <f>T("178.3850")</f>
        <v>178.3850</v>
      </c>
      <c r="H2656" t="str">
        <f>T("178.3870")</f>
        <v>178.3870</v>
      </c>
      <c r="X2656" t="s">
        <v>28617</v>
      </c>
    </row>
    <row r="2657" spans="1:27" x14ac:dyDescent="0.25">
      <c r="A2657" t="s">
        <v>14421</v>
      </c>
      <c r="B2657" t="s">
        <v>28618</v>
      </c>
      <c r="C2657" t="str">
        <f t="shared" si="26"/>
        <v>175.105</v>
      </c>
      <c r="D2657" t="str">
        <f>T("176.200")</f>
        <v>176.200</v>
      </c>
      <c r="E2657" t="str">
        <f>T("178.3120")</f>
        <v>178.3120</v>
      </c>
      <c r="F2657" t="str">
        <f>T("178.3800")</f>
        <v>178.3800</v>
      </c>
      <c r="G2657" t="str">
        <f>T("178.3850")</f>
        <v>178.3850</v>
      </c>
      <c r="H2657" t="str">
        <f>T("178.3870")</f>
        <v>178.3870</v>
      </c>
      <c r="X2657" t="s">
        <v>28618</v>
      </c>
    </row>
    <row r="2658" spans="1:27" x14ac:dyDescent="0.25">
      <c r="A2658" t="s">
        <v>14422</v>
      </c>
      <c r="B2658" t="s">
        <v>28619</v>
      </c>
      <c r="C2658" t="str">
        <f t="shared" si="26"/>
        <v>175.105</v>
      </c>
      <c r="D2658" t="str">
        <f>T("176.200")</f>
        <v>176.200</v>
      </c>
      <c r="E2658" t="str">
        <f>T("178.3120")</f>
        <v>178.3120</v>
      </c>
      <c r="F2658" t="str">
        <f>T("178.3800")</f>
        <v>178.3800</v>
      </c>
      <c r="G2658" t="str">
        <f>T("178.3850")</f>
        <v>178.3850</v>
      </c>
      <c r="H2658" t="str">
        <f>T("178.3870")</f>
        <v>178.3870</v>
      </c>
      <c r="X2658" t="s">
        <v>28619</v>
      </c>
    </row>
    <row r="2659" spans="1:27" x14ac:dyDescent="0.25">
      <c r="A2659" t="s">
        <v>14423</v>
      </c>
      <c r="B2659" t="s">
        <v>28620</v>
      </c>
      <c r="C2659" t="str">
        <f t="shared" si="26"/>
        <v>175.105</v>
      </c>
      <c r="D2659" t="str">
        <f>T("176.200")</f>
        <v>176.200</v>
      </c>
      <c r="E2659" t="str">
        <f>T("178.3120")</f>
        <v>178.3120</v>
      </c>
      <c r="F2659" t="str">
        <f>T("178.3800")</f>
        <v>178.3800</v>
      </c>
      <c r="G2659" t="str">
        <f>T("178.3850")</f>
        <v>178.3850</v>
      </c>
      <c r="H2659" t="str">
        <f>T("178.3870")</f>
        <v>178.3870</v>
      </c>
      <c r="X2659" t="s">
        <v>28620</v>
      </c>
    </row>
    <row r="2660" spans="1:27" x14ac:dyDescent="0.25">
      <c r="A2660" t="s">
        <v>14424</v>
      </c>
      <c r="B2660" t="s">
        <v>28621</v>
      </c>
      <c r="C2660" t="str">
        <f t="shared" si="26"/>
        <v>175.105</v>
      </c>
      <c r="X2660" t="s">
        <v>28621</v>
      </c>
    </row>
    <row r="2661" spans="1:27" x14ac:dyDescent="0.25">
      <c r="A2661" t="s">
        <v>14425</v>
      </c>
      <c r="B2661" t="s">
        <v>28622</v>
      </c>
      <c r="C2661" t="str">
        <f t="shared" si="26"/>
        <v>175.105</v>
      </c>
      <c r="X2661" t="s">
        <v>28622</v>
      </c>
    </row>
    <row r="2662" spans="1:27" x14ac:dyDescent="0.25">
      <c r="A2662" t="s">
        <v>14426</v>
      </c>
      <c r="B2662" t="s">
        <v>28623</v>
      </c>
      <c r="C2662" t="str">
        <f t="shared" si="26"/>
        <v>175.105</v>
      </c>
      <c r="D2662" t="str">
        <f>T("176.200")</f>
        <v>176.200</v>
      </c>
      <c r="E2662" t="str">
        <f>T("178.3120")</f>
        <v>178.3120</v>
      </c>
      <c r="F2662" t="str">
        <f>T("178.3800")</f>
        <v>178.3800</v>
      </c>
      <c r="G2662" t="str">
        <f>T("178.3850")</f>
        <v>178.3850</v>
      </c>
      <c r="H2662" t="str">
        <f>T("178.3870")</f>
        <v>178.3870</v>
      </c>
      <c r="X2662" t="s">
        <v>28623</v>
      </c>
    </row>
    <row r="2663" spans="1:27" x14ac:dyDescent="0.25">
      <c r="A2663" t="s">
        <v>14427</v>
      </c>
      <c r="B2663" t="s">
        <v>28624</v>
      </c>
      <c r="C2663" t="str">
        <f t="shared" si="26"/>
        <v>175.105</v>
      </c>
      <c r="X2663" t="s">
        <v>28624</v>
      </c>
    </row>
    <row r="2664" spans="1:27" x14ac:dyDescent="0.25">
      <c r="A2664" t="s">
        <v>14428</v>
      </c>
      <c r="B2664" t="s">
        <v>28625</v>
      </c>
      <c r="C2664" t="str">
        <f t="shared" si="26"/>
        <v>175.105</v>
      </c>
      <c r="D2664" t="str">
        <f>T("176.200")</f>
        <v>176.200</v>
      </c>
      <c r="E2664" t="str">
        <f>T("178.3120")</f>
        <v>178.3120</v>
      </c>
      <c r="F2664" t="str">
        <f>T("178.3800")</f>
        <v>178.3800</v>
      </c>
      <c r="G2664" t="str">
        <f>T("178.3850")</f>
        <v>178.3850</v>
      </c>
      <c r="H2664" t="str">
        <f>T("178.3870")</f>
        <v>178.3870</v>
      </c>
      <c r="X2664" t="s">
        <v>28625</v>
      </c>
    </row>
    <row r="2665" spans="1:27" x14ac:dyDescent="0.25">
      <c r="A2665" t="s">
        <v>14429</v>
      </c>
      <c r="B2665" t="s">
        <v>28626</v>
      </c>
      <c r="C2665" t="str">
        <f t="shared" si="26"/>
        <v>175.105</v>
      </c>
      <c r="X2665" t="s">
        <v>28626</v>
      </c>
    </row>
    <row r="2666" spans="1:27" x14ac:dyDescent="0.25">
      <c r="A2666" t="s">
        <v>14430</v>
      </c>
      <c r="B2666" t="s">
        <v>28627</v>
      </c>
      <c r="C2666" t="str">
        <f t="shared" si="26"/>
        <v>175.105</v>
      </c>
      <c r="X2666" t="s">
        <v>28627</v>
      </c>
    </row>
    <row r="2667" spans="1:27" x14ac:dyDescent="0.25">
      <c r="A2667" t="s">
        <v>14431</v>
      </c>
      <c r="B2667" t="s">
        <v>28628</v>
      </c>
      <c r="C2667" t="str">
        <f t="shared" si="26"/>
        <v>175.105</v>
      </c>
      <c r="X2667" t="s">
        <v>28628</v>
      </c>
    </row>
    <row r="2668" spans="1:27" x14ac:dyDescent="0.25">
      <c r="A2668" t="s">
        <v>14432</v>
      </c>
      <c r="B2668" t="s">
        <v>28629</v>
      </c>
      <c r="C2668" t="str">
        <f t="shared" si="26"/>
        <v>175.105</v>
      </c>
      <c r="X2668" t="s">
        <v>28629</v>
      </c>
    </row>
    <row r="2669" spans="1:27" x14ac:dyDescent="0.25">
      <c r="A2669" t="s">
        <v>14433</v>
      </c>
      <c r="B2669" t="s">
        <v>28630</v>
      </c>
      <c r="C2669" t="str">
        <f t="shared" si="26"/>
        <v>175.105</v>
      </c>
      <c r="X2669" t="s">
        <v>28630</v>
      </c>
    </row>
    <row r="2670" spans="1:27" x14ac:dyDescent="0.25">
      <c r="A2670" t="s">
        <v>14434</v>
      </c>
      <c r="B2670" t="s">
        <v>28631</v>
      </c>
      <c r="C2670" t="str">
        <f>T("178.3297")</f>
        <v>178.3297</v>
      </c>
      <c r="X2670" t="s">
        <v>28631</v>
      </c>
    </row>
    <row r="2671" spans="1:27" x14ac:dyDescent="0.25">
      <c r="A2671" t="s">
        <v>14435</v>
      </c>
      <c r="B2671" t="s">
        <v>28632</v>
      </c>
      <c r="C2671" t="str">
        <f>T("175.105")</f>
        <v>175.105</v>
      </c>
      <c r="D2671" t="str">
        <f>T("175.300")</f>
        <v>175.300</v>
      </c>
      <c r="X2671" t="s">
        <v>28632</v>
      </c>
      <c r="Y2671" t="s">
        <v>28633</v>
      </c>
      <c r="Z2671" t="s">
        <v>28634</v>
      </c>
      <c r="AA2671" t="s">
        <v>28635</v>
      </c>
    </row>
    <row r="2672" spans="1:27" x14ac:dyDescent="0.25">
      <c r="A2672" t="s">
        <v>14436</v>
      </c>
      <c r="B2672" t="s">
        <v>28636</v>
      </c>
      <c r="C2672" t="str">
        <f>T("178.3910")</f>
        <v>178.3910</v>
      </c>
      <c r="X2672" t="s">
        <v>28636</v>
      </c>
      <c r="Y2672" t="s">
        <v>28637</v>
      </c>
    </row>
    <row r="2673" spans="1:26" x14ac:dyDescent="0.25">
      <c r="A2673" t="s">
        <v>14437</v>
      </c>
      <c r="B2673" t="s">
        <v>28638</v>
      </c>
      <c r="C2673" t="str">
        <f>T("176.210")</f>
        <v>176.210</v>
      </c>
      <c r="X2673" t="s">
        <v>28638</v>
      </c>
    </row>
    <row r="2674" spans="1:26" x14ac:dyDescent="0.25">
      <c r="A2674" t="s">
        <v>14438</v>
      </c>
      <c r="B2674" t="s">
        <v>28639</v>
      </c>
      <c r="C2674" t="str">
        <f>T("175.105")</f>
        <v>175.105</v>
      </c>
      <c r="D2674" t="str">
        <f>T("175.125")</f>
        <v>175.125</v>
      </c>
      <c r="X2674" t="s">
        <v>28639</v>
      </c>
      <c r="Y2674" t="s">
        <v>28640</v>
      </c>
      <c r="Z2674" t="s">
        <v>28641</v>
      </c>
    </row>
    <row r="2675" spans="1:26" x14ac:dyDescent="0.25">
      <c r="A2675" t="s">
        <v>14439</v>
      </c>
      <c r="B2675" t="s">
        <v>28642</v>
      </c>
      <c r="C2675" t="str">
        <f>T("175.105")</f>
        <v>175.105</v>
      </c>
      <c r="D2675" t="str">
        <f>T("177.2600")</f>
        <v>177.2600</v>
      </c>
      <c r="X2675" t="s">
        <v>28642</v>
      </c>
      <c r="Y2675" t="s">
        <v>28643</v>
      </c>
    </row>
    <row r="2676" spans="1:26" x14ac:dyDescent="0.25">
      <c r="A2676" t="s">
        <v>14440</v>
      </c>
      <c r="B2676" t="s">
        <v>28644</v>
      </c>
      <c r="C2676" t="str">
        <f>T("177.2800")</f>
        <v>177.2800</v>
      </c>
      <c r="X2676" t="s">
        <v>28645</v>
      </c>
      <c r="Y2676" t="s">
        <v>28646</v>
      </c>
      <c r="Z2676" t="s">
        <v>28647</v>
      </c>
    </row>
    <row r="2677" spans="1:26" x14ac:dyDescent="0.25">
      <c r="A2677" t="s">
        <v>14441</v>
      </c>
      <c r="B2677" t="s">
        <v>28648</v>
      </c>
      <c r="C2677" t="str">
        <f>T("175.300")</f>
        <v>175.300</v>
      </c>
      <c r="X2677" t="s">
        <v>28648</v>
      </c>
      <c r="Y2677" t="s">
        <v>28649</v>
      </c>
    </row>
    <row r="2678" spans="1:26" x14ac:dyDescent="0.25">
      <c r="A2678" t="s">
        <v>14442</v>
      </c>
      <c r="B2678" t="s">
        <v>28650</v>
      </c>
      <c r="X2678" t="s">
        <v>28650</v>
      </c>
      <c r="Y2678" t="s">
        <v>28651</v>
      </c>
    </row>
    <row r="2679" spans="1:26" x14ac:dyDescent="0.25">
      <c r="A2679" t="s">
        <v>14443</v>
      </c>
      <c r="B2679" t="s">
        <v>28652</v>
      </c>
      <c r="C2679" t="str">
        <f>T("175.105")</f>
        <v>175.105</v>
      </c>
      <c r="D2679" t="str">
        <f>T("177.2600")</f>
        <v>177.2600</v>
      </c>
      <c r="X2679" t="s">
        <v>28652</v>
      </c>
    </row>
    <row r="2680" spans="1:26" x14ac:dyDescent="0.25">
      <c r="A2680" t="s">
        <v>14444</v>
      </c>
      <c r="B2680" t="s">
        <v>28653</v>
      </c>
      <c r="X2680" t="s">
        <v>28653</v>
      </c>
    </row>
    <row r="2681" spans="1:26" x14ac:dyDescent="0.25">
      <c r="A2681" t="s">
        <v>14445</v>
      </c>
      <c r="B2681" t="s">
        <v>28654</v>
      </c>
      <c r="C2681" t="str">
        <f>T("177.1200")</f>
        <v>177.1200</v>
      </c>
      <c r="X2681" t="s">
        <v>28654</v>
      </c>
    </row>
    <row r="2682" spans="1:26" x14ac:dyDescent="0.25">
      <c r="A2682" t="s">
        <v>14446</v>
      </c>
      <c r="B2682" t="s">
        <v>28655</v>
      </c>
      <c r="C2682" t="str">
        <f>T("175.105")</f>
        <v>175.105</v>
      </c>
      <c r="D2682" t="str">
        <f>T("181.30")</f>
        <v>181.30</v>
      </c>
      <c r="X2682" t="s">
        <v>28655</v>
      </c>
    </row>
    <row r="2683" spans="1:26" x14ac:dyDescent="0.25">
      <c r="A2683" t="s">
        <v>14447</v>
      </c>
      <c r="B2683" t="s">
        <v>28656</v>
      </c>
      <c r="C2683" t="str">
        <f>T("176.180")</f>
        <v>176.180</v>
      </c>
      <c r="D2683" t="str">
        <f>T("177.1200")</f>
        <v>177.1200</v>
      </c>
      <c r="X2683" t="s">
        <v>28657</v>
      </c>
    </row>
    <row r="2684" spans="1:26" x14ac:dyDescent="0.25">
      <c r="A2684" t="s">
        <v>14448</v>
      </c>
      <c r="B2684" t="s">
        <v>28658</v>
      </c>
      <c r="C2684" t="str">
        <f>T("176.180")</f>
        <v>176.180</v>
      </c>
      <c r="D2684" t="str">
        <f>T("176.350")</f>
        <v>176.350</v>
      </c>
      <c r="X2684" t="s">
        <v>28658</v>
      </c>
    </row>
    <row r="2685" spans="1:26" x14ac:dyDescent="0.25">
      <c r="A2685" t="s">
        <v>14449</v>
      </c>
      <c r="B2685" t="s">
        <v>28659</v>
      </c>
      <c r="X2685" t="s">
        <v>28660</v>
      </c>
      <c r="Y2685" t="s">
        <v>28659</v>
      </c>
    </row>
    <row r="2686" spans="1:26" x14ac:dyDescent="0.25">
      <c r="A2686" t="s">
        <v>14450</v>
      </c>
      <c r="B2686" t="s">
        <v>28661</v>
      </c>
      <c r="X2686" t="s">
        <v>28661</v>
      </c>
    </row>
    <row r="2687" spans="1:26" x14ac:dyDescent="0.25">
      <c r="A2687" t="s">
        <v>14451</v>
      </c>
      <c r="B2687" t="s">
        <v>28662</v>
      </c>
      <c r="X2687" t="s">
        <v>28662</v>
      </c>
    </row>
    <row r="2688" spans="1:26" x14ac:dyDescent="0.25">
      <c r="A2688" t="s">
        <v>14452</v>
      </c>
      <c r="B2688" t="s">
        <v>28663</v>
      </c>
      <c r="X2688" t="s">
        <v>28664</v>
      </c>
      <c r="Y2688" t="s">
        <v>28663</v>
      </c>
    </row>
    <row r="2689" spans="1:31" x14ac:dyDescent="0.25">
      <c r="A2689" t="s">
        <v>14453</v>
      </c>
      <c r="B2689" t="s">
        <v>28665</v>
      </c>
      <c r="X2689" t="s">
        <v>28666</v>
      </c>
      <c r="Y2689" t="s">
        <v>28665</v>
      </c>
    </row>
    <row r="2690" spans="1:31" x14ac:dyDescent="0.25">
      <c r="A2690" t="s">
        <v>14454</v>
      </c>
      <c r="B2690" t="s">
        <v>28667</v>
      </c>
      <c r="C2690" t="str">
        <f>T("175.105")</f>
        <v>175.105</v>
      </c>
      <c r="D2690" t="str">
        <f>T("177.2600")</f>
        <v>177.2600</v>
      </c>
      <c r="E2690" t="str">
        <f>T("178.2010")</f>
        <v>178.2010</v>
      </c>
      <c r="X2690" t="s">
        <v>28668</v>
      </c>
      <c r="Y2690" t="s">
        <v>28669</v>
      </c>
    </row>
    <row r="2691" spans="1:31" x14ac:dyDescent="0.25">
      <c r="A2691" t="s">
        <v>14455</v>
      </c>
      <c r="B2691" t="s">
        <v>28670</v>
      </c>
      <c r="C2691" t="str">
        <f>T("175.105")</f>
        <v>175.105</v>
      </c>
      <c r="D2691" t="str">
        <f>T("176.180")</f>
        <v>176.180</v>
      </c>
      <c r="E2691" t="str">
        <f>T("177.2260")</f>
        <v>177.2260</v>
      </c>
      <c r="X2691" t="s">
        <v>28671</v>
      </c>
      <c r="Y2691" t="s">
        <v>28672</v>
      </c>
      <c r="Z2691" t="s">
        <v>28673</v>
      </c>
    </row>
    <row r="2692" spans="1:31" x14ac:dyDescent="0.25">
      <c r="A2692" t="s">
        <v>14456</v>
      </c>
      <c r="B2692" t="s">
        <v>28674</v>
      </c>
      <c r="C2692" t="str">
        <f>T("177.2260")</f>
        <v>177.2260</v>
      </c>
      <c r="X2692" t="s">
        <v>28674</v>
      </c>
      <c r="Y2692" t="s">
        <v>28675</v>
      </c>
      <c r="Z2692" t="s">
        <v>28676</v>
      </c>
    </row>
    <row r="2693" spans="1:31" x14ac:dyDescent="0.25">
      <c r="A2693" t="s">
        <v>14457</v>
      </c>
      <c r="B2693" t="s">
        <v>28677</v>
      </c>
      <c r="C2693" t="str">
        <f>T("178.3400")</f>
        <v>178.3400</v>
      </c>
      <c r="X2693" t="s">
        <v>28678</v>
      </c>
      <c r="Y2693" t="s">
        <v>28679</v>
      </c>
      <c r="Z2693" t="s">
        <v>28680</v>
      </c>
    </row>
    <row r="2694" spans="1:31" x14ac:dyDescent="0.25">
      <c r="A2694" t="s">
        <v>14458</v>
      </c>
      <c r="B2694" t="s">
        <v>28681</v>
      </c>
      <c r="C2694" t="str">
        <f>T("178.3910")</f>
        <v>178.3910</v>
      </c>
      <c r="X2694" t="s">
        <v>28681</v>
      </c>
      <c r="Y2694" t="s">
        <v>28682</v>
      </c>
      <c r="Z2694" t="s">
        <v>28683</v>
      </c>
    </row>
    <row r="2695" spans="1:31" x14ac:dyDescent="0.25">
      <c r="A2695" t="s">
        <v>14462</v>
      </c>
      <c r="B2695" t="s">
        <v>28684</v>
      </c>
      <c r="C2695" t="str">
        <f>T("176.300")</f>
        <v>176.300</v>
      </c>
      <c r="X2695" t="s">
        <v>28685</v>
      </c>
      <c r="Y2695" t="s">
        <v>28686</v>
      </c>
      <c r="Z2695" t="s">
        <v>28687</v>
      </c>
    </row>
    <row r="2696" spans="1:31" x14ac:dyDescent="0.25">
      <c r="A2696" t="s">
        <v>14463</v>
      </c>
      <c r="B2696" t="s">
        <v>28688</v>
      </c>
      <c r="C2696" t="str">
        <f>T("176.210")</f>
        <v>176.210</v>
      </c>
      <c r="D2696" t="str">
        <f>T("177.2800")</f>
        <v>177.2800</v>
      </c>
      <c r="X2696" t="s">
        <v>28688</v>
      </c>
    </row>
    <row r="2697" spans="1:31" x14ac:dyDescent="0.25">
      <c r="A2697" t="s">
        <v>14464</v>
      </c>
      <c r="B2697" t="s">
        <v>28689</v>
      </c>
      <c r="C2697" t="str">
        <f>T("175.105")</f>
        <v>175.105</v>
      </c>
      <c r="X2697" t="s">
        <v>28689</v>
      </c>
    </row>
    <row r="2698" spans="1:31" x14ac:dyDescent="0.25">
      <c r="A2698" t="s">
        <v>14465</v>
      </c>
      <c r="B2698" t="s">
        <v>28690</v>
      </c>
      <c r="C2698" t="str">
        <f>T("175.300")</f>
        <v>175.300</v>
      </c>
      <c r="X2698" t="s">
        <v>28690</v>
      </c>
    </row>
    <row r="2699" spans="1:31" x14ac:dyDescent="0.25">
      <c r="A2699" t="s">
        <v>14466</v>
      </c>
      <c r="B2699" t="s">
        <v>28691</v>
      </c>
      <c r="C2699" t="str">
        <f>T("175.105")</f>
        <v>175.105</v>
      </c>
      <c r="D2699" t="str">
        <f>T("175.300")</f>
        <v>175.300</v>
      </c>
      <c r="E2699" t="str">
        <f>T("175.320")</f>
        <v>175.320</v>
      </c>
      <c r="X2699" t="s">
        <v>28691</v>
      </c>
    </row>
    <row r="2700" spans="1:31" x14ac:dyDescent="0.25">
      <c r="A2700" t="s">
        <v>14467</v>
      </c>
      <c r="B2700" t="s">
        <v>28692</v>
      </c>
      <c r="C2700" t="str">
        <f>T("175.300")</f>
        <v>175.300</v>
      </c>
      <c r="D2700" t="str">
        <f>T("176.180")</f>
        <v>176.180</v>
      </c>
      <c r="E2700" t="str">
        <f>T("176.210")</f>
        <v>176.210</v>
      </c>
      <c r="F2700" t="str">
        <f>T("177.2800")</f>
        <v>177.2800</v>
      </c>
      <c r="X2700" t="s">
        <v>28693</v>
      </c>
    </row>
    <row r="2701" spans="1:31" x14ac:dyDescent="0.25">
      <c r="A2701" t="s">
        <v>14468</v>
      </c>
      <c r="B2701" t="s">
        <v>28694</v>
      </c>
      <c r="C2701" t="str">
        <f>T("178.1010")</f>
        <v>178.1010</v>
      </c>
      <c r="X2701" t="s">
        <v>28695</v>
      </c>
      <c r="Y2701" t="s">
        <v>28696</v>
      </c>
      <c r="Z2701" t="s">
        <v>28697</v>
      </c>
      <c r="AA2701" t="s">
        <v>28698</v>
      </c>
      <c r="AB2701" t="s">
        <v>28699</v>
      </c>
      <c r="AC2701" t="s">
        <v>28700</v>
      </c>
      <c r="AD2701" t="s">
        <v>28701</v>
      </c>
      <c r="AE2701" t="s">
        <v>28702</v>
      </c>
    </row>
    <row r="2702" spans="1:31" x14ac:dyDescent="0.25">
      <c r="A2702" t="s">
        <v>14469</v>
      </c>
      <c r="B2702" t="s">
        <v>28703</v>
      </c>
      <c r="C2702" t="str">
        <f>T("175.105")</f>
        <v>175.105</v>
      </c>
      <c r="D2702" t="str">
        <f>T("176.180")</f>
        <v>176.180</v>
      </c>
      <c r="E2702" t="str">
        <f>T("176.210")</f>
        <v>176.210</v>
      </c>
      <c r="X2702" t="s">
        <v>28703</v>
      </c>
      <c r="Y2702" t="s">
        <v>28704</v>
      </c>
    </row>
    <row r="2703" spans="1:31" x14ac:dyDescent="0.25">
      <c r="A2703" t="s">
        <v>14470</v>
      </c>
      <c r="B2703" t="s">
        <v>28705</v>
      </c>
      <c r="C2703" t="str">
        <f>T("175.105")</f>
        <v>175.105</v>
      </c>
      <c r="X2703" t="s">
        <v>28705</v>
      </c>
      <c r="Y2703" t="s">
        <v>28706</v>
      </c>
    </row>
    <row r="2704" spans="1:31" x14ac:dyDescent="0.25">
      <c r="A2704" t="s">
        <v>14471</v>
      </c>
      <c r="B2704" t="s">
        <v>28707</v>
      </c>
      <c r="C2704" t="str">
        <f>T("176.170")</f>
        <v>176.170</v>
      </c>
      <c r="X2704" t="s">
        <v>28707</v>
      </c>
      <c r="Y2704" t="s">
        <v>28708</v>
      </c>
      <c r="Z2704" t="s">
        <v>28709</v>
      </c>
      <c r="AA2704" t="s">
        <v>28710</v>
      </c>
    </row>
    <row r="2705" spans="1:27" x14ac:dyDescent="0.25">
      <c r="A2705" t="s">
        <v>14472</v>
      </c>
      <c r="B2705" t="s">
        <v>28711</v>
      </c>
      <c r="C2705" t="str">
        <f t="shared" ref="C2705:C2720" si="27">T("175.105")</f>
        <v>175.105</v>
      </c>
      <c r="D2705" t="str">
        <f>T("176.170")</f>
        <v>176.170</v>
      </c>
      <c r="E2705" t="str">
        <f>T("178.3850")</f>
        <v>178.3850</v>
      </c>
      <c r="X2705" t="s">
        <v>28711</v>
      </c>
    </row>
    <row r="2706" spans="1:27" x14ac:dyDescent="0.25">
      <c r="A2706" t="s">
        <v>14473</v>
      </c>
      <c r="B2706" t="s">
        <v>28712</v>
      </c>
      <c r="C2706" t="str">
        <f t="shared" si="27"/>
        <v>175.105</v>
      </c>
      <c r="X2706" t="s">
        <v>28713</v>
      </c>
      <c r="Y2706" t="s">
        <v>28714</v>
      </c>
    </row>
    <row r="2707" spans="1:27" x14ac:dyDescent="0.25">
      <c r="A2707" t="s">
        <v>14474</v>
      </c>
      <c r="B2707" t="s">
        <v>28715</v>
      </c>
      <c r="C2707" t="str">
        <f t="shared" si="27"/>
        <v>175.105</v>
      </c>
      <c r="D2707" t="str">
        <f t="shared" ref="D2707:D2713" si="28">T("175.320")</f>
        <v>175.320</v>
      </c>
      <c r="E2707" t="str">
        <f t="shared" ref="E2707:E2713" si="29">T("176.170")</f>
        <v>176.170</v>
      </c>
      <c r="F2707" t="str">
        <f t="shared" ref="F2707:F2712" si="30">T("176.200")</f>
        <v>176.200</v>
      </c>
      <c r="G2707" t="str">
        <f t="shared" ref="G2707:G2712" si="31">T("177.1200")</f>
        <v>177.1200</v>
      </c>
      <c r="H2707" t="str">
        <f t="shared" ref="H2707:H2712" si="32">T("177.2260")</f>
        <v>177.2260</v>
      </c>
      <c r="I2707" t="str">
        <f>T("178.3910")</f>
        <v>178.3910</v>
      </c>
      <c r="X2707" t="s">
        <v>28716</v>
      </c>
      <c r="Y2707" t="s">
        <v>28717</v>
      </c>
    </row>
    <row r="2708" spans="1:27" x14ac:dyDescent="0.25">
      <c r="A2708" t="s">
        <v>14475</v>
      </c>
      <c r="B2708" t="s">
        <v>28718</v>
      </c>
      <c r="C2708" t="str">
        <f t="shared" si="27"/>
        <v>175.105</v>
      </c>
      <c r="D2708" t="str">
        <f t="shared" si="28"/>
        <v>175.320</v>
      </c>
      <c r="E2708" t="str">
        <f t="shared" si="29"/>
        <v>176.170</v>
      </c>
      <c r="F2708" t="str">
        <f t="shared" si="30"/>
        <v>176.200</v>
      </c>
      <c r="G2708" t="str">
        <f t="shared" si="31"/>
        <v>177.1200</v>
      </c>
      <c r="H2708" t="str">
        <f t="shared" si="32"/>
        <v>177.2260</v>
      </c>
      <c r="I2708" t="str">
        <f>T("178.3910")</f>
        <v>178.3910</v>
      </c>
      <c r="X2708" t="s">
        <v>28719</v>
      </c>
      <c r="Y2708" t="s">
        <v>28720</v>
      </c>
    </row>
    <row r="2709" spans="1:27" x14ac:dyDescent="0.25">
      <c r="A2709" t="s">
        <v>14476</v>
      </c>
      <c r="B2709" t="s">
        <v>28721</v>
      </c>
      <c r="C2709" t="str">
        <f t="shared" si="27"/>
        <v>175.105</v>
      </c>
      <c r="D2709" t="str">
        <f t="shared" si="28"/>
        <v>175.320</v>
      </c>
      <c r="E2709" t="str">
        <f t="shared" si="29"/>
        <v>176.170</v>
      </c>
      <c r="F2709" t="str">
        <f t="shared" si="30"/>
        <v>176.200</v>
      </c>
      <c r="G2709" t="str">
        <f t="shared" si="31"/>
        <v>177.1200</v>
      </c>
      <c r="H2709" t="str">
        <f t="shared" si="32"/>
        <v>177.2260</v>
      </c>
      <c r="I2709" t="str">
        <f>T("178.3910")</f>
        <v>178.3910</v>
      </c>
      <c r="X2709" t="s">
        <v>28722</v>
      </c>
      <c r="Y2709" t="s">
        <v>28723</v>
      </c>
    </row>
    <row r="2710" spans="1:27" x14ac:dyDescent="0.25">
      <c r="A2710" t="s">
        <v>14477</v>
      </c>
      <c r="B2710" t="s">
        <v>28724</v>
      </c>
      <c r="C2710" t="str">
        <f t="shared" si="27"/>
        <v>175.105</v>
      </c>
      <c r="D2710" t="str">
        <f t="shared" si="28"/>
        <v>175.320</v>
      </c>
      <c r="E2710" t="str">
        <f t="shared" si="29"/>
        <v>176.170</v>
      </c>
      <c r="F2710" t="str">
        <f t="shared" si="30"/>
        <v>176.200</v>
      </c>
      <c r="G2710" t="str">
        <f t="shared" si="31"/>
        <v>177.1200</v>
      </c>
      <c r="H2710" t="str">
        <f t="shared" si="32"/>
        <v>177.2260</v>
      </c>
      <c r="X2710" t="s">
        <v>28725</v>
      </c>
      <c r="Y2710" t="s">
        <v>28726</v>
      </c>
    </row>
    <row r="2711" spans="1:27" x14ac:dyDescent="0.25">
      <c r="A2711" t="s">
        <v>14478</v>
      </c>
      <c r="B2711" t="s">
        <v>28727</v>
      </c>
      <c r="C2711" t="str">
        <f t="shared" si="27"/>
        <v>175.105</v>
      </c>
      <c r="D2711" t="str">
        <f t="shared" si="28"/>
        <v>175.320</v>
      </c>
      <c r="E2711" t="str">
        <f t="shared" si="29"/>
        <v>176.170</v>
      </c>
      <c r="F2711" t="str">
        <f t="shared" si="30"/>
        <v>176.200</v>
      </c>
      <c r="G2711" t="str">
        <f t="shared" si="31"/>
        <v>177.1200</v>
      </c>
      <c r="H2711" t="str">
        <f t="shared" si="32"/>
        <v>177.2260</v>
      </c>
      <c r="X2711" t="s">
        <v>28728</v>
      </c>
      <c r="Y2711" t="s">
        <v>28729</v>
      </c>
    </row>
    <row r="2712" spans="1:27" x14ac:dyDescent="0.25">
      <c r="A2712" t="s">
        <v>14479</v>
      </c>
      <c r="B2712" t="s">
        <v>28730</v>
      </c>
      <c r="C2712" t="str">
        <f t="shared" si="27"/>
        <v>175.105</v>
      </c>
      <c r="D2712" t="str">
        <f t="shared" si="28"/>
        <v>175.320</v>
      </c>
      <c r="E2712" t="str">
        <f t="shared" si="29"/>
        <v>176.170</v>
      </c>
      <c r="F2712" t="str">
        <f t="shared" si="30"/>
        <v>176.200</v>
      </c>
      <c r="G2712" t="str">
        <f t="shared" si="31"/>
        <v>177.1200</v>
      </c>
      <c r="H2712" t="str">
        <f t="shared" si="32"/>
        <v>177.2260</v>
      </c>
      <c r="I2712" t="str">
        <f>T("178.3910")</f>
        <v>178.3910</v>
      </c>
      <c r="X2712" t="s">
        <v>28731</v>
      </c>
      <c r="Y2712" t="s">
        <v>28732</v>
      </c>
    </row>
    <row r="2713" spans="1:27" x14ac:dyDescent="0.25">
      <c r="A2713" t="s">
        <v>14480</v>
      </c>
      <c r="B2713" t="s">
        <v>28733</v>
      </c>
      <c r="C2713" t="str">
        <f t="shared" si="27"/>
        <v>175.105</v>
      </c>
      <c r="D2713" t="str">
        <f t="shared" si="28"/>
        <v>175.320</v>
      </c>
      <c r="E2713" t="str">
        <f t="shared" si="29"/>
        <v>176.170</v>
      </c>
      <c r="F2713" t="str">
        <f>T("177.1200")</f>
        <v>177.1200</v>
      </c>
      <c r="G2713" t="str">
        <f>T("177.2260")</f>
        <v>177.2260</v>
      </c>
      <c r="H2713" t="str">
        <f>T("178.3910")</f>
        <v>178.3910</v>
      </c>
      <c r="X2713" t="s">
        <v>28734</v>
      </c>
      <c r="Y2713" t="s">
        <v>28735</v>
      </c>
    </row>
    <row r="2714" spans="1:27" x14ac:dyDescent="0.25">
      <c r="A2714" t="s">
        <v>14481</v>
      </c>
      <c r="B2714" t="s">
        <v>28736</v>
      </c>
      <c r="C2714" t="str">
        <f t="shared" si="27"/>
        <v>175.105</v>
      </c>
      <c r="X2714" t="s">
        <v>28737</v>
      </c>
      <c r="Y2714" t="s">
        <v>28738</v>
      </c>
      <c r="Z2714" t="s">
        <v>28739</v>
      </c>
      <c r="AA2714" t="s">
        <v>28740</v>
      </c>
    </row>
    <row r="2715" spans="1:27" x14ac:dyDescent="0.25">
      <c r="A2715" t="s">
        <v>14482</v>
      </c>
      <c r="B2715" t="s">
        <v>28741</v>
      </c>
      <c r="C2715" t="str">
        <f t="shared" si="27"/>
        <v>175.105</v>
      </c>
      <c r="D2715" t="str">
        <f>T("175.300")</f>
        <v>175.300</v>
      </c>
      <c r="E2715" t="str">
        <f>T("176.200")</f>
        <v>176.200</v>
      </c>
      <c r="F2715" t="str">
        <f>T("178.3120")</f>
        <v>178.3120</v>
      </c>
      <c r="G2715" t="str">
        <f>T("178.3800")</f>
        <v>178.3800</v>
      </c>
      <c r="H2715" t="str">
        <f>T("178.3850")</f>
        <v>178.3850</v>
      </c>
      <c r="I2715" t="str">
        <f>T("178.3870")</f>
        <v>178.3870</v>
      </c>
      <c r="X2715" t="s">
        <v>28741</v>
      </c>
      <c r="Y2715" t="s">
        <v>28742</v>
      </c>
      <c r="Z2715" t="s">
        <v>28743</v>
      </c>
      <c r="AA2715" t="s">
        <v>28744</v>
      </c>
    </row>
    <row r="2716" spans="1:27" x14ac:dyDescent="0.25">
      <c r="A2716" t="s">
        <v>14483</v>
      </c>
      <c r="B2716" t="s">
        <v>28745</v>
      </c>
      <c r="C2716" t="str">
        <f t="shared" si="27"/>
        <v>175.105</v>
      </c>
      <c r="D2716" t="str">
        <f>T("178.3400")</f>
        <v>178.3400</v>
      </c>
      <c r="X2716" t="s">
        <v>28746</v>
      </c>
      <c r="Y2716" t="s">
        <v>28747</v>
      </c>
      <c r="Z2716" t="s">
        <v>28748</v>
      </c>
    </row>
    <row r="2717" spans="1:27" x14ac:dyDescent="0.25">
      <c r="A2717" t="s">
        <v>14484</v>
      </c>
      <c r="B2717" t="s">
        <v>28749</v>
      </c>
      <c r="C2717" t="str">
        <f t="shared" si="27"/>
        <v>175.105</v>
      </c>
      <c r="D2717" t="str">
        <f>T("178.3400")</f>
        <v>178.3400</v>
      </c>
      <c r="X2717" t="s">
        <v>28750</v>
      </c>
      <c r="Y2717" t="s">
        <v>28751</v>
      </c>
      <c r="Z2717" t="s">
        <v>28752</v>
      </c>
    </row>
    <row r="2718" spans="1:27" x14ac:dyDescent="0.25">
      <c r="A2718" t="s">
        <v>14485</v>
      </c>
      <c r="B2718" t="s">
        <v>28753</v>
      </c>
      <c r="C2718" t="str">
        <f t="shared" si="27"/>
        <v>175.105</v>
      </c>
      <c r="D2718" t="str">
        <f>T("178.3400")</f>
        <v>178.3400</v>
      </c>
      <c r="X2718" t="s">
        <v>28754</v>
      </c>
      <c r="Y2718" t="s">
        <v>28755</v>
      </c>
      <c r="Z2718" t="s">
        <v>28756</v>
      </c>
    </row>
    <row r="2719" spans="1:27" x14ac:dyDescent="0.25">
      <c r="A2719" t="s">
        <v>14486</v>
      </c>
      <c r="B2719" t="s">
        <v>28757</v>
      </c>
      <c r="C2719" t="str">
        <f t="shared" si="27"/>
        <v>175.105</v>
      </c>
      <c r="D2719" t="str">
        <f>T("178.3400")</f>
        <v>178.3400</v>
      </c>
      <c r="X2719" t="s">
        <v>28758</v>
      </c>
      <c r="Y2719" t="s">
        <v>28759</v>
      </c>
      <c r="Z2719" t="s">
        <v>28760</v>
      </c>
    </row>
    <row r="2720" spans="1:27" x14ac:dyDescent="0.25">
      <c r="A2720" t="s">
        <v>14487</v>
      </c>
      <c r="B2720" t="s">
        <v>28761</v>
      </c>
      <c r="C2720" t="str">
        <f t="shared" si="27"/>
        <v>175.105</v>
      </c>
      <c r="D2720" t="str">
        <f>T("178.3400")</f>
        <v>178.3400</v>
      </c>
      <c r="X2720" t="s">
        <v>28762</v>
      </c>
      <c r="Y2720" t="s">
        <v>28763</v>
      </c>
      <c r="Z2720" t="s">
        <v>28764</v>
      </c>
    </row>
    <row r="2721" spans="1:26" x14ac:dyDescent="0.25">
      <c r="A2721" t="s">
        <v>14488</v>
      </c>
      <c r="B2721" t="s">
        <v>28765</v>
      </c>
      <c r="C2721" t="str">
        <f>T("176.200")</f>
        <v>176.200</v>
      </c>
      <c r="D2721" t="str">
        <f>T("176.210")</f>
        <v>176.210</v>
      </c>
      <c r="E2721" t="str">
        <f>T("177.2800")</f>
        <v>177.2800</v>
      </c>
      <c r="X2721" t="s">
        <v>28766</v>
      </c>
    </row>
    <row r="2722" spans="1:26" x14ac:dyDescent="0.25">
      <c r="A2722" t="s">
        <v>14489</v>
      </c>
      <c r="B2722" t="s">
        <v>28767</v>
      </c>
      <c r="C2722" t="str">
        <f>T("175.320")</f>
        <v>175.320</v>
      </c>
      <c r="X2722" t="s">
        <v>28768</v>
      </c>
      <c r="Y2722" t="s">
        <v>28769</v>
      </c>
    </row>
    <row r="2723" spans="1:26" x14ac:dyDescent="0.25">
      <c r="A2723" t="s">
        <v>14490</v>
      </c>
      <c r="B2723" t="s">
        <v>28770</v>
      </c>
      <c r="C2723" t="str">
        <f>T("175.320")</f>
        <v>175.320</v>
      </c>
      <c r="X2723" t="s">
        <v>28771</v>
      </c>
      <c r="Y2723" t="s">
        <v>28770</v>
      </c>
    </row>
    <row r="2724" spans="1:26" x14ac:dyDescent="0.25">
      <c r="A2724" t="s">
        <v>14491</v>
      </c>
      <c r="B2724" t="s">
        <v>28772</v>
      </c>
      <c r="C2724" t="str">
        <f>T("175.320")</f>
        <v>175.320</v>
      </c>
      <c r="X2724" t="s">
        <v>28773</v>
      </c>
      <c r="Y2724" t="s">
        <v>28774</v>
      </c>
    </row>
    <row r="2725" spans="1:26" x14ac:dyDescent="0.25">
      <c r="A2725" t="s">
        <v>14492</v>
      </c>
      <c r="B2725" t="s">
        <v>28775</v>
      </c>
      <c r="C2725" t="str">
        <f>T("175.320")</f>
        <v>175.320</v>
      </c>
      <c r="X2725" t="s">
        <v>28776</v>
      </c>
      <c r="Y2725" t="s">
        <v>28775</v>
      </c>
    </row>
    <row r="2726" spans="1:26" x14ac:dyDescent="0.25">
      <c r="A2726" t="s">
        <v>14493</v>
      </c>
      <c r="B2726" t="s">
        <v>28777</v>
      </c>
      <c r="C2726" t="str">
        <f>T("175.105")</f>
        <v>175.105</v>
      </c>
      <c r="D2726" t="str">
        <f>T("176.180")</f>
        <v>176.180</v>
      </c>
      <c r="X2726" t="s">
        <v>28778</v>
      </c>
      <c r="Y2726" t="s">
        <v>28779</v>
      </c>
      <c r="Z2726" t="s">
        <v>28780</v>
      </c>
    </row>
    <row r="2727" spans="1:26" x14ac:dyDescent="0.25">
      <c r="A2727" t="s">
        <v>14495</v>
      </c>
      <c r="B2727" t="s">
        <v>28781</v>
      </c>
      <c r="C2727" t="str">
        <f>T("175.300")</f>
        <v>175.300</v>
      </c>
      <c r="X2727" t="s">
        <v>28781</v>
      </c>
      <c r="Y2727" t="s">
        <v>28782</v>
      </c>
    </row>
    <row r="2728" spans="1:26" x14ac:dyDescent="0.25">
      <c r="A2728" t="s">
        <v>14496</v>
      </c>
      <c r="B2728" t="s">
        <v>28783</v>
      </c>
      <c r="C2728" t="str">
        <f>T("176.210")</f>
        <v>176.210</v>
      </c>
      <c r="X2728" t="s">
        <v>28783</v>
      </c>
    </row>
    <row r="2729" spans="1:26" x14ac:dyDescent="0.25">
      <c r="A2729" t="s">
        <v>14497</v>
      </c>
      <c r="B2729" t="s">
        <v>28784</v>
      </c>
      <c r="C2729" t="str">
        <f t="shared" ref="C2729:C2734" si="33">T("175.105")</f>
        <v>175.105</v>
      </c>
      <c r="D2729" t="str">
        <f t="shared" ref="D2729:D2734" si="34">T("176.200")</f>
        <v>176.200</v>
      </c>
      <c r="E2729" t="str">
        <f t="shared" ref="E2729:E2734" si="35">T("178.3120")</f>
        <v>178.3120</v>
      </c>
      <c r="F2729" t="str">
        <f t="shared" ref="F2729:F2734" si="36">T("178.3800")</f>
        <v>178.3800</v>
      </c>
      <c r="G2729" t="str">
        <f t="shared" ref="G2729:G2734" si="37">T("178.3850")</f>
        <v>178.3850</v>
      </c>
      <c r="H2729" t="str">
        <f t="shared" ref="H2729:H2734" si="38">T("178.3870")</f>
        <v>178.3870</v>
      </c>
      <c r="X2729" t="s">
        <v>28784</v>
      </c>
    </row>
    <row r="2730" spans="1:26" x14ac:dyDescent="0.25">
      <c r="A2730" t="s">
        <v>14498</v>
      </c>
      <c r="B2730" t="s">
        <v>28785</v>
      </c>
      <c r="C2730" t="str">
        <f t="shared" si="33"/>
        <v>175.105</v>
      </c>
      <c r="D2730" t="str">
        <f t="shared" si="34"/>
        <v>176.200</v>
      </c>
      <c r="E2730" t="str">
        <f t="shared" si="35"/>
        <v>178.3120</v>
      </c>
      <c r="F2730" t="str">
        <f t="shared" si="36"/>
        <v>178.3800</v>
      </c>
      <c r="G2730" t="str">
        <f t="shared" si="37"/>
        <v>178.3850</v>
      </c>
      <c r="H2730" t="str">
        <f t="shared" si="38"/>
        <v>178.3870</v>
      </c>
      <c r="X2730" t="s">
        <v>28785</v>
      </c>
    </row>
    <row r="2731" spans="1:26" x14ac:dyDescent="0.25">
      <c r="A2731" t="s">
        <v>14499</v>
      </c>
      <c r="B2731" t="s">
        <v>28786</v>
      </c>
      <c r="C2731" t="str">
        <f t="shared" si="33"/>
        <v>175.105</v>
      </c>
      <c r="D2731" t="str">
        <f t="shared" si="34"/>
        <v>176.200</v>
      </c>
      <c r="E2731" t="str">
        <f t="shared" si="35"/>
        <v>178.3120</v>
      </c>
      <c r="F2731" t="str">
        <f t="shared" si="36"/>
        <v>178.3800</v>
      </c>
      <c r="G2731" t="str">
        <f t="shared" si="37"/>
        <v>178.3850</v>
      </c>
      <c r="H2731" t="str">
        <f t="shared" si="38"/>
        <v>178.3870</v>
      </c>
      <c r="X2731" t="s">
        <v>28786</v>
      </c>
    </row>
    <row r="2732" spans="1:26" x14ac:dyDescent="0.25">
      <c r="A2732" t="s">
        <v>14500</v>
      </c>
      <c r="B2732" t="s">
        <v>28787</v>
      </c>
      <c r="C2732" t="str">
        <f t="shared" si="33"/>
        <v>175.105</v>
      </c>
      <c r="D2732" t="str">
        <f t="shared" si="34"/>
        <v>176.200</v>
      </c>
      <c r="E2732" t="str">
        <f t="shared" si="35"/>
        <v>178.3120</v>
      </c>
      <c r="F2732" t="str">
        <f t="shared" si="36"/>
        <v>178.3800</v>
      </c>
      <c r="G2732" t="str">
        <f t="shared" si="37"/>
        <v>178.3850</v>
      </c>
      <c r="H2732" t="str">
        <f t="shared" si="38"/>
        <v>178.3870</v>
      </c>
      <c r="X2732" t="s">
        <v>28787</v>
      </c>
    </row>
    <row r="2733" spans="1:26" x14ac:dyDescent="0.25">
      <c r="A2733" t="s">
        <v>14501</v>
      </c>
      <c r="B2733" t="s">
        <v>28788</v>
      </c>
      <c r="C2733" t="str">
        <f t="shared" si="33"/>
        <v>175.105</v>
      </c>
      <c r="D2733" t="str">
        <f t="shared" si="34"/>
        <v>176.200</v>
      </c>
      <c r="E2733" t="str">
        <f t="shared" si="35"/>
        <v>178.3120</v>
      </c>
      <c r="F2733" t="str">
        <f t="shared" si="36"/>
        <v>178.3800</v>
      </c>
      <c r="G2733" t="str">
        <f t="shared" si="37"/>
        <v>178.3850</v>
      </c>
      <c r="H2733" t="str">
        <f t="shared" si="38"/>
        <v>178.3870</v>
      </c>
      <c r="X2733" t="s">
        <v>28788</v>
      </c>
    </row>
    <row r="2734" spans="1:26" x14ac:dyDescent="0.25">
      <c r="A2734" t="s">
        <v>14502</v>
      </c>
      <c r="B2734" t="s">
        <v>28789</v>
      </c>
      <c r="C2734" t="str">
        <f t="shared" si="33"/>
        <v>175.105</v>
      </c>
      <c r="D2734" t="str">
        <f t="shared" si="34"/>
        <v>176.200</v>
      </c>
      <c r="E2734" t="str">
        <f t="shared" si="35"/>
        <v>178.3120</v>
      </c>
      <c r="F2734" t="str">
        <f t="shared" si="36"/>
        <v>178.3800</v>
      </c>
      <c r="G2734" t="str">
        <f t="shared" si="37"/>
        <v>178.3850</v>
      </c>
      <c r="H2734" t="str">
        <f t="shared" si="38"/>
        <v>178.3870</v>
      </c>
      <c r="X2734" t="s">
        <v>28789</v>
      </c>
    </row>
    <row r="2735" spans="1:26" x14ac:dyDescent="0.25">
      <c r="A2735" t="s">
        <v>14503</v>
      </c>
      <c r="B2735" t="s">
        <v>28790</v>
      </c>
      <c r="X2735" t="s">
        <v>28790</v>
      </c>
      <c r="Y2735" t="s">
        <v>28791</v>
      </c>
    </row>
    <row r="2736" spans="1:26" x14ac:dyDescent="0.25">
      <c r="A2736" t="s">
        <v>14504</v>
      </c>
      <c r="B2736" t="s">
        <v>28792</v>
      </c>
      <c r="C2736" t="str">
        <f>T("178.3400")</f>
        <v>178.3400</v>
      </c>
      <c r="X2736" t="s">
        <v>28793</v>
      </c>
      <c r="Y2736" t="s">
        <v>28794</v>
      </c>
      <c r="Z2736" t="s">
        <v>28795</v>
      </c>
    </row>
    <row r="2737" spans="1:31" x14ac:dyDescent="0.25">
      <c r="A2737" t="s">
        <v>14505</v>
      </c>
      <c r="B2737" t="s">
        <v>28796</v>
      </c>
      <c r="C2737" t="str">
        <f>T("175.105")</f>
        <v>175.105</v>
      </c>
      <c r="D2737" t="str">
        <f>T("175.300")</f>
        <v>175.300</v>
      </c>
      <c r="E2737" t="str">
        <f>T("176.200")</f>
        <v>176.200</v>
      </c>
      <c r="F2737" t="str">
        <f>T("178.3120")</f>
        <v>178.3120</v>
      </c>
      <c r="G2737" t="str">
        <f>T("178.3800")</f>
        <v>178.3800</v>
      </c>
      <c r="H2737" t="str">
        <f>T("178.3850")</f>
        <v>178.3850</v>
      </c>
      <c r="I2737" t="str">
        <f>T("178.3870")</f>
        <v>178.3870</v>
      </c>
      <c r="X2737" t="s">
        <v>28796</v>
      </c>
      <c r="Y2737" t="s">
        <v>28797</v>
      </c>
    </row>
    <row r="2738" spans="1:31" x14ac:dyDescent="0.25">
      <c r="A2738" t="s">
        <v>14506</v>
      </c>
      <c r="B2738" t="s">
        <v>28798</v>
      </c>
      <c r="C2738" t="str">
        <f>T("176.170")</f>
        <v>176.170</v>
      </c>
      <c r="X2738" t="s">
        <v>28799</v>
      </c>
      <c r="Y2738" t="s">
        <v>28800</v>
      </c>
      <c r="Z2738" t="s">
        <v>28801</v>
      </c>
      <c r="AA2738" t="s">
        <v>28802</v>
      </c>
      <c r="AB2738" t="s">
        <v>28803</v>
      </c>
      <c r="AC2738" t="s">
        <v>28804</v>
      </c>
      <c r="AD2738" t="s">
        <v>28805</v>
      </c>
      <c r="AE2738" t="s">
        <v>28806</v>
      </c>
    </row>
    <row r="2739" spans="1:31" x14ac:dyDescent="0.25">
      <c r="A2739" t="s">
        <v>14507</v>
      </c>
      <c r="B2739" t="s">
        <v>28807</v>
      </c>
      <c r="C2739" t="str">
        <f>T("175.105")</f>
        <v>175.105</v>
      </c>
      <c r="X2739" t="s">
        <v>28808</v>
      </c>
      <c r="Y2739" t="s">
        <v>28809</v>
      </c>
    </row>
    <row r="2740" spans="1:31" x14ac:dyDescent="0.25">
      <c r="A2740" t="s">
        <v>14508</v>
      </c>
      <c r="B2740" t="s">
        <v>28810</v>
      </c>
      <c r="C2740" t="str">
        <f>T("175.300")</f>
        <v>175.300</v>
      </c>
      <c r="D2740" t="str">
        <f>T("176.170")</f>
        <v>176.170</v>
      </c>
      <c r="E2740" t="str">
        <f>T("177.1200")</f>
        <v>177.1200</v>
      </c>
      <c r="F2740" t="str">
        <f>T("177.1390")</f>
        <v>177.1390</v>
      </c>
      <c r="X2740" t="s">
        <v>28811</v>
      </c>
      <c r="Y2740" t="s">
        <v>28812</v>
      </c>
      <c r="Z2740" t="s">
        <v>28813</v>
      </c>
      <c r="AA2740" t="s">
        <v>28814</v>
      </c>
      <c r="AB2740" t="s">
        <v>28815</v>
      </c>
    </row>
    <row r="2741" spans="1:31" x14ac:dyDescent="0.25">
      <c r="A2741" t="s">
        <v>14509</v>
      </c>
      <c r="B2741" t="s">
        <v>28816</v>
      </c>
      <c r="C2741" t="str">
        <f>T("175.105")</f>
        <v>175.105</v>
      </c>
      <c r="D2741" t="str">
        <f>T("177.1330")</f>
        <v>177.1330</v>
      </c>
      <c r="E2741" t="str">
        <f>T("178.1005")</f>
        <v>178.1005</v>
      </c>
      <c r="X2741" t="s">
        <v>28817</v>
      </c>
      <c r="Y2741" t="s">
        <v>28816</v>
      </c>
    </row>
    <row r="2742" spans="1:31" x14ac:dyDescent="0.25">
      <c r="A2742" t="s">
        <v>14510</v>
      </c>
      <c r="B2742" t="s">
        <v>28818</v>
      </c>
      <c r="C2742" t="str">
        <f>T("175.105")</f>
        <v>175.105</v>
      </c>
      <c r="D2742" t="str">
        <f>T("177.1330")</f>
        <v>177.1330</v>
      </c>
      <c r="E2742" t="str">
        <f>T("178.1005")</f>
        <v>178.1005</v>
      </c>
      <c r="X2742" t="s">
        <v>28819</v>
      </c>
      <c r="Y2742" t="s">
        <v>28818</v>
      </c>
    </row>
    <row r="2743" spans="1:31" x14ac:dyDescent="0.25">
      <c r="A2743" t="s">
        <v>14511</v>
      </c>
      <c r="B2743" t="s">
        <v>28820</v>
      </c>
      <c r="C2743" t="str">
        <f>T("175.105")</f>
        <v>175.105</v>
      </c>
      <c r="D2743" t="str">
        <f>T("177.1330")</f>
        <v>177.1330</v>
      </c>
      <c r="E2743" t="str">
        <f>T("178.1005")</f>
        <v>178.1005</v>
      </c>
      <c r="X2743" t="s">
        <v>28821</v>
      </c>
      <c r="Y2743" t="s">
        <v>28820</v>
      </c>
    </row>
    <row r="2744" spans="1:31" x14ac:dyDescent="0.25">
      <c r="A2744" t="s">
        <v>14512</v>
      </c>
      <c r="B2744" t="s">
        <v>28822</v>
      </c>
      <c r="C2744" t="str">
        <f>T("175.105")</f>
        <v>175.105</v>
      </c>
      <c r="D2744" t="str">
        <f>T("177.1330")</f>
        <v>177.1330</v>
      </c>
      <c r="E2744" t="str">
        <f>T("178.1005")</f>
        <v>178.1005</v>
      </c>
      <c r="X2744" t="s">
        <v>28823</v>
      </c>
      <c r="Y2744" t="s">
        <v>28822</v>
      </c>
    </row>
    <row r="2745" spans="1:31" x14ac:dyDescent="0.25">
      <c r="A2745" t="s">
        <v>14513</v>
      </c>
      <c r="B2745" t="s">
        <v>28824</v>
      </c>
      <c r="C2745" t="str">
        <f>T("175.105")</f>
        <v>175.105</v>
      </c>
      <c r="D2745" t="str">
        <f>T("177.1330")</f>
        <v>177.1330</v>
      </c>
      <c r="E2745" t="str">
        <f>T("178.1005")</f>
        <v>178.1005</v>
      </c>
      <c r="X2745" t="s">
        <v>28825</v>
      </c>
      <c r="Y2745" t="s">
        <v>28824</v>
      </c>
    </row>
    <row r="2746" spans="1:31" x14ac:dyDescent="0.25">
      <c r="A2746" t="s">
        <v>14514</v>
      </c>
      <c r="B2746" t="s">
        <v>28826</v>
      </c>
      <c r="C2746" t="str">
        <f>T("176.210")</f>
        <v>176.210</v>
      </c>
      <c r="X2746" t="s">
        <v>28827</v>
      </c>
    </row>
    <row r="2747" spans="1:31" x14ac:dyDescent="0.25">
      <c r="A2747" t="s">
        <v>14515</v>
      </c>
      <c r="B2747" t="s">
        <v>28828</v>
      </c>
      <c r="C2747" t="str">
        <f>T("178.3800")</f>
        <v>178.3800</v>
      </c>
      <c r="X2747" t="s">
        <v>28828</v>
      </c>
      <c r="Y2747" t="s">
        <v>28829</v>
      </c>
      <c r="Z2747" t="s">
        <v>28830</v>
      </c>
    </row>
    <row r="2748" spans="1:31" x14ac:dyDescent="0.25">
      <c r="A2748" t="s">
        <v>14516</v>
      </c>
      <c r="B2748" t="s">
        <v>28831</v>
      </c>
      <c r="C2748" t="str">
        <f>T("175.105")</f>
        <v>175.105</v>
      </c>
      <c r="D2748" t="str">
        <f>T("175.300")</f>
        <v>175.300</v>
      </c>
      <c r="X2748" t="s">
        <v>28831</v>
      </c>
    </row>
    <row r="2749" spans="1:31" x14ac:dyDescent="0.25">
      <c r="A2749" t="s">
        <v>14517</v>
      </c>
      <c r="B2749" t="s">
        <v>28832</v>
      </c>
      <c r="C2749" t="str">
        <f>T("177.1210")</f>
        <v>177.1210</v>
      </c>
      <c r="X2749" t="s">
        <v>28833</v>
      </c>
      <c r="Y2749" t="s">
        <v>28834</v>
      </c>
    </row>
    <row r="2750" spans="1:31" x14ac:dyDescent="0.25">
      <c r="A2750" t="s">
        <v>14518</v>
      </c>
      <c r="B2750" t="s">
        <v>28835</v>
      </c>
      <c r="C2750" t="str">
        <f>T("177.1210")</f>
        <v>177.1210</v>
      </c>
      <c r="X2750" t="s">
        <v>28836</v>
      </c>
      <c r="Y2750" t="s">
        <v>28837</v>
      </c>
    </row>
    <row r="2751" spans="1:31" x14ac:dyDescent="0.25">
      <c r="A2751" t="s">
        <v>14519</v>
      </c>
      <c r="B2751" t="s">
        <v>28838</v>
      </c>
      <c r="C2751" t="str">
        <f>T("175.105")</f>
        <v>175.105</v>
      </c>
      <c r="X2751" t="s">
        <v>28838</v>
      </c>
      <c r="Y2751" t="s">
        <v>28839</v>
      </c>
      <c r="Z2751" t="s">
        <v>28840</v>
      </c>
    </row>
    <row r="2752" spans="1:31" x14ac:dyDescent="0.25">
      <c r="A2752" t="s">
        <v>14520</v>
      </c>
      <c r="B2752" t="s">
        <v>28841</v>
      </c>
      <c r="C2752" t="str">
        <f>T("175.300")</f>
        <v>175.300</v>
      </c>
      <c r="X2752" t="s">
        <v>28841</v>
      </c>
      <c r="Y2752" t="s">
        <v>28842</v>
      </c>
      <c r="Z2752" t="s">
        <v>28843</v>
      </c>
    </row>
    <row r="2753" spans="1:27" x14ac:dyDescent="0.25">
      <c r="A2753" t="s">
        <v>14521</v>
      </c>
      <c r="B2753" t="s">
        <v>28844</v>
      </c>
      <c r="C2753" t="str">
        <f>T("176.200")</f>
        <v>176.200</v>
      </c>
      <c r="D2753" t="str">
        <f>T("178.3120")</f>
        <v>178.3120</v>
      </c>
      <c r="E2753" t="str">
        <f>T("178.3800")</f>
        <v>178.3800</v>
      </c>
      <c r="F2753" t="str">
        <f>T("178.3850")</f>
        <v>178.3850</v>
      </c>
      <c r="G2753" t="str">
        <f>T("178.3870")</f>
        <v>178.3870</v>
      </c>
      <c r="X2753" t="s">
        <v>28845</v>
      </c>
      <c r="Y2753" t="s">
        <v>28846</v>
      </c>
      <c r="Z2753" t="s">
        <v>28847</v>
      </c>
      <c r="AA2753" t="s">
        <v>28848</v>
      </c>
    </row>
    <row r="2754" spans="1:27" x14ac:dyDescent="0.25">
      <c r="A2754" t="s">
        <v>14522</v>
      </c>
      <c r="B2754" t="s">
        <v>28849</v>
      </c>
      <c r="C2754" t="str">
        <f>T("175.105")</f>
        <v>175.105</v>
      </c>
      <c r="D2754" t="str">
        <f>T("175.300")</f>
        <v>175.300</v>
      </c>
      <c r="E2754" t="str">
        <f>T("176.200")</f>
        <v>176.200</v>
      </c>
      <c r="F2754" t="str">
        <f>T("178.3120")</f>
        <v>178.3120</v>
      </c>
      <c r="G2754" t="str">
        <f>T("178.3800")</f>
        <v>178.3800</v>
      </c>
      <c r="H2754" t="str">
        <f>T("178.3850")</f>
        <v>178.3850</v>
      </c>
      <c r="I2754" t="str">
        <f>T("178.3870")</f>
        <v>178.3870</v>
      </c>
      <c r="X2754" t="s">
        <v>28849</v>
      </c>
      <c r="Y2754" t="s">
        <v>28850</v>
      </c>
    </row>
    <row r="2755" spans="1:27" x14ac:dyDescent="0.25">
      <c r="A2755" t="s">
        <v>14523</v>
      </c>
      <c r="B2755" t="s">
        <v>28851</v>
      </c>
      <c r="C2755" t="str">
        <f>T("175.300")</f>
        <v>175.300</v>
      </c>
      <c r="D2755" t="str">
        <f>T("178.3570")</f>
        <v>178.3570</v>
      </c>
      <c r="X2755" t="s">
        <v>28851</v>
      </c>
    </row>
    <row r="2756" spans="1:27" x14ac:dyDescent="0.25">
      <c r="A2756" t="s">
        <v>14524</v>
      </c>
      <c r="B2756" t="s">
        <v>28852</v>
      </c>
      <c r="C2756" t="str">
        <f>T("178.3400")</f>
        <v>178.3400</v>
      </c>
      <c r="X2756" t="s">
        <v>28853</v>
      </c>
      <c r="Y2756" t="s">
        <v>28854</v>
      </c>
      <c r="Z2756" t="s">
        <v>28855</v>
      </c>
    </row>
    <row r="2757" spans="1:27" x14ac:dyDescent="0.25">
      <c r="A2757" t="s">
        <v>14525</v>
      </c>
      <c r="B2757" t="s">
        <v>28856</v>
      </c>
      <c r="X2757" t="s">
        <v>28857</v>
      </c>
      <c r="Y2757" t="s">
        <v>28858</v>
      </c>
      <c r="Z2757" t="s">
        <v>28859</v>
      </c>
    </row>
    <row r="2758" spans="1:27" x14ac:dyDescent="0.25">
      <c r="A2758" t="s">
        <v>14526</v>
      </c>
      <c r="B2758" t="s">
        <v>28860</v>
      </c>
      <c r="C2758" t="str">
        <f>T("178.3870")</f>
        <v>178.3870</v>
      </c>
      <c r="X2758" t="s">
        <v>28860</v>
      </c>
    </row>
    <row r="2759" spans="1:27" x14ac:dyDescent="0.25">
      <c r="A2759" t="s">
        <v>14527</v>
      </c>
      <c r="B2759" t="s">
        <v>28861</v>
      </c>
      <c r="C2759" t="str">
        <f>T("176.210")</f>
        <v>176.210</v>
      </c>
      <c r="D2759" t="str">
        <f>T("177.2800")</f>
        <v>177.2800</v>
      </c>
      <c r="X2759" t="s">
        <v>28861</v>
      </c>
    </row>
    <row r="2760" spans="1:27" x14ac:dyDescent="0.25">
      <c r="A2760" t="s">
        <v>14528</v>
      </c>
      <c r="B2760" t="s">
        <v>28862</v>
      </c>
      <c r="X2760" t="s">
        <v>28862</v>
      </c>
      <c r="Y2760" t="s">
        <v>28863</v>
      </c>
    </row>
    <row r="2761" spans="1:27" x14ac:dyDescent="0.25">
      <c r="A2761" t="s">
        <v>14531</v>
      </c>
      <c r="B2761" t="s">
        <v>28864</v>
      </c>
      <c r="X2761" t="s">
        <v>28864</v>
      </c>
    </row>
    <row r="2762" spans="1:27" x14ac:dyDescent="0.25">
      <c r="A2762" t="s">
        <v>14535</v>
      </c>
      <c r="B2762" t="s">
        <v>28865</v>
      </c>
      <c r="C2762" t="str">
        <f>T("176.210")</f>
        <v>176.210</v>
      </c>
      <c r="X2762" t="s">
        <v>28866</v>
      </c>
      <c r="Y2762" t="s">
        <v>28867</v>
      </c>
    </row>
    <row r="2763" spans="1:27" x14ac:dyDescent="0.25">
      <c r="A2763" t="s">
        <v>14536</v>
      </c>
      <c r="B2763" t="s">
        <v>28868</v>
      </c>
      <c r="C2763" t="str">
        <f>T("176.210")</f>
        <v>176.210</v>
      </c>
      <c r="X2763" t="s">
        <v>28869</v>
      </c>
    </row>
    <row r="2764" spans="1:27" x14ac:dyDescent="0.25">
      <c r="A2764" t="s">
        <v>14537</v>
      </c>
      <c r="B2764" t="s">
        <v>28870</v>
      </c>
      <c r="C2764" t="str">
        <f>T("177.2420")</f>
        <v>177.2420</v>
      </c>
      <c r="X2764" t="s">
        <v>28871</v>
      </c>
      <c r="Y2764" t="s">
        <v>28870</v>
      </c>
    </row>
    <row r="2765" spans="1:27" x14ac:dyDescent="0.25">
      <c r="A2765" t="s">
        <v>14538</v>
      </c>
      <c r="B2765" t="s">
        <v>28872</v>
      </c>
      <c r="C2765" t="str">
        <f>T("178.3297")</f>
        <v>178.3297</v>
      </c>
      <c r="X2765" t="s">
        <v>28872</v>
      </c>
    </row>
    <row r="2766" spans="1:27" x14ac:dyDescent="0.25">
      <c r="A2766" t="s">
        <v>14539</v>
      </c>
      <c r="B2766" t="s">
        <v>28873</v>
      </c>
      <c r="C2766" t="str">
        <f>T("176.210")</f>
        <v>176.210</v>
      </c>
      <c r="D2766" t="str">
        <f>T("177.2800")</f>
        <v>177.2800</v>
      </c>
      <c r="X2766" t="s">
        <v>28874</v>
      </c>
    </row>
    <row r="2767" spans="1:27" x14ac:dyDescent="0.25">
      <c r="A2767" t="s">
        <v>14540</v>
      </c>
      <c r="B2767" t="s">
        <v>28875</v>
      </c>
      <c r="C2767" t="str">
        <f>T("175.300")</f>
        <v>175.300</v>
      </c>
      <c r="D2767" t="str">
        <f>T("176.170")</f>
        <v>176.170</v>
      </c>
      <c r="E2767" t="str">
        <f>T("176.180")</f>
        <v>176.180</v>
      </c>
      <c r="F2767" t="str">
        <f>T("176.200")</f>
        <v>176.200</v>
      </c>
      <c r="G2767" t="str">
        <f>T("176.210")</f>
        <v>176.210</v>
      </c>
      <c r="H2767" t="str">
        <f>T("177.1210")</f>
        <v>177.1210</v>
      </c>
      <c r="X2767" t="s">
        <v>28876</v>
      </c>
      <c r="Y2767" t="s">
        <v>28877</v>
      </c>
      <c r="Z2767" t="s">
        <v>28878</v>
      </c>
      <c r="AA2767" t="s">
        <v>28879</v>
      </c>
    </row>
    <row r="2768" spans="1:27" x14ac:dyDescent="0.25">
      <c r="A2768" t="s">
        <v>14541</v>
      </c>
      <c r="B2768" t="s">
        <v>28880</v>
      </c>
      <c r="C2768" t="str">
        <f>T("178.3520")</f>
        <v>178.3520</v>
      </c>
      <c r="X2768" t="s">
        <v>28881</v>
      </c>
      <c r="Y2768" t="s">
        <v>28882</v>
      </c>
    </row>
    <row r="2769" spans="1:26" x14ac:dyDescent="0.25">
      <c r="A2769" t="s">
        <v>14542</v>
      </c>
      <c r="B2769" t="s">
        <v>28883</v>
      </c>
      <c r="C2769" t="str">
        <f>T("176.170")</f>
        <v>176.170</v>
      </c>
      <c r="D2769" t="str">
        <f>T("177.1200")</f>
        <v>177.1200</v>
      </c>
      <c r="X2769" t="s">
        <v>28884</v>
      </c>
      <c r="Y2769" t="s">
        <v>28885</v>
      </c>
    </row>
    <row r="2770" spans="1:26" x14ac:dyDescent="0.25">
      <c r="A2770" t="s">
        <v>14543</v>
      </c>
      <c r="B2770" t="s">
        <v>28886</v>
      </c>
      <c r="C2770" t="str">
        <f>T("176.170")</f>
        <v>176.170</v>
      </c>
      <c r="D2770" t="str">
        <f>T("176.200")</f>
        <v>176.200</v>
      </c>
      <c r="E2770" t="str">
        <f>T("177.1200")</f>
        <v>177.1200</v>
      </c>
      <c r="X2770" t="s">
        <v>28887</v>
      </c>
      <c r="Y2770" t="s">
        <v>28888</v>
      </c>
    </row>
    <row r="2771" spans="1:26" x14ac:dyDescent="0.25">
      <c r="A2771" t="s">
        <v>14544</v>
      </c>
      <c r="B2771" t="s">
        <v>28889</v>
      </c>
      <c r="C2771" t="str">
        <f>T("176.1200")</f>
        <v>176.1200</v>
      </c>
      <c r="D2771" t="str">
        <f>T("176.170")</f>
        <v>176.170</v>
      </c>
      <c r="X2771" t="s">
        <v>28890</v>
      </c>
      <c r="Y2771" t="s">
        <v>28891</v>
      </c>
    </row>
    <row r="2772" spans="1:26" x14ac:dyDescent="0.25">
      <c r="A2772" t="s">
        <v>14545</v>
      </c>
      <c r="B2772" t="s">
        <v>28892</v>
      </c>
      <c r="C2772" t="str">
        <f>T("176.170")</f>
        <v>176.170</v>
      </c>
      <c r="D2772" t="str">
        <f>T("177.1200")</f>
        <v>177.1200</v>
      </c>
      <c r="X2772" t="s">
        <v>28893</v>
      </c>
    </row>
    <row r="2773" spans="1:26" x14ac:dyDescent="0.25">
      <c r="A2773" t="s">
        <v>14546</v>
      </c>
      <c r="B2773" t="s">
        <v>28894</v>
      </c>
      <c r="C2773" t="str">
        <f>T("176.210")</f>
        <v>176.210</v>
      </c>
      <c r="D2773" t="str">
        <f>T("177.2800")</f>
        <v>177.2800</v>
      </c>
      <c r="X2773" t="s">
        <v>28895</v>
      </c>
      <c r="Y2773" t="s">
        <v>28896</v>
      </c>
      <c r="Z2773" t="s">
        <v>28897</v>
      </c>
    </row>
    <row r="2774" spans="1:26" x14ac:dyDescent="0.25">
      <c r="A2774" t="s">
        <v>14547</v>
      </c>
      <c r="B2774" t="s">
        <v>28898</v>
      </c>
      <c r="C2774" t="str">
        <f>T("175.105")</f>
        <v>175.105</v>
      </c>
      <c r="X2774" t="s">
        <v>28899</v>
      </c>
      <c r="Y2774" t="s">
        <v>28900</v>
      </c>
    </row>
    <row r="2775" spans="1:26" x14ac:dyDescent="0.25">
      <c r="A2775" t="s">
        <v>14548</v>
      </c>
      <c r="B2775" t="s">
        <v>28901</v>
      </c>
      <c r="C2775" t="str">
        <f>T("176.210")</f>
        <v>176.210</v>
      </c>
      <c r="D2775" t="str">
        <f>T("177.2800")</f>
        <v>177.2800</v>
      </c>
      <c r="X2775" t="s">
        <v>28902</v>
      </c>
      <c r="Y2775" t="s">
        <v>28901</v>
      </c>
      <c r="Z2775" t="s">
        <v>28903</v>
      </c>
    </row>
    <row r="2776" spans="1:26" x14ac:dyDescent="0.25">
      <c r="A2776" t="s">
        <v>14549</v>
      </c>
      <c r="B2776" t="s">
        <v>28904</v>
      </c>
      <c r="C2776" t="str">
        <f>T("175.105")</f>
        <v>175.105</v>
      </c>
      <c r="D2776" t="str">
        <f>T("176.180")</f>
        <v>176.180</v>
      </c>
      <c r="E2776" t="str">
        <f>T("177.1210")</f>
        <v>177.1210</v>
      </c>
      <c r="F2776" t="str">
        <f>T("178.3770")</f>
        <v>178.3770</v>
      </c>
      <c r="X2776" t="s">
        <v>28905</v>
      </c>
      <c r="Y2776" t="s">
        <v>28906</v>
      </c>
      <c r="Z2776" t="s">
        <v>28907</v>
      </c>
    </row>
    <row r="2777" spans="1:26" x14ac:dyDescent="0.25">
      <c r="A2777" t="s">
        <v>14550</v>
      </c>
      <c r="B2777" t="s">
        <v>28908</v>
      </c>
      <c r="C2777" t="str">
        <f>T("178.1010")</f>
        <v>178.1010</v>
      </c>
      <c r="X2777" t="s">
        <v>28909</v>
      </c>
      <c r="Y2777" t="s">
        <v>28910</v>
      </c>
    </row>
    <row r="2778" spans="1:26" x14ac:dyDescent="0.25">
      <c r="A2778" t="s">
        <v>14551</v>
      </c>
      <c r="B2778" t="s">
        <v>28911</v>
      </c>
      <c r="C2778" t="str">
        <f>T("175.105")</f>
        <v>175.105</v>
      </c>
      <c r="X2778" t="s">
        <v>28912</v>
      </c>
    </row>
    <row r="2779" spans="1:26" x14ac:dyDescent="0.25">
      <c r="A2779" t="s">
        <v>14552</v>
      </c>
      <c r="B2779" t="s">
        <v>28913</v>
      </c>
      <c r="C2779" t="str">
        <f>T("176.170")</f>
        <v>176.170</v>
      </c>
      <c r="D2779" t="str">
        <f>T("178.3297")</f>
        <v>178.3297</v>
      </c>
      <c r="X2779" t="s">
        <v>28914</v>
      </c>
      <c r="Y2779" t="s">
        <v>28915</v>
      </c>
      <c r="Z2779" t="s">
        <v>28916</v>
      </c>
    </row>
    <row r="2780" spans="1:26" x14ac:dyDescent="0.25">
      <c r="A2780" t="s">
        <v>14553</v>
      </c>
      <c r="B2780" t="s">
        <v>28917</v>
      </c>
      <c r="C2780" t="str">
        <f>T("175.300")</f>
        <v>175.300</v>
      </c>
      <c r="X2780" t="s">
        <v>28917</v>
      </c>
      <c r="Y2780" t="s">
        <v>28918</v>
      </c>
    </row>
    <row r="2781" spans="1:26" x14ac:dyDescent="0.25">
      <c r="A2781" t="s">
        <v>14554</v>
      </c>
      <c r="B2781" t="s">
        <v>28919</v>
      </c>
      <c r="C2781" t="str">
        <f>T("176.210")</f>
        <v>176.210</v>
      </c>
      <c r="X2781" t="s">
        <v>28920</v>
      </c>
    </row>
    <row r="2782" spans="1:26" x14ac:dyDescent="0.25">
      <c r="A2782" t="s">
        <v>14555</v>
      </c>
      <c r="B2782" t="s">
        <v>28921</v>
      </c>
      <c r="C2782" t="str">
        <f>T("176.210")</f>
        <v>176.210</v>
      </c>
      <c r="D2782" t="str">
        <f>T("177.2800")</f>
        <v>177.2800</v>
      </c>
      <c r="X2782" t="s">
        <v>28922</v>
      </c>
    </row>
    <row r="2783" spans="1:26" x14ac:dyDescent="0.25">
      <c r="A2783" t="s">
        <v>14556</v>
      </c>
      <c r="B2783" t="s">
        <v>28923</v>
      </c>
      <c r="C2783" t="str">
        <f>T("175.105")</f>
        <v>175.105</v>
      </c>
      <c r="D2783" t="str">
        <f>T("175.125")</f>
        <v>175.125</v>
      </c>
      <c r="X2783" t="s">
        <v>28923</v>
      </c>
      <c r="Y2783" t="s">
        <v>28924</v>
      </c>
    </row>
    <row r="2784" spans="1:26" x14ac:dyDescent="0.25">
      <c r="A2784" t="s">
        <v>14557</v>
      </c>
      <c r="B2784" t="s">
        <v>28925</v>
      </c>
      <c r="C2784" t="str">
        <f>T("175.300")</f>
        <v>175.300</v>
      </c>
      <c r="D2784" t="str">
        <f>T("176.210")</f>
        <v>176.210</v>
      </c>
      <c r="X2784" t="s">
        <v>28925</v>
      </c>
      <c r="Y2784" t="s">
        <v>28926</v>
      </c>
    </row>
    <row r="2785" spans="1:31" x14ac:dyDescent="0.25">
      <c r="A2785" t="s">
        <v>14558</v>
      </c>
      <c r="B2785" t="s">
        <v>28927</v>
      </c>
      <c r="C2785" t="str">
        <f>T("178.3910")</f>
        <v>178.3910</v>
      </c>
      <c r="X2785" t="s">
        <v>28928</v>
      </c>
      <c r="Y2785" t="s">
        <v>28929</v>
      </c>
    </row>
    <row r="2786" spans="1:31" x14ac:dyDescent="0.25">
      <c r="A2786" t="s">
        <v>14559</v>
      </c>
      <c r="B2786" t="s">
        <v>28930</v>
      </c>
      <c r="C2786" t="str">
        <f>T("178.3910")</f>
        <v>178.3910</v>
      </c>
      <c r="X2786" t="s">
        <v>28931</v>
      </c>
      <c r="Y2786" t="s">
        <v>28932</v>
      </c>
      <c r="Z2786" t="s">
        <v>28933</v>
      </c>
      <c r="AA2786" t="s">
        <v>28934</v>
      </c>
    </row>
    <row r="2787" spans="1:31" x14ac:dyDescent="0.25">
      <c r="A2787" t="s">
        <v>14560</v>
      </c>
      <c r="B2787" t="s">
        <v>28935</v>
      </c>
      <c r="C2787" t="str">
        <f>T("175.105")</f>
        <v>175.105</v>
      </c>
      <c r="D2787" t="str">
        <f>T("175.300")</f>
        <v>175.300</v>
      </c>
      <c r="E2787" t="str">
        <f>T("176.200")</f>
        <v>176.200</v>
      </c>
      <c r="F2787" t="str">
        <f>T("178.3120")</f>
        <v>178.3120</v>
      </c>
      <c r="G2787" t="str">
        <f>T("178.3800")</f>
        <v>178.3800</v>
      </c>
      <c r="H2787" t="str">
        <f>T("178.3850")</f>
        <v>178.3850</v>
      </c>
      <c r="I2787" t="str">
        <f>T("178.3870")</f>
        <v>178.3870</v>
      </c>
      <c r="X2787" t="s">
        <v>28935</v>
      </c>
      <c r="Y2787" t="s">
        <v>28936</v>
      </c>
    </row>
    <row r="2788" spans="1:31" x14ac:dyDescent="0.25">
      <c r="A2788" t="s">
        <v>14561</v>
      </c>
      <c r="B2788" t="s">
        <v>28937</v>
      </c>
      <c r="C2788" t="str">
        <f>T("176.210")</f>
        <v>176.210</v>
      </c>
      <c r="D2788" t="str">
        <f>T("177.2800")</f>
        <v>177.2800</v>
      </c>
      <c r="X2788" t="s">
        <v>28938</v>
      </c>
      <c r="Y2788" t="s">
        <v>28939</v>
      </c>
      <c r="Z2788" t="s">
        <v>28940</v>
      </c>
      <c r="AA2788" t="s">
        <v>28941</v>
      </c>
    </row>
    <row r="2789" spans="1:31" x14ac:dyDescent="0.25">
      <c r="A2789" t="s">
        <v>14562</v>
      </c>
      <c r="B2789" t="s">
        <v>28942</v>
      </c>
      <c r="C2789" t="str">
        <f>T("175.300")</f>
        <v>175.300</v>
      </c>
      <c r="D2789" t="str">
        <f>T("177.2800")</f>
        <v>177.2800</v>
      </c>
      <c r="X2789" t="s">
        <v>28942</v>
      </c>
      <c r="Y2789" t="s">
        <v>28943</v>
      </c>
    </row>
    <row r="2790" spans="1:31" x14ac:dyDescent="0.25">
      <c r="A2790" t="s">
        <v>14563</v>
      </c>
      <c r="B2790" t="s">
        <v>28944</v>
      </c>
      <c r="C2790" t="str">
        <f>T("175.105")</f>
        <v>175.105</v>
      </c>
      <c r="X2790" t="s">
        <v>28944</v>
      </c>
      <c r="Y2790" t="s">
        <v>28945</v>
      </c>
      <c r="Z2790" t="s">
        <v>28946</v>
      </c>
    </row>
    <row r="2791" spans="1:31" x14ac:dyDescent="0.25">
      <c r="A2791" t="s">
        <v>14564</v>
      </c>
      <c r="B2791" t="s">
        <v>28947</v>
      </c>
      <c r="C2791" t="str">
        <f>T("176.210")</f>
        <v>176.210</v>
      </c>
      <c r="D2791" t="str">
        <f>T("177.2800")</f>
        <v>177.2800</v>
      </c>
      <c r="X2791" t="s">
        <v>28948</v>
      </c>
      <c r="Y2791" t="s">
        <v>28949</v>
      </c>
      <c r="Z2791" t="s">
        <v>28950</v>
      </c>
    </row>
    <row r="2792" spans="1:31" x14ac:dyDescent="0.25">
      <c r="A2792" t="s">
        <v>14565</v>
      </c>
      <c r="B2792" t="s">
        <v>28951</v>
      </c>
      <c r="C2792" t="str">
        <f>T("175.300")</f>
        <v>175.300</v>
      </c>
      <c r="D2792" t="str">
        <f>T("176.170")</f>
        <v>176.170</v>
      </c>
      <c r="E2792" t="str">
        <f>T("176.180")</f>
        <v>176.180</v>
      </c>
      <c r="F2792" t="str">
        <f>T("176.210")</f>
        <v>176.210</v>
      </c>
      <c r="X2792" t="s">
        <v>28952</v>
      </c>
      <c r="Y2792" t="s">
        <v>28953</v>
      </c>
    </row>
    <row r="2793" spans="1:31" x14ac:dyDescent="0.25">
      <c r="A2793" t="s">
        <v>14566</v>
      </c>
      <c r="B2793" t="s">
        <v>28954</v>
      </c>
      <c r="C2793" t="str">
        <f>T("176.170")</f>
        <v>176.170</v>
      </c>
      <c r="X2793" t="s">
        <v>28954</v>
      </c>
      <c r="Y2793" t="s">
        <v>28955</v>
      </c>
      <c r="Z2793" t="s">
        <v>28956</v>
      </c>
      <c r="AA2793" t="s">
        <v>28957</v>
      </c>
      <c r="AB2793" t="s">
        <v>28958</v>
      </c>
      <c r="AC2793" t="s">
        <v>28959</v>
      </c>
      <c r="AD2793" t="s">
        <v>28960</v>
      </c>
      <c r="AE2793" t="s">
        <v>28961</v>
      </c>
    </row>
    <row r="2794" spans="1:31" x14ac:dyDescent="0.25">
      <c r="A2794" t="s">
        <v>14567</v>
      </c>
      <c r="B2794" t="s">
        <v>28962</v>
      </c>
      <c r="C2794" t="str">
        <f>T("176.210")</f>
        <v>176.210</v>
      </c>
      <c r="D2794" t="str">
        <f>T("177.2800")</f>
        <v>177.2800</v>
      </c>
      <c r="X2794" t="s">
        <v>28963</v>
      </c>
      <c r="Y2794" t="s">
        <v>28964</v>
      </c>
    </row>
    <row r="2795" spans="1:31" x14ac:dyDescent="0.25">
      <c r="A2795" t="s">
        <v>14568</v>
      </c>
      <c r="B2795" t="s">
        <v>28965</v>
      </c>
      <c r="C2795" t="str">
        <f>T("176.180")</f>
        <v>176.180</v>
      </c>
      <c r="X2795" t="s">
        <v>28966</v>
      </c>
      <c r="Y2795" t="s">
        <v>28967</v>
      </c>
    </row>
    <row r="2796" spans="1:31" x14ac:dyDescent="0.25">
      <c r="A2796" t="s">
        <v>14569</v>
      </c>
      <c r="B2796" t="s">
        <v>28968</v>
      </c>
      <c r="C2796" t="str">
        <f>T("175.300")</f>
        <v>175.300</v>
      </c>
      <c r="D2796" t="str">
        <f>T("177.1390")</f>
        <v>177.1390</v>
      </c>
      <c r="E2796" t="str">
        <f>T("177.1650")</f>
        <v>177.1650</v>
      </c>
      <c r="X2796" t="s">
        <v>28968</v>
      </c>
      <c r="Y2796" t="s">
        <v>28969</v>
      </c>
      <c r="Z2796" t="s">
        <v>28970</v>
      </c>
    </row>
    <row r="2797" spans="1:31" x14ac:dyDescent="0.25">
      <c r="A2797" t="s">
        <v>14570</v>
      </c>
      <c r="B2797" t="s">
        <v>28971</v>
      </c>
      <c r="C2797" t="str">
        <f>T("176.170")</f>
        <v>176.170</v>
      </c>
      <c r="X2797" t="s">
        <v>28972</v>
      </c>
      <c r="Y2797" t="s">
        <v>28973</v>
      </c>
    </row>
    <row r="2798" spans="1:31" x14ac:dyDescent="0.25">
      <c r="A2798" t="s">
        <v>14572</v>
      </c>
      <c r="B2798" t="s">
        <v>28974</v>
      </c>
      <c r="C2798" t="str">
        <f>T("175.105")</f>
        <v>175.105</v>
      </c>
      <c r="D2798" t="str">
        <f>T("175.300")</f>
        <v>175.300</v>
      </c>
      <c r="X2798" t="s">
        <v>28974</v>
      </c>
      <c r="Y2798" t="s">
        <v>28975</v>
      </c>
    </row>
    <row r="2799" spans="1:31" x14ac:dyDescent="0.25">
      <c r="A2799" t="s">
        <v>14573</v>
      </c>
      <c r="B2799" t="s">
        <v>28976</v>
      </c>
      <c r="C2799" t="str">
        <f>T("175.105")</f>
        <v>175.105</v>
      </c>
      <c r="D2799" t="str">
        <f>T("175.300")</f>
        <v>175.300</v>
      </c>
      <c r="X2799" t="s">
        <v>28976</v>
      </c>
      <c r="Y2799" t="s">
        <v>28977</v>
      </c>
    </row>
    <row r="2800" spans="1:31" x14ac:dyDescent="0.25">
      <c r="A2800" t="s">
        <v>14574</v>
      </c>
      <c r="B2800" t="s">
        <v>28978</v>
      </c>
      <c r="C2800" t="str">
        <f>T("176.210")</f>
        <v>176.210</v>
      </c>
      <c r="X2800" t="s">
        <v>28978</v>
      </c>
    </row>
    <row r="2801" spans="1:29" x14ac:dyDescent="0.25">
      <c r="A2801" t="s">
        <v>14575</v>
      </c>
      <c r="B2801" t="s">
        <v>28979</v>
      </c>
      <c r="C2801" t="str">
        <f>T("176.180")</f>
        <v>176.180</v>
      </c>
      <c r="X2801" t="s">
        <v>28980</v>
      </c>
    </row>
    <row r="2802" spans="1:29" x14ac:dyDescent="0.25">
      <c r="A2802" t="s">
        <v>14576</v>
      </c>
      <c r="B2802" t="s">
        <v>28981</v>
      </c>
      <c r="C2802" t="str">
        <f>T("176.210")</f>
        <v>176.210</v>
      </c>
      <c r="X2802" t="s">
        <v>28981</v>
      </c>
      <c r="Y2802" t="s">
        <v>28982</v>
      </c>
      <c r="Z2802" t="s">
        <v>28983</v>
      </c>
      <c r="AA2802" t="s">
        <v>28984</v>
      </c>
      <c r="AB2802" t="s">
        <v>28985</v>
      </c>
    </row>
    <row r="2803" spans="1:29" x14ac:dyDescent="0.25">
      <c r="A2803" t="s">
        <v>14577</v>
      </c>
      <c r="B2803" t="s">
        <v>28986</v>
      </c>
      <c r="C2803" t="str">
        <f>T("176.210")</f>
        <v>176.210</v>
      </c>
      <c r="X2803" t="s">
        <v>28986</v>
      </c>
      <c r="Y2803" t="s">
        <v>28987</v>
      </c>
      <c r="Z2803" t="s">
        <v>28988</v>
      </c>
      <c r="AA2803" t="s">
        <v>28989</v>
      </c>
      <c r="AB2803" t="s">
        <v>28990</v>
      </c>
      <c r="AC2803" t="s">
        <v>28991</v>
      </c>
    </row>
    <row r="2804" spans="1:29" x14ac:dyDescent="0.25">
      <c r="A2804" t="s">
        <v>14578</v>
      </c>
      <c r="B2804" t="s">
        <v>28992</v>
      </c>
      <c r="C2804" t="str">
        <f>T("175.300")</f>
        <v>175.300</v>
      </c>
      <c r="D2804" t="str">
        <f>T("176.180")</f>
        <v>176.180</v>
      </c>
      <c r="E2804" t="str">
        <f>T("176.210")</f>
        <v>176.210</v>
      </c>
      <c r="X2804" t="s">
        <v>28992</v>
      </c>
      <c r="Y2804" t="s">
        <v>28993</v>
      </c>
      <c r="Z2804" t="s">
        <v>28994</v>
      </c>
      <c r="AA2804" t="s">
        <v>28995</v>
      </c>
      <c r="AB2804" t="s">
        <v>28996</v>
      </c>
    </row>
    <row r="2805" spans="1:29" x14ac:dyDescent="0.25">
      <c r="A2805" t="s">
        <v>14580</v>
      </c>
      <c r="B2805" t="s">
        <v>28997</v>
      </c>
      <c r="C2805" t="str">
        <f>T("176.210")</f>
        <v>176.210</v>
      </c>
      <c r="D2805" t="str">
        <f>T("177.2800")</f>
        <v>177.2800</v>
      </c>
      <c r="X2805" t="s">
        <v>28998</v>
      </c>
      <c r="Y2805" t="s">
        <v>28999</v>
      </c>
      <c r="Z2805" t="s">
        <v>29000</v>
      </c>
      <c r="AA2805" t="s">
        <v>29001</v>
      </c>
    </row>
    <row r="2806" spans="1:29" x14ac:dyDescent="0.25">
      <c r="A2806" t="s">
        <v>14581</v>
      </c>
      <c r="B2806" t="s">
        <v>29002</v>
      </c>
      <c r="C2806" t="str">
        <f>T("175.300")</f>
        <v>175.300</v>
      </c>
      <c r="X2806" t="s">
        <v>29002</v>
      </c>
      <c r="Y2806" t="s">
        <v>29003</v>
      </c>
      <c r="Z2806" t="s">
        <v>29004</v>
      </c>
    </row>
    <row r="2807" spans="1:29" x14ac:dyDescent="0.25">
      <c r="A2807" t="s">
        <v>14582</v>
      </c>
      <c r="B2807" t="s">
        <v>29005</v>
      </c>
      <c r="C2807" t="str">
        <f>T("175.300")</f>
        <v>175.300</v>
      </c>
      <c r="X2807" t="s">
        <v>29005</v>
      </c>
      <c r="Y2807" t="s">
        <v>29006</v>
      </c>
    </row>
    <row r="2808" spans="1:29" x14ac:dyDescent="0.25">
      <c r="A2808" t="s">
        <v>14583</v>
      </c>
      <c r="B2808" t="s">
        <v>29007</v>
      </c>
      <c r="X2808" t="s">
        <v>29007</v>
      </c>
      <c r="Y2808" t="s">
        <v>29008</v>
      </c>
    </row>
    <row r="2809" spans="1:29" x14ac:dyDescent="0.25">
      <c r="A2809" t="s">
        <v>14584</v>
      </c>
      <c r="B2809" t="s">
        <v>29009</v>
      </c>
      <c r="C2809" t="str">
        <f>T("176.300")</f>
        <v>176.300</v>
      </c>
      <c r="D2809" t="str">
        <f>T("178.1010")</f>
        <v>178.1010</v>
      </c>
      <c r="X2809" t="s">
        <v>29010</v>
      </c>
      <c r="Y2809" t="s">
        <v>29011</v>
      </c>
    </row>
    <row r="2810" spans="1:29" x14ac:dyDescent="0.25">
      <c r="A2810" t="s">
        <v>14585</v>
      </c>
      <c r="B2810" t="s">
        <v>29012</v>
      </c>
      <c r="C2810" t="str">
        <f>T("178.1010")</f>
        <v>178.1010</v>
      </c>
      <c r="X2810" t="s">
        <v>29013</v>
      </c>
      <c r="Y2810" t="s">
        <v>29014</v>
      </c>
      <c r="Z2810" t="s">
        <v>29015</v>
      </c>
    </row>
    <row r="2811" spans="1:29" x14ac:dyDescent="0.25">
      <c r="A2811" t="s">
        <v>14586</v>
      </c>
      <c r="B2811" t="s">
        <v>29016</v>
      </c>
      <c r="C2811" t="str">
        <f>T("178.3130")</f>
        <v>178.3130</v>
      </c>
      <c r="X2811" t="s">
        <v>29016</v>
      </c>
    </row>
    <row r="2812" spans="1:29" x14ac:dyDescent="0.25">
      <c r="A2812" t="s">
        <v>14587</v>
      </c>
      <c r="B2812" t="s">
        <v>29017</v>
      </c>
      <c r="C2812" t="str">
        <f>T("175.105")</f>
        <v>175.105</v>
      </c>
      <c r="D2812" t="str">
        <f>T("176.180")</f>
        <v>176.180</v>
      </c>
      <c r="X2812" t="s">
        <v>29017</v>
      </c>
      <c r="Y2812" t="s">
        <v>29018</v>
      </c>
      <c r="Z2812" t="s">
        <v>29019</v>
      </c>
    </row>
    <row r="2813" spans="1:29" x14ac:dyDescent="0.25">
      <c r="A2813" t="s">
        <v>14588</v>
      </c>
      <c r="B2813" t="s">
        <v>29020</v>
      </c>
      <c r="C2813" t="str">
        <f>T("175.105")</f>
        <v>175.105</v>
      </c>
      <c r="X2813" t="s">
        <v>29020</v>
      </c>
    </row>
    <row r="2814" spans="1:29" x14ac:dyDescent="0.25">
      <c r="A2814" t="s">
        <v>14589</v>
      </c>
      <c r="B2814" t="s">
        <v>29021</v>
      </c>
      <c r="C2814" t="str">
        <f>T("176.180")</f>
        <v>176.180</v>
      </c>
      <c r="X2814" t="s">
        <v>29022</v>
      </c>
      <c r="Y2814" t="s">
        <v>29023</v>
      </c>
      <c r="Z2814" t="s">
        <v>29021</v>
      </c>
      <c r="AA2814" t="s">
        <v>29024</v>
      </c>
    </row>
    <row r="2815" spans="1:29" x14ac:dyDescent="0.25">
      <c r="A2815" t="s">
        <v>14590</v>
      </c>
      <c r="B2815" t="s">
        <v>29025</v>
      </c>
      <c r="C2815" t="str">
        <f>T("177.2260")</f>
        <v>177.2260</v>
      </c>
      <c r="X2815" t="s">
        <v>29026</v>
      </c>
      <c r="Y2815" t="s">
        <v>29027</v>
      </c>
    </row>
    <row r="2816" spans="1:29" x14ac:dyDescent="0.25">
      <c r="A2816" t="s">
        <v>14591</v>
      </c>
      <c r="B2816" t="s">
        <v>29028</v>
      </c>
      <c r="C2816" t="str">
        <f>T("181.30")</f>
        <v>181.30</v>
      </c>
      <c r="X2816" t="s">
        <v>29028</v>
      </c>
      <c r="Y2816" t="s">
        <v>29029</v>
      </c>
    </row>
    <row r="2817" spans="1:26" x14ac:dyDescent="0.25">
      <c r="A2817" t="s">
        <v>14592</v>
      </c>
      <c r="B2817" t="s">
        <v>29030</v>
      </c>
      <c r="C2817" t="str">
        <f>T("175.105")</f>
        <v>175.105</v>
      </c>
      <c r="D2817" t="str">
        <f>T("175.300")</f>
        <v>175.300</v>
      </c>
      <c r="X2817" t="s">
        <v>29030</v>
      </c>
    </row>
    <row r="2818" spans="1:26" x14ac:dyDescent="0.25">
      <c r="A2818" t="s">
        <v>14593</v>
      </c>
      <c r="B2818" t="s">
        <v>29031</v>
      </c>
      <c r="C2818" t="str">
        <f>T("175.105")</f>
        <v>175.105</v>
      </c>
      <c r="D2818" t="str">
        <f>T("175.300")</f>
        <v>175.300</v>
      </c>
      <c r="E2818" t="str">
        <f>T("176.200")</f>
        <v>176.200</v>
      </c>
      <c r="F2818" t="str">
        <f>T("178.3120")</f>
        <v>178.3120</v>
      </c>
      <c r="G2818" t="str">
        <f>T("178.3800")</f>
        <v>178.3800</v>
      </c>
      <c r="H2818" t="str">
        <f>T("178.3850")</f>
        <v>178.3850</v>
      </c>
      <c r="I2818" t="str">
        <f>T("178.3870")</f>
        <v>178.3870</v>
      </c>
      <c r="X2818" t="s">
        <v>29031</v>
      </c>
    </row>
    <row r="2819" spans="1:26" x14ac:dyDescent="0.25">
      <c r="A2819" t="s">
        <v>14594</v>
      </c>
      <c r="B2819" t="s">
        <v>29032</v>
      </c>
      <c r="C2819" t="str">
        <f>T("175.105")</f>
        <v>175.105</v>
      </c>
      <c r="D2819" t="str">
        <f>T("175.300")</f>
        <v>175.300</v>
      </c>
      <c r="E2819" t="str">
        <f>T("176.200")</f>
        <v>176.200</v>
      </c>
      <c r="F2819" t="str">
        <f>T("178.3120")</f>
        <v>178.3120</v>
      </c>
      <c r="G2819" t="str">
        <f>T("178.3800")</f>
        <v>178.3800</v>
      </c>
      <c r="H2819" t="str">
        <f>T("178.3850")</f>
        <v>178.3850</v>
      </c>
      <c r="I2819" t="str">
        <f>T("178.3870")</f>
        <v>178.3870</v>
      </c>
      <c r="X2819" t="s">
        <v>29032</v>
      </c>
    </row>
    <row r="2820" spans="1:26" x14ac:dyDescent="0.25">
      <c r="A2820" t="s">
        <v>14595</v>
      </c>
      <c r="B2820" t="s">
        <v>29033</v>
      </c>
      <c r="C2820" t="str">
        <f>T("175.105")</f>
        <v>175.105</v>
      </c>
      <c r="D2820" t="str">
        <f>T("175.300")</f>
        <v>175.300</v>
      </c>
      <c r="E2820" t="str">
        <f>T("176.200")</f>
        <v>176.200</v>
      </c>
      <c r="F2820" t="str">
        <f>T("178.3120")</f>
        <v>178.3120</v>
      </c>
      <c r="G2820" t="str">
        <f>T("178.3800")</f>
        <v>178.3800</v>
      </c>
      <c r="H2820" t="str">
        <f>T("178.3850")</f>
        <v>178.3850</v>
      </c>
      <c r="I2820" t="str">
        <f>T("178.3870")</f>
        <v>178.3870</v>
      </c>
      <c r="X2820" t="s">
        <v>29033</v>
      </c>
    </row>
    <row r="2821" spans="1:26" x14ac:dyDescent="0.25">
      <c r="A2821" t="s">
        <v>14596</v>
      </c>
      <c r="B2821" t="s">
        <v>29034</v>
      </c>
      <c r="C2821" t="str">
        <f>T("175.105")</f>
        <v>175.105</v>
      </c>
      <c r="D2821" t="str">
        <f>T("175.300")</f>
        <v>175.300</v>
      </c>
      <c r="X2821" t="s">
        <v>29034</v>
      </c>
    </row>
    <row r="2822" spans="1:26" x14ac:dyDescent="0.25">
      <c r="A2822" t="s">
        <v>14597</v>
      </c>
      <c r="B2822" t="s">
        <v>29035</v>
      </c>
      <c r="C2822" t="str">
        <f>T("175.300")</f>
        <v>175.300</v>
      </c>
      <c r="D2822" t="str">
        <f>T("176.180")</f>
        <v>176.180</v>
      </c>
      <c r="E2822" t="str">
        <f>T("176.210")</f>
        <v>176.210</v>
      </c>
      <c r="F2822" t="str">
        <f>T("177.2800")</f>
        <v>177.2800</v>
      </c>
      <c r="X2822" t="s">
        <v>29036</v>
      </c>
    </row>
    <row r="2823" spans="1:26" x14ac:dyDescent="0.25">
      <c r="A2823" t="s">
        <v>14598</v>
      </c>
      <c r="B2823" t="s">
        <v>29037</v>
      </c>
      <c r="C2823" t="str">
        <f>T("176.210")</f>
        <v>176.210</v>
      </c>
      <c r="D2823" t="str">
        <f>T("177.2800")</f>
        <v>177.2800</v>
      </c>
      <c r="X2823" t="s">
        <v>29038</v>
      </c>
    </row>
    <row r="2824" spans="1:26" x14ac:dyDescent="0.25">
      <c r="A2824" t="s">
        <v>14599</v>
      </c>
      <c r="B2824" t="s">
        <v>29039</v>
      </c>
      <c r="C2824" t="str">
        <f>T("175.105")</f>
        <v>175.105</v>
      </c>
      <c r="D2824" t="str">
        <f>T("175.320")</f>
        <v>175.320</v>
      </c>
      <c r="E2824" t="str">
        <f>T("176.170")</f>
        <v>176.170</v>
      </c>
      <c r="F2824" t="str">
        <f>T("176.180")</f>
        <v>176.180</v>
      </c>
      <c r="G2824" t="str">
        <f>T("177.1200")</f>
        <v>177.1200</v>
      </c>
      <c r="H2824" t="str">
        <f>T("177.1630")</f>
        <v>177.1630</v>
      </c>
      <c r="X2824" t="s">
        <v>29039</v>
      </c>
      <c r="Y2824" t="s">
        <v>29040</v>
      </c>
      <c r="Z2824" t="s">
        <v>29041</v>
      </c>
    </row>
    <row r="2825" spans="1:26" x14ac:dyDescent="0.25">
      <c r="A2825" t="s">
        <v>14600</v>
      </c>
      <c r="B2825" t="s">
        <v>29042</v>
      </c>
      <c r="X2825" t="s">
        <v>29042</v>
      </c>
      <c r="Y2825" t="s">
        <v>29043</v>
      </c>
      <c r="Z2825" t="s">
        <v>29044</v>
      </c>
    </row>
    <row r="2826" spans="1:26" x14ac:dyDescent="0.25">
      <c r="A2826" t="s">
        <v>14601</v>
      </c>
      <c r="B2826" t="s">
        <v>29045</v>
      </c>
      <c r="X2826" t="s">
        <v>29045</v>
      </c>
      <c r="Y2826" t="s">
        <v>29046</v>
      </c>
      <c r="Z2826" t="s">
        <v>29047</v>
      </c>
    </row>
    <row r="2827" spans="1:26" x14ac:dyDescent="0.25">
      <c r="A2827" t="s">
        <v>14602</v>
      </c>
      <c r="B2827" t="s">
        <v>29048</v>
      </c>
      <c r="C2827" t="str">
        <f>T("176.170")</f>
        <v>176.170</v>
      </c>
      <c r="X2827" t="s">
        <v>29048</v>
      </c>
    </row>
    <row r="2828" spans="1:26" x14ac:dyDescent="0.25">
      <c r="A2828" t="s">
        <v>14603</v>
      </c>
      <c r="B2828" t="s">
        <v>29049</v>
      </c>
      <c r="C2828" t="str">
        <f>T("176.210")</f>
        <v>176.210</v>
      </c>
      <c r="X2828" t="s">
        <v>29050</v>
      </c>
      <c r="Y2828" t="s">
        <v>29051</v>
      </c>
    </row>
    <row r="2829" spans="1:26" x14ac:dyDescent="0.25">
      <c r="A2829" t="s">
        <v>14604</v>
      </c>
      <c r="B2829" t="s">
        <v>29052</v>
      </c>
      <c r="C2829" t="str">
        <f>T("175.300")</f>
        <v>175.300</v>
      </c>
      <c r="X2829" t="s">
        <v>29052</v>
      </c>
    </row>
    <row r="2830" spans="1:26" x14ac:dyDescent="0.25">
      <c r="A2830" t="s">
        <v>14605</v>
      </c>
      <c r="B2830" t="s">
        <v>29053</v>
      </c>
      <c r="C2830" t="str">
        <f>T("176.180")</f>
        <v>176.180</v>
      </c>
      <c r="X2830" t="s">
        <v>29053</v>
      </c>
    </row>
    <row r="2831" spans="1:26" x14ac:dyDescent="0.25">
      <c r="A2831" t="s">
        <v>14606</v>
      </c>
      <c r="B2831" t="s">
        <v>29054</v>
      </c>
      <c r="C2831" t="str">
        <f>T("175.300")</f>
        <v>175.300</v>
      </c>
      <c r="X2831" t="s">
        <v>29054</v>
      </c>
    </row>
    <row r="2832" spans="1:26" x14ac:dyDescent="0.25">
      <c r="A2832" t="s">
        <v>14607</v>
      </c>
      <c r="B2832" t="s">
        <v>29055</v>
      </c>
      <c r="C2832" t="str">
        <f>T("178.3400")</f>
        <v>178.3400</v>
      </c>
      <c r="X2832" t="s">
        <v>29056</v>
      </c>
      <c r="Y2832" t="s">
        <v>29057</v>
      </c>
    </row>
    <row r="2833" spans="1:30" x14ac:dyDescent="0.25">
      <c r="A2833" t="s">
        <v>14608</v>
      </c>
      <c r="B2833" t="s">
        <v>29058</v>
      </c>
      <c r="C2833" t="str">
        <f>T("177.2260")</f>
        <v>177.2260</v>
      </c>
      <c r="X2833" t="s">
        <v>29059</v>
      </c>
      <c r="Y2833" t="s">
        <v>29060</v>
      </c>
    </row>
    <row r="2834" spans="1:30" x14ac:dyDescent="0.25">
      <c r="A2834" t="s">
        <v>14609</v>
      </c>
      <c r="B2834" t="s">
        <v>29061</v>
      </c>
      <c r="X2834" t="s">
        <v>29061</v>
      </c>
    </row>
    <row r="2835" spans="1:30" x14ac:dyDescent="0.25">
      <c r="A2835" t="s">
        <v>14610</v>
      </c>
      <c r="B2835" t="s">
        <v>29062</v>
      </c>
      <c r="C2835" t="str">
        <f>T("175.105")</f>
        <v>175.105</v>
      </c>
      <c r="X2835" t="s">
        <v>29063</v>
      </c>
      <c r="Y2835" t="s">
        <v>29064</v>
      </c>
      <c r="Z2835" t="s">
        <v>29065</v>
      </c>
    </row>
    <row r="2836" spans="1:30" x14ac:dyDescent="0.25">
      <c r="A2836" t="s">
        <v>29066</v>
      </c>
      <c r="B2836" t="s">
        <v>29067</v>
      </c>
      <c r="C2836" t="str">
        <f>T("177.2260")</f>
        <v>177.2260</v>
      </c>
      <c r="X2836" t="s">
        <v>29068</v>
      </c>
      <c r="Y2836" t="s">
        <v>29069</v>
      </c>
    </row>
    <row r="2837" spans="1:30" x14ac:dyDescent="0.25">
      <c r="A2837" t="s">
        <v>14611</v>
      </c>
      <c r="B2837" t="s">
        <v>29070</v>
      </c>
      <c r="C2837" t="str">
        <f>T("177.2260")</f>
        <v>177.2260</v>
      </c>
      <c r="X2837" t="s">
        <v>29071</v>
      </c>
      <c r="Y2837" t="s">
        <v>29072</v>
      </c>
      <c r="Z2837" t="s">
        <v>29073</v>
      </c>
    </row>
    <row r="2838" spans="1:30" x14ac:dyDescent="0.25">
      <c r="A2838" t="s">
        <v>14612</v>
      </c>
      <c r="B2838" t="s">
        <v>29074</v>
      </c>
      <c r="C2838" t="str">
        <f>T("178.1010")</f>
        <v>178.1010</v>
      </c>
      <c r="X2838" t="s">
        <v>29075</v>
      </c>
      <c r="Y2838" t="s">
        <v>29076</v>
      </c>
      <c r="Z2838" t="s">
        <v>29077</v>
      </c>
    </row>
    <row r="2839" spans="1:30" x14ac:dyDescent="0.25">
      <c r="A2839" t="s">
        <v>14613</v>
      </c>
      <c r="B2839" t="s">
        <v>29078</v>
      </c>
      <c r="C2839" t="str">
        <f>T("175.105")</f>
        <v>175.105</v>
      </c>
      <c r="X2839" t="s">
        <v>29078</v>
      </c>
      <c r="Y2839" t="s">
        <v>29079</v>
      </c>
    </row>
    <row r="2840" spans="1:30" x14ac:dyDescent="0.25">
      <c r="A2840" t="s">
        <v>14614</v>
      </c>
      <c r="B2840" t="s">
        <v>29080</v>
      </c>
      <c r="C2840" t="str">
        <f>T("177.1640")</f>
        <v>177.1640</v>
      </c>
      <c r="X2840" t="s">
        <v>29080</v>
      </c>
      <c r="Y2840" t="s">
        <v>29081</v>
      </c>
      <c r="Z2840" t="s">
        <v>29082</v>
      </c>
      <c r="AA2840" t="s">
        <v>29083</v>
      </c>
      <c r="AB2840" t="s">
        <v>29084</v>
      </c>
      <c r="AC2840" t="s">
        <v>29085</v>
      </c>
      <c r="AD2840" t="s">
        <v>29086</v>
      </c>
    </row>
    <row r="2841" spans="1:30" x14ac:dyDescent="0.25">
      <c r="A2841" t="s">
        <v>14615</v>
      </c>
      <c r="B2841" t="s">
        <v>29087</v>
      </c>
      <c r="C2841" t="str">
        <f>T("175.320")</f>
        <v>175.320</v>
      </c>
      <c r="D2841" t="str">
        <f>T("176.170")</f>
        <v>176.170</v>
      </c>
      <c r="E2841" t="str">
        <f>T("176.180")</f>
        <v>176.180</v>
      </c>
      <c r="X2841" t="s">
        <v>29087</v>
      </c>
      <c r="Y2841" t="s">
        <v>29088</v>
      </c>
      <c r="Z2841" t="s">
        <v>29089</v>
      </c>
      <c r="AA2841" t="s">
        <v>29090</v>
      </c>
      <c r="AB2841" t="s">
        <v>29091</v>
      </c>
    </row>
    <row r="2842" spans="1:30" x14ac:dyDescent="0.25">
      <c r="A2842" t="s">
        <v>14616</v>
      </c>
      <c r="B2842" t="s">
        <v>29092</v>
      </c>
      <c r="C2842" t="str">
        <f>T("177.1200")</f>
        <v>177.1200</v>
      </c>
      <c r="D2842" t="str">
        <f>T("177.1520")</f>
        <v>177.1520</v>
      </c>
      <c r="E2842" t="str">
        <f>T("179.45")</f>
        <v>179.45</v>
      </c>
      <c r="X2842" t="s">
        <v>29092</v>
      </c>
      <c r="Y2842" t="s">
        <v>29093</v>
      </c>
      <c r="Z2842" t="s">
        <v>29094</v>
      </c>
      <c r="AA2842" t="s">
        <v>29095</v>
      </c>
      <c r="AB2842" t="s">
        <v>29096</v>
      </c>
    </row>
    <row r="2843" spans="1:30" x14ac:dyDescent="0.25">
      <c r="A2843" t="s">
        <v>14617</v>
      </c>
      <c r="B2843" t="s">
        <v>29097</v>
      </c>
      <c r="C2843" t="str">
        <f>T("177.1200")</f>
        <v>177.1200</v>
      </c>
      <c r="X2843" t="s">
        <v>29097</v>
      </c>
    </row>
    <row r="2844" spans="1:30" x14ac:dyDescent="0.25">
      <c r="A2844" t="s">
        <v>14618</v>
      </c>
      <c r="B2844" t="s">
        <v>29098</v>
      </c>
      <c r="C2844" t="str">
        <f>T("176.180")</f>
        <v>176.180</v>
      </c>
      <c r="D2844" t="str">
        <f>T("176.260")</f>
        <v>176.260</v>
      </c>
      <c r="X2844" t="s">
        <v>29098</v>
      </c>
    </row>
    <row r="2845" spans="1:30" x14ac:dyDescent="0.25">
      <c r="A2845" t="s">
        <v>14619</v>
      </c>
      <c r="B2845" t="s">
        <v>29099</v>
      </c>
      <c r="C2845" t="str">
        <f>T("176.200")</f>
        <v>176.200</v>
      </c>
      <c r="D2845" t="str">
        <f>T("178.3120")</f>
        <v>178.3120</v>
      </c>
      <c r="E2845" t="str">
        <f>T("178.3800")</f>
        <v>178.3800</v>
      </c>
      <c r="F2845" t="str">
        <f>T("178.3850")</f>
        <v>178.3850</v>
      </c>
      <c r="G2845" t="str">
        <f>T("178.3870")</f>
        <v>178.3870</v>
      </c>
      <c r="X2845" t="s">
        <v>29099</v>
      </c>
    </row>
    <row r="2846" spans="1:30" x14ac:dyDescent="0.25">
      <c r="A2846" t="s">
        <v>14620</v>
      </c>
      <c r="B2846" t="s">
        <v>29100</v>
      </c>
      <c r="C2846" t="str">
        <f>T("176.200")</f>
        <v>176.200</v>
      </c>
      <c r="D2846" t="str">
        <f>T("178.3120")</f>
        <v>178.3120</v>
      </c>
      <c r="E2846" t="str">
        <f>T("178.3800")</f>
        <v>178.3800</v>
      </c>
      <c r="F2846" t="str">
        <f>T("178.3850")</f>
        <v>178.3850</v>
      </c>
      <c r="G2846" t="str">
        <f>T("178.3870")</f>
        <v>178.3870</v>
      </c>
      <c r="X2846" t="s">
        <v>29100</v>
      </c>
      <c r="Y2846" t="s">
        <v>29101</v>
      </c>
      <c r="Z2846" t="s">
        <v>29102</v>
      </c>
      <c r="AA2846" t="s">
        <v>29103</v>
      </c>
    </row>
    <row r="2847" spans="1:30" x14ac:dyDescent="0.25">
      <c r="A2847" t="s">
        <v>14621</v>
      </c>
      <c r="B2847" t="s">
        <v>29104</v>
      </c>
      <c r="C2847" t="str">
        <f>T("176.200")</f>
        <v>176.200</v>
      </c>
      <c r="D2847" t="str">
        <f>T("178.3120")</f>
        <v>178.3120</v>
      </c>
      <c r="E2847" t="str">
        <f>T("178.3800")</f>
        <v>178.3800</v>
      </c>
      <c r="F2847" t="str">
        <f>T("178.3850")</f>
        <v>178.3850</v>
      </c>
      <c r="G2847" t="str">
        <f>T("178.3870")</f>
        <v>178.3870</v>
      </c>
      <c r="X2847" t="s">
        <v>29104</v>
      </c>
    </row>
    <row r="2848" spans="1:30" x14ac:dyDescent="0.25">
      <c r="A2848" t="s">
        <v>14622</v>
      </c>
      <c r="B2848" t="s">
        <v>29105</v>
      </c>
      <c r="C2848" t="str">
        <f>T("175.105")</f>
        <v>175.105</v>
      </c>
      <c r="D2848" t="str">
        <f>T("175.300")</f>
        <v>175.300</v>
      </c>
      <c r="X2848" t="s">
        <v>29105</v>
      </c>
      <c r="Y2848" t="s">
        <v>29106</v>
      </c>
    </row>
    <row r="2849" spans="1:28" x14ac:dyDescent="0.25">
      <c r="A2849" t="s">
        <v>14623</v>
      </c>
      <c r="B2849" t="s">
        <v>29107</v>
      </c>
      <c r="C2849" t="str">
        <f>T("175.300")</f>
        <v>175.300</v>
      </c>
      <c r="D2849" t="str">
        <f>T("177.2800")</f>
        <v>177.2800</v>
      </c>
      <c r="X2849" t="s">
        <v>29107</v>
      </c>
      <c r="Y2849" t="s">
        <v>29108</v>
      </c>
      <c r="Z2849" t="s">
        <v>29109</v>
      </c>
    </row>
    <row r="2850" spans="1:28" x14ac:dyDescent="0.25">
      <c r="A2850" t="s">
        <v>14624</v>
      </c>
      <c r="B2850" t="s">
        <v>29110</v>
      </c>
      <c r="C2850" t="str">
        <f>T("175.300")</f>
        <v>175.300</v>
      </c>
      <c r="D2850" t="str">
        <f>T("176.210")</f>
        <v>176.210</v>
      </c>
      <c r="X2850" t="s">
        <v>29110</v>
      </c>
      <c r="Y2850" t="s">
        <v>29111</v>
      </c>
    </row>
    <row r="2851" spans="1:28" x14ac:dyDescent="0.25">
      <c r="A2851" t="s">
        <v>14625</v>
      </c>
      <c r="B2851" t="s">
        <v>29112</v>
      </c>
      <c r="C2851" t="str">
        <f>T("176.210")</f>
        <v>176.210</v>
      </c>
      <c r="X2851" t="s">
        <v>29113</v>
      </c>
      <c r="Y2851" t="s">
        <v>29114</v>
      </c>
    </row>
    <row r="2852" spans="1:28" x14ac:dyDescent="0.25">
      <c r="A2852" t="s">
        <v>14626</v>
      </c>
      <c r="B2852" t="s">
        <v>29115</v>
      </c>
      <c r="C2852" t="str">
        <f>T("176.170")</f>
        <v>176.170</v>
      </c>
      <c r="X2852" t="s">
        <v>29115</v>
      </c>
      <c r="Y2852" t="s">
        <v>29116</v>
      </c>
    </row>
    <row r="2853" spans="1:28" x14ac:dyDescent="0.25">
      <c r="A2853" t="s">
        <v>14627</v>
      </c>
      <c r="B2853" t="s">
        <v>29117</v>
      </c>
      <c r="C2853" t="str">
        <f>T("175.300")</f>
        <v>175.300</v>
      </c>
      <c r="D2853" t="str">
        <f>T("175.320")</f>
        <v>175.320</v>
      </c>
      <c r="E2853" t="str">
        <f>T("177.1200")</f>
        <v>177.1200</v>
      </c>
      <c r="X2853" t="s">
        <v>29117</v>
      </c>
      <c r="Y2853" t="s">
        <v>29118</v>
      </c>
      <c r="Z2853" t="s">
        <v>29119</v>
      </c>
      <c r="AA2853" t="s">
        <v>29120</v>
      </c>
      <c r="AB2853" t="s">
        <v>29121</v>
      </c>
    </row>
    <row r="2854" spans="1:28" x14ac:dyDescent="0.25">
      <c r="A2854" t="s">
        <v>14628</v>
      </c>
      <c r="B2854" t="s">
        <v>29122</v>
      </c>
      <c r="C2854" t="str">
        <f>T("177.1010")</f>
        <v>177.1010</v>
      </c>
      <c r="X2854" t="s">
        <v>29123</v>
      </c>
      <c r="Y2854" t="s">
        <v>29124</v>
      </c>
    </row>
    <row r="2855" spans="1:28" x14ac:dyDescent="0.25">
      <c r="A2855" t="s">
        <v>14629</v>
      </c>
      <c r="B2855" t="s">
        <v>29125</v>
      </c>
      <c r="C2855" t="str">
        <f>T("177.1010")</f>
        <v>177.1010</v>
      </c>
      <c r="X2855" t="s">
        <v>29126</v>
      </c>
      <c r="Y2855" t="s">
        <v>29127</v>
      </c>
    </row>
    <row r="2856" spans="1:28" x14ac:dyDescent="0.25">
      <c r="A2856" t="s">
        <v>14630</v>
      </c>
      <c r="B2856" t="s">
        <v>29128</v>
      </c>
      <c r="X2856" t="s">
        <v>29128</v>
      </c>
      <c r="Y2856" t="s">
        <v>29129</v>
      </c>
      <c r="Z2856" t="s">
        <v>29130</v>
      </c>
      <c r="AA2856" t="s">
        <v>29131</v>
      </c>
      <c r="AB2856" t="s">
        <v>29132</v>
      </c>
    </row>
    <row r="2857" spans="1:28" x14ac:dyDescent="0.25">
      <c r="A2857" t="s">
        <v>14631</v>
      </c>
      <c r="B2857" t="s">
        <v>29133</v>
      </c>
      <c r="C2857" t="str">
        <f>T("176.210")</f>
        <v>176.210</v>
      </c>
      <c r="X2857" t="s">
        <v>29134</v>
      </c>
    </row>
    <row r="2858" spans="1:28" x14ac:dyDescent="0.25">
      <c r="A2858" t="s">
        <v>14632</v>
      </c>
      <c r="B2858" t="s">
        <v>29135</v>
      </c>
      <c r="C2858" t="str">
        <f>T("175.300")</f>
        <v>175.300</v>
      </c>
      <c r="D2858" t="str">
        <f>T("176.180")</f>
        <v>176.180</v>
      </c>
      <c r="E2858" t="str">
        <f>T("176.210")</f>
        <v>176.210</v>
      </c>
      <c r="F2858" t="str">
        <f>T("177.2800")</f>
        <v>177.2800</v>
      </c>
      <c r="X2858" t="s">
        <v>29135</v>
      </c>
    </row>
    <row r="2859" spans="1:28" x14ac:dyDescent="0.25">
      <c r="A2859" t="s">
        <v>14633</v>
      </c>
      <c r="B2859" t="s">
        <v>29136</v>
      </c>
      <c r="C2859" t="str">
        <f>T("175.300")</f>
        <v>175.300</v>
      </c>
      <c r="D2859" t="str">
        <f>T("176.180")</f>
        <v>176.180</v>
      </c>
      <c r="E2859" t="str">
        <f>T("176.210")</f>
        <v>176.210</v>
      </c>
      <c r="F2859" t="str">
        <f>T("177.2800")</f>
        <v>177.2800</v>
      </c>
      <c r="X2859" t="s">
        <v>29136</v>
      </c>
    </row>
    <row r="2860" spans="1:28" x14ac:dyDescent="0.25">
      <c r="A2860" t="s">
        <v>14634</v>
      </c>
      <c r="B2860" t="s">
        <v>29137</v>
      </c>
      <c r="C2860" t="str">
        <f>T("176.210")</f>
        <v>176.210</v>
      </c>
      <c r="X2860" t="s">
        <v>29137</v>
      </c>
    </row>
    <row r="2861" spans="1:28" x14ac:dyDescent="0.25">
      <c r="A2861" t="s">
        <v>14635</v>
      </c>
      <c r="B2861" t="s">
        <v>29138</v>
      </c>
      <c r="C2861" t="str">
        <f>T("176.170")</f>
        <v>176.170</v>
      </c>
      <c r="D2861" t="str">
        <f>T("176.180")</f>
        <v>176.180</v>
      </c>
      <c r="E2861" t="str">
        <f>T("177.1010")</f>
        <v>177.1010</v>
      </c>
      <c r="X2861" t="s">
        <v>29138</v>
      </c>
      <c r="Y2861" t="s">
        <v>29139</v>
      </c>
    </row>
    <row r="2862" spans="1:28" x14ac:dyDescent="0.25">
      <c r="A2862" t="s">
        <v>14636</v>
      </c>
      <c r="B2862" t="s">
        <v>29140</v>
      </c>
      <c r="C2862" t="str">
        <f>T("175.125")</f>
        <v>175.125</v>
      </c>
      <c r="D2862" t="str">
        <f>T("175.300")</f>
        <v>175.300</v>
      </c>
      <c r="E2862" t="str">
        <f>T("177.1210")</f>
        <v>177.1210</v>
      </c>
      <c r="F2862" t="str">
        <f>T("177.2600")</f>
        <v>177.2600</v>
      </c>
      <c r="G2862" t="str">
        <f>T("178.2010")</f>
        <v>178.2010</v>
      </c>
      <c r="X2862" t="s">
        <v>29140</v>
      </c>
      <c r="Y2862" t="s">
        <v>29141</v>
      </c>
    </row>
    <row r="2863" spans="1:28" x14ac:dyDescent="0.25">
      <c r="A2863" t="s">
        <v>14637</v>
      </c>
      <c r="B2863" t="s">
        <v>29142</v>
      </c>
      <c r="C2863" t="str">
        <f>T("176.210")</f>
        <v>176.210</v>
      </c>
      <c r="X2863" t="s">
        <v>29142</v>
      </c>
    </row>
    <row r="2864" spans="1:28" x14ac:dyDescent="0.25">
      <c r="A2864" t="s">
        <v>14638</v>
      </c>
      <c r="B2864" t="s">
        <v>29143</v>
      </c>
      <c r="X2864" t="s">
        <v>29144</v>
      </c>
      <c r="Y2864" t="s">
        <v>29145</v>
      </c>
      <c r="Z2864" t="s">
        <v>29146</v>
      </c>
    </row>
    <row r="2865" spans="1:29" x14ac:dyDescent="0.25">
      <c r="A2865" t="s">
        <v>14639</v>
      </c>
      <c r="B2865" t="s">
        <v>29147</v>
      </c>
      <c r="C2865" t="str">
        <f>T("175.105")</f>
        <v>175.105</v>
      </c>
      <c r="D2865" t="str">
        <f>T("177.2600")</f>
        <v>177.2600</v>
      </c>
      <c r="X2865" t="s">
        <v>29147</v>
      </c>
      <c r="Y2865" t="s">
        <v>29148</v>
      </c>
      <c r="Z2865" t="s">
        <v>29149</v>
      </c>
    </row>
    <row r="2866" spans="1:29" x14ac:dyDescent="0.25">
      <c r="A2866" t="s">
        <v>14640</v>
      </c>
      <c r="B2866" t="s">
        <v>29150</v>
      </c>
      <c r="C2866" t="str">
        <f>T("175.105")</f>
        <v>175.105</v>
      </c>
      <c r="X2866" t="s">
        <v>29150</v>
      </c>
      <c r="Y2866" t="s">
        <v>29151</v>
      </c>
      <c r="Z2866" t="s">
        <v>29152</v>
      </c>
    </row>
    <row r="2867" spans="1:29" x14ac:dyDescent="0.25">
      <c r="A2867" t="s">
        <v>14641</v>
      </c>
      <c r="B2867" t="s">
        <v>29153</v>
      </c>
      <c r="C2867" t="str">
        <f>T("177.2450")</f>
        <v>177.2450</v>
      </c>
      <c r="X2867" t="s">
        <v>29153</v>
      </c>
      <c r="Y2867" t="s">
        <v>29154</v>
      </c>
      <c r="Z2867" t="s">
        <v>29155</v>
      </c>
    </row>
    <row r="2868" spans="1:29" x14ac:dyDescent="0.25">
      <c r="A2868" t="s">
        <v>14642</v>
      </c>
      <c r="B2868" t="s">
        <v>29156</v>
      </c>
      <c r="C2868" t="str">
        <f>T("175.105")</f>
        <v>175.105</v>
      </c>
      <c r="D2868" t="str">
        <f>T("177.1200")</f>
        <v>177.1200</v>
      </c>
      <c r="E2868" t="str">
        <f>T("177.1520")</f>
        <v>177.1520</v>
      </c>
      <c r="F2868" t="str">
        <f>T("178.1005")</f>
        <v>178.1005</v>
      </c>
      <c r="G2868" t="str">
        <f>T("179.45")</f>
        <v>179.45</v>
      </c>
      <c r="X2868" t="s">
        <v>29156</v>
      </c>
      <c r="Y2868" t="s">
        <v>29157</v>
      </c>
    </row>
    <row r="2869" spans="1:29" x14ac:dyDescent="0.25">
      <c r="A2869" t="s">
        <v>14643</v>
      </c>
      <c r="B2869" t="s">
        <v>29158</v>
      </c>
      <c r="C2869" t="str">
        <f>T("175.105")</f>
        <v>175.105</v>
      </c>
      <c r="X2869" t="s">
        <v>29159</v>
      </c>
      <c r="Y2869" t="s">
        <v>29160</v>
      </c>
      <c r="Z2869" t="s">
        <v>29161</v>
      </c>
    </row>
    <row r="2870" spans="1:29" x14ac:dyDescent="0.25">
      <c r="A2870" t="s">
        <v>14644</v>
      </c>
      <c r="B2870" t="s">
        <v>29162</v>
      </c>
      <c r="C2870" t="str">
        <f>T("177.2260")</f>
        <v>177.2260</v>
      </c>
      <c r="X2870" t="s">
        <v>29162</v>
      </c>
      <c r="Y2870" t="s">
        <v>29163</v>
      </c>
    </row>
    <row r="2871" spans="1:29" x14ac:dyDescent="0.25">
      <c r="A2871" t="s">
        <v>14645</v>
      </c>
      <c r="B2871" t="s">
        <v>29164</v>
      </c>
      <c r="C2871" t="str">
        <f>T("177.2600")</f>
        <v>177.2600</v>
      </c>
      <c r="X2871" t="s">
        <v>29164</v>
      </c>
    </row>
    <row r="2872" spans="1:29" x14ac:dyDescent="0.25">
      <c r="A2872" t="s">
        <v>14646</v>
      </c>
      <c r="B2872" t="s">
        <v>29165</v>
      </c>
      <c r="C2872" t="str">
        <f>T("177.1650")</f>
        <v>177.1650</v>
      </c>
      <c r="X2872" t="s">
        <v>29165</v>
      </c>
    </row>
    <row r="2873" spans="1:29" x14ac:dyDescent="0.25">
      <c r="A2873" t="s">
        <v>14647</v>
      </c>
      <c r="B2873" t="s">
        <v>29166</v>
      </c>
      <c r="C2873" t="str">
        <f>T("177.2600")</f>
        <v>177.2600</v>
      </c>
      <c r="X2873" t="s">
        <v>29166</v>
      </c>
      <c r="Y2873" t="s">
        <v>29167</v>
      </c>
    </row>
    <row r="2874" spans="1:29" x14ac:dyDescent="0.25">
      <c r="A2874" t="s">
        <v>14648</v>
      </c>
      <c r="B2874" t="s">
        <v>29168</v>
      </c>
      <c r="C2874" t="str">
        <f>T("175.105")</f>
        <v>175.105</v>
      </c>
      <c r="D2874" t="str">
        <f>T("177.2600")</f>
        <v>177.2600</v>
      </c>
      <c r="E2874" t="str">
        <f>T("178.3910")</f>
        <v>178.3910</v>
      </c>
      <c r="X2874" t="s">
        <v>29168</v>
      </c>
      <c r="Y2874" t="s">
        <v>29169</v>
      </c>
      <c r="Z2874" t="s">
        <v>29170</v>
      </c>
    </row>
    <row r="2875" spans="1:29" x14ac:dyDescent="0.25">
      <c r="A2875" t="s">
        <v>14649</v>
      </c>
      <c r="B2875" t="s">
        <v>29171</v>
      </c>
      <c r="C2875" t="str">
        <f>T("175.105")</f>
        <v>175.105</v>
      </c>
      <c r="X2875" t="s">
        <v>29172</v>
      </c>
      <c r="Y2875" t="s">
        <v>29173</v>
      </c>
      <c r="Z2875" t="s">
        <v>29174</v>
      </c>
    </row>
    <row r="2876" spans="1:29" x14ac:dyDescent="0.25">
      <c r="A2876" t="s">
        <v>14650</v>
      </c>
      <c r="B2876" t="s">
        <v>29175</v>
      </c>
      <c r="C2876" t="str">
        <f>T("178.3400")</f>
        <v>178.3400</v>
      </c>
      <c r="X2876" t="s">
        <v>29176</v>
      </c>
      <c r="Y2876" t="s">
        <v>29177</v>
      </c>
    </row>
    <row r="2877" spans="1:29" x14ac:dyDescent="0.25">
      <c r="A2877" t="s">
        <v>14651</v>
      </c>
      <c r="B2877" t="s">
        <v>29178</v>
      </c>
      <c r="C2877" t="str">
        <f>T("175.105")</f>
        <v>175.105</v>
      </c>
      <c r="X2877" t="s">
        <v>29179</v>
      </c>
      <c r="Y2877" t="s">
        <v>29180</v>
      </c>
      <c r="Z2877" t="s">
        <v>29181</v>
      </c>
    </row>
    <row r="2878" spans="1:29" x14ac:dyDescent="0.25">
      <c r="A2878" t="s">
        <v>14652</v>
      </c>
      <c r="B2878" t="s">
        <v>29182</v>
      </c>
      <c r="C2878" t="str">
        <f>T("175.105")</f>
        <v>175.105</v>
      </c>
      <c r="X2878" t="s">
        <v>29183</v>
      </c>
      <c r="Y2878" t="s">
        <v>29184</v>
      </c>
      <c r="Z2878" t="s">
        <v>29185</v>
      </c>
      <c r="AA2878" t="s">
        <v>29186</v>
      </c>
      <c r="AB2878" t="s">
        <v>29187</v>
      </c>
      <c r="AC2878" t="s">
        <v>29188</v>
      </c>
    </row>
    <row r="2879" spans="1:29" x14ac:dyDescent="0.25">
      <c r="A2879" t="s">
        <v>14653</v>
      </c>
      <c r="B2879" t="s">
        <v>29189</v>
      </c>
      <c r="C2879" t="str">
        <f>T("178.3400")</f>
        <v>178.3400</v>
      </c>
      <c r="X2879" t="s">
        <v>29190</v>
      </c>
      <c r="Y2879" t="s">
        <v>29191</v>
      </c>
      <c r="Z2879" t="s">
        <v>29192</v>
      </c>
    </row>
    <row r="2880" spans="1:29" x14ac:dyDescent="0.25">
      <c r="A2880" t="s">
        <v>14654</v>
      </c>
      <c r="B2880" t="s">
        <v>29193</v>
      </c>
      <c r="C2880" t="str">
        <f>T("176.300")</f>
        <v>176.300</v>
      </c>
      <c r="X2880" t="s">
        <v>29194</v>
      </c>
    </row>
    <row r="2881" spans="1:26" x14ac:dyDescent="0.25">
      <c r="A2881" t="s">
        <v>14655</v>
      </c>
      <c r="B2881" t="s">
        <v>29195</v>
      </c>
      <c r="C2881" t="str">
        <f>T("177.1655")</f>
        <v>177.1655</v>
      </c>
      <c r="X2881" t="s">
        <v>29195</v>
      </c>
    </row>
    <row r="2882" spans="1:26" x14ac:dyDescent="0.25">
      <c r="A2882" t="s">
        <v>14656</v>
      </c>
      <c r="B2882" t="s">
        <v>29196</v>
      </c>
      <c r="C2882" t="str">
        <f>T("175.105")</f>
        <v>175.105</v>
      </c>
      <c r="D2882" t="str">
        <f>T("175.300")</f>
        <v>175.300</v>
      </c>
      <c r="X2882" t="s">
        <v>29196</v>
      </c>
      <c r="Y2882" t="s">
        <v>29197</v>
      </c>
    </row>
    <row r="2883" spans="1:26" x14ac:dyDescent="0.25">
      <c r="A2883" t="s">
        <v>14657</v>
      </c>
      <c r="B2883" t="s">
        <v>29198</v>
      </c>
      <c r="C2883" t="str">
        <f>T("176.200")</f>
        <v>176.200</v>
      </c>
      <c r="X2883" t="s">
        <v>29198</v>
      </c>
      <c r="Y2883" t="s">
        <v>29199</v>
      </c>
      <c r="Z2883" t="s">
        <v>29200</v>
      </c>
    </row>
    <row r="2884" spans="1:26" x14ac:dyDescent="0.25">
      <c r="A2884" t="s">
        <v>14658</v>
      </c>
      <c r="B2884" t="s">
        <v>29201</v>
      </c>
      <c r="X2884" t="s">
        <v>29202</v>
      </c>
      <c r="Y2884" t="s">
        <v>29201</v>
      </c>
    </row>
    <row r="2885" spans="1:26" x14ac:dyDescent="0.25">
      <c r="A2885" t="s">
        <v>14659</v>
      </c>
      <c r="B2885" t="s">
        <v>29203</v>
      </c>
      <c r="C2885" t="str">
        <f>T("175.105")</f>
        <v>175.105</v>
      </c>
      <c r="X2885" t="s">
        <v>29203</v>
      </c>
      <c r="Y2885" t="s">
        <v>29204</v>
      </c>
      <c r="Z2885" t="s">
        <v>29205</v>
      </c>
    </row>
    <row r="2886" spans="1:26" x14ac:dyDescent="0.25">
      <c r="A2886" t="s">
        <v>14660</v>
      </c>
      <c r="B2886" t="s">
        <v>29206</v>
      </c>
      <c r="C2886" t="str">
        <f>T("175.105")</f>
        <v>175.105</v>
      </c>
      <c r="D2886" t="str">
        <f>T("175.300")</f>
        <v>175.300</v>
      </c>
      <c r="E2886" t="str">
        <f>T("176.200")</f>
        <v>176.200</v>
      </c>
      <c r="F2886" t="str">
        <f>T("178.3120")</f>
        <v>178.3120</v>
      </c>
      <c r="G2886" t="str">
        <f>T("178.3800")</f>
        <v>178.3800</v>
      </c>
      <c r="H2886" t="str">
        <f>T("178.3850")</f>
        <v>178.3850</v>
      </c>
      <c r="I2886" t="str">
        <f>T("178.3870")</f>
        <v>178.3870</v>
      </c>
      <c r="X2886" t="s">
        <v>29206</v>
      </c>
    </row>
    <row r="2887" spans="1:26" x14ac:dyDescent="0.25">
      <c r="A2887" t="s">
        <v>14661</v>
      </c>
      <c r="B2887" t="s">
        <v>29207</v>
      </c>
      <c r="C2887" t="str">
        <f>T("175.105")</f>
        <v>175.105</v>
      </c>
      <c r="D2887" t="str">
        <f>T("175.300")</f>
        <v>175.300</v>
      </c>
      <c r="E2887" t="str">
        <f>T("176.200")</f>
        <v>176.200</v>
      </c>
      <c r="F2887" t="str">
        <f>T("178.3120")</f>
        <v>178.3120</v>
      </c>
      <c r="G2887" t="str">
        <f>T("178.3800")</f>
        <v>178.3800</v>
      </c>
      <c r="H2887" t="str">
        <f>T("178.3850")</f>
        <v>178.3850</v>
      </c>
      <c r="I2887" t="str">
        <f>T("178.3870")</f>
        <v>178.3870</v>
      </c>
      <c r="X2887" t="s">
        <v>29207</v>
      </c>
    </row>
    <row r="2888" spans="1:26" x14ac:dyDescent="0.25">
      <c r="A2888" t="s">
        <v>14662</v>
      </c>
      <c r="B2888" t="s">
        <v>29208</v>
      </c>
      <c r="C2888" t="str">
        <f>T("178.3400")</f>
        <v>178.3400</v>
      </c>
      <c r="X2888" t="s">
        <v>29208</v>
      </c>
      <c r="Y2888" t="s">
        <v>29209</v>
      </c>
      <c r="Z2888" t="s">
        <v>29210</v>
      </c>
    </row>
    <row r="2889" spans="1:26" x14ac:dyDescent="0.25">
      <c r="A2889" t="s">
        <v>14663</v>
      </c>
      <c r="B2889" t="s">
        <v>29211</v>
      </c>
      <c r="C2889" t="str">
        <f>T("175.105")</f>
        <v>175.105</v>
      </c>
      <c r="D2889" t="str">
        <f>T("175.300")</f>
        <v>175.300</v>
      </c>
      <c r="E2889" t="str">
        <f>T("176.200")</f>
        <v>176.200</v>
      </c>
      <c r="F2889" t="str">
        <f>T("178.3120")</f>
        <v>178.3120</v>
      </c>
      <c r="G2889" t="str">
        <f>T("178.3800")</f>
        <v>178.3800</v>
      </c>
      <c r="H2889" t="str">
        <f>T("178.3850")</f>
        <v>178.3850</v>
      </c>
      <c r="I2889" t="str">
        <f>T("178.3870")</f>
        <v>178.3870</v>
      </c>
      <c r="X2889" t="s">
        <v>29211</v>
      </c>
    </row>
    <row r="2890" spans="1:26" x14ac:dyDescent="0.25">
      <c r="A2890" t="s">
        <v>14664</v>
      </c>
      <c r="B2890" t="s">
        <v>29212</v>
      </c>
      <c r="C2890" t="str">
        <f>T("175.105")</f>
        <v>175.105</v>
      </c>
      <c r="D2890" t="str">
        <f>T("175.300")</f>
        <v>175.300</v>
      </c>
      <c r="E2890" t="str">
        <f>T("176.200")</f>
        <v>176.200</v>
      </c>
      <c r="F2890" t="str">
        <f>T("178.3120")</f>
        <v>178.3120</v>
      </c>
      <c r="G2890" t="str">
        <f>T("178.3800")</f>
        <v>178.3800</v>
      </c>
      <c r="H2890" t="str">
        <f>T("178.3850")</f>
        <v>178.3850</v>
      </c>
      <c r="I2890" t="str">
        <f>T("178.3870")</f>
        <v>178.3870</v>
      </c>
      <c r="X2890" t="s">
        <v>29212</v>
      </c>
    </row>
    <row r="2891" spans="1:26" x14ac:dyDescent="0.25">
      <c r="A2891" t="s">
        <v>14665</v>
      </c>
      <c r="B2891" t="s">
        <v>29213</v>
      </c>
      <c r="C2891" t="str">
        <f>T("175.105")</f>
        <v>175.105</v>
      </c>
      <c r="D2891" t="str">
        <f>T("175.300")</f>
        <v>175.300</v>
      </c>
      <c r="E2891" t="str">
        <f>T("176.200")</f>
        <v>176.200</v>
      </c>
      <c r="F2891" t="str">
        <f>T("178.3120")</f>
        <v>178.3120</v>
      </c>
      <c r="G2891" t="str">
        <f>T("178.3800")</f>
        <v>178.3800</v>
      </c>
      <c r="H2891" t="str">
        <f>T("178.3850")</f>
        <v>178.3850</v>
      </c>
      <c r="I2891" t="str">
        <f>T("178.3870")</f>
        <v>178.3870</v>
      </c>
      <c r="X2891" t="s">
        <v>29213</v>
      </c>
    </row>
    <row r="2892" spans="1:26" x14ac:dyDescent="0.25">
      <c r="A2892" t="s">
        <v>14666</v>
      </c>
      <c r="B2892" t="s">
        <v>29214</v>
      </c>
      <c r="C2892" t="str">
        <f>T("175.105")</f>
        <v>175.105</v>
      </c>
      <c r="D2892" t="str">
        <f>T("175.300")</f>
        <v>175.300</v>
      </c>
      <c r="E2892" t="str">
        <f>T("176.200")</f>
        <v>176.200</v>
      </c>
      <c r="F2892" t="str">
        <f>T("178.3120")</f>
        <v>178.3120</v>
      </c>
      <c r="G2892" t="str">
        <f>T("178.3800")</f>
        <v>178.3800</v>
      </c>
      <c r="H2892" t="str">
        <f>T("178.3850")</f>
        <v>178.3850</v>
      </c>
      <c r="I2892" t="str">
        <f>T("178.3870")</f>
        <v>178.3870</v>
      </c>
      <c r="X2892" t="s">
        <v>29214</v>
      </c>
    </row>
    <row r="2893" spans="1:26" x14ac:dyDescent="0.25">
      <c r="A2893" t="s">
        <v>14667</v>
      </c>
      <c r="B2893" t="s">
        <v>29215</v>
      </c>
      <c r="C2893" t="str">
        <f>T("175.300")</f>
        <v>175.300</v>
      </c>
      <c r="D2893" t="str">
        <f>T("176.200")</f>
        <v>176.200</v>
      </c>
      <c r="E2893" t="str">
        <f>T("177.1390")</f>
        <v>177.1390</v>
      </c>
      <c r="F2893" t="str">
        <f>T("178.3120")</f>
        <v>178.3120</v>
      </c>
      <c r="G2893" t="str">
        <f>T("178.3800")</f>
        <v>178.3800</v>
      </c>
      <c r="H2893" t="str">
        <f>T("178.3850")</f>
        <v>178.3850</v>
      </c>
      <c r="I2893" t="str">
        <f>T("178.3870")</f>
        <v>178.3870</v>
      </c>
      <c r="X2893" t="s">
        <v>29215</v>
      </c>
    </row>
    <row r="2894" spans="1:26" x14ac:dyDescent="0.25">
      <c r="A2894" t="s">
        <v>14668</v>
      </c>
      <c r="B2894" t="s">
        <v>29216</v>
      </c>
      <c r="C2894" t="str">
        <f>T("177.2600")</f>
        <v>177.2600</v>
      </c>
      <c r="X2894" t="s">
        <v>29216</v>
      </c>
      <c r="Y2894" t="s">
        <v>29217</v>
      </c>
    </row>
    <row r="2895" spans="1:26" x14ac:dyDescent="0.25">
      <c r="A2895" t="s">
        <v>14669</v>
      </c>
      <c r="B2895" t="s">
        <v>29218</v>
      </c>
      <c r="X2895" t="s">
        <v>29218</v>
      </c>
    </row>
    <row r="2896" spans="1:26" x14ac:dyDescent="0.25">
      <c r="A2896" t="s">
        <v>14670</v>
      </c>
      <c r="B2896" t="s">
        <v>29219</v>
      </c>
      <c r="C2896" t="str">
        <f>T("176.170")</f>
        <v>176.170</v>
      </c>
      <c r="X2896" t="s">
        <v>29219</v>
      </c>
    </row>
    <row r="2897" spans="1:27" x14ac:dyDescent="0.25">
      <c r="A2897" t="s">
        <v>14671</v>
      </c>
      <c r="B2897" t="s">
        <v>29220</v>
      </c>
      <c r="C2897" t="str">
        <f>T("175.105")</f>
        <v>175.105</v>
      </c>
      <c r="X2897" t="s">
        <v>29220</v>
      </c>
    </row>
    <row r="2898" spans="1:27" x14ac:dyDescent="0.25">
      <c r="A2898" t="s">
        <v>14672</v>
      </c>
      <c r="B2898" t="s">
        <v>29221</v>
      </c>
      <c r="C2898" t="str">
        <f>T("178.3710")</f>
        <v>178.3710</v>
      </c>
      <c r="X2898" t="s">
        <v>29222</v>
      </c>
      <c r="Y2898" t="s">
        <v>29223</v>
      </c>
      <c r="Z2898" t="s">
        <v>29224</v>
      </c>
      <c r="AA2898" t="s">
        <v>29225</v>
      </c>
    </row>
    <row r="2899" spans="1:27" x14ac:dyDescent="0.25">
      <c r="A2899" t="s">
        <v>14673</v>
      </c>
      <c r="B2899" t="s">
        <v>29226</v>
      </c>
      <c r="C2899" t="str">
        <f>T("175.105")</f>
        <v>175.105</v>
      </c>
      <c r="D2899" t="str">
        <f>T("175.300")</f>
        <v>175.300</v>
      </c>
      <c r="E2899" t="str">
        <f>T("176.200")</f>
        <v>176.200</v>
      </c>
      <c r="F2899" t="str">
        <f>T("178.3120")</f>
        <v>178.3120</v>
      </c>
      <c r="G2899" t="str">
        <f>T("178.3800")</f>
        <v>178.3800</v>
      </c>
      <c r="H2899" t="str">
        <f>T("178.3850")</f>
        <v>178.3850</v>
      </c>
      <c r="I2899" t="str">
        <f>T("178.3870")</f>
        <v>178.3870</v>
      </c>
      <c r="X2899" t="s">
        <v>29226</v>
      </c>
    </row>
    <row r="2900" spans="1:27" x14ac:dyDescent="0.25">
      <c r="A2900" t="s">
        <v>14674</v>
      </c>
      <c r="B2900" t="s">
        <v>29227</v>
      </c>
      <c r="C2900" t="str">
        <f>T("175.105")</f>
        <v>175.105</v>
      </c>
      <c r="D2900" t="str">
        <f>T("175.300")</f>
        <v>175.300</v>
      </c>
      <c r="E2900" t="str">
        <f>T("176.200")</f>
        <v>176.200</v>
      </c>
      <c r="F2900" t="str">
        <f>T("178.3120")</f>
        <v>178.3120</v>
      </c>
      <c r="G2900" t="str">
        <f>T("178.3800")</f>
        <v>178.3800</v>
      </c>
      <c r="H2900" t="str">
        <f>T("178.3850")</f>
        <v>178.3850</v>
      </c>
      <c r="I2900" t="str">
        <f>T("178.3870")</f>
        <v>178.3870</v>
      </c>
      <c r="X2900" t="s">
        <v>29227</v>
      </c>
    </row>
    <row r="2901" spans="1:27" x14ac:dyDescent="0.25">
      <c r="A2901" t="s">
        <v>14675</v>
      </c>
      <c r="B2901" t="s">
        <v>29228</v>
      </c>
      <c r="C2901" t="str">
        <f>T("175.105")</f>
        <v>175.105</v>
      </c>
      <c r="D2901" t="str">
        <f>T("175.300")</f>
        <v>175.300</v>
      </c>
      <c r="E2901" t="str">
        <f>T("176.200")</f>
        <v>176.200</v>
      </c>
      <c r="F2901" t="str">
        <f>T("178.3120")</f>
        <v>178.3120</v>
      </c>
      <c r="G2901" t="str">
        <f>T("178.3800")</f>
        <v>178.3800</v>
      </c>
      <c r="H2901" t="str">
        <f>T("178.3850")</f>
        <v>178.3850</v>
      </c>
      <c r="I2901" t="str">
        <f>T("178.3870")</f>
        <v>178.3870</v>
      </c>
      <c r="X2901" t="s">
        <v>29228</v>
      </c>
    </row>
    <row r="2902" spans="1:27" x14ac:dyDescent="0.25">
      <c r="A2902" t="s">
        <v>14676</v>
      </c>
      <c r="B2902" t="s">
        <v>29229</v>
      </c>
      <c r="C2902" t="str">
        <f>T("176.200")</f>
        <v>176.200</v>
      </c>
      <c r="D2902" t="str">
        <f>T("178.3120")</f>
        <v>178.3120</v>
      </c>
      <c r="E2902" t="str">
        <f>T("178.3800")</f>
        <v>178.3800</v>
      </c>
      <c r="F2902" t="str">
        <f>T("178.3850")</f>
        <v>178.3850</v>
      </c>
      <c r="G2902" t="str">
        <f>T("178.3870")</f>
        <v>178.3870</v>
      </c>
      <c r="X2902" t="s">
        <v>29230</v>
      </c>
    </row>
    <row r="2903" spans="1:27" x14ac:dyDescent="0.25">
      <c r="A2903" t="s">
        <v>14677</v>
      </c>
      <c r="B2903" t="s">
        <v>29231</v>
      </c>
      <c r="C2903" t="str">
        <f>T("177.1210")</f>
        <v>177.1210</v>
      </c>
      <c r="D2903" t="str">
        <f>T("177.2600")</f>
        <v>177.2600</v>
      </c>
      <c r="X2903" t="s">
        <v>29232</v>
      </c>
      <c r="Y2903" t="s">
        <v>29233</v>
      </c>
      <c r="Z2903" t="s">
        <v>29234</v>
      </c>
      <c r="AA2903" t="s">
        <v>29235</v>
      </c>
    </row>
    <row r="2904" spans="1:27" x14ac:dyDescent="0.25">
      <c r="A2904" t="s">
        <v>14678</v>
      </c>
      <c r="B2904" t="s">
        <v>29236</v>
      </c>
      <c r="C2904" t="str">
        <f>T("175.105")</f>
        <v>175.105</v>
      </c>
      <c r="D2904" t="str">
        <f>T("175.300")</f>
        <v>175.300</v>
      </c>
      <c r="E2904" t="str">
        <f>T("176.180")</f>
        <v>176.180</v>
      </c>
      <c r="F2904" t="str">
        <f>T("177.1200")</f>
        <v>177.1200</v>
      </c>
      <c r="X2904" t="s">
        <v>29236</v>
      </c>
      <c r="Y2904" t="s">
        <v>29237</v>
      </c>
      <c r="Z2904" t="s">
        <v>29238</v>
      </c>
    </row>
    <row r="2905" spans="1:27" x14ac:dyDescent="0.25">
      <c r="A2905" t="s">
        <v>14679</v>
      </c>
      <c r="B2905" t="s">
        <v>29239</v>
      </c>
      <c r="C2905" t="str">
        <f>T("179.45")</f>
        <v>179.45</v>
      </c>
      <c r="X2905" t="s">
        <v>29240</v>
      </c>
      <c r="Y2905" t="s">
        <v>29239</v>
      </c>
    </row>
    <row r="2906" spans="1:27" x14ac:dyDescent="0.25">
      <c r="A2906" t="s">
        <v>14680</v>
      </c>
      <c r="B2906" t="s">
        <v>29241</v>
      </c>
      <c r="X2906" t="s">
        <v>29241</v>
      </c>
    </row>
    <row r="2907" spans="1:27" x14ac:dyDescent="0.25">
      <c r="A2907" t="s">
        <v>14681</v>
      </c>
      <c r="B2907" t="s">
        <v>29242</v>
      </c>
      <c r="X2907" t="s">
        <v>29242</v>
      </c>
    </row>
    <row r="2908" spans="1:27" x14ac:dyDescent="0.25">
      <c r="A2908" t="s">
        <v>14682</v>
      </c>
      <c r="B2908" t="s">
        <v>29243</v>
      </c>
      <c r="C2908" t="str">
        <f>T("177.2600")</f>
        <v>177.2600</v>
      </c>
      <c r="X2908" t="s">
        <v>29243</v>
      </c>
    </row>
    <row r="2909" spans="1:27" x14ac:dyDescent="0.25">
      <c r="A2909" t="s">
        <v>14683</v>
      </c>
      <c r="B2909" t="s">
        <v>29244</v>
      </c>
      <c r="X2909" t="s">
        <v>29244</v>
      </c>
    </row>
    <row r="2910" spans="1:27" x14ac:dyDescent="0.25">
      <c r="A2910" t="s">
        <v>14684</v>
      </c>
      <c r="B2910" t="s">
        <v>29245</v>
      </c>
      <c r="C2910" t="str">
        <f>T("175.105")</f>
        <v>175.105</v>
      </c>
      <c r="D2910" t="str">
        <f>T("175.300")</f>
        <v>175.300</v>
      </c>
      <c r="X2910" t="s">
        <v>29245</v>
      </c>
    </row>
    <row r="2911" spans="1:27" x14ac:dyDescent="0.25">
      <c r="A2911" t="s">
        <v>14685</v>
      </c>
      <c r="B2911" t="s">
        <v>29246</v>
      </c>
      <c r="C2911" t="str">
        <f>T("178.3297")</f>
        <v>178.3297</v>
      </c>
      <c r="X2911" t="s">
        <v>29246</v>
      </c>
    </row>
    <row r="2912" spans="1:27" x14ac:dyDescent="0.25">
      <c r="A2912" t="s">
        <v>14686</v>
      </c>
      <c r="B2912" t="s">
        <v>29247</v>
      </c>
      <c r="C2912" t="str">
        <f>T("175.105")</f>
        <v>175.105</v>
      </c>
      <c r="D2912" t="str">
        <f>T("175.300")</f>
        <v>175.300</v>
      </c>
      <c r="E2912" t="str">
        <f>T("176.200")</f>
        <v>176.200</v>
      </c>
      <c r="F2912" t="str">
        <f>T("178.3120")</f>
        <v>178.3120</v>
      </c>
      <c r="G2912" t="str">
        <f>T("178.3800")</f>
        <v>178.3800</v>
      </c>
      <c r="H2912" t="str">
        <f>T("178.3850")</f>
        <v>178.3850</v>
      </c>
      <c r="I2912" t="str">
        <f>T("178.3870")</f>
        <v>178.3870</v>
      </c>
      <c r="X2912" t="s">
        <v>29247</v>
      </c>
    </row>
    <row r="2913" spans="1:26" x14ac:dyDescent="0.25">
      <c r="A2913" t="s">
        <v>14687</v>
      </c>
      <c r="B2913" t="s">
        <v>29248</v>
      </c>
      <c r="C2913" t="str">
        <f>T("175.105")</f>
        <v>175.105</v>
      </c>
      <c r="D2913" t="str">
        <f>T("175.300")</f>
        <v>175.300</v>
      </c>
      <c r="E2913" t="str">
        <f>T("176.200")</f>
        <v>176.200</v>
      </c>
      <c r="F2913" t="str">
        <f>T("178.3120")</f>
        <v>178.3120</v>
      </c>
      <c r="G2913" t="str">
        <f>T("178.3800")</f>
        <v>178.3800</v>
      </c>
      <c r="H2913" t="str">
        <f>T("178.3850")</f>
        <v>178.3850</v>
      </c>
      <c r="I2913" t="str">
        <f>T("178.3870")</f>
        <v>178.3870</v>
      </c>
      <c r="X2913" t="s">
        <v>29248</v>
      </c>
    </row>
    <row r="2914" spans="1:26" x14ac:dyDescent="0.25">
      <c r="A2914" t="s">
        <v>14688</v>
      </c>
      <c r="B2914" t="s">
        <v>29249</v>
      </c>
      <c r="C2914" t="str">
        <f>T("176.180")</f>
        <v>176.180</v>
      </c>
      <c r="D2914" t="str">
        <f>T("181.30")</f>
        <v>181.30</v>
      </c>
      <c r="X2914" t="s">
        <v>29250</v>
      </c>
    </row>
    <row r="2915" spans="1:26" x14ac:dyDescent="0.25">
      <c r="A2915" t="s">
        <v>14689</v>
      </c>
      <c r="B2915" t="s">
        <v>29251</v>
      </c>
      <c r="C2915" t="str">
        <f>T("177.1330")</f>
        <v>177.1330</v>
      </c>
      <c r="D2915" t="str">
        <f>T("178.1005")</f>
        <v>178.1005</v>
      </c>
      <c r="X2915" t="s">
        <v>29252</v>
      </c>
      <c r="Y2915" t="s">
        <v>29251</v>
      </c>
    </row>
    <row r="2916" spans="1:26" x14ac:dyDescent="0.25">
      <c r="A2916" t="s">
        <v>14690</v>
      </c>
      <c r="B2916" t="s">
        <v>29253</v>
      </c>
      <c r="C2916" t="str">
        <f>T("175.105")</f>
        <v>175.105</v>
      </c>
      <c r="X2916" t="s">
        <v>29253</v>
      </c>
      <c r="Y2916" t="s">
        <v>29254</v>
      </c>
      <c r="Z2916" t="s">
        <v>29255</v>
      </c>
    </row>
    <row r="2917" spans="1:26" x14ac:dyDescent="0.25">
      <c r="A2917" t="s">
        <v>14691</v>
      </c>
      <c r="B2917" t="s">
        <v>29256</v>
      </c>
      <c r="C2917" t="str">
        <f>T("175.105")</f>
        <v>175.105</v>
      </c>
      <c r="X2917" t="s">
        <v>29257</v>
      </c>
    </row>
    <row r="2918" spans="1:26" x14ac:dyDescent="0.25">
      <c r="A2918" t="s">
        <v>14692</v>
      </c>
      <c r="B2918" t="s">
        <v>29258</v>
      </c>
      <c r="C2918" t="str">
        <f>T("175.105")</f>
        <v>175.105</v>
      </c>
      <c r="X2918" t="s">
        <v>29259</v>
      </c>
      <c r="Y2918" t="s">
        <v>29260</v>
      </c>
    </row>
    <row r="2919" spans="1:26" x14ac:dyDescent="0.25">
      <c r="A2919" t="s">
        <v>14693</v>
      </c>
      <c r="B2919" t="s">
        <v>29261</v>
      </c>
      <c r="C2919" t="str">
        <f>T("176.210")</f>
        <v>176.210</v>
      </c>
      <c r="D2919" t="str">
        <f>T("177.2600")</f>
        <v>177.2600</v>
      </c>
      <c r="X2919" t="s">
        <v>29262</v>
      </c>
      <c r="Y2919" t="s">
        <v>29263</v>
      </c>
    </row>
    <row r="2920" spans="1:26" x14ac:dyDescent="0.25">
      <c r="A2920" t="s">
        <v>14694</v>
      </c>
      <c r="B2920" t="s">
        <v>29264</v>
      </c>
      <c r="C2920" t="str">
        <f>T("178.3400")</f>
        <v>178.3400</v>
      </c>
      <c r="X2920" t="s">
        <v>29265</v>
      </c>
    </row>
    <row r="2921" spans="1:26" x14ac:dyDescent="0.25">
      <c r="A2921" t="s">
        <v>14695</v>
      </c>
      <c r="B2921" t="s">
        <v>29266</v>
      </c>
      <c r="C2921" t="str">
        <f>T("178.3400")</f>
        <v>178.3400</v>
      </c>
      <c r="X2921" t="s">
        <v>29267</v>
      </c>
      <c r="Y2921" t="s">
        <v>29268</v>
      </c>
    </row>
    <row r="2922" spans="1:26" x14ac:dyDescent="0.25">
      <c r="A2922" t="s">
        <v>14696</v>
      </c>
      <c r="B2922" t="s">
        <v>29269</v>
      </c>
      <c r="C2922" t="str">
        <f>T("178.3400")</f>
        <v>178.3400</v>
      </c>
      <c r="X2922" t="s">
        <v>29270</v>
      </c>
      <c r="Y2922" t="s">
        <v>29271</v>
      </c>
      <c r="Z2922" t="s">
        <v>29272</v>
      </c>
    </row>
    <row r="2923" spans="1:26" x14ac:dyDescent="0.25">
      <c r="A2923" t="s">
        <v>14697</v>
      </c>
      <c r="B2923" t="s">
        <v>29273</v>
      </c>
      <c r="C2923" t="str">
        <f t="shared" ref="C2923:C2931" si="39">T("175.105")</f>
        <v>175.105</v>
      </c>
      <c r="D2923" t="str">
        <f t="shared" ref="D2923:D2932" si="40">T("176.180")</f>
        <v>176.180</v>
      </c>
      <c r="X2923" t="s">
        <v>29273</v>
      </c>
      <c r="Y2923" t="s">
        <v>29274</v>
      </c>
    </row>
    <row r="2924" spans="1:26" x14ac:dyDescent="0.25">
      <c r="A2924" t="s">
        <v>14698</v>
      </c>
      <c r="B2924" t="s">
        <v>29275</v>
      </c>
      <c r="C2924" t="str">
        <f t="shared" si="39"/>
        <v>175.105</v>
      </c>
      <c r="D2924" t="str">
        <f t="shared" si="40"/>
        <v>176.180</v>
      </c>
      <c r="X2924" t="s">
        <v>29275</v>
      </c>
      <c r="Y2924" t="s">
        <v>29276</v>
      </c>
    </row>
    <row r="2925" spans="1:26" x14ac:dyDescent="0.25">
      <c r="A2925" t="s">
        <v>14699</v>
      </c>
      <c r="B2925" t="s">
        <v>29277</v>
      </c>
      <c r="C2925" t="str">
        <f t="shared" si="39"/>
        <v>175.105</v>
      </c>
      <c r="D2925" t="str">
        <f t="shared" si="40"/>
        <v>176.180</v>
      </c>
      <c r="X2925" t="s">
        <v>29277</v>
      </c>
    </row>
    <row r="2926" spans="1:26" x14ac:dyDescent="0.25">
      <c r="A2926" t="s">
        <v>14700</v>
      </c>
      <c r="B2926" t="s">
        <v>29278</v>
      </c>
      <c r="C2926" t="str">
        <f t="shared" si="39"/>
        <v>175.105</v>
      </c>
      <c r="D2926" t="str">
        <f t="shared" si="40"/>
        <v>176.180</v>
      </c>
      <c r="X2926" t="s">
        <v>29278</v>
      </c>
    </row>
    <row r="2927" spans="1:26" x14ac:dyDescent="0.25">
      <c r="A2927" t="s">
        <v>14701</v>
      </c>
      <c r="B2927" t="s">
        <v>29279</v>
      </c>
      <c r="C2927" t="str">
        <f t="shared" si="39"/>
        <v>175.105</v>
      </c>
      <c r="D2927" t="str">
        <f t="shared" si="40"/>
        <v>176.180</v>
      </c>
      <c r="X2927" t="s">
        <v>29279</v>
      </c>
    </row>
    <row r="2928" spans="1:26" x14ac:dyDescent="0.25">
      <c r="A2928" t="s">
        <v>14702</v>
      </c>
      <c r="B2928" t="s">
        <v>29280</v>
      </c>
      <c r="C2928" t="str">
        <f t="shared" si="39"/>
        <v>175.105</v>
      </c>
      <c r="D2928" t="str">
        <f t="shared" si="40"/>
        <v>176.180</v>
      </c>
      <c r="X2928" t="s">
        <v>29280</v>
      </c>
    </row>
    <row r="2929" spans="1:27" x14ac:dyDescent="0.25">
      <c r="A2929" t="s">
        <v>14703</v>
      </c>
      <c r="B2929" t="s">
        <v>29281</v>
      </c>
      <c r="C2929" t="str">
        <f t="shared" si="39"/>
        <v>175.105</v>
      </c>
      <c r="D2929" t="str">
        <f t="shared" si="40"/>
        <v>176.180</v>
      </c>
      <c r="X2929" t="s">
        <v>29281</v>
      </c>
    </row>
    <row r="2930" spans="1:27" x14ac:dyDescent="0.25">
      <c r="A2930" t="s">
        <v>14704</v>
      </c>
      <c r="B2930" t="s">
        <v>29282</v>
      </c>
      <c r="C2930" t="str">
        <f t="shared" si="39"/>
        <v>175.105</v>
      </c>
      <c r="D2930" t="str">
        <f t="shared" si="40"/>
        <v>176.180</v>
      </c>
      <c r="X2930" t="s">
        <v>29282</v>
      </c>
    </row>
    <row r="2931" spans="1:27" x14ac:dyDescent="0.25">
      <c r="A2931" t="s">
        <v>14705</v>
      </c>
      <c r="B2931" t="s">
        <v>29283</v>
      </c>
      <c r="C2931" t="str">
        <f t="shared" si="39"/>
        <v>175.105</v>
      </c>
      <c r="D2931" t="str">
        <f t="shared" si="40"/>
        <v>176.180</v>
      </c>
      <c r="X2931" t="s">
        <v>29283</v>
      </c>
      <c r="Y2931" t="s">
        <v>29284</v>
      </c>
      <c r="Z2931" t="s">
        <v>29285</v>
      </c>
    </row>
    <row r="2932" spans="1:27" x14ac:dyDescent="0.25">
      <c r="A2932" t="s">
        <v>14706</v>
      </c>
      <c r="B2932" t="s">
        <v>29286</v>
      </c>
      <c r="C2932" t="str">
        <f>T("176.170")</f>
        <v>176.170</v>
      </c>
      <c r="D2932" t="str">
        <f t="shared" si="40"/>
        <v>176.180</v>
      </c>
      <c r="X2932" t="s">
        <v>29286</v>
      </c>
      <c r="Y2932" t="s">
        <v>29287</v>
      </c>
      <c r="Z2932" t="s">
        <v>29288</v>
      </c>
    </row>
    <row r="2933" spans="1:27" x14ac:dyDescent="0.25">
      <c r="A2933" t="s">
        <v>14707</v>
      </c>
      <c r="B2933" t="s">
        <v>29289</v>
      </c>
      <c r="C2933" t="str">
        <f>T("175.105")</f>
        <v>175.105</v>
      </c>
      <c r="D2933" t="str">
        <f>T("175.300")</f>
        <v>175.300</v>
      </c>
      <c r="E2933" t="str">
        <f>T("176.200")</f>
        <v>176.200</v>
      </c>
      <c r="F2933" t="str">
        <f>T("177.2600")</f>
        <v>177.2600</v>
      </c>
      <c r="G2933" t="str">
        <f>T("178.3120")</f>
        <v>178.3120</v>
      </c>
      <c r="H2933" t="str">
        <f>T("178.3800")</f>
        <v>178.3800</v>
      </c>
      <c r="I2933" t="str">
        <f>T("178.3850")</f>
        <v>178.3850</v>
      </c>
      <c r="J2933" t="str">
        <f>T("178.3870")</f>
        <v>178.3870</v>
      </c>
      <c r="X2933" t="s">
        <v>29289</v>
      </c>
      <c r="Y2933" t="s">
        <v>29290</v>
      </c>
    </row>
    <row r="2934" spans="1:27" x14ac:dyDescent="0.25">
      <c r="A2934" t="s">
        <v>14708</v>
      </c>
      <c r="B2934" t="s">
        <v>29291</v>
      </c>
      <c r="C2934" t="str">
        <f>T("178.3910")</f>
        <v>178.3910</v>
      </c>
      <c r="X2934" t="s">
        <v>29292</v>
      </c>
      <c r="Y2934" t="s">
        <v>29293</v>
      </c>
      <c r="Z2934" t="s">
        <v>29294</v>
      </c>
      <c r="AA2934" t="s">
        <v>29295</v>
      </c>
    </row>
    <row r="2935" spans="1:27" x14ac:dyDescent="0.25">
      <c r="A2935" t="s">
        <v>14709</v>
      </c>
      <c r="B2935" t="s">
        <v>29296</v>
      </c>
      <c r="X2935" t="s">
        <v>29296</v>
      </c>
      <c r="Y2935" t="s">
        <v>29297</v>
      </c>
      <c r="Z2935" t="s">
        <v>29298</v>
      </c>
    </row>
    <row r="2936" spans="1:27" x14ac:dyDescent="0.25">
      <c r="A2936" t="s">
        <v>14710</v>
      </c>
      <c r="B2936" t="s">
        <v>29299</v>
      </c>
      <c r="C2936" t="str">
        <f>T("175.105")</f>
        <v>175.105</v>
      </c>
      <c r="D2936" t="str">
        <f>T("176.170")</f>
        <v>176.170</v>
      </c>
      <c r="E2936" t="str">
        <f>T("177.1210")</f>
        <v>177.1210</v>
      </c>
      <c r="F2936" t="str">
        <f>T("178.3740")</f>
        <v>178.3740</v>
      </c>
      <c r="X2936" t="s">
        <v>29300</v>
      </c>
      <c r="Y2936" t="s">
        <v>29301</v>
      </c>
    </row>
    <row r="2937" spans="1:27" x14ac:dyDescent="0.25">
      <c r="A2937" t="s">
        <v>14711</v>
      </c>
      <c r="B2937" t="s">
        <v>29302</v>
      </c>
      <c r="C2937" t="str">
        <f>T("178.3400")</f>
        <v>178.3400</v>
      </c>
      <c r="X2937" t="s">
        <v>29303</v>
      </c>
      <c r="Y2937" t="s">
        <v>29304</v>
      </c>
      <c r="Z2937" t="s">
        <v>29305</v>
      </c>
      <c r="AA2937" t="s">
        <v>29306</v>
      </c>
    </row>
    <row r="2938" spans="1:27" x14ac:dyDescent="0.25">
      <c r="A2938" t="s">
        <v>14712</v>
      </c>
      <c r="B2938" t="s">
        <v>29307</v>
      </c>
      <c r="C2938" t="str">
        <f>T("178.3400")</f>
        <v>178.3400</v>
      </c>
      <c r="X2938" t="s">
        <v>29308</v>
      </c>
    </row>
    <row r="2939" spans="1:27" x14ac:dyDescent="0.25">
      <c r="A2939" t="s">
        <v>14713</v>
      </c>
      <c r="B2939" t="s">
        <v>29309</v>
      </c>
      <c r="C2939" t="str">
        <f>T("176.170")</f>
        <v>176.170</v>
      </c>
      <c r="X2939" t="s">
        <v>29309</v>
      </c>
    </row>
    <row r="2940" spans="1:27" x14ac:dyDescent="0.25">
      <c r="A2940" t="s">
        <v>14714</v>
      </c>
      <c r="B2940" t="s">
        <v>29310</v>
      </c>
      <c r="C2940" t="str">
        <f>T("178.3570")</f>
        <v>178.3570</v>
      </c>
      <c r="X2940" t="s">
        <v>29310</v>
      </c>
    </row>
    <row r="2941" spans="1:27" x14ac:dyDescent="0.25">
      <c r="A2941" t="s">
        <v>14715</v>
      </c>
      <c r="B2941" t="s">
        <v>29311</v>
      </c>
      <c r="C2941" t="str">
        <f>T("177.2600")</f>
        <v>177.2600</v>
      </c>
      <c r="X2941" t="s">
        <v>29312</v>
      </c>
    </row>
    <row r="2942" spans="1:27" x14ac:dyDescent="0.25">
      <c r="A2942" t="s">
        <v>14716</v>
      </c>
      <c r="B2942" t="s">
        <v>29313</v>
      </c>
      <c r="C2942" t="str">
        <f>T("177.2260")</f>
        <v>177.2260</v>
      </c>
      <c r="X2942" t="s">
        <v>29313</v>
      </c>
      <c r="Y2942" t="s">
        <v>29314</v>
      </c>
      <c r="Z2942" t="s">
        <v>29315</v>
      </c>
    </row>
    <row r="2943" spans="1:27" x14ac:dyDescent="0.25">
      <c r="A2943" t="s">
        <v>14717</v>
      </c>
      <c r="B2943" t="s">
        <v>29316</v>
      </c>
      <c r="C2943" t="str">
        <f>T("178.3400")</f>
        <v>178.3400</v>
      </c>
      <c r="X2943" t="s">
        <v>29316</v>
      </c>
      <c r="Y2943" t="s">
        <v>29317</v>
      </c>
    </row>
    <row r="2944" spans="1:27" x14ac:dyDescent="0.25">
      <c r="A2944" t="s">
        <v>14718</v>
      </c>
      <c r="B2944" t="s">
        <v>29318</v>
      </c>
      <c r="C2944" t="str">
        <f>T("178.3400")</f>
        <v>178.3400</v>
      </c>
      <c r="X2944" t="s">
        <v>29318</v>
      </c>
      <c r="Y2944" t="s">
        <v>29319</v>
      </c>
    </row>
    <row r="2945" spans="1:29" x14ac:dyDescent="0.25">
      <c r="A2945" t="s">
        <v>14719</v>
      </c>
      <c r="B2945" t="s">
        <v>29320</v>
      </c>
      <c r="X2945" t="s">
        <v>29321</v>
      </c>
      <c r="Y2945" t="s">
        <v>29322</v>
      </c>
      <c r="Z2945" t="s">
        <v>29323</v>
      </c>
    </row>
    <row r="2946" spans="1:29" x14ac:dyDescent="0.25">
      <c r="A2946" t="s">
        <v>14720</v>
      </c>
      <c r="B2946" t="s">
        <v>29324</v>
      </c>
      <c r="C2946" t="str">
        <f>T("175.105")</f>
        <v>175.105</v>
      </c>
      <c r="X2946" t="s">
        <v>29324</v>
      </c>
    </row>
    <row r="2947" spans="1:29" x14ac:dyDescent="0.25">
      <c r="A2947" t="s">
        <v>14721</v>
      </c>
      <c r="B2947" t="s">
        <v>29325</v>
      </c>
      <c r="C2947" t="str">
        <f>T("177.2600")</f>
        <v>177.2600</v>
      </c>
      <c r="X2947" t="s">
        <v>29325</v>
      </c>
      <c r="Y2947" t="s">
        <v>29326</v>
      </c>
      <c r="Z2947" t="s">
        <v>29327</v>
      </c>
    </row>
    <row r="2948" spans="1:29" x14ac:dyDescent="0.25">
      <c r="A2948" t="s">
        <v>14722</v>
      </c>
      <c r="B2948" t="s">
        <v>29328</v>
      </c>
      <c r="C2948" t="str">
        <f>T("177.1390")</f>
        <v>177.1390</v>
      </c>
      <c r="X2948" t="s">
        <v>29328</v>
      </c>
      <c r="Y2948" t="s">
        <v>29329</v>
      </c>
      <c r="Z2948" t="s">
        <v>29330</v>
      </c>
    </row>
    <row r="2949" spans="1:29" x14ac:dyDescent="0.25">
      <c r="A2949" t="s">
        <v>14723</v>
      </c>
      <c r="B2949" t="s">
        <v>29331</v>
      </c>
      <c r="C2949" t="str">
        <f>T("175.105")</f>
        <v>175.105</v>
      </c>
      <c r="X2949" t="s">
        <v>29331</v>
      </c>
      <c r="Y2949" t="s">
        <v>29332</v>
      </c>
    </row>
    <row r="2950" spans="1:29" x14ac:dyDescent="0.25">
      <c r="A2950" t="s">
        <v>14724</v>
      </c>
      <c r="B2950" t="s">
        <v>29333</v>
      </c>
      <c r="C2950" t="str">
        <f>T("176.170")</f>
        <v>176.170</v>
      </c>
      <c r="X2950" t="s">
        <v>29334</v>
      </c>
    </row>
    <row r="2951" spans="1:29" x14ac:dyDescent="0.25">
      <c r="A2951" t="s">
        <v>14725</v>
      </c>
      <c r="B2951" t="s">
        <v>29335</v>
      </c>
      <c r="C2951" t="str">
        <f>T("178.1010")</f>
        <v>178.1010</v>
      </c>
      <c r="X2951" t="s">
        <v>29336</v>
      </c>
      <c r="Y2951" t="s">
        <v>29337</v>
      </c>
    </row>
    <row r="2952" spans="1:29" x14ac:dyDescent="0.25">
      <c r="A2952" t="s">
        <v>14726</v>
      </c>
      <c r="B2952" t="s">
        <v>29338</v>
      </c>
      <c r="C2952" t="str">
        <f>T("175.300")</f>
        <v>175.300</v>
      </c>
      <c r="D2952" t="str">
        <f>T("176.170")</f>
        <v>176.170</v>
      </c>
      <c r="X2952" t="s">
        <v>29338</v>
      </c>
      <c r="Y2952" t="s">
        <v>29339</v>
      </c>
      <c r="Z2952" t="s">
        <v>29340</v>
      </c>
    </row>
    <row r="2953" spans="1:29" x14ac:dyDescent="0.25">
      <c r="A2953" t="s">
        <v>14727</v>
      </c>
      <c r="B2953" t="s">
        <v>29341</v>
      </c>
      <c r="C2953" t="str">
        <f>T("175.300")</f>
        <v>175.300</v>
      </c>
      <c r="D2953" t="str">
        <f>T("176.170")</f>
        <v>176.170</v>
      </c>
      <c r="X2953" t="s">
        <v>29341</v>
      </c>
      <c r="Y2953" t="s">
        <v>29342</v>
      </c>
      <c r="Z2953" t="s">
        <v>29343</v>
      </c>
    </row>
    <row r="2954" spans="1:29" x14ac:dyDescent="0.25">
      <c r="A2954" t="s">
        <v>14728</v>
      </c>
      <c r="B2954" t="s">
        <v>29344</v>
      </c>
      <c r="C2954" t="str">
        <f>T("177.1050")</f>
        <v>177.1050</v>
      </c>
      <c r="X2954" t="s">
        <v>29344</v>
      </c>
      <c r="Y2954" t="s">
        <v>29345</v>
      </c>
    </row>
    <row r="2955" spans="1:29" x14ac:dyDescent="0.25">
      <c r="A2955" t="s">
        <v>14729</v>
      </c>
      <c r="B2955" t="s">
        <v>29346</v>
      </c>
      <c r="C2955" t="str">
        <f>T("176.180")</f>
        <v>176.180</v>
      </c>
      <c r="D2955" t="str">
        <f>T("176.210")</f>
        <v>176.210</v>
      </c>
      <c r="E2955" t="str">
        <f>T("176.300")</f>
        <v>176.300</v>
      </c>
      <c r="X2955" t="s">
        <v>29347</v>
      </c>
      <c r="Y2955" t="s">
        <v>29348</v>
      </c>
      <c r="Z2955" t="s">
        <v>29349</v>
      </c>
      <c r="AA2955" t="s">
        <v>29350</v>
      </c>
      <c r="AB2955" t="s">
        <v>29351</v>
      </c>
      <c r="AC2955" t="s">
        <v>29352</v>
      </c>
    </row>
    <row r="2956" spans="1:29" x14ac:dyDescent="0.25">
      <c r="A2956" t="s">
        <v>14730</v>
      </c>
      <c r="B2956" t="s">
        <v>29353</v>
      </c>
      <c r="C2956" t="str">
        <f>T("176.180")</f>
        <v>176.180</v>
      </c>
      <c r="D2956" t="str">
        <f>T("177.2800")</f>
        <v>177.2800</v>
      </c>
      <c r="X2956" t="s">
        <v>29354</v>
      </c>
      <c r="Y2956" t="s">
        <v>29355</v>
      </c>
    </row>
    <row r="2957" spans="1:29" x14ac:dyDescent="0.25">
      <c r="A2957" t="s">
        <v>14731</v>
      </c>
      <c r="B2957" t="s">
        <v>29356</v>
      </c>
      <c r="C2957" t="str">
        <f>T("175.105")</f>
        <v>175.105</v>
      </c>
      <c r="X2957" t="s">
        <v>29357</v>
      </c>
      <c r="Y2957" t="s">
        <v>29358</v>
      </c>
      <c r="Z2957" t="s">
        <v>29359</v>
      </c>
    </row>
    <row r="2958" spans="1:29" x14ac:dyDescent="0.25">
      <c r="A2958" t="s">
        <v>14732</v>
      </c>
      <c r="B2958" t="s">
        <v>29360</v>
      </c>
      <c r="C2958" t="str">
        <f>T("176.180")</f>
        <v>176.180</v>
      </c>
      <c r="X2958" t="s">
        <v>29361</v>
      </c>
      <c r="Y2958" t="s">
        <v>29360</v>
      </c>
      <c r="Z2958" t="s">
        <v>29362</v>
      </c>
      <c r="AA2958" t="s">
        <v>29363</v>
      </c>
      <c r="AB2958" t="s">
        <v>29364</v>
      </c>
    </row>
    <row r="2959" spans="1:29" x14ac:dyDescent="0.25">
      <c r="A2959" t="s">
        <v>14733</v>
      </c>
      <c r="B2959" t="s">
        <v>29365</v>
      </c>
      <c r="X2959" t="s">
        <v>29366</v>
      </c>
      <c r="Y2959" t="s">
        <v>29365</v>
      </c>
      <c r="Z2959" t="s">
        <v>29367</v>
      </c>
      <c r="AA2959" t="s">
        <v>29368</v>
      </c>
      <c r="AB2959" t="s">
        <v>29369</v>
      </c>
    </row>
    <row r="2960" spans="1:29" x14ac:dyDescent="0.25">
      <c r="A2960" t="s">
        <v>14734</v>
      </c>
      <c r="B2960" t="s">
        <v>29370</v>
      </c>
      <c r="C2960" t="str">
        <f>T("177.2210")</f>
        <v>177.2210</v>
      </c>
      <c r="X2960" t="s">
        <v>29370</v>
      </c>
      <c r="Y2960" t="s">
        <v>29371</v>
      </c>
    </row>
    <row r="2961" spans="1:29" x14ac:dyDescent="0.25">
      <c r="A2961" t="s">
        <v>14735</v>
      </c>
      <c r="B2961" t="s">
        <v>29372</v>
      </c>
      <c r="C2961" t="str">
        <f>T("175.300")</f>
        <v>175.300</v>
      </c>
      <c r="X2961" t="s">
        <v>29372</v>
      </c>
      <c r="Y2961" t="s">
        <v>29373</v>
      </c>
      <c r="Z2961" t="s">
        <v>29374</v>
      </c>
    </row>
    <row r="2962" spans="1:29" x14ac:dyDescent="0.25">
      <c r="A2962" t="s">
        <v>14736</v>
      </c>
      <c r="B2962" t="s">
        <v>29375</v>
      </c>
      <c r="C2962" t="str">
        <f>T("176.210")</f>
        <v>176.210</v>
      </c>
      <c r="D2962" t="str">
        <f>T("177.2800")</f>
        <v>177.2800</v>
      </c>
      <c r="X2962" t="s">
        <v>29376</v>
      </c>
      <c r="Y2962" t="s">
        <v>29375</v>
      </c>
    </row>
    <row r="2963" spans="1:29" x14ac:dyDescent="0.25">
      <c r="A2963" t="s">
        <v>14737</v>
      </c>
      <c r="B2963" t="s">
        <v>29377</v>
      </c>
      <c r="C2963" t="str">
        <f>T("176.210")</f>
        <v>176.210</v>
      </c>
      <c r="D2963" t="str">
        <f>T("177.2800")</f>
        <v>177.2800</v>
      </c>
      <c r="X2963" t="s">
        <v>29377</v>
      </c>
    </row>
    <row r="2964" spans="1:29" x14ac:dyDescent="0.25">
      <c r="A2964" t="s">
        <v>14738</v>
      </c>
      <c r="B2964" t="s">
        <v>29378</v>
      </c>
      <c r="C2964" t="str">
        <f>T("175.105")</f>
        <v>175.105</v>
      </c>
      <c r="D2964" t="str">
        <f>T("175.300")</f>
        <v>175.300</v>
      </c>
      <c r="X2964" t="s">
        <v>29378</v>
      </c>
      <c r="Y2964" t="s">
        <v>29379</v>
      </c>
    </row>
    <row r="2965" spans="1:29" x14ac:dyDescent="0.25">
      <c r="A2965" t="s">
        <v>14739</v>
      </c>
      <c r="B2965" t="s">
        <v>29380</v>
      </c>
      <c r="C2965" t="str">
        <f>T("178.3740")</f>
        <v>178.3740</v>
      </c>
      <c r="X2965" t="s">
        <v>29380</v>
      </c>
      <c r="Y2965" t="s">
        <v>29381</v>
      </c>
      <c r="Z2965" t="s">
        <v>29382</v>
      </c>
    </row>
    <row r="2966" spans="1:29" x14ac:dyDescent="0.25">
      <c r="A2966" t="s">
        <v>14740</v>
      </c>
      <c r="B2966" t="s">
        <v>29383</v>
      </c>
      <c r="C2966" t="str">
        <f>T("176.170")</f>
        <v>176.170</v>
      </c>
      <c r="X2966" t="s">
        <v>29384</v>
      </c>
      <c r="Y2966" t="s">
        <v>29385</v>
      </c>
    </row>
    <row r="2967" spans="1:29" x14ac:dyDescent="0.25">
      <c r="A2967" t="s">
        <v>14741</v>
      </c>
      <c r="B2967" t="s">
        <v>29386</v>
      </c>
      <c r="C2967" t="str">
        <f>T("175.105")</f>
        <v>175.105</v>
      </c>
      <c r="D2967" t="str">
        <f>T("177.1010")</f>
        <v>177.1010</v>
      </c>
      <c r="E2967" t="str">
        <f>T("178.3790")</f>
        <v>178.3790</v>
      </c>
      <c r="X2967" t="s">
        <v>29387</v>
      </c>
      <c r="Y2967" t="s">
        <v>29388</v>
      </c>
    </row>
    <row r="2968" spans="1:29" x14ac:dyDescent="0.25">
      <c r="A2968" t="s">
        <v>14742</v>
      </c>
      <c r="B2968" t="s">
        <v>29389</v>
      </c>
      <c r="C2968" t="str">
        <f>T("175.105")</f>
        <v>175.105</v>
      </c>
      <c r="D2968" t="str">
        <f>T("175.300")</f>
        <v>175.300</v>
      </c>
      <c r="E2968" t="str">
        <f>T("176.200")</f>
        <v>176.200</v>
      </c>
      <c r="F2968" t="str">
        <f>T("178.3120")</f>
        <v>178.3120</v>
      </c>
      <c r="G2968" t="str">
        <f>T("178.3800")</f>
        <v>178.3800</v>
      </c>
      <c r="H2968" t="str">
        <f>T("178.3850")</f>
        <v>178.3850</v>
      </c>
      <c r="I2968" t="str">
        <f>T("178.3870")</f>
        <v>178.3870</v>
      </c>
      <c r="X2968" t="s">
        <v>29389</v>
      </c>
      <c r="Y2968" t="s">
        <v>29390</v>
      </c>
      <c r="Z2968" t="s">
        <v>29391</v>
      </c>
    </row>
    <row r="2969" spans="1:29" x14ac:dyDescent="0.25">
      <c r="A2969" t="s">
        <v>14743</v>
      </c>
      <c r="B2969" t="s">
        <v>29392</v>
      </c>
      <c r="C2969" t="str">
        <f>T("175.105")</f>
        <v>175.105</v>
      </c>
      <c r="D2969" t="str">
        <f>T("175.300")</f>
        <v>175.300</v>
      </c>
      <c r="X2969" t="s">
        <v>29392</v>
      </c>
    </row>
    <row r="2970" spans="1:29" x14ac:dyDescent="0.25">
      <c r="A2970" t="s">
        <v>14744</v>
      </c>
      <c r="B2970" t="s">
        <v>29393</v>
      </c>
      <c r="C2970" t="str">
        <f>T("175.105")</f>
        <v>175.105</v>
      </c>
      <c r="D2970" t="str">
        <f>T("175.300")</f>
        <v>175.300</v>
      </c>
      <c r="X2970" t="s">
        <v>29393</v>
      </c>
    </row>
    <row r="2971" spans="1:29" x14ac:dyDescent="0.25">
      <c r="A2971" t="s">
        <v>14745</v>
      </c>
      <c r="B2971" t="s">
        <v>29394</v>
      </c>
      <c r="C2971" t="str">
        <f>T("175.300")</f>
        <v>175.300</v>
      </c>
      <c r="D2971" t="str">
        <f>T("177.1390")</f>
        <v>177.1390</v>
      </c>
      <c r="E2971" t="str">
        <f>T("177.1650")</f>
        <v>177.1650</v>
      </c>
      <c r="X2971" t="s">
        <v>29394</v>
      </c>
    </row>
    <row r="2972" spans="1:29" x14ac:dyDescent="0.25">
      <c r="A2972" t="s">
        <v>14746</v>
      </c>
      <c r="B2972" t="s">
        <v>29395</v>
      </c>
      <c r="C2972" t="str">
        <f>T("175.105")</f>
        <v>175.105</v>
      </c>
      <c r="D2972" t="str">
        <f>T("177.1600")</f>
        <v>177.1600</v>
      </c>
      <c r="X2972" t="s">
        <v>29396</v>
      </c>
      <c r="Y2972" t="s">
        <v>29397</v>
      </c>
    </row>
    <row r="2973" spans="1:29" x14ac:dyDescent="0.25">
      <c r="A2973" t="s">
        <v>14747</v>
      </c>
      <c r="B2973" t="s">
        <v>29398</v>
      </c>
      <c r="C2973" t="str">
        <f>T("178.1010")</f>
        <v>178.1010</v>
      </c>
      <c r="X2973" t="s">
        <v>29399</v>
      </c>
      <c r="Y2973" t="s">
        <v>29400</v>
      </c>
      <c r="Z2973" t="s">
        <v>29401</v>
      </c>
      <c r="AA2973" t="s">
        <v>29402</v>
      </c>
      <c r="AB2973" t="s">
        <v>29403</v>
      </c>
      <c r="AC2973" t="s">
        <v>29404</v>
      </c>
    </row>
    <row r="2974" spans="1:29" x14ac:dyDescent="0.25">
      <c r="A2974" t="s">
        <v>14748</v>
      </c>
      <c r="B2974" t="s">
        <v>29405</v>
      </c>
      <c r="C2974" t="str">
        <f>T("176.170")</f>
        <v>176.170</v>
      </c>
      <c r="X2974" t="s">
        <v>29405</v>
      </c>
    </row>
    <row r="2975" spans="1:29" x14ac:dyDescent="0.25">
      <c r="A2975" t="s">
        <v>14749</v>
      </c>
      <c r="B2975" t="s">
        <v>29406</v>
      </c>
      <c r="C2975" t="str">
        <f>T("175.105")</f>
        <v>175.105</v>
      </c>
      <c r="X2975" t="s">
        <v>29407</v>
      </c>
    </row>
    <row r="2976" spans="1:29" x14ac:dyDescent="0.25">
      <c r="A2976" t="s">
        <v>14750</v>
      </c>
      <c r="B2976" t="s">
        <v>29408</v>
      </c>
      <c r="C2976" t="str">
        <f>T("177.1200")</f>
        <v>177.1200</v>
      </c>
      <c r="D2976" t="str">
        <f>T("177.1390")</f>
        <v>177.1390</v>
      </c>
      <c r="E2976" t="str">
        <f>T("177.1395")</f>
        <v>177.1395</v>
      </c>
      <c r="F2976" t="str">
        <f>T("177.1520")</f>
        <v>177.1520</v>
      </c>
      <c r="G2976" t="str">
        <f>T("178.1005")</f>
        <v>178.1005</v>
      </c>
      <c r="X2976" t="s">
        <v>29409</v>
      </c>
      <c r="Y2976" t="s">
        <v>29410</v>
      </c>
    </row>
    <row r="2977" spans="1:28" x14ac:dyDescent="0.25">
      <c r="A2977" t="s">
        <v>14751</v>
      </c>
      <c r="B2977" t="s">
        <v>29411</v>
      </c>
      <c r="C2977" t="str">
        <f>T("177.1200")</f>
        <v>177.1200</v>
      </c>
      <c r="D2977" t="str">
        <f>T("177.1390")</f>
        <v>177.1390</v>
      </c>
      <c r="E2977" t="str">
        <f>T("177.1395")</f>
        <v>177.1395</v>
      </c>
      <c r="F2977" t="str">
        <f>T("177.1520")</f>
        <v>177.1520</v>
      </c>
      <c r="G2977" t="str">
        <f>T("178.1395")</f>
        <v>178.1395</v>
      </c>
      <c r="X2977" t="s">
        <v>29412</v>
      </c>
      <c r="Y2977" t="s">
        <v>29413</v>
      </c>
    </row>
    <row r="2978" spans="1:28" x14ac:dyDescent="0.25">
      <c r="A2978" t="s">
        <v>14752</v>
      </c>
      <c r="B2978" t="s">
        <v>29414</v>
      </c>
      <c r="C2978" t="str">
        <f>T("177.1200")</f>
        <v>177.1200</v>
      </c>
      <c r="D2978" t="str">
        <f>T("177.1390")</f>
        <v>177.1390</v>
      </c>
      <c r="E2978" t="str">
        <f>T("177.1395")</f>
        <v>177.1395</v>
      </c>
      <c r="F2978" t="str">
        <f>T("177.1520")</f>
        <v>177.1520</v>
      </c>
      <c r="G2978" t="str">
        <f>T("178.1005")</f>
        <v>178.1005</v>
      </c>
      <c r="X2978" t="s">
        <v>29415</v>
      </c>
      <c r="Y2978" t="s">
        <v>29416</v>
      </c>
    </row>
    <row r="2979" spans="1:28" x14ac:dyDescent="0.25">
      <c r="A2979" t="s">
        <v>14753</v>
      </c>
      <c r="B2979" t="s">
        <v>29417</v>
      </c>
      <c r="C2979" t="str">
        <f>T("176.170")</f>
        <v>176.170</v>
      </c>
      <c r="X2979" t="s">
        <v>29418</v>
      </c>
      <c r="Y2979" t="s">
        <v>29419</v>
      </c>
      <c r="Z2979" t="s">
        <v>29417</v>
      </c>
    </row>
    <row r="2980" spans="1:28" x14ac:dyDescent="0.25">
      <c r="A2980" t="s">
        <v>14754</v>
      </c>
      <c r="B2980" t="s">
        <v>29420</v>
      </c>
      <c r="C2980" t="str">
        <f>T("178.3400")</f>
        <v>178.3400</v>
      </c>
      <c r="X2980" t="s">
        <v>29421</v>
      </c>
      <c r="Y2980" t="s">
        <v>29422</v>
      </c>
    </row>
    <row r="2981" spans="1:28" x14ac:dyDescent="0.25">
      <c r="A2981" t="s">
        <v>14755</v>
      </c>
      <c r="B2981" t="s">
        <v>29423</v>
      </c>
      <c r="C2981" t="str">
        <f>T("175.105")</f>
        <v>175.105</v>
      </c>
      <c r="X2981" t="s">
        <v>29423</v>
      </c>
      <c r="Y2981" t="s">
        <v>29424</v>
      </c>
    </row>
    <row r="2982" spans="1:28" x14ac:dyDescent="0.25">
      <c r="A2982" t="s">
        <v>14756</v>
      </c>
      <c r="B2982" t="s">
        <v>29425</v>
      </c>
      <c r="C2982" t="str">
        <f>T("176.170")</f>
        <v>176.170</v>
      </c>
      <c r="X2982" t="s">
        <v>29425</v>
      </c>
      <c r="Y2982" t="s">
        <v>29426</v>
      </c>
    </row>
    <row r="2983" spans="1:28" x14ac:dyDescent="0.25">
      <c r="A2983" t="s">
        <v>14757</v>
      </c>
      <c r="B2983" t="s">
        <v>29427</v>
      </c>
      <c r="C2983" t="str">
        <f>T("177.1210")</f>
        <v>177.1210</v>
      </c>
      <c r="X2983" t="s">
        <v>29428</v>
      </c>
      <c r="Y2983" t="s">
        <v>29429</v>
      </c>
      <c r="Z2983" t="s">
        <v>29430</v>
      </c>
    </row>
    <row r="2984" spans="1:28" x14ac:dyDescent="0.25">
      <c r="A2984" t="s">
        <v>14758</v>
      </c>
      <c r="B2984" t="s">
        <v>29431</v>
      </c>
      <c r="C2984" t="str">
        <f>T("177.1590")</f>
        <v>177.1590</v>
      </c>
      <c r="D2984" t="str">
        <f>T("177.2600")</f>
        <v>177.2600</v>
      </c>
      <c r="X2984" t="s">
        <v>29431</v>
      </c>
    </row>
    <row r="2985" spans="1:28" x14ac:dyDescent="0.25">
      <c r="A2985" t="s">
        <v>14759</v>
      </c>
      <c r="B2985" t="s">
        <v>29432</v>
      </c>
      <c r="C2985" t="str">
        <f>T("177.1330")</f>
        <v>177.1330</v>
      </c>
      <c r="D2985" t="str">
        <f>T("178.1005")</f>
        <v>178.1005</v>
      </c>
      <c r="X2985" t="s">
        <v>29432</v>
      </c>
      <c r="Y2985" t="s">
        <v>29433</v>
      </c>
    </row>
    <row r="2986" spans="1:28" x14ac:dyDescent="0.25">
      <c r="A2986" t="s">
        <v>14760</v>
      </c>
      <c r="B2986" t="s">
        <v>29434</v>
      </c>
      <c r="C2986" t="str">
        <f>T("177.1200")</f>
        <v>177.1200</v>
      </c>
      <c r="D2986" t="str">
        <f>T("177.1520")</f>
        <v>177.1520</v>
      </c>
      <c r="E2986" t="str">
        <f>T("178.1005")</f>
        <v>178.1005</v>
      </c>
      <c r="X2986" t="s">
        <v>29434</v>
      </c>
      <c r="Y2986" t="s">
        <v>29435</v>
      </c>
      <c r="Z2986" t="s">
        <v>29436</v>
      </c>
      <c r="AA2986" t="s">
        <v>29437</v>
      </c>
    </row>
    <row r="2987" spans="1:28" x14ac:dyDescent="0.25">
      <c r="A2987" t="s">
        <v>14761</v>
      </c>
      <c r="B2987" t="s">
        <v>29438</v>
      </c>
      <c r="C2987" t="str">
        <f>T("177.1200")</f>
        <v>177.1200</v>
      </c>
      <c r="D2987" t="str">
        <f>T("177.1520")</f>
        <v>177.1520</v>
      </c>
      <c r="E2987" t="str">
        <f>T("178.1005")</f>
        <v>178.1005</v>
      </c>
      <c r="X2987" t="s">
        <v>29438</v>
      </c>
      <c r="Y2987" t="s">
        <v>29439</v>
      </c>
      <c r="Z2987" t="s">
        <v>29440</v>
      </c>
      <c r="AA2987" t="s">
        <v>29441</v>
      </c>
      <c r="AB2987" t="s">
        <v>29442</v>
      </c>
    </row>
    <row r="2988" spans="1:28" x14ac:dyDescent="0.25">
      <c r="A2988" t="s">
        <v>14762</v>
      </c>
      <c r="B2988" t="s">
        <v>29443</v>
      </c>
      <c r="C2988" t="str">
        <f>T("176.210")</f>
        <v>176.210</v>
      </c>
      <c r="D2988" t="str">
        <f>T("177.2800")</f>
        <v>177.2800</v>
      </c>
      <c r="X2988" t="s">
        <v>29444</v>
      </c>
      <c r="Y2988" t="s">
        <v>29445</v>
      </c>
    </row>
    <row r="2989" spans="1:28" x14ac:dyDescent="0.25">
      <c r="A2989" t="s">
        <v>14763</v>
      </c>
      <c r="B2989" t="s">
        <v>29446</v>
      </c>
      <c r="C2989" t="str">
        <f>T("175.105")</f>
        <v>175.105</v>
      </c>
      <c r="D2989" t="str">
        <f>T("175.300")</f>
        <v>175.300</v>
      </c>
      <c r="X2989" t="s">
        <v>29446</v>
      </c>
      <c r="Y2989" t="s">
        <v>29447</v>
      </c>
      <c r="Z2989" t="s">
        <v>29448</v>
      </c>
      <c r="AA2989" t="s">
        <v>29449</v>
      </c>
    </row>
    <row r="2990" spans="1:28" x14ac:dyDescent="0.25">
      <c r="A2990" t="s">
        <v>14764</v>
      </c>
      <c r="B2990" t="s">
        <v>29450</v>
      </c>
      <c r="C2990" t="str">
        <f>T("175.300")</f>
        <v>175.300</v>
      </c>
      <c r="X2990" t="s">
        <v>29451</v>
      </c>
    </row>
    <row r="2991" spans="1:28" x14ac:dyDescent="0.25">
      <c r="A2991" t="s">
        <v>14765</v>
      </c>
      <c r="B2991" t="s">
        <v>29452</v>
      </c>
      <c r="C2991" t="str">
        <f>T("178.2010")</f>
        <v>178.2010</v>
      </c>
      <c r="X2991" t="s">
        <v>29453</v>
      </c>
      <c r="Y2991" t="s">
        <v>29454</v>
      </c>
    </row>
    <row r="2992" spans="1:28" x14ac:dyDescent="0.25">
      <c r="A2992" t="s">
        <v>14766</v>
      </c>
      <c r="B2992" t="s">
        <v>29455</v>
      </c>
      <c r="C2992" t="str">
        <f>T("175.300")</f>
        <v>175.300</v>
      </c>
      <c r="D2992" t="str">
        <f>T("176.180")</f>
        <v>176.180</v>
      </c>
      <c r="E2992" t="str">
        <f>T("176.210")</f>
        <v>176.210</v>
      </c>
      <c r="X2992" t="s">
        <v>29455</v>
      </c>
      <c r="Y2992" t="s">
        <v>29456</v>
      </c>
    </row>
    <row r="2993" spans="1:26" x14ac:dyDescent="0.25">
      <c r="A2993" t="s">
        <v>14767</v>
      </c>
      <c r="B2993" t="s">
        <v>29457</v>
      </c>
      <c r="C2993" t="str">
        <f>T("175.105")</f>
        <v>175.105</v>
      </c>
      <c r="X2993" t="s">
        <v>29458</v>
      </c>
      <c r="Y2993" t="s">
        <v>29459</v>
      </c>
    </row>
    <row r="2994" spans="1:26" x14ac:dyDescent="0.25">
      <c r="A2994" t="s">
        <v>14768</v>
      </c>
      <c r="B2994" t="s">
        <v>29460</v>
      </c>
      <c r="C2994" t="str">
        <f>T("175.105")</f>
        <v>175.105</v>
      </c>
      <c r="X2994" t="s">
        <v>29461</v>
      </c>
      <c r="Y2994" t="s">
        <v>29462</v>
      </c>
    </row>
    <row r="2995" spans="1:26" x14ac:dyDescent="0.25">
      <c r="A2995" t="s">
        <v>14769</v>
      </c>
      <c r="B2995" t="s">
        <v>29463</v>
      </c>
      <c r="X2995" t="s">
        <v>29463</v>
      </c>
      <c r="Y2995" t="s">
        <v>29464</v>
      </c>
    </row>
    <row r="2996" spans="1:26" x14ac:dyDescent="0.25">
      <c r="A2996" t="s">
        <v>14770</v>
      </c>
      <c r="B2996" t="s">
        <v>29465</v>
      </c>
      <c r="C2996" t="str">
        <f>T("176.170")</f>
        <v>176.170</v>
      </c>
      <c r="X2996" t="s">
        <v>29465</v>
      </c>
      <c r="Y2996" t="s">
        <v>29466</v>
      </c>
    </row>
    <row r="2997" spans="1:26" x14ac:dyDescent="0.25">
      <c r="A2997" t="s">
        <v>14771</v>
      </c>
      <c r="B2997" t="s">
        <v>29467</v>
      </c>
      <c r="C2997" t="str">
        <f>T("176.180")</f>
        <v>176.180</v>
      </c>
      <c r="D2997" t="str">
        <f>T("176.210")</f>
        <v>176.210</v>
      </c>
      <c r="X2997" t="s">
        <v>29468</v>
      </c>
      <c r="Y2997" t="s">
        <v>29469</v>
      </c>
    </row>
    <row r="2998" spans="1:26" x14ac:dyDescent="0.25">
      <c r="A2998" t="s">
        <v>14772</v>
      </c>
      <c r="B2998" t="s">
        <v>29470</v>
      </c>
      <c r="C2998" t="str">
        <f>T("176.210")</f>
        <v>176.210</v>
      </c>
      <c r="D2998" t="str">
        <f>T("177.2800")</f>
        <v>177.2800</v>
      </c>
      <c r="X2998" t="s">
        <v>29470</v>
      </c>
    </row>
    <row r="2999" spans="1:26" x14ac:dyDescent="0.25">
      <c r="A2999" t="s">
        <v>14773</v>
      </c>
      <c r="B2999" t="s">
        <v>29471</v>
      </c>
      <c r="C2999" t="str">
        <f>T("176.300")</f>
        <v>176.300</v>
      </c>
      <c r="X2999" t="s">
        <v>29472</v>
      </c>
    </row>
    <row r="3000" spans="1:26" x14ac:dyDescent="0.25">
      <c r="A3000" t="s">
        <v>14774</v>
      </c>
      <c r="B3000" t="s">
        <v>29473</v>
      </c>
      <c r="C3000" t="str">
        <f>T("176.210")</f>
        <v>176.210</v>
      </c>
      <c r="D3000" t="str">
        <f>T("177.2800")</f>
        <v>177.2800</v>
      </c>
      <c r="X3000" t="s">
        <v>29474</v>
      </c>
    </row>
    <row r="3001" spans="1:26" x14ac:dyDescent="0.25">
      <c r="A3001" t="s">
        <v>14775</v>
      </c>
      <c r="B3001" t="s">
        <v>29475</v>
      </c>
      <c r="C3001" t="str">
        <f>T("177.1010")</f>
        <v>177.1010</v>
      </c>
      <c r="X3001" t="s">
        <v>29476</v>
      </c>
    </row>
    <row r="3002" spans="1:26" x14ac:dyDescent="0.25">
      <c r="A3002" t="s">
        <v>14776</v>
      </c>
      <c r="B3002" t="s">
        <v>29477</v>
      </c>
      <c r="C3002" t="str">
        <f>T("175.300")</f>
        <v>175.300</v>
      </c>
      <c r="X3002" t="s">
        <v>29477</v>
      </c>
    </row>
    <row r="3003" spans="1:26" x14ac:dyDescent="0.25">
      <c r="A3003" t="s">
        <v>14777</v>
      </c>
      <c r="B3003" t="s">
        <v>29478</v>
      </c>
      <c r="X3003" t="s">
        <v>29479</v>
      </c>
      <c r="Y3003" t="s">
        <v>29478</v>
      </c>
    </row>
    <row r="3004" spans="1:26" x14ac:dyDescent="0.25">
      <c r="A3004" t="s">
        <v>14778</v>
      </c>
      <c r="B3004" t="s">
        <v>29480</v>
      </c>
      <c r="C3004" t="str">
        <f t="shared" ref="C3004:C3014" si="41">T("175.300")</f>
        <v>175.300</v>
      </c>
      <c r="X3004" t="s">
        <v>29481</v>
      </c>
      <c r="Y3004" t="s">
        <v>29482</v>
      </c>
    </row>
    <row r="3005" spans="1:26" x14ac:dyDescent="0.25">
      <c r="A3005" t="s">
        <v>14779</v>
      </c>
      <c r="B3005" t="s">
        <v>29483</v>
      </c>
      <c r="C3005" t="str">
        <f t="shared" si="41"/>
        <v>175.300</v>
      </c>
      <c r="X3005" t="s">
        <v>29484</v>
      </c>
      <c r="Y3005" t="s">
        <v>29485</v>
      </c>
    </row>
    <row r="3006" spans="1:26" x14ac:dyDescent="0.25">
      <c r="A3006" t="s">
        <v>14780</v>
      </c>
      <c r="B3006" t="s">
        <v>29486</v>
      </c>
      <c r="C3006" t="str">
        <f t="shared" si="41"/>
        <v>175.300</v>
      </c>
      <c r="X3006" t="s">
        <v>29487</v>
      </c>
      <c r="Y3006" t="s">
        <v>29488</v>
      </c>
      <c r="Z3006" t="s">
        <v>29489</v>
      </c>
    </row>
    <row r="3007" spans="1:26" x14ac:dyDescent="0.25">
      <c r="A3007" t="s">
        <v>14781</v>
      </c>
      <c r="B3007" t="s">
        <v>29490</v>
      </c>
      <c r="C3007" t="str">
        <f t="shared" si="41"/>
        <v>175.300</v>
      </c>
      <c r="X3007" t="s">
        <v>29490</v>
      </c>
      <c r="Y3007" t="s">
        <v>29491</v>
      </c>
    </row>
    <row r="3008" spans="1:26" x14ac:dyDescent="0.25">
      <c r="A3008" t="s">
        <v>14782</v>
      </c>
      <c r="B3008" t="s">
        <v>29492</v>
      </c>
      <c r="C3008" t="str">
        <f t="shared" si="41"/>
        <v>175.300</v>
      </c>
      <c r="X3008" t="s">
        <v>29492</v>
      </c>
      <c r="Y3008" t="s">
        <v>29493</v>
      </c>
    </row>
    <row r="3009" spans="1:26" x14ac:dyDescent="0.25">
      <c r="A3009" t="s">
        <v>14783</v>
      </c>
      <c r="B3009" t="s">
        <v>29494</v>
      </c>
      <c r="C3009" t="str">
        <f t="shared" si="41"/>
        <v>175.300</v>
      </c>
      <c r="X3009" t="s">
        <v>29494</v>
      </c>
      <c r="Y3009" t="s">
        <v>29495</v>
      </c>
    </row>
    <row r="3010" spans="1:26" x14ac:dyDescent="0.25">
      <c r="A3010" t="s">
        <v>14784</v>
      </c>
      <c r="B3010" t="s">
        <v>29496</v>
      </c>
      <c r="C3010" t="str">
        <f t="shared" si="41"/>
        <v>175.300</v>
      </c>
      <c r="X3010" t="s">
        <v>29496</v>
      </c>
      <c r="Y3010" t="s">
        <v>29497</v>
      </c>
    </row>
    <row r="3011" spans="1:26" x14ac:dyDescent="0.25">
      <c r="A3011" t="s">
        <v>14785</v>
      </c>
      <c r="B3011" t="s">
        <v>29498</v>
      </c>
      <c r="C3011" t="str">
        <f t="shared" si="41"/>
        <v>175.300</v>
      </c>
      <c r="X3011" t="s">
        <v>29498</v>
      </c>
      <c r="Y3011" t="s">
        <v>29499</v>
      </c>
      <c r="Z3011" t="s">
        <v>29500</v>
      </c>
    </row>
    <row r="3012" spans="1:26" x14ac:dyDescent="0.25">
      <c r="A3012" t="s">
        <v>14786</v>
      </c>
      <c r="B3012" t="s">
        <v>29501</v>
      </c>
      <c r="C3012" t="str">
        <f t="shared" si="41"/>
        <v>175.300</v>
      </c>
      <c r="X3012" t="s">
        <v>29501</v>
      </c>
      <c r="Y3012" t="s">
        <v>29502</v>
      </c>
    </row>
    <row r="3013" spans="1:26" x14ac:dyDescent="0.25">
      <c r="A3013" t="s">
        <v>14787</v>
      </c>
      <c r="B3013" t="s">
        <v>29503</v>
      </c>
      <c r="C3013" t="str">
        <f t="shared" si="41"/>
        <v>175.300</v>
      </c>
      <c r="X3013" t="s">
        <v>29503</v>
      </c>
      <c r="Y3013" t="s">
        <v>29504</v>
      </c>
    </row>
    <row r="3014" spans="1:26" x14ac:dyDescent="0.25">
      <c r="A3014" t="s">
        <v>14788</v>
      </c>
      <c r="B3014" t="s">
        <v>29505</v>
      </c>
      <c r="C3014" t="str">
        <f t="shared" si="41"/>
        <v>175.300</v>
      </c>
      <c r="X3014" t="s">
        <v>29505</v>
      </c>
      <c r="Y3014" t="s">
        <v>29506</v>
      </c>
    </row>
    <row r="3015" spans="1:26" x14ac:dyDescent="0.25">
      <c r="A3015" t="s">
        <v>14789</v>
      </c>
      <c r="B3015" t="s">
        <v>29507</v>
      </c>
      <c r="C3015" t="str">
        <f>T("175.105")</f>
        <v>175.105</v>
      </c>
      <c r="D3015" t="str">
        <f>T("175.300")</f>
        <v>175.300</v>
      </c>
      <c r="X3015" t="s">
        <v>29508</v>
      </c>
    </row>
    <row r="3016" spans="1:26" x14ac:dyDescent="0.25">
      <c r="A3016" t="s">
        <v>14790</v>
      </c>
      <c r="B3016" t="s">
        <v>29509</v>
      </c>
      <c r="C3016" t="str">
        <f>T("176.180")</f>
        <v>176.180</v>
      </c>
      <c r="X3016" t="s">
        <v>29510</v>
      </c>
    </row>
    <row r="3017" spans="1:26" x14ac:dyDescent="0.25">
      <c r="A3017" t="s">
        <v>14791</v>
      </c>
      <c r="B3017" t="s">
        <v>29511</v>
      </c>
      <c r="C3017" t="str">
        <f>T("178.3400")</f>
        <v>178.3400</v>
      </c>
      <c r="X3017" t="s">
        <v>29512</v>
      </c>
    </row>
    <row r="3018" spans="1:26" x14ac:dyDescent="0.25">
      <c r="A3018" t="s">
        <v>14792</v>
      </c>
      <c r="B3018" t="s">
        <v>29513</v>
      </c>
      <c r="C3018" t="str">
        <f>T("177.1330")</f>
        <v>177.1330</v>
      </c>
      <c r="D3018" t="str">
        <f>T("178.1005")</f>
        <v>178.1005</v>
      </c>
      <c r="X3018" t="s">
        <v>29514</v>
      </c>
      <c r="Y3018" t="s">
        <v>29515</v>
      </c>
    </row>
    <row r="3019" spans="1:26" x14ac:dyDescent="0.25">
      <c r="A3019" t="s">
        <v>14793</v>
      </c>
      <c r="B3019" t="s">
        <v>29516</v>
      </c>
      <c r="C3019" t="str">
        <f>T("181.32")</f>
        <v>181.32</v>
      </c>
      <c r="X3019" t="s">
        <v>29516</v>
      </c>
    </row>
    <row r="3020" spans="1:26" x14ac:dyDescent="0.25">
      <c r="A3020" t="s">
        <v>14794</v>
      </c>
      <c r="B3020" t="s">
        <v>29517</v>
      </c>
      <c r="C3020" t="str">
        <f>T("177.2600")</f>
        <v>177.2600</v>
      </c>
      <c r="X3020" t="s">
        <v>29517</v>
      </c>
    </row>
    <row r="3021" spans="1:26" x14ac:dyDescent="0.25">
      <c r="A3021" t="s">
        <v>14795</v>
      </c>
      <c r="B3021" t="s">
        <v>29518</v>
      </c>
      <c r="C3021" t="str">
        <f>T("177.1850")</f>
        <v>177.1850</v>
      </c>
      <c r="X3021" t="s">
        <v>29518</v>
      </c>
    </row>
    <row r="3022" spans="1:26" x14ac:dyDescent="0.25">
      <c r="A3022" t="s">
        <v>14796</v>
      </c>
      <c r="B3022" t="s">
        <v>29519</v>
      </c>
      <c r="C3022" t="str">
        <f>T("177.2410")</f>
        <v>177.2410</v>
      </c>
      <c r="D3022" t="str">
        <f>T("177.2420")</f>
        <v>177.2420</v>
      </c>
      <c r="X3022" t="s">
        <v>29519</v>
      </c>
    </row>
    <row r="3023" spans="1:26" x14ac:dyDescent="0.25">
      <c r="A3023" t="s">
        <v>14797</v>
      </c>
      <c r="B3023" t="s">
        <v>29520</v>
      </c>
      <c r="C3023" t="str">
        <f>T("177.2600")</f>
        <v>177.2600</v>
      </c>
      <c r="X3023" t="s">
        <v>29520</v>
      </c>
    </row>
    <row r="3024" spans="1:26" x14ac:dyDescent="0.25">
      <c r="A3024" t="s">
        <v>14798</v>
      </c>
      <c r="B3024" t="s">
        <v>29521</v>
      </c>
      <c r="C3024" t="str">
        <f>T("177.1560")</f>
        <v>177.1560</v>
      </c>
      <c r="X3024" t="s">
        <v>29521</v>
      </c>
    </row>
    <row r="3025" spans="1:29" x14ac:dyDescent="0.25">
      <c r="A3025" t="s">
        <v>14799</v>
      </c>
      <c r="B3025" t="s">
        <v>29522</v>
      </c>
      <c r="C3025" t="str">
        <f>T("176.180")</f>
        <v>176.180</v>
      </c>
      <c r="X3025" t="s">
        <v>29522</v>
      </c>
      <c r="Y3025" t="s">
        <v>29523</v>
      </c>
      <c r="Z3025" t="s">
        <v>29524</v>
      </c>
      <c r="AA3025" t="s">
        <v>29525</v>
      </c>
      <c r="AB3025" t="s">
        <v>29526</v>
      </c>
      <c r="AC3025" t="s">
        <v>29527</v>
      </c>
    </row>
    <row r="3026" spans="1:29" x14ac:dyDescent="0.25">
      <c r="A3026" t="s">
        <v>14800</v>
      </c>
      <c r="B3026" t="s">
        <v>29528</v>
      </c>
      <c r="C3026" t="str">
        <f>T("176.180")</f>
        <v>176.180</v>
      </c>
      <c r="X3026" t="s">
        <v>29528</v>
      </c>
    </row>
    <row r="3027" spans="1:29" x14ac:dyDescent="0.25">
      <c r="A3027" t="s">
        <v>29529</v>
      </c>
      <c r="B3027" t="s">
        <v>29530</v>
      </c>
      <c r="C3027" t="str">
        <f>T("175.105")</f>
        <v>175.105</v>
      </c>
      <c r="D3027" t="str">
        <f>T("178.3790")</f>
        <v>178.3790</v>
      </c>
      <c r="X3027" t="s">
        <v>29531</v>
      </c>
      <c r="Y3027" t="s">
        <v>29532</v>
      </c>
    </row>
    <row r="3028" spans="1:29" x14ac:dyDescent="0.25">
      <c r="A3028" t="s">
        <v>14801</v>
      </c>
      <c r="B3028" t="s">
        <v>29533</v>
      </c>
      <c r="C3028" t="str">
        <f>T("176.170")</f>
        <v>176.170</v>
      </c>
      <c r="D3028" t="str">
        <f>T("176.180")</f>
        <v>176.180</v>
      </c>
      <c r="E3028" t="str">
        <f>T("176.210")</f>
        <v>176.210</v>
      </c>
      <c r="X3028" t="s">
        <v>29534</v>
      </c>
      <c r="Y3028" t="s">
        <v>29533</v>
      </c>
    </row>
    <row r="3029" spans="1:29" x14ac:dyDescent="0.25">
      <c r="A3029" t="s">
        <v>14802</v>
      </c>
      <c r="B3029" t="s">
        <v>29535</v>
      </c>
      <c r="C3029" t="str">
        <f>T("175.105")</f>
        <v>175.105</v>
      </c>
      <c r="D3029" t="str">
        <f>T("176.170")</f>
        <v>176.170</v>
      </c>
      <c r="E3029" t="str">
        <f>T("176.200")</f>
        <v>176.200</v>
      </c>
      <c r="F3029" t="str">
        <f>T("177.1200")</f>
        <v>177.1200</v>
      </c>
      <c r="G3029" t="str">
        <f>T("177.2260")</f>
        <v>177.2260</v>
      </c>
      <c r="H3029" t="str">
        <f>T("178.3910")</f>
        <v>178.3910</v>
      </c>
      <c r="X3029" t="s">
        <v>29536</v>
      </c>
      <c r="Y3029" t="s">
        <v>29537</v>
      </c>
    </row>
    <row r="3030" spans="1:29" x14ac:dyDescent="0.25">
      <c r="A3030" t="s">
        <v>14803</v>
      </c>
      <c r="B3030" t="s">
        <v>29538</v>
      </c>
      <c r="C3030" t="str">
        <f>T("175.105")</f>
        <v>175.105</v>
      </c>
      <c r="D3030" t="str">
        <f>T("176.170")</f>
        <v>176.170</v>
      </c>
      <c r="E3030" t="str">
        <f>T("176.200")</f>
        <v>176.200</v>
      </c>
      <c r="F3030" t="str">
        <f>T("178.3910")</f>
        <v>178.3910</v>
      </c>
      <c r="X3030" t="s">
        <v>29539</v>
      </c>
      <c r="Y3030" t="s">
        <v>29540</v>
      </c>
    </row>
    <row r="3031" spans="1:29" x14ac:dyDescent="0.25">
      <c r="A3031" t="s">
        <v>14804</v>
      </c>
      <c r="B3031" t="s">
        <v>29541</v>
      </c>
      <c r="C3031" t="str">
        <f>T("176.170")</f>
        <v>176.170</v>
      </c>
      <c r="D3031" t="str">
        <f>T("177.2800")</f>
        <v>177.2800</v>
      </c>
      <c r="X3031" t="s">
        <v>29541</v>
      </c>
    </row>
    <row r="3032" spans="1:29" x14ac:dyDescent="0.25">
      <c r="A3032" t="s">
        <v>14805</v>
      </c>
      <c r="B3032" t="s">
        <v>29542</v>
      </c>
      <c r="C3032" t="str">
        <f>T("177.1200")</f>
        <v>177.1200</v>
      </c>
      <c r="D3032" t="str">
        <f>T("177.1390")</f>
        <v>177.1390</v>
      </c>
      <c r="E3032" t="str">
        <f>T("177.1395")</f>
        <v>177.1395</v>
      </c>
      <c r="F3032" t="str">
        <f>T("177.1520")</f>
        <v>177.1520</v>
      </c>
      <c r="G3032" t="str">
        <f>T("178.1005")</f>
        <v>178.1005</v>
      </c>
      <c r="X3032" t="s">
        <v>29542</v>
      </c>
    </row>
    <row r="3033" spans="1:29" x14ac:dyDescent="0.25">
      <c r="A3033" t="s">
        <v>14806</v>
      </c>
      <c r="B3033" t="s">
        <v>29543</v>
      </c>
      <c r="C3033" t="str">
        <f>T("175.105")</f>
        <v>175.105</v>
      </c>
      <c r="X3033" t="s">
        <v>29543</v>
      </c>
      <c r="Y3033" t="s">
        <v>29544</v>
      </c>
    </row>
    <row r="3034" spans="1:29" x14ac:dyDescent="0.25">
      <c r="A3034" t="s">
        <v>14807</v>
      </c>
      <c r="B3034" t="s">
        <v>29545</v>
      </c>
      <c r="C3034" t="str">
        <f>T("176.170")</f>
        <v>176.170</v>
      </c>
      <c r="X3034" t="s">
        <v>29546</v>
      </c>
      <c r="Y3034" t="s">
        <v>29545</v>
      </c>
    </row>
    <row r="3035" spans="1:29" x14ac:dyDescent="0.25">
      <c r="A3035" t="s">
        <v>14808</v>
      </c>
      <c r="B3035" t="s">
        <v>29547</v>
      </c>
      <c r="C3035" t="str">
        <f>T("175.105")</f>
        <v>175.105</v>
      </c>
      <c r="D3035" t="str">
        <f>T("176.170")</f>
        <v>176.170</v>
      </c>
      <c r="E3035" t="str">
        <f>T("176.180")</f>
        <v>176.180</v>
      </c>
      <c r="X3035" t="s">
        <v>29548</v>
      </c>
      <c r="Y3035" t="s">
        <v>29549</v>
      </c>
      <c r="Z3035" t="s">
        <v>29550</v>
      </c>
    </row>
    <row r="3036" spans="1:29" x14ac:dyDescent="0.25">
      <c r="A3036" t="s">
        <v>14810</v>
      </c>
      <c r="B3036" t="s">
        <v>29551</v>
      </c>
      <c r="C3036" t="str">
        <f>T("178.1010")</f>
        <v>178.1010</v>
      </c>
      <c r="X3036" t="s">
        <v>29552</v>
      </c>
      <c r="Y3036" t="s">
        <v>29551</v>
      </c>
    </row>
    <row r="3037" spans="1:29" x14ac:dyDescent="0.25">
      <c r="A3037" t="s">
        <v>14811</v>
      </c>
      <c r="B3037" t="s">
        <v>29553</v>
      </c>
      <c r="C3037" t="str">
        <f>T("175.105")</f>
        <v>175.105</v>
      </c>
      <c r="D3037" t="str">
        <f>T("176.170")</f>
        <v>176.170</v>
      </c>
      <c r="E3037" t="str">
        <f>T("176.180")</f>
        <v>176.180</v>
      </c>
      <c r="X3037" t="s">
        <v>29554</v>
      </c>
      <c r="Y3037" t="s">
        <v>29555</v>
      </c>
      <c r="Z3037" t="s">
        <v>29556</v>
      </c>
      <c r="AA3037" t="s">
        <v>29557</v>
      </c>
      <c r="AB3037" t="s">
        <v>29558</v>
      </c>
    </row>
    <row r="3038" spans="1:29" x14ac:dyDescent="0.25">
      <c r="A3038" t="s">
        <v>14812</v>
      </c>
      <c r="B3038" t="s">
        <v>29559</v>
      </c>
      <c r="C3038" t="str">
        <f>T("177.1390")</f>
        <v>177.1390</v>
      </c>
      <c r="X3038" t="s">
        <v>29560</v>
      </c>
      <c r="Y3038" t="s">
        <v>29561</v>
      </c>
      <c r="Z3038" t="s">
        <v>29559</v>
      </c>
    </row>
    <row r="3039" spans="1:29" x14ac:dyDescent="0.25">
      <c r="A3039" t="s">
        <v>14813</v>
      </c>
      <c r="B3039" t="s">
        <v>29562</v>
      </c>
      <c r="C3039" t="str">
        <f>T("175.105")</f>
        <v>175.105</v>
      </c>
      <c r="X3039" t="s">
        <v>29562</v>
      </c>
      <c r="Y3039" t="s">
        <v>29563</v>
      </c>
    </row>
    <row r="3040" spans="1:29" x14ac:dyDescent="0.25">
      <c r="A3040" t="s">
        <v>14814</v>
      </c>
      <c r="B3040" t="s">
        <v>29564</v>
      </c>
      <c r="C3040" t="str">
        <f>T("175.105")</f>
        <v>175.105</v>
      </c>
      <c r="X3040" t="s">
        <v>29565</v>
      </c>
    </row>
    <row r="3041" spans="1:27" x14ac:dyDescent="0.25">
      <c r="A3041" t="s">
        <v>14815</v>
      </c>
      <c r="B3041" t="s">
        <v>29566</v>
      </c>
      <c r="C3041" t="str">
        <f>T("176.210")</f>
        <v>176.210</v>
      </c>
      <c r="D3041" t="str">
        <f>T("177.2800")</f>
        <v>177.2800</v>
      </c>
      <c r="X3041" t="s">
        <v>29567</v>
      </c>
      <c r="Y3041" t="s">
        <v>29566</v>
      </c>
    </row>
    <row r="3042" spans="1:27" x14ac:dyDescent="0.25">
      <c r="A3042" t="s">
        <v>14816</v>
      </c>
      <c r="B3042" t="s">
        <v>29568</v>
      </c>
      <c r="X3042" t="s">
        <v>29568</v>
      </c>
    </row>
    <row r="3043" spans="1:27" x14ac:dyDescent="0.25">
      <c r="A3043" t="s">
        <v>14819</v>
      </c>
      <c r="B3043" t="s">
        <v>29569</v>
      </c>
      <c r="C3043" t="str">
        <f>T("177.2910")</f>
        <v>177.2910</v>
      </c>
      <c r="X3043" t="s">
        <v>29570</v>
      </c>
      <c r="Y3043" t="s">
        <v>29571</v>
      </c>
    </row>
    <row r="3044" spans="1:27" x14ac:dyDescent="0.25">
      <c r="A3044" t="s">
        <v>14820</v>
      </c>
      <c r="B3044" t="s">
        <v>29572</v>
      </c>
      <c r="C3044" t="str">
        <f>T("175.300")</f>
        <v>175.300</v>
      </c>
      <c r="X3044" t="s">
        <v>29572</v>
      </c>
    </row>
    <row r="3045" spans="1:27" x14ac:dyDescent="0.25">
      <c r="A3045" t="s">
        <v>14821</v>
      </c>
      <c r="B3045" t="s">
        <v>29573</v>
      </c>
      <c r="C3045" t="str">
        <f>T("178.1010")</f>
        <v>178.1010</v>
      </c>
      <c r="X3045" t="s">
        <v>29574</v>
      </c>
      <c r="Y3045" t="s">
        <v>29575</v>
      </c>
    </row>
    <row r="3046" spans="1:27" x14ac:dyDescent="0.25">
      <c r="A3046" t="s">
        <v>14822</v>
      </c>
      <c r="B3046" t="s">
        <v>29576</v>
      </c>
      <c r="C3046" t="str">
        <f>T("175.105")</f>
        <v>175.105</v>
      </c>
      <c r="D3046" t="str">
        <f>T("176.170")</f>
        <v>176.170</v>
      </c>
      <c r="E3046" t="str">
        <f>T("176.180")</f>
        <v>176.180</v>
      </c>
      <c r="X3046" t="s">
        <v>29576</v>
      </c>
    </row>
    <row r="3047" spans="1:27" x14ac:dyDescent="0.25">
      <c r="A3047" t="s">
        <v>14823</v>
      </c>
      <c r="B3047" t="s">
        <v>29577</v>
      </c>
      <c r="C3047" t="str">
        <f>T("176.170")</f>
        <v>176.170</v>
      </c>
      <c r="X3047" t="s">
        <v>29578</v>
      </c>
      <c r="Y3047" t="s">
        <v>29579</v>
      </c>
    </row>
    <row r="3048" spans="1:27" x14ac:dyDescent="0.25">
      <c r="A3048" t="s">
        <v>14824</v>
      </c>
      <c r="B3048" t="s">
        <v>29580</v>
      </c>
      <c r="C3048" t="str">
        <f>T("176.170")</f>
        <v>176.170</v>
      </c>
      <c r="X3048" t="s">
        <v>29580</v>
      </c>
    </row>
    <row r="3049" spans="1:27" x14ac:dyDescent="0.25">
      <c r="A3049" t="s">
        <v>14825</v>
      </c>
      <c r="B3049" t="s">
        <v>29581</v>
      </c>
      <c r="C3049" t="str">
        <f>T("177.1390")</f>
        <v>177.1390</v>
      </c>
      <c r="X3049" t="s">
        <v>29582</v>
      </c>
    </row>
    <row r="3050" spans="1:27" x14ac:dyDescent="0.25">
      <c r="A3050" t="s">
        <v>14826</v>
      </c>
      <c r="B3050" t="s">
        <v>29583</v>
      </c>
      <c r="C3050" t="str">
        <f>T("176.210")</f>
        <v>176.210</v>
      </c>
      <c r="X3050" t="s">
        <v>29583</v>
      </c>
      <c r="Y3050" t="s">
        <v>29584</v>
      </c>
      <c r="Z3050" t="s">
        <v>29585</v>
      </c>
    </row>
    <row r="3051" spans="1:27" x14ac:dyDescent="0.25">
      <c r="A3051" t="s">
        <v>14827</v>
      </c>
      <c r="B3051" t="s">
        <v>29586</v>
      </c>
      <c r="C3051" t="str">
        <f>T("178.3740")</f>
        <v>178.3740</v>
      </c>
      <c r="X3051" t="s">
        <v>29586</v>
      </c>
      <c r="Y3051" t="s">
        <v>29587</v>
      </c>
    </row>
    <row r="3052" spans="1:27" x14ac:dyDescent="0.25">
      <c r="A3052" t="s">
        <v>14828</v>
      </c>
      <c r="B3052" t="s">
        <v>29588</v>
      </c>
      <c r="C3052" t="str">
        <f>T("178.2010")</f>
        <v>178.2010</v>
      </c>
      <c r="X3052" t="s">
        <v>29589</v>
      </c>
      <c r="Y3052" t="s">
        <v>29590</v>
      </c>
      <c r="Z3052" t="s">
        <v>29591</v>
      </c>
      <c r="AA3052" t="s">
        <v>29592</v>
      </c>
    </row>
    <row r="3053" spans="1:27" x14ac:dyDescent="0.25">
      <c r="A3053" t="s">
        <v>14829</v>
      </c>
      <c r="B3053" t="s">
        <v>29593</v>
      </c>
      <c r="C3053" t="str">
        <f>T("177.2420")</f>
        <v>177.2420</v>
      </c>
      <c r="X3053" t="s">
        <v>29594</v>
      </c>
      <c r="Y3053" t="s">
        <v>29595</v>
      </c>
    </row>
    <row r="3054" spans="1:27" x14ac:dyDescent="0.25">
      <c r="A3054" t="s">
        <v>14830</v>
      </c>
      <c r="B3054" t="s">
        <v>29596</v>
      </c>
      <c r="C3054" t="str">
        <f>T("176.170")</f>
        <v>176.170</v>
      </c>
      <c r="X3054" t="s">
        <v>29596</v>
      </c>
    </row>
    <row r="3055" spans="1:27" x14ac:dyDescent="0.25">
      <c r="A3055" t="s">
        <v>14831</v>
      </c>
      <c r="B3055" t="s">
        <v>29597</v>
      </c>
      <c r="C3055" t="str">
        <f>T("176.170")</f>
        <v>176.170</v>
      </c>
      <c r="X3055" t="s">
        <v>29597</v>
      </c>
      <c r="Y3055" t="s">
        <v>29598</v>
      </c>
      <c r="Z3055" t="s">
        <v>29599</v>
      </c>
    </row>
    <row r="3056" spans="1:27" x14ac:dyDescent="0.25">
      <c r="A3056" t="s">
        <v>14832</v>
      </c>
      <c r="B3056" t="s">
        <v>29600</v>
      </c>
      <c r="C3056" t="str">
        <f>T("176.170")</f>
        <v>176.170</v>
      </c>
      <c r="X3056" t="s">
        <v>29601</v>
      </c>
    </row>
    <row r="3057" spans="1:28" x14ac:dyDescent="0.25">
      <c r="A3057" t="s">
        <v>14833</v>
      </c>
      <c r="B3057" t="s">
        <v>29602</v>
      </c>
      <c r="C3057" t="str">
        <f>T("175.105")</f>
        <v>175.105</v>
      </c>
      <c r="D3057" t="str">
        <f>T("177.2600")</f>
        <v>177.2600</v>
      </c>
      <c r="X3057" t="s">
        <v>29602</v>
      </c>
      <c r="Y3057" t="s">
        <v>29603</v>
      </c>
      <c r="Z3057" t="s">
        <v>29604</v>
      </c>
      <c r="AA3057" t="s">
        <v>29605</v>
      </c>
    </row>
    <row r="3058" spans="1:28" x14ac:dyDescent="0.25">
      <c r="A3058" t="s">
        <v>14834</v>
      </c>
      <c r="B3058" t="s">
        <v>29606</v>
      </c>
      <c r="C3058" t="str">
        <f>T("176.170")</f>
        <v>176.170</v>
      </c>
      <c r="D3058" t="str">
        <f>T("177.2420")</f>
        <v>177.2420</v>
      </c>
      <c r="X3058" t="s">
        <v>29606</v>
      </c>
    </row>
    <row r="3059" spans="1:28" x14ac:dyDescent="0.25">
      <c r="A3059" t="s">
        <v>14835</v>
      </c>
      <c r="B3059" t="s">
        <v>29607</v>
      </c>
      <c r="C3059" t="str">
        <f>T("175.320")</f>
        <v>175.320</v>
      </c>
      <c r="D3059" t="str">
        <f>T("178.3860")</f>
        <v>178.3860</v>
      </c>
      <c r="X3059" t="s">
        <v>29608</v>
      </c>
      <c r="Y3059" t="s">
        <v>29609</v>
      </c>
    </row>
    <row r="3060" spans="1:28" x14ac:dyDescent="0.25">
      <c r="A3060" t="s">
        <v>14836</v>
      </c>
      <c r="B3060" t="s">
        <v>29610</v>
      </c>
      <c r="C3060" t="str">
        <f>T("175.320")</f>
        <v>175.320</v>
      </c>
      <c r="D3060" t="str">
        <f>T("178.3860")</f>
        <v>178.3860</v>
      </c>
      <c r="X3060" t="s">
        <v>29611</v>
      </c>
      <c r="Y3060" t="s">
        <v>29612</v>
      </c>
    </row>
    <row r="3061" spans="1:28" x14ac:dyDescent="0.25">
      <c r="A3061" t="s">
        <v>14837</v>
      </c>
      <c r="B3061" t="s">
        <v>29613</v>
      </c>
      <c r="C3061" t="str">
        <f>T("175.300")</f>
        <v>175.300</v>
      </c>
      <c r="D3061" t="str">
        <f>T("176.170")</f>
        <v>176.170</v>
      </c>
      <c r="E3061" t="str">
        <f>T("178.3297")</f>
        <v>178.3297</v>
      </c>
      <c r="X3061" t="s">
        <v>29613</v>
      </c>
      <c r="Y3061" t="s">
        <v>29614</v>
      </c>
    </row>
    <row r="3062" spans="1:28" x14ac:dyDescent="0.25">
      <c r="A3062" t="s">
        <v>14838</v>
      </c>
      <c r="B3062" t="s">
        <v>29615</v>
      </c>
      <c r="C3062" t="str">
        <f t="shared" ref="C3062:C3067" si="42">T("175.105")</f>
        <v>175.105</v>
      </c>
      <c r="D3062" t="str">
        <f>T("177.1330")</f>
        <v>177.1330</v>
      </c>
      <c r="E3062" t="str">
        <f>T("178.1005")</f>
        <v>178.1005</v>
      </c>
      <c r="X3062" t="s">
        <v>29616</v>
      </c>
      <c r="Y3062" t="s">
        <v>29617</v>
      </c>
    </row>
    <row r="3063" spans="1:28" x14ac:dyDescent="0.25">
      <c r="A3063" t="s">
        <v>14839</v>
      </c>
      <c r="B3063" t="s">
        <v>29618</v>
      </c>
      <c r="C3063" t="str">
        <f t="shared" si="42"/>
        <v>175.105</v>
      </c>
      <c r="D3063" t="str">
        <f>T("177.1330")</f>
        <v>177.1330</v>
      </c>
      <c r="E3063" t="str">
        <f>T("178.1005")</f>
        <v>178.1005</v>
      </c>
      <c r="X3063" t="s">
        <v>29619</v>
      </c>
      <c r="Y3063" t="s">
        <v>29620</v>
      </c>
    </row>
    <row r="3064" spans="1:28" x14ac:dyDescent="0.25">
      <c r="A3064" t="s">
        <v>14840</v>
      </c>
      <c r="B3064" t="s">
        <v>29621</v>
      </c>
      <c r="C3064" t="str">
        <f t="shared" si="42"/>
        <v>175.105</v>
      </c>
      <c r="D3064" t="str">
        <f>T("177.1330")</f>
        <v>177.1330</v>
      </c>
      <c r="E3064" t="str">
        <f>T("178.1005")</f>
        <v>178.1005</v>
      </c>
      <c r="X3064" t="s">
        <v>29622</v>
      </c>
      <c r="Y3064" t="s">
        <v>29621</v>
      </c>
    </row>
    <row r="3065" spans="1:28" x14ac:dyDescent="0.25">
      <c r="A3065" t="s">
        <v>14841</v>
      </c>
      <c r="B3065" t="s">
        <v>29623</v>
      </c>
      <c r="C3065" t="str">
        <f t="shared" si="42"/>
        <v>175.105</v>
      </c>
      <c r="D3065" t="str">
        <f>T("177.1330")</f>
        <v>177.1330</v>
      </c>
      <c r="E3065" t="str">
        <f>T("178.1005")</f>
        <v>178.1005</v>
      </c>
      <c r="X3065" t="s">
        <v>29624</v>
      </c>
      <c r="Y3065" t="s">
        <v>29623</v>
      </c>
    </row>
    <row r="3066" spans="1:28" x14ac:dyDescent="0.25">
      <c r="A3066" t="s">
        <v>14842</v>
      </c>
      <c r="B3066" t="s">
        <v>29625</v>
      </c>
      <c r="C3066" t="str">
        <f t="shared" si="42"/>
        <v>175.105</v>
      </c>
      <c r="D3066" t="str">
        <f>T("177.1330")</f>
        <v>177.1330</v>
      </c>
      <c r="E3066" t="str">
        <f>T("178.1005")</f>
        <v>178.1005</v>
      </c>
      <c r="X3066" t="s">
        <v>29626</v>
      </c>
      <c r="Y3066" t="s">
        <v>29625</v>
      </c>
    </row>
    <row r="3067" spans="1:28" x14ac:dyDescent="0.25">
      <c r="A3067" t="s">
        <v>14843</v>
      </c>
      <c r="B3067" t="s">
        <v>29627</v>
      </c>
      <c r="C3067" t="str">
        <f t="shared" si="42"/>
        <v>175.105</v>
      </c>
      <c r="D3067" t="str">
        <f>T("178.3520")</f>
        <v>178.3520</v>
      </c>
    </row>
    <row r="3068" spans="1:28" x14ac:dyDescent="0.25">
      <c r="A3068" t="s">
        <v>14845</v>
      </c>
      <c r="B3068" t="s">
        <v>29628</v>
      </c>
      <c r="C3068" t="str">
        <f>T("175.300")</f>
        <v>175.300</v>
      </c>
      <c r="D3068" t="str">
        <f>T("175.320")</f>
        <v>175.320</v>
      </c>
      <c r="X3068" t="s">
        <v>29628</v>
      </c>
    </row>
    <row r="3069" spans="1:28" x14ac:dyDescent="0.25">
      <c r="A3069" t="s">
        <v>14846</v>
      </c>
      <c r="B3069" t="s">
        <v>29629</v>
      </c>
      <c r="C3069" t="str">
        <f>T("175.105")</f>
        <v>175.105</v>
      </c>
      <c r="X3069" t="s">
        <v>29630</v>
      </c>
    </row>
    <row r="3070" spans="1:28" x14ac:dyDescent="0.25">
      <c r="A3070" t="s">
        <v>14847</v>
      </c>
      <c r="B3070" t="s">
        <v>29631</v>
      </c>
      <c r="C3070" t="str">
        <f>T("175.105")</f>
        <v>175.105</v>
      </c>
      <c r="D3070" t="str">
        <f>T("176.170")</f>
        <v>176.170</v>
      </c>
      <c r="E3070" t="str">
        <f>T("176.180")</f>
        <v>176.180</v>
      </c>
      <c r="X3070" t="s">
        <v>29632</v>
      </c>
      <c r="Y3070" t="s">
        <v>29633</v>
      </c>
      <c r="Z3070" t="s">
        <v>29634</v>
      </c>
    </row>
    <row r="3071" spans="1:28" x14ac:dyDescent="0.25">
      <c r="A3071" t="s">
        <v>14848</v>
      </c>
      <c r="B3071" t="s">
        <v>29635</v>
      </c>
      <c r="C3071" t="str">
        <f>T("175.105")</f>
        <v>175.105</v>
      </c>
      <c r="D3071" t="str">
        <f>T("176.170")</f>
        <v>176.170</v>
      </c>
      <c r="E3071" t="str">
        <f>T("177.2800")</f>
        <v>177.2800</v>
      </c>
      <c r="X3071" t="s">
        <v>29636</v>
      </c>
      <c r="Y3071" t="s">
        <v>29637</v>
      </c>
      <c r="Z3071" t="s">
        <v>29638</v>
      </c>
      <c r="AA3071" t="s">
        <v>29639</v>
      </c>
      <c r="AB3071" t="s">
        <v>29640</v>
      </c>
    </row>
    <row r="3072" spans="1:28" x14ac:dyDescent="0.25">
      <c r="A3072" t="s">
        <v>14849</v>
      </c>
      <c r="B3072" t="s">
        <v>29641</v>
      </c>
      <c r="C3072" t="str">
        <f>T("175.105")</f>
        <v>175.105</v>
      </c>
      <c r="X3072" t="s">
        <v>29641</v>
      </c>
    </row>
    <row r="3073" spans="1:27" x14ac:dyDescent="0.25">
      <c r="A3073" t="s">
        <v>14850</v>
      </c>
      <c r="B3073" t="s">
        <v>29642</v>
      </c>
      <c r="C3073" t="str">
        <f>T("178.3570")</f>
        <v>178.3570</v>
      </c>
      <c r="X3073" t="s">
        <v>29642</v>
      </c>
    </row>
    <row r="3074" spans="1:27" x14ac:dyDescent="0.25">
      <c r="A3074" t="s">
        <v>14851</v>
      </c>
      <c r="B3074" t="s">
        <v>29643</v>
      </c>
      <c r="C3074" t="str">
        <f>T("178.3770")</f>
        <v>178.3770</v>
      </c>
      <c r="X3074" t="s">
        <v>29643</v>
      </c>
      <c r="Y3074" t="s">
        <v>29644</v>
      </c>
    </row>
    <row r="3075" spans="1:27" x14ac:dyDescent="0.25">
      <c r="A3075" t="s">
        <v>14852</v>
      </c>
      <c r="B3075" t="s">
        <v>29645</v>
      </c>
      <c r="C3075" t="str">
        <f>T("175.300")</f>
        <v>175.300</v>
      </c>
      <c r="D3075" t="str">
        <f>T("176.200")</f>
        <v>176.200</v>
      </c>
      <c r="E3075" t="str">
        <f>T("178.3120")</f>
        <v>178.3120</v>
      </c>
      <c r="F3075" t="str">
        <f>T("178.3800")</f>
        <v>178.3800</v>
      </c>
      <c r="G3075" t="str">
        <f>T("178.3850")</f>
        <v>178.3850</v>
      </c>
      <c r="H3075" t="str">
        <f>T("178.3870")</f>
        <v>178.3870</v>
      </c>
      <c r="X3075" t="s">
        <v>29645</v>
      </c>
    </row>
    <row r="3076" spans="1:27" x14ac:dyDescent="0.25">
      <c r="A3076" t="s">
        <v>14853</v>
      </c>
      <c r="B3076" t="s">
        <v>29646</v>
      </c>
      <c r="C3076" t="str">
        <f>T("177.2600")</f>
        <v>177.2600</v>
      </c>
      <c r="X3076" t="s">
        <v>29647</v>
      </c>
      <c r="Y3076" t="s">
        <v>29646</v>
      </c>
    </row>
    <row r="3077" spans="1:27" x14ac:dyDescent="0.25">
      <c r="A3077" t="s">
        <v>14854</v>
      </c>
      <c r="B3077" t="s">
        <v>29648</v>
      </c>
      <c r="C3077" t="str">
        <f>T("175.105")</f>
        <v>175.105</v>
      </c>
      <c r="D3077" t="str">
        <f>T("175.320")</f>
        <v>175.320</v>
      </c>
      <c r="E3077" t="str">
        <f>T("175.360")</f>
        <v>175.360</v>
      </c>
      <c r="F3077" t="str">
        <f>T("176.170")</f>
        <v>176.170</v>
      </c>
      <c r="G3077" t="str">
        <f>T("176.180")</f>
        <v>176.180</v>
      </c>
      <c r="H3077" t="str">
        <f>T("177.1010")</f>
        <v>177.1010</v>
      </c>
      <c r="I3077" t="str">
        <f>T("177.1200")</f>
        <v>177.1200</v>
      </c>
      <c r="J3077" t="str">
        <f>T("177.1630")</f>
        <v>177.1630</v>
      </c>
      <c r="K3077" t="str">
        <f>T("178.3790")</f>
        <v>178.3790</v>
      </c>
      <c r="X3077" t="s">
        <v>29648</v>
      </c>
      <c r="Y3077" t="s">
        <v>29649</v>
      </c>
    </row>
    <row r="3078" spans="1:27" x14ac:dyDescent="0.25">
      <c r="A3078" t="s">
        <v>14855</v>
      </c>
      <c r="B3078" t="s">
        <v>29650</v>
      </c>
      <c r="C3078" t="str">
        <f>T("175.380")</f>
        <v>175.380</v>
      </c>
      <c r="X3078" t="s">
        <v>29651</v>
      </c>
      <c r="Y3078" t="s">
        <v>29652</v>
      </c>
    </row>
    <row r="3079" spans="1:27" x14ac:dyDescent="0.25">
      <c r="A3079" t="s">
        <v>14856</v>
      </c>
      <c r="B3079" t="s">
        <v>29653</v>
      </c>
      <c r="C3079" t="str">
        <f>T("176.170")</f>
        <v>176.170</v>
      </c>
      <c r="X3079" t="s">
        <v>29654</v>
      </c>
    </row>
    <row r="3080" spans="1:27" x14ac:dyDescent="0.25">
      <c r="A3080" t="s">
        <v>14857</v>
      </c>
      <c r="B3080" t="s">
        <v>29655</v>
      </c>
      <c r="C3080" t="str">
        <f>T("175.300")</f>
        <v>175.300</v>
      </c>
      <c r="X3080" t="s">
        <v>29655</v>
      </c>
      <c r="Y3080" t="s">
        <v>29656</v>
      </c>
    </row>
    <row r="3081" spans="1:27" x14ac:dyDescent="0.25">
      <c r="A3081" t="s">
        <v>14858</v>
      </c>
      <c r="B3081" t="s">
        <v>29657</v>
      </c>
      <c r="C3081" t="str">
        <f>T("175.105")</f>
        <v>175.105</v>
      </c>
      <c r="X3081" t="s">
        <v>29657</v>
      </c>
      <c r="Y3081" t="s">
        <v>29658</v>
      </c>
    </row>
    <row r="3082" spans="1:27" x14ac:dyDescent="0.25">
      <c r="A3082" t="s">
        <v>14859</v>
      </c>
      <c r="B3082" t="s">
        <v>29659</v>
      </c>
      <c r="C3082" t="str">
        <f>T("175.320")</f>
        <v>175.320</v>
      </c>
      <c r="X3082" t="s">
        <v>29659</v>
      </c>
      <c r="Y3082" t="s">
        <v>29660</v>
      </c>
    </row>
    <row r="3083" spans="1:27" x14ac:dyDescent="0.25">
      <c r="A3083" t="s">
        <v>14860</v>
      </c>
      <c r="B3083" t="s">
        <v>29661</v>
      </c>
      <c r="C3083" t="str">
        <f>T("176.170")</f>
        <v>176.170</v>
      </c>
      <c r="X3083" t="s">
        <v>29662</v>
      </c>
      <c r="Y3083" t="s">
        <v>29661</v>
      </c>
    </row>
    <row r="3084" spans="1:27" x14ac:dyDescent="0.25">
      <c r="A3084" t="s">
        <v>14861</v>
      </c>
      <c r="B3084" t="s">
        <v>29663</v>
      </c>
      <c r="C3084" t="str">
        <f>T("175.105")</f>
        <v>175.105</v>
      </c>
      <c r="X3084" t="s">
        <v>29663</v>
      </c>
      <c r="Y3084" t="s">
        <v>29664</v>
      </c>
    </row>
    <row r="3085" spans="1:27" x14ac:dyDescent="0.25">
      <c r="A3085" t="s">
        <v>14862</v>
      </c>
      <c r="B3085" t="s">
        <v>29665</v>
      </c>
      <c r="C3085" t="str">
        <f>T("177.1060")</f>
        <v>177.1060</v>
      </c>
      <c r="X3085" t="s">
        <v>29666</v>
      </c>
      <c r="Y3085" t="s">
        <v>29667</v>
      </c>
    </row>
    <row r="3086" spans="1:27" x14ac:dyDescent="0.25">
      <c r="A3086" t="s">
        <v>14863</v>
      </c>
      <c r="B3086" t="s">
        <v>29668</v>
      </c>
      <c r="C3086" t="str">
        <f>T("175.105")</f>
        <v>175.105</v>
      </c>
      <c r="D3086" t="str">
        <f>T("175.300")</f>
        <v>175.300</v>
      </c>
      <c r="E3086" t="str">
        <f>T("178.3790")</f>
        <v>178.3790</v>
      </c>
      <c r="F3086" t="str">
        <f>T("180.22")</f>
        <v>180.22</v>
      </c>
      <c r="X3086" t="s">
        <v>29669</v>
      </c>
      <c r="Y3086" t="s">
        <v>29670</v>
      </c>
      <c r="Z3086" t="s">
        <v>29671</v>
      </c>
    </row>
    <row r="3087" spans="1:27" x14ac:dyDescent="0.25">
      <c r="A3087" t="s">
        <v>14864</v>
      </c>
      <c r="B3087" t="s">
        <v>29672</v>
      </c>
      <c r="C3087" t="str">
        <f>T("177.1210")</f>
        <v>177.1210</v>
      </c>
      <c r="X3087" t="s">
        <v>29673</v>
      </c>
      <c r="Y3087" t="s">
        <v>29674</v>
      </c>
    </row>
    <row r="3088" spans="1:27" x14ac:dyDescent="0.25">
      <c r="A3088" t="s">
        <v>14865</v>
      </c>
      <c r="B3088" t="s">
        <v>29675</v>
      </c>
      <c r="C3088" t="str">
        <f>T("177.2800")</f>
        <v>177.2800</v>
      </c>
      <c r="X3088" t="s">
        <v>29675</v>
      </c>
      <c r="Y3088" t="s">
        <v>29676</v>
      </c>
      <c r="Z3088" t="s">
        <v>29677</v>
      </c>
      <c r="AA3088" t="s">
        <v>29678</v>
      </c>
    </row>
    <row r="3089" spans="1:30" x14ac:dyDescent="0.25">
      <c r="A3089" t="s">
        <v>14866</v>
      </c>
      <c r="B3089" t="s">
        <v>29679</v>
      </c>
      <c r="C3089" t="str">
        <f>T("175.300")</f>
        <v>175.300</v>
      </c>
      <c r="X3089" t="s">
        <v>29679</v>
      </c>
    </row>
    <row r="3090" spans="1:30" x14ac:dyDescent="0.25">
      <c r="A3090" t="s">
        <v>14867</v>
      </c>
      <c r="B3090" t="s">
        <v>29680</v>
      </c>
      <c r="C3090" t="str">
        <f>T("176.210")</f>
        <v>176.210</v>
      </c>
      <c r="X3090" t="s">
        <v>29680</v>
      </c>
      <c r="Y3090" t="s">
        <v>29681</v>
      </c>
    </row>
    <row r="3091" spans="1:30" x14ac:dyDescent="0.25">
      <c r="A3091" t="s">
        <v>14868</v>
      </c>
      <c r="B3091" t="s">
        <v>29682</v>
      </c>
      <c r="C3091" t="str">
        <f>T("177.1615")</f>
        <v>177.1615</v>
      </c>
      <c r="X3091" t="s">
        <v>29682</v>
      </c>
      <c r="Y3091" t="s">
        <v>29683</v>
      </c>
      <c r="Z3091" t="s">
        <v>29684</v>
      </c>
    </row>
    <row r="3092" spans="1:30" x14ac:dyDescent="0.25">
      <c r="A3092" t="s">
        <v>14869</v>
      </c>
      <c r="B3092" t="s">
        <v>29685</v>
      </c>
      <c r="C3092" t="str">
        <f>T("177.2800")</f>
        <v>177.2800</v>
      </c>
      <c r="X3092" t="s">
        <v>29685</v>
      </c>
    </row>
    <row r="3093" spans="1:30" x14ac:dyDescent="0.25">
      <c r="A3093" t="s">
        <v>14870</v>
      </c>
      <c r="B3093" t="s">
        <v>29686</v>
      </c>
      <c r="C3093" t="str">
        <f>T("176.210")</f>
        <v>176.210</v>
      </c>
      <c r="D3093" t="str">
        <f>T("177.2800")</f>
        <v>177.2800</v>
      </c>
      <c r="X3093" t="s">
        <v>29687</v>
      </c>
      <c r="Y3093" t="s">
        <v>29688</v>
      </c>
    </row>
    <row r="3094" spans="1:30" x14ac:dyDescent="0.25">
      <c r="A3094" t="s">
        <v>14871</v>
      </c>
      <c r="B3094" t="s">
        <v>29689</v>
      </c>
      <c r="C3094" t="str">
        <f>T("176.210")</f>
        <v>176.210</v>
      </c>
      <c r="D3094" t="str">
        <f>T("177.2800")</f>
        <v>177.2800</v>
      </c>
      <c r="X3094" t="s">
        <v>29689</v>
      </c>
      <c r="Y3094" t="s">
        <v>29690</v>
      </c>
    </row>
    <row r="3095" spans="1:30" x14ac:dyDescent="0.25">
      <c r="A3095" t="s">
        <v>14872</v>
      </c>
      <c r="B3095" t="s">
        <v>29691</v>
      </c>
      <c r="C3095" t="str">
        <f>T("176.170")</f>
        <v>176.170</v>
      </c>
      <c r="X3095" t="s">
        <v>29691</v>
      </c>
      <c r="Y3095" t="s">
        <v>29692</v>
      </c>
      <c r="Z3095" t="s">
        <v>29693</v>
      </c>
      <c r="AA3095" t="s">
        <v>29694</v>
      </c>
    </row>
    <row r="3096" spans="1:30" x14ac:dyDescent="0.25">
      <c r="A3096" t="s">
        <v>14873</v>
      </c>
      <c r="B3096" t="s">
        <v>29695</v>
      </c>
      <c r="X3096" t="s">
        <v>29695</v>
      </c>
    </row>
    <row r="3097" spans="1:30" x14ac:dyDescent="0.25">
      <c r="A3097" t="s">
        <v>14874</v>
      </c>
      <c r="B3097" t="s">
        <v>29696</v>
      </c>
      <c r="C3097" t="str">
        <f>T("178.1010")</f>
        <v>178.1010</v>
      </c>
      <c r="X3097" t="s">
        <v>29696</v>
      </c>
    </row>
    <row r="3098" spans="1:30" x14ac:dyDescent="0.25">
      <c r="A3098" t="s">
        <v>14875</v>
      </c>
      <c r="B3098" t="s">
        <v>29697</v>
      </c>
      <c r="C3098" t="str">
        <f>T("175.105")</f>
        <v>175.105</v>
      </c>
      <c r="D3098" t="str">
        <f>T("176.180")</f>
        <v>176.180</v>
      </c>
      <c r="X3098" t="s">
        <v>29697</v>
      </c>
      <c r="Y3098" t="s">
        <v>29698</v>
      </c>
    </row>
    <row r="3099" spans="1:30" x14ac:dyDescent="0.25">
      <c r="A3099" t="s">
        <v>14876</v>
      </c>
      <c r="B3099" t="s">
        <v>29699</v>
      </c>
      <c r="C3099" t="str">
        <f>T("176.180")</f>
        <v>176.180</v>
      </c>
      <c r="D3099" t="str">
        <f>T("176.320")</f>
        <v>176.320</v>
      </c>
      <c r="X3099" t="s">
        <v>29699</v>
      </c>
    </row>
    <row r="3100" spans="1:30" x14ac:dyDescent="0.25">
      <c r="A3100" t="s">
        <v>14877</v>
      </c>
      <c r="B3100" t="s">
        <v>29700</v>
      </c>
      <c r="C3100" t="str">
        <f>T("177.2800")</f>
        <v>177.2800</v>
      </c>
      <c r="X3100" t="s">
        <v>29700</v>
      </c>
      <c r="Y3100" t="s">
        <v>29701</v>
      </c>
    </row>
    <row r="3101" spans="1:30" x14ac:dyDescent="0.25">
      <c r="A3101" t="s">
        <v>14878</v>
      </c>
      <c r="B3101" t="s">
        <v>29702</v>
      </c>
      <c r="X3101" t="s">
        <v>29702</v>
      </c>
      <c r="Y3101" t="s">
        <v>29703</v>
      </c>
    </row>
    <row r="3102" spans="1:30" x14ac:dyDescent="0.25">
      <c r="A3102" t="s">
        <v>14879</v>
      </c>
      <c r="B3102" t="s">
        <v>29704</v>
      </c>
      <c r="C3102" t="str">
        <f>T("178.3780")</f>
        <v>178.3780</v>
      </c>
      <c r="X3102" t="s">
        <v>29704</v>
      </c>
      <c r="Y3102" t="s">
        <v>29705</v>
      </c>
      <c r="Z3102" t="s">
        <v>29706</v>
      </c>
      <c r="AA3102" t="s">
        <v>29707</v>
      </c>
    </row>
    <row r="3103" spans="1:30" x14ac:dyDescent="0.25">
      <c r="A3103" t="s">
        <v>14880</v>
      </c>
      <c r="B3103" t="s">
        <v>29708</v>
      </c>
      <c r="C3103" t="str">
        <f>T("177.2800")</f>
        <v>177.2800</v>
      </c>
      <c r="X3103" t="s">
        <v>29708</v>
      </c>
      <c r="Y3103" t="s">
        <v>29709</v>
      </c>
    </row>
    <row r="3104" spans="1:30" x14ac:dyDescent="0.25">
      <c r="A3104" t="s">
        <v>14881</v>
      </c>
      <c r="B3104" t="s">
        <v>29710</v>
      </c>
      <c r="C3104" t="str">
        <f>T("176.180")</f>
        <v>176.180</v>
      </c>
      <c r="X3104" t="s">
        <v>29711</v>
      </c>
      <c r="Y3104" t="s">
        <v>29712</v>
      </c>
      <c r="Z3104" t="s">
        <v>29713</v>
      </c>
      <c r="AA3104" t="s">
        <v>29714</v>
      </c>
      <c r="AB3104" t="s">
        <v>29715</v>
      </c>
      <c r="AC3104" t="s">
        <v>29716</v>
      </c>
      <c r="AD3104" t="s">
        <v>29717</v>
      </c>
    </row>
    <row r="3105" spans="1:29" x14ac:dyDescent="0.25">
      <c r="A3105" t="s">
        <v>14882</v>
      </c>
      <c r="B3105" t="s">
        <v>29718</v>
      </c>
      <c r="C3105" t="str">
        <f>T("176.210")</f>
        <v>176.210</v>
      </c>
      <c r="D3105" t="str">
        <f>T("177.2800")</f>
        <v>177.2800</v>
      </c>
      <c r="X3105" t="s">
        <v>29718</v>
      </c>
      <c r="Y3105" t="s">
        <v>29719</v>
      </c>
    </row>
    <row r="3106" spans="1:29" x14ac:dyDescent="0.25">
      <c r="A3106" t="s">
        <v>14883</v>
      </c>
      <c r="B3106" t="s">
        <v>29720</v>
      </c>
      <c r="C3106" t="str">
        <f>T("177.2800")</f>
        <v>177.2800</v>
      </c>
      <c r="X3106" t="s">
        <v>29720</v>
      </c>
      <c r="Y3106" t="s">
        <v>29721</v>
      </c>
    </row>
    <row r="3107" spans="1:29" x14ac:dyDescent="0.25">
      <c r="A3107" t="s">
        <v>14884</v>
      </c>
      <c r="B3107" t="s">
        <v>29722</v>
      </c>
      <c r="C3107" t="str">
        <f>T("177.2800")</f>
        <v>177.2800</v>
      </c>
      <c r="X3107" t="s">
        <v>29722</v>
      </c>
      <c r="Y3107" t="s">
        <v>29723</v>
      </c>
    </row>
    <row r="3108" spans="1:29" x14ac:dyDescent="0.25">
      <c r="A3108" t="s">
        <v>14885</v>
      </c>
      <c r="B3108" t="s">
        <v>29724</v>
      </c>
      <c r="C3108" t="str">
        <f>T("176.210")</f>
        <v>176.210</v>
      </c>
      <c r="X3108" t="s">
        <v>29724</v>
      </c>
      <c r="Y3108" t="s">
        <v>29725</v>
      </c>
    </row>
    <row r="3109" spans="1:29" x14ac:dyDescent="0.25">
      <c r="A3109" t="s">
        <v>14886</v>
      </c>
      <c r="B3109" t="s">
        <v>29726</v>
      </c>
      <c r="C3109" t="str">
        <f>T("176.170")</f>
        <v>176.170</v>
      </c>
      <c r="X3109" t="s">
        <v>29727</v>
      </c>
      <c r="Y3109" t="s">
        <v>29728</v>
      </c>
    </row>
    <row r="3110" spans="1:29" x14ac:dyDescent="0.25">
      <c r="A3110" t="s">
        <v>14887</v>
      </c>
      <c r="B3110" t="s">
        <v>29729</v>
      </c>
      <c r="C3110" t="str">
        <f>T("175.300")</f>
        <v>175.300</v>
      </c>
      <c r="X3110" t="s">
        <v>29729</v>
      </c>
      <c r="Y3110" t="s">
        <v>29730</v>
      </c>
    </row>
    <row r="3111" spans="1:29" x14ac:dyDescent="0.25">
      <c r="A3111" t="s">
        <v>14888</v>
      </c>
      <c r="B3111" t="s">
        <v>29731</v>
      </c>
      <c r="C3111" t="str">
        <f>T("177.2800")</f>
        <v>177.2800</v>
      </c>
      <c r="X3111" t="s">
        <v>29731</v>
      </c>
      <c r="Y3111" t="s">
        <v>29732</v>
      </c>
    </row>
    <row r="3112" spans="1:29" x14ac:dyDescent="0.25">
      <c r="A3112" t="s">
        <v>14889</v>
      </c>
      <c r="B3112" t="s">
        <v>29733</v>
      </c>
      <c r="C3112" t="str">
        <f>T("178.3910")</f>
        <v>178.3910</v>
      </c>
      <c r="X3112" t="s">
        <v>29734</v>
      </c>
      <c r="Y3112" t="s">
        <v>29735</v>
      </c>
    </row>
    <row r="3113" spans="1:29" x14ac:dyDescent="0.25">
      <c r="A3113" t="s">
        <v>14890</v>
      </c>
      <c r="B3113" t="s">
        <v>29736</v>
      </c>
      <c r="C3113" t="str">
        <f>T("176.170")</f>
        <v>176.170</v>
      </c>
      <c r="X3113" t="s">
        <v>29736</v>
      </c>
    </row>
    <row r="3114" spans="1:29" x14ac:dyDescent="0.25">
      <c r="A3114" t="s">
        <v>14891</v>
      </c>
      <c r="B3114" t="s">
        <v>29737</v>
      </c>
      <c r="C3114" t="str">
        <f>T("176.180")</f>
        <v>176.180</v>
      </c>
      <c r="X3114" t="s">
        <v>29737</v>
      </c>
      <c r="Y3114" t="s">
        <v>29738</v>
      </c>
      <c r="Z3114" t="s">
        <v>29739</v>
      </c>
      <c r="AA3114" t="s">
        <v>29740</v>
      </c>
      <c r="AB3114" t="s">
        <v>29741</v>
      </c>
      <c r="AC3114" t="s">
        <v>29742</v>
      </c>
    </row>
    <row r="3115" spans="1:29" x14ac:dyDescent="0.25">
      <c r="A3115" t="s">
        <v>14892</v>
      </c>
      <c r="B3115" t="s">
        <v>29743</v>
      </c>
      <c r="C3115" t="str">
        <f>T("177.2470")</f>
        <v>177.2470</v>
      </c>
      <c r="X3115" t="s">
        <v>29743</v>
      </c>
    </row>
    <row r="3116" spans="1:29" x14ac:dyDescent="0.25">
      <c r="A3116" t="s">
        <v>14893</v>
      </c>
      <c r="B3116" t="s">
        <v>29744</v>
      </c>
      <c r="C3116" t="str">
        <f>T("176.170")</f>
        <v>176.170</v>
      </c>
      <c r="X3116" t="s">
        <v>29745</v>
      </c>
      <c r="Y3116" t="s">
        <v>29746</v>
      </c>
      <c r="Z3116" t="s">
        <v>29747</v>
      </c>
      <c r="AA3116" t="s">
        <v>29748</v>
      </c>
    </row>
    <row r="3117" spans="1:29" x14ac:dyDescent="0.25">
      <c r="A3117" t="s">
        <v>14894</v>
      </c>
      <c r="B3117" t="s">
        <v>29749</v>
      </c>
      <c r="C3117" t="str">
        <f>T("175.300")</f>
        <v>175.300</v>
      </c>
      <c r="X3117" t="s">
        <v>29749</v>
      </c>
      <c r="Y3117" t="s">
        <v>29750</v>
      </c>
      <c r="Z3117" t="s">
        <v>29751</v>
      </c>
    </row>
    <row r="3118" spans="1:29" x14ac:dyDescent="0.25">
      <c r="A3118" t="s">
        <v>14895</v>
      </c>
      <c r="B3118" t="s">
        <v>29752</v>
      </c>
      <c r="C3118" t="str">
        <f>T("176.210")</f>
        <v>176.210</v>
      </c>
      <c r="D3118" t="str">
        <f>T("177.2800")</f>
        <v>177.2800</v>
      </c>
      <c r="X3118" t="s">
        <v>29753</v>
      </c>
    </row>
    <row r="3119" spans="1:29" x14ac:dyDescent="0.25">
      <c r="A3119" t="s">
        <v>14896</v>
      </c>
      <c r="B3119" t="s">
        <v>29754</v>
      </c>
      <c r="C3119" t="str">
        <f>T("178.1010")</f>
        <v>178.1010</v>
      </c>
      <c r="X3119" t="s">
        <v>29755</v>
      </c>
      <c r="Y3119" t="s">
        <v>29756</v>
      </c>
    </row>
    <row r="3120" spans="1:29" x14ac:dyDescent="0.25">
      <c r="A3120" t="s">
        <v>14897</v>
      </c>
      <c r="B3120" t="s">
        <v>29757</v>
      </c>
      <c r="C3120" t="str">
        <f>T("176.210")</f>
        <v>176.210</v>
      </c>
      <c r="D3120" t="str">
        <f>T("177.2800")</f>
        <v>177.2800</v>
      </c>
      <c r="X3120" t="s">
        <v>29757</v>
      </c>
      <c r="Y3120" t="s">
        <v>29758</v>
      </c>
    </row>
    <row r="3121" spans="1:27" x14ac:dyDescent="0.25">
      <c r="A3121" t="s">
        <v>14898</v>
      </c>
      <c r="B3121" t="s">
        <v>29759</v>
      </c>
      <c r="C3121" t="str">
        <f>T("175.105")</f>
        <v>175.105</v>
      </c>
      <c r="X3121" t="s">
        <v>29759</v>
      </c>
      <c r="Y3121" t="s">
        <v>29760</v>
      </c>
    </row>
    <row r="3122" spans="1:27" x14ac:dyDescent="0.25">
      <c r="A3122" t="s">
        <v>14899</v>
      </c>
      <c r="B3122" t="s">
        <v>29761</v>
      </c>
      <c r="C3122" t="str">
        <f>T("178.3870")</f>
        <v>178.3870</v>
      </c>
      <c r="X3122" t="s">
        <v>29761</v>
      </c>
      <c r="Y3122" t="s">
        <v>29762</v>
      </c>
      <c r="Z3122" t="s">
        <v>29763</v>
      </c>
    </row>
    <row r="3123" spans="1:27" x14ac:dyDescent="0.25">
      <c r="A3123" t="s">
        <v>14900</v>
      </c>
      <c r="B3123" t="s">
        <v>29764</v>
      </c>
      <c r="C3123" t="str">
        <f>T("175.105")</f>
        <v>175.105</v>
      </c>
      <c r="D3123" t="str">
        <f>T("176.170")</f>
        <v>176.170</v>
      </c>
      <c r="E3123" t="str">
        <f>T("176.180")</f>
        <v>176.180</v>
      </c>
      <c r="X3123" t="s">
        <v>29764</v>
      </c>
      <c r="Y3123" t="s">
        <v>29765</v>
      </c>
      <c r="Z3123" t="s">
        <v>29766</v>
      </c>
    </row>
    <row r="3124" spans="1:27" x14ac:dyDescent="0.25">
      <c r="A3124" t="s">
        <v>14901</v>
      </c>
      <c r="B3124" t="s">
        <v>29767</v>
      </c>
      <c r="C3124" t="str">
        <f>T("181.29")</f>
        <v>181.29</v>
      </c>
      <c r="X3124" t="s">
        <v>29767</v>
      </c>
    </row>
    <row r="3125" spans="1:27" x14ac:dyDescent="0.25">
      <c r="A3125" t="s">
        <v>14902</v>
      </c>
      <c r="B3125" t="s">
        <v>29768</v>
      </c>
      <c r="C3125" t="str">
        <f>T("175.300")</f>
        <v>175.300</v>
      </c>
      <c r="D3125" t="str">
        <f>T("176.180")</f>
        <v>176.180</v>
      </c>
      <c r="E3125" t="str">
        <f>T("176.210")</f>
        <v>176.210</v>
      </c>
      <c r="F3125" t="str">
        <f>T("177.2800")</f>
        <v>177.2800</v>
      </c>
      <c r="X3125" t="s">
        <v>29768</v>
      </c>
      <c r="Y3125" t="s">
        <v>29769</v>
      </c>
    </row>
    <row r="3126" spans="1:27" x14ac:dyDescent="0.25">
      <c r="A3126" t="s">
        <v>14903</v>
      </c>
      <c r="B3126" t="s">
        <v>29770</v>
      </c>
      <c r="C3126" t="str">
        <f>T("175.300")</f>
        <v>175.300</v>
      </c>
      <c r="D3126" t="str">
        <f>T("176.170")</f>
        <v>176.170</v>
      </c>
      <c r="X3126" t="s">
        <v>29770</v>
      </c>
      <c r="Y3126" t="s">
        <v>29771</v>
      </c>
    </row>
    <row r="3127" spans="1:27" x14ac:dyDescent="0.25">
      <c r="A3127" t="s">
        <v>14904</v>
      </c>
      <c r="B3127" t="s">
        <v>29772</v>
      </c>
      <c r="C3127" t="str">
        <f>T("175.300")</f>
        <v>175.300</v>
      </c>
      <c r="D3127" t="str">
        <f>T("175.320")</f>
        <v>175.320</v>
      </c>
      <c r="E3127" t="str">
        <f>T("176.170")</f>
        <v>176.170</v>
      </c>
      <c r="X3127" t="s">
        <v>29772</v>
      </c>
      <c r="Y3127" t="s">
        <v>29773</v>
      </c>
    </row>
    <row r="3128" spans="1:27" x14ac:dyDescent="0.25">
      <c r="A3128" t="s">
        <v>14905</v>
      </c>
      <c r="B3128" t="s">
        <v>29774</v>
      </c>
      <c r="C3128" t="str">
        <f>T("175.360")</f>
        <v>175.360</v>
      </c>
      <c r="D3128" t="str">
        <f>T("175.365")</f>
        <v>175.365</v>
      </c>
      <c r="E3128" t="str">
        <f>T("176.170")</f>
        <v>176.170</v>
      </c>
      <c r="F3128" t="str">
        <f>T("179.45")</f>
        <v>179.45</v>
      </c>
      <c r="G3128" t="str">
        <f>T("181.30")</f>
        <v>181.30</v>
      </c>
      <c r="X3128" t="s">
        <v>29774</v>
      </c>
      <c r="Y3128" t="s">
        <v>29775</v>
      </c>
      <c r="Z3128" t="s">
        <v>29776</v>
      </c>
    </row>
    <row r="3129" spans="1:27" x14ac:dyDescent="0.25">
      <c r="A3129" t="s">
        <v>14906</v>
      </c>
      <c r="B3129" t="s">
        <v>29777</v>
      </c>
      <c r="C3129" t="str">
        <f>T("176.200")</f>
        <v>176.200</v>
      </c>
      <c r="X3129" t="s">
        <v>29778</v>
      </c>
      <c r="Y3129" t="s">
        <v>29779</v>
      </c>
      <c r="Z3129" t="s">
        <v>29780</v>
      </c>
      <c r="AA3129" t="s">
        <v>29781</v>
      </c>
    </row>
    <row r="3130" spans="1:27" x14ac:dyDescent="0.25">
      <c r="A3130" t="s">
        <v>14907</v>
      </c>
      <c r="B3130" t="s">
        <v>28976</v>
      </c>
      <c r="C3130" t="str">
        <f>T("175.105")</f>
        <v>175.105</v>
      </c>
      <c r="D3130" t="str">
        <f>T("175.300")</f>
        <v>175.300</v>
      </c>
      <c r="X3130" t="s">
        <v>29782</v>
      </c>
      <c r="Y3130" t="s">
        <v>29783</v>
      </c>
    </row>
    <row r="3131" spans="1:27" x14ac:dyDescent="0.25">
      <c r="A3131" t="s">
        <v>14908</v>
      </c>
      <c r="B3131" t="s">
        <v>29784</v>
      </c>
      <c r="C3131" t="str">
        <f>T("176.170")</f>
        <v>176.170</v>
      </c>
      <c r="X3131" t="s">
        <v>29785</v>
      </c>
      <c r="Y3131" t="s">
        <v>29786</v>
      </c>
      <c r="Z3131" t="s">
        <v>29787</v>
      </c>
    </row>
    <row r="3132" spans="1:27" x14ac:dyDescent="0.25">
      <c r="A3132" t="s">
        <v>14909</v>
      </c>
      <c r="B3132" t="s">
        <v>29788</v>
      </c>
      <c r="C3132" t="str">
        <f>T("175.105")</f>
        <v>175.105</v>
      </c>
      <c r="D3132" t="str">
        <f>T("175.125")</f>
        <v>175.125</v>
      </c>
      <c r="X3132" t="s">
        <v>29789</v>
      </c>
      <c r="Y3132" t="s">
        <v>29790</v>
      </c>
      <c r="Z3132" t="s">
        <v>29788</v>
      </c>
      <c r="AA3132" t="s">
        <v>29791</v>
      </c>
    </row>
    <row r="3133" spans="1:27" x14ac:dyDescent="0.25">
      <c r="A3133" t="s">
        <v>14910</v>
      </c>
      <c r="B3133" t="s">
        <v>29792</v>
      </c>
      <c r="X3133" t="s">
        <v>29793</v>
      </c>
      <c r="Y3133" t="s">
        <v>29794</v>
      </c>
      <c r="Z3133" t="s">
        <v>29795</v>
      </c>
      <c r="AA3133" t="s">
        <v>29796</v>
      </c>
    </row>
    <row r="3134" spans="1:27" x14ac:dyDescent="0.25">
      <c r="A3134" t="s">
        <v>14911</v>
      </c>
      <c r="B3134" t="s">
        <v>29797</v>
      </c>
      <c r="C3134" t="str">
        <f>T("177.2600")</f>
        <v>177.2600</v>
      </c>
      <c r="X3134" t="s">
        <v>29798</v>
      </c>
      <c r="Y3134" t="s">
        <v>29799</v>
      </c>
      <c r="Z3134" t="s">
        <v>29800</v>
      </c>
      <c r="AA3134" t="s">
        <v>29801</v>
      </c>
    </row>
    <row r="3135" spans="1:27" x14ac:dyDescent="0.25">
      <c r="A3135" t="s">
        <v>14912</v>
      </c>
      <c r="B3135" t="s">
        <v>29802</v>
      </c>
      <c r="C3135" t="str">
        <f>T("178.1010")</f>
        <v>178.1010</v>
      </c>
      <c r="X3135" t="s">
        <v>29803</v>
      </c>
      <c r="Y3135" t="s">
        <v>29804</v>
      </c>
      <c r="Z3135" t="s">
        <v>29805</v>
      </c>
      <c r="AA3135" t="s">
        <v>29806</v>
      </c>
    </row>
    <row r="3136" spans="1:27" x14ac:dyDescent="0.25">
      <c r="A3136" t="s">
        <v>14913</v>
      </c>
      <c r="B3136" t="s">
        <v>29807</v>
      </c>
      <c r="C3136" t="str">
        <f>T("175.105")</f>
        <v>175.105</v>
      </c>
      <c r="D3136" t="str">
        <f>T("175.300")</f>
        <v>175.300</v>
      </c>
      <c r="X3136" t="s">
        <v>29808</v>
      </c>
      <c r="Y3136" t="s">
        <v>29809</v>
      </c>
    </row>
    <row r="3137" spans="1:27" x14ac:dyDescent="0.25">
      <c r="A3137" t="s">
        <v>14914</v>
      </c>
      <c r="B3137" t="s">
        <v>29810</v>
      </c>
      <c r="C3137" t="str">
        <f>T("177.2355")</f>
        <v>177.2355</v>
      </c>
      <c r="X3137" t="s">
        <v>29811</v>
      </c>
      <c r="Y3137" t="s">
        <v>29812</v>
      </c>
      <c r="Z3137" t="s">
        <v>29813</v>
      </c>
      <c r="AA3137" t="s">
        <v>29814</v>
      </c>
    </row>
    <row r="3138" spans="1:27" x14ac:dyDescent="0.25">
      <c r="A3138" t="s">
        <v>14915</v>
      </c>
      <c r="B3138" t="s">
        <v>29815</v>
      </c>
      <c r="C3138" t="str">
        <f>T("175.105")</f>
        <v>175.105</v>
      </c>
      <c r="X3138" t="s">
        <v>29816</v>
      </c>
      <c r="Y3138" t="s">
        <v>29817</v>
      </c>
      <c r="Z3138" t="s">
        <v>29818</v>
      </c>
    </row>
    <row r="3139" spans="1:27" x14ac:dyDescent="0.25">
      <c r="A3139" t="s">
        <v>14916</v>
      </c>
      <c r="B3139" t="s">
        <v>29819</v>
      </c>
      <c r="C3139" t="str">
        <f>T("172.270")</f>
        <v>172.270</v>
      </c>
      <c r="D3139" t="str">
        <f>T("176.170")</f>
        <v>176.170</v>
      </c>
      <c r="X3139" t="s">
        <v>29820</v>
      </c>
      <c r="Y3139" t="s">
        <v>29821</v>
      </c>
      <c r="Z3139" t="s">
        <v>29822</v>
      </c>
    </row>
    <row r="3140" spans="1:27" x14ac:dyDescent="0.25">
      <c r="A3140" t="s">
        <v>14917</v>
      </c>
      <c r="B3140" t="s">
        <v>29823</v>
      </c>
      <c r="C3140" t="str">
        <f>T("175.105")</f>
        <v>175.105</v>
      </c>
      <c r="X3140" t="s">
        <v>29823</v>
      </c>
      <c r="Y3140" t="s">
        <v>29824</v>
      </c>
    </row>
    <row r="3141" spans="1:27" x14ac:dyDescent="0.25">
      <c r="A3141" t="s">
        <v>14918</v>
      </c>
      <c r="B3141" t="s">
        <v>29825</v>
      </c>
      <c r="C3141" t="str">
        <f>T("176.170")</f>
        <v>176.170</v>
      </c>
      <c r="X3141" t="s">
        <v>29825</v>
      </c>
      <c r="Y3141" t="s">
        <v>29826</v>
      </c>
    </row>
    <row r="3142" spans="1:27" x14ac:dyDescent="0.25">
      <c r="A3142" t="s">
        <v>14919</v>
      </c>
      <c r="B3142" t="s">
        <v>29827</v>
      </c>
      <c r="C3142" t="str">
        <f>T("175.105")</f>
        <v>175.105</v>
      </c>
      <c r="D3142" t="str">
        <f>T("176.180")</f>
        <v>176.180</v>
      </c>
      <c r="E3142" t="str">
        <f>T("176.200")</f>
        <v>176.200</v>
      </c>
      <c r="F3142" t="str">
        <f>T("177.1200")</f>
        <v>177.1200</v>
      </c>
      <c r="X3142" t="s">
        <v>29828</v>
      </c>
    </row>
    <row r="3143" spans="1:27" x14ac:dyDescent="0.25">
      <c r="A3143" t="s">
        <v>14920</v>
      </c>
      <c r="B3143" t="s">
        <v>29829</v>
      </c>
      <c r="C3143" t="str">
        <f>T("177.2420")</f>
        <v>177.2420</v>
      </c>
      <c r="X3143" t="s">
        <v>29830</v>
      </c>
      <c r="Y3143" t="s">
        <v>29831</v>
      </c>
    </row>
    <row r="3144" spans="1:27" x14ac:dyDescent="0.25">
      <c r="A3144" t="s">
        <v>14921</v>
      </c>
      <c r="B3144" t="s">
        <v>29832</v>
      </c>
      <c r="C3144" t="str">
        <f>T("176.170")</f>
        <v>176.170</v>
      </c>
      <c r="X3144" t="s">
        <v>29833</v>
      </c>
    </row>
    <row r="3145" spans="1:27" x14ac:dyDescent="0.25">
      <c r="A3145" t="s">
        <v>14922</v>
      </c>
      <c r="B3145" t="s">
        <v>29834</v>
      </c>
      <c r="C3145" t="str">
        <f>T("176.210")</f>
        <v>176.210</v>
      </c>
      <c r="D3145" t="str">
        <f>T("177.2800")</f>
        <v>177.2800</v>
      </c>
      <c r="X3145" t="s">
        <v>29834</v>
      </c>
      <c r="Y3145" t="s">
        <v>29835</v>
      </c>
    </row>
    <row r="3146" spans="1:27" x14ac:dyDescent="0.25">
      <c r="A3146" t="s">
        <v>14923</v>
      </c>
      <c r="B3146" t="s">
        <v>29836</v>
      </c>
      <c r="C3146" t="str">
        <f>T("175.105")</f>
        <v>175.105</v>
      </c>
      <c r="X3146" t="s">
        <v>29837</v>
      </c>
    </row>
    <row r="3147" spans="1:27" x14ac:dyDescent="0.25">
      <c r="A3147" t="s">
        <v>14924</v>
      </c>
      <c r="B3147" t="s">
        <v>29838</v>
      </c>
      <c r="C3147" t="str">
        <f>T("175.105")</f>
        <v>175.105</v>
      </c>
      <c r="X3147" t="s">
        <v>29839</v>
      </c>
    </row>
    <row r="3148" spans="1:27" x14ac:dyDescent="0.25">
      <c r="A3148" t="s">
        <v>14925</v>
      </c>
      <c r="B3148" t="s">
        <v>29840</v>
      </c>
      <c r="C3148" t="str">
        <f>T("175.105")</f>
        <v>175.105</v>
      </c>
      <c r="X3148" t="s">
        <v>29841</v>
      </c>
    </row>
    <row r="3149" spans="1:27" x14ac:dyDescent="0.25">
      <c r="A3149" t="s">
        <v>14926</v>
      </c>
      <c r="B3149" t="s">
        <v>29842</v>
      </c>
      <c r="C3149" t="str">
        <f>T("175.300")</f>
        <v>175.300</v>
      </c>
      <c r="X3149" t="s">
        <v>29843</v>
      </c>
      <c r="Y3149" t="s">
        <v>29844</v>
      </c>
      <c r="Z3149" t="s">
        <v>29845</v>
      </c>
    </row>
    <row r="3150" spans="1:27" x14ac:dyDescent="0.25">
      <c r="A3150" t="s">
        <v>14927</v>
      </c>
      <c r="B3150" t="s">
        <v>29846</v>
      </c>
      <c r="C3150" t="str">
        <f>T("175.300")</f>
        <v>175.300</v>
      </c>
      <c r="D3150" t="str">
        <f>T("176.210")</f>
        <v>176.210</v>
      </c>
      <c r="X3150" t="s">
        <v>29846</v>
      </c>
      <c r="Y3150" t="s">
        <v>29847</v>
      </c>
    </row>
    <row r="3151" spans="1:27" x14ac:dyDescent="0.25">
      <c r="A3151" t="s">
        <v>14928</v>
      </c>
      <c r="B3151" t="s">
        <v>29848</v>
      </c>
      <c r="C3151" t="str">
        <f>T("175.105")</f>
        <v>175.105</v>
      </c>
      <c r="D3151" t="str">
        <f>T("176.180")</f>
        <v>176.180</v>
      </c>
      <c r="E3151" t="str">
        <f>T("177.1010")</f>
        <v>177.1010</v>
      </c>
      <c r="X3151" t="s">
        <v>29849</v>
      </c>
      <c r="Y3151" t="s">
        <v>29850</v>
      </c>
    </row>
    <row r="3152" spans="1:27" x14ac:dyDescent="0.25">
      <c r="A3152" t="s">
        <v>14929</v>
      </c>
      <c r="B3152" t="s">
        <v>29851</v>
      </c>
      <c r="C3152" t="str">
        <f>T("175.300")</f>
        <v>175.300</v>
      </c>
      <c r="X3152" t="s">
        <v>29851</v>
      </c>
      <c r="Y3152" t="s">
        <v>29852</v>
      </c>
    </row>
    <row r="3153" spans="1:25" x14ac:dyDescent="0.25">
      <c r="A3153" t="s">
        <v>14930</v>
      </c>
      <c r="B3153" t="s">
        <v>29853</v>
      </c>
      <c r="C3153" t="str">
        <f t="shared" ref="C3153:C3163" si="43">T("175.105")</f>
        <v>175.105</v>
      </c>
      <c r="X3153" t="s">
        <v>29854</v>
      </c>
    </row>
    <row r="3154" spans="1:25" x14ac:dyDescent="0.25">
      <c r="A3154" t="s">
        <v>14931</v>
      </c>
      <c r="B3154" t="s">
        <v>29855</v>
      </c>
      <c r="C3154" t="str">
        <f t="shared" si="43"/>
        <v>175.105</v>
      </c>
      <c r="X3154" t="s">
        <v>29856</v>
      </c>
    </row>
    <row r="3155" spans="1:25" x14ac:dyDescent="0.25">
      <c r="A3155" t="s">
        <v>14932</v>
      </c>
      <c r="B3155" t="s">
        <v>29857</v>
      </c>
      <c r="C3155" t="str">
        <f t="shared" si="43"/>
        <v>175.105</v>
      </c>
      <c r="X3155" t="s">
        <v>29857</v>
      </c>
      <c r="Y3155" t="s">
        <v>29858</v>
      </c>
    </row>
    <row r="3156" spans="1:25" x14ac:dyDescent="0.25">
      <c r="A3156" t="s">
        <v>14933</v>
      </c>
      <c r="B3156" t="s">
        <v>29859</v>
      </c>
      <c r="C3156" t="str">
        <f t="shared" si="43"/>
        <v>175.105</v>
      </c>
      <c r="X3156" t="s">
        <v>29859</v>
      </c>
      <c r="Y3156" t="s">
        <v>29860</v>
      </c>
    </row>
    <row r="3157" spans="1:25" x14ac:dyDescent="0.25">
      <c r="A3157" t="s">
        <v>14934</v>
      </c>
      <c r="B3157" t="s">
        <v>29861</v>
      </c>
      <c r="C3157" t="str">
        <f t="shared" si="43"/>
        <v>175.105</v>
      </c>
      <c r="X3157" t="s">
        <v>29861</v>
      </c>
      <c r="Y3157" t="s">
        <v>29862</v>
      </c>
    </row>
    <row r="3158" spans="1:25" x14ac:dyDescent="0.25">
      <c r="A3158" t="s">
        <v>14935</v>
      </c>
      <c r="B3158" t="s">
        <v>29863</v>
      </c>
      <c r="C3158" t="str">
        <f t="shared" si="43"/>
        <v>175.105</v>
      </c>
      <c r="X3158" t="s">
        <v>29864</v>
      </c>
      <c r="Y3158" t="s">
        <v>29865</v>
      </c>
    </row>
    <row r="3159" spans="1:25" x14ac:dyDescent="0.25">
      <c r="A3159" t="s">
        <v>14936</v>
      </c>
      <c r="B3159" t="s">
        <v>29866</v>
      </c>
      <c r="C3159" t="str">
        <f t="shared" si="43"/>
        <v>175.105</v>
      </c>
      <c r="X3159" t="s">
        <v>29866</v>
      </c>
      <c r="Y3159" t="s">
        <v>29867</v>
      </c>
    </row>
    <row r="3160" spans="1:25" x14ac:dyDescent="0.25">
      <c r="A3160" t="s">
        <v>14937</v>
      </c>
      <c r="B3160" t="s">
        <v>29868</v>
      </c>
      <c r="C3160" t="str">
        <f t="shared" si="43"/>
        <v>175.105</v>
      </c>
      <c r="X3160" t="s">
        <v>29869</v>
      </c>
      <c r="Y3160" t="s">
        <v>29870</v>
      </c>
    </row>
    <row r="3161" spans="1:25" x14ac:dyDescent="0.25">
      <c r="A3161" t="s">
        <v>14938</v>
      </c>
      <c r="B3161" t="s">
        <v>29871</v>
      </c>
      <c r="C3161" t="str">
        <f t="shared" si="43"/>
        <v>175.105</v>
      </c>
      <c r="X3161" t="s">
        <v>29872</v>
      </c>
      <c r="Y3161" t="s">
        <v>29871</v>
      </c>
    </row>
    <row r="3162" spans="1:25" x14ac:dyDescent="0.25">
      <c r="A3162" t="s">
        <v>14939</v>
      </c>
      <c r="B3162" t="s">
        <v>29873</v>
      </c>
      <c r="C3162" t="str">
        <f t="shared" si="43"/>
        <v>175.105</v>
      </c>
      <c r="X3162" t="s">
        <v>29874</v>
      </c>
      <c r="Y3162" t="s">
        <v>29875</v>
      </c>
    </row>
    <row r="3163" spans="1:25" x14ac:dyDescent="0.25">
      <c r="A3163" t="s">
        <v>14940</v>
      </c>
      <c r="B3163" t="s">
        <v>29876</v>
      </c>
      <c r="C3163" t="str">
        <f t="shared" si="43"/>
        <v>175.105</v>
      </c>
      <c r="D3163" t="str">
        <f>T("176.180")</f>
        <v>176.180</v>
      </c>
      <c r="X3163" t="s">
        <v>29876</v>
      </c>
    </row>
    <row r="3164" spans="1:25" x14ac:dyDescent="0.25">
      <c r="A3164" t="s">
        <v>14941</v>
      </c>
      <c r="B3164" t="s">
        <v>29877</v>
      </c>
      <c r="C3164" t="str">
        <f>T("176.170")</f>
        <v>176.170</v>
      </c>
      <c r="X3164" t="s">
        <v>29878</v>
      </c>
      <c r="Y3164" t="s">
        <v>29879</v>
      </c>
    </row>
    <row r="3165" spans="1:25" x14ac:dyDescent="0.25">
      <c r="A3165" t="s">
        <v>14942</v>
      </c>
      <c r="B3165" t="s">
        <v>29880</v>
      </c>
      <c r="C3165" t="str">
        <f t="shared" ref="C3165:C3171" si="44">T("175.300")</f>
        <v>175.300</v>
      </c>
      <c r="X3165" t="s">
        <v>29880</v>
      </c>
    </row>
    <row r="3166" spans="1:25" x14ac:dyDescent="0.25">
      <c r="A3166" t="s">
        <v>14943</v>
      </c>
      <c r="B3166" t="s">
        <v>29881</v>
      </c>
      <c r="C3166" t="str">
        <f t="shared" si="44"/>
        <v>175.300</v>
      </c>
      <c r="X3166" t="s">
        <v>29881</v>
      </c>
    </row>
    <row r="3167" spans="1:25" x14ac:dyDescent="0.25">
      <c r="A3167" t="s">
        <v>14944</v>
      </c>
      <c r="B3167" t="s">
        <v>29882</v>
      </c>
      <c r="C3167" t="str">
        <f t="shared" si="44"/>
        <v>175.300</v>
      </c>
      <c r="X3167" t="s">
        <v>29882</v>
      </c>
    </row>
    <row r="3168" spans="1:25" x14ac:dyDescent="0.25">
      <c r="A3168" t="s">
        <v>14945</v>
      </c>
      <c r="B3168" t="s">
        <v>29883</v>
      </c>
      <c r="C3168" t="str">
        <f t="shared" si="44"/>
        <v>175.300</v>
      </c>
      <c r="X3168" t="s">
        <v>29883</v>
      </c>
    </row>
    <row r="3169" spans="1:25" x14ac:dyDescent="0.25">
      <c r="A3169" t="s">
        <v>14946</v>
      </c>
      <c r="B3169" t="s">
        <v>29884</v>
      </c>
      <c r="C3169" t="str">
        <f t="shared" si="44"/>
        <v>175.300</v>
      </c>
      <c r="X3169" t="s">
        <v>29884</v>
      </c>
    </row>
    <row r="3170" spans="1:25" x14ac:dyDescent="0.25">
      <c r="A3170" t="s">
        <v>14947</v>
      </c>
      <c r="B3170" t="s">
        <v>29885</v>
      </c>
      <c r="C3170" t="str">
        <f t="shared" si="44"/>
        <v>175.300</v>
      </c>
      <c r="D3170" t="str">
        <f>T("176.180")</f>
        <v>176.180</v>
      </c>
      <c r="E3170" t="str">
        <f>T("176.210")</f>
        <v>176.210</v>
      </c>
      <c r="F3170" t="str">
        <f>T("178.3850")</f>
        <v>178.3850</v>
      </c>
      <c r="X3170" t="s">
        <v>29885</v>
      </c>
    </row>
    <row r="3171" spans="1:25" x14ac:dyDescent="0.25">
      <c r="A3171" t="s">
        <v>14948</v>
      </c>
      <c r="B3171" t="s">
        <v>29886</v>
      </c>
      <c r="C3171" t="str">
        <f t="shared" si="44"/>
        <v>175.300</v>
      </c>
      <c r="D3171" t="str">
        <f>T("176.180")</f>
        <v>176.180</v>
      </c>
      <c r="E3171" t="str">
        <f>T("176.210")</f>
        <v>176.210</v>
      </c>
      <c r="F3171" t="str">
        <f>T("178.3850")</f>
        <v>178.3850</v>
      </c>
      <c r="X3171" t="s">
        <v>29886</v>
      </c>
    </row>
    <row r="3172" spans="1:25" x14ac:dyDescent="0.25">
      <c r="A3172" t="s">
        <v>14949</v>
      </c>
      <c r="B3172" t="s">
        <v>29887</v>
      </c>
      <c r="C3172" t="s">
        <v>29888</v>
      </c>
      <c r="X3172" t="s">
        <v>29889</v>
      </c>
    </row>
    <row r="3173" spans="1:25" x14ac:dyDescent="0.25">
      <c r="A3173" t="s">
        <v>14950</v>
      </c>
      <c r="B3173" t="s">
        <v>29890</v>
      </c>
      <c r="C3173" t="str">
        <f t="shared" ref="C3173:C3181" si="45">T("175.300")</f>
        <v>175.300</v>
      </c>
      <c r="X3173" t="s">
        <v>29890</v>
      </c>
    </row>
    <row r="3174" spans="1:25" x14ac:dyDescent="0.25">
      <c r="A3174" t="s">
        <v>14951</v>
      </c>
      <c r="B3174" t="s">
        <v>29891</v>
      </c>
      <c r="C3174" t="str">
        <f t="shared" si="45"/>
        <v>175.300</v>
      </c>
      <c r="X3174" t="s">
        <v>29891</v>
      </c>
    </row>
    <row r="3175" spans="1:25" x14ac:dyDescent="0.25">
      <c r="A3175" t="s">
        <v>14952</v>
      </c>
      <c r="B3175" t="s">
        <v>29892</v>
      </c>
      <c r="C3175" t="str">
        <f t="shared" si="45"/>
        <v>175.300</v>
      </c>
      <c r="X3175" t="s">
        <v>29892</v>
      </c>
    </row>
    <row r="3176" spans="1:25" x14ac:dyDescent="0.25">
      <c r="A3176" t="s">
        <v>14953</v>
      </c>
      <c r="B3176" t="s">
        <v>29893</v>
      </c>
      <c r="C3176" t="str">
        <f t="shared" si="45"/>
        <v>175.300</v>
      </c>
      <c r="X3176" t="s">
        <v>29893</v>
      </c>
    </row>
    <row r="3177" spans="1:25" x14ac:dyDescent="0.25">
      <c r="A3177" t="s">
        <v>14954</v>
      </c>
      <c r="B3177" t="s">
        <v>29894</v>
      </c>
      <c r="C3177" t="str">
        <f t="shared" si="45"/>
        <v>175.300</v>
      </c>
      <c r="X3177" t="s">
        <v>29894</v>
      </c>
    </row>
    <row r="3178" spans="1:25" x14ac:dyDescent="0.25">
      <c r="A3178" t="s">
        <v>14955</v>
      </c>
      <c r="B3178" t="s">
        <v>29895</v>
      </c>
      <c r="C3178" t="str">
        <f t="shared" si="45"/>
        <v>175.300</v>
      </c>
      <c r="X3178" t="s">
        <v>29895</v>
      </c>
    </row>
    <row r="3179" spans="1:25" x14ac:dyDescent="0.25">
      <c r="A3179" t="s">
        <v>14956</v>
      </c>
      <c r="B3179" t="s">
        <v>29896</v>
      </c>
      <c r="C3179" t="str">
        <f t="shared" si="45"/>
        <v>175.300</v>
      </c>
      <c r="X3179" t="s">
        <v>29896</v>
      </c>
    </row>
    <row r="3180" spans="1:25" x14ac:dyDescent="0.25">
      <c r="A3180" t="s">
        <v>14957</v>
      </c>
      <c r="B3180" t="s">
        <v>29897</v>
      </c>
      <c r="C3180" t="str">
        <f t="shared" si="45"/>
        <v>175.300</v>
      </c>
      <c r="X3180" t="s">
        <v>29897</v>
      </c>
    </row>
    <row r="3181" spans="1:25" x14ac:dyDescent="0.25">
      <c r="A3181" t="s">
        <v>14958</v>
      </c>
      <c r="B3181" t="s">
        <v>29898</v>
      </c>
      <c r="C3181" t="str">
        <f t="shared" si="45"/>
        <v>175.300</v>
      </c>
      <c r="X3181" t="s">
        <v>29898</v>
      </c>
    </row>
    <row r="3182" spans="1:25" x14ac:dyDescent="0.25">
      <c r="A3182" t="s">
        <v>14959</v>
      </c>
      <c r="B3182" t="s">
        <v>29899</v>
      </c>
      <c r="C3182" t="str">
        <f t="shared" ref="C3182:C3188" si="46">T("175.105")</f>
        <v>175.105</v>
      </c>
      <c r="D3182" t="str">
        <f>T("176.170")</f>
        <v>176.170</v>
      </c>
      <c r="X3182" t="s">
        <v>29899</v>
      </c>
      <c r="Y3182" t="s">
        <v>29900</v>
      </c>
    </row>
    <row r="3183" spans="1:25" x14ac:dyDescent="0.25">
      <c r="A3183" t="s">
        <v>14960</v>
      </c>
      <c r="B3183" t="s">
        <v>29901</v>
      </c>
      <c r="C3183" t="str">
        <f t="shared" si="46"/>
        <v>175.105</v>
      </c>
      <c r="D3183" t="str">
        <f t="shared" ref="D3183:D3188" si="47">T("175.300")</f>
        <v>175.300</v>
      </c>
      <c r="E3183" t="str">
        <f t="shared" ref="E3183:E3188" si="48">T("176.170")</f>
        <v>176.170</v>
      </c>
      <c r="X3183" t="s">
        <v>29902</v>
      </c>
      <c r="Y3183" t="s">
        <v>29903</v>
      </c>
    </row>
    <row r="3184" spans="1:25" x14ac:dyDescent="0.25">
      <c r="A3184" t="s">
        <v>14961</v>
      </c>
      <c r="B3184" t="s">
        <v>29904</v>
      </c>
      <c r="C3184" t="str">
        <f t="shared" si="46"/>
        <v>175.105</v>
      </c>
      <c r="D3184" t="str">
        <f t="shared" si="47"/>
        <v>175.300</v>
      </c>
      <c r="E3184" t="str">
        <f t="shared" si="48"/>
        <v>176.170</v>
      </c>
      <c r="X3184" t="s">
        <v>29904</v>
      </c>
      <c r="Y3184" t="s">
        <v>29905</v>
      </c>
    </row>
    <row r="3185" spans="1:25" x14ac:dyDescent="0.25">
      <c r="A3185" t="s">
        <v>14962</v>
      </c>
      <c r="B3185" t="s">
        <v>29906</v>
      </c>
      <c r="C3185" t="str">
        <f t="shared" si="46"/>
        <v>175.105</v>
      </c>
      <c r="D3185" t="str">
        <f t="shared" si="47"/>
        <v>175.300</v>
      </c>
      <c r="E3185" t="str">
        <f t="shared" si="48"/>
        <v>176.170</v>
      </c>
      <c r="X3185" t="s">
        <v>29906</v>
      </c>
      <c r="Y3185" t="s">
        <v>29907</v>
      </c>
    </row>
    <row r="3186" spans="1:25" x14ac:dyDescent="0.25">
      <c r="A3186" t="s">
        <v>14963</v>
      </c>
      <c r="B3186" t="s">
        <v>29908</v>
      </c>
      <c r="C3186" t="str">
        <f t="shared" si="46"/>
        <v>175.105</v>
      </c>
      <c r="D3186" t="str">
        <f t="shared" si="47"/>
        <v>175.300</v>
      </c>
      <c r="E3186" t="str">
        <f t="shared" si="48"/>
        <v>176.170</v>
      </c>
      <c r="X3186" t="s">
        <v>29908</v>
      </c>
      <c r="Y3186" t="s">
        <v>29909</v>
      </c>
    </row>
    <row r="3187" spans="1:25" x14ac:dyDescent="0.25">
      <c r="A3187" t="s">
        <v>14964</v>
      </c>
      <c r="B3187" t="s">
        <v>29910</v>
      </c>
      <c r="C3187" t="str">
        <f t="shared" si="46"/>
        <v>175.105</v>
      </c>
      <c r="D3187" t="str">
        <f t="shared" si="47"/>
        <v>175.300</v>
      </c>
      <c r="E3187" t="str">
        <f t="shared" si="48"/>
        <v>176.170</v>
      </c>
      <c r="X3187" t="s">
        <v>29910</v>
      </c>
      <c r="Y3187" t="s">
        <v>29911</v>
      </c>
    </row>
    <row r="3188" spans="1:25" x14ac:dyDescent="0.25">
      <c r="A3188" t="s">
        <v>14965</v>
      </c>
      <c r="B3188" t="s">
        <v>29912</v>
      </c>
      <c r="C3188" t="str">
        <f t="shared" si="46"/>
        <v>175.105</v>
      </c>
      <c r="D3188" t="str">
        <f t="shared" si="47"/>
        <v>175.300</v>
      </c>
      <c r="E3188" t="str">
        <f t="shared" si="48"/>
        <v>176.170</v>
      </c>
      <c r="X3188" t="s">
        <v>29912</v>
      </c>
      <c r="Y3188" t="s">
        <v>29913</v>
      </c>
    </row>
    <row r="3189" spans="1:25" x14ac:dyDescent="0.25">
      <c r="A3189" t="s">
        <v>14966</v>
      </c>
      <c r="B3189" t="s">
        <v>29914</v>
      </c>
      <c r="C3189" t="str">
        <f>T("175.300")</f>
        <v>175.300</v>
      </c>
      <c r="D3189" t="str">
        <f>T("175.320")</f>
        <v>175.320</v>
      </c>
      <c r="X3189" t="s">
        <v>29915</v>
      </c>
      <c r="Y3189" t="s">
        <v>29916</v>
      </c>
    </row>
    <row r="3190" spans="1:25" x14ac:dyDescent="0.25">
      <c r="A3190" t="s">
        <v>14967</v>
      </c>
      <c r="B3190" t="s">
        <v>29917</v>
      </c>
      <c r="C3190" t="str">
        <f>T("175.105")</f>
        <v>175.105</v>
      </c>
      <c r="D3190" t="str">
        <f>T("175.300")</f>
        <v>175.300</v>
      </c>
      <c r="E3190" t="str">
        <f>T("176.170")</f>
        <v>176.170</v>
      </c>
      <c r="F3190" t="str">
        <f>T("176.180")</f>
        <v>176.180</v>
      </c>
      <c r="X3190" t="s">
        <v>29918</v>
      </c>
      <c r="Y3190" t="s">
        <v>29919</v>
      </c>
    </row>
    <row r="3191" spans="1:25" x14ac:dyDescent="0.25">
      <c r="A3191" t="s">
        <v>14968</v>
      </c>
      <c r="B3191" t="s">
        <v>29920</v>
      </c>
      <c r="C3191" t="str">
        <f>T("175.105")</f>
        <v>175.105</v>
      </c>
      <c r="D3191" t="str">
        <f>T("176.180")</f>
        <v>176.180</v>
      </c>
      <c r="X3191" t="s">
        <v>29920</v>
      </c>
      <c r="Y3191" t="s">
        <v>29921</v>
      </c>
    </row>
    <row r="3192" spans="1:25" x14ac:dyDescent="0.25">
      <c r="A3192" t="s">
        <v>14969</v>
      </c>
      <c r="B3192" t="s">
        <v>29922</v>
      </c>
      <c r="C3192" t="str">
        <f>T("175.125")</f>
        <v>175.125</v>
      </c>
      <c r="X3192" t="s">
        <v>29923</v>
      </c>
      <c r="Y3192" t="s">
        <v>29924</v>
      </c>
    </row>
    <row r="3193" spans="1:25" x14ac:dyDescent="0.25">
      <c r="A3193" t="s">
        <v>14970</v>
      </c>
      <c r="B3193" t="s">
        <v>29925</v>
      </c>
      <c r="C3193" t="str">
        <f>T("175.105")</f>
        <v>175.105</v>
      </c>
      <c r="D3193" t="str">
        <f>T("175.125")</f>
        <v>175.125</v>
      </c>
      <c r="X3193" t="s">
        <v>29926</v>
      </c>
      <c r="Y3193" t="s">
        <v>29927</v>
      </c>
    </row>
    <row r="3194" spans="1:25" x14ac:dyDescent="0.25">
      <c r="A3194" t="s">
        <v>14971</v>
      </c>
      <c r="B3194" t="s">
        <v>29928</v>
      </c>
      <c r="C3194" t="str">
        <f>T("175.105")</f>
        <v>175.105</v>
      </c>
      <c r="D3194" t="str">
        <f>T("175.125")</f>
        <v>175.125</v>
      </c>
      <c r="X3194" t="s">
        <v>29929</v>
      </c>
      <c r="Y3194" t="s">
        <v>29930</v>
      </c>
    </row>
    <row r="3195" spans="1:25" x14ac:dyDescent="0.25">
      <c r="A3195" t="s">
        <v>14972</v>
      </c>
      <c r="B3195" t="s">
        <v>29931</v>
      </c>
      <c r="C3195" t="str">
        <f>T("175.300")</f>
        <v>175.300</v>
      </c>
      <c r="D3195" t="str">
        <f>T("175.320")</f>
        <v>175.320</v>
      </c>
      <c r="E3195" t="str">
        <f>T("176.170")</f>
        <v>176.170</v>
      </c>
      <c r="X3195" t="s">
        <v>29932</v>
      </c>
      <c r="Y3195" t="s">
        <v>29931</v>
      </c>
    </row>
    <row r="3196" spans="1:25" x14ac:dyDescent="0.25">
      <c r="A3196" t="s">
        <v>14973</v>
      </c>
      <c r="B3196" t="s">
        <v>29933</v>
      </c>
      <c r="C3196" t="str">
        <f>T("178.1010")</f>
        <v>178.1010</v>
      </c>
      <c r="X3196" t="s">
        <v>29934</v>
      </c>
      <c r="Y3196" t="s">
        <v>29935</v>
      </c>
    </row>
    <row r="3197" spans="1:25" x14ac:dyDescent="0.25">
      <c r="A3197" t="s">
        <v>14974</v>
      </c>
      <c r="B3197" t="s">
        <v>29936</v>
      </c>
      <c r="C3197" t="str">
        <f>T("176.210")</f>
        <v>176.210</v>
      </c>
      <c r="X3197" t="s">
        <v>29937</v>
      </c>
      <c r="Y3197" t="s">
        <v>29938</v>
      </c>
    </row>
    <row r="3198" spans="1:25" x14ac:dyDescent="0.25">
      <c r="A3198" t="s">
        <v>14975</v>
      </c>
      <c r="B3198" t="s">
        <v>29939</v>
      </c>
      <c r="C3198" t="str">
        <f>T("176.170")</f>
        <v>176.170</v>
      </c>
      <c r="D3198" t="str">
        <f>T("176.180")</f>
        <v>176.180</v>
      </c>
      <c r="E3198" t="str">
        <f>T("178.3130")</f>
        <v>178.3130</v>
      </c>
      <c r="F3198" t="str">
        <f>T("178.3400")</f>
        <v>178.3400</v>
      </c>
      <c r="X3198" t="s">
        <v>29940</v>
      </c>
      <c r="Y3198" t="s">
        <v>29941</v>
      </c>
    </row>
    <row r="3199" spans="1:25" x14ac:dyDescent="0.25">
      <c r="A3199" t="s">
        <v>14976</v>
      </c>
      <c r="B3199" t="s">
        <v>29942</v>
      </c>
      <c r="C3199" t="str">
        <f>T("175.300")</f>
        <v>175.300</v>
      </c>
      <c r="X3199" t="s">
        <v>29943</v>
      </c>
      <c r="Y3199" t="s">
        <v>29944</v>
      </c>
    </row>
    <row r="3200" spans="1:25" x14ac:dyDescent="0.25">
      <c r="A3200" t="s">
        <v>14977</v>
      </c>
      <c r="B3200" t="s">
        <v>29945</v>
      </c>
      <c r="C3200" t="str">
        <f>T("175.105")</f>
        <v>175.105</v>
      </c>
      <c r="X3200" t="s">
        <v>29945</v>
      </c>
    </row>
    <row r="3201" spans="1:32" x14ac:dyDescent="0.25">
      <c r="A3201" t="s">
        <v>14978</v>
      </c>
      <c r="B3201" t="s">
        <v>29946</v>
      </c>
      <c r="C3201" t="str">
        <f>T("176.150")</f>
        <v>176.150</v>
      </c>
      <c r="X3201" t="s">
        <v>29946</v>
      </c>
    </row>
    <row r="3202" spans="1:32" x14ac:dyDescent="0.25">
      <c r="A3202" t="s">
        <v>14979</v>
      </c>
      <c r="B3202" t="s">
        <v>29947</v>
      </c>
      <c r="C3202" t="str">
        <f>T("189.301")</f>
        <v>189.301</v>
      </c>
      <c r="X3202" t="s">
        <v>29948</v>
      </c>
      <c r="Y3202" t="s">
        <v>29949</v>
      </c>
    </row>
    <row r="3203" spans="1:32" x14ac:dyDescent="0.25">
      <c r="A3203" t="s">
        <v>14980</v>
      </c>
      <c r="B3203" t="s">
        <v>29950</v>
      </c>
      <c r="C3203" t="str">
        <f>T("189.240")</f>
        <v>189.240</v>
      </c>
      <c r="X3203" t="s">
        <v>29951</v>
      </c>
      <c r="Y3203" t="s">
        <v>29952</v>
      </c>
    </row>
    <row r="3204" spans="1:32" x14ac:dyDescent="0.25">
      <c r="A3204" t="s">
        <v>14981</v>
      </c>
      <c r="B3204" t="s">
        <v>29953</v>
      </c>
      <c r="C3204" t="str">
        <f>T("175.380")</f>
        <v>175.380</v>
      </c>
      <c r="X3204" t="s">
        <v>29954</v>
      </c>
      <c r="Y3204" t="s">
        <v>29955</v>
      </c>
    </row>
    <row r="3205" spans="1:32" x14ac:dyDescent="0.25">
      <c r="A3205" t="s">
        <v>14982</v>
      </c>
      <c r="B3205" t="s">
        <v>29956</v>
      </c>
      <c r="C3205" t="str">
        <f>T("176.210")</f>
        <v>176.210</v>
      </c>
      <c r="X3205" t="s">
        <v>29957</v>
      </c>
      <c r="Y3205" t="s">
        <v>29958</v>
      </c>
    </row>
    <row r="3206" spans="1:32" x14ac:dyDescent="0.25">
      <c r="A3206" t="s">
        <v>14983</v>
      </c>
      <c r="B3206" t="s">
        <v>29959</v>
      </c>
      <c r="C3206" t="str">
        <f>T("175.105")</f>
        <v>175.105</v>
      </c>
      <c r="X3206" t="s">
        <v>29960</v>
      </c>
      <c r="Y3206" t="s">
        <v>29961</v>
      </c>
    </row>
    <row r="3207" spans="1:32" x14ac:dyDescent="0.25">
      <c r="A3207" t="s">
        <v>14984</v>
      </c>
      <c r="B3207" t="s">
        <v>29962</v>
      </c>
      <c r="C3207" t="str">
        <f>T("175.105")</f>
        <v>175.105</v>
      </c>
      <c r="X3207" t="s">
        <v>29963</v>
      </c>
      <c r="Y3207" t="s">
        <v>29962</v>
      </c>
    </row>
    <row r="3208" spans="1:32" x14ac:dyDescent="0.25">
      <c r="A3208" t="s">
        <v>14985</v>
      </c>
      <c r="B3208" t="s">
        <v>29964</v>
      </c>
      <c r="C3208" t="str">
        <f>T("175.320")</f>
        <v>175.320</v>
      </c>
      <c r="D3208" t="str">
        <f>T("176.170")</f>
        <v>176.170</v>
      </c>
      <c r="X3208" t="s">
        <v>29965</v>
      </c>
    </row>
    <row r="3209" spans="1:32" x14ac:dyDescent="0.25">
      <c r="A3209" t="s">
        <v>14986</v>
      </c>
      <c r="B3209" t="s">
        <v>29966</v>
      </c>
      <c r="C3209" t="str">
        <f>T("181.30")</f>
        <v>181.30</v>
      </c>
      <c r="X3209" t="s">
        <v>29967</v>
      </c>
    </row>
    <row r="3210" spans="1:32" x14ac:dyDescent="0.25">
      <c r="A3210" t="s">
        <v>14987</v>
      </c>
      <c r="B3210" t="s">
        <v>29968</v>
      </c>
      <c r="C3210" t="str">
        <f>T("175.300")</f>
        <v>175.300</v>
      </c>
      <c r="D3210" t="str">
        <f>T("177.1390")</f>
        <v>177.1390</v>
      </c>
      <c r="X3210" t="s">
        <v>29969</v>
      </c>
      <c r="Y3210" t="s">
        <v>29970</v>
      </c>
    </row>
    <row r="3211" spans="1:32" x14ac:dyDescent="0.25">
      <c r="A3211" t="s">
        <v>14988</v>
      </c>
      <c r="B3211" t="s">
        <v>29971</v>
      </c>
      <c r="C3211" t="str">
        <f>T("175.105")</f>
        <v>175.105</v>
      </c>
      <c r="D3211" t="str">
        <f>T("177.2600")</f>
        <v>177.2600</v>
      </c>
      <c r="X3211" t="s">
        <v>29971</v>
      </c>
      <c r="Y3211" t="s">
        <v>29972</v>
      </c>
      <c r="Z3211" t="s">
        <v>29973</v>
      </c>
      <c r="AA3211" t="s">
        <v>29974</v>
      </c>
      <c r="AB3211" t="s">
        <v>29975</v>
      </c>
      <c r="AC3211" t="s">
        <v>29976</v>
      </c>
      <c r="AD3211" t="s">
        <v>29977</v>
      </c>
    </row>
    <row r="3212" spans="1:32" x14ac:dyDescent="0.25">
      <c r="A3212" t="s">
        <v>14989</v>
      </c>
      <c r="B3212" t="s">
        <v>29978</v>
      </c>
      <c r="C3212" t="str">
        <f>T("175.105")</f>
        <v>175.105</v>
      </c>
      <c r="X3212" t="s">
        <v>29978</v>
      </c>
      <c r="Y3212" t="s">
        <v>29979</v>
      </c>
      <c r="Z3212" t="s">
        <v>29980</v>
      </c>
      <c r="AA3212" t="s">
        <v>29981</v>
      </c>
    </row>
    <row r="3213" spans="1:32" x14ac:dyDescent="0.25">
      <c r="A3213" t="s">
        <v>8677</v>
      </c>
      <c r="B3213" t="s">
        <v>29982</v>
      </c>
      <c r="C3213" t="str">
        <f>T("175.105")</f>
        <v>175.105</v>
      </c>
      <c r="D3213" t="str">
        <f>T("177.2600")</f>
        <v>177.2600</v>
      </c>
      <c r="X3213" t="s">
        <v>29982</v>
      </c>
      <c r="Y3213" t="s">
        <v>29983</v>
      </c>
      <c r="Z3213" t="s">
        <v>29984</v>
      </c>
      <c r="AA3213" t="s">
        <v>29985</v>
      </c>
      <c r="AB3213" t="s">
        <v>29986</v>
      </c>
      <c r="AC3213" t="s">
        <v>29987</v>
      </c>
      <c r="AD3213" t="s">
        <v>29988</v>
      </c>
      <c r="AE3213" t="s">
        <v>29989</v>
      </c>
      <c r="AF3213" t="s">
        <v>29990</v>
      </c>
    </row>
    <row r="3214" spans="1:32" x14ac:dyDescent="0.25">
      <c r="A3214" t="s">
        <v>8590</v>
      </c>
      <c r="B3214" t="s">
        <v>29991</v>
      </c>
      <c r="C3214" t="str">
        <f>T("177.1200")</f>
        <v>177.1200</v>
      </c>
      <c r="D3214" t="str">
        <f>T("178.3130")</f>
        <v>178.3130</v>
      </c>
      <c r="X3214" t="s">
        <v>29992</v>
      </c>
      <c r="Y3214" t="s">
        <v>29993</v>
      </c>
      <c r="Z3214" t="s">
        <v>29994</v>
      </c>
      <c r="AA3214" t="s">
        <v>29995</v>
      </c>
    </row>
    <row r="3215" spans="1:32" x14ac:dyDescent="0.25">
      <c r="A3215" t="s">
        <v>14990</v>
      </c>
      <c r="B3215" t="s">
        <v>29996</v>
      </c>
      <c r="C3215" t="str">
        <f>T("176.180")</f>
        <v>176.180</v>
      </c>
      <c r="D3215" t="str">
        <f>T("176.210")</f>
        <v>176.210</v>
      </c>
      <c r="X3215" t="s">
        <v>29997</v>
      </c>
      <c r="Y3215" t="s">
        <v>29998</v>
      </c>
      <c r="Z3215" t="s">
        <v>29999</v>
      </c>
      <c r="AA3215" t="s">
        <v>30000</v>
      </c>
      <c r="AB3215" t="s">
        <v>30001</v>
      </c>
      <c r="AC3215" t="s">
        <v>30002</v>
      </c>
      <c r="AD3215" t="s">
        <v>30003</v>
      </c>
    </row>
    <row r="3216" spans="1:32" x14ac:dyDescent="0.25">
      <c r="A3216" t="s">
        <v>14991</v>
      </c>
      <c r="B3216" t="s">
        <v>30004</v>
      </c>
      <c r="C3216" t="str">
        <f>T("177.1010")</f>
        <v>177.1010</v>
      </c>
      <c r="X3216" t="s">
        <v>30004</v>
      </c>
      <c r="Y3216" t="s">
        <v>30005</v>
      </c>
      <c r="Z3216" t="s">
        <v>30006</v>
      </c>
      <c r="AA3216" t="s">
        <v>30007</v>
      </c>
      <c r="AB3216" t="s">
        <v>30008</v>
      </c>
      <c r="AC3216" t="s">
        <v>30009</v>
      </c>
      <c r="AD3216" t="s">
        <v>30010</v>
      </c>
    </row>
    <row r="3217" spans="1:31" x14ac:dyDescent="0.25">
      <c r="A3217" t="s">
        <v>14992</v>
      </c>
      <c r="B3217" t="s">
        <v>30011</v>
      </c>
      <c r="C3217" t="str">
        <f>T("175.105")</f>
        <v>175.105</v>
      </c>
      <c r="D3217" t="str">
        <f>T("175.300")</f>
        <v>175.300</v>
      </c>
      <c r="E3217" t="str">
        <f>T("175.320")</f>
        <v>175.320</v>
      </c>
      <c r="F3217" t="str">
        <f>T("176.170")</f>
        <v>176.170</v>
      </c>
      <c r="G3217" t="str">
        <f>T("176.180")</f>
        <v>176.180</v>
      </c>
      <c r="H3217" t="str">
        <f>T("177.1010")</f>
        <v>177.1010</v>
      </c>
      <c r="I3217" t="str">
        <f>T("177.1200")</f>
        <v>177.1200</v>
      </c>
      <c r="J3217" t="str">
        <f>T("177.1630")</f>
        <v>177.1630</v>
      </c>
      <c r="K3217" t="str">
        <f>T("177.2420")</f>
        <v>177.2420</v>
      </c>
      <c r="L3217" t="str">
        <f>T("178.3790")</f>
        <v>178.3790</v>
      </c>
      <c r="X3217" t="s">
        <v>30011</v>
      </c>
      <c r="Y3217" t="s">
        <v>30012</v>
      </c>
      <c r="Z3217" t="s">
        <v>30013</v>
      </c>
      <c r="AA3217" t="s">
        <v>30014</v>
      </c>
    </row>
    <row r="3218" spans="1:31" x14ac:dyDescent="0.25">
      <c r="A3218" t="s">
        <v>14993</v>
      </c>
      <c r="B3218" t="s">
        <v>30015</v>
      </c>
      <c r="C3218" t="str">
        <f>T("177.1010")</f>
        <v>177.1010</v>
      </c>
      <c r="D3218" t="str">
        <f>T("177.2600")</f>
        <v>177.2600</v>
      </c>
      <c r="X3218" t="s">
        <v>30015</v>
      </c>
      <c r="Y3218" t="s">
        <v>30016</v>
      </c>
      <c r="Z3218" t="s">
        <v>30017</v>
      </c>
      <c r="AA3218" t="s">
        <v>30018</v>
      </c>
      <c r="AB3218" t="s">
        <v>30019</v>
      </c>
      <c r="AC3218" t="s">
        <v>30020</v>
      </c>
      <c r="AD3218" t="s">
        <v>30021</v>
      </c>
      <c r="AE3218" t="s">
        <v>30022</v>
      </c>
    </row>
    <row r="3219" spans="1:31" x14ac:dyDescent="0.25">
      <c r="A3219" t="s">
        <v>14994</v>
      </c>
      <c r="B3219" t="s">
        <v>30023</v>
      </c>
      <c r="C3219" t="str">
        <f>T("175.105")</f>
        <v>175.105</v>
      </c>
      <c r="X3219" t="s">
        <v>30023</v>
      </c>
      <c r="Y3219" t="s">
        <v>30024</v>
      </c>
      <c r="Z3219" t="s">
        <v>30025</v>
      </c>
      <c r="AA3219" t="s">
        <v>30026</v>
      </c>
      <c r="AB3219" t="s">
        <v>30027</v>
      </c>
      <c r="AC3219" t="s">
        <v>30028</v>
      </c>
      <c r="AD3219" t="s">
        <v>30029</v>
      </c>
      <c r="AE3219" t="s">
        <v>30030</v>
      </c>
    </row>
    <row r="3220" spans="1:31" x14ac:dyDescent="0.25">
      <c r="A3220" t="s">
        <v>14995</v>
      </c>
      <c r="B3220" t="s">
        <v>30031</v>
      </c>
      <c r="C3220" t="str">
        <f>T("175.105")</f>
        <v>175.105</v>
      </c>
      <c r="X3220" t="s">
        <v>30032</v>
      </c>
      <c r="Y3220" t="s">
        <v>30033</v>
      </c>
      <c r="Z3220" t="s">
        <v>30034</v>
      </c>
      <c r="AA3220" t="s">
        <v>30035</v>
      </c>
    </row>
    <row r="3221" spans="1:31" x14ac:dyDescent="0.25">
      <c r="A3221" t="s">
        <v>14996</v>
      </c>
      <c r="B3221" t="s">
        <v>30036</v>
      </c>
      <c r="C3221" t="str">
        <f>T("175.105")</f>
        <v>175.105</v>
      </c>
      <c r="D3221" t="str">
        <f>T("177.2600")</f>
        <v>177.2600</v>
      </c>
      <c r="X3221" t="s">
        <v>30036</v>
      </c>
    </row>
    <row r="3222" spans="1:31" x14ac:dyDescent="0.25">
      <c r="A3222" t="s">
        <v>14997</v>
      </c>
      <c r="B3222" t="s">
        <v>30037</v>
      </c>
      <c r="C3222" t="str">
        <f>T("175.105")</f>
        <v>175.105</v>
      </c>
      <c r="D3222" t="str">
        <f>T("177.2600")</f>
        <v>177.2600</v>
      </c>
      <c r="X3222" t="s">
        <v>30037</v>
      </c>
      <c r="Y3222" t="s">
        <v>30038</v>
      </c>
      <c r="Z3222" t="s">
        <v>30039</v>
      </c>
      <c r="AA3222" t="s">
        <v>30040</v>
      </c>
      <c r="AB3222" t="s">
        <v>30041</v>
      </c>
      <c r="AC3222" t="s">
        <v>30042</v>
      </c>
      <c r="AD3222" t="s">
        <v>30043</v>
      </c>
      <c r="AE3222" t="s">
        <v>30044</v>
      </c>
    </row>
    <row r="3223" spans="1:31" x14ac:dyDescent="0.25">
      <c r="A3223" t="s">
        <v>14998</v>
      </c>
      <c r="B3223" t="s">
        <v>30045</v>
      </c>
      <c r="C3223" t="str">
        <f>T("175.105")</f>
        <v>175.105</v>
      </c>
      <c r="D3223" t="str">
        <f>T("175.300")</f>
        <v>175.300</v>
      </c>
      <c r="E3223" t="str">
        <f>T("175.320")</f>
        <v>175.320</v>
      </c>
      <c r="F3223" t="str">
        <f>T("176.170")</f>
        <v>176.170</v>
      </c>
      <c r="G3223" t="str">
        <f>T("177.1010")</f>
        <v>177.1010</v>
      </c>
      <c r="H3223" t="str">
        <f>T("177.2420")</f>
        <v>177.2420</v>
      </c>
      <c r="I3223" t="str">
        <f>T("177.2600")</f>
        <v>177.2600</v>
      </c>
      <c r="J3223" t="str">
        <f>T("178.3790")</f>
        <v>178.3790</v>
      </c>
      <c r="X3223" t="s">
        <v>30045</v>
      </c>
      <c r="Y3223" t="s">
        <v>30046</v>
      </c>
      <c r="Z3223" t="s">
        <v>30047</v>
      </c>
      <c r="AA3223" t="s">
        <v>30048</v>
      </c>
      <c r="AB3223" t="s">
        <v>30049</v>
      </c>
      <c r="AC3223" t="s">
        <v>30050</v>
      </c>
      <c r="AD3223" t="s">
        <v>30051</v>
      </c>
    </row>
    <row r="3224" spans="1:31" x14ac:dyDescent="0.25">
      <c r="A3224" t="s">
        <v>14999</v>
      </c>
      <c r="B3224" t="s">
        <v>30052</v>
      </c>
      <c r="C3224" t="str">
        <f>T("177.1556")</f>
        <v>177.1556</v>
      </c>
      <c r="X3224" t="s">
        <v>30052</v>
      </c>
      <c r="Y3224" t="s">
        <v>30053</v>
      </c>
    </row>
    <row r="3225" spans="1:31" x14ac:dyDescent="0.25">
      <c r="A3225" t="s">
        <v>15000</v>
      </c>
      <c r="B3225" t="s">
        <v>30054</v>
      </c>
      <c r="C3225" t="str">
        <f>T("177.2600")</f>
        <v>177.2600</v>
      </c>
      <c r="X3225" t="s">
        <v>30054</v>
      </c>
      <c r="Y3225" t="s">
        <v>30055</v>
      </c>
      <c r="Z3225" t="s">
        <v>30056</v>
      </c>
      <c r="AA3225" t="s">
        <v>30057</v>
      </c>
      <c r="AB3225" t="s">
        <v>30058</v>
      </c>
      <c r="AC3225" t="s">
        <v>30059</v>
      </c>
      <c r="AD3225" t="s">
        <v>30060</v>
      </c>
      <c r="AE3225" t="s">
        <v>30061</v>
      </c>
    </row>
    <row r="3226" spans="1:31" x14ac:dyDescent="0.25">
      <c r="A3226" t="s">
        <v>15001</v>
      </c>
      <c r="B3226" t="s">
        <v>30062</v>
      </c>
      <c r="C3226" t="str">
        <f>T("175.105")</f>
        <v>175.105</v>
      </c>
      <c r="D3226" t="str">
        <f>T("175.125")</f>
        <v>175.125</v>
      </c>
      <c r="E3226" t="str">
        <f>T("176.180")</f>
        <v>176.180</v>
      </c>
      <c r="F3226" t="str">
        <f>T("177.2600")</f>
        <v>177.2600</v>
      </c>
      <c r="G3226" t="str">
        <f>T("178.2010")</f>
        <v>178.2010</v>
      </c>
      <c r="X3226" t="s">
        <v>30063</v>
      </c>
      <c r="Y3226" t="s">
        <v>30064</v>
      </c>
      <c r="Z3226" t="s">
        <v>30065</v>
      </c>
      <c r="AA3226" t="s">
        <v>30066</v>
      </c>
      <c r="AB3226" t="s">
        <v>30067</v>
      </c>
    </row>
    <row r="3227" spans="1:31" x14ac:dyDescent="0.25">
      <c r="A3227" t="s">
        <v>15002</v>
      </c>
      <c r="B3227" t="s">
        <v>30068</v>
      </c>
      <c r="C3227" t="str">
        <f>T("176.170")</f>
        <v>176.170</v>
      </c>
      <c r="X3227" t="s">
        <v>30068</v>
      </c>
      <c r="Y3227" t="s">
        <v>30069</v>
      </c>
      <c r="Z3227" t="s">
        <v>30070</v>
      </c>
      <c r="AA3227" t="s">
        <v>30071</v>
      </c>
    </row>
    <row r="3228" spans="1:31" x14ac:dyDescent="0.25">
      <c r="A3228" t="s">
        <v>15003</v>
      </c>
      <c r="B3228" t="s">
        <v>30072</v>
      </c>
      <c r="C3228" t="str">
        <f>T("176.170")</f>
        <v>176.170</v>
      </c>
      <c r="D3228" t="str">
        <f>T("176.180")</f>
        <v>176.180</v>
      </c>
      <c r="E3228" t="str">
        <f>T("176.210")</f>
        <v>176.210</v>
      </c>
      <c r="F3228" t="str">
        <f>T("177.2800")</f>
        <v>177.2800</v>
      </c>
      <c r="X3228" t="s">
        <v>30072</v>
      </c>
      <c r="Y3228" t="s">
        <v>30073</v>
      </c>
    </row>
    <row r="3229" spans="1:31" x14ac:dyDescent="0.25">
      <c r="A3229" t="s">
        <v>8796</v>
      </c>
      <c r="B3229" t="s">
        <v>30074</v>
      </c>
      <c r="C3229" t="str">
        <f>T("177.1585")</f>
        <v>177.1585</v>
      </c>
      <c r="D3229" t="str">
        <f>T("177.2550")</f>
        <v>177.2550</v>
      </c>
      <c r="X3229" t="s">
        <v>30074</v>
      </c>
      <c r="Y3229" t="s">
        <v>30075</v>
      </c>
      <c r="Z3229" t="s">
        <v>30076</v>
      </c>
      <c r="AA3229" t="s">
        <v>30077</v>
      </c>
      <c r="AB3229" t="s">
        <v>30078</v>
      </c>
      <c r="AC3229" t="s">
        <v>30079</v>
      </c>
      <c r="AD3229" t="s">
        <v>30080</v>
      </c>
    </row>
    <row r="3230" spans="1:31" x14ac:dyDescent="0.25">
      <c r="A3230" t="s">
        <v>15004</v>
      </c>
      <c r="B3230" t="s">
        <v>30081</v>
      </c>
      <c r="C3230" t="str">
        <f>T("177.2550")</f>
        <v>177.2550</v>
      </c>
      <c r="X3230" t="s">
        <v>30081</v>
      </c>
      <c r="Y3230" t="s">
        <v>30082</v>
      </c>
      <c r="Z3230" t="s">
        <v>30083</v>
      </c>
      <c r="AA3230" t="s">
        <v>30084</v>
      </c>
      <c r="AB3230" t="s">
        <v>30085</v>
      </c>
    </row>
    <row r="3231" spans="1:31" x14ac:dyDescent="0.25">
      <c r="A3231" t="s">
        <v>8570</v>
      </c>
      <c r="B3231" t="s">
        <v>30086</v>
      </c>
      <c r="X3231" t="s">
        <v>30086</v>
      </c>
      <c r="Y3231" t="s">
        <v>30087</v>
      </c>
      <c r="Z3231" t="s">
        <v>30088</v>
      </c>
    </row>
    <row r="3232" spans="1:31" x14ac:dyDescent="0.25">
      <c r="A3232" t="s">
        <v>15005</v>
      </c>
      <c r="B3232" t="s">
        <v>30089</v>
      </c>
      <c r="C3232" t="str">
        <f>T("175.105")</f>
        <v>175.105</v>
      </c>
      <c r="D3232" t="str">
        <f>T("175.320")</f>
        <v>175.320</v>
      </c>
      <c r="E3232" t="str">
        <f>T("176.170")</f>
        <v>176.170</v>
      </c>
      <c r="F3232" t="str">
        <f>T("176.180")</f>
        <v>176.180</v>
      </c>
      <c r="X3232" t="s">
        <v>30089</v>
      </c>
      <c r="Y3232" t="s">
        <v>30090</v>
      </c>
      <c r="Z3232" t="s">
        <v>30091</v>
      </c>
      <c r="AA3232" t="s">
        <v>30092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983"/>
  <sheetViews>
    <sheetView workbookViewId="0">
      <selection activeCell="C14" sqref="C14"/>
    </sheetView>
  </sheetViews>
  <sheetFormatPr defaultRowHeight="15" x14ac:dyDescent="0.25"/>
  <cols>
    <col min="3" max="3" width="44" customWidth="1"/>
    <col min="4" max="4" width="18.85546875" customWidth="1"/>
  </cols>
  <sheetData>
    <row r="1" spans="1:87" x14ac:dyDescent="0.25">
      <c r="A1" t="s">
        <v>15761</v>
      </c>
      <c r="B1" t="s">
        <v>15762</v>
      </c>
    </row>
    <row r="2" spans="1:87" x14ac:dyDescent="0.25">
      <c r="A2" t="s">
        <v>15763</v>
      </c>
      <c r="B2" t="s">
        <v>15764</v>
      </c>
    </row>
    <row r="3" spans="1:87" x14ac:dyDescent="0.25">
      <c r="A3" t="s">
        <v>15765</v>
      </c>
    </row>
    <row r="4" spans="1:87" x14ac:dyDescent="0.25">
      <c r="A4" t="s">
        <v>309</v>
      </c>
      <c r="B4" t="s">
        <v>310</v>
      </c>
    </row>
    <row r="5" spans="1:87" x14ac:dyDescent="0.25">
      <c r="A5" t="s">
        <v>311</v>
      </c>
      <c r="B5" t="s">
        <v>312</v>
      </c>
    </row>
    <row r="6" spans="1:87" x14ac:dyDescent="0.25">
      <c r="A6" t="s">
        <v>313</v>
      </c>
      <c r="B6" t="s">
        <v>314</v>
      </c>
    </row>
    <row r="7" spans="1:87" x14ac:dyDescent="0.25">
      <c r="A7" t="s">
        <v>315</v>
      </c>
      <c r="B7" t="s">
        <v>316</v>
      </c>
    </row>
    <row r="8" spans="1:87" x14ac:dyDescent="0.25">
      <c r="A8" t="s">
        <v>317</v>
      </c>
      <c r="B8" t="s">
        <v>318</v>
      </c>
    </row>
    <row r="9" spans="1:87" x14ac:dyDescent="0.25">
      <c r="A9" t="s">
        <v>319</v>
      </c>
      <c r="B9" t="s">
        <v>320</v>
      </c>
    </row>
    <row r="10" spans="1:87" x14ac:dyDescent="0.25">
      <c r="A10" t="s">
        <v>321</v>
      </c>
      <c r="B10" t="s">
        <v>322</v>
      </c>
    </row>
    <row r="11" spans="1:87" x14ac:dyDescent="0.25">
      <c r="A11" t="s">
        <v>323</v>
      </c>
      <c r="B11" t="s">
        <v>324</v>
      </c>
    </row>
    <row r="12" spans="1:87" x14ac:dyDescent="0.25">
      <c r="A12" t="s">
        <v>325</v>
      </c>
      <c r="B12" t="s">
        <v>326</v>
      </c>
    </row>
    <row r="13" spans="1:87" x14ac:dyDescent="0.25">
      <c r="A13" t="s">
        <v>15766</v>
      </c>
      <c r="B13" t="s">
        <v>15767</v>
      </c>
    </row>
    <row r="15" spans="1:87" x14ac:dyDescent="0.25">
      <c r="A15" t="s">
        <v>327</v>
      </c>
      <c r="B15" t="s">
        <v>328</v>
      </c>
      <c r="C15" t="s">
        <v>329</v>
      </c>
      <c r="D15" t="s">
        <v>15768</v>
      </c>
      <c r="E15" t="s">
        <v>15769</v>
      </c>
      <c r="F15" t="s">
        <v>15770</v>
      </c>
      <c r="G15" t="s">
        <v>15771</v>
      </c>
      <c r="H15" t="s">
        <v>15772</v>
      </c>
      <c r="I15" t="s">
        <v>15773</v>
      </c>
      <c r="J15" t="s">
        <v>15774</v>
      </c>
      <c r="K15" t="s">
        <v>15775</v>
      </c>
      <c r="L15" t="s">
        <v>15776</v>
      </c>
      <c r="M15" t="s">
        <v>15777</v>
      </c>
      <c r="N15" t="s">
        <v>15778</v>
      </c>
      <c r="O15" t="s">
        <v>15779</v>
      </c>
      <c r="P15" t="s">
        <v>15780</v>
      </c>
      <c r="Q15" t="s">
        <v>15781</v>
      </c>
      <c r="R15" t="s">
        <v>15782</v>
      </c>
      <c r="S15" t="s">
        <v>15783</v>
      </c>
      <c r="T15" t="s">
        <v>15784</v>
      </c>
      <c r="U15" t="s">
        <v>15785</v>
      </c>
      <c r="V15" t="s">
        <v>15786</v>
      </c>
      <c r="W15" t="s">
        <v>15787</v>
      </c>
      <c r="X15" t="s">
        <v>15788</v>
      </c>
      <c r="Y15" t="s">
        <v>15789</v>
      </c>
      <c r="Z15" t="s">
        <v>15790</v>
      </c>
      <c r="AA15" t="s">
        <v>15791</v>
      </c>
      <c r="AB15" t="s">
        <v>15792</v>
      </c>
      <c r="AC15" t="s">
        <v>15793</v>
      </c>
      <c r="AD15" t="s">
        <v>15794</v>
      </c>
      <c r="AE15" t="s">
        <v>15795</v>
      </c>
      <c r="AF15" t="s">
        <v>15796</v>
      </c>
      <c r="AG15" t="s">
        <v>15797</v>
      </c>
      <c r="AH15" t="s">
        <v>15798</v>
      </c>
      <c r="AI15" t="s">
        <v>15799</v>
      </c>
      <c r="AJ15" t="s">
        <v>15800</v>
      </c>
      <c r="AK15" t="s">
        <v>15801</v>
      </c>
      <c r="AL15" t="s">
        <v>15802</v>
      </c>
      <c r="AM15" t="s">
        <v>15803</v>
      </c>
      <c r="AN15" t="s">
        <v>15804</v>
      </c>
      <c r="AO15" t="s">
        <v>15805</v>
      </c>
      <c r="AP15" t="s">
        <v>15806</v>
      </c>
      <c r="AQ15" t="s">
        <v>15807</v>
      </c>
      <c r="AR15" t="s">
        <v>15808</v>
      </c>
      <c r="AS15" t="s">
        <v>15809</v>
      </c>
      <c r="AT15" t="s">
        <v>15810</v>
      </c>
      <c r="AU15" t="s">
        <v>15811</v>
      </c>
      <c r="AV15" t="s">
        <v>15812</v>
      </c>
      <c r="AW15" t="s">
        <v>15813</v>
      </c>
      <c r="AX15" t="s">
        <v>15814</v>
      </c>
      <c r="AY15" t="s">
        <v>15815</v>
      </c>
      <c r="AZ15" t="s">
        <v>15816</v>
      </c>
      <c r="BA15" t="s">
        <v>15817</v>
      </c>
      <c r="BB15" t="s">
        <v>15818</v>
      </c>
      <c r="BC15" t="s">
        <v>15819</v>
      </c>
      <c r="BD15" t="s">
        <v>15820</v>
      </c>
      <c r="BE15" t="s">
        <v>15821</v>
      </c>
      <c r="BF15" t="s">
        <v>15822</v>
      </c>
      <c r="BG15" t="s">
        <v>15823</v>
      </c>
      <c r="BH15" t="s">
        <v>15824</v>
      </c>
      <c r="BI15" t="s">
        <v>15825</v>
      </c>
      <c r="BJ15" t="s">
        <v>15826</v>
      </c>
      <c r="BK15" t="s">
        <v>15827</v>
      </c>
      <c r="BL15" t="s">
        <v>15828</v>
      </c>
      <c r="BM15" t="s">
        <v>15829</v>
      </c>
      <c r="BN15" t="s">
        <v>15830</v>
      </c>
      <c r="BO15" t="s">
        <v>15831</v>
      </c>
      <c r="BP15" t="s">
        <v>15832</v>
      </c>
      <c r="BQ15" t="s">
        <v>15833</v>
      </c>
      <c r="BR15" t="s">
        <v>15834</v>
      </c>
      <c r="BS15" t="s">
        <v>15835</v>
      </c>
      <c r="BT15" t="s">
        <v>15836</v>
      </c>
      <c r="BU15" t="s">
        <v>15837</v>
      </c>
      <c r="BV15" t="s">
        <v>15838</v>
      </c>
      <c r="BW15" t="s">
        <v>15839</v>
      </c>
      <c r="BX15" t="s">
        <v>15840</v>
      </c>
      <c r="BY15" t="s">
        <v>15841</v>
      </c>
      <c r="BZ15" t="s">
        <v>15842</v>
      </c>
      <c r="CA15" t="s">
        <v>15843</v>
      </c>
      <c r="CB15" t="s">
        <v>15844</v>
      </c>
      <c r="CC15" t="s">
        <v>15845</v>
      </c>
      <c r="CD15" t="s">
        <v>15846</v>
      </c>
      <c r="CE15" t="s">
        <v>15847</v>
      </c>
      <c r="CF15" t="s">
        <v>15848</v>
      </c>
      <c r="CG15" t="s">
        <v>15849</v>
      </c>
      <c r="CH15" t="s">
        <v>15850</v>
      </c>
      <c r="CI15" t="s">
        <v>15851</v>
      </c>
    </row>
    <row r="16" spans="1:87" x14ac:dyDescent="0.25">
      <c r="A16" t="s">
        <v>309</v>
      </c>
      <c r="B16">
        <v>1</v>
      </c>
      <c r="C16" t="s">
        <v>335</v>
      </c>
      <c r="D16" t="s">
        <v>336</v>
      </c>
      <c r="E16">
        <v>172.51499999999999</v>
      </c>
    </row>
    <row r="17" spans="1:14" x14ac:dyDescent="0.25">
      <c r="A17" t="s">
        <v>309</v>
      </c>
      <c r="B17">
        <v>2</v>
      </c>
      <c r="C17" t="s">
        <v>337</v>
      </c>
      <c r="D17" t="s">
        <v>338</v>
      </c>
      <c r="E17">
        <v>177.24100000000001</v>
      </c>
      <c r="F17">
        <v>182.6</v>
      </c>
    </row>
    <row r="18" spans="1:14" x14ac:dyDescent="0.25">
      <c r="A18" t="s">
        <v>309</v>
      </c>
      <c r="B18">
        <v>3</v>
      </c>
      <c r="C18" t="s">
        <v>339</v>
      </c>
      <c r="D18" t="s">
        <v>340</v>
      </c>
    </row>
    <row r="19" spans="1:14" x14ac:dyDescent="0.25">
      <c r="A19" t="s">
        <v>309</v>
      </c>
      <c r="B19">
        <v>4</v>
      </c>
      <c r="C19" t="s">
        <v>357</v>
      </c>
      <c r="D19" t="s">
        <v>358</v>
      </c>
      <c r="E19">
        <v>172.51499999999999</v>
      </c>
    </row>
    <row r="20" spans="1:14" x14ac:dyDescent="0.25">
      <c r="A20" t="s">
        <v>309</v>
      </c>
      <c r="B20">
        <v>5</v>
      </c>
      <c r="C20" t="s">
        <v>361</v>
      </c>
      <c r="D20" t="s">
        <v>362</v>
      </c>
      <c r="E20">
        <v>172.51499999999999</v>
      </c>
    </row>
    <row r="21" spans="1:14" x14ac:dyDescent="0.25">
      <c r="A21" t="s">
        <v>309</v>
      </c>
      <c r="B21">
        <v>6</v>
      </c>
      <c r="C21" t="s">
        <v>367</v>
      </c>
      <c r="D21" t="s">
        <v>368</v>
      </c>
      <c r="E21">
        <v>182.6</v>
      </c>
    </row>
    <row r="22" spans="1:14" x14ac:dyDescent="0.25">
      <c r="A22" t="s">
        <v>309</v>
      </c>
      <c r="B22">
        <v>7</v>
      </c>
      <c r="C22" t="s">
        <v>375</v>
      </c>
      <c r="D22" t="s">
        <v>376</v>
      </c>
      <c r="E22">
        <v>173.21</v>
      </c>
      <c r="F22">
        <v>175.10499999999999</v>
      </c>
      <c r="G22">
        <v>175.32</v>
      </c>
      <c r="H22">
        <v>176.18</v>
      </c>
      <c r="I22">
        <v>176.3</v>
      </c>
      <c r="J22">
        <v>177.26</v>
      </c>
      <c r="K22">
        <v>73.099999999999994</v>
      </c>
      <c r="L22">
        <v>73.3</v>
      </c>
      <c r="M22">
        <v>73.344999999999999</v>
      </c>
      <c r="N22">
        <v>73.614999999999995</v>
      </c>
    </row>
    <row r="23" spans="1:14" x14ac:dyDescent="0.25">
      <c r="A23" t="s">
        <v>315</v>
      </c>
      <c r="B23">
        <v>8</v>
      </c>
      <c r="C23" t="s">
        <v>377</v>
      </c>
      <c r="D23" t="s">
        <v>378</v>
      </c>
      <c r="E23">
        <v>137.10499999999999</v>
      </c>
      <c r="F23">
        <v>172.80199999999999</v>
      </c>
    </row>
    <row r="24" spans="1:14" x14ac:dyDescent="0.25">
      <c r="A24" t="s">
        <v>309</v>
      </c>
      <c r="B24">
        <v>9</v>
      </c>
      <c r="C24" t="s">
        <v>379</v>
      </c>
      <c r="D24" t="s">
        <v>380</v>
      </c>
      <c r="E24">
        <v>172.51499999999999</v>
      </c>
    </row>
    <row r="25" spans="1:14" x14ac:dyDescent="0.25">
      <c r="A25" t="s">
        <v>309</v>
      </c>
      <c r="B25">
        <v>10</v>
      </c>
      <c r="C25" t="s">
        <v>430</v>
      </c>
      <c r="D25" t="s">
        <v>431</v>
      </c>
    </row>
    <row r="26" spans="1:14" x14ac:dyDescent="0.25">
      <c r="A26" t="s">
        <v>309</v>
      </c>
      <c r="B26">
        <v>11</v>
      </c>
      <c r="C26" t="s">
        <v>394</v>
      </c>
      <c r="D26" t="s">
        <v>395</v>
      </c>
    </row>
    <row r="27" spans="1:14" x14ac:dyDescent="0.25">
      <c r="A27" t="s">
        <v>309</v>
      </c>
      <c r="B27">
        <v>12</v>
      </c>
      <c r="C27" t="s">
        <v>398</v>
      </c>
      <c r="D27" t="s">
        <v>399</v>
      </c>
    </row>
    <row r="28" spans="1:14" x14ac:dyDescent="0.25">
      <c r="A28" t="s">
        <v>309</v>
      </c>
      <c r="B28">
        <v>14</v>
      </c>
      <c r="C28" t="s">
        <v>400</v>
      </c>
      <c r="D28" t="s">
        <v>401</v>
      </c>
    </row>
    <row r="29" spans="1:14" x14ac:dyDescent="0.25">
      <c r="A29" t="s">
        <v>309</v>
      </c>
      <c r="B29">
        <v>15</v>
      </c>
      <c r="C29" t="s">
        <v>412</v>
      </c>
      <c r="D29" t="s">
        <v>413</v>
      </c>
    </row>
    <row r="30" spans="1:14" x14ac:dyDescent="0.25">
      <c r="A30" t="s">
        <v>309</v>
      </c>
      <c r="B30">
        <v>16</v>
      </c>
      <c r="C30" t="s">
        <v>414</v>
      </c>
      <c r="D30" t="s">
        <v>415</v>
      </c>
    </row>
    <row r="31" spans="1:14" x14ac:dyDescent="0.25">
      <c r="A31" t="s">
        <v>309</v>
      </c>
      <c r="B31">
        <v>17</v>
      </c>
      <c r="C31" t="s">
        <v>422</v>
      </c>
      <c r="D31" t="s">
        <v>423</v>
      </c>
    </row>
    <row r="32" spans="1:14" x14ac:dyDescent="0.25">
      <c r="A32" t="s">
        <v>309</v>
      </c>
      <c r="B32">
        <v>18</v>
      </c>
      <c r="C32" t="s">
        <v>424</v>
      </c>
      <c r="D32" t="s">
        <v>425</v>
      </c>
    </row>
    <row r="33" spans="1:8" x14ac:dyDescent="0.25">
      <c r="A33" t="s">
        <v>309</v>
      </c>
      <c r="B33">
        <v>19</v>
      </c>
      <c r="C33" t="s">
        <v>426</v>
      </c>
      <c r="D33" t="s">
        <v>427</v>
      </c>
    </row>
    <row r="34" spans="1:8" x14ac:dyDescent="0.25">
      <c r="A34" t="s">
        <v>309</v>
      </c>
      <c r="B34">
        <v>20</v>
      </c>
      <c r="C34" t="s">
        <v>432</v>
      </c>
      <c r="D34" t="s">
        <v>433</v>
      </c>
    </row>
    <row r="35" spans="1:8" x14ac:dyDescent="0.25">
      <c r="A35" t="s">
        <v>309</v>
      </c>
      <c r="B35">
        <v>21</v>
      </c>
      <c r="C35" t="s">
        <v>444</v>
      </c>
      <c r="D35" s="1" t="s">
        <v>15540</v>
      </c>
      <c r="E35">
        <v>173.5</v>
      </c>
      <c r="F35">
        <v>175.10499999999999</v>
      </c>
      <c r="G35">
        <v>176.11</v>
      </c>
      <c r="H35">
        <v>176.18</v>
      </c>
    </row>
    <row r="36" spans="1:8" x14ac:dyDescent="0.25">
      <c r="A36" t="s">
        <v>315</v>
      </c>
      <c r="B36">
        <v>22</v>
      </c>
      <c r="C36" t="s">
        <v>445</v>
      </c>
      <c r="D36" t="s">
        <v>446</v>
      </c>
      <c r="E36">
        <v>172.71</v>
      </c>
      <c r="F36">
        <v>173.31</v>
      </c>
      <c r="G36">
        <v>173.5</v>
      </c>
    </row>
    <row r="37" spans="1:8" x14ac:dyDescent="0.25">
      <c r="A37" t="s">
        <v>309</v>
      </c>
      <c r="B37">
        <v>23</v>
      </c>
      <c r="C37" t="s">
        <v>465</v>
      </c>
      <c r="D37" t="s">
        <v>466</v>
      </c>
    </row>
    <row r="38" spans="1:8" x14ac:dyDescent="0.25">
      <c r="A38" t="s">
        <v>309</v>
      </c>
      <c r="B38">
        <v>24</v>
      </c>
      <c r="C38" t="s">
        <v>463</v>
      </c>
      <c r="D38" t="s">
        <v>464</v>
      </c>
      <c r="E38">
        <v>172.32</v>
      </c>
    </row>
    <row r="39" spans="1:8" x14ac:dyDescent="0.25">
      <c r="A39" t="s">
        <v>315</v>
      </c>
      <c r="B39">
        <v>25</v>
      </c>
      <c r="C39" t="s">
        <v>501</v>
      </c>
      <c r="D39" t="s">
        <v>502</v>
      </c>
      <c r="E39">
        <v>173.315</v>
      </c>
    </row>
    <row r="40" spans="1:8" x14ac:dyDescent="0.25">
      <c r="A40" t="s">
        <v>309</v>
      </c>
      <c r="B40">
        <v>26</v>
      </c>
      <c r="C40" t="s">
        <v>515</v>
      </c>
      <c r="D40" t="s">
        <v>516</v>
      </c>
      <c r="E40">
        <v>172.51499999999999</v>
      </c>
    </row>
    <row r="41" spans="1:8" x14ac:dyDescent="0.25">
      <c r="A41" t="s">
        <v>309</v>
      </c>
      <c r="B41">
        <v>27</v>
      </c>
      <c r="C41" t="s">
        <v>517</v>
      </c>
      <c r="D41" t="s">
        <v>518</v>
      </c>
      <c r="E41">
        <v>172.51499999999999</v>
      </c>
    </row>
    <row r="42" spans="1:8" x14ac:dyDescent="0.25">
      <c r="A42" t="s">
        <v>309</v>
      </c>
      <c r="B42">
        <v>28</v>
      </c>
      <c r="C42" t="s">
        <v>519</v>
      </c>
      <c r="D42" t="s">
        <v>520</v>
      </c>
      <c r="E42">
        <v>172.51499999999999</v>
      </c>
    </row>
    <row r="43" spans="1:8" x14ac:dyDescent="0.25">
      <c r="A43" t="s">
        <v>309</v>
      </c>
      <c r="B43">
        <v>29</v>
      </c>
      <c r="C43" t="s">
        <v>521</v>
      </c>
      <c r="D43" t="s">
        <v>522</v>
      </c>
    </row>
    <row r="44" spans="1:8" x14ac:dyDescent="0.25">
      <c r="A44" t="s">
        <v>309</v>
      </c>
      <c r="B44">
        <v>30</v>
      </c>
      <c r="C44" t="s">
        <v>523</v>
      </c>
      <c r="D44" t="s">
        <v>524</v>
      </c>
      <c r="E44">
        <v>172.51499999999999</v>
      </c>
    </row>
    <row r="45" spans="1:8" x14ac:dyDescent="0.25">
      <c r="A45" t="s">
        <v>309</v>
      </c>
      <c r="B45">
        <v>31</v>
      </c>
      <c r="C45" t="s">
        <v>525</v>
      </c>
      <c r="D45" t="s">
        <v>526</v>
      </c>
      <c r="E45">
        <v>172.51499999999999</v>
      </c>
    </row>
    <row r="46" spans="1:8" x14ac:dyDescent="0.25">
      <c r="A46" t="s">
        <v>309</v>
      </c>
      <c r="B46">
        <v>32</v>
      </c>
      <c r="C46" t="s">
        <v>527</v>
      </c>
      <c r="D46" t="s">
        <v>528</v>
      </c>
      <c r="E46">
        <v>172.51499999999999</v>
      </c>
    </row>
    <row r="47" spans="1:8" x14ac:dyDescent="0.25">
      <c r="A47" t="s">
        <v>309</v>
      </c>
      <c r="B47">
        <v>33</v>
      </c>
      <c r="C47" t="s">
        <v>529</v>
      </c>
      <c r="D47" t="s">
        <v>530</v>
      </c>
      <c r="E47">
        <v>172.51499999999999</v>
      </c>
    </row>
    <row r="48" spans="1:8" x14ac:dyDescent="0.25">
      <c r="A48" t="s">
        <v>309</v>
      </c>
      <c r="B48">
        <v>34</v>
      </c>
      <c r="C48" t="s">
        <v>531</v>
      </c>
      <c r="D48" t="s">
        <v>532</v>
      </c>
      <c r="E48">
        <v>172.51499999999999</v>
      </c>
    </row>
    <row r="49" spans="1:5" x14ac:dyDescent="0.25">
      <c r="A49" t="s">
        <v>309</v>
      </c>
      <c r="B49">
        <v>35</v>
      </c>
      <c r="C49" t="s">
        <v>537</v>
      </c>
      <c r="D49" t="s">
        <v>538</v>
      </c>
      <c r="E49">
        <v>172.51499999999999</v>
      </c>
    </row>
    <row r="50" spans="1:5" x14ac:dyDescent="0.25">
      <c r="A50" t="s">
        <v>309</v>
      </c>
      <c r="B50">
        <v>36</v>
      </c>
      <c r="C50" t="s">
        <v>539</v>
      </c>
      <c r="D50" t="s">
        <v>540</v>
      </c>
      <c r="E50">
        <v>172.51499999999999</v>
      </c>
    </row>
    <row r="51" spans="1:5" x14ac:dyDescent="0.25">
      <c r="A51" t="s">
        <v>309</v>
      </c>
      <c r="B51">
        <v>37</v>
      </c>
      <c r="C51" t="s">
        <v>541</v>
      </c>
      <c r="D51" t="s">
        <v>542</v>
      </c>
    </row>
    <row r="52" spans="1:5" x14ac:dyDescent="0.25">
      <c r="A52" t="s">
        <v>309</v>
      </c>
      <c r="B52">
        <v>38</v>
      </c>
      <c r="C52" t="s">
        <v>543</v>
      </c>
      <c r="D52" t="s">
        <v>544</v>
      </c>
    </row>
    <row r="53" spans="1:5" x14ac:dyDescent="0.25">
      <c r="A53" t="s">
        <v>309</v>
      </c>
      <c r="B53">
        <v>39</v>
      </c>
      <c r="C53" t="s">
        <v>545</v>
      </c>
      <c r="D53" t="s">
        <v>546</v>
      </c>
      <c r="E53">
        <v>172.51499999999999</v>
      </c>
    </row>
    <row r="54" spans="1:5" x14ac:dyDescent="0.25">
      <c r="A54" t="s">
        <v>309</v>
      </c>
      <c r="B54">
        <v>40</v>
      </c>
      <c r="C54" t="s">
        <v>547</v>
      </c>
      <c r="D54" t="s">
        <v>548</v>
      </c>
    </row>
    <row r="55" spans="1:5" x14ac:dyDescent="0.25">
      <c r="A55" t="s">
        <v>309</v>
      </c>
      <c r="B55">
        <v>41</v>
      </c>
      <c r="C55" t="s">
        <v>513</v>
      </c>
      <c r="D55" t="s">
        <v>514</v>
      </c>
      <c r="E55">
        <v>172.51499999999999</v>
      </c>
    </row>
    <row r="56" spans="1:5" x14ac:dyDescent="0.25">
      <c r="A56" t="s">
        <v>309</v>
      </c>
      <c r="B56">
        <v>42</v>
      </c>
      <c r="C56" t="s">
        <v>549</v>
      </c>
      <c r="D56" t="s">
        <v>550</v>
      </c>
      <c r="E56">
        <v>172.51499999999999</v>
      </c>
    </row>
    <row r="57" spans="1:5" x14ac:dyDescent="0.25">
      <c r="A57" t="s">
        <v>309</v>
      </c>
      <c r="B57">
        <v>43</v>
      </c>
      <c r="C57" t="s">
        <v>551</v>
      </c>
      <c r="D57" t="s">
        <v>552</v>
      </c>
      <c r="E57">
        <v>172.51499999999999</v>
      </c>
    </row>
    <row r="58" spans="1:5" x14ac:dyDescent="0.25">
      <c r="A58" t="s">
        <v>309</v>
      </c>
      <c r="B58">
        <v>44</v>
      </c>
      <c r="C58" t="s">
        <v>553</v>
      </c>
      <c r="D58" t="s">
        <v>554</v>
      </c>
      <c r="E58">
        <v>172.51499999999999</v>
      </c>
    </row>
    <row r="59" spans="1:5" x14ac:dyDescent="0.25">
      <c r="A59" t="s">
        <v>309</v>
      </c>
      <c r="B59">
        <v>45</v>
      </c>
      <c r="C59" t="s">
        <v>555</v>
      </c>
      <c r="D59" t="s">
        <v>556</v>
      </c>
    </row>
    <row r="60" spans="1:5" x14ac:dyDescent="0.25">
      <c r="A60" t="s">
        <v>315</v>
      </c>
      <c r="B60">
        <v>46</v>
      </c>
      <c r="C60" t="s">
        <v>557</v>
      </c>
      <c r="D60" t="s">
        <v>558</v>
      </c>
    </row>
    <row r="61" spans="1:5" x14ac:dyDescent="0.25">
      <c r="A61" t="s">
        <v>309</v>
      </c>
      <c r="B61">
        <v>47</v>
      </c>
      <c r="C61" t="s">
        <v>559</v>
      </c>
      <c r="D61" t="s">
        <v>560</v>
      </c>
      <c r="E61">
        <v>172.51499999999999</v>
      </c>
    </row>
    <row r="62" spans="1:5" x14ac:dyDescent="0.25">
      <c r="A62" t="s">
        <v>309</v>
      </c>
      <c r="B62">
        <v>48</v>
      </c>
      <c r="C62" t="s">
        <v>561</v>
      </c>
      <c r="D62" t="s">
        <v>562</v>
      </c>
      <c r="E62">
        <v>172.51499999999999</v>
      </c>
    </row>
    <row r="63" spans="1:5" x14ac:dyDescent="0.25">
      <c r="A63" t="s">
        <v>309</v>
      </c>
      <c r="B63">
        <v>49</v>
      </c>
      <c r="C63" t="s">
        <v>565</v>
      </c>
      <c r="D63" t="s">
        <v>566</v>
      </c>
      <c r="E63">
        <v>172.51499999999999</v>
      </c>
    </row>
    <row r="64" spans="1:5" x14ac:dyDescent="0.25">
      <c r="A64" t="s">
        <v>309</v>
      </c>
      <c r="B64">
        <v>50</v>
      </c>
      <c r="C64" t="s">
        <v>567</v>
      </c>
      <c r="D64" t="s">
        <v>568</v>
      </c>
      <c r="E64">
        <v>172.51499999999999</v>
      </c>
    </row>
    <row r="65" spans="1:7" x14ac:dyDescent="0.25">
      <c r="A65" t="s">
        <v>309</v>
      </c>
      <c r="B65">
        <v>51</v>
      </c>
      <c r="C65" t="s">
        <v>569</v>
      </c>
      <c r="D65" t="s">
        <v>570</v>
      </c>
      <c r="E65">
        <v>172.51499999999999</v>
      </c>
    </row>
    <row r="66" spans="1:7" x14ac:dyDescent="0.25">
      <c r="A66" t="s">
        <v>309</v>
      </c>
      <c r="B66">
        <v>52</v>
      </c>
      <c r="C66" t="s">
        <v>573</v>
      </c>
      <c r="D66" t="s">
        <v>574</v>
      </c>
      <c r="E66">
        <v>172.51499999999999</v>
      </c>
    </row>
    <row r="67" spans="1:7" x14ac:dyDescent="0.25">
      <c r="A67" t="s">
        <v>309</v>
      </c>
      <c r="B67">
        <v>53</v>
      </c>
      <c r="C67" t="s">
        <v>575</v>
      </c>
      <c r="D67" t="s">
        <v>576</v>
      </c>
      <c r="E67">
        <v>172.51499999999999</v>
      </c>
    </row>
    <row r="68" spans="1:7" x14ac:dyDescent="0.25">
      <c r="A68" t="s">
        <v>309</v>
      </c>
      <c r="B68">
        <v>54</v>
      </c>
      <c r="C68" t="s">
        <v>579</v>
      </c>
      <c r="D68" t="s">
        <v>580</v>
      </c>
    </row>
    <row r="69" spans="1:7" x14ac:dyDescent="0.25">
      <c r="A69" t="s">
        <v>309</v>
      </c>
      <c r="B69">
        <v>55</v>
      </c>
      <c r="C69" t="s">
        <v>581</v>
      </c>
      <c r="D69" t="s">
        <v>582</v>
      </c>
      <c r="E69">
        <v>172.51499999999999</v>
      </c>
    </row>
    <row r="70" spans="1:7" x14ac:dyDescent="0.25">
      <c r="A70" t="s">
        <v>309</v>
      </c>
      <c r="B70">
        <v>56</v>
      </c>
      <c r="C70" t="s">
        <v>583</v>
      </c>
      <c r="D70" t="s">
        <v>584</v>
      </c>
      <c r="E70">
        <v>172.51499999999999</v>
      </c>
    </row>
    <row r="71" spans="1:7" x14ac:dyDescent="0.25">
      <c r="A71" t="s">
        <v>315</v>
      </c>
      <c r="B71">
        <v>57</v>
      </c>
      <c r="C71" t="s">
        <v>624</v>
      </c>
      <c r="D71" t="s">
        <v>625</v>
      </c>
      <c r="E71">
        <v>172.31</v>
      </c>
    </row>
    <row r="72" spans="1:7" x14ac:dyDescent="0.25">
      <c r="A72" t="s">
        <v>309</v>
      </c>
      <c r="B72">
        <v>58</v>
      </c>
      <c r="C72" t="s">
        <v>657</v>
      </c>
      <c r="D72" s="1" t="s">
        <v>15555</v>
      </c>
    </row>
    <row r="73" spans="1:7" x14ac:dyDescent="0.25">
      <c r="A73" t="s">
        <v>317</v>
      </c>
      <c r="B73">
        <v>59</v>
      </c>
      <c r="C73" t="s">
        <v>678</v>
      </c>
      <c r="D73" t="s">
        <v>679</v>
      </c>
      <c r="E73">
        <v>135.11000000000001</v>
      </c>
      <c r="F73">
        <v>135.13999999999999</v>
      </c>
    </row>
    <row r="74" spans="1:7" x14ac:dyDescent="0.25">
      <c r="A74" t="s">
        <v>309</v>
      </c>
      <c r="B74">
        <v>60</v>
      </c>
      <c r="C74" t="s">
        <v>687</v>
      </c>
      <c r="D74" t="s">
        <v>688</v>
      </c>
      <c r="E74">
        <v>172.51499999999999</v>
      </c>
    </row>
    <row r="75" spans="1:7" x14ac:dyDescent="0.25">
      <c r="A75" t="s">
        <v>309</v>
      </c>
      <c r="B75">
        <v>61</v>
      </c>
      <c r="C75" t="s">
        <v>699</v>
      </c>
      <c r="D75" t="s">
        <v>700</v>
      </c>
      <c r="E75">
        <v>172.51499999999999</v>
      </c>
    </row>
    <row r="76" spans="1:7" x14ac:dyDescent="0.25">
      <c r="A76" t="s">
        <v>309</v>
      </c>
      <c r="B76">
        <v>62</v>
      </c>
      <c r="C76" t="s">
        <v>703</v>
      </c>
      <c r="D76" t="s">
        <v>704</v>
      </c>
      <c r="E76">
        <v>172.51499999999999</v>
      </c>
      <c r="F76">
        <v>176.18</v>
      </c>
      <c r="G76">
        <v>176.21</v>
      </c>
    </row>
    <row r="77" spans="1:7" x14ac:dyDescent="0.25">
      <c r="A77" t="s">
        <v>309</v>
      </c>
      <c r="B77">
        <v>63</v>
      </c>
      <c r="C77" t="s">
        <v>715</v>
      </c>
      <c r="D77" t="s">
        <v>716</v>
      </c>
      <c r="E77">
        <v>172.51499999999999</v>
      </c>
    </row>
    <row r="78" spans="1:7" x14ac:dyDescent="0.25">
      <c r="A78" t="s">
        <v>309</v>
      </c>
      <c r="B78">
        <v>64</v>
      </c>
      <c r="C78" t="s">
        <v>717</v>
      </c>
      <c r="D78" t="s">
        <v>718</v>
      </c>
      <c r="E78">
        <v>172.51499999999999</v>
      </c>
    </row>
    <row r="79" spans="1:7" x14ac:dyDescent="0.25">
      <c r="A79" t="s">
        <v>309</v>
      </c>
      <c r="B79">
        <v>65</v>
      </c>
      <c r="C79" t="s">
        <v>719</v>
      </c>
      <c r="D79" t="s">
        <v>720</v>
      </c>
      <c r="E79">
        <v>172.51499999999999</v>
      </c>
    </row>
    <row r="80" spans="1:7" x14ac:dyDescent="0.25">
      <c r="A80" t="s">
        <v>309</v>
      </c>
      <c r="B80">
        <v>66</v>
      </c>
      <c r="C80" t="s">
        <v>721</v>
      </c>
      <c r="D80" t="s">
        <v>722</v>
      </c>
      <c r="E80">
        <v>172.51499999999999</v>
      </c>
    </row>
    <row r="81" spans="1:5" x14ac:dyDescent="0.25">
      <c r="A81" t="s">
        <v>309</v>
      </c>
      <c r="B81">
        <v>67</v>
      </c>
      <c r="C81" t="s">
        <v>723</v>
      </c>
      <c r="D81" t="s">
        <v>724</v>
      </c>
      <c r="E81">
        <v>172.51499999999999</v>
      </c>
    </row>
    <row r="82" spans="1:5" x14ac:dyDescent="0.25">
      <c r="A82" t="s">
        <v>309</v>
      </c>
      <c r="B82">
        <v>68</v>
      </c>
      <c r="C82" t="s">
        <v>725</v>
      </c>
      <c r="D82" t="s">
        <v>726</v>
      </c>
      <c r="E82">
        <v>172.51499999999999</v>
      </c>
    </row>
    <row r="83" spans="1:5" x14ac:dyDescent="0.25">
      <c r="A83" t="s">
        <v>309</v>
      </c>
      <c r="B83">
        <v>69</v>
      </c>
      <c r="C83" t="s">
        <v>591</v>
      </c>
      <c r="D83" t="s">
        <v>592</v>
      </c>
      <c r="E83">
        <v>172.51499999999999</v>
      </c>
    </row>
    <row r="84" spans="1:5" x14ac:dyDescent="0.25">
      <c r="A84" t="s">
        <v>315</v>
      </c>
      <c r="B84">
        <v>70</v>
      </c>
      <c r="C84" t="s">
        <v>727</v>
      </c>
      <c r="D84" t="s">
        <v>728</v>
      </c>
    </row>
    <row r="85" spans="1:5" x14ac:dyDescent="0.25">
      <c r="A85" t="s">
        <v>309</v>
      </c>
      <c r="B85">
        <v>71</v>
      </c>
      <c r="C85" t="s">
        <v>729</v>
      </c>
      <c r="D85" t="s">
        <v>730</v>
      </c>
      <c r="E85">
        <v>172.51499999999999</v>
      </c>
    </row>
    <row r="86" spans="1:5" x14ac:dyDescent="0.25">
      <c r="A86" t="s">
        <v>309</v>
      </c>
      <c r="B86">
        <v>72</v>
      </c>
      <c r="C86" t="s">
        <v>731</v>
      </c>
      <c r="D86" t="s">
        <v>732</v>
      </c>
    </row>
    <row r="87" spans="1:5" x14ac:dyDescent="0.25">
      <c r="A87" t="s">
        <v>309</v>
      </c>
      <c r="B87">
        <v>73</v>
      </c>
      <c r="C87" t="s">
        <v>733</v>
      </c>
      <c r="D87" t="s">
        <v>734</v>
      </c>
      <c r="E87">
        <v>172.51499999999999</v>
      </c>
    </row>
    <row r="88" spans="1:5" x14ac:dyDescent="0.25">
      <c r="A88" t="s">
        <v>309</v>
      </c>
      <c r="B88">
        <v>74</v>
      </c>
      <c r="C88" t="s">
        <v>735</v>
      </c>
      <c r="D88" t="s">
        <v>736</v>
      </c>
      <c r="E88">
        <v>172.51499999999999</v>
      </c>
    </row>
    <row r="89" spans="1:5" x14ac:dyDescent="0.25">
      <c r="A89" t="s">
        <v>309</v>
      </c>
      <c r="B89">
        <v>75</v>
      </c>
      <c r="C89" t="s">
        <v>745</v>
      </c>
      <c r="D89" t="s">
        <v>746</v>
      </c>
    </row>
    <row r="90" spans="1:5" x14ac:dyDescent="0.25">
      <c r="A90" t="s">
        <v>309</v>
      </c>
      <c r="B90">
        <v>76</v>
      </c>
      <c r="C90" t="s">
        <v>741</v>
      </c>
      <c r="D90" t="s">
        <v>742</v>
      </c>
      <c r="E90">
        <v>172.51499999999999</v>
      </c>
    </row>
    <row r="91" spans="1:5" x14ac:dyDescent="0.25">
      <c r="A91" t="s">
        <v>309</v>
      </c>
      <c r="B91">
        <v>77</v>
      </c>
      <c r="C91" t="s">
        <v>755</v>
      </c>
      <c r="D91" t="s">
        <v>756</v>
      </c>
      <c r="E91">
        <v>182.6</v>
      </c>
    </row>
    <row r="92" spans="1:5" x14ac:dyDescent="0.25">
      <c r="A92" t="s">
        <v>309</v>
      </c>
      <c r="B92">
        <v>78</v>
      </c>
      <c r="C92" t="s">
        <v>793</v>
      </c>
      <c r="D92" t="s">
        <v>794</v>
      </c>
      <c r="E92">
        <v>172.51499999999999</v>
      </c>
    </row>
    <row r="93" spans="1:5" x14ac:dyDescent="0.25">
      <c r="A93" t="s">
        <v>309</v>
      </c>
      <c r="B93">
        <v>79</v>
      </c>
      <c r="C93" t="s">
        <v>795</v>
      </c>
      <c r="D93" t="s">
        <v>796</v>
      </c>
      <c r="E93">
        <v>172.51499999999999</v>
      </c>
    </row>
    <row r="94" spans="1:5" x14ac:dyDescent="0.25">
      <c r="A94" t="s">
        <v>309</v>
      </c>
      <c r="B94">
        <v>80</v>
      </c>
      <c r="C94" t="s">
        <v>797</v>
      </c>
      <c r="D94" t="s">
        <v>798</v>
      </c>
      <c r="E94">
        <v>172.51499999999999</v>
      </c>
    </row>
    <row r="95" spans="1:5" x14ac:dyDescent="0.25">
      <c r="A95" t="s">
        <v>309</v>
      </c>
      <c r="B95">
        <v>81</v>
      </c>
      <c r="C95" t="s">
        <v>799</v>
      </c>
      <c r="D95" t="s">
        <v>800</v>
      </c>
      <c r="E95">
        <v>172.51499999999999</v>
      </c>
    </row>
    <row r="96" spans="1:5" x14ac:dyDescent="0.25">
      <c r="A96" t="s">
        <v>309</v>
      </c>
      <c r="B96">
        <v>82</v>
      </c>
      <c r="C96" t="s">
        <v>801</v>
      </c>
      <c r="D96" t="s">
        <v>802</v>
      </c>
      <c r="E96">
        <v>172.51499999999999</v>
      </c>
    </row>
    <row r="97" spans="1:11" x14ac:dyDescent="0.25">
      <c r="A97" t="s">
        <v>309</v>
      </c>
      <c r="B97">
        <v>83</v>
      </c>
      <c r="C97" t="s">
        <v>803</v>
      </c>
      <c r="D97" t="s">
        <v>804</v>
      </c>
      <c r="E97">
        <v>172.51499999999999</v>
      </c>
    </row>
    <row r="98" spans="1:11" x14ac:dyDescent="0.25">
      <c r="A98" t="s">
        <v>309</v>
      </c>
      <c r="B98">
        <v>84</v>
      </c>
      <c r="C98" t="s">
        <v>805</v>
      </c>
      <c r="D98" t="s">
        <v>806</v>
      </c>
      <c r="E98">
        <v>172.51499999999999</v>
      </c>
    </row>
    <row r="99" spans="1:11" x14ac:dyDescent="0.25">
      <c r="A99" t="s">
        <v>309</v>
      </c>
      <c r="B99">
        <v>85</v>
      </c>
      <c r="C99" t="s">
        <v>807</v>
      </c>
      <c r="D99" t="s">
        <v>808</v>
      </c>
      <c r="E99">
        <v>73.102999999999994</v>
      </c>
      <c r="F99">
        <v>73.203000000000003</v>
      </c>
      <c r="G99">
        <v>73.3</v>
      </c>
    </row>
    <row r="100" spans="1:11" x14ac:dyDescent="0.25">
      <c r="A100" t="s">
        <v>309</v>
      </c>
      <c r="B100">
        <v>86</v>
      </c>
      <c r="C100" t="s">
        <v>815</v>
      </c>
      <c r="D100" t="s">
        <v>816</v>
      </c>
      <c r="E100">
        <v>73.900000000000006</v>
      </c>
    </row>
    <row r="101" spans="1:11" x14ac:dyDescent="0.25">
      <c r="A101" t="s">
        <v>309</v>
      </c>
      <c r="B101">
        <v>87</v>
      </c>
      <c r="C101" t="s">
        <v>821</v>
      </c>
      <c r="D101" t="s">
        <v>822</v>
      </c>
      <c r="E101">
        <v>172.23</v>
      </c>
      <c r="F101">
        <v>172.61</v>
      </c>
    </row>
    <row r="102" spans="1:11" x14ac:dyDescent="0.25">
      <c r="A102" t="s">
        <v>309</v>
      </c>
      <c r="B102">
        <v>88</v>
      </c>
      <c r="C102" t="s">
        <v>823</v>
      </c>
      <c r="D102" t="s">
        <v>824</v>
      </c>
    </row>
    <row r="103" spans="1:11" x14ac:dyDescent="0.25">
      <c r="A103" t="s">
        <v>309</v>
      </c>
      <c r="B103">
        <v>89</v>
      </c>
      <c r="C103" t="s">
        <v>825</v>
      </c>
      <c r="D103" t="s">
        <v>826</v>
      </c>
      <c r="E103">
        <v>172.32</v>
      </c>
    </row>
    <row r="104" spans="1:11" x14ac:dyDescent="0.25">
      <c r="A104" t="s">
        <v>315</v>
      </c>
      <c r="B104">
        <v>90</v>
      </c>
      <c r="C104" t="s">
        <v>848</v>
      </c>
      <c r="D104" t="s">
        <v>849</v>
      </c>
      <c r="E104">
        <v>166.11</v>
      </c>
    </row>
    <row r="105" spans="1:11" x14ac:dyDescent="0.25">
      <c r="A105" t="s">
        <v>309</v>
      </c>
      <c r="B105">
        <v>91</v>
      </c>
      <c r="C105" t="s">
        <v>850</v>
      </c>
      <c r="D105" t="s">
        <v>851</v>
      </c>
      <c r="E105">
        <v>172.32</v>
      </c>
    </row>
    <row r="106" spans="1:11" x14ac:dyDescent="0.25">
      <c r="A106" t="s">
        <v>309</v>
      </c>
      <c r="B106">
        <v>92</v>
      </c>
      <c r="C106" t="s">
        <v>856</v>
      </c>
      <c r="D106" t="s">
        <v>857</v>
      </c>
      <c r="E106">
        <v>172.32</v>
      </c>
    </row>
    <row r="107" spans="1:11" x14ac:dyDescent="0.25">
      <c r="A107" t="s">
        <v>315</v>
      </c>
      <c r="B107">
        <v>93</v>
      </c>
      <c r="C107" t="s">
        <v>862</v>
      </c>
      <c r="D107" t="s">
        <v>863</v>
      </c>
      <c r="E107">
        <v>136.11000000000001</v>
      </c>
      <c r="F107">
        <v>137.10499999999999</v>
      </c>
      <c r="G107">
        <v>137.19999999999999</v>
      </c>
      <c r="H107">
        <v>172.80600000000001</v>
      </c>
      <c r="I107">
        <v>177.12100000000001</v>
      </c>
      <c r="J107">
        <v>177.26</v>
      </c>
      <c r="K107">
        <v>178.30099999999999</v>
      </c>
    </row>
    <row r="108" spans="1:11" x14ac:dyDescent="0.25">
      <c r="A108" t="s">
        <v>309</v>
      </c>
      <c r="B108">
        <v>94</v>
      </c>
      <c r="C108" t="s">
        <v>867</v>
      </c>
      <c r="D108" t="s">
        <v>868</v>
      </c>
      <c r="E108">
        <v>172.898</v>
      </c>
    </row>
    <row r="109" spans="1:11" x14ac:dyDescent="0.25">
      <c r="A109" t="s">
        <v>309</v>
      </c>
      <c r="B109">
        <v>95</v>
      </c>
      <c r="C109" t="s">
        <v>869</v>
      </c>
      <c r="D109" t="s">
        <v>870</v>
      </c>
      <c r="E109">
        <v>172.32499999999999</v>
      </c>
    </row>
    <row r="110" spans="1:11" x14ac:dyDescent="0.25">
      <c r="A110" t="s">
        <v>309</v>
      </c>
      <c r="B110">
        <v>96</v>
      </c>
      <c r="C110" t="s">
        <v>911</v>
      </c>
      <c r="D110" t="s">
        <v>912</v>
      </c>
      <c r="E110">
        <v>172.51499999999999</v>
      </c>
    </row>
    <row r="111" spans="1:11" x14ac:dyDescent="0.25">
      <c r="A111" t="s">
        <v>309</v>
      </c>
      <c r="B111">
        <v>97</v>
      </c>
      <c r="C111" t="s">
        <v>919</v>
      </c>
      <c r="D111" t="s">
        <v>920</v>
      </c>
      <c r="E111">
        <v>182.6</v>
      </c>
    </row>
    <row r="112" spans="1:11" x14ac:dyDescent="0.25">
      <c r="A112" t="s">
        <v>309</v>
      </c>
      <c r="B112">
        <v>98</v>
      </c>
      <c r="C112" t="s">
        <v>921</v>
      </c>
      <c r="D112" t="s">
        <v>922</v>
      </c>
      <c r="E112">
        <v>172.51499999999999</v>
      </c>
    </row>
    <row r="113" spans="1:9" x14ac:dyDescent="0.25">
      <c r="A113" t="s">
        <v>309</v>
      </c>
      <c r="B113">
        <v>99</v>
      </c>
      <c r="C113" t="s">
        <v>923</v>
      </c>
      <c r="D113" t="s">
        <v>924</v>
      </c>
      <c r="E113">
        <v>172.51499999999999</v>
      </c>
    </row>
    <row r="114" spans="1:9" x14ac:dyDescent="0.25">
      <c r="A114" t="s">
        <v>309</v>
      </c>
      <c r="B114">
        <v>100</v>
      </c>
      <c r="C114" t="s">
        <v>925</v>
      </c>
      <c r="D114" t="s">
        <v>926</v>
      </c>
      <c r="E114">
        <v>172.51499999999999</v>
      </c>
    </row>
    <row r="115" spans="1:9" x14ac:dyDescent="0.25">
      <c r="A115" t="s">
        <v>309</v>
      </c>
      <c r="B115">
        <v>101</v>
      </c>
      <c r="C115" t="s">
        <v>929</v>
      </c>
      <c r="D115" t="s">
        <v>930</v>
      </c>
      <c r="E115">
        <v>172.51499999999999</v>
      </c>
    </row>
    <row r="116" spans="1:9" x14ac:dyDescent="0.25">
      <c r="A116" t="s">
        <v>309</v>
      </c>
      <c r="B116">
        <v>102</v>
      </c>
      <c r="C116" t="s">
        <v>931</v>
      </c>
      <c r="D116" t="s">
        <v>932</v>
      </c>
    </row>
    <row r="117" spans="1:9" x14ac:dyDescent="0.25">
      <c r="A117" t="s">
        <v>309</v>
      </c>
      <c r="B117">
        <v>103</v>
      </c>
      <c r="C117" t="s">
        <v>935</v>
      </c>
      <c r="D117" t="s">
        <v>936</v>
      </c>
      <c r="E117">
        <v>172.51499999999999</v>
      </c>
      <c r="F117">
        <v>73.099999999999994</v>
      </c>
    </row>
    <row r="118" spans="1:9" x14ac:dyDescent="0.25">
      <c r="A118" t="s">
        <v>309</v>
      </c>
      <c r="B118">
        <v>104</v>
      </c>
      <c r="C118" t="s">
        <v>937</v>
      </c>
      <c r="D118" s="1" t="s">
        <v>15536</v>
      </c>
      <c r="E118">
        <v>172.51</v>
      </c>
    </row>
    <row r="119" spans="1:9" x14ac:dyDescent="0.25">
      <c r="A119" t="s">
        <v>309</v>
      </c>
      <c r="B119">
        <v>105</v>
      </c>
      <c r="C119" t="s">
        <v>938</v>
      </c>
      <c r="D119" t="s">
        <v>939</v>
      </c>
      <c r="E119">
        <v>172.51499999999999</v>
      </c>
      <c r="F119">
        <v>177.26</v>
      </c>
    </row>
    <row r="120" spans="1:9" x14ac:dyDescent="0.25">
      <c r="A120" t="s">
        <v>309</v>
      </c>
      <c r="B120">
        <v>106</v>
      </c>
      <c r="C120" t="s">
        <v>940</v>
      </c>
      <c r="D120" t="s">
        <v>941</v>
      </c>
    </row>
    <row r="121" spans="1:9" x14ac:dyDescent="0.25">
      <c r="A121" t="s">
        <v>309</v>
      </c>
      <c r="B121">
        <v>107</v>
      </c>
      <c r="C121" t="s">
        <v>946</v>
      </c>
      <c r="D121" t="s">
        <v>947</v>
      </c>
      <c r="E121">
        <v>172.51499999999999</v>
      </c>
    </row>
    <row r="122" spans="1:9" x14ac:dyDescent="0.25">
      <c r="A122" t="s">
        <v>309</v>
      </c>
      <c r="B122">
        <v>108</v>
      </c>
      <c r="C122" t="s">
        <v>948</v>
      </c>
      <c r="D122" t="s">
        <v>949</v>
      </c>
      <c r="E122">
        <v>172.51499999999999</v>
      </c>
    </row>
    <row r="123" spans="1:9" x14ac:dyDescent="0.25">
      <c r="A123" t="s">
        <v>309</v>
      </c>
      <c r="B123">
        <v>109</v>
      </c>
      <c r="C123" t="s">
        <v>950</v>
      </c>
      <c r="D123" t="s">
        <v>951</v>
      </c>
      <c r="E123">
        <v>172.51499999999999</v>
      </c>
      <c r="F123">
        <v>175.10499999999999</v>
      </c>
      <c r="G123">
        <v>175.3</v>
      </c>
      <c r="H123">
        <v>177.12100000000001</v>
      </c>
      <c r="I123">
        <v>73.100099999999998</v>
      </c>
    </row>
    <row r="124" spans="1:9" x14ac:dyDescent="0.25">
      <c r="A124" t="s">
        <v>309</v>
      </c>
      <c r="B124">
        <v>110</v>
      </c>
      <c r="C124" t="s">
        <v>952</v>
      </c>
      <c r="D124" t="s">
        <v>953</v>
      </c>
      <c r="E124">
        <v>172.51499999999999</v>
      </c>
      <c r="F124">
        <v>175.10499999999999</v>
      </c>
    </row>
    <row r="125" spans="1:9" x14ac:dyDescent="0.25">
      <c r="A125" t="s">
        <v>309</v>
      </c>
      <c r="B125">
        <v>111</v>
      </c>
      <c r="C125" t="s">
        <v>954</v>
      </c>
      <c r="D125" t="s">
        <v>955</v>
      </c>
      <c r="E125">
        <v>172.51499999999999</v>
      </c>
    </row>
    <row r="126" spans="1:9" x14ac:dyDescent="0.25">
      <c r="A126" t="s">
        <v>309</v>
      </c>
      <c r="B126">
        <v>112</v>
      </c>
      <c r="C126" t="s">
        <v>956</v>
      </c>
      <c r="D126" t="s">
        <v>957</v>
      </c>
      <c r="E126">
        <v>172.51499999999999</v>
      </c>
    </row>
    <row r="127" spans="1:9" x14ac:dyDescent="0.25">
      <c r="A127" t="s">
        <v>309</v>
      </c>
      <c r="B127">
        <v>113</v>
      </c>
      <c r="C127" t="s">
        <v>958</v>
      </c>
      <c r="D127" t="s">
        <v>959</v>
      </c>
      <c r="E127">
        <v>172.51499999999999</v>
      </c>
    </row>
    <row r="128" spans="1:9" x14ac:dyDescent="0.25">
      <c r="A128" t="s">
        <v>309</v>
      </c>
      <c r="B128">
        <v>114</v>
      </c>
      <c r="C128" t="s">
        <v>960</v>
      </c>
      <c r="D128" t="s">
        <v>961</v>
      </c>
      <c r="E128">
        <v>172.51499999999999</v>
      </c>
    </row>
    <row r="129" spans="1:5" x14ac:dyDescent="0.25">
      <c r="A129" t="s">
        <v>309</v>
      </c>
      <c r="B129">
        <v>115</v>
      </c>
      <c r="C129" t="s">
        <v>962</v>
      </c>
      <c r="D129" t="s">
        <v>963</v>
      </c>
      <c r="E129">
        <v>172.51499999999999</v>
      </c>
    </row>
    <row r="130" spans="1:5" x14ac:dyDescent="0.25">
      <c r="A130" t="s">
        <v>315</v>
      </c>
      <c r="B130">
        <v>116</v>
      </c>
      <c r="C130" t="s">
        <v>964</v>
      </c>
      <c r="D130" t="s">
        <v>965</v>
      </c>
      <c r="E130">
        <v>172.51499999999999</v>
      </c>
    </row>
    <row r="131" spans="1:5" x14ac:dyDescent="0.25">
      <c r="A131" t="s">
        <v>309</v>
      </c>
      <c r="B131">
        <v>117</v>
      </c>
      <c r="C131" t="s">
        <v>966</v>
      </c>
      <c r="D131" t="s">
        <v>967</v>
      </c>
      <c r="E131">
        <v>172.51499999999999</v>
      </c>
    </row>
    <row r="132" spans="1:5" x14ac:dyDescent="0.25">
      <c r="A132" t="s">
        <v>309</v>
      </c>
      <c r="B132">
        <v>118</v>
      </c>
      <c r="C132" t="s">
        <v>968</v>
      </c>
      <c r="D132" t="s">
        <v>969</v>
      </c>
      <c r="E132">
        <v>172.51499999999999</v>
      </c>
    </row>
    <row r="133" spans="1:5" x14ac:dyDescent="0.25">
      <c r="A133" t="s">
        <v>309</v>
      </c>
      <c r="B133">
        <v>119</v>
      </c>
      <c r="C133" t="s">
        <v>972</v>
      </c>
      <c r="D133" t="s">
        <v>973</v>
      </c>
      <c r="E133">
        <v>172.51499999999999</v>
      </c>
    </row>
    <row r="134" spans="1:5" x14ac:dyDescent="0.25">
      <c r="A134" t="s">
        <v>309</v>
      </c>
      <c r="B134">
        <v>120</v>
      </c>
      <c r="C134" t="s">
        <v>976</v>
      </c>
      <c r="D134" t="s">
        <v>977</v>
      </c>
      <c r="E134">
        <v>172.51499999999999</v>
      </c>
    </row>
    <row r="135" spans="1:5" x14ac:dyDescent="0.25">
      <c r="A135" t="s">
        <v>309</v>
      </c>
      <c r="B135">
        <v>121</v>
      </c>
      <c r="C135" t="s">
        <v>980</v>
      </c>
      <c r="D135" t="s">
        <v>981</v>
      </c>
      <c r="E135">
        <v>172.51499999999999</v>
      </c>
    </row>
    <row r="136" spans="1:5" x14ac:dyDescent="0.25">
      <c r="A136" t="s">
        <v>309</v>
      </c>
      <c r="B136">
        <v>122</v>
      </c>
      <c r="C136" t="s">
        <v>982</v>
      </c>
      <c r="D136" t="s">
        <v>983</v>
      </c>
      <c r="E136">
        <v>172.51499999999999</v>
      </c>
    </row>
    <row r="137" spans="1:5" x14ac:dyDescent="0.25">
      <c r="A137" t="s">
        <v>309</v>
      </c>
      <c r="B137">
        <v>123</v>
      </c>
      <c r="C137" t="s">
        <v>984</v>
      </c>
      <c r="D137" t="s">
        <v>985</v>
      </c>
    </row>
    <row r="138" spans="1:5" x14ac:dyDescent="0.25">
      <c r="A138" t="s">
        <v>309</v>
      </c>
      <c r="B138">
        <v>124</v>
      </c>
      <c r="C138" t="s">
        <v>986</v>
      </c>
      <c r="D138" t="s">
        <v>987</v>
      </c>
    </row>
    <row r="139" spans="1:5" x14ac:dyDescent="0.25">
      <c r="A139" t="s">
        <v>309</v>
      </c>
      <c r="B139">
        <v>125</v>
      </c>
      <c r="C139" t="s">
        <v>990</v>
      </c>
      <c r="D139" t="s">
        <v>991</v>
      </c>
      <c r="E139">
        <v>172.51499999999999</v>
      </c>
    </row>
    <row r="140" spans="1:5" x14ac:dyDescent="0.25">
      <c r="A140" t="s">
        <v>309</v>
      </c>
      <c r="B140">
        <v>126</v>
      </c>
      <c r="C140" t="s">
        <v>992</v>
      </c>
      <c r="D140" t="s">
        <v>993</v>
      </c>
      <c r="E140">
        <v>172.51499999999999</v>
      </c>
    </row>
    <row r="141" spans="1:5" x14ac:dyDescent="0.25">
      <c r="A141" t="s">
        <v>309</v>
      </c>
      <c r="B141">
        <v>127</v>
      </c>
      <c r="C141" t="s">
        <v>994</v>
      </c>
      <c r="D141" t="s">
        <v>995</v>
      </c>
      <c r="E141">
        <v>172.51499999999999</v>
      </c>
    </row>
    <row r="142" spans="1:5" x14ac:dyDescent="0.25">
      <c r="A142" t="s">
        <v>309</v>
      </c>
      <c r="B142">
        <v>128</v>
      </c>
      <c r="C142" t="s">
        <v>1002</v>
      </c>
      <c r="D142" t="s">
        <v>1003</v>
      </c>
      <c r="E142">
        <v>178.20099999999999</v>
      </c>
    </row>
    <row r="143" spans="1:5" x14ac:dyDescent="0.25">
      <c r="A143" t="s">
        <v>309</v>
      </c>
      <c r="B143">
        <v>129</v>
      </c>
      <c r="C143" t="s">
        <v>1006</v>
      </c>
      <c r="D143" t="s">
        <v>1007</v>
      </c>
      <c r="E143">
        <v>172.51499999999999</v>
      </c>
    </row>
    <row r="144" spans="1:5" x14ac:dyDescent="0.25">
      <c r="A144" t="s">
        <v>309</v>
      </c>
      <c r="B144">
        <v>130</v>
      </c>
      <c r="C144" t="s">
        <v>1008</v>
      </c>
      <c r="D144" t="s">
        <v>1009</v>
      </c>
    </row>
    <row r="145" spans="1:17" x14ac:dyDescent="0.25">
      <c r="A145" t="s">
        <v>309</v>
      </c>
      <c r="B145">
        <v>131</v>
      </c>
      <c r="C145" t="s">
        <v>1010</v>
      </c>
      <c r="D145" t="s">
        <v>1011</v>
      </c>
    </row>
    <row r="146" spans="1:17" x14ac:dyDescent="0.25">
      <c r="A146" t="s">
        <v>309</v>
      </c>
      <c r="B146">
        <v>132</v>
      </c>
      <c r="C146" t="s">
        <v>1012</v>
      </c>
      <c r="D146" t="s">
        <v>1013</v>
      </c>
    </row>
    <row r="147" spans="1:17" x14ac:dyDescent="0.25">
      <c r="A147" t="s">
        <v>309</v>
      </c>
      <c r="B147">
        <v>133</v>
      </c>
      <c r="C147" t="s">
        <v>1020</v>
      </c>
      <c r="D147" t="s">
        <v>1021</v>
      </c>
    </row>
    <row r="148" spans="1:17" x14ac:dyDescent="0.25">
      <c r="A148" t="s">
        <v>309</v>
      </c>
      <c r="B148">
        <v>134</v>
      </c>
      <c r="C148" t="s">
        <v>1036</v>
      </c>
      <c r="D148" t="s">
        <v>1037</v>
      </c>
      <c r="E148">
        <v>172.51499999999999</v>
      </c>
    </row>
    <row r="149" spans="1:17" x14ac:dyDescent="0.25">
      <c r="A149" t="s">
        <v>309</v>
      </c>
      <c r="B149">
        <v>135</v>
      </c>
      <c r="C149" t="s">
        <v>1040</v>
      </c>
      <c r="D149" t="s">
        <v>1041</v>
      </c>
      <c r="E149">
        <v>172.51499999999999</v>
      </c>
    </row>
    <row r="150" spans="1:17" x14ac:dyDescent="0.25">
      <c r="A150" t="s">
        <v>309</v>
      </c>
      <c r="B150">
        <v>136</v>
      </c>
      <c r="C150" t="s">
        <v>1044</v>
      </c>
      <c r="D150" t="s">
        <v>1045</v>
      </c>
      <c r="E150">
        <v>172.51499999999999</v>
      </c>
    </row>
    <row r="151" spans="1:17" x14ac:dyDescent="0.25">
      <c r="A151" t="s">
        <v>309</v>
      </c>
      <c r="B151">
        <v>137</v>
      </c>
      <c r="C151" t="s">
        <v>1046</v>
      </c>
      <c r="D151" t="s">
        <v>1047</v>
      </c>
      <c r="E151">
        <v>172.51499999999999</v>
      </c>
    </row>
    <row r="152" spans="1:17" x14ac:dyDescent="0.25">
      <c r="A152" t="s">
        <v>315</v>
      </c>
      <c r="B152">
        <v>138</v>
      </c>
      <c r="C152" t="s">
        <v>1048</v>
      </c>
      <c r="D152" t="s">
        <v>1049</v>
      </c>
      <c r="E152">
        <v>172.51499999999999</v>
      </c>
    </row>
    <row r="153" spans="1:17" x14ac:dyDescent="0.25">
      <c r="A153" t="s">
        <v>315</v>
      </c>
      <c r="B153">
        <v>139</v>
      </c>
      <c r="C153" t="s">
        <v>1054</v>
      </c>
      <c r="D153" t="s">
        <v>1055</v>
      </c>
      <c r="E153">
        <v>172.51499999999999</v>
      </c>
    </row>
    <row r="154" spans="1:17" x14ac:dyDescent="0.25">
      <c r="A154" t="s">
        <v>309</v>
      </c>
      <c r="B154">
        <v>140</v>
      </c>
      <c r="C154" t="s">
        <v>1072</v>
      </c>
      <c r="D154" t="s">
        <v>295</v>
      </c>
      <c r="E154">
        <v>172.61500000000001</v>
      </c>
      <c r="F154">
        <v>175.10499999999999</v>
      </c>
      <c r="G154">
        <v>175.125</v>
      </c>
      <c r="H154">
        <v>175.3</v>
      </c>
      <c r="I154">
        <v>176.17</v>
      </c>
      <c r="J154">
        <v>176.18</v>
      </c>
      <c r="K154">
        <v>177.101</v>
      </c>
      <c r="L154">
        <v>177.12</v>
      </c>
      <c r="M154">
        <v>177.26</v>
      </c>
      <c r="N154">
        <v>177.28</v>
      </c>
      <c r="O154">
        <v>178.10050000000001</v>
      </c>
      <c r="P154">
        <v>178.37899999999999</v>
      </c>
      <c r="Q154">
        <v>181.3</v>
      </c>
    </row>
    <row r="155" spans="1:17" x14ac:dyDescent="0.25">
      <c r="A155" t="s">
        <v>309</v>
      </c>
      <c r="B155">
        <v>141</v>
      </c>
      <c r="C155" t="s">
        <v>1081</v>
      </c>
      <c r="D155" t="s">
        <v>1082</v>
      </c>
    </row>
    <row r="156" spans="1:17" x14ac:dyDescent="0.25">
      <c r="A156" t="s">
        <v>309</v>
      </c>
      <c r="B156">
        <v>142</v>
      </c>
      <c r="C156" t="s">
        <v>1079</v>
      </c>
      <c r="D156" t="s">
        <v>1080</v>
      </c>
    </row>
    <row r="157" spans="1:17" x14ac:dyDescent="0.25">
      <c r="A157" t="s">
        <v>309</v>
      </c>
      <c r="B157">
        <v>143</v>
      </c>
      <c r="C157" t="s">
        <v>1083</v>
      </c>
      <c r="D157" t="s">
        <v>1084</v>
      </c>
    </row>
    <row r="158" spans="1:17" x14ac:dyDescent="0.25">
      <c r="A158" t="s">
        <v>309</v>
      </c>
      <c r="B158">
        <v>144</v>
      </c>
      <c r="C158" t="s">
        <v>1085</v>
      </c>
      <c r="D158" t="s">
        <v>1086</v>
      </c>
    </row>
    <row r="159" spans="1:17" x14ac:dyDescent="0.25">
      <c r="A159" t="s">
        <v>309</v>
      </c>
      <c r="B159">
        <v>145</v>
      </c>
      <c r="C159" t="s">
        <v>1087</v>
      </c>
      <c r="D159" t="s">
        <v>1088</v>
      </c>
      <c r="E159">
        <v>172.51499999999999</v>
      </c>
      <c r="F159">
        <v>176.18</v>
      </c>
    </row>
    <row r="160" spans="1:17" x14ac:dyDescent="0.25">
      <c r="A160" t="s">
        <v>309</v>
      </c>
      <c r="B160">
        <v>146</v>
      </c>
      <c r="C160" t="s">
        <v>1089</v>
      </c>
      <c r="D160" t="s">
        <v>1090</v>
      </c>
      <c r="E160">
        <v>172.51499999999999</v>
      </c>
      <c r="F160">
        <v>172.85900000000001</v>
      </c>
      <c r="G160">
        <v>175.10499999999999</v>
      </c>
      <c r="H160">
        <v>175.32</v>
      </c>
      <c r="I160">
        <v>177.12</v>
      </c>
    </row>
    <row r="161" spans="1:16" x14ac:dyDescent="0.25">
      <c r="A161" t="s">
        <v>309</v>
      </c>
      <c r="B161">
        <v>147</v>
      </c>
      <c r="C161" t="s">
        <v>1091</v>
      </c>
      <c r="D161" t="s">
        <v>1092</v>
      </c>
    </row>
    <row r="162" spans="1:16" x14ac:dyDescent="0.25">
      <c r="A162" t="s">
        <v>315</v>
      </c>
      <c r="B162">
        <v>148</v>
      </c>
      <c r="C162" t="s">
        <v>1153</v>
      </c>
      <c r="D162" t="s">
        <v>1154</v>
      </c>
      <c r="E162">
        <v>173.31</v>
      </c>
      <c r="F162">
        <v>173.34</v>
      </c>
      <c r="G162">
        <v>175.10499999999999</v>
      </c>
      <c r="H162">
        <v>177.16319999999999</v>
      </c>
      <c r="I162">
        <v>178.357</v>
      </c>
      <c r="J162">
        <v>178.39099999999999</v>
      </c>
    </row>
    <row r="163" spans="1:16" x14ac:dyDescent="0.25">
      <c r="A163" t="s">
        <v>309</v>
      </c>
      <c r="B163">
        <v>149</v>
      </c>
      <c r="C163" t="s">
        <v>1101</v>
      </c>
      <c r="D163" t="s">
        <v>1102</v>
      </c>
      <c r="E163">
        <v>172.51499999999999</v>
      </c>
    </row>
    <row r="164" spans="1:16" x14ac:dyDescent="0.25">
      <c r="A164" t="s">
        <v>309</v>
      </c>
      <c r="B164">
        <v>150</v>
      </c>
      <c r="C164" t="s">
        <v>1103</v>
      </c>
      <c r="D164" t="s">
        <v>1104</v>
      </c>
      <c r="E164">
        <v>172.51499999999999</v>
      </c>
    </row>
    <row r="165" spans="1:16" x14ac:dyDescent="0.25">
      <c r="A165" t="s">
        <v>309</v>
      </c>
      <c r="B165">
        <v>151</v>
      </c>
      <c r="C165" t="s">
        <v>1109</v>
      </c>
      <c r="D165" t="s">
        <v>1110</v>
      </c>
      <c r="E165">
        <v>172.51499999999999</v>
      </c>
      <c r="F165">
        <v>175.10499999999999</v>
      </c>
      <c r="G165">
        <v>175.32</v>
      </c>
      <c r="H165">
        <v>177.12</v>
      </c>
    </row>
    <row r="166" spans="1:16" x14ac:dyDescent="0.25">
      <c r="A166" t="s">
        <v>309</v>
      </c>
      <c r="B166">
        <v>152</v>
      </c>
      <c r="C166" t="s">
        <v>1111</v>
      </c>
      <c r="D166" t="s">
        <v>1112</v>
      </c>
      <c r="E166">
        <v>172.51499999999999</v>
      </c>
    </row>
    <row r="167" spans="1:16" x14ac:dyDescent="0.25">
      <c r="A167" t="s">
        <v>309</v>
      </c>
      <c r="B167">
        <v>153</v>
      </c>
      <c r="C167" t="s">
        <v>1113</v>
      </c>
      <c r="D167" t="s">
        <v>1114</v>
      </c>
      <c r="E167">
        <v>172.51499999999999</v>
      </c>
      <c r="F167">
        <v>172.56</v>
      </c>
      <c r="G167">
        <v>175.10499999999999</v>
      </c>
      <c r="H167">
        <v>175.32</v>
      </c>
      <c r="I167">
        <v>176.18</v>
      </c>
      <c r="J167">
        <v>176.2</v>
      </c>
      <c r="K167">
        <v>176.21</v>
      </c>
      <c r="L167">
        <v>177.12</v>
      </c>
      <c r="M167">
        <v>177.14400000000001</v>
      </c>
      <c r="N167">
        <v>177.16499999999999</v>
      </c>
      <c r="O167">
        <v>177.28</v>
      </c>
      <c r="P167">
        <v>73.099999999999994</v>
      </c>
    </row>
    <row r="168" spans="1:16" x14ac:dyDescent="0.25">
      <c r="A168" t="s">
        <v>309</v>
      </c>
      <c r="B168">
        <v>154</v>
      </c>
      <c r="C168" t="s">
        <v>1115</v>
      </c>
      <c r="D168" t="s">
        <v>1116</v>
      </c>
    </row>
    <row r="169" spans="1:16" x14ac:dyDescent="0.25">
      <c r="A169" t="s">
        <v>309</v>
      </c>
      <c r="B169">
        <v>155</v>
      </c>
      <c r="C169" t="s">
        <v>1119</v>
      </c>
      <c r="D169" t="s">
        <v>1120</v>
      </c>
      <c r="E169">
        <v>172.51499999999999</v>
      </c>
    </row>
    <row r="170" spans="1:16" x14ac:dyDescent="0.25">
      <c r="A170" t="s">
        <v>309</v>
      </c>
      <c r="B170">
        <v>156</v>
      </c>
      <c r="C170" t="s">
        <v>1125</v>
      </c>
      <c r="D170" t="s">
        <v>1126</v>
      </c>
    </row>
    <row r="171" spans="1:16" x14ac:dyDescent="0.25">
      <c r="A171" t="s">
        <v>309</v>
      </c>
      <c r="B171">
        <v>157</v>
      </c>
      <c r="C171" t="s">
        <v>1127</v>
      </c>
      <c r="D171" t="s">
        <v>1128</v>
      </c>
      <c r="E171">
        <v>172.51499999999999</v>
      </c>
    </row>
    <row r="172" spans="1:16" x14ac:dyDescent="0.25">
      <c r="A172" t="s">
        <v>309</v>
      </c>
      <c r="B172">
        <v>158</v>
      </c>
      <c r="C172" t="s">
        <v>1129</v>
      </c>
      <c r="D172" t="s">
        <v>1130</v>
      </c>
      <c r="E172">
        <v>172.51499999999999</v>
      </c>
    </row>
    <row r="173" spans="1:16" x14ac:dyDescent="0.25">
      <c r="A173" t="s">
        <v>309</v>
      </c>
      <c r="B173">
        <v>159</v>
      </c>
      <c r="C173" t="s">
        <v>1131</v>
      </c>
      <c r="D173" t="s">
        <v>1132</v>
      </c>
      <c r="E173">
        <v>172.51499999999999</v>
      </c>
    </row>
    <row r="174" spans="1:16" x14ac:dyDescent="0.25">
      <c r="A174" t="s">
        <v>309</v>
      </c>
      <c r="B174">
        <v>160</v>
      </c>
      <c r="C174" t="s">
        <v>1133</v>
      </c>
      <c r="D174" t="s">
        <v>1134</v>
      </c>
      <c r="E174">
        <v>172.51499999999999</v>
      </c>
    </row>
    <row r="175" spans="1:16" x14ac:dyDescent="0.25">
      <c r="A175" t="s">
        <v>309</v>
      </c>
      <c r="B175">
        <v>161</v>
      </c>
      <c r="C175" t="s">
        <v>7097</v>
      </c>
      <c r="D175" t="s">
        <v>7098</v>
      </c>
    </row>
    <row r="176" spans="1:16" x14ac:dyDescent="0.25">
      <c r="A176" t="s">
        <v>309</v>
      </c>
      <c r="B176">
        <v>162</v>
      </c>
      <c r="C176" t="s">
        <v>1135</v>
      </c>
      <c r="D176" t="s">
        <v>1136</v>
      </c>
      <c r="E176">
        <v>172.51499999999999</v>
      </c>
    </row>
    <row r="177" spans="1:13" x14ac:dyDescent="0.25">
      <c r="A177" t="s">
        <v>309</v>
      </c>
      <c r="B177">
        <v>163</v>
      </c>
      <c r="C177" t="s">
        <v>2396</v>
      </c>
      <c r="D177" t="s">
        <v>2397</v>
      </c>
    </row>
    <row r="178" spans="1:13" x14ac:dyDescent="0.25">
      <c r="A178" t="s">
        <v>309</v>
      </c>
      <c r="B178">
        <v>164</v>
      </c>
      <c r="C178" t="s">
        <v>1137</v>
      </c>
      <c r="D178" t="s">
        <v>1138</v>
      </c>
      <c r="E178">
        <v>172.71199999999999</v>
      </c>
      <c r="F178">
        <v>173.22</v>
      </c>
      <c r="G178">
        <v>175.10499999999999</v>
      </c>
      <c r="H178">
        <v>175.32</v>
      </c>
      <c r="I178">
        <v>177.12</v>
      </c>
      <c r="J178">
        <v>177.12100000000001</v>
      </c>
      <c r="K178">
        <v>177.16800000000001</v>
      </c>
      <c r="L178">
        <v>177.24199999999999</v>
      </c>
      <c r="M178">
        <v>178.20099999999999</v>
      </c>
    </row>
    <row r="179" spans="1:13" x14ac:dyDescent="0.25">
      <c r="A179" t="s">
        <v>309</v>
      </c>
      <c r="B179">
        <v>165</v>
      </c>
      <c r="C179" t="s">
        <v>7099</v>
      </c>
      <c r="D179" t="s">
        <v>7100</v>
      </c>
    </row>
    <row r="180" spans="1:13" x14ac:dyDescent="0.25">
      <c r="A180" t="s">
        <v>309</v>
      </c>
      <c r="B180">
        <v>166</v>
      </c>
      <c r="C180" t="s">
        <v>1141</v>
      </c>
      <c r="D180" t="s">
        <v>1142</v>
      </c>
      <c r="E180">
        <v>172.51499999999999</v>
      </c>
    </row>
    <row r="181" spans="1:13" x14ac:dyDescent="0.25">
      <c r="A181" t="s">
        <v>309</v>
      </c>
      <c r="B181">
        <v>167</v>
      </c>
      <c r="C181" t="s">
        <v>1143</v>
      </c>
      <c r="D181" t="s">
        <v>1144</v>
      </c>
      <c r="E181">
        <v>172.51499999999999</v>
      </c>
    </row>
    <row r="182" spans="1:13" x14ac:dyDescent="0.25">
      <c r="A182" t="s">
        <v>315</v>
      </c>
      <c r="B182">
        <v>168</v>
      </c>
      <c r="C182" t="s">
        <v>1147</v>
      </c>
      <c r="D182" t="s">
        <v>1148</v>
      </c>
      <c r="E182">
        <v>172.51499999999999</v>
      </c>
    </row>
    <row r="183" spans="1:13" x14ac:dyDescent="0.25">
      <c r="A183" t="s">
        <v>309</v>
      </c>
      <c r="B183">
        <v>169</v>
      </c>
      <c r="C183" t="s">
        <v>1149</v>
      </c>
      <c r="D183" t="s">
        <v>1150</v>
      </c>
      <c r="E183">
        <v>172.51499999999999</v>
      </c>
    </row>
    <row r="184" spans="1:13" x14ac:dyDescent="0.25">
      <c r="A184" t="s">
        <v>309</v>
      </c>
      <c r="B184">
        <v>170</v>
      </c>
      <c r="C184" t="s">
        <v>7556</v>
      </c>
      <c r="D184" t="s">
        <v>7557</v>
      </c>
      <c r="E184">
        <v>172.185</v>
      </c>
      <c r="F184">
        <v>177.24199999999999</v>
      </c>
    </row>
    <row r="185" spans="1:13" x14ac:dyDescent="0.25">
      <c r="A185" t="s">
        <v>309</v>
      </c>
      <c r="B185">
        <v>171</v>
      </c>
      <c r="C185" t="s">
        <v>1151</v>
      </c>
      <c r="D185" t="s">
        <v>1152</v>
      </c>
      <c r="E185">
        <v>172.51499999999999</v>
      </c>
    </row>
    <row r="186" spans="1:13" x14ac:dyDescent="0.25">
      <c r="A186" t="s">
        <v>309</v>
      </c>
      <c r="B186">
        <v>172</v>
      </c>
      <c r="C186" t="s">
        <v>1155</v>
      </c>
      <c r="D186" t="s">
        <v>1156</v>
      </c>
    </row>
    <row r="187" spans="1:13" x14ac:dyDescent="0.25">
      <c r="A187" t="s">
        <v>309</v>
      </c>
      <c r="B187">
        <v>173</v>
      </c>
      <c r="C187" t="s">
        <v>1157</v>
      </c>
      <c r="D187" t="s">
        <v>1158</v>
      </c>
      <c r="E187">
        <v>172.51499999999999</v>
      </c>
    </row>
    <row r="188" spans="1:13" x14ac:dyDescent="0.25">
      <c r="A188" t="s">
        <v>309</v>
      </c>
      <c r="B188">
        <v>174</v>
      </c>
      <c r="C188" t="s">
        <v>1163</v>
      </c>
      <c r="D188" t="s">
        <v>1164</v>
      </c>
      <c r="E188">
        <v>172.51499999999999</v>
      </c>
    </row>
    <row r="189" spans="1:13" x14ac:dyDescent="0.25">
      <c r="A189" t="s">
        <v>309</v>
      </c>
      <c r="B189">
        <v>175</v>
      </c>
      <c r="C189" t="s">
        <v>1179</v>
      </c>
      <c r="D189" t="s">
        <v>1180</v>
      </c>
    </row>
    <row r="190" spans="1:13" x14ac:dyDescent="0.25">
      <c r="A190" t="s">
        <v>309</v>
      </c>
      <c r="B190">
        <v>176</v>
      </c>
      <c r="C190" t="s">
        <v>1165</v>
      </c>
      <c r="D190" t="s">
        <v>1166</v>
      </c>
      <c r="E190">
        <v>172.51499999999999</v>
      </c>
      <c r="F190">
        <v>175.10499999999999</v>
      </c>
    </row>
    <row r="191" spans="1:13" x14ac:dyDescent="0.25">
      <c r="A191" t="s">
        <v>309</v>
      </c>
      <c r="B191">
        <v>177</v>
      </c>
      <c r="C191" t="s">
        <v>1167</v>
      </c>
      <c r="D191" t="s">
        <v>1168</v>
      </c>
      <c r="E191">
        <v>172.51499999999999</v>
      </c>
      <c r="F191">
        <v>177.26</v>
      </c>
    </row>
    <row r="192" spans="1:13" x14ac:dyDescent="0.25">
      <c r="A192" t="s">
        <v>309</v>
      </c>
      <c r="B192">
        <v>178</v>
      </c>
      <c r="C192" t="s">
        <v>1169</v>
      </c>
      <c r="D192" t="s">
        <v>1170</v>
      </c>
      <c r="E192">
        <v>172.51499999999999</v>
      </c>
    </row>
    <row r="193" spans="1:15" x14ac:dyDescent="0.25">
      <c r="A193" t="s">
        <v>309</v>
      </c>
      <c r="B193">
        <v>179</v>
      </c>
      <c r="C193" t="s">
        <v>1171</v>
      </c>
      <c r="D193" t="s">
        <v>1172</v>
      </c>
    </row>
    <row r="194" spans="1:15" x14ac:dyDescent="0.25">
      <c r="A194" t="s">
        <v>309</v>
      </c>
      <c r="B194">
        <v>180</v>
      </c>
      <c r="C194" t="s">
        <v>1181</v>
      </c>
      <c r="D194" t="s">
        <v>1182</v>
      </c>
      <c r="E194">
        <v>172.51499999999999</v>
      </c>
    </row>
    <row r="195" spans="1:15" x14ac:dyDescent="0.25">
      <c r="A195" t="s">
        <v>309</v>
      </c>
      <c r="B195">
        <v>181</v>
      </c>
      <c r="C195" t="s">
        <v>1183</v>
      </c>
      <c r="D195" t="s">
        <v>1184</v>
      </c>
    </row>
    <row r="196" spans="1:15" x14ac:dyDescent="0.25">
      <c r="A196" t="s">
        <v>309</v>
      </c>
      <c r="B196">
        <v>182</v>
      </c>
      <c r="C196" t="s">
        <v>1185</v>
      </c>
      <c r="D196" t="s">
        <v>1186</v>
      </c>
      <c r="E196">
        <v>172.51499999999999</v>
      </c>
    </row>
    <row r="197" spans="1:15" x14ac:dyDescent="0.25">
      <c r="A197" t="s">
        <v>309</v>
      </c>
      <c r="B197">
        <v>183</v>
      </c>
      <c r="C197" t="s">
        <v>1187</v>
      </c>
      <c r="D197" t="s">
        <v>1188</v>
      </c>
    </row>
    <row r="198" spans="1:15" x14ac:dyDescent="0.25">
      <c r="A198" t="s">
        <v>309</v>
      </c>
      <c r="B198">
        <v>184</v>
      </c>
      <c r="C198" t="s">
        <v>1189</v>
      </c>
      <c r="D198" t="s">
        <v>1190</v>
      </c>
      <c r="E198">
        <v>172.51499999999999</v>
      </c>
      <c r="F198">
        <v>173.34</v>
      </c>
      <c r="G198">
        <v>175.10499999999999</v>
      </c>
      <c r="H198">
        <v>175.3</v>
      </c>
      <c r="I198">
        <v>175.32</v>
      </c>
      <c r="J198">
        <v>176.2</v>
      </c>
      <c r="K198">
        <v>177.12</v>
      </c>
      <c r="L198">
        <v>177.226</v>
      </c>
      <c r="M198">
        <v>177.26</v>
      </c>
      <c r="N198">
        <v>178.39099999999999</v>
      </c>
      <c r="O198">
        <v>181.27</v>
      </c>
    </row>
    <row r="199" spans="1:15" x14ac:dyDescent="0.25">
      <c r="A199" t="s">
        <v>309</v>
      </c>
      <c r="B199">
        <v>185</v>
      </c>
      <c r="C199" t="s">
        <v>1191</v>
      </c>
      <c r="D199" t="s">
        <v>1192</v>
      </c>
      <c r="E199">
        <v>172.51499999999999</v>
      </c>
    </row>
    <row r="200" spans="1:15" x14ac:dyDescent="0.25">
      <c r="A200" t="s">
        <v>309</v>
      </c>
      <c r="B200">
        <v>186</v>
      </c>
      <c r="C200" t="s">
        <v>1193</v>
      </c>
      <c r="D200" t="s">
        <v>1194</v>
      </c>
      <c r="E200">
        <v>172.51499999999999</v>
      </c>
    </row>
    <row r="201" spans="1:15" x14ac:dyDescent="0.25">
      <c r="A201" t="s">
        <v>309</v>
      </c>
      <c r="B201">
        <v>187</v>
      </c>
      <c r="C201" t="s">
        <v>1195</v>
      </c>
      <c r="D201" t="s">
        <v>1196</v>
      </c>
      <c r="E201">
        <v>172.51499999999999</v>
      </c>
    </row>
    <row r="202" spans="1:15" x14ac:dyDescent="0.25">
      <c r="A202" t="s">
        <v>309</v>
      </c>
      <c r="B202">
        <v>188</v>
      </c>
      <c r="C202" t="s">
        <v>1197</v>
      </c>
      <c r="D202" t="s">
        <v>1198</v>
      </c>
      <c r="E202">
        <v>172.51499999999999</v>
      </c>
      <c r="F202">
        <v>175.10499999999999</v>
      </c>
      <c r="G202">
        <v>176.17</v>
      </c>
    </row>
    <row r="203" spans="1:15" x14ac:dyDescent="0.25">
      <c r="A203" t="s">
        <v>309</v>
      </c>
      <c r="B203">
        <v>189</v>
      </c>
      <c r="C203" t="s">
        <v>1201</v>
      </c>
      <c r="D203" t="s">
        <v>1202</v>
      </c>
      <c r="E203">
        <v>182.6</v>
      </c>
    </row>
    <row r="204" spans="1:15" x14ac:dyDescent="0.25">
      <c r="A204" t="s">
        <v>309</v>
      </c>
      <c r="B204">
        <v>190</v>
      </c>
      <c r="C204" t="s">
        <v>1205</v>
      </c>
      <c r="D204" t="s">
        <v>1206</v>
      </c>
      <c r="E204">
        <v>172.51499999999999</v>
      </c>
    </row>
    <row r="205" spans="1:15" x14ac:dyDescent="0.25">
      <c r="A205" t="s">
        <v>315</v>
      </c>
      <c r="B205">
        <v>191</v>
      </c>
      <c r="C205" t="s">
        <v>1222</v>
      </c>
      <c r="D205" t="s">
        <v>1223</v>
      </c>
      <c r="E205">
        <v>136.11000000000001</v>
      </c>
    </row>
    <row r="206" spans="1:15" x14ac:dyDescent="0.25">
      <c r="A206" t="s">
        <v>309</v>
      </c>
      <c r="B206">
        <v>192</v>
      </c>
      <c r="C206" t="s">
        <v>1256</v>
      </c>
      <c r="D206" t="s">
        <v>1257</v>
      </c>
      <c r="E206">
        <v>172.72</v>
      </c>
    </row>
    <row r="207" spans="1:15" x14ac:dyDescent="0.25">
      <c r="A207" t="s">
        <v>309</v>
      </c>
      <c r="B207">
        <v>193</v>
      </c>
      <c r="C207" t="s">
        <v>1272</v>
      </c>
      <c r="D207" t="s">
        <v>1273</v>
      </c>
      <c r="E207">
        <v>172.33</v>
      </c>
    </row>
    <row r="208" spans="1:15" x14ac:dyDescent="0.25">
      <c r="A208" t="s">
        <v>309</v>
      </c>
      <c r="B208">
        <v>194</v>
      </c>
      <c r="C208" t="s">
        <v>1296</v>
      </c>
      <c r="D208" t="s">
        <v>1297</v>
      </c>
      <c r="E208">
        <v>172.84399999999999</v>
      </c>
      <c r="F208">
        <v>176.17</v>
      </c>
      <c r="G208">
        <v>177.12</v>
      </c>
    </row>
    <row r="209" spans="1:11" x14ac:dyDescent="0.25">
      <c r="A209" t="s">
        <v>309</v>
      </c>
      <c r="B209">
        <v>195</v>
      </c>
      <c r="C209" t="s">
        <v>1304</v>
      </c>
      <c r="D209" t="s">
        <v>1305</v>
      </c>
      <c r="E209">
        <v>172.51499999999999</v>
      </c>
    </row>
    <row r="210" spans="1:11" x14ac:dyDescent="0.25">
      <c r="A210" t="s">
        <v>309</v>
      </c>
      <c r="B210">
        <v>196</v>
      </c>
      <c r="C210" t="s">
        <v>1310</v>
      </c>
      <c r="D210" t="s">
        <v>1311</v>
      </c>
      <c r="E210">
        <v>172.51499999999999</v>
      </c>
    </row>
    <row r="211" spans="1:11" x14ac:dyDescent="0.25">
      <c r="A211" t="s">
        <v>309</v>
      </c>
      <c r="B211">
        <v>197</v>
      </c>
      <c r="C211" t="s">
        <v>1324</v>
      </c>
      <c r="D211" t="s">
        <v>1325</v>
      </c>
      <c r="E211">
        <v>73.107500000000002</v>
      </c>
      <c r="F211">
        <v>73.75</v>
      </c>
    </row>
    <row r="212" spans="1:11" x14ac:dyDescent="0.25">
      <c r="A212" t="s">
        <v>309</v>
      </c>
      <c r="B212">
        <v>198</v>
      </c>
      <c r="C212" t="s">
        <v>1336</v>
      </c>
      <c r="D212" t="s">
        <v>1337</v>
      </c>
      <c r="E212">
        <v>182.12350000000001</v>
      </c>
      <c r="F212">
        <v>582.12350000000004</v>
      </c>
      <c r="G212">
        <v>73.108500000000006</v>
      </c>
      <c r="H212">
        <v>73.208500000000001</v>
      </c>
      <c r="I212">
        <v>73.849999999999994</v>
      </c>
    </row>
    <row r="213" spans="1:11" x14ac:dyDescent="0.25">
      <c r="A213" t="s">
        <v>309</v>
      </c>
      <c r="B213">
        <v>199</v>
      </c>
      <c r="C213" t="s">
        <v>1391</v>
      </c>
      <c r="D213" t="s">
        <v>1392</v>
      </c>
      <c r="E213">
        <v>136.11000000000001</v>
      </c>
      <c r="F213">
        <v>139.12100000000001</v>
      </c>
      <c r="G213">
        <v>139.12200000000001</v>
      </c>
      <c r="H213">
        <v>150.14099999999999</v>
      </c>
      <c r="I213">
        <v>150.161</v>
      </c>
      <c r="J213">
        <v>172.626</v>
      </c>
      <c r="K213">
        <v>176.17</v>
      </c>
    </row>
    <row r="214" spans="1:11" x14ac:dyDescent="0.25">
      <c r="A214" t="s">
        <v>315</v>
      </c>
      <c r="B214">
        <v>200</v>
      </c>
      <c r="C214" t="s">
        <v>1400</v>
      </c>
      <c r="D214" t="s">
        <v>1401</v>
      </c>
      <c r="E214">
        <v>172.62299999999999</v>
      </c>
    </row>
    <row r="215" spans="1:11" x14ac:dyDescent="0.25">
      <c r="A215" t="s">
        <v>309</v>
      </c>
      <c r="B215">
        <v>201</v>
      </c>
      <c r="C215" t="s">
        <v>1408</v>
      </c>
      <c r="D215" t="s">
        <v>1409</v>
      </c>
      <c r="E215">
        <v>182.2</v>
      </c>
      <c r="F215">
        <v>73.3</v>
      </c>
    </row>
    <row r="216" spans="1:11" x14ac:dyDescent="0.25">
      <c r="A216" t="s">
        <v>309</v>
      </c>
      <c r="B216">
        <v>202</v>
      </c>
      <c r="C216" t="s">
        <v>1410</v>
      </c>
      <c r="D216" t="s">
        <v>1411</v>
      </c>
      <c r="E216">
        <v>172.51499999999999</v>
      </c>
    </row>
    <row r="217" spans="1:11" x14ac:dyDescent="0.25">
      <c r="A217" t="s">
        <v>309</v>
      </c>
      <c r="B217">
        <v>203</v>
      </c>
      <c r="C217" t="s">
        <v>1412</v>
      </c>
      <c r="D217" t="s">
        <v>1413</v>
      </c>
      <c r="E217">
        <v>172.51499999999999</v>
      </c>
    </row>
    <row r="218" spans="1:11" x14ac:dyDescent="0.25">
      <c r="A218" t="s">
        <v>309</v>
      </c>
      <c r="B218">
        <v>204</v>
      </c>
      <c r="C218" t="s">
        <v>1414</v>
      </c>
      <c r="D218" t="s">
        <v>1415</v>
      </c>
      <c r="E218">
        <v>172.51499999999999</v>
      </c>
    </row>
    <row r="219" spans="1:11" x14ac:dyDescent="0.25">
      <c r="A219" t="s">
        <v>309</v>
      </c>
      <c r="B219">
        <v>205</v>
      </c>
      <c r="C219" t="s">
        <v>1416</v>
      </c>
      <c r="D219" t="s">
        <v>1417</v>
      </c>
      <c r="E219">
        <v>172.51499999999999</v>
      </c>
    </row>
    <row r="220" spans="1:11" x14ac:dyDescent="0.25">
      <c r="A220" t="s">
        <v>309</v>
      </c>
      <c r="B220">
        <v>206</v>
      </c>
      <c r="C220" t="s">
        <v>1418</v>
      </c>
      <c r="D220" t="s">
        <v>1419</v>
      </c>
    </row>
    <row r="221" spans="1:11" x14ac:dyDescent="0.25">
      <c r="A221" t="s">
        <v>309</v>
      </c>
      <c r="B221">
        <v>207</v>
      </c>
      <c r="C221" t="s">
        <v>1420</v>
      </c>
      <c r="D221" t="s">
        <v>1421</v>
      </c>
      <c r="E221">
        <v>182.6</v>
      </c>
    </row>
    <row r="222" spans="1:11" x14ac:dyDescent="0.25">
      <c r="A222" t="s">
        <v>315</v>
      </c>
      <c r="B222">
        <v>208</v>
      </c>
      <c r="C222" t="s">
        <v>1422</v>
      </c>
      <c r="D222" t="s">
        <v>1423</v>
      </c>
      <c r="E222">
        <v>172.51499999999999</v>
      </c>
    </row>
    <row r="223" spans="1:11" x14ac:dyDescent="0.25">
      <c r="A223" t="s">
        <v>309</v>
      </c>
      <c r="B223">
        <v>209</v>
      </c>
      <c r="C223" t="s">
        <v>1424</v>
      </c>
      <c r="D223" t="s">
        <v>1425</v>
      </c>
      <c r="E223">
        <v>172.51499999999999</v>
      </c>
    </row>
    <row r="224" spans="1:11" x14ac:dyDescent="0.25">
      <c r="A224" t="s">
        <v>309</v>
      </c>
      <c r="B224">
        <v>210</v>
      </c>
      <c r="C224" t="s">
        <v>1428</v>
      </c>
      <c r="D224" t="s">
        <v>1429</v>
      </c>
      <c r="E224">
        <v>172.51499999999999</v>
      </c>
    </row>
    <row r="225" spans="1:14" x14ac:dyDescent="0.25">
      <c r="A225" t="s">
        <v>309</v>
      </c>
      <c r="B225">
        <v>211</v>
      </c>
      <c r="C225" t="s">
        <v>1430</v>
      </c>
      <c r="D225" t="s">
        <v>1431</v>
      </c>
      <c r="E225">
        <v>172.51499999999999</v>
      </c>
    </row>
    <row r="226" spans="1:14" x14ac:dyDescent="0.25">
      <c r="A226" t="s">
        <v>309</v>
      </c>
      <c r="B226">
        <v>212</v>
      </c>
      <c r="C226" t="s">
        <v>1432</v>
      </c>
      <c r="D226" t="s">
        <v>1433</v>
      </c>
    </row>
    <row r="227" spans="1:14" x14ac:dyDescent="0.25">
      <c r="A227" t="s">
        <v>309</v>
      </c>
      <c r="B227">
        <v>213</v>
      </c>
      <c r="C227" t="s">
        <v>1434</v>
      </c>
      <c r="D227" t="s">
        <v>1435</v>
      </c>
      <c r="E227">
        <v>172.51499999999999</v>
      </c>
    </row>
    <row r="228" spans="1:14" x14ac:dyDescent="0.25">
      <c r="A228" t="s">
        <v>315</v>
      </c>
      <c r="B228">
        <v>214</v>
      </c>
      <c r="C228" t="s">
        <v>1436</v>
      </c>
      <c r="D228" t="s">
        <v>1437</v>
      </c>
    </row>
    <row r="229" spans="1:14" x14ac:dyDescent="0.25">
      <c r="A229" t="s">
        <v>309</v>
      </c>
      <c r="B229">
        <v>215</v>
      </c>
      <c r="C229" t="s">
        <v>1438</v>
      </c>
      <c r="D229" t="s">
        <v>1439</v>
      </c>
      <c r="E229">
        <v>172.51499999999999</v>
      </c>
    </row>
    <row r="230" spans="1:14" x14ac:dyDescent="0.25">
      <c r="A230" t="s">
        <v>309</v>
      </c>
      <c r="B230">
        <v>216</v>
      </c>
      <c r="C230" t="s">
        <v>1440</v>
      </c>
      <c r="D230" t="s">
        <v>1441</v>
      </c>
      <c r="E230">
        <v>172.51499999999999</v>
      </c>
    </row>
    <row r="231" spans="1:14" x14ac:dyDescent="0.25">
      <c r="A231" t="s">
        <v>309</v>
      </c>
      <c r="B231">
        <v>217</v>
      </c>
      <c r="C231" t="s">
        <v>1457</v>
      </c>
      <c r="D231" t="s">
        <v>1458</v>
      </c>
      <c r="E231">
        <v>172.51</v>
      </c>
      <c r="F231">
        <v>172.876</v>
      </c>
      <c r="G231">
        <v>175.10499999999999</v>
      </c>
      <c r="H231">
        <v>175.3</v>
      </c>
      <c r="I231">
        <v>176.21</v>
      </c>
      <c r="J231">
        <v>177.26</v>
      </c>
      <c r="K231">
        <v>177.28</v>
      </c>
      <c r="L231">
        <v>178.352</v>
      </c>
      <c r="M231">
        <v>178.39099999999999</v>
      </c>
      <c r="N231">
        <v>73.099999999999994</v>
      </c>
    </row>
    <row r="232" spans="1:14" x14ac:dyDescent="0.25">
      <c r="A232" t="s">
        <v>309</v>
      </c>
      <c r="B232">
        <v>218</v>
      </c>
      <c r="C232" t="s">
        <v>1471</v>
      </c>
      <c r="D232" t="s">
        <v>1472</v>
      </c>
      <c r="E232">
        <v>172.51499999999999</v>
      </c>
    </row>
    <row r="233" spans="1:14" x14ac:dyDescent="0.25">
      <c r="A233" t="s">
        <v>309</v>
      </c>
      <c r="B233">
        <v>219</v>
      </c>
      <c r="C233" t="s">
        <v>1473</v>
      </c>
      <c r="D233" t="s">
        <v>1474</v>
      </c>
      <c r="E233">
        <v>172.51499999999999</v>
      </c>
    </row>
    <row r="234" spans="1:14" x14ac:dyDescent="0.25">
      <c r="A234" t="s">
        <v>309</v>
      </c>
      <c r="B234">
        <v>220</v>
      </c>
      <c r="C234" t="s">
        <v>1477</v>
      </c>
      <c r="D234" t="s">
        <v>1478</v>
      </c>
    </row>
    <row r="235" spans="1:14" x14ac:dyDescent="0.25">
      <c r="A235" t="s">
        <v>309</v>
      </c>
      <c r="B235">
        <v>221</v>
      </c>
      <c r="C235" t="s">
        <v>2642</v>
      </c>
      <c r="D235" t="s">
        <v>2643</v>
      </c>
      <c r="E235">
        <v>172.86799999999999</v>
      </c>
      <c r="F235">
        <v>175.3</v>
      </c>
      <c r="G235">
        <v>182.9</v>
      </c>
      <c r="H235">
        <v>573.41999999999996</v>
      </c>
      <c r="I235">
        <v>73.099999999999994</v>
      </c>
    </row>
    <row r="236" spans="1:14" x14ac:dyDescent="0.25">
      <c r="A236" t="s">
        <v>309</v>
      </c>
      <c r="B236">
        <v>222</v>
      </c>
      <c r="C236" t="s">
        <v>1497</v>
      </c>
      <c r="D236" t="s">
        <v>1498</v>
      </c>
      <c r="E236">
        <v>172.87200000000001</v>
      </c>
    </row>
    <row r="237" spans="1:14" x14ac:dyDescent="0.25">
      <c r="A237" t="s">
        <v>309</v>
      </c>
      <c r="B237">
        <v>223</v>
      </c>
      <c r="C237" t="s">
        <v>1540</v>
      </c>
      <c r="D237" t="s">
        <v>1541</v>
      </c>
      <c r="E237">
        <v>172.61500000000001</v>
      </c>
    </row>
    <row r="238" spans="1:14" x14ac:dyDescent="0.25">
      <c r="A238" t="s">
        <v>309</v>
      </c>
      <c r="B238">
        <v>224</v>
      </c>
      <c r="C238" t="s">
        <v>1542</v>
      </c>
      <c r="D238" t="s">
        <v>1543</v>
      </c>
      <c r="E238">
        <v>172.61500000000001</v>
      </c>
    </row>
    <row r="239" spans="1:14" x14ac:dyDescent="0.25">
      <c r="A239" t="s">
        <v>309</v>
      </c>
      <c r="B239">
        <v>225</v>
      </c>
      <c r="C239" t="s">
        <v>1546</v>
      </c>
      <c r="D239" t="s">
        <v>1547</v>
      </c>
      <c r="E239">
        <v>172.61500000000001</v>
      </c>
    </row>
    <row r="240" spans="1:14" x14ac:dyDescent="0.25">
      <c r="A240" t="s">
        <v>309</v>
      </c>
      <c r="B240">
        <v>226</v>
      </c>
      <c r="C240" t="s">
        <v>1548</v>
      </c>
      <c r="D240" t="s">
        <v>1549</v>
      </c>
      <c r="E240">
        <v>172.61500000000001</v>
      </c>
    </row>
    <row r="241" spans="1:5" x14ac:dyDescent="0.25">
      <c r="A241" t="s">
        <v>309</v>
      </c>
      <c r="B241">
        <v>227</v>
      </c>
      <c r="C241" t="s">
        <v>1569</v>
      </c>
      <c r="D241" t="s">
        <v>1570</v>
      </c>
      <c r="E241">
        <v>173.345</v>
      </c>
    </row>
    <row r="242" spans="1:5" x14ac:dyDescent="0.25">
      <c r="A242" t="s">
        <v>309</v>
      </c>
      <c r="B242">
        <v>228</v>
      </c>
      <c r="C242" t="s">
        <v>1599</v>
      </c>
      <c r="D242" t="s">
        <v>1600</v>
      </c>
      <c r="E242">
        <v>172.51499999999999</v>
      </c>
    </row>
    <row r="243" spans="1:5" x14ac:dyDescent="0.25">
      <c r="A243" t="s">
        <v>309</v>
      </c>
      <c r="B243">
        <v>229</v>
      </c>
      <c r="C243" t="s">
        <v>1601</v>
      </c>
      <c r="D243" t="s">
        <v>1602</v>
      </c>
      <c r="E243">
        <v>182.6</v>
      </c>
    </row>
    <row r="244" spans="1:5" x14ac:dyDescent="0.25">
      <c r="A244" t="s">
        <v>309</v>
      </c>
      <c r="B244">
        <v>230</v>
      </c>
      <c r="C244" t="s">
        <v>1603</v>
      </c>
      <c r="D244" t="s">
        <v>1604</v>
      </c>
      <c r="E244">
        <v>172.51499999999999</v>
      </c>
    </row>
    <row r="245" spans="1:5" x14ac:dyDescent="0.25">
      <c r="A245" t="s">
        <v>309</v>
      </c>
      <c r="B245">
        <v>231</v>
      </c>
      <c r="C245" t="s">
        <v>1606</v>
      </c>
      <c r="D245" t="s">
        <v>1607</v>
      </c>
      <c r="E245">
        <v>172.51499999999999</v>
      </c>
    </row>
    <row r="246" spans="1:5" x14ac:dyDescent="0.25">
      <c r="A246" t="s">
        <v>309</v>
      </c>
      <c r="B246">
        <v>232</v>
      </c>
      <c r="C246" t="s">
        <v>1620</v>
      </c>
      <c r="D246" t="s">
        <v>1621</v>
      </c>
      <c r="E246">
        <v>172.51499999999999</v>
      </c>
    </row>
    <row r="247" spans="1:5" x14ac:dyDescent="0.25">
      <c r="A247" t="s">
        <v>309</v>
      </c>
      <c r="B247">
        <v>233</v>
      </c>
      <c r="C247" t="s">
        <v>1622</v>
      </c>
      <c r="D247" t="s">
        <v>1623</v>
      </c>
      <c r="E247">
        <v>172.51499999999999</v>
      </c>
    </row>
    <row r="248" spans="1:5" x14ac:dyDescent="0.25">
      <c r="A248" t="s">
        <v>319</v>
      </c>
      <c r="B248">
        <v>234</v>
      </c>
      <c r="C248" t="s">
        <v>1624</v>
      </c>
      <c r="D248" t="s">
        <v>1625</v>
      </c>
      <c r="E248">
        <v>189.113</v>
      </c>
    </row>
    <row r="249" spans="1:5" x14ac:dyDescent="0.25">
      <c r="A249" t="s">
        <v>309</v>
      </c>
      <c r="B249">
        <v>235</v>
      </c>
      <c r="C249" t="s">
        <v>1626</v>
      </c>
      <c r="D249" t="s">
        <v>1627</v>
      </c>
      <c r="E249">
        <v>172.51499999999999</v>
      </c>
    </row>
    <row r="250" spans="1:5" x14ac:dyDescent="0.25">
      <c r="A250" t="s">
        <v>309</v>
      </c>
      <c r="B250">
        <v>236</v>
      </c>
      <c r="C250" t="s">
        <v>1628</v>
      </c>
      <c r="D250" t="s">
        <v>1629</v>
      </c>
      <c r="E250">
        <v>172.51499999999999</v>
      </c>
    </row>
    <row r="251" spans="1:5" x14ac:dyDescent="0.25">
      <c r="A251" t="s">
        <v>309</v>
      </c>
      <c r="B251">
        <v>237</v>
      </c>
      <c r="C251" t="s">
        <v>1630</v>
      </c>
      <c r="D251" t="s">
        <v>1631</v>
      </c>
      <c r="E251">
        <v>172.51499999999999</v>
      </c>
    </row>
    <row r="252" spans="1:5" x14ac:dyDescent="0.25">
      <c r="A252" t="s">
        <v>309</v>
      </c>
      <c r="B252">
        <v>238</v>
      </c>
      <c r="C252" t="s">
        <v>1632</v>
      </c>
      <c r="D252" t="s">
        <v>1633</v>
      </c>
      <c r="E252">
        <v>172.51499999999999</v>
      </c>
    </row>
    <row r="253" spans="1:5" x14ac:dyDescent="0.25">
      <c r="A253" t="s">
        <v>309</v>
      </c>
      <c r="B253">
        <v>239</v>
      </c>
      <c r="C253" t="s">
        <v>1634</v>
      </c>
      <c r="D253" t="s">
        <v>1635</v>
      </c>
      <c r="E253">
        <v>172.51499999999999</v>
      </c>
    </row>
    <row r="254" spans="1:5" x14ac:dyDescent="0.25">
      <c r="A254" t="s">
        <v>309</v>
      </c>
      <c r="B254">
        <v>240</v>
      </c>
      <c r="C254" t="s">
        <v>1636</v>
      </c>
      <c r="D254" t="s">
        <v>1637</v>
      </c>
      <c r="E254">
        <v>172.51499999999999</v>
      </c>
    </row>
    <row r="255" spans="1:5" x14ac:dyDescent="0.25">
      <c r="A255" t="s">
        <v>309</v>
      </c>
      <c r="B255">
        <v>241</v>
      </c>
      <c r="C255" t="s">
        <v>1638</v>
      </c>
      <c r="D255" t="s">
        <v>1639</v>
      </c>
      <c r="E255">
        <v>172.51499999999999</v>
      </c>
    </row>
    <row r="256" spans="1:5" x14ac:dyDescent="0.25">
      <c r="A256" t="s">
        <v>309</v>
      </c>
      <c r="B256">
        <v>242</v>
      </c>
      <c r="C256" t="s">
        <v>1640</v>
      </c>
      <c r="D256" t="s">
        <v>1641</v>
      </c>
      <c r="E256">
        <v>172.51499999999999</v>
      </c>
    </row>
    <row r="257" spans="1:6" x14ac:dyDescent="0.25">
      <c r="A257" t="s">
        <v>309</v>
      </c>
      <c r="B257">
        <v>243</v>
      </c>
      <c r="C257" t="s">
        <v>1690</v>
      </c>
      <c r="D257" t="s">
        <v>1691</v>
      </c>
      <c r="E257">
        <v>182.6</v>
      </c>
    </row>
    <row r="258" spans="1:6" x14ac:dyDescent="0.25">
      <c r="A258" t="s">
        <v>309</v>
      </c>
      <c r="B258">
        <v>244</v>
      </c>
      <c r="C258" t="s">
        <v>1692</v>
      </c>
      <c r="D258" t="s">
        <v>1693</v>
      </c>
      <c r="E258">
        <v>172.51499999999999</v>
      </c>
    </row>
    <row r="259" spans="1:6" x14ac:dyDescent="0.25">
      <c r="A259" t="s">
        <v>309</v>
      </c>
      <c r="B259">
        <v>245</v>
      </c>
      <c r="C259" t="s">
        <v>1694</v>
      </c>
      <c r="D259" t="s">
        <v>1695</v>
      </c>
      <c r="E259">
        <v>172.51499999999999</v>
      </c>
    </row>
    <row r="260" spans="1:6" x14ac:dyDescent="0.25">
      <c r="A260" t="s">
        <v>309</v>
      </c>
      <c r="B260">
        <v>246</v>
      </c>
      <c r="C260" t="s">
        <v>1698</v>
      </c>
      <c r="D260" t="s">
        <v>1699</v>
      </c>
      <c r="E260">
        <v>172.51499999999999</v>
      </c>
    </row>
    <row r="261" spans="1:6" x14ac:dyDescent="0.25">
      <c r="A261" t="s">
        <v>309</v>
      </c>
      <c r="B261">
        <v>247</v>
      </c>
      <c r="C261" t="s">
        <v>1704</v>
      </c>
      <c r="D261" t="s">
        <v>1705</v>
      </c>
      <c r="E261">
        <v>172.51499999999999</v>
      </c>
    </row>
    <row r="262" spans="1:6" x14ac:dyDescent="0.25">
      <c r="A262" t="s">
        <v>309</v>
      </c>
      <c r="B262">
        <v>248</v>
      </c>
      <c r="C262" t="s">
        <v>1708</v>
      </c>
      <c r="D262" t="s">
        <v>1709</v>
      </c>
      <c r="E262">
        <v>172.51499999999999</v>
      </c>
    </row>
    <row r="263" spans="1:6" x14ac:dyDescent="0.25">
      <c r="A263" t="s">
        <v>309</v>
      </c>
      <c r="B263">
        <v>249</v>
      </c>
      <c r="C263" t="s">
        <v>1710</v>
      </c>
      <c r="D263" t="s">
        <v>1711</v>
      </c>
      <c r="E263">
        <v>172.51499999999999</v>
      </c>
    </row>
    <row r="264" spans="1:6" x14ac:dyDescent="0.25">
      <c r="A264" t="s">
        <v>309</v>
      </c>
      <c r="B264">
        <v>250</v>
      </c>
      <c r="C264" t="s">
        <v>1712</v>
      </c>
      <c r="D264" t="s">
        <v>1713</v>
      </c>
      <c r="E264">
        <v>172.51499999999999</v>
      </c>
    </row>
    <row r="265" spans="1:6" x14ac:dyDescent="0.25">
      <c r="A265" t="s">
        <v>309</v>
      </c>
      <c r="B265">
        <v>251</v>
      </c>
      <c r="C265" t="s">
        <v>1716</v>
      </c>
      <c r="D265" t="s">
        <v>1717</v>
      </c>
      <c r="E265">
        <v>172.51499999999999</v>
      </c>
    </row>
    <row r="266" spans="1:6" x14ac:dyDescent="0.25">
      <c r="A266" t="s">
        <v>309</v>
      </c>
      <c r="B266">
        <v>252</v>
      </c>
      <c r="C266" t="s">
        <v>1718</v>
      </c>
      <c r="D266" t="s">
        <v>1719</v>
      </c>
      <c r="E266">
        <v>172.51499999999999</v>
      </c>
    </row>
    <row r="267" spans="1:6" x14ac:dyDescent="0.25">
      <c r="A267" t="s">
        <v>309</v>
      </c>
      <c r="B267">
        <v>253</v>
      </c>
      <c r="C267" t="s">
        <v>1720</v>
      </c>
      <c r="D267" t="s">
        <v>1721</v>
      </c>
      <c r="E267">
        <v>172.51499999999999</v>
      </c>
    </row>
    <row r="268" spans="1:6" x14ac:dyDescent="0.25">
      <c r="A268" t="s">
        <v>309</v>
      </c>
      <c r="B268">
        <v>254</v>
      </c>
      <c r="C268" t="s">
        <v>1722</v>
      </c>
      <c r="D268" t="s">
        <v>1723</v>
      </c>
      <c r="E268">
        <v>172.51499999999999</v>
      </c>
    </row>
    <row r="269" spans="1:6" x14ac:dyDescent="0.25">
      <c r="A269" t="s">
        <v>309</v>
      </c>
      <c r="B269">
        <v>255</v>
      </c>
      <c r="C269" t="s">
        <v>1724</v>
      </c>
      <c r="D269" t="s">
        <v>1725</v>
      </c>
      <c r="E269">
        <v>172.51499999999999</v>
      </c>
    </row>
    <row r="270" spans="1:6" x14ac:dyDescent="0.25">
      <c r="A270" t="s">
        <v>315</v>
      </c>
      <c r="B270">
        <v>256</v>
      </c>
      <c r="C270" t="s">
        <v>1728</v>
      </c>
      <c r="D270" t="s">
        <v>1729</v>
      </c>
      <c r="E270">
        <v>172.51499999999999</v>
      </c>
    </row>
    <row r="271" spans="1:6" x14ac:dyDescent="0.25">
      <c r="A271" t="s">
        <v>309</v>
      </c>
      <c r="B271">
        <v>257</v>
      </c>
      <c r="C271" t="s">
        <v>1732</v>
      </c>
      <c r="D271" t="s">
        <v>1733</v>
      </c>
      <c r="E271">
        <v>74.302000000000007</v>
      </c>
    </row>
    <row r="272" spans="1:6" x14ac:dyDescent="0.25">
      <c r="A272" t="s">
        <v>309</v>
      </c>
      <c r="B272">
        <v>258</v>
      </c>
      <c r="C272" t="s">
        <v>1774</v>
      </c>
      <c r="D272" t="s">
        <v>1775</v>
      </c>
      <c r="E272">
        <v>73.099999999999994</v>
      </c>
      <c r="F272">
        <v>73.11</v>
      </c>
    </row>
    <row r="273" spans="1:8" x14ac:dyDescent="0.25">
      <c r="A273" t="s">
        <v>309</v>
      </c>
      <c r="B273">
        <v>259</v>
      </c>
      <c r="C273" t="s">
        <v>1802</v>
      </c>
      <c r="D273" t="s">
        <v>1803</v>
      </c>
      <c r="E273">
        <v>173.35</v>
      </c>
    </row>
    <row r="274" spans="1:8" x14ac:dyDescent="0.25">
      <c r="A274" t="s">
        <v>317</v>
      </c>
      <c r="B274">
        <v>260</v>
      </c>
      <c r="C274" t="s">
        <v>1808</v>
      </c>
      <c r="D274" t="s">
        <v>1809</v>
      </c>
      <c r="E274">
        <v>73.099999999999994</v>
      </c>
    </row>
    <row r="275" spans="1:8" x14ac:dyDescent="0.25">
      <c r="A275" t="s">
        <v>309</v>
      </c>
      <c r="B275">
        <v>261</v>
      </c>
      <c r="C275" t="s">
        <v>1846</v>
      </c>
      <c r="D275" t="s">
        <v>1847</v>
      </c>
      <c r="E275">
        <v>172.89400000000001</v>
      </c>
    </row>
    <row r="276" spans="1:8" x14ac:dyDescent="0.25">
      <c r="A276" t="s">
        <v>309</v>
      </c>
      <c r="B276">
        <v>262</v>
      </c>
      <c r="C276" t="s">
        <v>1852</v>
      </c>
      <c r="D276" t="s">
        <v>1853</v>
      </c>
      <c r="E276">
        <v>172.89400000000001</v>
      </c>
    </row>
    <row r="277" spans="1:8" x14ac:dyDescent="0.25">
      <c r="A277" t="s">
        <v>309</v>
      </c>
      <c r="B277">
        <v>263</v>
      </c>
      <c r="C277" t="s">
        <v>1858</v>
      </c>
      <c r="D277" t="s">
        <v>1859</v>
      </c>
      <c r="E277">
        <v>172.215</v>
      </c>
      <c r="F277">
        <v>175.10499999999999</v>
      </c>
      <c r="G277">
        <v>175.3</v>
      </c>
      <c r="H277">
        <v>177.26</v>
      </c>
    </row>
    <row r="278" spans="1:8" x14ac:dyDescent="0.25">
      <c r="A278" t="s">
        <v>309</v>
      </c>
      <c r="B278">
        <v>264</v>
      </c>
      <c r="C278" t="s">
        <v>1860</v>
      </c>
      <c r="D278" t="s">
        <v>1861</v>
      </c>
      <c r="E278">
        <v>175.3</v>
      </c>
      <c r="F278">
        <v>177.24100000000001</v>
      </c>
    </row>
    <row r="279" spans="1:8" x14ac:dyDescent="0.25">
      <c r="A279" t="s">
        <v>309</v>
      </c>
      <c r="B279">
        <v>265</v>
      </c>
      <c r="C279" t="s">
        <v>1864</v>
      </c>
      <c r="D279" t="s">
        <v>1865</v>
      </c>
      <c r="E279">
        <v>175.3</v>
      </c>
      <c r="F279">
        <v>177.24100000000001</v>
      </c>
    </row>
    <row r="280" spans="1:8" x14ac:dyDescent="0.25">
      <c r="A280" t="s">
        <v>309</v>
      </c>
      <c r="B280">
        <v>266</v>
      </c>
      <c r="C280" t="s">
        <v>1862</v>
      </c>
      <c r="D280" t="s">
        <v>1863</v>
      </c>
      <c r="E280">
        <v>172.51499999999999</v>
      </c>
      <c r="F280">
        <v>175.3</v>
      </c>
      <c r="G280">
        <v>177.24100000000001</v>
      </c>
    </row>
    <row r="281" spans="1:8" x14ac:dyDescent="0.25">
      <c r="A281" t="s">
        <v>309</v>
      </c>
      <c r="B281">
        <v>267</v>
      </c>
      <c r="C281" t="s">
        <v>1876</v>
      </c>
      <c r="D281" t="s">
        <v>1877</v>
      </c>
      <c r="E281">
        <v>172.51499999999999</v>
      </c>
    </row>
    <row r="282" spans="1:8" x14ac:dyDescent="0.25">
      <c r="A282" t="s">
        <v>309</v>
      </c>
      <c r="B282">
        <v>268</v>
      </c>
      <c r="C282" t="s">
        <v>1894</v>
      </c>
      <c r="D282" t="s">
        <v>1895</v>
      </c>
    </row>
    <row r="283" spans="1:8" x14ac:dyDescent="0.25">
      <c r="A283" t="s">
        <v>309</v>
      </c>
      <c r="B283">
        <v>269</v>
      </c>
      <c r="C283" t="s">
        <v>1896</v>
      </c>
      <c r="D283" t="s">
        <v>1897</v>
      </c>
      <c r="E283">
        <v>175.10499999999999</v>
      </c>
      <c r="F283">
        <v>176.2</v>
      </c>
      <c r="G283">
        <v>178.36199999999999</v>
      </c>
      <c r="H283">
        <v>73.099999999999994</v>
      </c>
    </row>
    <row r="284" spans="1:8" x14ac:dyDescent="0.25">
      <c r="A284" t="s">
        <v>309</v>
      </c>
      <c r="B284">
        <v>270</v>
      </c>
      <c r="C284" t="s">
        <v>1898</v>
      </c>
      <c r="D284" t="s">
        <v>1899</v>
      </c>
      <c r="E284">
        <v>172.51499999999999</v>
      </c>
    </row>
    <row r="285" spans="1:8" x14ac:dyDescent="0.25">
      <c r="A285" t="s">
        <v>309</v>
      </c>
      <c r="B285">
        <v>271</v>
      </c>
      <c r="C285" t="s">
        <v>1900</v>
      </c>
      <c r="D285" t="s">
        <v>1901</v>
      </c>
    </row>
    <row r="286" spans="1:8" x14ac:dyDescent="0.25">
      <c r="A286" t="s">
        <v>309</v>
      </c>
      <c r="B286">
        <v>272</v>
      </c>
      <c r="C286" t="s">
        <v>1902</v>
      </c>
      <c r="D286" t="s">
        <v>1903</v>
      </c>
      <c r="E286">
        <v>172.51499999999999</v>
      </c>
    </row>
    <row r="287" spans="1:8" x14ac:dyDescent="0.25">
      <c r="A287" t="s">
        <v>309</v>
      </c>
      <c r="B287">
        <v>273</v>
      </c>
      <c r="C287" t="s">
        <v>1910</v>
      </c>
      <c r="D287" t="s">
        <v>1911</v>
      </c>
      <c r="E287">
        <v>172.51499999999999</v>
      </c>
    </row>
    <row r="288" spans="1:8" x14ac:dyDescent="0.25">
      <c r="A288" t="s">
        <v>309</v>
      </c>
      <c r="B288">
        <v>274</v>
      </c>
      <c r="C288" t="s">
        <v>1912</v>
      </c>
      <c r="D288" t="s">
        <v>292</v>
      </c>
      <c r="E288">
        <v>173.31</v>
      </c>
    </row>
    <row r="289" spans="1:6" x14ac:dyDescent="0.25">
      <c r="A289" t="s">
        <v>309</v>
      </c>
      <c r="B289">
        <v>275</v>
      </c>
      <c r="C289" t="s">
        <v>1913</v>
      </c>
      <c r="D289" t="s">
        <v>1914</v>
      </c>
      <c r="E289">
        <v>172.51499999999999</v>
      </c>
    </row>
    <row r="290" spans="1:6" x14ac:dyDescent="0.25">
      <c r="A290" t="s">
        <v>309</v>
      </c>
      <c r="B290">
        <v>276</v>
      </c>
      <c r="C290" t="s">
        <v>1915</v>
      </c>
      <c r="D290" t="s">
        <v>1916</v>
      </c>
      <c r="E290">
        <v>172.51499999999999</v>
      </c>
    </row>
    <row r="291" spans="1:6" x14ac:dyDescent="0.25">
      <c r="A291" t="s">
        <v>309</v>
      </c>
      <c r="B291">
        <v>277</v>
      </c>
      <c r="C291" t="s">
        <v>1917</v>
      </c>
      <c r="D291" t="s">
        <v>1918</v>
      </c>
      <c r="E291">
        <v>172.51499999999999</v>
      </c>
    </row>
    <row r="292" spans="1:6" x14ac:dyDescent="0.25">
      <c r="A292" t="s">
        <v>309</v>
      </c>
      <c r="B292">
        <v>278</v>
      </c>
      <c r="C292" t="s">
        <v>1919</v>
      </c>
      <c r="D292" t="s">
        <v>1920</v>
      </c>
      <c r="E292">
        <v>172.51499999999999</v>
      </c>
    </row>
    <row r="293" spans="1:6" x14ac:dyDescent="0.25">
      <c r="A293" t="s">
        <v>309</v>
      </c>
      <c r="B293">
        <v>279</v>
      </c>
      <c r="C293" t="s">
        <v>1921</v>
      </c>
      <c r="D293" t="s">
        <v>1922</v>
      </c>
      <c r="E293">
        <v>172.51499999999999</v>
      </c>
    </row>
    <row r="294" spans="1:6" x14ac:dyDescent="0.25">
      <c r="A294" t="s">
        <v>309</v>
      </c>
      <c r="B294">
        <v>280</v>
      </c>
      <c r="C294" t="s">
        <v>1923</v>
      </c>
      <c r="D294" t="s">
        <v>1924</v>
      </c>
    </row>
    <row r="295" spans="1:6" x14ac:dyDescent="0.25">
      <c r="A295" t="s">
        <v>309</v>
      </c>
      <c r="B295">
        <v>281</v>
      </c>
      <c r="C295" t="s">
        <v>1925</v>
      </c>
      <c r="D295" t="s">
        <v>1926</v>
      </c>
      <c r="E295">
        <v>172.51499999999999</v>
      </c>
    </row>
    <row r="296" spans="1:6" x14ac:dyDescent="0.25">
      <c r="A296" t="s">
        <v>309</v>
      </c>
      <c r="B296">
        <v>282</v>
      </c>
      <c r="C296" t="s">
        <v>1929</v>
      </c>
      <c r="D296" t="s">
        <v>1930</v>
      </c>
    </row>
    <row r="297" spans="1:6" x14ac:dyDescent="0.25">
      <c r="A297" t="s">
        <v>309</v>
      </c>
      <c r="B297">
        <v>283</v>
      </c>
      <c r="C297" t="s">
        <v>1945</v>
      </c>
      <c r="D297" t="s">
        <v>1946</v>
      </c>
      <c r="E297">
        <v>172.51499999999999</v>
      </c>
    </row>
    <row r="298" spans="1:6" x14ac:dyDescent="0.25">
      <c r="A298" t="s">
        <v>309</v>
      </c>
      <c r="B298">
        <v>284</v>
      </c>
      <c r="C298" t="s">
        <v>1947</v>
      </c>
      <c r="D298" t="s">
        <v>1948</v>
      </c>
      <c r="E298">
        <v>172.32</v>
      </c>
      <c r="F298">
        <v>184.12710000000001</v>
      </c>
    </row>
    <row r="299" spans="1:6" x14ac:dyDescent="0.25">
      <c r="A299" t="s">
        <v>309</v>
      </c>
      <c r="B299">
        <v>285</v>
      </c>
      <c r="C299" t="s">
        <v>1949</v>
      </c>
      <c r="D299" t="s">
        <v>1950</v>
      </c>
      <c r="E299">
        <v>184.12719999999999</v>
      </c>
    </row>
    <row r="300" spans="1:6" x14ac:dyDescent="0.25">
      <c r="A300" t="s">
        <v>309</v>
      </c>
      <c r="B300">
        <v>286</v>
      </c>
      <c r="C300" t="s">
        <v>1951</v>
      </c>
      <c r="D300" t="s">
        <v>1952</v>
      </c>
    </row>
    <row r="301" spans="1:6" x14ac:dyDescent="0.25">
      <c r="A301" t="s">
        <v>309</v>
      </c>
      <c r="B301">
        <v>287</v>
      </c>
      <c r="C301" t="s">
        <v>1953</v>
      </c>
      <c r="D301" t="s">
        <v>1954</v>
      </c>
      <c r="E301">
        <v>172.32</v>
      </c>
    </row>
    <row r="302" spans="1:6" x14ac:dyDescent="0.25">
      <c r="A302" t="s">
        <v>309</v>
      </c>
      <c r="B302">
        <v>288</v>
      </c>
      <c r="C302" t="s">
        <v>1961</v>
      </c>
      <c r="D302" t="s">
        <v>1962</v>
      </c>
    </row>
    <row r="303" spans="1:6" x14ac:dyDescent="0.25">
      <c r="A303" t="s">
        <v>309</v>
      </c>
      <c r="B303">
        <v>289</v>
      </c>
      <c r="C303" t="s">
        <v>1972</v>
      </c>
      <c r="D303" t="s">
        <v>1973</v>
      </c>
    </row>
    <row r="304" spans="1:6" x14ac:dyDescent="0.25">
      <c r="A304" t="s">
        <v>309</v>
      </c>
      <c r="B304">
        <v>290</v>
      </c>
      <c r="C304" t="s">
        <v>1976</v>
      </c>
      <c r="D304" t="s">
        <v>1977</v>
      </c>
      <c r="E304">
        <v>172.51499999999999</v>
      </c>
    </row>
    <row r="305" spans="1:10" x14ac:dyDescent="0.25">
      <c r="A305" t="s">
        <v>309</v>
      </c>
      <c r="B305">
        <v>291</v>
      </c>
      <c r="C305" t="s">
        <v>2545</v>
      </c>
      <c r="D305" t="s">
        <v>2546</v>
      </c>
    </row>
    <row r="306" spans="1:10" x14ac:dyDescent="0.25">
      <c r="A306" t="s">
        <v>309</v>
      </c>
      <c r="B306">
        <v>292</v>
      </c>
      <c r="C306" t="s">
        <v>1978</v>
      </c>
      <c r="D306" t="s">
        <v>1979</v>
      </c>
      <c r="E306">
        <v>172.51499999999999</v>
      </c>
    </row>
    <row r="307" spans="1:10" x14ac:dyDescent="0.25">
      <c r="A307" t="s">
        <v>309</v>
      </c>
      <c r="B307">
        <v>293</v>
      </c>
      <c r="C307" t="s">
        <v>1982</v>
      </c>
      <c r="D307" t="s">
        <v>1983</v>
      </c>
      <c r="E307">
        <v>182.6</v>
      </c>
    </row>
    <row r="308" spans="1:10" x14ac:dyDescent="0.25">
      <c r="A308" t="s">
        <v>309</v>
      </c>
      <c r="B308">
        <v>294</v>
      </c>
      <c r="C308" t="s">
        <v>1984</v>
      </c>
      <c r="D308" t="s">
        <v>1985</v>
      </c>
      <c r="E308">
        <v>172.51499999999999</v>
      </c>
    </row>
    <row r="309" spans="1:10" x14ac:dyDescent="0.25">
      <c r="A309" t="s">
        <v>309</v>
      </c>
      <c r="B309">
        <v>295</v>
      </c>
      <c r="C309" t="s">
        <v>1987</v>
      </c>
      <c r="D309" t="s">
        <v>1988</v>
      </c>
      <c r="E309">
        <v>172.21</v>
      </c>
      <c r="F309">
        <v>172.86</v>
      </c>
      <c r="G309">
        <v>173.34</v>
      </c>
      <c r="H309">
        <v>178.101</v>
      </c>
    </row>
    <row r="310" spans="1:10" x14ac:dyDescent="0.25">
      <c r="A310" t="s">
        <v>309</v>
      </c>
      <c r="B310">
        <v>296</v>
      </c>
      <c r="C310" t="s">
        <v>1989</v>
      </c>
      <c r="D310" t="s">
        <v>1990</v>
      </c>
      <c r="E310">
        <v>172.51499999999999</v>
      </c>
      <c r="F310">
        <v>172.864</v>
      </c>
      <c r="G310">
        <v>175.3</v>
      </c>
      <c r="H310">
        <v>176.17</v>
      </c>
      <c r="I310">
        <v>177.13900000000001</v>
      </c>
      <c r="J310">
        <v>178.34800000000001</v>
      </c>
    </row>
    <row r="311" spans="1:10" x14ac:dyDescent="0.25">
      <c r="A311" t="s">
        <v>315</v>
      </c>
      <c r="B311">
        <v>297</v>
      </c>
      <c r="C311" t="s">
        <v>1991</v>
      </c>
      <c r="D311" t="s">
        <v>1992</v>
      </c>
    </row>
    <row r="312" spans="1:10" x14ac:dyDescent="0.25">
      <c r="A312" t="s">
        <v>309</v>
      </c>
      <c r="B312">
        <v>298</v>
      </c>
      <c r="C312" t="s">
        <v>2001</v>
      </c>
      <c r="D312" t="s">
        <v>2002</v>
      </c>
      <c r="E312">
        <v>172.51499999999999</v>
      </c>
    </row>
    <row r="313" spans="1:10" x14ac:dyDescent="0.25">
      <c r="A313" t="s">
        <v>309</v>
      </c>
      <c r="B313">
        <v>299</v>
      </c>
      <c r="C313" t="s">
        <v>2003</v>
      </c>
      <c r="D313" t="s">
        <v>2004</v>
      </c>
    </row>
    <row r="314" spans="1:10" x14ac:dyDescent="0.25">
      <c r="A314" t="s">
        <v>309</v>
      </c>
      <c r="B314">
        <v>300</v>
      </c>
      <c r="C314" t="s">
        <v>2025</v>
      </c>
      <c r="D314" t="s">
        <v>2026</v>
      </c>
      <c r="E314">
        <v>172.51499999999999</v>
      </c>
    </row>
    <row r="315" spans="1:10" x14ac:dyDescent="0.25">
      <c r="A315" t="s">
        <v>309</v>
      </c>
      <c r="B315">
        <v>301</v>
      </c>
      <c r="C315" t="s">
        <v>2031</v>
      </c>
      <c r="D315" t="s">
        <v>2032</v>
      </c>
      <c r="E315">
        <v>172.51499999999999</v>
      </c>
    </row>
    <row r="316" spans="1:10" x14ac:dyDescent="0.25">
      <c r="A316" t="s">
        <v>309</v>
      </c>
      <c r="B316">
        <v>302</v>
      </c>
      <c r="C316" t="s">
        <v>2033</v>
      </c>
      <c r="D316" s="1" t="s">
        <v>15503</v>
      </c>
      <c r="E316">
        <v>172.51499999999999</v>
      </c>
    </row>
    <row r="317" spans="1:10" x14ac:dyDescent="0.25">
      <c r="A317" t="s">
        <v>315</v>
      </c>
      <c r="B317">
        <v>303</v>
      </c>
      <c r="C317" t="s">
        <v>2036</v>
      </c>
      <c r="D317" t="s">
        <v>2037</v>
      </c>
      <c r="E317">
        <v>172.51499999999999</v>
      </c>
    </row>
    <row r="318" spans="1:10" x14ac:dyDescent="0.25">
      <c r="A318" t="s">
        <v>309</v>
      </c>
      <c r="B318">
        <v>304</v>
      </c>
      <c r="C318" t="s">
        <v>2040</v>
      </c>
      <c r="D318" t="s">
        <v>2041</v>
      </c>
      <c r="E318">
        <v>73.400000000000006</v>
      </c>
    </row>
    <row r="319" spans="1:10" x14ac:dyDescent="0.25">
      <c r="A319" t="s">
        <v>309</v>
      </c>
      <c r="B319">
        <v>305</v>
      </c>
      <c r="C319" t="s">
        <v>2042</v>
      </c>
      <c r="D319" t="s">
        <v>2043</v>
      </c>
      <c r="E319">
        <v>172.13</v>
      </c>
      <c r="F319">
        <v>175.10499999999999</v>
      </c>
    </row>
    <row r="320" spans="1:10" x14ac:dyDescent="0.25">
      <c r="A320" t="s">
        <v>309</v>
      </c>
      <c r="B320">
        <v>306</v>
      </c>
      <c r="C320" t="s">
        <v>2044</v>
      </c>
      <c r="D320" t="s">
        <v>2045</v>
      </c>
    </row>
    <row r="321" spans="1:12" x14ac:dyDescent="0.25">
      <c r="A321" t="s">
        <v>309</v>
      </c>
      <c r="B321">
        <v>307</v>
      </c>
      <c r="C321" t="s">
        <v>2046</v>
      </c>
      <c r="D321" t="s">
        <v>2047</v>
      </c>
    </row>
    <row r="322" spans="1:12" x14ac:dyDescent="0.25">
      <c r="A322" t="s">
        <v>309</v>
      </c>
      <c r="B322">
        <v>308</v>
      </c>
      <c r="C322" t="s">
        <v>4299</v>
      </c>
      <c r="D322" t="s">
        <v>4300</v>
      </c>
      <c r="E322">
        <v>173.315</v>
      </c>
      <c r="F322">
        <v>176.18</v>
      </c>
      <c r="G322">
        <v>178.31299999999999</v>
      </c>
    </row>
    <row r="323" spans="1:12" x14ac:dyDescent="0.25">
      <c r="A323" t="s">
        <v>309</v>
      </c>
      <c r="B323">
        <v>309</v>
      </c>
      <c r="C323" t="s">
        <v>2065</v>
      </c>
      <c r="D323" t="s">
        <v>2066</v>
      </c>
    </row>
    <row r="324" spans="1:12" x14ac:dyDescent="0.25">
      <c r="A324" t="s">
        <v>311</v>
      </c>
      <c r="B324">
        <v>310</v>
      </c>
      <c r="C324" t="s">
        <v>2067</v>
      </c>
      <c r="D324" t="s">
        <v>2068</v>
      </c>
    </row>
    <row r="325" spans="1:12" x14ac:dyDescent="0.25">
      <c r="A325" t="s">
        <v>309</v>
      </c>
      <c r="B325">
        <v>311</v>
      </c>
      <c r="C325" t="s">
        <v>2075</v>
      </c>
      <c r="D325" t="s">
        <v>2076</v>
      </c>
      <c r="E325">
        <v>172.51499999999999</v>
      </c>
    </row>
    <row r="326" spans="1:12" x14ac:dyDescent="0.25">
      <c r="A326" t="s">
        <v>309</v>
      </c>
      <c r="B326">
        <v>312</v>
      </c>
      <c r="C326" t="s">
        <v>2436</v>
      </c>
      <c r="D326" t="s">
        <v>2437</v>
      </c>
    </row>
    <row r="327" spans="1:12" x14ac:dyDescent="0.25">
      <c r="A327" t="s">
        <v>309</v>
      </c>
      <c r="B327">
        <v>313</v>
      </c>
      <c r="C327" t="s">
        <v>2079</v>
      </c>
      <c r="D327" t="s">
        <v>2080</v>
      </c>
      <c r="E327">
        <v>172.51499999999999</v>
      </c>
    </row>
    <row r="328" spans="1:12" x14ac:dyDescent="0.25">
      <c r="A328" t="s">
        <v>309</v>
      </c>
      <c r="B328">
        <v>314</v>
      </c>
      <c r="C328" t="s">
        <v>2081</v>
      </c>
      <c r="D328" t="s">
        <v>2082</v>
      </c>
      <c r="E328">
        <v>172.51499999999999</v>
      </c>
      <c r="F328">
        <v>175.10499999999999</v>
      </c>
      <c r="G328">
        <v>175.3</v>
      </c>
      <c r="H328">
        <v>175.32</v>
      </c>
      <c r="I328">
        <v>176.17</v>
      </c>
      <c r="J328">
        <v>177.26</v>
      </c>
      <c r="K328">
        <v>178.39099999999999</v>
      </c>
      <c r="L328">
        <v>181.27</v>
      </c>
    </row>
    <row r="329" spans="1:12" x14ac:dyDescent="0.25">
      <c r="A329" t="s">
        <v>309</v>
      </c>
      <c r="B329">
        <v>315</v>
      </c>
      <c r="C329" t="s">
        <v>2083</v>
      </c>
      <c r="D329" t="s">
        <v>2084</v>
      </c>
      <c r="E329">
        <v>173.35499999999999</v>
      </c>
    </row>
    <row r="330" spans="1:12" x14ac:dyDescent="0.25">
      <c r="A330" t="s">
        <v>309</v>
      </c>
      <c r="B330">
        <v>316</v>
      </c>
      <c r="C330" t="s">
        <v>2085</v>
      </c>
      <c r="D330" t="s">
        <v>2086</v>
      </c>
    </row>
    <row r="331" spans="1:12" x14ac:dyDescent="0.25">
      <c r="A331" t="s">
        <v>309</v>
      </c>
      <c r="B331">
        <v>317</v>
      </c>
      <c r="C331" t="s">
        <v>6653</v>
      </c>
      <c r="D331" t="s">
        <v>6654</v>
      </c>
    </row>
    <row r="332" spans="1:12" x14ac:dyDescent="0.25">
      <c r="A332" t="s">
        <v>309</v>
      </c>
      <c r="B332">
        <v>318</v>
      </c>
      <c r="C332" t="s">
        <v>2091</v>
      </c>
      <c r="D332" t="s">
        <v>2092</v>
      </c>
      <c r="E332">
        <v>173.31</v>
      </c>
    </row>
    <row r="333" spans="1:12" x14ac:dyDescent="0.25">
      <c r="A333" t="s">
        <v>317</v>
      </c>
      <c r="B333">
        <v>319</v>
      </c>
      <c r="C333" t="s">
        <v>2095</v>
      </c>
      <c r="D333" t="s">
        <v>2096</v>
      </c>
      <c r="E333">
        <v>73.099999999999994</v>
      </c>
    </row>
    <row r="334" spans="1:12" x14ac:dyDescent="0.25">
      <c r="A334" t="s">
        <v>309</v>
      </c>
      <c r="B334">
        <v>320</v>
      </c>
      <c r="C334" t="s">
        <v>2101</v>
      </c>
      <c r="D334" s="1" t="s">
        <v>15558</v>
      </c>
      <c r="E334">
        <v>172.51499999999999</v>
      </c>
    </row>
    <row r="335" spans="1:12" x14ac:dyDescent="0.25">
      <c r="A335" t="s">
        <v>309</v>
      </c>
      <c r="B335">
        <v>321</v>
      </c>
      <c r="C335" t="s">
        <v>2102</v>
      </c>
      <c r="D335" t="s">
        <v>2103</v>
      </c>
      <c r="E335">
        <v>172.51499999999999</v>
      </c>
    </row>
    <row r="336" spans="1:12" x14ac:dyDescent="0.25">
      <c r="A336" t="s">
        <v>309</v>
      </c>
      <c r="B336">
        <v>322</v>
      </c>
      <c r="C336" t="s">
        <v>2108</v>
      </c>
      <c r="D336" t="s">
        <v>2109</v>
      </c>
    </row>
    <row r="337" spans="1:5" x14ac:dyDescent="0.25">
      <c r="A337" t="s">
        <v>309</v>
      </c>
      <c r="B337">
        <v>323</v>
      </c>
      <c r="C337" t="s">
        <v>2110</v>
      </c>
      <c r="D337" t="s">
        <v>2111</v>
      </c>
    </row>
    <row r="338" spans="1:5" x14ac:dyDescent="0.25">
      <c r="A338" t="s">
        <v>309</v>
      </c>
      <c r="B338">
        <v>324</v>
      </c>
      <c r="C338" t="s">
        <v>2114</v>
      </c>
      <c r="D338" t="s">
        <v>2115</v>
      </c>
      <c r="E338">
        <v>172.51499999999999</v>
      </c>
    </row>
    <row r="339" spans="1:5" x14ac:dyDescent="0.25">
      <c r="A339" t="s">
        <v>309</v>
      </c>
      <c r="B339">
        <v>325</v>
      </c>
      <c r="C339" t="s">
        <v>2116</v>
      </c>
      <c r="D339" t="s">
        <v>2117</v>
      </c>
      <c r="E339">
        <v>172.51499999999999</v>
      </c>
    </row>
    <row r="340" spans="1:5" x14ac:dyDescent="0.25">
      <c r="A340" t="s">
        <v>309</v>
      </c>
      <c r="B340">
        <v>326</v>
      </c>
      <c r="C340" t="s">
        <v>2120</v>
      </c>
      <c r="D340" t="s">
        <v>2121</v>
      </c>
      <c r="E340">
        <v>172.51499999999999</v>
      </c>
    </row>
    <row r="341" spans="1:5" x14ac:dyDescent="0.25">
      <c r="A341" t="s">
        <v>309</v>
      </c>
      <c r="B341">
        <v>327</v>
      </c>
      <c r="C341" t="s">
        <v>2122</v>
      </c>
      <c r="D341" t="s">
        <v>2123</v>
      </c>
      <c r="E341">
        <v>172.51499999999999</v>
      </c>
    </row>
    <row r="342" spans="1:5" x14ac:dyDescent="0.25">
      <c r="A342" t="s">
        <v>309</v>
      </c>
      <c r="B342">
        <v>328</v>
      </c>
      <c r="C342" t="s">
        <v>2128</v>
      </c>
      <c r="D342" t="s">
        <v>2129</v>
      </c>
    </row>
    <row r="343" spans="1:5" x14ac:dyDescent="0.25">
      <c r="A343" t="s">
        <v>309</v>
      </c>
      <c r="B343">
        <v>329</v>
      </c>
      <c r="C343" t="s">
        <v>2138</v>
      </c>
      <c r="D343" t="s">
        <v>2139</v>
      </c>
      <c r="E343">
        <v>172.51499999999999</v>
      </c>
    </row>
    <row r="344" spans="1:5" x14ac:dyDescent="0.25">
      <c r="A344" t="s">
        <v>315</v>
      </c>
      <c r="B344">
        <v>330</v>
      </c>
      <c r="C344" t="s">
        <v>2140</v>
      </c>
      <c r="D344" t="s">
        <v>2141</v>
      </c>
      <c r="E344">
        <v>172.51499999999999</v>
      </c>
    </row>
    <row r="345" spans="1:5" x14ac:dyDescent="0.25">
      <c r="A345" t="s">
        <v>309</v>
      </c>
      <c r="B345">
        <v>331</v>
      </c>
      <c r="C345" t="s">
        <v>2142</v>
      </c>
      <c r="D345" t="s">
        <v>2143</v>
      </c>
      <c r="E345">
        <v>172.51499999999999</v>
      </c>
    </row>
    <row r="346" spans="1:5" x14ac:dyDescent="0.25">
      <c r="A346" t="s">
        <v>309</v>
      </c>
      <c r="B346">
        <v>332</v>
      </c>
      <c r="C346" t="s">
        <v>2144</v>
      </c>
      <c r="D346" t="s">
        <v>2145</v>
      </c>
    </row>
    <row r="347" spans="1:5" x14ac:dyDescent="0.25">
      <c r="A347" t="s">
        <v>309</v>
      </c>
      <c r="B347">
        <v>333</v>
      </c>
      <c r="C347" t="s">
        <v>2168</v>
      </c>
      <c r="D347" t="s">
        <v>2169</v>
      </c>
    </row>
    <row r="348" spans="1:5" x14ac:dyDescent="0.25">
      <c r="A348" t="s">
        <v>309</v>
      </c>
      <c r="B348">
        <v>334</v>
      </c>
      <c r="C348" t="s">
        <v>2154</v>
      </c>
      <c r="D348" t="s">
        <v>2155</v>
      </c>
    </row>
    <row r="349" spans="1:5" x14ac:dyDescent="0.25">
      <c r="A349" t="s">
        <v>309</v>
      </c>
      <c r="B349">
        <v>335</v>
      </c>
      <c r="C349" t="s">
        <v>2136</v>
      </c>
      <c r="D349" t="s">
        <v>2137</v>
      </c>
    </row>
    <row r="350" spans="1:5" x14ac:dyDescent="0.25">
      <c r="A350" t="s">
        <v>309</v>
      </c>
      <c r="B350">
        <v>336</v>
      </c>
      <c r="C350" t="s">
        <v>2156</v>
      </c>
      <c r="D350" t="s">
        <v>2157</v>
      </c>
    </row>
    <row r="351" spans="1:5" x14ac:dyDescent="0.25">
      <c r="A351" t="s">
        <v>309</v>
      </c>
      <c r="B351">
        <v>337</v>
      </c>
      <c r="C351" t="s">
        <v>2160</v>
      </c>
      <c r="D351" t="s">
        <v>2161</v>
      </c>
    </row>
    <row r="352" spans="1:5" x14ac:dyDescent="0.25">
      <c r="A352" t="s">
        <v>315</v>
      </c>
      <c r="B352">
        <v>338</v>
      </c>
      <c r="C352" t="s">
        <v>2178</v>
      </c>
      <c r="D352" t="s">
        <v>2179</v>
      </c>
    </row>
    <row r="353" spans="1:5" x14ac:dyDescent="0.25">
      <c r="A353" t="s">
        <v>309</v>
      </c>
      <c r="B353">
        <v>339</v>
      </c>
      <c r="C353" t="s">
        <v>2216</v>
      </c>
      <c r="D353" t="s">
        <v>2217</v>
      </c>
      <c r="E353">
        <v>172.51499999999999</v>
      </c>
    </row>
    <row r="354" spans="1:5" x14ac:dyDescent="0.25">
      <c r="A354" t="s">
        <v>309</v>
      </c>
      <c r="B354">
        <v>340</v>
      </c>
      <c r="C354" t="s">
        <v>2218</v>
      </c>
      <c r="D354" t="s">
        <v>2219</v>
      </c>
      <c r="E354">
        <v>172.51499999999999</v>
      </c>
    </row>
    <row r="355" spans="1:5" x14ac:dyDescent="0.25">
      <c r="A355" t="s">
        <v>309</v>
      </c>
      <c r="B355">
        <v>341</v>
      </c>
      <c r="C355" t="s">
        <v>2224</v>
      </c>
      <c r="D355" t="s">
        <v>2225</v>
      </c>
    </row>
    <row r="356" spans="1:5" x14ac:dyDescent="0.25">
      <c r="A356" t="s">
        <v>309</v>
      </c>
      <c r="B356">
        <v>342</v>
      </c>
      <c r="C356" t="s">
        <v>2228</v>
      </c>
      <c r="D356" t="s">
        <v>2229</v>
      </c>
    </row>
    <row r="357" spans="1:5" x14ac:dyDescent="0.25">
      <c r="A357" t="s">
        <v>309</v>
      </c>
      <c r="B357">
        <v>343</v>
      </c>
      <c r="C357" t="s">
        <v>2232</v>
      </c>
      <c r="D357" t="s">
        <v>2233</v>
      </c>
    </row>
    <row r="358" spans="1:5" x14ac:dyDescent="0.25">
      <c r="A358" t="s">
        <v>309</v>
      </c>
      <c r="B358">
        <v>344</v>
      </c>
      <c r="C358" t="s">
        <v>2236</v>
      </c>
      <c r="D358" t="s">
        <v>2237</v>
      </c>
      <c r="E358">
        <v>172.51499999999999</v>
      </c>
    </row>
    <row r="359" spans="1:5" x14ac:dyDescent="0.25">
      <c r="A359" t="s">
        <v>309</v>
      </c>
      <c r="B359">
        <v>345</v>
      </c>
      <c r="C359" t="s">
        <v>2238</v>
      </c>
      <c r="D359" t="s">
        <v>2239</v>
      </c>
    </row>
    <row r="360" spans="1:5" x14ac:dyDescent="0.25">
      <c r="A360" t="s">
        <v>309</v>
      </c>
      <c r="B360">
        <v>346</v>
      </c>
      <c r="C360" t="s">
        <v>2240</v>
      </c>
      <c r="D360" t="s">
        <v>2241</v>
      </c>
    </row>
    <row r="361" spans="1:5" x14ac:dyDescent="0.25">
      <c r="A361" t="s">
        <v>309</v>
      </c>
      <c r="B361">
        <v>347</v>
      </c>
      <c r="C361" t="s">
        <v>2250</v>
      </c>
      <c r="D361" t="s">
        <v>2251</v>
      </c>
    </row>
    <row r="362" spans="1:5" x14ac:dyDescent="0.25">
      <c r="A362" t="s">
        <v>309</v>
      </c>
      <c r="B362">
        <v>348</v>
      </c>
      <c r="C362" t="s">
        <v>2252</v>
      </c>
      <c r="D362" t="s">
        <v>2253</v>
      </c>
    </row>
    <row r="363" spans="1:5" x14ac:dyDescent="0.25">
      <c r="A363" t="s">
        <v>315</v>
      </c>
      <c r="B363">
        <v>349</v>
      </c>
      <c r="C363" t="s">
        <v>2254</v>
      </c>
      <c r="D363" t="s">
        <v>2255</v>
      </c>
    </row>
    <row r="364" spans="1:5" x14ac:dyDescent="0.25">
      <c r="A364" t="s">
        <v>309</v>
      </c>
      <c r="B364">
        <v>350</v>
      </c>
      <c r="C364" t="s">
        <v>2260</v>
      </c>
      <c r="D364" t="s">
        <v>2261</v>
      </c>
      <c r="E364">
        <v>172.51499999999999</v>
      </c>
    </row>
    <row r="365" spans="1:5" x14ac:dyDescent="0.25">
      <c r="A365" t="s">
        <v>309</v>
      </c>
      <c r="B365">
        <v>351</v>
      </c>
      <c r="C365" t="s">
        <v>2264</v>
      </c>
      <c r="D365" t="s">
        <v>2265</v>
      </c>
    </row>
    <row r="366" spans="1:5" x14ac:dyDescent="0.25">
      <c r="A366" t="s">
        <v>309</v>
      </c>
      <c r="B366">
        <v>352</v>
      </c>
      <c r="C366" t="s">
        <v>2262</v>
      </c>
      <c r="D366" t="s">
        <v>2263</v>
      </c>
    </row>
    <row r="367" spans="1:5" x14ac:dyDescent="0.25">
      <c r="A367" t="s">
        <v>309</v>
      </c>
      <c r="B367">
        <v>353</v>
      </c>
      <c r="C367" t="s">
        <v>2268</v>
      </c>
      <c r="D367" t="s">
        <v>2269</v>
      </c>
      <c r="E367">
        <v>173.4</v>
      </c>
    </row>
    <row r="368" spans="1:5" x14ac:dyDescent="0.25">
      <c r="A368" t="s">
        <v>309</v>
      </c>
      <c r="B368">
        <v>354</v>
      </c>
      <c r="C368" t="s">
        <v>2274</v>
      </c>
      <c r="D368" t="s">
        <v>2275</v>
      </c>
    </row>
    <row r="369" spans="1:5" x14ac:dyDescent="0.25">
      <c r="A369" t="s">
        <v>309</v>
      </c>
      <c r="B369">
        <v>355</v>
      </c>
      <c r="C369" t="s">
        <v>2285</v>
      </c>
      <c r="D369" t="s">
        <v>2286</v>
      </c>
    </row>
    <row r="370" spans="1:5" x14ac:dyDescent="0.25">
      <c r="A370" t="s">
        <v>309</v>
      </c>
      <c r="B370">
        <v>356</v>
      </c>
      <c r="C370" t="s">
        <v>2291</v>
      </c>
      <c r="D370" t="s">
        <v>2292</v>
      </c>
    </row>
    <row r="371" spans="1:5" x14ac:dyDescent="0.25">
      <c r="A371" t="s">
        <v>309</v>
      </c>
      <c r="B371">
        <v>357</v>
      </c>
      <c r="C371" t="s">
        <v>2295</v>
      </c>
      <c r="D371" t="s">
        <v>2296</v>
      </c>
    </row>
    <row r="372" spans="1:5" x14ac:dyDescent="0.25">
      <c r="A372" t="s">
        <v>309</v>
      </c>
      <c r="B372">
        <v>358</v>
      </c>
      <c r="C372" t="s">
        <v>2193</v>
      </c>
      <c r="D372" t="s">
        <v>2194</v>
      </c>
      <c r="E372">
        <v>175.10499999999999</v>
      </c>
    </row>
    <row r="373" spans="1:5" x14ac:dyDescent="0.25">
      <c r="A373" t="s">
        <v>309</v>
      </c>
      <c r="B373">
        <v>359</v>
      </c>
      <c r="C373" t="s">
        <v>2299</v>
      </c>
      <c r="D373" t="s">
        <v>2300</v>
      </c>
      <c r="E373">
        <v>172.51499999999999</v>
      </c>
    </row>
    <row r="374" spans="1:5" x14ac:dyDescent="0.25">
      <c r="A374" t="s">
        <v>309</v>
      </c>
      <c r="B374">
        <v>360</v>
      </c>
      <c r="C374" t="s">
        <v>2305</v>
      </c>
      <c r="D374" t="s">
        <v>2306</v>
      </c>
    </row>
    <row r="375" spans="1:5" x14ac:dyDescent="0.25">
      <c r="A375" t="s">
        <v>309</v>
      </c>
      <c r="B375">
        <v>361</v>
      </c>
      <c r="C375" t="s">
        <v>2313</v>
      </c>
      <c r="D375" t="s">
        <v>2314</v>
      </c>
    </row>
    <row r="376" spans="1:5" x14ac:dyDescent="0.25">
      <c r="A376" t="s">
        <v>309</v>
      </c>
      <c r="B376">
        <v>362</v>
      </c>
      <c r="C376" t="s">
        <v>2325</v>
      </c>
      <c r="D376" t="s">
        <v>2326</v>
      </c>
    </row>
    <row r="377" spans="1:5" x14ac:dyDescent="0.25">
      <c r="A377" t="s">
        <v>309</v>
      </c>
      <c r="B377">
        <v>363</v>
      </c>
      <c r="C377" t="s">
        <v>2297</v>
      </c>
      <c r="D377" t="s">
        <v>2298</v>
      </c>
    </row>
    <row r="378" spans="1:5" x14ac:dyDescent="0.25">
      <c r="A378" t="s">
        <v>315</v>
      </c>
      <c r="B378">
        <v>364</v>
      </c>
      <c r="C378" t="s">
        <v>2347</v>
      </c>
      <c r="D378" t="s">
        <v>2348</v>
      </c>
    </row>
    <row r="379" spans="1:5" x14ac:dyDescent="0.25">
      <c r="A379" t="s">
        <v>309</v>
      </c>
      <c r="B379">
        <v>365</v>
      </c>
      <c r="C379" t="s">
        <v>2349</v>
      </c>
      <c r="D379" s="1" t="s">
        <v>15513</v>
      </c>
      <c r="E379">
        <v>172.51499999999999</v>
      </c>
    </row>
    <row r="380" spans="1:5" x14ac:dyDescent="0.25">
      <c r="A380" t="s">
        <v>309</v>
      </c>
      <c r="B380">
        <v>366</v>
      </c>
      <c r="C380" t="s">
        <v>2352</v>
      </c>
      <c r="D380" t="s">
        <v>2353</v>
      </c>
      <c r="E380">
        <v>172.51499999999999</v>
      </c>
    </row>
    <row r="381" spans="1:5" x14ac:dyDescent="0.25">
      <c r="A381" t="s">
        <v>309</v>
      </c>
      <c r="B381">
        <v>367</v>
      </c>
      <c r="C381" t="s">
        <v>2356</v>
      </c>
      <c r="D381" t="s">
        <v>2357</v>
      </c>
    </row>
    <row r="382" spans="1:5" x14ac:dyDescent="0.25">
      <c r="A382" t="s">
        <v>309</v>
      </c>
      <c r="B382">
        <v>368</v>
      </c>
      <c r="C382" t="s">
        <v>2360</v>
      </c>
      <c r="D382" t="s">
        <v>2361</v>
      </c>
    </row>
    <row r="383" spans="1:5" x14ac:dyDescent="0.25">
      <c r="A383" t="s">
        <v>309</v>
      </c>
      <c r="B383">
        <v>369</v>
      </c>
      <c r="C383" t="s">
        <v>2362</v>
      </c>
      <c r="D383" t="s">
        <v>2363</v>
      </c>
      <c r="E383">
        <v>172.51499999999999</v>
      </c>
    </row>
    <row r="384" spans="1:5" x14ac:dyDescent="0.25">
      <c r="A384" t="s">
        <v>309</v>
      </c>
      <c r="B384">
        <v>370</v>
      </c>
      <c r="C384" t="s">
        <v>2364</v>
      </c>
      <c r="D384" t="s">
        <v>2365</v>
      </c>
      <c r="E384">
        <v>172.51499999999999</v>
      </c>
    </row>
    <row r="385" spans="1:19" x14ac:dyDescent="0.25">
      <c r="A385" t="s">
        <v>309</v>
      </c>
      <c r="B385">
        <v>371</v>
      </c>
      <c r="C385" t="s">
        <v>2368</v>
      </c>
      <c r="D385" t="s">
        <v>2369</v>
      </c>
      <c r="E385">
        <v>172.51499999999999</v>
      </c>
    </row>
    <row r="386" spans="1:19" x14ac:dyDescent="0.25">
      <c r="A386" t="s">
        <v>309</v>
      </c>
      <c r="B386">
        <v>372</v>
      </c>
      <c r="C386" t="s">
        <v>2370</v>
      </c>
      <c r="D386" t="s">
        <v>2371</v>
      </c>
      <c r="E386">
        <v>172.51499999999999</v>
      </c>
    </row>
    <row r="387" spans="1:19" x14ac:dyDescent="0.25">
      <c r="A387" t="s">
        <v>309</v>
      </c>
      <c r="B387">
        <v>373</v>
      </c>
      <c r="C387" t="s">
        <v>2372</v>
      </c>
      <c r="D387" t="s">
        <v>2373</v>
      </c>
      <c r="E387">
        <v>145.18</v>
      </c>
      <c r="F387">
        <v>146.185</v>
      </c>
      <c r="G387">
        <v>173.34</v>
      </c>
      <c r="H387">
        <v>175.10499999999999</v>
      </c>
      <c r="I387">
        <v>175.3</v>
      </c>
      <c r="J387">
        <v>176.17</v>
      </c>
      <c r="K387">
        <v>176.18</v>
      </c>
      <c r="L387">
        <v>176.2</v>
      </c>
      <c r="M387">
        <v>176.21</v>
      </c>
      <c r="N387">
        <v>177.12</v>
      </c>
      <c r="O387">
        <v>177.226</v>
      </c>
      <c r="P387">
        <v>177.28</v>
      </c>
      <c r="Q387">
        <v>178.357</v>
      </c>
      <c r="R387">
        <v>178.39099999999999</v>
      </c>
      <c r="S387">
        <v>181.28</v>
      </c>
    </row>
    <row r="388" spans="1:19" x14ac:dyDescent="0.25">
      <c r="A388" t="s">
        <v>309</v>
      </c>
      <c r="B388">
        <v>374</v>
      </c>
      <c r="C388" t="s">
        <v>2378</v>
      </c>
      <c r="D388" t="s">
        <v>2379</v>
      </c>
    </row>
    <row r="389" spans="1:19" x14ac:dyDescent="0.25">
      <c r="A389" t="s">
        <v>309</v>
      </c>
      <c r="B389">
        <v>375</v>
      </c>
      <c r="C389" t="s">
        <v>2374</v>
      </c>
      <c r="D389" t="s">
        <v>2375</v>
      </c>
    </row>
    <row r="390" spans="1:19" x14ac:dyDescent="0.25">
      <c r="A390" t="s">
        <v>309</v>
      </c>
      <c r="B390">
        <v>376</v>
      </c>
      <c r="C390" t="s">
        <v>2376</v>
      </c>
      <c r="D390" t="s">
        <v>2377</v>
      </c>
    </row>
    <row r="391" spans="1:19" x14ac:dyDescent="0.25">
      <c r="A391" t="s">
        <v>309</v>
      </c>
      <c r="B391">
        <v>377</v>
      </c>
      <c r="C391" t="s">
        <v>2380</v>
      </c>
      <c r="D391" t="s">
        <v>2381</v>
      </c>
    </row>
    <row r="392" spans="1:19" x14ac:dyDescent="0.25">
      <c r="A392" t="s">
        <v>315</v>
      </c>
      <c r="B392">
        <v>378</v>
      </c>
      <c r="C392" t="s">
        <v>2384</v>
      </c>
      <c r="D392" t="s">
        <v>2385</v>
      </c>
    </row>
    <row r="393" spans="1:19" x14ac:dyDescent="0.25">
      <c r="A393" t="s">
        <v>309</v>
      </c>
      <c r="B393">
        <v>379</v>
      </c>
      <c r="C393" t="s">
        <v>2386</v>
      </c>
      <c r="D393" t="s">
        <v>2387</v>
      </c>
    </row>
    <row r="394" spans="1:19" x14ac:dyDescent="0.25">
      <c r="A394" t="s">
        <v>309</v>
      </c>
      <c r="B394">
        <v>380</v>
      </c>
      <c r="C394" t="s">
        <v>2388</v>
      </c>
      <c r="D394" t="s">
        <v>2389</v>
      </c>
      <c r="E394">
        <v>172.51499999999999</v>
      </c>
    </row>
    <row r="395" spans="1:19" x14ac:dyDescent="0.25">
      <c r="A395" t="s">
        <v>309</v>
      </c>
      <c r="B395">
        <v>381</v>
      </c>
      <c r="C395" t="s">
        <v>2394</v>
      </c>
      <c r="D395" t="s">
        <v>2395</v>
      </c>
    </row>
    <row r="396" spans="1:19" x14ac:dyDescent="0.25">
      <c r="A396" t="s">
        <v>315</v>
      </c>
      <c r="B396">
        <v>382</v>
      </c>
      <c r="C396" t="s">
        <v>3194</v>
      </c>
      <c r="D396" t="s">
        <v>3195</v>
      </c>
    </row>
    <row r="397" spans="1:19" x14ac:dyDescent="0.25">
      <c r="A397" t="s">
        <v>309</v>
      </c>
      <c r="B397">
        <v>383</v>
      </c>
      <c r="C397" t="s">
        <v>2398</v>
      </c>
      <c r="D397" t="s">
        <v>2399</v>
      </c>
    </row>
    <row r="398" spans="1:19" x14ac:dyDescent="0.25">
      <c r="A398" t="s">
        <v>309</v>
      </c>
      <c r="B398">
        <v>384</v>
      </c>
      <c r="C398" t="s">
        <v>2404</v>
      </c>
      <c r="D398" t="s">
        <v>2405</v>
      </c>
    </row>
    <row r="399" spans="1:19" x14ac:dyDescent="0.25">
      <c r="A399" t="s">
        <v>309</v>
      </c>
      <c r="B399">
        <v>385</v>
      </c>
      <c r="C399" t="s">
        <v>2406</v>
      </c>
      <c r="D399" t="s">
        <v>2407</v>
      </c>
    </row>
    <row r="400" spans="1:19" x14ac:dyDescent="0.25">
      <c r="A400" t="s">
        <v>309</v>
      </c>
      <c r="B400">
        <v>386</v>
      </c>
      <c r="C400" t="s">
        <v>2408</v>
      </c>
      <c r="D400" t="s">
        <v>2409</v>
      </c>
    </row>
    <row r="401" spans="1:11" x14ac:dyDescent="0.25">
      <c r="A401" t="s">
        <v>309</v>
      </c>
      <c r="B401">
        <v>387</v>
      </c>
      <c r="C401" t="s">
        <v>2412</v>
      </c>
      <c r="D401" t="s">
        <v>2413</v>
      </c>
    </row>
    <row r="402" spans="1:11" x14ac:dyDescent="0.25">
      <c r="A402" t="s">
        <v>309</v>
      </c>
      <c r="B402">
        <v>388</v>
      </c>
      <c r="C402" t="s">
        <v>2414</v>
      </c>
      <c r="D402" t="s">
        <v>2415</v>
      </c>
      <c r="E402">
        <v>172.51499999999999</v>
      </c>
    </row>
    <row r="403" spans="1:11" x14ac:dyDescent="0.25">
      <c r="A403" t="s">
        <v>309</v>
      </c>
      <c r="B403">
        <v>389</v>
      </c>
      <c r="C403" t="s">
        <v>2421</v>
      </c>
      <c r="D403" t="s">
        <v>2422</v>
      </c>
    </row>
    <row r="404" spans="1:11" x14ac:dyDescent="0.25">
      <c r="A404" t="s">
        <v>309</v>
      </c>
      <c r="B404">
        <v>390</v>
      </c>
      <c r="C404" t="s">
        <v>2427</v>
      </c>
      <c r="D404" t="s">
        <v>2428</v>
      </c>
      <c r="E404">
        <v>173.32</v>
      </c>
      <c r="F404">
        <v>175.10499999999999</v>
      </c>
      <c r="G404">
        <v>176.3</v>
      </c>
      <c r="H404">
        <v>178.31200000000001</v>
      </c>
      <c r="I404">
        <v>181.3</v>
      </c>
    </row>
    <row r="405" spans="1:11" x14ac:dyDescent="0.25">
      <c r="A405" t="s">
        <v>309</v>
      </c>
      <c r="B405">
        <v>391</v>
      </c>
      <c r="C405" t="s">
        <v>2429</v>
      </c>
      <c r="D405" t="s">
        <v>2430</v>
      </c>
      <c r="E405">
        <v>173.32</v>
      </c>
      <c r="F405">
        <v>176.18</v>
      </c>
      <c r="G405">
        <v>176.3</v>
      </c>
    </row>
    <row r="406" spans="1:11" x14ac:dyDescent="0.25">
      <c r="A406" t="s">
        <v>309</v>
      </c>
      <c r="B406">
        <v>392</v>
      </c>
      <c r="C406" t="s">
        <v>2431</v>
      </c>
      <c r="D406" s="1" t="s">
        <v>15557</v>
      </c>
      <c r="E406">
        <v>155.12</v>
      </c>
      <c r="F406">
        <v>155.13</v>
      </c>
      <c r="G406">
        <v>155.16999999999999</v>
      </c>
      <c r="H406">
        <v>155.19999999999999</v>
      </c>
      <c r="I406">
        <v>155.20099999999999</v>
      </c>
      <c r="J406">
        <v>170.6</v>
      </c>
      <c r="K406">
        <v>172.53</v>
      </c>
    </row>
    <row r="407" spans="1:11" x14ac:dyDescent="0.25">
      <c r="A407" t="s">
        <v>309</v>
      </c>
      <c r="B407">
        <v>393</v>
      </c>
      <c r="C407" t="s">
        <v>2432</v>
      </c>
      <c r="D407" t="s">
        <v>2433</v>
      </c>
      <c r="E407">
        <v>155.12</v>
      </c>
      <c r="F407">
        <v>155.13</v>
      </c>
      <c r="G407">
        <v>155.16999999999999</v>
      </c>
      <c r="H407">
        <v>155.19999999999999</v>
      </c>
      <c r="I407">
        <v>155.20099999999999</v>
      </c>
      <c r="J407">
        <v>170.6</v>
      </c>
      <c r="K407">
        <v>172.535</v>
      </c>
    </row>
    <row r="408" spans="1:11" x14ac:dyDescent="0.25">
      <c r="A408" t="s">
        <v>309</v>
      </c>
      <c r="B408">
        <v>394</v>
      </c>
      <c r="C408" t="s">
        <v>2434</v>
      </c>
      <c r="D408" t="s">
        <v>2435</v>
      </c>
    </row>
    <row r="409" spans="1:11" x14ac:dyDescent="0.25">
      <c r="A409" t="s">
        <v>309</v>
      </c>
      <c r="B409">
        <v>395</v>
      </c>
      <c r="C409" t="s">
        <v>7326</v>
      </c>
      <c r="D409" t="s">
        <v>7327</v>
      </c>
    </row>
    <row r="410" spans="1:11" x14ac:dyDescent="0.25">
      <c r="A410" t="s">
        <v>309</v>
      </c>
      <c r="B410">
        <v>396</v>
      </c>
      <c r="C410" t="s">
        <v>2442</v>
      </c>
      <c r="D410" t="s">
        <v>2443</v>
      </c>
    </row>
    <row r="411" spans="1:11" x14ac:dyDescent="0.25">
      <c r="A411" t="s">
        <v>309</v>
      </c>
      <c r="B411">
        <v>397</v>
      </c>
      <c r="C411" t="s">
        <v>2444</v>
      </c>
      <c r="D411" t="s">
        <v>2445</v>
      </c>
    </row>
    <row r="412" spans="1:11" x14ac:dyDescent="0.25">
      <c r="A412" t="s">
        <v>309</v>
      </c>
      <c r="B412">
        <v>398</v>
      </c>
      <c r="C412" t="s">
        <v>7722</v>
      </c>
      <c r="D412" t="s">
        <v>7723</v>
      </c>
    </row>
    <row r="413" spans="1:11" x14ac:dyDescent="0.25">
      <c r="A413" t="s">
        <v>309</v>
      </c>
      <c r="B413">
        <v>399</v>
      </c>
      <c r="C413" t="s">
        <v>2465</v>
      </c>
      <c r="D413" t="s">
        <v>2466</v>
      </c>
      <c r="E413">
        <v>172.51499999999999</v>
      </c>
    </row>
    <row r="414" spans="1:11" x14ac:dyDescent="0.25">
      <c r="A414" t="s">
        <v>309</v>
      </c>
      <c r="B414">
        <v>400</v>
      </c>
      <c r="C414" t="s">
        <v>2462</v>
      </c>
      <c r="D414" t="s">
        <v>2463</v>
      </c>
    </row>
    <row r="415" spans="1:11" x14ac:dyDescent="0.25">
      <c r="A415" t="s">
        <v>309</v>
      </c>
      <c r="B415">
        <v>401</v>
      </c>
      <c r="C415" t="s">
        <v>2464</v>
      </c>
      <c r="D415" s="1" t="s">
        <v>15487</v>
      </c>
      <c r="E415">
        <v>172.51499999999999</v>
      </c>
    </row>
    <row r="416" spans="1:11" x14ac:dyDescent="0.25">
      <c r="A416" t="s">
        <v>309</v>
      </c>
      <c r="B416">
        <v>402</v>
      </c>
      <c r="C416" t="s">
        <v>2471</v>
      </c>
      <c r="D416" t="s">
        <v>2472</v>
      </c>
      <c r="E416">
        <v>172.51499999999999</v>
      </c>
    </row>
    <row r="417" spans="1:18" x14ac:dyDescent="0.25">
      <c r="A417" t="s">
        <v>315</v>
      </c>
      <c r="B417">
        <v>403</v>
      </c>
      <c r="C417" t="s">
        <v>2479</v>
      </c>
      <c r="D417" t="s">
        <v>2480</v>
      </c>
      <c r="E417">
        <v>166.11</v>
      </c>
    </row>
    <row r="418" spans="1:18" x14ac:dyDescent="0.25">
      <c r="A418" t="s">
        <v>309</v>
      </c>
      <c r="B418">
        <v>404</v>
      </c>
      <c r="C418" t="s">
        <v>2481</v>
      </c>
      <c r="D418" t="s">
        <v>2482</v>
      </c>
    </row>
    <row r="419" spans="1:18" x14ac:dyDescent="0.25">
      <c r="A419" t="s">
        <v>309</v>
      </c>
      <c r="B419">
        <v>405</v>
      </c>
      <c r="C419" t="s">
        <v>2499</v>
      </c>
      <c r="D419" t="s">
        <v>2500</v>
      </c>
      <c r="E419">
        <v>155.19999999999999</v>
      </c>
      <c r="F419">
        <v>155.20099999999999</v>
      </c>
      <c r="G419">
        <v>161.173</v>
      </c>
      <c r="H419">
        <v>166.11</v>
      </c>
      <c r="I419">
        <v>169.11500000000001</v>
      </c>
      <c r="J419">
        <v>169.14</v>
      </c>
      <c r="K419">
        <v>169.15</v>
      </c>
      <c r="L419">
        <v>172.12</v>
      </c>
      <c r="M419">
        <v>172.13499999999999</v>
      </c>
      <c r="N419">
        <v>175.10499999999999</v>
      </c>
      <c r="O419">
        <v>176.17</v>
      </c>
      <c r="P419">
        <v>73.099999999999994</v>
      </c>
    </row>
    <row r="420" spans="1:18" x14ac:dyDescent="0.25">
      <c r="A420" t="s">
        <v>309</v>
      </c>
      <c r="B420">
        <v>406</v>
      </c>
      <c r="C420" t="s">
        <v>2501</v>
      </c>
      <c r="D420" t="s">
        <v>2502</v>
      </c>
      <c r="E420">
        <v>155.19999999999999</v>
      </c>
      <c r="F420">
        <v>169.11500000000001</v>
      </c>
      <c r="G420">
        <v>169.14</v>
      </c>
      <c r="H420">
        <v>169.15</v>
      </c>
      <c r="I420">
        <v>172.12</v>
      </c>
      <c r="J420">
        <v>172.13499999999999</v>
      </c>
      <c r="K420">
        <v>175.10499999999999</v>
      </c>
      <c r="L420">
        <v>176.15</v>
      </c>
      <c r="M420">
        <v>176.17</v>
      </c>
      <c r="N420">
        <v>177.12</v>
      </c>
      <c r="O420">
        <v>178.101</v>
      </c>
      <c r="P420">
        <v>178.357</v>
      </c>
      <c r="Q420">
        <v>573.36</v>
      </c>
      <c r="R420">
        <v>73.099999999999994</v>
      </c>
    </row>
    <row r="421" spans="1:18" x14ac:dyDescent="0.25">
      <c r="A421" t="s">
        <v>309</v>
      </c>
      <c r="B421">
        <v>407</v>
      </c>
      <c r="C421" t="s">
        <v>2505</v>
      </c>
      <c r="D421" t="s">
        <v>2506</v>
      </c>
      <c r="E421">
        <v>173.31</v>
      </c>
      <c r="F421">
        <v>173.315</v>
      </c>
      <c r="G421">
        <v>175.10499999999999</v>
      </c>
      <c r="H421">
        <v>175.125</v>
      </c>
      <c r="I421">
        <v>175.3</v>
      </c>
      <c r="J421">
        <v>176.15</v>
      </c>
      <c r="K421">
        <v>176.17</v>
      </c>
      <c r="L421">
        <v>176.21</v>
      </c>
      <c r="M421">
        <v>178.101</v>
      </c>
      <c r="N421">
        <v>178.39099999999999</v>
      </c>
    </row>
    <row r="422" spans="1:18" x14ac:dyDescent="0.25">
      <c r="A422" t="s">
        <v>309</v>
      </c>
      <c r="B422">
        <v>408</v>
      </c>
      <c r="C422" t="s">
        <v>2555</v>
      </c>
      <c r="D422" t="s">
        <v>2556</v>
      </c>
      <c r="E422">
        <v>172.51499999999999</v>
      </c>
    </row>
    <row r="423" spans="1:18" x14ac:dyDescent="0.25">
      <c r="A423" t="s">
        <v>315</v>
      </c>
      <c r="B423">
        <v>409</v>
      </c>
      <c r="C423" t="s">
        <v>2557</v>
      </c>
      <c r="D423" t="s">
        <v>2558</v>
      </c>
    </row>
    <row r="424" spans="1:18" x14ac:dyDescent="0.25">
      <c r="A424" t="s">
        <v>309</v>
      </c>
      <c r="B424">
        <v>410</v>
      </c>
      <c r="C424" t="s">
        <v>2565</v>
      </c>
      <c r="D424" t="s">
        <v>2566</v>
      </c>
      <c r="E424">
        <v>172.51499999999999</v>
      </c>
    </row>
    <row r="425" spans="1:18" x14ac:dyDescent="0.25">
      <c r="A425" t="s">
        <v>309</v>
      </c>
      <c r="B425">
        <v>411</v>
      </c>
      <c r="C425" t="s">
        <v>2575</v>
      </c>
      <c r="D425" t="s">
        <v>2576</v>
      </c>
    </row>
    <row r="426" spans="1:18" x14ac:dyDescent="0.25">
      <c r="A426" t="s">
        <v>309</v>
      </c>
      <c r="B426">
        <v>412</v>
      </c>
      <c r="C426" t="s">
        <v>2577</v>
      </c>
      <c r="D426" t="s">
        <v>2578</v>
      </c>
      <c r="E426">
        <v>172.14</v>
      </c>
      <c r="F426">
        <v>177.26</v>
      </c>
      <c r="G426">
        <v>73.275000000000006</v>
      </c>
      <c r="H426">
        <v>73.295000000000002</v>
      </c>
    </row>
    <row r="427" spans="1:18" x14ac:dyDescent="0.25">
      <c r="A427" t="s">
        <v>309</v>
      </c>
      <c r="B427">
        <v>413</v>
      </c>
      <c r="C427" t="s">
        <v>2579</v>
      </c>
      <c r="D427" t="s">
        <v>2580</v>
      </c>
    </row>
    <row r="428" spans="1:18" x14ac:dyDescent="0.25">
      <c r="A428" t="s">
        <v>315</v>
      </c>
      <c r="B428">
        <v>414</v>
      </c>
      <c r="C428" t="s">
        <v>2583</v>
      </c>
      <c r="D428" t="s">
        <v>2584</v>
      </c>
    </row>
    <row r="429" spans="1:18" x14ac:dyDescent="0.25">
      <c r="A429" t="s">
        <v>309</v>
      </c>
      <c r="B429">
        <v>415</v>
      </c>
      <c r="C429" t="s">
        <v>2587</v>
      </c>
      <c r="D429" t="s">
        <v>2588</v>
      </c>
      <c r="E429">
        <v>172.56</v>
      </c>
      <c r="F429">
        <v>172.85900000000001</v>
      </c>
      <c r="G429">
        <v>173.22800000000001</v>
      </c>
      <c r="H429">
        <v>175.32</v>
      </c>
      <c r="I429">
        <v>177.12</v>
      </c>
      <c r="J429">
        <v>182.6</v>
      </c>
      <c r="K429">
        <v>73.099999999999994</v>
      </c>
    </row>
    <row r="430" spans="1:18" x14ac:dyDescent="0.25">
      <c r="A430" t="s">
        <v>309</v>
      </c>
      <c r="B430">
        <v>416</v>
      </c>
      <c r="C430" t="s">
        <v>2591</v>
      </c>
      <c r="D430" t="s">
        <v>2592</v>
      </c>
      <c r="E430">
        <v>172.51499999999999</v>
      </c>
      <c r="F430">
        <v>175.3</v>
      </c>
    </row>
    <row r="431" spans="1:18" x14ac:dyDescent="0.25">
      <c r="A431" t="s">
        <v>309</v>
      </c>
      <c r="B431">
        <v>417</v>
      </c>
      <c r="C431" t="s">
        <v>2606</v>
      </c>
      <c r="D431" t="s">
        <v>2607</v>
      </c>
      <c r="E431">
        <v>172.51499999999999</v>
      </c>
    </row>
    <row r="432" spans="1:18" x14ac:dyDescent="0.25">
      <c r="A432" t="s">
        <v>309</v>
      </c>
      <c r="B432">
        <v>418</v>
      </c>
      <c r="C432" t="s">
        <v>2608</v>
      </c>
      <c r="D432" t="s">
        <v>2609</v>
      </c>
    </row>
    <row r="433" spans="1:21" x14ac:dyDescent="0.25">
      <c r="A433" t="s">
        <v>309</v>
      </c>
      <c r="B433">
        <v>419</v>
      </c>
      <c r="C433" t="s">
        <v>2612</v>
      </c>
      <c r="D433" t="s">
        <v>2613</v>
      </c>
      <c r="E433">
        <v>172.51499999999999</v>
      </c>
    </row>
    <row r="434" spans="1:21" x14ac:dyDescent="0.25">
      <c r="A434" t="s">
        <v>309</v>
      </c>
      <c r="B434">
        <v>420</v>
      </c>
      <c r="C434" t="s">
        <v>2614</v>
      </c>
      <c r="D434" t="s">
        <v>2615</v>
      </c>
      <c r="E434">
        <v>172.51499999999999</v>
      </c>
      <c r="F434">
        <v>174.24199999999999</v>
      </c>
      <c r="G434">
        <v>175.10499999999999</v>
      </c>
      <c r="H434">
        <v>175.3</v>
      </c>
      <c r="I434">
        <v>175.32</v>
      </c>
      <c r="J434">
        <v>175.36</v>
      </c>
      <c r="K434">
        <v>176.17</v>
      </c>
      <c r="L434">
        <v>177.101</v>
      </c>
      <c r="M434">
        <v>177.12</v>
      </c>
      <c r="N434">
        <v>177.16300000000001</v>
      </c>
      <c r="O434">
        <v>178.37899999999999</v>
      </c>
    </row>
    <row r="435" spans="1:21" x14ac:dyDescent="0.25">
      <c r="A435" t="s">
        <v>311</v>
      </c>
      <c r="B435">
        <v>421</v>
      </c>
      <c r="C435" t="s">
        <v>2616</v>
      </c>
      <c r="D435" t="s">
        <v>2617</v>
      </c>
      <c r="E435">
        <v>169.17500000000001</v>
      </c>
      <c r="F435">
        <v>169.17599999999999</v>
      </c>
      <c r="G435">
        <v>169.17699999999999</v>
      </c>
      <c r="H435">
        <v>169.18100000000001</v>
      </c>
      <c r="I435">
        <v>172.34</v>
      </c>
      <c r="J435">
        <v>172.56</v>
      </c>
      <c r="K435">
        <v>172.58</v>
      </c>
      <c r="L435">
        <v>175.10499999999999</v>
      </c>
      <c r="M435">
        <v>176.18</v>
      </c>
      <c r="N435">
        <v>176.2</v>
      </c>
      <c r="O435">
        <v>177.12</v>
      </c>
      <c r="P435">
        <v>177.16499999999999</v>
      </c>
      <c r="Q435">
        <v>178.101</v>
      </c>
      <c r="R435">
        <v>184.1293</v>
      </c>
      <c r="S435">
        <v>73.3</v>
      </c>
      <c r="T435">
        <v>73.344999999999999</v>
      </c>
      <c r="U435">
        <v>73.614999999999995</v>
      </c>
    </row>
    <row r="436" spans="1:21" x14ac:dyDescent="0.25">
      <c r="A436" t="s">
        <v>309</v>
      </c>
      <c r="B436">
        <v>422</v>
      </c>
      <c r="C436" t="s">
        <v>2620</v>
      </c>
      <c r="D436" t="s">
        <v>2621</v>
      </c>
      <c r="E436">
        <v>172.51499999999999</v>
      </c>
    </row>
    <row r="437" spans="1:21" x14ac:dyDescent="0.25">
      <c r="A437" t="s">
        <v>309</v>
      </c>
      <c r="B437">
        <v>423</v>
      </c>
      <c r="C437" t="s">
        <v>2622</v>
      </c>
      <c r="D437" t="s">
        <v>2623</v>
      </c>
      <c r="E437">
        <v>172.51499999999999</v>
      </c>
    </row>
    <row r="438" spans="1:21" x14ac:dyDescent="0.25">
      <c r="A438" t="s">
        <v>309</v>
      </c>
      <c r="B438">
        <v>424</v>
      </c>
      <c r="C438" t="s">
        <v>2626</v>
      </c>
      <c r="D438" t="s">
        <v>2627</v>
      </c>
      <c r="E438">
        <v>172.51499999999999</v>
      </c>
    </row>
    <row r="439" spans="1:21" x14ac:dyDescent="0.25">
      <c r="A439" t="s">
        <v>309</v>
      </c>
      <c r="B439">
        <v>425</v>
      </c>
      <c r="C439" t="s">
        <v>2628</v>
      </c>
      <c r="D439" t="s">
        <v>2629</v>
      </c>
      <c r="E439">
        <v>172.51499999999999</v>
      </c>
    </row>
    <row r="440" spans="1:21" x14ac:dyDescent="0.25">
      <c r="A440" t="s">
        <v>315</v>
      </c>
      <c r="B440">
        <v>426</v>
      </c>
      <c r="C440" t="s">
        <v>593</v>
      </c>
      <c r="D440" t="s">
        <v>594</v>
      </c>
      <c r="E440">
        <v>172.51499999999999</v>
      </c>
    </row>
    <row r="441" spans="1:21" x14ac:dyDescent="0.25">
      <c r="A441" t="s">
        <v>309</v>
      </c>
      <c r="B441">
        <v>427</v>
      </c>
      <c r="C441" t="s">
        <v>2632</v>
      </c>
      <c r="D441" t="s">
        <v>2633</v>
      </c>
      <c r="E441">
        <v>172.51499999999999</v>
      </c>
    </row>
    <row r="442" spans="1:21" x14ac:dyDescent="0.25">
      <c r="A442" t="s">
        <v>309</v>
      </c>
      <c r="B442">
        <v>428</v>
      </c>
      <c r="C442" t="s">
        <v>2634</v>
      </c>
      <c r="D442" t="s">
        <v>2635</v>
      </c>
      <c r="E442">
        <v>172.51499999999999</v>
      </c>
    </row>
    <row r="443" spans="1:21" x14ac:dyDescent="0.25">
      <c r="A443" t="s">
        <v>309</v>
      </c>
      <c r="B443">
        <v>429</v>
      </c>
      <c r="C443" t="s">
        <v>2636</v>
      </c>
      <c r="D443" t="s">
        <v>2637</v>
      </c>
      <c r="E443">
        <v>182.6</v>
      </c>
    </row>
    <row r="444" spans="1:21" x14ac:dyDescent="0.25">
      <c r="A444" t="s">
        <v>309</v>
      </c>
      <c r="B444">
        <v>430</v>
      </c>
      <c r="C444" t="s">
        <v>2640</v>
      </c>
      <c r="D444" t="s">
        <v>2641</v>
      </c>
      <c r="E444">
        <v>172.51499999999999</v>
      </c>
    </row>
    <row r="445" spans="1:21" x14ac:dyDescent="0.25">
      <c r="A445" t="s">
        <v>309</v>
      </c>
      <c r="B445">
        <v>431</v>
      </c>
      <c r="C445" t="s">
        <v>2644</v>
      </c>
      <c r="D445" t="s">
        <v>2645</v>
      </c>
      <c r="E445">
        <v>172.51499999999999</v>
      </c>
    </row>
    <row r="446" spans="1:21" x14ac:dyDescent="0.25">
      <c r="A446" t="s">
        <v>309</v>
      </c>
      <c r="B446">
        <v>432</v>
      </c>
      <c r="C446" t="s">
        <v>2646</v>
      </c>
      <c r="D446" t="s">
        <v>2647</v>
      </c>
      <c r="E446">
        <v>172.51499999999999</v>
      </c>
    </row>
    <row r="447" spans="1:21" x14ac:dyDescent="0.25">
      <c r="A447" t="s">
        <v>309</v>
      </c>
      <c r="B447">
        <v>433</v>
      </c>
      <c r="C447" t="s">
        <v>2648</v>
      </c>
      <c r="D447" t="s">
        <v>2649</v>
      </c>
    </row>
    <row r="448" spans="1:21" x14ac:dyDescent="0.25">
      <c r="A448" t="s">
        <v>309</v>
      </c>
      <c r="B448">
        <v>434</v>
      </c>
      <c r="C448" t="s">
        <v>2650</v>
      </c>
      <c r="D448" t="s">
        <v>2651</v>
      </c>
      <c r="E448">
        <v>172.51499999999999</v>
      </c>
    </row>
    <row r="449" spans="1:12" x14ac:dyDescent="0.25">
      <c r="A449" t="s">
        <v>309</v>
      </c>
      <c r="B449">
        <v>435</v>
      </c>
      <c r="C449" t="s">
        <v>2652</v>
      </c>
      <c r="D449" t="s">
        <v>2653</v>
      </c>
    </row>
    <row r="450" spans="1:12" x14ac:dyDescent="0.25">
      <c r="A450" t="s">
        <v>309</v>
      </c>
      <c r="B450">
        <v>436</v>
      </c>
      <c r="C450" t="s">
        <v>2654</v>
      </c>
      <c r="D450" t="s">
        <v>2655</v>
      </c>
      <c r="E450">
        <v>172.51499999999999</v>
      </c>
    </row>
    <row r="451" spans="1:12" x14ac:dyDescent="0.25">
      <c r="A451" t="s">
        <v>309</v>
      </c>
      <c r="B451">
        <v>437</v>
      </c>
      <c r="C451" t="s">
        <v>2658</v>
      </c>
      <c r="D451" t="s">
        <v>2659</v>
      </c>
    </row>
    <row r="452" spans="1:12" x14ac:dyDescent="0.25">
      <c r="A452" t="s">
        <v>309</v>
      </c>
      <c r="B452">
        <v>438</v>
      </c>
      <c r="C452" t="s">
        <v>2660</v>
      </c>
      <c r="D452" t="s">
        <v>2661</v>
      </c>
    </row>
    <row r="453" spans="1:12" x14ac:dyDescent="0.25">
      <c r="A453" t="s">
        <v>309</v>
      </c>
      <c r="B453">
        <v>439</v>
      </c>
      <c r="C453" t="s">
        <v>2900</v>
      </c>
      <c r="D453" t="s">
        <v>2901</v>
      </c>
    </row>
    <row r="454" spans="1:12" x14ac:dyDescent="0.25">
      <c r="A454" t="s">
        <v>309</v>
      </c>
      <c r="B454">
        <v>440</v>
      </c>
      <c r="C454" t="s">
        <v>2672</v>
      </c>
      <c r="D454" t="s">
        <v>2673</v>
      </c>
    </row>
    <row r="455" spans="1:12" x14ac:dyDescent="0.25">
      <c r="A455" t="s">
        <v>315</v>
      </c>
      <c r="B455">
        <v>441</v>
      </c>
      <c r="C455" t="s">
        <v>2676</v>
      </c>
      <c r="D455" t="s">
        <v>2677</v>
      </c>
    </row>
    <row r="456" spans="1:12" x14ac:dyDescent="0.25">
      <c r="A456" t="s">
        <v>309</v>
      </c>
      <c r="B456">
        <v>442</v>
      </c>
      <c r="C456" t="s">
        <v>2678</v>
      </c>
      <c r="D456" t="s">
        <v>2679</v>
      </c>
      <c r="E456">
        <v>173.32</v>
      </c>
      <c r="F456">
        <v>175.10499999999999</v>
      </c>
      <c r="G456">
        <v>175.3</v>
      </c>
      <c r="H456">
        <v>175.32</v>
      </c>
      <c r="I456">
        <v>176.18</v>
      </c>
      <c r="J456">
        <v>178.101</v>
      </c>
      <c r="K456">
        <v>178.31200000000001</v>
      </c>
      <c r="L456">
        <v>181.3</v>
      </c>
    </row>
    <row r="457" spans="1:12" x14ac:dyDescent="0.25">
      <c r="A457" t="s">
        <v>309</v>
      </c>
      <c r="B457">
        <v>443</v>
      </c>
      <c r="C457" t="s">
        <v>2630</v>
      </c>
      <c r="D457" t="s">
        <v>2631</v>
      </c>
      <c r="E457">
        <v>172.51499999999999</v>
      </c>
    </row>
    <row r="458" spans="1:12" x14ac:dyDescent="0.25">
      <c r="A458" t="s">
        <v>317</v>
      </c>
      <c r="B458">
        <v>444</v>
      </c>
      <c r="C458" t="s">
        <v>2684</v>
      </c>
      <c r="D458" t="s">
        <v>2685</v>
      </c>
      <c r="E458">
        <v>73.099999999999994</v>
      </c>
    </row>
    <row r="459" spans="1:12" x14ac:dyDescent="0.25">
      <c r="A459" t="s">
        <v>309</v>
      </c>
      <c r="B459">
        <v>445</v>
      </c>
      <c r="C459" t="s">
        <v>2686</v>
      </c>
      <c r="D459" t="s">
        <v>2687</v>
      </c>
      <c r="E459">
        <v>173.315</v>
      </c>
      <c r="F459">
        <v>175.10499999999999</v>
      </c>
      <c r="G459">
        <v>176.21</v>
      </c>
      <c r="H459">
        <v>177.16499999999999</v>
      </c>
      <c r="I459">
        <v>178.101</v>
      </c>
    </row>
    <row r="460" spans="1:12" x14ac:dyDescent="0.25">
      <c r="A460" t="s">
        <v>309</v>
      </c>
      <c r="B460">
        <v>446</v>
      </c>
      <c r="C460" t="s">
        <v>2688</v>
      </c>
      <c r="D460" t="s">
        <v>2689</v>
      </c>
      <c r="E460">
        <v>175.10499999999999</v>
      </c>
      <c r="F460">
        <v>177.26</v>
      </c>
      <c r="G460">
        <v>73.099999999999994</v>
      </c>
    </row>
    <row r="461" spans="1:12" x14ac:dyDescent="0.25">
      <c r="A461" t="s">
        <v>315</v>
      </c>
      <c r="B461">
        <v>447</v>
      </c>
      <c r="C461" t="s">
        <v>2692</v>
      </c>
      <c r="D461" t="s">
        <v>2693</v>
      </c>
      <c r="E461">
        <v>172.77</v>
      </c>
    </row>
    <row r="462" spans="1:12" x14ac:dyDescent="0.25">
      <c r="A462" t="s">
        <v>317</v>
      </c>
      <c r="B462">
        <v>448</v>
      </c>
      <c r="C462" t="s">
        <v>2694</v>
      </c>
      <c r="D462" t="s">
        <v>2695</v>
      </c>
      <c r="E462">
        <v>173.315</v>
      </c>
    </row>
    <row r="463" spans="1:12" x14ac:dyDescent="0.25">
      <c r="A463" t="s">
        <v>309</v>
      </c>
      <c r="B463">
        <v>449</v>
      </c>
      <c r="C463" t="s">
        <v>2704</v>
      </c>
      <c r="D463" s="1" t="s">
        <v>15553</v>
      </c>
      <c r="E463">
        <v>172.80799999999999</v>
      </c>
      <c r="F463">
        <v>173.34</v>
      </c>
      <c r="G463">
        <v>176.21</v>
      </c>
      <c r="H463">
        <v>177.12100000000001</v>
      </c>
      <c r="I463">
        <v>177.16800000000001</v>
      </c>
      <c r="J463">
        <v>178.101</v>
      </c>
      <c r="K463">
        <v>178.357</v>
      </c>
    </row>
    <row r="464" spans="1:12" x14ac:dyDescent="0.25">
      <c r="A464" t="s">
        <v>309</v>
      </c>
      <c r="B464">
        <v>450</v>
      </c>
      <c r="C464" t="s">
        <v>2713</v>
      </c>
      <c r="D464" t="s">
        <v>2714</v>
      </c>
    </row>
    <row r="465" spans="1:7" x14ac:dyDescent="0.25">
      <c r="A465" t="s">
        <v>309</v>
      </c>
      <c r="B465">
        <v>451</v>
      </c>
      <c r="C465" t="s">
        <v>2721</v>
      </c>
      <c r="D465" t="s">
        <v>2722</v>
      </c>
    </row>
    <row r="466" spans="1:7" x14ac:dyDescent="0.25">
      <c r="A466" t="s">
        <v>309</v>
      </c>
      <c r="B466">
        <v>452</v>
      </c>
      <c r="C466" t="s">
        <v>2727</v>
      </c>
      <c r="D466" t="s">
        <v>2728</v>
      </c>
      <c r="E466">
        <v>172.51499999999999</v>
      </c>
    </row>
    <row r="467" spans="1:7" x14ac:dyDescent="0.25">
      <c r="A467" t="s">
        <v>309</v>
      </c>
      <c r="B467">
        <v>453</v>
      </c>
      <c r="C467" t="s">
        <v>2729</v>
      </c>
      <c r="D467" t="s">
        <v>2730</v>
      </c>
      <c r="E467">
        <v>172.51499999999999</v>
      </c>
    </row>
    <row r="468" spans="1:7" x14ac:dyDescent="0.25">
      <c r="A468" t="s">
        <v>309</v>
      </c>
      <c r="B468">
        <v>454</v>
      </c>
      <c r="C468" t="s">
        <v>2737</v>
      </c>
      <c r="D468" t="s">
        <v>2738</v>
      </c>
      <c r="E468">
        <v>172.51499999999999</v>
      </c>
    </row>
    <row r="469" spans="1:7" x14ac:dyDescent="0.25">
      <c r="A469" t="s">
        <v>309</v>
      </c>
      <c r="B469">
        <v>455</v>
      </c>
      <c r="C469" t="s">
        <v>2739</v>
      </c>
      <c r="D469" t="s">
        <v>2740</v>
      </c>
      <c r="E469">
        <v>172.51499999999999</v>
      </c>
    </row>
    <row r="470" spans="1:7" x14ac:dyDescent="0.25">
      <c r="A470" t="s">
        <v>309</v>
      </c>
      <c r="B470">
        <v>456</v>
      </c>
      <c r="C470" t="s">
        <v>2741</v>
      </c>
      <c r="D470" t="s">
        <v>2742</v>
      </c>
      <c r="E470">
        <v>172.51499999999999</v>
      </c>
    </row>
    <row r="471" spans="1:7" x14ac:dyDescent="0.25">
      <c r="A471" t="s">
        <v>309</v>
      </c>
      <c r="B471">
        <v>457</v>
      </c>
      <c r="C471" t="s">
        <v>2747</v>
      </c>
      <c r="D471" t="s">
        <v>2748</v>
      </c>
      <c r="E471">
        <v>172.51499999999999</v>
      </c>
    </row>
    <row r="472" spans="1:7" x14ac:dyDescent="0.25">
      <c r="A472" t="s">
        <v>309</v>
      </c>
      <c r="B472">
        <v>458</v>
      </c>
      <c r="C472" t="s">
        <v>2749</v>
      </c>
      <c r="D472" t="s">
        <v>290</v>
      </c>
      <c r="E472">
        <v>176.18</v>
      </c>
      <c r="F472">
        <v>176.21</v>
      </c>
      <c r="G472">
        <v>177.12</v>
      </c>
    </row>
    <row r="473" spans="1:7" x14ac:dyDescent="0.25">
      <c r="A473" t="s">
        <v>309</v>
      </c>
      <c r="B473">
        <v>459</v>
      </c>
      <c r="C473" t="s">
        <v>2758</v>
      </c>
      <c r="D473" t="s">
        <v>2759</v>
      </c>
    </row>
    <row r="474" spans="1:7" x14ac:dyDescent="0.25">
      <c r="A474" t="s">
        <v>309</v>
      </c>
      <c r="B474">
        <v>460</v>
      </c>
      <c r="C474" t="s">
        <v>2756</v>
      </c>
      <c r="D474" t="s">
        <v>2757</v>
      </c>
    </row>
    <row r="475" spans="1:7" x14ac:dyDescent="0.25">
      <c r="A475" t="s">
        <v>309</v>
      </c>
      <c r="B475">
        <v>461</v>
      </c>
      <c r="C475" t="s">
        <v>2766</v>
      </c>
      <c r="D475" t="s">
        <v>2767</v>
      </c>
    </row>
    <row r="476" spans="1:7" x14ac:dyDescent="0.25">
      <c r="A476" t="s">
        <v>309</v>
      </c>
      <c r="B476">
        <v>462</v>
      </c>
      <c r="C476" t="s">
        <v>2768</v>
      </c>
      <c r="D476" t="s">
        <v>2769</v>
      </c>
    </row>
    <row r="477" spans="1:7" x14ac:dyDescent="0.25">
      <c r="A477" t="s">
        <v>309</v>
      </c>
      <c r="B477">
        <v>463</v>
      </c>
      <c r="C477" t="s">
        <v>2774</v>
      </c>
      <c r="D477" t="s">
        <v>2775</v>
      </c>
    </row>
    <row r="478" spans="1:7" x14ac:dyDescent="0.25">
      <c r="A478" t="s">
        <v>309</v>
      </c>
      <c r="B478">
        <v>464</v>
      </c>
      <c r="C478" t="s">
        <v>2778</v>
      </c>
      <c r="D478" t="s">
        <v>2779</v>
      </c>
    </row>
    <row r="479" spans="1:7" x14ac:dyDescent="0.25">
      <c r="A479" t="s">
        <v>309</v>
      </c>
      <c r="B479">
        <v>465</v>
      </c>
      <c r="C479" t="s">
        <v>2780</v>
      </c>
      <c r="D479" t="s">
        <v>2781</v>
      </c>
    </row>
    <row r="480" spans="1:7" x14ac:dyDescent="0.25">
      <c r="A480" t="s">
        <v>309</v>
      </c>
      <c r="B480">
        <v>466</v>
      </c>
      <c r="C480" t="s">
        <v>2784</v>
      </c>
      <c r="D480" t="s">
        <v>2785</v>
      </c>
    </row>
    <row r="481" spans="1:6" x14ac:dyDescent="0.25">
      <c r="A481" t="s">
        <v>309</v>
      </c>
      <c r="B481">
        <v>467</v>
      </c>
      <c r="C481" t="s">
        <v>2782</v>
      </c>
      <c r="D481" t="s">
        <v>2783</v>
      </c>
    </row>
    <row r="482" spans="1:6" x14ac:dyDescent="0.25">
      <c r="A482" t="s">
        <v>309</v>
      </c>
      <c r="B482">
        <v>468</v>
      </c>
      <c r="C482" t="s">
        <v>2794</v>
      </c>
      <c r="D482" t="s">
        <v>2795</v>
      </c>
      <c r="E482">
        <v>172.51499999999999</v>
      </c>
    </row>
    <row r="483" spans="1:6" x14ac:dyDescent="0.25">
      <c r="A483" t="s">
        <v>309</v>
      </c>
      <c r="B483">
        <v>469</v>
      </c>
      <c r="C483" t="s">
        <v>2796</v>
      </c>
      <c r="D483" t="s">
        <v>2797</v>
      </c>
    </row>
    <row r="484" spans="1:6" x14ac:dyDescent="0.25">
      <c r="A484" t="s">
        <v>309</v>
      </c>
      <c r="B484">
        <v>470</v>
      </c>
      <c r="C484" t="s">
        <v>2800</v>
      </c>
      <c r="D484" t="s">
        <v>2801</v>
      </c>
      <c r="E484">
        <v>172.51499999999999</v>
      </c>
    </row>
    <row r="485" spans="1:6" x14ac:dyDescent="0.25">
      <c r="A485" t="s">
        <v>309</v>
      </c>
      <c r="B485">
        <v>471</v>
      </c>
      <c r="C485" t="s">
        <v>2802</v>
      </c>
      <c r="D485" t="s">
        <v>2803</v>
      </c>
      <c r="E485">
        <v>172.51499999999999</v>
      </c>
      <c r="F485">
        <v>175.10499999999999</v>
      </c>
    </row>
    <row r="486" spans="1:6" x14ac:dyDescent="0.25">
      <c r="A486" t="s">
        <v>309</v>
      </c>
      <c r="B486">
        <v>472</v>
      </c>
      <c r="C486" t="s">
        <v>2804</v>
      </c>
      <c r="D486" t="s">
        <v>2805</v>
      </c>
      <c r="E486">
        <v>172.51499999999999</v>
      </c>
    </row>
    <row r="487" spans="1:6" x14ac:dyDescent="0.25">
      <c r="A487" t="s">
        <v>309</v>
      </c>
      <c r="B487">
        <v>473</v>
      </c>
      <c r="C487" t="s">
        <v>2806</v>
      </c>
      <c r="D487" t="s">
        <v>2807</v>
      </c>
      <c r="E487">
        <v>172.51499999999999</v>
      </c>
    </row>
    <row r="488" spans="1:6" x14ac:dyDescent="0.25">
      <c r="A488" t="s">
        <v>309</v>
      </c>
      <c r="B488">
        <v>474</v>
      </c>
      <c r="C488" t="s">
        <v>2812</v>
      </c>
      <c r="D488" s="1" t="s">
        <v>15481</v>
      </c>
      <c r="E488">
        <v>172.51499999999999</v>
      </c>
    </row>
    <row r="489" spans="1:6" x14ac:dyDescent="0.25">
      <c r="A489" t="s">
        <v>309</v>
      </c>
      <c r="B489">
        <v>475</v>
      </c>
      <c r="C489" t="s">
        <v>2822</v>
      </c>
      <c r="D489" t="s">
        <v>2823</v>
      </c>
    </row>
    <row r="490" spans="1:6" x14ac:dyDescent="0.25">
      <c r="A490" t="s">
        <v>309</v>
      </c>
      <c r="B490">
        <v>476</v>
      </c>
      <c r="C490" t="s">
        <v>2826</v>
      </c>
      <c r="D490" t="s">
        <v>2827</v>
      </c>
      <c r="E490">
        <v>172.51499999999999</v>
      </c>
    </row>
    <row r="491" spans="1:6" x14ac:dyDescent="0.25">
      <c r="A491" t="s">
        <v>309</v>
      </c>
      <c r="B491">
        <v>477</v>
      </c>
      <c r="C491" t="s">
        <v>2836</v>
      </c>
      <c r="D491" t="s">
        <v>2837</v>
      </c>
    </row>
    <row r="492" spans="1:6" x14ac:dyDescent="0.25">
      <c r="A492" t="s">
        <v>309</v>
      </c>
      <c r="B492">
        <v>478</v>
      </c>
      <c r="C492" t="s">
        <v>2838</v>
      </c>
      <c r="D492" t="s">
        <v>2839</v>
      </c>
    </row>
    <row r="493" spans="1:6" x14ac:dyDescent="0.25">
      <c r="A493" t="s">
        <v>309</v>
      </c>
      <c r="B493">
        <v>479</v>
      </c>
      <c r="C493" t="s">
        <v>2840</v>
      </c>
      <c r="D493" t="s">
        <v>2841</v>
      </c>
    </row>
    <row r="494" spans="1:6" x14ac:dyDescent="0.25">
      <c r="A494" t="s">
        <v>309</v>
      </c>
      <c r="B494">
        <v>480</v>
      </c>
      <c r="C494" t="s">
        <v>5270</v>
      </c>
      <c r="D494" t="s">
        <v>5271</v>
      </c>
      <c r="E494">
        <v>182.6</v>
      </c>
    </row>
    <row r="495" spans="1:6" x14ac:dyDescent="0.25">
      <c r="A495" t="s">
        <v>309</v>
      </c>
      <c r="B495">
        <v>481</v>
      </c>
      <c r="C495" t="s">
        <v>2846</v>
      </c>
      <c r="D495" t="s">
        <v>2847</v>
      </c>
    </row>
    <row r="496" spans="1:6" x14ac:dyDescent="0.25">
      <c r="A496" t="s">
        <v>309</v>
      </c>
      <c r="B496">
        <v>482</v>
      </c>
      <c r="C496" t="s">
        <v>2842</v>
      </c>
      <c r="D496" t="s">
        <v>2843</v>
      </c>
    </row>
    <row r="497" spans="1:5" x14ac:dyDescent="0.25">
      <c r="A497" t="s">
        <v>309</v>
      </c>
      <c r="B497">
        <v>483</v>
      </c>
      <c r="C497" t="s">
        <v>2848</v>
      </c>
      <c r="D497" t="s">
        <v>2849</v>
      </c>
    </row>
    <row r="498" spans="1:5" x14ac:dyDescent="0.25">
      <c r="A498" t="s">
        <v>309</v>
      </c>
      <c r="B498">
        <v>484</v>
      </c>
      <c r="C498" t="s">
        <v>2860</v>
      </c>
      <c r="D498" t="s">
        <v>2861</v>
      </c>
    </row>
    <row r="499" spans="1:5" x14ac:dyDescent="0.25">
      <c r="A499" t="s">
        <v>309</v>
      </c>
      <c r="B499">
        <v>485</v>
      </c>
      <c r="C499" t="s">
        <v>2868</v>
      </c>
      <c r="D499" t="s">
        <v>2869</v>
      </c>
    </row>
    <row r="500" spans="1:5" x14ac:dyDescent="0.25">
      <c r="A500" t="s">
        <v>309</v>
      </c>
      <c r="B500">
        <v>486</v>
      </c>
      <c r="C500" t="s">
        <v>2870</v>
      </c>
      <c r="D500" t="s">
        <v>2871</v>
      </c>
    </row>
    <row r="501" spans="1:5" x14ac:dyDescent="0.25">
      <c r="A501" t="s">
        <v>309</v>
      </c>
      <c r="B501">
        <v>487</v>
      </c>
      <c r="C501" t="s">
        <v>2872</v>
      </c>
      <c r="D501" t="s">
        <v>2873</v>
      </c>
      <c r="E501">
        <v>172.51499999999999</v>
      </c>
    </row>
    <row r="502" spans="1:5" x14ac:dyDescent="0.25">
      <c r="A502" t="s">
        <v>309</v>
      </c>
      <c r="B502">
        <v>488</v>
      </c>
      <c r="C502" t="s">
        <v>2874</v>
      </c>
      <c r="D502" t="s">
        <v>2875</v>
      </c>
      <c r="E502">
        <v>172.51499999999999</v>
      </c>
    </row>
    <row r="503" spans="1:5" x14ac:dyDescent="0.25">
      <c r="A503" t="s">
        <v>309</v>
      </c>
      <c r="B503">
        <v>489</v>
      </c>
      <c r="C503" t="s">
        <v>2878</v>
      </c>
      <c r="D503" t="s">
        <v>2879</v>
      </c>
      <c r="E503">
        <v>172.51499999999999</v>
      </c>
    </row>
    <row r="504" spans="1:5" x14ac:dyDescent="0.25">
      <c r="A504" t="s">
        <v>309</v>
      </c>
      <c r="B504">
        <v>490</v>
      </c>
      <c r="C504" t="s">
        <v>2880</v>
      </c>
      <c r="D504" t="s">
        <v>2881</v>
      </c>
      <c r="E504">
        <v>172.51499999999999</v>
      </c>
    </row>
    <row r="505" spans="1:5" x14ac:dyDescent="0.25">
      <c r="A505" t="s">
        <v>309</v>
      </c>
      <c r="B505">
        <v>491</v>
      </c>
      <c r="C505" t="s">
        <v>2882</v>
      </c>
      <c r="D505" t="s">
        <v>2883</v>
      </c>
    </row>
    <row r="506" spans="1:5" x14ac:dyDescent="0.25">
      <c r="A506" t="s">
        <v>309</v>
      </c>
      <c r="B506">
        <v>492</v>
      </c>
      <c r="C506" t="s">
        <v>2888</v>
      </c>
      <c r="D506" t="s">
        <v>2889</v>
      </c>
      <c r="E506">
        <v>172.51499999999999</v>
      </c>
    </row>
    <row r="507" spans="1:5" x14ac:dyDescent="0.25">
      <c r="A507" t="s">
        <v>309</v>
      </c>
      <c r="B507">
        <v>493</v>
      </c>
      <c r="C507" t="s">
        <v>2892</v>
      </c>
      <c r="D507" t="s">
        <v>2893</v>
      </c>
    </row>
    <row r="508" spans="1:5" x14ac:dyDescent="0.25">
      <c r="A508" t="s">
        <v>311</v>
      </c>
      <c r="B508">
        <v>494</v>
      </c>
      <c r="C508" t="s">
        <v>2896</v>
      </c>
      <c r="D508" t="s">
        <v>2897</v>
      </c>
    </row>
    <row r="509" spans="1:5" x14ac:dyDescent="0.25">
      <c r="A509" t="s">
        <v>309</v>
      </c>
      <c r="B509">
        <v>495</v>
      </c>
      <c r="C509" t="s">
        <v>2898</v>
      </c>
      <c r="D509" t="s">
        <v>2899</v>
      </c>
      <c r="E509">
        <v>172.51499999999999</v>
      </c>
    </row>
    <row r="510" spans="1:5" x14ac:dyDescent="0.25">
      <c r="A510" t="s">
        <v>309</v>
      </c>
      <c r="B510">
        <v>496</v>
      </c>
      <c r="C510" t="s">
        <v>2906</v>
      </c>
      <c r="D510" t="s">
        <v>2907</v>
      </c>
    </row>
    <row r="511" spans="1:5" x14ac:dyDescent="0.25">
      <c r="A511" t="s">
        <v>309</v>
      </c>
      <c r="B511">
        <v>497</v>
      </c>
      <c r="C511" t="s">
        <v>2910</v>
      </c>
      <c r="D511" t="s">
        <v>2911</v>
      </c>
    </row>
    <row r="512" spans="1:5" x14ac:dyDescent="0.25">
      <c r="A512" t="s">
        <v>309</v>
      </c>
      <c r="B512">
        <v>498</v>
      </c>
      <c r="C512" t="s">
        <v>2912</v>
      </c>
      <c r="D512" t="s">
        <v>2913</v>
      </c>
      <c r="E512">
        <v>172.51499999999999</v>
      </c>
    </row>
    <row r="513" spans="1:5" x14ac:dyDescent="0.25">
      <c r="A513" t="s">
        <v>309</v>
      </c>
      <c r="B513">
        <v>499</v>
      </c>
      <c r="C513" t="s">
        <v>2914</v>
      </c>
      <c r="D513" t="s">
        <v>2915</v>
      </c>
      <c r="E513">
        <v>172.51499999999999</v>
      </c>
    </row>
    <row r="514" spans="1:5" x14ac:dyDescent="0.25">
      <c r="A514" t="s">
        <v>309</v>
      </c>
      <c r="B514">
        <v>500</v>
      </c>
      <c r="C514" t="s">
        <v>2916</v>
      </c>
      <c r="D514" t="s">
        <v>2917</v>
      </c>
      <c r="E514">
        <v>172.51499999999999</v>
      </c>
    </row>
    <row r="515" spans="1:5" x14ac:dyDescent="0.25">
      <c r="A515" t="s">
        <v>309</v>
      </c>
      <c r="B515">
        <v>501</v>
      </c>
      <c r="C515" t="s">
        <v>2918</v>
      </c>
      <c r="D515" t="s">
        <v>2919</v>
      </c>
      <c r="E515">
        <v>172.51499999999999</v>
      </c>
    </row>
    <row r="516" spans="1:5" x14ac:dyDescent="0.25">
      <c r="A516" t="s">
        <v>309</v>
      </c>
      <c r="B516">
        <v>502</v>
      </c>
      <c r="C516" t="s">
        <v>2920</v>
      </c>
      <c r="D516" t="s">
        <v>2921</v>
      </c>
      <c r="E516">
        <v>172.51499999999999</v>
      </c>
    </row>
    <row r="517" spans="1:5" x14ac:dyDescent="0.25">
      <c r="A517" t="s">
        <v>309</v>
      </c>
      <c r="B517">
        <v>503</v>
      </c>
      <c r="C517" t="s">
        <v>2928</v>
      </c>
      <c r="D517" t="s">
        <v>2929</v>
      </c>
    </row>
    <row r="518" spans="1:5" x14ac:dyDescent="0.25">
      <c r="A518" t="s">
        <v>309</v>
      </c>
      <c r="B518">
        <v>504</v>
      </c>
      <c r="C518" t="s">
        <v>2930</v>
      </c>
      <c r="D518" t="s">
        <v>2931</v>
      </c>
    </row>
    <row r="519" spans="1:5" x14ac:dyDescent="0.25">
      <c r="A519" t="s">
        <v>309</v>
      </c>
      <c r="B519">
        <v>505</v>
      </c>
      <c r="C519" t="s">
        <v>2934</v>
      </c>
      <c r="D519" t="s">
        <v>2935</v>
      </c>
      <c r="E519">
        <v>172.51499999999999</v>
      </c>
    </row>
    <row r="520" spans="1:5" x14ac:dyDescent="0.25">
      <c r="A520" t="s">
        <v>309</v>
      </c>
      <c r="B520">
        <v>506</v>
      </c>
      <c r="C520" t="s">
        <v>2936</v>
      </c>
      <c r="D520" t="s">
        <v>2937</v>
      </c>
      <c r="E520">
        <v>172.51499999999999</v>
      </c>
    </row>
    <row r="521" spans="1:5" x14ac:dyDescent="0.25">
      <c r="A521" t="s">
        <v>309</v>
      </c>
      <c r="B521">
        <v>507</v>
      </c>
      <c r="C521" t="s">
        <v>2938</v>
      </c>
      <c r="D521" t="s">
        <v>2939</v>
      </c>
      <c r="E521">
        <v>172.51499999999999</v>
      </c>
    </row>
    <row r="522" spans="1:5" x14ac:dyDescent="0.25">
      <c r="A522" t="s">
        <v>309</v>
      </c>
      <c r="B522">
        <v>508</v>
      </c>
      <c r="C522" t="s">
        <v>2940</v>
      </c>
      <c r="D522" t="s">
        <v>2941</v>
      </c>
    </row>
    <row r="523" spans="1:5" x14ac:dyDescent="0.25">
      <c r="A523" t="s">
        <v>309</v>
      </c>
      <c r="B523">
        <v>509</v>
      </c>
      <c r="C523" t="s">
        <v>2944</v>
      </c>
      <c r="D523" t="s">
        <v>2945</v>
      </c>
    </row>
    <row r="524" spans="1:5" x14ac:dyDescent="0.25">
      <c r="A524" t="s">
        <v>309</v>
      </c>
      <c r="B524">
        <v>510</v>
      </c>
      <c r="C524" t="s">
        <v>2946</v>
      </c>
      <c r="D524" t="s">
        <v>2947</v>
      </c>
      <c r="E524">
        <v>172.51499999999999</v>
      </c>
    </row>
    <row r="525" spans="1:5" x14ac:dyDescent="0.25">
      <c r="A525" t="s">
        <v>309</v>
      </c>
      <c r="B525">
        <v>511</v>
      </c>
      <c r="C525" t="s">
        <v>2585</v>
      </c>
      <c r="D525" t="s">
        <v>2586</v>
      </c>
    </row>
    <row r="526" spans="1:5" x14ac:dyDescent="0.25">
      <c r="A526" t="s">
        <v>309</v>
      </c>
      <c r="B526">
        <v>512</v>
      </c>
      <c r="C526" t="s">
        <v>2952</v>
      </c>
      <c r="D526" t="s">
        <v>2953</v>
      </c>
    </row>
    <row r="527" spans="1:5" x14ac:dyDescent="0.25">
      <c r="A527" t="s">
        <v>309</v>
      </c>
      <c r="B527">
        <v>513</v>
      </c>
      <c r="C527" t="s">
        <v>2954</v>
      </c>
      <c r="D527" t="s">
        <v>2955</v>
      </c>
      <c r="E527">
        <v>172.51499999999999</v>
      </c>
    </row>
    <row r="528" spans="1:5" x14ac:dyDescent="0.25">
      <c r="A528" t="s">
        <v>309</v>
      </c>
      <c r="B528">
        <v>514</v>
      </c>
      <c r="C528" t="s">
        <v>2956</v>
      </c>
      <c r="D528" t="s">
        <v>2957</v>
      </c>
      <c r="E528">
        <v>172.51499999999999</v>
      </c>
    </row>
    <row r="529" spans="1:8" x14ac:dyDescent="0.25">
      <c r="A529" t="s">
        <v>309</v>
      </c>
      <c r="B529">
        <v>515</v>
      </c>
      <c r="C529" t="s">
        <v>2958</v>
      </c>
      <c r="D529" t="s">
        <v>2959</v>
      </c>
      <c r="E529">
        <v>172.51499999999999</v>
      </c>
    </row>
    <row r="530" spans="1:8" x14ac:dyDescent="0.25">
      <c r="A530" t="s">
        <v>309</v>
      </c>
      <c r="B530">
        <v>516</v>
      </c>
      <c r="C530" t="s">
        <v>2960</v>
      </c>
      <c r="D530" t="s">
        <v>2961</v>
      </c>
      <c r="E530">
        <v>182.6</v>
      </c>
      <c r="F530">
        <v>182.9</v>
      </c>
    </row>
    <row r="531" spans="1:8" x14ac:dyDescent="0.25">
      <c r="A531" t="s">
        <v>309</v>
      </c>
      <c r="B531">
        <v>517</v>
      </c>
      <c r="C531" t="s">
        <v>2968</v>
      </c>
      <c r="D531" t="s">
        <v>2969</v>
      </c>
      <c r="E531">
        <v>172.51499999999999</v>
      </c>
    </row>
    <row r="532" spans="1:8" x14ac:dyDescent="0.25">
      <c r="A532" t="s">
        <v>309</v>
      </c>
      <c r="B532">
        <v>518</v>
      </c>
      <c r="C532" t="s">
        <v>2972</v>
      </c>
      <c r="D532" t="s">
        <v>2973</v>
      </c>
      <c r="E532">
        <v>177.28</v>
      </c>
      <c r="F532">
        <v>184.12569999999999</v>
      </c>
    </row>
    <row r="533" spans="1:8" x14ac:dyDescent="0.25">
      <c r="A533" t="s">
        <v>309</v>
      </c>
      <c r="B533">
        <v>519</v>
      </c>
      <c r="C533" t="s">
        <v>2974</v>
      </c>
      <c r="D533" t="s">
        <v>2975</v>
      </c>
      <c r="E533">
        <v>172.51499999999999</v>
      </c>
    </row>
    <row r="534" spans="1:8" x14ac:dyDescent="0.25">
      <c r="A534" t="s">
        <v>309</v>
      </c>
      <c r="B534">
        <v>520</v>
      </c>
      <c r="C534" t="s">
        <v>2976</v>
      </c>
      <c r="D534" t="s">
        <v>2977</v>
      </c>
      <c r="E534">
        <v>172.51499999999999</v>
      </c>
    </row>
    <row r="535" spans="1:8" x14ac:dyDescent="0.25">
      <c r="A535" t="s">
        <v>309</v>
      </c>
      <c r="B535">
        <v>521</v>
      </c>
      <c r="C535" t="s">
        <v>2978</v>
      </c>
      <c r="D535" t="s">
        <v>2979</v>
      </c>
      <c r="E535">
        <v>172.51499999999999</v>
      </c>
    </row>
    <row r="536" spans="1:8" x14ac:dyDescent="0.25">
      <c r="A536" t="s">
        <v>309</v>
      </c>
      <c r="B536">
        <v>522</v>
      </c>
      <c r="C536" t="s">
        <v>2982</v>
      </c>
      <c r="D536" t="s">
        <v>2983</v>
      </c>
      <c r="E536">
        <v>172.51499999999999</v>
      </c>
    </row>
    <row r="537" spans="1:8" x14ac:dyDescent="0.25">
      <c r="A537" t="s">
        <v>309</v>
      </c>
      <c r="B537">
        <v>523</v>
      </c>
      <c r="C537" t="s">
        <v>2990</v>
      </c>
      <c r="D537" t="s">
        <v>2991</v>
      </c>
      <c r="E537">
        <v>172.51499999999999</v>
      </c>
    </row>
    <row r="538" spans="1:8" x14ac:dyDescent="0.25">
      <c r="A538" t="s">
        <v>309</v>
      </c>
      <c r="B538">
        <v>524</v>
      </c>
      <c r="C538" t="s">
        <v>2998</v>
      </c>
      <c r="D538" t="s">
        <v>2999</v>
      </c>
      <c r="E538">
        <v>74.100999999999999</v>
      </c>
      <c r="F538">
        <v>74.110100000000003</v>
      </c>
      <c r="G538">
        <v>74.210099999999997</v>
      </c>
      <c r="H538">
        <v>82.100999999999999</v>
      </c>
    </row>
    <row r="539" spans="1:8" x14ac:dyDescent="0.25">
      <c r="A539" t="s">
        <v>309</v>
      </c>
      <c r="B539">
        <v>525</v>
      </c>
      <c r="C539" t="s">
        <v>2996</v>
      </c>
      <c r="D539" t="s">
        <v>2997</v>
      </c>
      <c r="E539">
        <v>74.102000000000004</v>
      </c>
      <c r="F539">
        <v>74.110200000000006</v>
      </c>
      <c r="G539">
        <v>82.102000000000004</v>
      </c>
    </row>
    <row r="540" spans="1:8" x14ac:dyDescent="0.25">
      <c r="A540" t="s">
        <v>309</v>
      </c>
      <c r="B540">
        <v>526</v>
      </c>
      <c r="C540" t="s">
        <v>3002</v>
      </c>
      <c r="D540" t="s">
        <v>3003</v>
      </c>
      <c r="E540">
        <v>176.18</v>
      </c>
      <c r="F540">
        <v>74.110100000000003</v>
      </c>
      <c r="G540">
        <v>74.210099999999997</v>
      </c>
    </row>
    <row r="541" spans="1:8" x14ac:dyDescent="0.25">
      <c r="A541" t="s">
        <v>309</v>
      </c>
      <c r="B541">
        <v>527</v>
      </c>
      <c r="C541" t="s">
        <v>3000</v>
      </c>
      <c r="D541" t="s">
        <v>3001</v>
      </c>
      <c r="E541">
        <v>176.18</v>
      </c>
      <c r="F541">
        <v>74.110200000000006</v>
      </c>
      <c r="G541">
        <v>74.310199999999995</v>
      </c>
    </row>
    <row r="542" spans="1:8" x14ac:dyDescent="0.25">
      <c r="A542" t="s">
        <v>309</v>
      </c>
      <c r="B542">
        <v>528</v>
      </c>
      <c r="C542" t="s">
        <v>3008</v>
      </c>
      <c r="D542" t="s">
        <v>3009</v>
      </c>
      <c r="E542">
        <v>74.1203</v>
      </c>
      <c r="F542">
        <v>74.203000000000003</v>
      </c>
      <c r="G542">
        <v>74.220299999999995</v>
      </c>
      <c r="H542">
        <v>82.203000000000003</v>
      </c>
    </row>
    <row r="543" spans="1:8" x14ac:dyDescent="0.25">
      <c r="A543" t="s">
        <v>309</v>
      </c>
      <c r="B543">
        <v>529</v>
      </c>
      <c r="C543" t="s">
        <v>3010</v>
      </c>
      <c r="D543" t="s">
        <v>3011</v>
      </c>
      <c r="E543">
        <v>176.18</v>
      </c>
    </row>
    <row r="544" spans="1:8" x14ac:dyDescent="0.25">
      <c r="A544" t="s">
        <v>309</v>
      </c>
      <c r="B544">
        <v>530</v>
      </c>
      <c r="C544" t="s">
        <v>3020</v>
      </c>
      <c r="D544" t="s">
        <v>3021</v>
      </c>
      <c r="E544">
        <v>74.130300000000005</v>
      </c>
      <c r="F544">
        <v>74.302999999999997</v>
      </c>
      <c r="G544">
        <v>81.099999999999994</v>
      </c>
    </row>
    <row r="545" spans="1:44" x14ac:dyDescent="0.25">
      <c r="A545" t="s">
        <v>309</v>
      </c>
      <c r="B545">
        <v>531</v>
      </c>
      <c r="C545" t="s">
        <v>3018</v>
      </c>
      <c r="D545" t="s">
        <v>3019</v>
      </c>
      <c r="E545">
        <v>74.134</v>
      </c>
      <c r="F545">
        <v>74.233999999999995</v>
      </c>
      <c r="G545">
        <v>74.34</v>
      </c>
    </row>
    <row r="546" spans="1:44" x14ac:dyDescent="0.25">
      <c r="A546" t="s">
        <v>319</v>
      </c>
      <c r="B546">
        <v>532</v>
      </c>
      <c r="C546" t="s">
        <v>3024</v>
      </c>
      <c r="D546" t="s">
        <v>3025</v>
      </c>
      <c r="E546">
        <v>81.099999999999994</v>
      </c>
      <c r="F546">
        <v>81.3</v>
      </c>
    </row>
    <row r="547" spans="1:44" x14ac:dyDescent="0.25">
      <c r="A547" t="s">
        <v>309</v>
      </c>
      <c r="B547">
        <v>533</v>
      </c>
      <c r="C547" t="s">
        <v>3022</v>
      </c>
      <c r="D547" t="s">
        <v>3023</v>
      </c>
      <c r="E547">
        <v>176.18</v>
      </c>
      <c r="F547">
        <v>74.233999999999995</v>
      </c>
      <c r="G547">
        <v>74.34</v>
      </c>
    </row>
    <row r="548" spans="1:44" x14ac:dyDescent="0.25">
      <c r="A548" t="s">
        <v>309</v>
      </c>
      <c r="B548">
        <v>534</v>
      </c>
      <c r="C548" t="s">
        <v>3039</v>
      </c>
      <c r="D548" t="s">
        <v>3040</v>
      </c>
      <c r="E548">
        <v>176.17</v>
      </c>
      <c r="F548">
        <v>178.101</v>
      </c>
      <c r="G548">
        <v>178.3297</v>
      </c>
      <c r="H548">
        <v>74.170500000000004</v>
      </c>
      <c r="I548">
        <v>74.270499999999998</v>
      </c>
      <c r="J548">
        <v>74.704999999999998</v>
      </c>
      <c r="K548">
        <v>82.704999999999998</v>
      </c>
    </row>
    <row r="549" spans="1:44" x14ac:dyDescent="0.25">
      <c r="A549" t="s">
        <v>309</v>
      </c>
      <c r="B549">
        <v>535</v>
      </c>
      <c r="C549" t="s">
        <v>3037</v>
      </c>
      <c r="D549" t="s">
        <v>3038</v>
      </c>
      <c r="E549">
        <v>201.2</v>
      </c>
      <c r="F549">
        <v>74.170599999999993</v>
      </c>
      <c r="G549">
        <v>74.270600000000002</v>
      </c>
      <c r="H549">
        <v>74.706000000000003</v>
      </c>
      <c r="I549">
        <v>82.706000000000003</v>
      </c>
    </row>
    <row r="550" spans="1:44" x14ac:dyDescent="0.25">
      <c r="A550" t="s">
        <v>309</v>
      </c>
      <c r="B550">
        <v>536</v>
      </c>
      <c r="C550" t="s">
        <v>3041</v>
      </c>
      <c r="D550" t="s">
        <v>3042</v>
      </c>
      <c r="E550">
        <v>176.18</v>
      </c>
      <c r="F550">
        <v>74.170500000000004</v>
      </c>
      <c r="G550">
        <v>82.704999999999998</v>
      </c>
    </row>
    <row r="551" spans="1:44" x14ac:dyDescent="0.25">
      <c r="A551" t="s">
        <v>309</v>
      </c>
      <c r="B551">
        <v>537</v>
      </c>
      <c r="C551" t="s">
        <v>3043</v>
      </c>
      <c r="D551" t="s">
        <v>3044</v>
      </c>
      <c r="E551">
        <v>176.18</v>
      </c>
      <c r="F551">
        <v>82.706000000000003</v>
      </c>
    </row>
    <row r="552" spans="1:44" x14ac:dyDescent="0.25">
      <c r="A552" t="s">
        <v>309</v>
      </c>
      <c r="B552">
        <v>538</v>
      </c>
      <c r="C552" t="s">
        <v>3049</v>
      </c>
      <c r="D552" t="s">
        <v>3050</v>
      </c>
      <c r="E552">
        <v>172.51499999999999</v>
      </c>
    </row>
    <row r="553" spans="1:44" x14ac:dyDescent="0.25">
      <c r="A553" t="s">
        <v>309</v>
      </c>
      <c r="B553">
        <v>539</v>
      </c>
      <c r="C553" t="s">
        <v>3051</v>
      </c>
      <c r="D553" t="s">
        <v>3052</v>
      </c>
      <c r="E553">
        <v>172.51499999999999</v>
      </c>
    </row>
    <row r="554" spans="1:44" x14ac:dyDescent="0.25">
      <c r="A554" t="s">
        <v>309</v>
      </c>
      <c r="B554">
        <v>540</v>
      </c>
      <c r="C554" t="s">
        <v>3110</v>
      </c>
      <c r="D554" t="s">
        <v>3111</v>
      </c>
      <c r="E554">
        <v>172.38499999999999</v>
      </c>
    </row>
    <row r="555" spans="1:44" x14ac:dyDescent="0.25">
      <c r="A555" t="s">
        <v>309</v>
      </c>
      <c r="B555">
        <v>541</v>
      </c>
      <c r="C555" t="s">
        <v>3114</v>
      </c>
      <c r="D555" t="s">
        <v>3115</v>
      </c>
      <c r="E555">
        <v>101.79</v>
      </c>
      <c r="F555">
        <v>101.9</v>
      </c>
      <c r="G555">
        <v>107.1</v>
      </c>
      <c r="H555">
        <v>137.16499999999999</v>
      </c>
      <c r="I555">
        <v>137.185</v>
      </c>
      <c r="J555">
        <v>137.23500000000001</v>
      </c>
      <c r="K555">
        <v>137.26</v>
      </c>
      <c r="L555">
        <v>137.30500000000001</v>
      </c>
      <c r="M555">
        <v>137.35</v>
      </c>
      <c r="N555">
        <v>139.11500000000001</v>
      </c>
      <c r="O555">
        <v>139.12200000000001</v>
      </c>
      <c r="P555">
        <v>139.155</v>
      </c>
      <c r="Q555">
        <v>172.345</v>
      </c>
      <c r="R555">
        <v>172.89599999999999</v>
      </c>
    </row>
    <row r="556" spans="1:44" x14ac:dyDescent="0.25">
      <c r="A556" t="s">
        <v>309</v>
      </c>
      <c r="B556">
        <v>542</v>
      </c>
      <c r="C556" t="s">
        <v>3116</v>
      </c>
      <c r="D556" t="s">
        <v>3117</v>
      </c>
      <c r="E556">
        <v>173.34</v>
      </c>
      <c r="F556">
        <v>175.10499999999999</v>
      </c>
      <c r="G556">
        <v>175.21</v>
      </c>
      <c r="H556">
        <v>175.3</v>
      </c>
      <c r="I556">
        <v>176.17</v>
      </c>
      <c r="J556">
        <v>176.18</v>
      </c>
      <c r="K556">
        <v>176.2</v>
      </c>
      <c r="L556">
        <v>177.12</v>
      </c>
      <c r="M556">
        <v>177.24100000000001</v>
      </c>
      <c r="N556">
        <v>178.31200000000001</v>
      </c>
      <c r="O556">
        <v>573.46</v>
      </c>
    </row>
    <row r="557" spans="1:44" x14ac:dyDescent="0.25">
      <c r="A557" t="s">
        <v>309</v>
      </c>
      <c r="B557">
        <v>543</v>
      </c>
      <c r="C557" t="s">
        <v>3118</v>
      </c>
      <c r="D557" t="s">
        <v>3119</v>
      </c>
      <c r="E557">
        <v>172.51499999999999</v>
      </c>
      <c r="F557">
        <v>172.72300000000001</v>
      </c>
      <c r="G557">
        <v>186.13159999999999</v>
      </c>
      <c r="H557">
        <v>573.48</v>
      </c>
    </row>
    <row r="558" spans="1:44" x14ac:dyDescent="0.25">
      <c r="A558" t="s">
        <v>309</v>
      </c>
      <c r="B558">
        <v>544</v>
      </c>
      <c r="C558" t="s">
        <v>3120</v>
      </c>
      <c r="D558" t="s">
        <v>3121</v>
      </c>
    </row>
    <row r="559" spans="1:44" x14ac:dyDescent="0.25">
      <c r="A559" t="s">
        <v>309</v>
      </c>
      <c r="B559">
        <v>545</v>
      </c>
      <c r="C559" t="s">
        <v>3124</v>
      </c>
      <c r="D559" t="s">
        <v>3125</v>
      </c>
      <c r="E559">
        <v>131.11000000000001</v>
      </c>
      <c r="F559">
        <v>131.11500000000001</v>
      </c>
      <c r="G559">
        <v>131.12</v>
      </c>
      <c r="H559">
        <v>131.12200000000001</v>
      </c>
      <c r="I559">
        <v>131.12299999999999</v>
      </c>
      <c r="J559">
        <v>131.124</v>
      </c>
      <c r="K559">
        <v>131.12700000000001</v>
      </c>
      <c r="L559">
        <v>131.13</v>
      </c>
      <c r="M559">
        <v>131.13200000000001</v>
      </c>
      <c r="N559">
        <v>131.13499999999999</v>
      </c>
      <c r="O559">
        <v>131.143</v>
      </c>
      <c r="P559">
        <v>131.14699999999999</v>
      </c>
      <c r="Q559">
        <v>131.149</v>
      </c>
      <c r="R559">
        <v>131.15</v>
      </c>
      <c r="S559">
        <v>131.155</v>
      </c>
      <c r="T559">
        <v>131.15700000000001</v>
      </c>
      <c r="U559">
        <v>131.16</v>
      </c>
      <c r="V559">
        <v>131.16200000000001</v>
      </c>
      <c r="W559">
        <v>131.18</v>
      </c>
      <c r="X559">
        <v>131.185</v>
      </c>
      <c r="Y559">
        <v>131.18700000000001</v>
      </c>
      <c r="Z559">
        <v>135.11000000000001</v>
      </c>
      <c r="AA559">
        <v>135.13999999999999</v>
      </c>
      <c r="AB559">
        <v>145.11000000000001</v>
      </c>
      <c r="AC559">
        <v>145.12</v>
      </c>
      <c r="AD559">
        <v>145.125</v>
      </c>
      <c r="AE559">
        <v>145.13499999999999</v>
      </c>
      <c r="AF559">
        <v>145.13999999999999</v>
      </c>
      <c r="AG559">
        <v>145.14500000000001</v>
      </c>
      <c r="AH559">
        <v>145.16999999999999</v>
      </c>
      <c r="AI559">
        <v>145.17500000000001</v>
      </c>
      <c r="AJ559">
        <v>145.18</v>
      </c>
      <c r="AK559">
        <v>145.185</v>
      </c>
      <c r="AL559">
        <v>145.19</v>
      </c>
      <c r="AM559">
        <v>145.30000000000001</v>
      </c>
      <c r="AN559">
        <v>146.126</v>
      </c>
      <c r="AO559">
        <v>150.11000000000001</v>
      </c>
      <c r="AP559">
        <v>150.13999999999999</v>
      </c>
      <c r="AQ559">
        <v>150.14099999999999</v>
      </c>
      <c r="AR559">
        <v>73.25</v>
      </c>
    </row>
    <row r="560" spans="1:44" x14ac:dyDescent="0.25">
      <c r="A560" t="s">
        <v>309</v>
      </c>
      <c r="B560">
        <v>546</v>
      </c>
      <c r="C560" t="s">
        <v>3128</v>
      </c>
      <c r="D560" t="s">
        <v>3129</v>
      </c>
      <c r="E560">
        <v>150.14099999999999</v>
      </c>
      <c r="F560">
        <v>150.161</v>
      </c>
      <c r="G560">
        <v>172.35</v>
      </c>
      <c r="H560">
        <v>172.80799999999999</v>
      </c>
      <c r="I560">
        <v>172.81</v>
      </c>
      <c r="J560">
        <v>172.822</v>
      </c>
      <c r="K560">
        <v>175.10499999999999</v>
      </c>
      <c r="L560">
        <v>175.3</v>
      </c>
      <c r="M560">
        <v>175.32</v>
      </c>
      <c r="N560">
        <v>176.17</v>
      </c>
      <c r="O560">
        <v>177.12</v>
      </c>
      <c r="P560">
        <v>177.24199999999999</v>
      </c>
    </row>
    <row r="561" spans="1:6" x14ac:dyDescent="0.25">
      <c r="A561" t="s">
        <v>309</v>
      </c>
      <c r="B561">
        <v>547</v>
      </c>
      <c r="C561" t="s">
        <v>3134</v>
      </c>
      <c r="D561" t="s">
        <v>3135</v>
      </c>
    </row>
    <row r="562" spans="1:6" x14ac:dyDescent="0.25">
      <c r="A562" t="s">
        <v>309</v>
      </c>
      <c r="B562">
        <v>548</v>
      </c>
      <c r="C562" t="s">
        <v>3142</v>
      </c>
      <c r="D562" t="s">
        <v>3143</v>
      </c>
      <c r="E562">
        <v>172.66</v>
      </c>
      <c r="F562">
        <v>176.17</v>
      </c>
    </row>
    <row r="563" spans="1:6" x14ac:dyDescent="0.25">
      <c r="A563" t="s">
        <v>309</v>
      </c>
      <c r="B563">
        <v>549</v>
      </c>
      <c r="C563" t="s">
        <v>3150</v>
      </c>
      <c r="D563" t="s">
        <v>3151</v>
      </c>
      <c r="E563">
        <v>175.10499999999999</v>
      </c>
    </row>
    <row r="564" spans="1:6" x14ac:dyDescent="0.25">
      <c r="A564" t="s">
        <v>309</v>
      </c>
      <c r="B564">
        <v>550</v>
      </c>
      <c r="C564" t="s">
        <v>3154</v>
      </c>
      <c r="D564" t="s">
        <v>3155</v>
      </c>
    </row>
    <row r="565" spans="1:6" x14ac:dyDescent="0.25">
      <c r="A565" t="s">
        <v>309</v>
      </c>
      <c r="B565">
        <v>551</v>
      </c>
      <c r="C565" t="s">
        <v>3156</v>
      </c>
      <c r="D565" t="s">
        <v>3157</v>
      </c>
      <c r="E565">
        <v>175.10499999999999</v>
      </c>
    </row>
    <row r="566" spans="1:6" x14ac:dyDescent="0.25">
      <c r="A566" t="s">
        <v>309</v>
      </c>
      <c r="B566">
        <v>552</v>
      </c>
      <c r="C566" t="s">
        <v>3158</v>
      </c>
      <c r="D566" t="s">
        <v>3159</v>
      </c>
    </row>
    <row r="567" spans="1:6" x14ac:dyDescent="0.25">
      <c r="A567" t="s">
        <v>309</v>
      </c>
      <c r="B567">
        <v>553</v>
      </c>
      <c r="C567" t="s">
        <v>3164</v>
      </c>
      <c r="D567" t="s">
        <v>3165</v>
      </c>
    </row>
    <row r="568" spans="1:6" x14ac:dyDescent="0.25">
      <c r="A568" t="s">
        <v>309</v>
      </c>
      <c r="B568">
        <v>554</v>
      </c>
      <c r="C568" t="s">
        <v>3166</v>
      </c>
      <c r="D568" t="s">
        <v>3167</v>
      </c>
    </row>
    <row r="569" spans="1:6" x14ac:dyDescent="0.25">
      <c r="A569" t="s">
        <v>309</v>
      </c>
      <c r="B569">
        <v>555</v>
      </c>
      <c r="C569" t="s">
        <v>3168</v>
      </c>
      <c r="D569" t="s">
        <v>3169</v>
      </c>
    </row>
    <row r="570" spans="1:6" x14ac:dyDescent="0.25">
      <c r="A570" t="s">
        <v>309</v>
      </c>
      <c r="B570">
        <v>556</v>
      </c>
      <c r="C570" t="s">
        <v>3170</v>
      </c>
      <c r="D570" t="s">
        <v>3171</v>
      </c>
    </row>
    <row r="571" spans="1:6" x14ac:dyDescent="0.25">
      <c r="A571" t="s">
        <v>309</v>
      </c>
      <c r="B571">
        <v>557</v>
      </c>
      <c r="C571" t="s">
        <v>3172</v>
      </c>
      <c r="D571" t="s">
        <v>3173</v>
      </c>
    </row>
    <row r="572" spans="1:6" x14ac:dyDescent="0.25">
      <c r="A572" t="s">
        <v>309</v>
      </c>
      <c r="B572">
        <v>558</v>
      </c>
      <c r="C572" t="s">
        <v>3176</v>
      </c>
      <c r="D572" t="s">
        <v>3177</v>
      </c>
    </row>
    <row r="573" spans="1:6" x14ac:dyDescent="0.25">
      <c r="A573" t="s">
        <v>309</v>
      </c>
      <c r="B573">
        <v>559</v>
      </c>
      <c r="C573" t="s">
        <v>3178</v>
      </c>
      <c r="D573" t="s">
        <v>3179</v>
      </c>
    </row>
    <row r="574" spans="1:6" x14ac:dyDescent="0.25">
      <c r="A574" t="s">
        <v>309</v>
      </c>
      <c r="B574">
        <v>560</v>
      </c>
      <c r="C574" t="s">
        <v>3180</v>
      </c>
      <c r="D574" t="s">
        <v>3181</v>
      </c>
    </row>
    <row r="575" spans="1:6" x14ac:dyDescent="0.25">
      <c r="A575" t="s">
        <v>309</v>
      </c>
      <c r="B575">
        <v>561</v>
      </c>
      <c r="C575" t="s">
        <v>3182</v>
      </c>
      <c r="D575" t="s">
        <v>3183</v>
      </c>
    </row>
    <row r="576" spans="1:6" x14ac:dyDescent="0.25">
      <c r="A576" t="s">
        <v>309</v>
      </c>
      <c r="B576">
        <v>562</v>
      </c>
      <c r="C576" t="s">
        <v>3186</v>
      </c>
      <c r="D576" t="s">
        <v>3187</v>
      </c>
    </row>
    <row r="577" spans="1:5" x14ac:dyDescent="0.25">
      <c r="A577" t="s">
        <v>309</v>
      </c>
      <c r="B577">
        <v>563</v>
      </c>
      <c r="C577" t="s">
        <v>3188</v>
      </c>
      <c r="D577" t="s">
        <v>3189</v>
      </c>
    </row>
    <row r="578" spans="1:5" x14ac:dyDescent="0.25">
      <c r="A578" t="s">
        <v>309</v>
      </c>
      <c r="B578">
        <v>564</v>
      </c>
      <c r="C578" t="s">
        <v>3192</v>
      </c>
      <c r="D578" t="s">
        <v>3193</v>
      </c>
    </row>
    <row r="579" spans="1:5" x14ac:dyDescent="0.25">
      <c r="A579" t="s">
        <v>309</v>
      </c>
      <c r="B579">
        <v>565</v>
      </c>
      <c r="C579" t="s">
        <v>442</v>
      </c>
      <c r="D579" t="s">
        <v>443</v>
      </c>
    </row>
    <row r="580" spans="1:5" x14ac:dyDescent="0.25">
      <c r="A580" t="s">
        <v>317</v>
      </c>
      <c r="B580">
        <v>566</v>
      </c>
      <c r="C580" t="s">
        <v>3196</v>
      </c>
      <c r="D580" t="s">
        <v>3197</v>
      </c>
    </row>
    <row r="581" spans="1:5" x14ac:dyDescent="0.25">
      <c r="A581" t="s">
        <v>309</v>
      </c>
      <c r="B581">
        <v>567</v>
      </c>
      <c r="C581" t="s">
        <v>3200</v>
      </c>
      <c r="D581" t="s">
        <v>3201</v>
      </c>
    </row>
    <row r="582" spans="1:5" x14ac:dyDescent="0.25">
      <c r="A582" t="s">
        <v>309</v>
      </c>
      <c r="B582">
        <v>568</v>
      </c>
      <c r="C582" t="s">
        <v>3202</v>
      </c>
      <c r="D582" t="s">
        <v>3203</v>
      </c>
    </row>
    <row r="583" spans="1:5" x14ac:dyDescent="0.25">
      <c r="A583" t="s">
        <v>309</v>
      </c>
      <c r="B583">
        <v>569</v>
      </c>
      <c r="C583" t="s">
        <v>6667</v>
      </c>
      <c r="D583" t="s">
        <v>6668</v>
      </c>
      <c r="E583">
        <v>172.51499999999999</v>
      </c>
    </row>
    <row r="584" spans="1:5" x14ac:dyDescent="0.25">
      <c r="A584" t="s">
        <v>309</v>
      </c>
      <c r="B584">
        <v>570</v>
      </c>
      <c r="C584" t="s">
        <v>3204</v>
      </c>
      <c r="D584" t="s">
        <v>3205</v>
      </c>
      <c r="E584">
        <v>172.51499999999999</v>
      </c>
    </row>
    <row r="585" spans="1:5" x14ac:dyDescent="0.25">
      <c r="A585" t="s">
        <v>309</v>
      </c>
      <c r="B585">
        <v>571</v>
      </c>
      <c r="C585" t="s">
        <v>3244</v>
      </c>
      <c r="D585" t="s">
        <v>3245</v>
      </c>
      <c r="E585">
        <v>182.6</v>
      </c>
    </row>
    <row r="586" spans="1:5" x14ac:dyDescent="0.25">
      <c r="A586" t="s">
        <v>309</v>
      </c>
      <c r="B586">
        <v>572</v>
      </c>
      <c r="C586" t="s">
        <v>3258</v>
      </c>
      <c r="D586" t="s">
        <v>3259</v>
      </c>
      <c r="E586">
        <v>182.6</v>
      </c>
    </row>
    <row r="587" spans="1:5" x14ac:dyDescent="0.25">
      <c r="A587" t="s">
        <v>309</v>
      </c>
      <c r="B587">
        <v>573</v>
      </c>
      <c r="C587" t="s">
        <v>3260</v>
      </c>
      <c r="D587" t="s">
        <v>3261</v>
      </c>
      <c r="E587">
        <v>172.51499999999999</v>
      </c>
    </row>
    <row r="588" spans="1:5" x14ac:dyDescent="0.25">
      <c r="A588" t="s">
        <v>309</v>
      </c>
      <c r="B588">
        <v>574</v>
      </c>
      <c r="C588" t="s">
        <v>3262</v>
      </c>
      <c r="D588" t="s">
        <v>3263</v>
      </c>
      <c r="E588">
        <v>172.51499999999999</v>
      </c>
    </row>
    <row r="589" spans="1:5" x14ac:dyDescent="0.25">
      <c r="A589" t="s">
        <v>309</v>
      </c>
      <c r="B589">
        <v>575</v>
      </c>
      <c r="C589" t="s">
        <v>3264</v>
      </c>
      <c r="D589" t="s">
        <v>3265</v>
      </c>
      <c r="E589">
        <v>172.51499999999999</v>
      </c>
    </row>
    <row r="590" spans="1:5" x14ac:dyDescent="0.25">
      <c r="A590" t="s">
        <v>309</v>
      </c>
      <c r="B590">
        <v>576</v>
      </c>
      <c r="C590" t="s">
        <v>3266</v>
      </c>
      <c r="D590" t="s">
        <v>3267</v>
      </c>
      <c r="E590">
        <v>172.51499999999999</v>
      </c>
    </row>
    <row r="591" spans="1:5" x14ac:dyDescent="0.25">
      <c r="A591" t="s">
        <v>309</v>
      </c>
      <c r="B591">
        <v>577</v>
      </c>
      <c r="C591" t="s">
        <v>3268</v>
      </c>
      <c r="D591" t="s">
        <v>3269</v>
      </c>
      <c r="E591">
        <v>172.51499999999999</v>
      </c>
    </row>
    <row r="592" spans="1:5" x14ac:dyDescent="0.25">
      <c r="A592" t="s">
        <v>309</v>
      </c>
      <c r="B592">
        <v>578</v>
      </c>
      <c r="C592" t="s">
        <v>3270</v>
      </c>
      <c r="D592" t="s">
        <v>3271</v>
      </c>
      <c r="E592">
        <v>172.51499999999999</v>
      </c>
    </row>
    <row r="593" spans="1:11" x14ac:dyDescent="0.25">
      <c r="A593" t="s">
        <v>309</v>
      </c>
      <c r="B593">
        <v>579</v>
      </c>
      <c r="C593" t="s">
        <v>3272</v>
      </c>
      <c r="D593" t="s">
        <v>3273</v>
      </c>
      <c r="E593">
        <v>172.51499999999999</v>
      </c>
    </row>
    <row r="594" spans="1:11" x14ac:dyDescent="0.25">
      <c r="A594" t="s">
        <v>309</v>
      </c>
      <c r="B594">
        <v>580</v>
      </c>
      <c r="C594" t="s">
        <v>3274</v>
      </c>
      <c r="D594" t="s">
        <v>3275</v>
      </c>
      <c r="E594">
        <v>172.51499999999999</v>
      </c>
    </row>
    <row r="595" spans="1:11" x14ac:dyDescent="0.25">
      <c r="A595" t="s">
        <v>309</v>
      </c>
      <c r="B595">
        <v>581</v>
      </c>
      <c r="C595" t="s">
        <v>3278</v>
      </c>
      <c r="D595" t="s">
        <v>3279</v>
      </c>
      <c r="E595">
        <v>172.51499999999999</v>
      </c>
    </row>
    <row r="596" spans="1:11" x14ac:dyDescent="0.25">
      <c r="A596" t="s">
        <v>309</v>
      </c>
      <c r="B596">
        <v>582</v>
      </c>
      <c r="C596" t="s">
        <v>3280</v>
      </c>
      <c r="D596" t="s">
        <v>3281</v>
      </c>
      <c r="E596">
        <v>172.51499999999999</v>
      </c>
    </row>
    <row r="597" spans="1:11" x14ac:dyDescent="0.25">
      <c r="A597" t="s">
        <v>309</v>
      </c>
      <c r="B597">
        <v>583</v>
      </c>
      <c r="C597" t="s">
        <v>3296</v>
      </c>
      <c r="D597" t="s">
        <v>3297</v>
      </c>
      <c r="E597">
        <v>172.72499999999999</v>
      </c>
    </row>
    <row r="598" spans="1:11" x14ac:dyDescent="0.25">
      <c r="A598" t="s">
        <v>309</v>
      </c>
      <c r="B598">
        <v>584</v>
      </c>
      <c r="C598" t="s">
        <v>3329</v>
      </c>
      <c r="D598" t="s">
        <v>3330</v>
      </c>
      <c r="E598">
        <v>172.51499999999999</v>
      </c>
    </row>
    <row r="599" spans="1:11" x14ac:dyDescent="0.25">
      <c r="A599" t="s">
        <v>309</v>
      </c>
      <c r="B599">
        <v>585</v>
      </c>
      <c r="C599" t="s">
        <v>3337</v>
      </c>
      <c r="D599" t="s">
        <v>3338</v>
      </c>
      <c r="E599">
        <v>172.32</v>
      </c>
      <c r="F599">
        <v>182.1045</v>
      </c>
    </row>
    <row r="600" spans="1:11" x14ac:dyDescent="0.25">
      <c r="A600" t="s">
        <v>309</v>
      </c>
      <c r="B600">
        <v>586</v>
      </c>
      <c r="C600" t="s">
        <v>3339</v>
      </c>
      <c r="D600" t="s">
        <v>3340</v>
      </c>
      <c r="E600">
        <v>172.32</v>
      </c>
      <c r="F600">
        <v>182.10470000000001</v>
      </c>
    </row>
    <row r="601" spans="1:11" x14ac:dyDescent="0.25">
      <c r="A601" t="s">
        <v>309</v>
      </c>
      <c r="B601">
        <v>587</v>
      </c>
      <c r="C601" t="s">
        <v>3341</v>
      </c>
      <c r="D601" t="s">
        <v>3342</v>
      </c>
      <c r="E601">
        <v>172.32</v>
      </c>
    </row>
    <row r="602" spans="1:11" x14ac:dyDescent="0.25">
      <c r="A602" t="s">
        <v>309</v>
      </c>
      <c r="B602">
        <v>588</v>
      </c>
      <c r="C602" t="s">
        <v>3345</v>
      </c>
      <c r="D602" t="s">
        <v>3346</v>
      </c>
      <c r="E602">
        <v>172.23</v>
      </c>
      <c r="F602">
        <v>173.32</v>
      </c>
      <c r="G602">
        <v>173.357</v>
      </c>
      <c r="H602">
        <v>175.10499999999999</v>
      </c>
      <c r="I602">
        <v>176.17</v>
      </c>
      <c r="J602">
        <v>176.18</v>
      </c>
      <c r="K602">
        <v>176.3</v>
      </c>
    </row>
    <row r="603" spans="1:11" x14ac:dyDescent="0.25">
      <c r="A603" t="s">
        <v>309</v>
      </c>
      <c r="B603">
        <v>589</v>
      </c>
      <c r="C603" t="s">
        <v>3361</v>
      </c>
      <c r="D603" t="s">
        <v>3362</v>
      </c>
      <c r="E603">
        <v>172.852</v>
      </c>
    </row>
    <row r="604" spans="1:11" x14ac:dyDescent="0.25">
      <c r="A604" t="s">
        <v>309</v>
      </c>
      <c r="B604">
        <v>590</v>
      </c>
      <c r="C604" t="s">
        <v>3367</v>
      </c>
      <c r="D604" t="s">
        <v>3368</v>
      </c>
      <c r="E604">
        <v>175.3</v>
      </c>
      <c r="F604">
        <v>175.32</v>
      </c>
      <c r="G604">
        <v>181.27</v>
      </c>
      <c r="H604">
        <v>184.13229999999999</v>
      </c>
    </row>
    <row r="605" spans="1:11" x14ac:dyDescent="0.25">
      <c r="A605" t="s">
        <v>309</v>
      </c>
      <c r="B605">
        <v>591</v>
      </c>
      <c r="C605" t="s">
        <v>3373</v>
      </c>
      <c r="D605" t="s">
        <v>3374</v>
      </c>
      <c r="E605">
        <v>175.10499999999999</v>
      </c>
      <c r="F605">
        <v>176.18</v>
      </c>
    </row>
    <row r="606" spans="1:11" x14ac:dyDescent="0.25">
      <c r="A606" t="s">
        <v>309</v>
      </c>
      <c r="B606">
        <v>592</v>
      </c>
      <c r="C606" t="s">
        <v>3375</v>
      </c>
      <c r="D606" t="s">
        <v>3376</v>
      </c>
    </row>
    <row r="607" spans="1:11" x14ac:dyDescent="0.25">
      <c r="A607" t="s">
        <v>309</v>
      </c>
      <c r="B607">
        <v>593</v>
      </c>
      <c r="C607" t="s">
        <v>3379</v>
      </c>
      <c r="D607" t="s">
        <v>3380</v>
      </c>
      <c r="E607">
        <v>170.5</v>
      </c>
      <c r="F607">
        <v>172.32</v>
      </c>
      <c r="G607">
        <v>172.81200000000001</v>
      </c>
    </row>
    <row r="608" spans="1:11" x14ac:dyDescent="0.25">
      <c r="A608" t="s">
        <v>309</v>
      </c>
      <c r="B608">
        <v>594</v>
      </c>
      <c r="C608" t="s">
        <v>3405</v>
      </c>
      <c r="D608" t="s">
        <v>3406</v>
      </c>
      <c r="E608">
        <v>73.17</v>
      </c>
    </row>
    <row r="609" spans="1:5" x14ac:dyDescent="0.25">
      <c r="A609" t="s">
        <v>309</v>
      </c>
      <c r="B609">
        <v>595</v>
      </c>
      <c r="C609" t="s">
        <v>3413</v>
      </c>
      <c r="D609" t="s">
        <v>3414</v>
      </c>
      <c r="E609">
        <v>172.51499999999999</v>
      </c>
    </row>
    <row r="610" spans="1:5" x14ac:dyDescent="0.25">
      <c r="A610" t="s">
        <v>309</v>
      </c>
      <c r="B610">
        <v>596</v>
      </c>
      <c r="C610" t="s">
        <v>3423</v>
      </c>
      <c r="D610" t="s">
        <v>3424</v>
      </c>
      <c r="E610">
        <v>172.51499999999999</v>
      </c>
    </row>
    <row r="611" spans="1:5" x14ac:dyDescent="0.25">
      <c r="A611" t="s">
        <v>309</v>
      </c>
      <c r="B611">
        <v>597</v>
      </c>
      <c r="C611" t="s">
        <v>3427</v>
      </c>
      <c r="D611" t="s">
        <v>3428</v>
      </c>
      <c r="E611">
        <v>172.51499999999999</v>
      </c>
    </row>
    <row r="612" spans="1:5" x14ac:dyDescent="0.25">
      <c r="A612" t="s">
        <v>309</v>
      </c>
      <c r="B612">
        <v>598</v>
      </c>
      <c r="C612" t="s">
        <v>3429</v>
      </c>
      <c r="D612" t="s">
        <v>3430</v>
      </c>
      <c r="E612">
        <v>172.51499999999999</v>
      </c>
    </row>
    <row r="613" spans="1:5" x14ac:dyDescent="0.25">
      <c r="A613" t="s">
        <v>309</v>
      </c>
      <c r="B613">
        <v>599</v>
      </c>
      <c r="C613" t="s">
        <v>3431</v>
      </c>
      <c r="D613" t="s">
        <v>3432</v>
      </c>
      <c r="E613">
        <v>172.51499999999999</v>
      </c>
    </row>
    <row r="614" spans="1:5" x14ac:dyDescent="0.25">
      <c r="A614" t="s">
        <v>309</v>
      </c>
      <c r="B614">
        <v>600</v>
      </c>
      <c r="C614" t="s">
        <v>3445</v>
      </c>
      <c r="D614" t="s">
        <v>3446</v>
      </c>
      <c r="E614">
        <v>172.61500000000001</v>
      </c>
    </row>
    <row r="615" spans="1:5" x14ac:dyDescent="0.25">
      <c r="A615" t="s">
        <v>309</v>
      </c>
      <c r="B615">
        <v>601</v>
      </c>
      <c r="C615" t="s">
        <v>3458</v>
      </c>
      <c r="D615" s="1" t="s">
        <v>15495</v>
      </c>
    </row>
    <row r="616" spans="1:5" x14ac:dyDescent="0.25">
      <c r="A616" t="s">
        <v>309</v>
      </c>
      <c r="B616">
        <v>602</v>
      </c>
      <c r="C616" t="s">
        <v>3461</v>
      </c>
      <c r="D616" t="s">
        <v>3462</v>
      </c>
      <c r="E616">
        <v>172.51499999999999</v>
      </c>
    </row>
    <row r="617" spans="1:5" x14ac:dyDescent="0.25">
      <c r="A617" t="s">
        <v>309</v>
      </c>
      <c r="B617">
        <v>603</v>
      </c>
      <c r="C617" t="s">
        <v>3463</v>
      </c>
      <c r="D617" t="s">
        <v>3464</v>
      </c>
      <c r="E617">
        <v>172.51499999999999</v>
      </c>
    </row>
    <row r="618" spans="1:5" x14ac:dyDescent="0.25">
      <c r="A618" t="s">
        <v>309</v>
      </c>
      <c r="B618">
        <v>604</v>
      </c>
      <c r="C618" t="s">
        <v>3465</v>
      </c>
      <c r="D618" t="s">
        <v>3466</v>
      </c>
      <c r="E618">
        <v>172.51499999999999</v>
      </c>
    </row>
    <row r="619" spans="1:5" x14ac:dyDescent="0.25">
      <c r="A619" t="s">
        <v>309</v>
      </c>
      <c r="B619">
        <v>605</v>
      </c>
      <c r="C619" t="s">
        <v>3467</v>
      </c>
      <c r="D619" t="s">
        <v>3468</v>
      </c>
      <c r="E619">
        <v>172.51499999999999</v>
      </c>
    </row>
    <row r="620" spans="1:5" x14ac:dyDescent="0.25">
      <c r="A620" t="s">
        <v>309</v>
      </c>
      <c r="B620">
        <v>606</v>
      </c>
      <c r="C620" t="s">
        <v>3470</v>
      </c>
      <c r="D620" t="s">
        <v>3471</v>
      </c>
      <c r="E620">
        <v>172.51499999999999</v>
      </c>
    </row>
    <row r="621" spans="1:5" x14ac:dyDescent="0.25">
      <c r="A621" t="s">
        <v>309</v>
      </c>
      <c r="B621">
        <v>607</v>
      </c>
      <c r="C621" t="s">
        <v>3476</v>
      </c>
      <c r="D621" t="s">
        <v>3477</v>
      </c>
      <c r="E621">
        <v>173.315</v>
      </c>
    </row>
    <row r="622" spans="1:5" x14ac:dyDescent="0.25">
      <c r="A622" t="s">
        <v>309</v>
      </c>
      <c r="B622">
        <v>608</v>
      </c>
      <c r="C622" t="s">
        <v>3478</v>
      </c>
      <c r="D622" t="s">
        <v>3479</v>
      </c>
    </row>
    <row r="623" spans="1:5" x14ac:dyDescent="0.25">
      <c r="A623" t="s">
        <v>309</v>
      </c>
      <c r="B623">
        <v>609</v>
      </c>
      <c r="C623" t="s">
        <v>3480</v>
      </c>
      <c r="D623" t="s">
        <v>3481</v>
      </c>
      <c r="E623">
        <v>172.51499999999999</v>
      </c>
    </row>
    <row r="624" spans="1:5" x14ac:dyDescent="0.25">
      <c r="A624" t="s">
        <v>309</v>
      </c>
      <c r="B624">
        <v>610</v>
      </c>
      <c r="C624" t="s">
        <v>3482</v>
      </c>
      <c r="D624" t="s">
        <v>3483</v>
      </c>
      <c r="E624">
        <v>172.51499999999999</v>
      </c>
    </row>
    <row r="625" spans="1:5" x14ac:dyDescent="0.25">
      <c r="A625" t="s">
        <v>309</v>
      </c>
      <c r="B625">
        <v>611</v>
      </c>
      <c r="C625" t="s">
        <v>3484</v>
      </c>
      <c r="D625" t="s">
        <v>3485</v>
      </c>
      <c r="E625">
        <v>172.51499999999999</v>
      </c>
    </row>
    <row r="626" spans="1:5" x14ac:dyDescent="0.25">
      <c r="A626" t="s">
        <v>309</v>
      </c>
      <c r="B626">
        <v>612</v>
      </c>
      <c r="C626" t="s">
        <v>3486</v>
      </c>
      <c r="D626" t="s">
        <v>3487</v>
      </c>
      <c r="E626">
        <v>172.51499999999999</v>
      </c>
    </row>
    <row r="627" spans="1:5" x14ac:dyDescent="0.25">
      <c r="A627" t="s">
        <v>309</v>
      </c>
      <c r="B627">
        <v>613</v>
      </c>
      <c r="C627" t="s">
        <v>1660</v>
      </c>
      <c r="D627" t="s">
        <v>1661</v>
      </c>
      <c r="E627">
        <v>172.51499999999999</v>
      </c>
    </row>
    <row r="628" spans="1:5" x14ac:dyDescent="0.25">
      <c r="A628" t="s">
        <v>309</v>
      </c>
      <c r="B628">
        <v>614</v>
      </c>
      <c r="C628" t="s">
        <v>3490</v>
      </c>
      <c r="D628" t="s">
        <v>3491</v>
      </c>
    </row>
    <row r="629" spans="1:5" x14ac:dyDescent="0.25">
      <c r="A629" t="s">
        <v>315</v>
      </c>
      <c r="B629">
        <v>615</v>
      </c>
      <c r="C629" t="s">
        <v>3492</v>
      </c>
      <c r="D629" t="s">
        <v>3493</v>
      </c>
    </row>
    <row r="630" spans="1:5" x14ac:dyDescent="0.25">
      <c r="A630" t="s">
        <v>309</v>
      </c>
      <c r="B630">
        <v>616</v>
      </c>
      <c r="C630" t="s">
        <v>3502</v>
      </c>
      <c r="D630" t="s">
        <v>3503</v>
      </c>
    </row>
    <row r="631" spans="1:5" x14ac:dyDescent="0.25">
      <c r="A631" t="s">
        <v>309</v>
      </c>
      <c r="B631">
        <v>617</v>
      </c>
      <c r="C631" t="s">
        <v>3500</v>
      </c>
      <c r="D631" t="s">
        <v>3501</v>
      </c>
    </row>
    <row r="632" spans="1:5" x14ac:dyDescent="0.25">
      <c r="A632" t="s">
        <v>309</v>
      </c>
      <c r="B632">
        <v>618</v>
      </c>
      <c r="C632" t="s">
        <v>7730</v>
      </c>
      <c r="D632" t="s">
        <v>7731</v>
      </c>
    </row>
    <row r="633" spans="1:5" x14ac:dyDescent="0.25">
      <c r="A633" t="s">
        <v>309</v>
      </c>
      <c r="B633">
        <v>619</v>
      </c>
      <c r="C633" t="s">
        <v>3508</v>
      </c>
      <c r="D633" t="s">
        <v>3509</v>
      </c>
    </row>
    <row r="634" spans="1:5" x14ac:dyDescent="0.25">
      <c r="A634" t="s">
        <v>309</v>
      </c>
      <c r="B634">
        <v>620</v>
      </c>
      <c r="C634" t="s">
        <v>3512</v>
      </c>
      <c r="D634" t="s">
        <v>3513</v>
      </c>
      <c r="E634">
        <v>172.51499999999999</v>
      </c>
    </row>
    <row r="635" spans="1:5" x14ac:dyDescent="0.25">
      <c r="A635" t="s">
        <v>309</v>
      </c>
      <c r="B635">
        <v>621</v>
      </c>
      <c r="C635" t="s">
        <v>3514</v>
      </c>
      <c r="D635" t="s">
        <v>3515</v>
      </c>
      <c r="E635">
        <v>172.51499999999999</v>
      </c>
    </row>
    <row r="636" spans="1:5" x14ac:dyDescent="0.25">
      <c r="A636" t="s">
        <v>309</v>
      </c>
      <c r="B636">
        <v>622</v>
      </c>
      <c r="C636" t="s">
        <v>3516</v>
      </c>
      <c r="D636" t="s">
        <v>3517</v>
      </c>
      <c r="E636">
        <v>172.51499999999999</v>
      </c>
    </row>
    <row r="637" spans="1:5" x14ac:dyDescent="0.25">
      <c r="A637" t="s">
        <v>309</v>
      </c>
      <c r="B637">
        <v>623</v>
      </c>
      <c r="C637" t="s">
        <v>3520</v>
      </c>
      <c r="D637" t="s">
        <v>3521</v>
      </c>
      <c r="E637">
        <v>172.51499999999999</v>
      </c>
    </row>
    <row r="638" spans="1:5" x14ac:dyDescent="0.25">
      <c r="A638" t="s">
        <v>309</v>
      </c>
      <c r="B638">
        <v>624</v>
      </c>
      <c r="C638" t="s">
        <v>3524</v>
      </c>
      <c r="D638" t="s">
        <v>3525</v>
      </c>
    </row>
    <row r="639" spans="1:5" x14ac:dyDescent="0.25">
      <c r="A639" t="s">
        <v>309</v>
      </c>
      <c r="B639">
        <v>625</v>
      </c>
      <c r="C639" t="s">
        <v>3526</v>
      </c>
      <c r="D639" t="s">
        <v>3527</v>
      </c>
      <c r="E639">
        <v>172.51499999999999</v>
      </c>
    </row>
    <row r="640" spans="1:5" x14ac:dyDescent="0.25">
      <c r="A640" t="s">
        <v>311</v>
      </c>
      <c r="B640">
        <v>626</v>
      </c>
      <c r="C640" t="s">
        <v>3528</v>
      </c>
      <c r="D640" t="s">
        <v>3529</v>
      </c>
    </row>
    <row r="641" spans="1:17" x14ac:dyDescent="0.25">
      <c r="A641" t="s">
        <v>311</v>
      </c>
      <c r="B641">
        <v>627</v>
      </c>
      <c r="C641" t="s">
        <v>3532</v>
      </c>
      <c r="D641" t="s">
        <v>3533</v>
      </c>
      <c r="E641">
        <v>172.51499999999999</v>
      </c>
    </row>
    <row r="642" spans="1:17" x14ac:dyDescent="0.25">
      <c r="A642" t="s">
        <v>315</v>
      </c>
      <c r="B642">
        <v>628</v>
      </c>
      <c r="C642" t="s">
        <v>3534</v>
      </c>
      <c r="D642" t="s">
        <v>3535</v>
      </c>
      <c r="E642">
        <v>172.51499999999999</v>
      </c>
    </row>
    <row r="643" spans="1:17" x14ac:dyDescent="0.25">
      <c r="A643" t="s">
        <v>309</v>
      </c>
      <c r="B643">
        <v>629</v>
      </c>
      <c r="C643" t="s">
        <v>3536</v>
      </c>
      <c r="D643" t="s">
        <v>3537</v>
      </c>
      <c r="E643">
        <v>172.14500000000001</v>
      </c>
    </row>
    <row r="644" spans="1:17" x14ac:dyDescent="0.25">
      <c r="A644" t="s">
        <v>309</v>
      </c>
      <c r="B644">
        <v>630</v>
      </c>
      <c r="C644" t="s">
        <v>1506</v>
      </c>
      <c r="D644" t="s">
        <v>1507</v>
      </c>
      <c r="E644">
        <v>172.51499999999999</v>
      </c>
      <c r="F644">
        <v>172.864</v>
      </c>
      <c r="G644">
        <v>175.10499999999999</v>
      </c>
      <c r="H644">
        <v>175.3</v>
      </c>
      <c r="I644">
        <v>176.2</v>
      </c>
      <c r="J644">
        <v>177.12</v>
      </c>
      <c r="K644">
        <v>73.099999999999994</v>
      </c>
      <c r="L644">
        <v>73.100099999999998</v>
      </c>
    </row>
    <row r="645" spans="1:17" x14ac:dyDescent="0.25">
      <c r="A645" t="s">
        <v>309</v>
      </c>
      <c r="B645">
        <v>631</v>
      </c>
      <c r="C645" t="s">
        <v>3542</v>
      </c>
      <c r="D645" t="s">
        <v>3543</v>
      </c>
      <c r="E645">
        <v>172.51499999999999</v>
      </c>
    </row>
    <row r="646" spans="1:17" x14ac:dyDescent="0.25">
      <c r="A646" t="s">
        <v>309</v>
      </c>
      <c r="B646">
        <v>632</v>
      </c>
      <c r="C646" t="s">
        <v>3546</v>
      </c>
      <c r="D646" t="s">
        <v>3547</v>
      </c>
    </row>
    <row r="647" spans="1:17" x14ac:dyDescent="0.25">
      <c r="A647" t="s">
        <v>309</v>
      </c>
      <c r="B647">
        <v>633</v>
      </c>
      <c r="C647" t="s">
        <v>5776</v>
      </c>
      <c r="D647" t="s">
        <v>5777</v>
      </c>
      <c r="E647">
        <v>172.51499999999999</v>
      </c>
    </row>
    <row r="648" spans="1:17" x14ac:dyDescent="0.25">
      <c r="A648" t="s">
        <v>309</v>
      </c>
      <c r="B648">
        <v>634</v>
      </c>
      <c r="C648" t="s">
        <v>3558</v>
      </c>
      <c r="D648" t="s">
        <v>3559</v>
      </c>
    </row>
    <row r="649" spans="1:17" x14ac:dyDescent="0.25">
      <c r="A649" t="s">
        <v>309</v>
      </c>
      <c r="B649">
        <v>635</v>
      </c>
      <c r="C649" t="s">
        <v>3560</v>
      </c>
      <c r="D649" t="s">
        <v>3561</v>
      </c>
      <c r="E649">
        <v>172.51499999999999</v>
      </c>
    </row>
    <row r="650" spans="1:17" x14ac:dyDescent="0.25">
      <c r="A650" t="s">
        <v>309</v>
      </c>
      <c r="B650">
        <v>636</v>
      </c>
      <c r="C650" t="s">
        <v>3562</v>
      </c>
      <c r="D650" t="s">
        <v>3563</v>
      </c>
      <c r="E650">
        <v>172.51499999999999</v>
      </c>
    </row>
    <row r="651" spans="1:17" x14ac:dyDescent="0.25">
      <c r="A651" t="s">
        <v>309</v>
      </c>
      <c r="B651">
        <v>637</v>
      </c>
      <c r="C651" t="s">
        <v>3572</v>
      </c>
      <c r="D651" t="s">
        <v>3573</v>
      </c>
      <c r="E651">
        <v>172.34</v>
      </c>
      <c r="F651">
        <v>172.56</v>
      </c>
      <c r="G651">
        <v>173.27</v>
      </c>
      <c r="H651">
        <v>175.10499999999999</v>
      </c>
      <c r="I651">
        <v>175.32</v>
      </c>
      <c r="J651">
        <v>176.2</v>
      </c>
      <c r="K651">
        <v>177.12</v>
      </c>
      <c r="L651">
        <v>73.295000000000002</v>
      </c>
      <c r="M651">
        <v>73.3</v>
      </c>
      <c r="N651">
        <v>73.3</v>
      </c>
      <c r="O651">
        <v>73.314999999999998</v>
      </c>
      <c r="P651">
        <v>73.344999999999999</v>
      </c>
      <c r="Q651">
        <v>73.614999999999995</v>
      </c>
    </row>
    <row r="652" spans="1:17" x14ac:dyDescent="0.25">
      <c r="A652" t="s">
        <v>309</v>
      </c>
      <c r="B652">
        <v>638</v>
      </c>
      <c r="C652" t="s">
        <v>3574</v>
      </c>
      <c r="D652" t="s">
        <v>3575</v>
      </c>
      <c r="E652">
        <v>172.51499999999999</v>
      </c>
    </row>
    <row r="653" spans="1:17" x14ac:dyDescent="0.25">
      <c r="A653" t="s">
        <v>309</v>
      </c>
      <c r="B653">
        <v>639</v>
      </c>
      <c r="C653" t="s">
        <v>3576</v>
      </c>
      <c r="D653" t="s">
        <v>3577</v>
      </c>
    </row>
    <row r="654" spans="1:17" x14ac:dyDescent="0.25">
      <c r="A654" t="s">
        <v>309</v>
      </c>
      <c r="B654">
        <v>640</v>
      </c>
      <c r="C654" t="s">
        <v>3578</v>
      </c>
      <c r="D654" t="s">
        <v>3579</v>
      </c>
    </row>
    <row r="655" spans="1:17" x14ac:dyDescent="0.25">
      <c r="A655" t="s">
        <v>309</v>
      </c>
      <c r="B655">
        <v>641</v>
      </c>
      <c r="C655" t="s">
        <v>3582</v>
      </c>
      <c r="D655" t="s">
        <v>3583</v>
      </c>
      <c r="E655">
        <v>172.51499999999999</v>
      </c>
      <c r="F655">
        <v>173.315</v>
      </c>
    </row>
    <row r="656" spans="1:17" x14ac:dyDescent="0.25">
      <c r="A656" t="s">
        <v>309</v>
      </c>
      <c r="B656">
        <v>642</v>
      </c>
      <c r="C656" t="s">
        <v>3584</v>
      </c>
      <c r="D656" t="s">
        <v>3585</v>
      </c>
    </row>
    <row r="657" spans="1:5" x14ac:dyDescent="0.25">
      <c r="A657" t="s">
        <v>309</v>
      </c>
      <c r="B657">
        <v>643</v>
      </c>
      <c r="C657" t="s">
        <v>3586</v>
      </c>
      <c r="D657" t="s">
        <v>3587</v>
      </c>
    </row>
    <row r="658" spans="1:5" x14ac:dyDescent="0.25">
      <c r="A658" t="s">
        <v>309</v>
      </c>
      <c r="B658">
        <v>644</v>
      </c>
      <c r="C658" t="s">
        <v>3588</v>
      </c>
      <c r="D658" t="s">
        <v>3589</v>
      </c>
    </row>
    <row r="659" spans="1:5" x14ac:dyDescent="0.25">
      <c r="A659" t="s">
        <v>309</v>
      </c>
      <c r="B659">
        <v>645</v>
      </c>
      <c r="C659" t="s">
        <v>3594</v>
      </c>
      <c r="D659" t="s">
        <v>3595</v>
      </c>
    </row>
    <row r="660" spans="1:5" x14ac:dyDescent="0.25">
      <c r="A660" t="s">
        <v>309</v>
      </c>
      <c r="B660">
        <v>646</v>
      </c>
      <c r="C660" t="s">
        <v>3596</v>
      </c>
      <c r="D660" t="s">
        <v>3597</v>
      </c>
    </row>
    <row r="661" spans="1:5" x14ac:dyDescent="0.25">
      <c r="A661" t="s">
        <v>309</v>
      </c>
      <c r="B661">
        <v>647</v>
      </c>
      <c r="C661" t="s">
        <v>3598</v>
      </c>
      <c r="D661" t="s">
        <v>3599</v>
      </c>
      <c r="E661">
        <v>172.51499999999999</v>
      </c>
    </row>
    <row r="662" spans="1:5" x14ac:dyDescent="0.25">
      <c r="A662" t="s">
        <v>309</v>
      </c>
      <c r="B662">
        <v>648</v>
      </c>
      <c r="C662" t="s">
        <v>3604</v>
      </c>
      <c r="D662" t="s">
        <v>3605</v>
      </c>
    </row>
    <row r="663" spans="1:5" x14ac:dyDescent="0.25">
      <c r="A663" t="s">
        <v>309</v>
      </c>
      <c r="B663">
        <v>649</v>
      </c>
      <c r="C663" t="s">
        <v>3608</v>
      </c>
      <c r="D663" t="s">
        <v>3609</v>
      </c>
    </row>
    <row r="664" spans="1:5" x14ac:dyDescent="0.25">
      <c r="A664" t="s">
        <v>309</v>
      </c>
      <c r="B664">
        <v>650</v>
      </c>
      <c r="C664" t="s">
        <v>3610</v>
      </c>
      <c r="D664" t="s">
        <v>3611</v>
      </c>
    </row>
    <row r="665" spans="1:5" x14ac:dyDescent="0.25">
      <c r="A665" t="s">
        <v>309</v>
      </c>
      <c r="B665">
        <v>651</v>
      </c>
      <c r="C665" t="s">
        <v>3612</v>
      </c>
      <c r="D665" t="s">
        <v>3613</v>
      </c>
    </row>
    <row r="666" spans="1:5" x14ac:dyDescent="0.25">
      <c r="A666" t="s">
        <v>309</v>
      </c>
      <c r="B666">
        <v>652</v>
      </c>
      <c r="C666" t="s">
        <v>3614</v>
      </c>
      <c r="D666" t="s">
        <v>3615</v>
      </c>
      <c r="E666">
        <v>172.51499999999999</v>
      </c>
    </row>
    <row r="667" spans="1:5" x14ac:dyDescent="0.25">
      <c r="A667" t="s">
        <v>309</v>
      </c>
      <c r="B667">
        <v>653</v>
      </c>
      <c r="C667" t="s">
        <v>1664</v>
      </c>
      <c r="D667" t="s">
        <v>1665</v>
      </c>
      <c r="E667">
        <v>172.51499999999999</v>
      </c>
    </row>
    <row r="668" spans="1:5" x14ac:dyDescent="0.25">
      <c r="A668" t="s">
        <v>309</v>
      </c>
      <c r="B668">
        <v>654</v>
      </c>
      <c r="C668" t="s">
        <v>3616</v>
      </c>
      <c r="D668" t="s">
        <v>3617</v>
      </c>
    </row>
    <row r="669" spans="1:5" x14ac:dyDescent="0.25">
      <c r="A669" t="s">
        <v>309</v>
      </c>
      <c r="B669">
        <v>655</v>
      </c>
      <c r="C669" t="s">
        <v>1666</v>
      </c>
      <c r="D669" t="s">
        <v>1667</v>
      </c>
    </row>
    <row r="670" spans="1:5" x14ac:dyDescent="0.25">
      <c r="A670" t="s">
        <v>309</v>
      </c>
      <c r="B670">
        <v>656</v>
      </c>
      <c r="C670" t="s">
        <v>7736</v>
      </c>
      <c r="D670" t="s">
        <v>7737</v>
      </c>
      <c r="E670">
        <v>172.51499999999999</v>
      </c>
    </row>
    <row r="671" spans="1:5" x14ac:dyDescent="0.25">
      <c r="A671" t="s">
        <v>309</v>
      </c>
      <c r="B671">
        <v>657</v>
      </c>
      <c r="C671" t="s">
        <v>1670</v>
      </c>
      <c r="D671" t="s">
        <v>1671</v>
      </c>
    </row>
    <row r="672" spans="1:5" x14ac:dyDescent="0.25">
      <c r="A672" t="s">
        <v>309</v>
      </c>
      <c r="B672">
        <v>658</v>
      </c>
      <c r="C672" t="s">
        <v>1674</v>
      </c>
      <c r="D672" t="s">
        <v>1675</v>
      </c>
    </row>
    <row r="673" spans="1:6" x14ac:dyDescent="0.25">
      <c r="A673" t="s">
        <v>309</v>
      </c>
      <c r="B673">
        <v>659</v>
      </c>
      <c r="C673" t="s">
        <v>1676</v>
      </c>
      <c r="D673" t="s">
        <v>1677</v>
      </c>
    </row>
    <row r="674" spans="1:6" x14ac:dyDescent="0.25">
      <c r="A674" t="s">
        <v>309</v>
      </c>
      <c r="B674">
        <v>660</v>
      </c>
      <c r="C674" t="s">
        <v>3640</v>
      </c>
      <c r="D674" t="s">
        <v>3641</v>
      </c>
      <c r="E674">
        <v>172.51499999999999</v>
      </c>
    </row>
    <row r="675" spans="1:6" x14ac:dyDescent="0.25">
      <c r="A675" t="s">
        <v>309</v>
      </c>
      <c r="B675">
        <v>661</v>
      </c>
      <c r="C675" t="s">
        <v>3644</v>
      </c>
      <c r="D675" t="s">
        <v>3645</v>
      </c>
      <c r="E675">
        <v>172.51499999999999</v>
      </c>
    </row>
    <row r="676" spans="1:6" x14ac:dyDescent="0.25">
      <c r="A676" t="s">
        <v>309</v>
      </c>
      <c r="B676">
        <v>662</v>
      </c>
      <c r="C676" t="s">
        <v>3648</v>
      </c>
      <c r="D676" t="s">
        <v>3649</v>
      </c>
      <c r="E676">
        <v>172.51499999999999</v>
      </c>
    </row>
    <row r="677" spans="1:6" x14ac:dyDescent="0.25">
      <c r="A677" t="s">
        <v>309</v>
      </c>
      <c r="B677">
        <v>663</v>
      </c>
      <c r="C677" t="s">
        <v>3654</v>
      </c>
      <c r="D677" t="s">
        <v>3655</v>
      </c>
    </row>
    <row r="678" spans="1:6" x14ac:dyDescent="0.25">
      <c r="A678" t="s">
        <v>309</v>
      </c>
      <c r="B678">
        <v>664</v>
      </c>
      <c r="C678" t="s">
        <v>3662</v>
      </c>
      <c r="D678" t="s">
        <v>3663</v>
      </c>
      <c r="E678">
        <v>172.51499999999999</v>
      </c>
    </row>
    <row r="679" spans="1:6" x14ac:dyDescent="0.25">
      <c r="A679" t="s">
        <v>311</v>
      </c>
      <c r="B679">
        <v>665</v>
      </c>
      <c r="C679" t="s">
        <v>3664</v>
      </c>
      <c r="D679" t="s">
        <v>3665</v>
      </c>
      <c r="E679">
        <v>172.51499999999999</v>
      </c>
    </row>
    <row r="680" spans="1:6" x14ac:dyDescent="0.25">
      <c r="A680" t="s">
        <v>309</v>
      </c>
      <c r="B680">
        <v>666</v>
      </c>
      <c r="C680" t="s">
        <v>3666</v>
      </c>
      <c r="D680" t="s">
        <v>3667</v>
      </c>
      <c r="E680">
        <v>172.51499999999999</v>
      </c>
      <c r="F680">
        <v>172.864</v>
      </c>
    </row>
    <row r="681" spans="1:6" x14ac:dyDescent="0.25">
      <c r="A681" t="s">
        <v>311</v>
      </c>
      <c r="B681">
        <v>667</v>
      </c>
      <c r="C681" t="s">
        <v>3670</v>
      </c>
      <c r="D681" t="s">
        <v>3671</v>
      </c>
    </row>
    <row r="682" spans="1:6" x14ac:dyDescent="0.25">
      <c r="A682" t="s">
        <v>309</v>
      </c>
      <c r="B682">
        <v>668</v>
      </c>
      <c r="C682" t="s">
        <v>3672</v>
      </c>
      <c r="D682" t="s">
        <v>3673</v>
      </c>
    </row>
    <row r="683" spans="1:6" x14ac:dyDescent="0.25">
      <c r="A683" t="s">
        <v>309</v>
      </c>
      <c r="B683">
        <v>669</v>
      </c>
      <c r="C683" t="s">
        <v>3674</v>
      </c>
      <c r="D683" t="s">
        <v>3675</v>
      </c>
      <c r="E683">
        <v>172.51499999999999</v>
      </c>
    </row>
    <row r="684" spans="1:6" x14ac:dyDescent="0.25">
      <c r="A684" t="s">
        <v>309</v>
      </c>
      <c r="B684">
        <v>670</v>
      </c>
      <c r="C684" t="s">
        <v>3676</v>
      </c>
      <c r="D684" t="s">
        <v>3677</v>
      </c>
      <c r="E684">
        <v>172.51499999999999</v>
      </c>
    </row>
    <row r="685" spans="1:6" x14ac:dyDescent="0.25">
      <c r="A685" t="s">
        <v>309</v>
      </c>
      <c r="B685">
        <v>671</v>
      </c>
      <c r="C685" t="s">
        <v>3682</v>
      </c>
      <c r="D685" t="s">
        <v>3683</v>
      </c>
      <c r="E685">
        <v>172.51499999999999</v>
      </c>
    </row>
    <row r="686" spans="1:6" x14ac:dyDescent="0.25">
      <c r="A686" t="s">
        <v>309</v>
      </c>
      <c r="B686">
        <v>672</v>
      </c>
      <c r="C686" t="s">
        <v>3684</v>
      </c>
      <c r="D686" t="s">
        <v>3685</v>
      </c>
    </row>
    <row r="687" spans="1:6" x14ac:dyDescent="0.25">
      <c r="A687" t="s">
        <v>309</v>
      </c>
      <c r="B687">
        <v>673</v>
      </c>
      <c r="C687" t="s">
        <v>3688</v>
      </c>
      <c r="D687" t="s">
        <v>3689</v>
      </c>
      <c r="E687">
        <v>172.51499999999999</v>
      </c>
    </row>
    <row r="688" spans="1:6" x14ac:dyDescent="0.25">
      <c r="A688" t="s">
        <v>309</v>
      </c>
      <c r="B688">
        <v>674</v>
      </c>
      <c r="C688" t="s">
        <v>3692</v>
      </c>
      <c r="D688" t="s">
        <v>3693</v>
      </c>
      <c r="E688">
        <v>172.51499999999999</v>
      </c>
    </row>
    <row r="689" spans="1:7" x14ac:dyDescent="0.25">
      <c r="A689" t="s">
        <v>309</v>
      </c>
      <c r="B689">
        <v>675</v>
      </c>
      <c r="C689" t="s">
        <v>3696</v>
      </c>
      <c r="D689" s="1" t="s">
        <v>15488</v>
      </c>
    </row>
    <row r="690" spans="1:7" x14ac:dyDescent="0.25">
      <c r="A690" t="s">
        <v>309</v>
      </c>
      <c r="B690">
        <v>676</v>
      </c>
      <c r="C690" t="s">
        <v>3699</v>
      </c>
      <c r="D690" t="s">
        <v>3700</v>
      </c>
      <c r="E690">
        <v>172.51499999999999</v>
      </c>
    </row>
    <row r="691" spans="1:7" x14ac:dyDescent="0.25">
      <c r="A691" t="s">
        <v>315</v>
      </c>
      <c r="B691">
        <v>677</v>
      </c>
      <c r="C691" t="s">
        <v>3701</v>
      </c>
      <c r="D691" t="s">
        <v>3702</v>
      </c>
    </row>
    <row r="692" spans="1:7" x14ac:dyDescent="0.25">
      <c r="A692" t="s">
        <v>309</v>
      </c>
      <c r="B692">
        <v>678</v>
      </c>
      <c r="C692" t="s">
        <v>3705</v>
      </c>
      <c r="D692" t="s">
        <v>3706</v>
      </c>
      <c r="E692">
        <v>172.51499999999999</v>
      </c>
    </row>
    <row r="693" spans="1:7" x14ac:dyDescent="0.25">
      <c r="A693" t="s">
        <v>309</v>
      </c>
      <c r="B693">
        <v>679</v>
      </c>
      <c r="C693" t="s">
        <v>3711</v>
      </c>
      <c r="D693" t="s">
        <v>3712</v>
      </c>
      <c r="E693">
        <v>172.51499999999999</v>
      </c>
    </row>
    <row r="694" spans="1:7" x14ac:dyDescent="0.25">
      <c r="A694" t="s">
        <v>309</v>
      </c>
      <c r="B694">
        <v>680</v>
      </c>
      <c r="C694" t="s">
        <v>3713</v>
      </c>
      <c r="D694" t="s">
        <v>3714</v>
      </c>
      <c r="E694">
        <v>172.51499999999999</v>
      </c>
    </row>
    <row r="695" spans="1:7" x14ac:dyDescent="0.25">
      <c r="A695" t="s">
        <v>309</v>
      </c>
      <c r="B695">
        <v>681</v>
      </c>
      <c r="C695" t="s">
        <v>3715</v>
      </c>
      <c r="D695" t="s">
        <v>3716</v>
      </c>
      <c r="E695">
        <v>172.51499999999999</v>
      </c>
    </row>
    <row r="696" spans="1:7" x14ac:dyDescent="0.25">
      <c r="A696" t="s">
        <v>309</v>
      </c>
      <c r="B696">
        <v>682</v>
      </c>
      <c r="C696" t="s">
        <v>3725</v>
      </c>
      <c r="D696" t="s">
        <v>3726</v>
      </c>
      <c r="E696">
        <v>172.32</v>
      </c>
    </row>
    <row r="697" spans="1:7" x14ac:dyDescent="0.25">
      <c r="A697" t="s">
        <v>309</v>
      </c>
      <c r="B697">
        <v>683</v>
      </c>
      <c r="C697" t="s">
        <v>3733</v>
      </c>
      <c r="D697" t="s">
        <v>3734</v>
      </c>
      <c r="E697">
        <v>172.56</v>
      </c>
    </row>
    <row r="698" spans="1:7" x14ac:dyDescent="0.25">
      <c r="A698" t="s">
        <v>309</v>
      </c>
      <c r="B698">
        <v>684</v>
      </c>
      <c r="C698" t="s">
        <v>3754</v>
      </c>
      <c r="D698" t="s">
        <v>3755</v>
      </c>
    </row>
    <row r="699" spans="1:7" x14ac:dyDescent="0.25">
      <c r="A699" t="s">
        <v>309</v>
      </c>
      <c r="B699">
        <v>685</v>
      </c>
      <c r="C699" t="s">
        <v>3761</v>
      </c>
      <c r="D699" s="1" t="s">
        <v>15515</v>
      </c>
    </row>
    <row r="700" spans="1:7" x14ac:dyDescent="0.25">
      <c r="A700" t="s">
        <v>309</v>
      </c>
      <c r="B700">
        <v>686</v>
      </c>
      <c r="C700" t="s">
        <v>3762</v>
      </c>
      <c r="D700" t="s">
        <v>3763</v>
      </c>
      <c r="E700">
        <v>175.10499999999999</v>
      </c>
      <c r="F700">
        <v>176.17</v>
      </c>
      <c r="G700">
        <v>177.26</v>
      </c>
    </row>
    <row r="701" spans="1:7" x14ac:dyDescent="0.25">
      <c r="A701" t="s">
        <v>311</v>
      </c>
      <c r="B701">
        <v>687</v>
      </c>
      <c r="C701" t="s">
        <v>3768</v>
      </c>
      <c r="D701" t="s">
        <v>3769</v>
      </c>
    </row>
    <row r="702" spans="1:7" x14ac:dyDescent="0.25">
      <c r="A702" t="s">
        <v>309</v>
      </c>
      <c r="B702">
        <v>688</v>
      </c>
      <c r="C702" t="s">
        <v>3778</v>
      </c>
      <c r="D702" t="s">
        <v>3779</v>
      </c>
    </row>
    <row r="703" spans="1:7" x14ac:dyDescent="0.25">
      <c r="A703" t="s">
        <v>309</v>
      </c>
      <c r="B703">
        <v>689</v>
      </c>
      <c r="C703" t="s">
        <v>3780</v>
      </c>
      <c r="D703" t="s">
        <v>3781</v>
      </c>
    </row>
    <row r="704" spans="1:7" x14ac:dyDescent="0.25">
      <c r="A704" t="s">
        <v>309</v>
      </c>
      <c r="B704">
        <v>690</v>
      </c>
      <c r="C704" t="s">
        <v>3786</v>
      </c>
      <c r="D704" t="s">
        <v>3787</v>
      </c>
      <c r="E704">
        <v>172.51499999999999</v>
      </c>
    </row>
    <row r="705" spans="1:9" x14ac:dyDescent="0.25">
      <c r="A705" t="s">
        <v>309</v>
      </c>
      <c r="B705">
        <v>691</v>
      </c>
      <c r="C705" t="s">
        <v>3788</v>
      </c>
      <c r="D705" t="s">
        <v>3789</v>
      </c>
      <c r="E705">
        <v>172.51499999999999</v>
      </c>
    </row>
    <row r="706" spans="1:9" x14ac:dyDescent="0.25">
      <c r="A706" t="s">
        <v>309</v>
      </c>
      <c r="B706">
        <v>692</v>
      </c>
      <c r="C706" t="s">
        <v>3790</v>
      </c>
      <c r="D706" t="s">
        <v>3791</v>
      </c>
      <c r="E706">
        <v>172.51499999999999</v>
      </c>
    </row>
    <row r="707" spans="1:9" x14ac:dyDescent="0.25">
      <c r="A707" t="s">
        <v>309</v>
      </c>
      <c r="B707">
        <v>693</v>
      </c>
      <c r="C707" t="s">
        <v>3794</v>
      </c>
      <c r="D707" t="s">
        <v>3795</v>
      </c>
      <c r="E707">
        <v>172.51499999999999</v>
      </c>
    </row>
    <row r="708" spans="1:9" x14ac:dyDescent="0.25">
      <c r="A708" t="s">
        <v>309</v>
      </c>
      <c r="B708">
        <v>694</v>
      </c>
      <c r="C708" t="s">
        <v>3796</v>
      </c>
      <c r="D708" t="s">
        <v>3797</v>
      </c>
    </row>
    <row r="709" spans="1:9" x14ac:dyDescent="0.25">
      <c r="A709" t="s">
        <v>309</v>
      </c>
      <c r="B709">
        <v>695</v>
      </c>
      <c r="C709" t="s">
        <v>3804</v>
      </c>
      <c r="D709" t="s">
        <v>3805</v>
      </c>
    </row>
    <row r="710" spans="1:9" x14ac:dyDescent="0.25">
      <c r="A710" t="s">
        <v>309</v>
      </c>
      <c r="B710">
        <v>696</v>
      </c>
      <c r="C710" t="s">
        <v>3808</v>
      </c>
      <c r="D710" t="s">
        <v>3809</v>
      </c>
    </row>
    <row r="711" spans="1:9" x14ac:dyDescent="0.25">
      <c r="A711" t="s">
        <v>309</v>
      </c>
      <c r="B711">
        <v>697</v>
      </c>
      <c r="C711" t="s">
        <v>3812</v>
      </c>
      <c r="D711" t="s">
        <v>3813</v>
      </c>
    </row>
    <row r="712" spans="1:9" x14ac:dyDescent="0.25">
      <c r="A712" t="s">
        <v>309</v>
      </c>
      <c r="B712">
        <v>698</v>
      </c>
      <c r="C712" t="s">
        <v>3826</v>
      </c>
      <c r="D712" t="s">
        <v>3827</v>
      </c>
      <c r="E712">
        <v>136.11000000000001</v>
      </c>
      <c r="F712">
        <v>172.81399999999999</v>
      </c>
      <c r="G712">
        <v>173.34</v>
      </c>
      <c r="H712">
        <v>176.17</v>
      </c>
      <c r="I712">
        <v>176.2</v>
      </c>
    </row>
    <row r="713" spans="1:9" x14ac:dyDescent="0.25">
      <c r="A713" t="s">
        <v>309</v>
      </c>
      <c r="B713">
        <v>699</v>
      </c>
      <c r="C713" t="s">
        <v>3830</v>
      </c>
      <c r="D713" t="s">
        <v>3831</v>
      </c>
    </row>
    <row r="714" spans="1:9" x14ac:dyDescent="0.25">
      <c r="A714" t="s">
        <v>309</v>
      </c>
      <c r="B714">
        <v>700</v>
      </c>
      <c r="C714" t="s">
        <v>3844</v>
      </c>
      <c r="D714" t="s">
        <v>3845</v>
      </c>
    </row>
    <row r="715" spans="1:9" x14ac:dyDescent="0.25">
      <c r="A715" t="s">
        <v>315</v>
      </c>
      <c r="B715">
        <v>701</v>
      </c>
      <c r="C715" t="s">
        <v>3846</v>
      </c>
      <c r="D715" t="s">
        <v>3847</v>
      </c>
      <c r="E715">
        <v>172.15</v>
      </c>
      <c r="F715">
        <v>178.255</v>
      </c>
    </row>
    <row r="716" spans="1:9" x14ac:dyDescent="0.25">
      <c r="A716" t="s">
        <v>309</v>
      </c>
      <c r="B716">
        <v>702</v>
      </c>
      <c r="C716" t="s">
        <v>3850</v>
      </c>
      <c r="D716" t="s">
        <v>3851</v>
      </c>
    </row>
    <row r="717" spans="1:9" x14ac:dyDescent="0.25">
      <c r="A717" t="s">
        <v>309</v>
      </c>
      <c r="B717">
        <v>703</v>
      </c>
      <c r="C717" t="s">
        <v>5855</v>
      </c>
      <c r="D717" t="s">
        <v>5856</v>
      </c>
    </row>
    <row r="718" spans="1:9" x14ac:dyDescent="0.25">
      <c r="A718" t="s">
        <v>309</v>
      </c>
      <c r="B718">
        <v>704</v>
      </c>
      <c r="C718" t="s">
        <v>3870</v>
      </c>
      <c r="D718" t="s">
        <v>3871</v>
      </c>
    </row>
    <row r="719" spans="1:9" x14ac:dyDescent="0.25">
      <c r="A719" t="s">
        <v>309</v>
      </c>
      <c r="B719">
        <v>705</v>
      </c>
      <c r="C719" t="s">
        <v>3874</v>
      </c>
      <c r="D719" t="s">
        <v>3875</v>
      </c>
      <c r="E719">
        <v>172.51499999999999</v>
      </c>
    </row>
    <row r="720" spans="1:9" x14ac:dyDescent="0.25">
      <c r="A720" t="s">
        <v>309</v>
      </c>
      <c r="B720">
        <v>706</v>
      </c>
      <c r="C720" t="s">
        <v>3878</v>
      </c>
      <c r="D720" t="s">
        <v>3879</v>
      </c>
    </row>
    <row r="721" spans="1:9" x14ac:dyDescent="0.25">
      <c r="A721" t="s">
        <v>309</v>
      </c>
      <c r="B721">
        <v>707</v>
      </c>
      <c r="C721" t="s">
        <v>3880</v>
      </c>
      <c r="D721" t="s">
        <v>3881</v>
      </c>
    </row>
    <row r="722" spans="1:9" x14ac:dyDescent="0.25">
      <c r="A722" t="s">
        <v>309</v>
      </c>
      <c r="B722">
        <v>708</v>
      </c>
      <c r="C722" t="s">
        <v>3882</v>
      </c>
      <c r="D722" t="s">
        <v>3883</v>
      </c>
      <c r="E722">
        <v>172.51499999999999</v>
      </c>
    </row>
    <row r="723" spans="1:9" x14ac:dyDescent="0.25">
      <c r="A723" t="s">
        <v>309</v>
      </c>
      <c r="B723">
        <v>709</v>
      </c>
      <c r="C723" t="s">
        <v>3894</v>
      </c>
      <c r="D723" t="s">
        <v>3895</v>
      </c>
      <c r="E723">
        <v>172.87</v>
      </c>
      <c r="F723">
        <v>177.12</v>
      </c>
      <c r="G723">
        <v>73.100099999999998</v>
      </c>
    </row>
    <row r="724" spans="1:9" x14ac:dyDescent="0.25">
      <c r="A724" t="s">
        <v>309</v>
      </c>
      <c r="B724">
        <v>710</v>
      </c>
      <c r="C724" t="s">
        <v>3896</v>
      </c>
      <c r="D724" t="s">
        <v>3897</v>
      </c>
      <c r="E724">
        <v>172.874</v>
      </c>
      <c r="F724">
        <v>175.10499999999999</v>
      </c>
      <c r="G724">
        <v>175.3</v>
      </c>
      <c r="H724">
        <v>177.196</v>
      </c>
    </row>
    <row r="725" spans="1:9" x14ac:dyDescent="0.25">
      <c r="A725" t="s">
        <v>309</v>
      </c>
      <c r="B725">
        <v>711</v>
      </c>
      <c r="C725" t="s">
        <v>3898</v>
      </c>
      <c r="D725" t="s">
        <v>3899</v>
      </c>
    </row>
    <row r="726" spans="1:9" x14ac:dyDescent="0.25">
      <c r="A726" t="s">
        <v>309</v>
      </c>
      <c r="B726">
        <v>712</v>
      </c>
      <c r="C726" t="s">
        <v>3900</v>
      </c>
      <c r="D726" t="s">
        <v>3901</v>
      </c>
    </row>
    <row r="727" spans="1:9" x14ac:dyDescent="0.25">
      <c r="A727" t="s">
        <v>309</v>
      </c>
      <c r="B727">
        <v>713</v>
      </c>
      <c r="C727" t="s">
        <v>3918</v>
      </c>
      <c r="D727" t="s">
        <v>3919</v>
      </c>
      <c r="E727">
        <v>172.51499999999999</v>
      </c>
    </row>
    <row r="728" spans="1:9" x14ac:dyDescent="0.25">
      <c r="A728" t="s">
        <v>309</v>
      </c>
      <c r="B728">
        <v>714</v>
      </c>
      <c r="C728" t="s">
        <v>3938</v>
      </c>
      <c r="D728" t="s">
        <v>3939</v>
      </c>
    </row>
    <row r="729" spans="1:9" x14ac:dyDescent="0.25">
      <c r="A729" t="s">
        <v>309</v>
      </c>
      <c r="B729">
        <v>715</v>
      </c>
      <c r="C729" t="s">
        <v>3936</v>
      </c>
      <c r="D729" t="s">
        <v>3937</v>
      </c>
    </row>
    <row r="730" spans="1:9" x14ac:dyDescent="0.25">
      <c r="A730" t="s">
        <v>309</v>
      </c>
      <c r="B730">
        <v>716</v>
      </c>
      <c r="C730" t="s">
        <v>3944</v>
      </c>
      <c r="D730" t="s">
        <v>3945</v>
      </c>
      <c r="E730">
        <v>172.51499999999999</v>
      </c>
    </row>
    <row r="731" spans="1:9" x14ac:dyDescent="0.25">
      <c r="A731" t="s">
        <v>309</v>
      </c>
      <c r="B731">
        <v>717</v>
      </c>
      <c r="C731" t="s">
        <v>3940</v>
      </c>
      <c r="D731" t="s">
        <v>3941</v>
      </c>
      <c r="E731">
        <v>172.51499999999999</v>
      </c>
    </row>
    <row r="732" spans="1:9" x14ac:dyDescent="0.25">
      <c r="A732" t="s">
        <v>309</v>
      </c>
      <c r="B732">
        <v>718</v>
      </c>
      <c r="C732" t="s">
        <v>3942</v>
      </c>
      <c r="D732" t="s">
        <v>3943</v>
      </c>
    </row>
    <row r="733" spans="1:9" x14ac:dyDescent="0.25">
      <c r="A733" t="s">
        <v>309</v>
      </c>
      <c r="B733">
        <v>719</v>
      </c>
      <c r="C733" t="s">
        <v>3950</v>
      </c>
      <c r="D733" t="s">
        <v>3951</v>
      </c>
      <c r="E733">
        <v>172.43</v>
      </c>
      <c r="F733">
        <v>182.2</v>
      </c>
      <c r="G733">
        <v>184.12960000000001</v>
      </c>
      <c r="H733">
        <v>573.55999999999995</v>
      </c>
      <c r="I733">
        <v>582.79999999999995</v>
      </c>
    </row>
    <row r="734" spans="1:9" x14ac:dyDescent="0.25">
      <c r="A734" t="s">
        <v>309</v>
      </c>
      <c r="B734">
        <v>720</v>
      </c>
      <c r="C734" t="s">
        <v>3954</v>
      </c>
      <c r="D734" t="s">
        <v>3955</v>
      </c>
      <c r="E734">
        <v>172.37</v>
      </c>
      <c r="F734">
        <v>573.58000000000004</v>
      </c>
    </row>
    <row r="735" spans="1:9" x14ac:dyDescent="0.25">
      <c r="A735" t="s">
        <v>309</v>
      </c>
      <c r="B735">
        <v>721</v>
      </c>
      <c r="C735" t="s">
        <v>3957</v>
      </c>
      <c r="D735" t="s">
        <v>3958</v>
      </c>
      <c r="E735">
        <v>172.51499999999999</v>
      </c>
    </row>
    <row r="736" spans="1:9" x14ac:dyDescent="0.25">
      <c r="A736" t="s">
        <v>309</v>
      </c>
      <c r="B736">
        <v>722</v>
      </c>
      <c r="C736" t="s">
        <v>3975</v>
      </c>
      <c r="D736" t="s">
        <v>3976</v>
      </c>
      <c r="E736">
        <v>172.51499999999999</v>
      </c>
    </row>
    <row r="737" spans="1:5" x14ac:dyDescent="0.25">
      <c r="A737" t="s">
        <v>309</v>
      </c>
      <c r="B737">
        <v>723</v>
      </c>
      <c r="C737" t="s">
        <v>3977</v>
      </c>
      <c r="D737" t="s">
        <v>3978</v>
      </c>
      <c r="E737">
        <v>172.51499999999999</v>
      </c>
    </row>
    <row r="738" spans="1:5" x14ac:dyDescent="0.25">
      <c r="A738" t="s">
        <v>309</v>
      </c>
      <c r="B738">
        <v>724</v>
      </c>
      <c r="C738" t="s">
        <v>3979</v>
      </c>
      <c r="D738" t="s">
        <v>3980</v>
      </c>
      <c r="E738">
        <v>172.51499999999999</v>
      </c>
    </row>
    <row r="739" spans="1:5" x14ac:dyDescent="0.25">
      <c r="A739" t="s">
        <v>309</v>
      </c>
      <c r="B739">
        <v>725</v>
      </c>
      <c r="C739" t="s">
        <v>3981</v>
      </c>
      <c r="D739" t="s">
        <v>3982</v>
      </c>
      <c r="E739">
        <v>172.51499999999999</v>
      </c>
    </row>
    <row r="740" spans="1:5" x14ac:dyDescent="0.25">
      <c r="A740" t="s">
        <v>309</v>
      </c>
      <c r="B740">
        <v>726</v>
      </c>
      <c r="C740" t="s">
        <v>3983</v>
      </c>
      <c r="D740" t="s">
        <v>3984</v>
      </c>
      <c r="E740">
        <v>172.51499999999999</v>
      </c>
    </row>
    <row r="741" spans="1:5" x14ac:dyDescent="0.25">
      <c r="A741" t="s">
        <v>309</v>
      </c>
      <c r="B741">
        <v>727</v>
      </c>
      <c r="C741" t="s">
        <v>3985</v>
      </c>
      <c r="D741" t="s">
        <v>3986</v>
      </c>
      <c r="E741">
        <v>172.51499999999999</v>
      </c>
    </row>
    <row r="742" spans="1:5" x14ac:dyDescent="0.25">
      <c r="A742" t="s">
        <v>309</v>
      </c>
      <c r="B742">
        <v>728</v>
      </c>
      <c r="C742" t="s">
        <v>3987</v>
      </c>
      <c r="D742" t="s">
        <v>3988</v>
      </c>
      <c r="E742">
        <v>172.51499999999999</v>
      </c>
    </row>
    <row r="743" spans="1:5" x14ac:dyDescent="0.25">
      <c r="A743" t="s">
        <v>309</v>
      </c>
      <c r="B743">
        <v>729</v>
      </c>
      <c r="C743" t="s">
        <v>3989</v>
      </c>
      <c r="D743" t="s">
        <v>3990</v>
      </c>
      <c r="E743">
        <v>172.51499999999999</v>
      </c>
    </row>
    <row r="744" spans="1:5" x14ac:dyDescent="0.25">
      <c r="A744" t="s">
        <v>309</v>
      </c>
      <c r="B744">
        <v>730</v>
      </c>
      <c r="C744" t="s">
        <v>3991</v>
      </c>
      <c r="D744" t="s">
        <v>3992</v>
      </c>
      <c r="E744">
        <v>172.51499999999999</v>
      </c>
    </row>
    <row r="745" spans="1:5" x14ac:dyDescent="0.25">
      <c r="A745" t="s">
        <v>309</v>
      </c>
      <c r="B745">
        <v>731</v>
      </c>
      <c r="C745" t="s">
        <v>3993</v>
      </c>
      <c r="D745" t="s">
        <v>3994</v>
      </c>
      <c r="E745">
        <v>172.51499999999999</v>
      </c>
    </row>
    <row r="746" spans="1:5" x14ac:dyDescent="0.25">
      <c r="A746" t="s">
        <v>309</v>
      </c>
      <c r="B746">
        <v>732</v>
      </c>
      <c r="C746" t="s">
        <v>3995</v>
      </c>
      <c r="D746" s="1" t="s">
        <v>15484</v>
      </c>
      <c r="E746">
        <v>172.51499999999999</v>
      </c>
    </row>
    <row r="747" spans="1:5" x14ac:dyDescent="0.25">
      <c r="A747" t="s">
        <v>309</v>
      </c>
      <c r="B747">
        <v>733</v>
      </c>
      <c r="C747" t="s">
        <v>3998</v>
      </c>
      <c r="D747" t="s">
        <v>3999</v>
      </c>
      <c r="E747">
        <v>172.51499999999999</v>
      </c>
    </row>
    <row r="748" spans="1:5" x14ac:dyDescent="0.25">
      <c r="A748" t="s">
        <v>309</v>
      </c>
      <c r="B748">
        <v>734</v>
      </c>
      <c r="C748" t="s">
        <v>4000</v>
      </c>
      <c r="D748" t="s">
        <v>4001</v>
      </c>
      <c r="E748">
        <v>172.51499999999999</v>
      </c>
    </row>
    <row r="749" spans="1:5" x14ac:dyDescent="0.25">
      <c r="A749" t="s">
        <v>309</v>
      </c>
      <c r="B749">
        <v>735</v>
      </c>
      <c r="C749" t="s">
        <v>4004</v>
      </c>
      <c r="D749" t="s">
        <v>4005</v>
      </c>
      <c r="E749">
        <v>172.51499999999999</v>
      </c>
    </row>
    <row r="750" spans="1:5" x14ac:dyDescent="0.25">
      <c r="A750" t="s">
        <v>315</v>
      </c>
      <c r="B750">
        <v>736</v>
      </c>
      <c r="C750" t="s">
        <v>4006</v>
      </c>
      <c r="D750" t="s">
        <v>4007</v>
      </c>
      <c r="E750">
        <v>172.51499999999999</v>
      </c>
    </row>
    <row r="751" spans="1:5" x14ac:dyDescent="0.25">
      <c r="A751" t="s">
        <v>309</v>
      </c>
      <c r="B751">
        <v>737</v>
      </c>
      <c r="C751" t="s">
        <v>4008</v>
      </c>
      <c r="D751" t="s">
        <v>4009</v>
      </c>
      <c r="E751">
        <v>172.51499999999999</v>
      </c>
    </row>
    <row r="752" spans="1:5" x14ac:dyDescent="0.25">
      <c r="A752" t="s">
        <v>309</v>
      </c>
      <c r="B752">
        <v>738</v>
      </c>
      <c r="C752" t="s">
        <v>4012</v>
      </c>
      <c r="D752" t="s">
        <v>4013</v>
      </c>
      <c r="E752">
        <v>172.51499999999999</v>
      </c>
    </row>
    <row r="753" spans="1:12" x14ac:dyDescent="0.25">
      <c r="A753" t="s">
        <v>309</v>
      </c>
      <c r="B753">
        <v>739</v>
      </c>
      <c r="C753" t="s">
        <v>4014</v>
      </c>
      <c r="D753" t="s">
        <v>4015</v>
      </c>
      <c r="E753">
        <v>172.51499999999999</v>
      </c>
    </row>
    <row r="754" spans="1:12" x14ac:dyDescent="0.25">
      <c r="A754" t="s">
        <v>309</v>
      </c>
      <c r="B754">
        <v>740</v>
      </c>
      <c r="C754" t="s">
        <v>4016</v>
      </c>
      <c r="D754" t="s">
        <v>4017</v>
      </c>
      <c r="E754">
        <v>172.51499999999999</v>
      </c>
    </row>
    <row r="755" spans="1:12" x14ac:dyDescent="0.25">
      <c r="A755" t="s">
        <v>309</v>
      </c>
      <c r="B755">
        <v>741</v>
      </c>
      <c r="C755" t="s">
        <v>4018</v>
      </c>
      <c r="D755" t="s">
        <v>4019</v>
      </c>
      <c r="E755">
        <v>172.51499999999999</v>
      </c>
    </row>
    <row r="756" spans="1:12" x14ac:dyDescent="0.25">
      <c r="A756" t="s">
        <v>309</v>
      </c>
      <c r="B756">
        <v>742</v>
      </c>
      <c r="C756" t="s">
        <v>4020</v>
      </c>
      <c r="D756" t="s">
        <v>4021</v>
      </c>
      <c r="E756">
        <v>172.51499999999999</v>
      </c>
    </row>
    <row r="757" spans="1:12" x14ac:dyDescent="0.25">
      <c r="A757" t="s">
        <v>309</v>
      </c>
      <c r="B757">
        <v>743</v>
      </c>
      <c r="C757" t="s">
        <v>4022</v>
      </c>
      <c r="D757" t="s">
        <v>4023</v>
      </c>
      <c r="E757">
        <v>172.51499999999999</v>
      </c>
    </row>
    <row r="758" spans="1:12" x14ac:dyDescent="0.25">
      <c r="A758" t="s">
        <v>309</v>
      </c>
      <c r="B758">
        <v>744</v>
      </c>
      <c r="C758" t="s">
        <v>4024</v>
      </c>
      <c r="D758" t="s">
        <v>4025</v>
      </c>
      <c r="E758">
        <v>172.51499999999999</v>
      </c>
    </row>
    <row r="759" spans="1:12" x14ac:dyDescent="0.25">
      <c r="A759" t="s">
        <v>309</v>
      </c>
      <c r="B759">
        <v>745</v>
      </c>
      <c r="C759" t="s">
        <v>4028</v>
      </c>
      <c r="D759" t="s">
        <v>4029</v>
      </c>
      <c r="E759">
        <v>172.51499999999999</v>
      </c>
    </row>
    <row r="760" spans="1:12" x14ac:dyDescent="0.25">
      <c r="A760" t="s">
        <v>309</v>
      </c>
      <c r="B760">
        <v>746</v>
      </c>
      <c r="C760" t="s">
        <v>4032</v>
      </c>
      <c r="D760" t="s">
        <v>4033</v>
      </c>
      <c r="E760">
        <v>172.51499999999999</v>
      </c>
    </row>
    <row r="761" spans="1:12" x14ac:dyDescent="0.25">
      <c r="A761" t="s">
        <v>309</v>
      </c>
      <c r="B761">
        <v>747</v>
      </c>
      <c r="C761" t="s">
        <v>4036</v>
      </c>
      <c r="D761" t="s">
        <v>4037</v>
      </c>
      <c r="E761">
        <v>172.51499999999999</v>
      </c>
    </row>
    <row r="762" spans="1:12" x14ac:dyDescent="0.25">
      <c r="A762" t="s">
        <v>309</v>
      </c>
      <c r="B762">
        <v>748</v>
      </c>
      <c r="C762" t="s">
        <v>4038</v>
      </c>
      <c r="D762" t="s">
        <v>4039</v>
      </c>
      <c r="E762">
        <v>172.51499999999999</v>
      </c>
    </row>
    <row r="763" spans="1:12" x14ac:dyDescent="0.25">
      <c r="A763" t="s">
        <v>309</v>
      </c>
      <c r="B763">
        <v>749</v>
      </c>
      <c r="C763" t="s">
        <v>4040</v>
      </c>
      <c r="D763" t="s">
        <v>4041</v>
      </c>
      <c r="E763">
        <v>172.51499999999999</v>
      </c>
      <c r="F763">
        <v>172.85900000000001</v>
      </c>
      <c r="G763">
        <v>175.10499999999999</v>
      </c>
      <c r="H763">
        <v>176.18</v>
      </c>
      <c r="I763">
        <v>176.2</v>
      </c>
      <c r="J763">
        <v>176.21</v>
      </c>
      <c r="K763">
        <v>177.28</v>
      </c>
      <c r="L763">
        <v>73.099999999999994</v>
      </c>
    </row>
    <row r="764" spans="1:12" x14ac:dyDescent="0.25">
      <c r="A764" t="s">
        <v>309</v>
      </c>
      <c r="B764">
        <v>750</v>
      </c>
      <c r="C764" t="s">
        <v>4044</v>
      </c>
      <c r="D764" t="s">
        <v>4045</v>
      </c>
      <c r="E764">
        <v>172.51499999999999</v>
      </c>
    </row>
    <row r="765" spans="1:12" x14ac:dyDescent="0.25">
      <c r="A765" t="s">
        <v>309</v>
      </c>
      <c r="B765">
        <v>751</v>
      </c>
      <c r="C765" t="s">
        <v>4046</v>
      </c>
      <c r="D765" t="s">
        <v>4047</v>
      </c>
      <c r="E765">
        <v>172.51499999999999</v>
      </c>
    </row>
    <row r="766" spans="1:12" x14ac:dyDescent="0.25">
      <c r="A766" t="s">
        <v>309</v>
      </c>
      <c r="B766">
        <v>752</v>
      </c>
      <c r="C766" t="s">
        <v>4048</v>
      </c>
      <c r="D766" t="s">
        <v>4049</v>
      </c>
      <c r="E766">
        <v>172.51499999999999</v>
      </c>
    </row>
    <row r="767" spans="1:12" x14ac:dyDescent="0.25">
      <c r="A767" t="s">
        <v>309</v>
      </c>
      <c r="B767">
        <v>753</v>
      </c>
      <c r="C767" t="s">
        <v>4050</v>
      </c>
      <c r="D767" t="s">
        <v>4051</v>
      </c>
    </row>
    <row r="768" spans="1:12" x14ac:dyDescent="0.25">
      <c r="A768" t="s">
        <v>309</v>
      </c>
      <c r="B768">
        <v>754</v>
      </c>
      <c r="C768" t="s">
        <v>4052</v>
      </c>
      <c r="D768" t="s">
        <v>4053</v>
      </c>
      <c r="E768">
        <v>172.51499999999999</v>
      </c>
    </row>
    <row r="769" spans="1:16" x14ac:dyDescent="0.25">
      <c r="A769" t="s">
        <v>309</v>
      </c>
      <c r="B769">
        <v>755</v>
      </c>
      <c r="C769" t="s">
        <v>4054</v>
      </c>
      <c r="D769" t="s">
        <v>4055</v>
      </c>
      <c r="E769">
        <v>172.51499999999999</v>
      </c>
    </row>
    <row r="770" spans="1:16" x14ac:dyDescent="0.25">
      <c r="A770" t="s">
        <v>309</v>
      </c>
      <c r="B770">
        <v>756</v>
      </c>
      <c r="C770" t="s">
        <v>4062</v>
      </c>
      <c r="D770" t="s">
        <v>4063</v>
      </c>
      <c r="E770">
        <v>172.61500000000001</v>
      </c>
      <c r="F770">
        <v>175.10499999999999</v>
      </c>
      <c r="G770">
        <v>175.125</v>
      </c>
      <c r="H770">
        <v>175.3</v>
      </c>
      <c r="I770">
        <v>175.32</v>
      </c>
      <c r="J770">
        <v>176.18</v>
      </c>
      <c r="K770">
        <v>177.101</v>
      </c>
      <c r="L770">
        <v>177.12100000000001</v>
      </c>
      <c r="M770">
        <v>177.142</v>
      </c>
      <c r="N770">
        <v>177.26</v>
      </c>
      <c r="O770">
        <v>178.10050000000001</v>
      </c>
      <c r="P770">
        <v>178.38499999999999</v>
      </c>
    </row>
    <row r="771" spans="1:16" x14ac:dyDescent="0.25">
      <c r="A771" t="s">
        <v>309</v>
      </c>
      <c r="B771">
        <v>757</v>
      </c>
      <c r="C771" t="s">
        <v>4064</v>
      </c>
      <c r="D771" t="s">
        <v>4065</v>
      </c>
      <c r="E771">
        <v>172.51499999999999</v>
      </c>
    </row>
    <row r="772" spans="1:16" x14ac:dyDescent="0.25">
      <c r="A772" t="s">
        <v>309</v>
      </c>
      <c r="B772">
        <v>758</v>
      </c>
      <c r="C772" t="s">
        <v>4066</v>
      </c>
      <c r="D772" t="s">
        <v>4067</v>
      </c>
      <c r="E772">
        <v>172.51499999999999</v>
      </c>
    </row>
    <row r="773" spans="1:16" x14ac:dyDescent="0.25">
      <c r="A773" t="s">
        <v>309</v>
      </c>
      <c r="B773">
        <v>759</v>
      </c>
      <c r="C773" t="s">
        <v>4068</v>
      </c>
      <c r="D773" t="s">
        <v>4069</v>
      </c>
      <c r="E773">
        <v>172.51499999999999</v>
      </c>
    </row>
    <row r="774" spans="1:16" x14ac:dyDescent="0.25">
      <c r="A774" t="s">
        <v>309</v>
      </c>
      <c r="B774">
        <v>760</v>
      </c>
      <c r="C774" t="s">
        <v>4070</v>
      </c>
      <c r="D774" t="s">
        <v>4071</v>
      </c>
      <c r="E774">
        <v>172.51499999999999</v>
      </c>
    </row>
    <row r="775" spans="1:16" x14ac:dyDescent="0.25">
      <c r="A775" t="s">
        <v>309</v>
      </c>
      <c r="B775">
        <v>761</v>
      </c>
      <c r="C775" t="s">
        <v>4072</v>
      </c>
      <c r="D775" t="s">
        <v>4073</v>
      </c>
      <c r="E775">
        <v>172.51499999999999</v>
      </c>
    </row>
    <row r="776" spans="1:16" x14ac:dyDescent="0.25">
      <c r="A776" t="s">
        <v>309</v>
      </c>
      <c r="B776">
        <v>762</v>
      </c>
      <c r="C776" t="s">
        <v>4076</v>
      </c>
      <c r="D776" t="s">
        <v>4077</v>
      </c>
    </row>
    <row r="777" spans="1:16" x14ac:dyDescent="0.25">
      <c r="A777" t="s">
        <v>309</v>
      </c>
      <c r="B777">
        <v>763</v>
      </c>
      <c r="C777" t="s">
        <v>4078</v>
      </c>
      <c r="D777" t="s">
        <v>4079</v>
      </c>
    </row>
    <row r="778" spans="1:16" x14ac:dyDescent="0.25">
      <c r="A778" t="s">
        <v>309</v>
      </c>
      <c r="B778">
        <v>764</v>
      </c>
      <c r="C778" t="s">
        <v>4080</v>
      </c>
      <c r="D778" t="s">
        <v>4081</v>
      </c>
    </row>
    <row r="779" spans="1:16" x14ac:dyDescent="0.25">
      <c r="A779" t="s">
        <v>309</v>
      </c>
      <c r="B779">
        <v>765</v>
      </c>
      <c r="C779" t="s">
        <v>597</v>
      </c>
      <c r="D779" t="s">
        <v>598</v>
      </c>
      <c r="E779">
        <v>172.51499999999999</v>
      </c>
    </row>
    <row r="780" spans="1:16" x14ac:dyDescent="0.25">
      <c r="A780" t="s">
        <v>309</v>
      </c>
      <c r="B780">
        <v>766</v>
      </c>
      <c r="C780" t="s">
        <v>4084</v>
      </c>
      <c r="D780" t="s">
        <v>4085</v>
      </c>
      <c r="E780">
        <v>172.51499999999999</v>
      </c>
    </row>
    <row r="781" spans="1:16" x14ac:dyDescent="0.25">
      <c r="A781" t="s">
        <v>309</v>
      </c>
      <c r="B781">
        <v>767</v>
      </c>
      <c r="C781" t="s">
        <v>4086</v>
      </c>
      <c r="D781" t="s">
        <v>4087</v>
      </c>
      <c r="E781">
        <v>172.51499999999999</v>
      </c>
    </row>
    <row r="782" spans="1:16" x14ac:dyDescent="0.25">
      <c r="A782" t="s">
        <v>309</v>
      </c>
      <c r="B782">
        <v>768</v>
      </c>
      <c r="C782" t="s">
        <v>4088</v>
      </c>
      <c r="D782" t="s">
        <v>4089</v>
      </c>
      <c r="E782">
        <v>172.51499999999999</v>
      </c>
    </row>
    <row r="783" spans="1:16" x14ac:dyDescent="0.25">
      <c r="A783" t="s">
        <v>309</v>
      </c>
      <c r="B783">
        <v>769</v>
      </c>
      <c r="C783" t="s">
        <v>4090</v>
      </c>
      <c r="D783" t="s">
        <v>4091</v>
      </c>
      <c r="E783">
        <v>172.51499999999999</v>
      </c>
    </row>
    <row r="784" spans="1:16" x14ac:dyDescent="0.25">
      <c r="A784" t="s">
        <v>309</v>
      </c>
      <c r="B784">
        <v>770</v>
      </c>
      <c r="C784" t="s">
        <v>4094</v>
      </c>
      <c r="D784" t="s">
        <v>4095</v>
      </c>
      <c r="E784">
        <v>172.51499999999999</v>
      </c>
    </row>
    <row r="785" spans="1:5" x14ac:dyDescent="0.25">
      <c r="A785" t="s">
        <v>309</v>
      </c>
      <c r="B785">
        <v>771</v>
      </c>
      <c r="C785" t="s">
        <v>4096</v>
      </c>
      <c r="D785" t="s">
        <v>4097</v>
      </c>
      <c r="E785">
        <v>172.51499999999999</v>
      </c>
    </row>
    <row r="786" spans="1:5" x14ac:dyDescent="0.25">
      <c r="A786" t="s">
        <v>309</v>
      </c>
      <c r="B786">
        <v>772</v>
      </c>
      <c r="C786" t="s">
        <v>4098</v>
      </c>
      <c r="D786" t="s">
        <v>4099</v>
      </c>
    </row>
    <row r="787" spans="1:5" x14ac:dyDescent="0.25">
      <c r="A787" t="s">
        <v>309</v>
      </c>
      <c r="B787">
        <v>773</v>
      </c>
      <c r="C787" t="s">
        <v>4100</v>
      </c>
      <c r="D787" t="s">
        <v>4101</v>
      </c>
      <c r="E787">
        <v>172.51499999999999</v>
      </c>
    </row>
    <row r="788" spans="1:5" x14ac:dyDescent="0.25">
      <c r="A788" t="s">
        <v>309</v>
      </c>
      <c r="B788">
        <v>774</v>
      </c>
      <c r="C788" t="s">
        <v>4102</v>
      </c>
      <c r="D788" t="s">
        <v>4103</v>
      </c>
      <c r="E788">
        <v>172.51499999999999</v>
      </c>
    </row>
    <row r="789" spans="1:5" x14ac:dyDescent="0.25">
      <c r="A789" t="s">
        <v>309</v>
      </c>
      <c r="B789">
        <v>775</v>
      </c>
      <c r="C789" t="s">
        <v>4104</v>
      </c>
      <c r="D789" t="s">
        <v>4105</v>
      </c>
      <c r="E789">
        <v>172.51499999999999</v>
      </c>
    </row>
    <row r="790" spans="1:5" x14ac:dyDescent="0.25">
      <c r="A790" t="s">
        <v>309</v>
      </c>
      <c r="B790">
        <v>776</v>
      </c>
      <c r="C790" t="s">
        <v>4106</v>
      </c>
      <c r="D790" t="s">
        <v>4107</v>
      </c>
      <c r="E790">
        <v>172.51499999999999</v>
      </c>
    </row>
    <row r="791" spans="1:5" x14ac:dyDescent="0.25">
      <c r="A791" t="s">
        <v>309</v>
      </c>
      <c r="B791">
        <v>777</v>
      </c>
      <c r="C791" t="s">
        <v>4108</v>
      </c>
      <c r="D791" t="s">
        <v>4109</v>
      </c>
      <c r="E791">
        <v>172.51499999999999</v>
      </c>
    </row>
    <row r="792" spans="1:5" x14ac:dyDescent="0.25">
      <c r="A792" t="s">
        <v>309</v>
      </c>
      <c r="B792">
        <v>778</v>
      </c>
      <c r="C792" t="s">
        <v>4110</v>
      </c>
      <c r="D792" t="s">
        <v>4111</v>
      </c>
      <c r="E792">
        <v>172.51499999999999</v>
      </c>
    </row>
    <row r="793" spans="1:5" x14ac:dyDescent="0.25">
      <c r="A793" t="s">
        <v>309</v>
      </c>
      <c r="B793">
        <v>779</v>
      </c>
      <c r="C793" t="s">
        <v>4112</v>
      </c>
      <c r="D793" t="s">
        <v>4113</v>
      </c>
      <c r="E793">
        <v>172.51499999999999</v>
      </c>
    </row>
    <row r="794" spans="1:5" x14ac:dyDescent="0.25">
      <c r="A794" t="s">
        <v>309</v>
      </c>
      <c r="B794">
        <v>780</v>
      </c>
      <c r="C794" t="s">
        <v>4114</v>
      </c>
      <c r="D794" t="s">
        <v>4115</v>
      </c>
      <c r="E794">
        <v>172.51499999999999</v>
      </c>
    </row>
    <row r="795" spans="1:5" x14ac:dyDescent="0.25">
      <c r="A795" t="s">
        <v>309</v>
      </c>
      <c r="B795">
        <v>781</v>
      </c>
      <c r="C795" t="s">
        <v>2456</v>
      </c>
      <c r="D795" t="s">
        <v>2457</v>
      </c>
    </row>
    <row r="796" spans="1:5" x14ac:dyDescent="0.25">
      <c r="A796" t="s">
        <v>309</v>
      </c>
      <c r="B796">
        <v>782</v>
      </c>
      <c r="C796" t="s">
        <v>4116</v>
      </c>
      <c r="D796" t="s">
        <v>4117</v>
      </c>
      <c r="E796">
        <v>172.32</v>
      </c>
    </row>
    <row r="797" spans="1:5" x14ac:dyDescent="0.25">
      <c r="A797" t="s">
        <v>309</v>
      </c>
      <c r="B797">
        <v>783</v>
      </c>
      <c r="C797" t="s">
        <v>2458</v>
      </c>
      <c r="D797" t="s">
        <v>2459</v>
      </c>
    </row>
    <row r="798" spans="1:5" x14ac:dyDescent="0.25">
      <c r="A798" t="s">
        <v>309</v>
      </c>
      <c r="B798">
        <v>784</v>
      </c>
      <c r="C798" t="s">
        <v>4118</v>
      </c>
      <c r="D798" t="s">
        <v>4119</v>
      </c>
      <c r="E798">
        <v>172.51499999999999</v>
      </c>
    </row>
    <row r="799" spans="1:5" x14ac:dyDescent="0.25">
      <c r="A799" t="s">
        <v>309</v>
      </c>
      <c r="B799">
        <v>785</v>
      </c>
      <c r="C799" t="s">
        <v>4126</v>
      </c>
      <c r="D799" t="s">
        <v>4127</v>
      </c>
    </row>
    <row r="800" spans="1:5" x14ac:dyDescent="0.25">
      <c r="A800" t="s">
        <v>309</v>
      </c>
      <c r="B800">
        <v>786</v>
      </c>
      <c r="C800" t="s">
        <v>4130</v>
      </c>
      <c r="D800" t="s">
        <v>4131</v>
      </c>
      <c r="E800">
        <v>175.10499999999999</v>
      </c>
    </row>
    <row r="801" spans="1:25" x14ac:dyDescent="0.25">
      <c r="A801" t="s">
        <v>309</v>
      </c>
      <c r="B801">
        <v>787</v>
      </c>
      <c r="C801" t="s">
        <v>1678</v>
      </c>
      <c r="D801" t="s">
        <v>1679</v>
      </c>
    </row>
    <row r="802" spans="1:25" x14ac:dyDescent="0.25">
      <c r="A802" t="s">
        <v>315</v>
      </c>
      <c r="B802">
        <v>788</v>
      </c>
      <c r="C802" t="s">
        <v>4140</v>
      </c>
      <c r="D802" t="s">
        <v>4141</v>
      </c>
    </row>
    <row r="803" spans="1:25" x14ac:dyDescent="0.25">
      <c r="A803" t="s">
        <v>309</v>
      </c>
      <c r="B803">
        <v>789</v>
      </c>
      <c r="C803" t="s">
        <v>4142</v>
      </c>
      <c r="D803" t="s">
        <v>4143</v>
      </c>
      <c r="E803">
        <v>172.51499999999999</v>
      </c>
      <c r="F803">
        <v>175.10499999999999</v>
      </c>
      <c r="G803">
        <v>177.12</v>
      </c>
    </row>
    <row r="804" spans="1:25" x14ac:dyDescent="0.25">
      <c r="A804" t="s">
        <v>311</v>
      </c>
      <c r="B804">
        <v>790</v>
      </c>
      <c r="C804" t="s">
        <v>4144</v>
      </c>
      <c r="D804" t="s">
        <v>4145</v>
      </c>
      <c r="E804">
        <v>172.51499999999999</v>
      </c>
    </row>
    <row r="805" spans="1:25" x14ac:dyDescent="0.25">
      <c r="A805" t="s">
        <v>309</v>
      </c>
      <c r="B805">
        <v>791</v>
      </c>
      <c r="C805" t="s">
        <v>4146</v>
      </c>
      <c r="D805" t="s">
        <v>291</v>
      </c>
      <c r="E805">
        <v>172.38499999999999</v>
      </c>
      <c r="F805">
        <v>172.51499999999999</v>
      </c>
      <c r="G805">
        <v>172.56</v>
      </c>
      <c r="H805">
        <v>172.66499999999999</v>
      </c>
      <c r="I805">
        <v>172.69499999999999</v>
      </c>
      <c r="J805">
        <v>173.24</v>
      </c>
      <c r="K805">
        <v>173.34</v>
      </c>
      <c r="L805">
        <v>175.10499999999999</v>
      </c>
      <c r="M805">
        <v>176.18</v>
      </c>
      <c r="N805">
        <v>176.2</v>
      </c>
      <c r="O805">
        <v>176.21</v>
      </c>
      <c r="P805">
        <v>177.12</v>
      </c>
      <c r="Q805">
        <v>177.28</v>
      </c>
      <c r="R805">
        <v>178.101</v>
      </c>
      <c r="S805">
        <v>178.39099999999999</v>
      </c>
      <c r="T805">
        <v>73.099999999999994</v>
      </c>
      <c r="U805">
        <v>73.100099999999998</v>
      </c>
      <c r="V805">
        <v>73.3</v>
      </c>
      <c r="W805">
        <v>73.314999999999998</v>
      </c>
      <c r="X805">
        <v>73.344999999999999</v>
      </c>
      <c r="Y805">
        <v>73.614999999999995</v>
      </c>
    </row>
    <row r="806" spans="1:25" x14ac:dyDescent="0.25">
      <c r="A806" t="s">
        <v>315</v>
      </c>
      <c r="B806">
        <v>792</v>
      </c>
      <c r="C806" t="s">
        <v>4149</v>
      </c>
      <c r="D806" t="s">
        <v>4150</v>
      </c>
      <c r="E806">
        <v>172.51499999999999</v>
      </c>
    </row>
    <row r="807" spans="1:25" x14ac:dyDescent="0.25">
      <c r="A807" t="s">
        <v>309</v>
      </c>
      <c r="B807">
        <v>793</v>
      </c>
      <c r="C807" t="s">
        <v>4151</v>
      </c>
      <c r="D807" t="s">
        <v>4152</v>
      </c>
      <c r="E807">
        <v>172.51499999999999</v>
      </c>
    </row>
    <row r="808" spans="1:25" x14ac:dyDescent="0.25">
      <c r="A808" t="s">
        <v>309</v>
      </c>
      <c r="B808">
        <v>794</v>
      </c>
      <c r="C808" t="s">
        <v>4153</v>
      </c>
      <c r="D808" t="s">
        <v>4154</v>
      </c>
      <c r="E808">
        <v>172.51499999999999</v>
      </c>
    </row>
    <row r="809" spans="1:25" x14ac:dyDescent="0.25">
      <c r="A809" t="s">
        <v>309</v>
      </c>
      <c r="B809">
        <v>795</v>
      </c>
      <c r="C809" t="s">
        <v>4155</v>
      </c>
      <c r="D809" s="1" t="s">
        <v>15514</v>
      </c>
      <c r="E809">
        <v>172.51499999999999</v>
      </c>
    </row>
    <row r="810" spans="1:25" x14ac:dyDescent="0.25">
      <c r="A810" t="s">
        <v>309</v>
      </c>
      <c r="B810">
        <v>796</v>
      </c>
      <c r="C810" t="s">
        <v>4164</v>
      </c>
      <c r="D810" t="s">
        <v>4165</v>
      </c>
      <c r="E810">
        <v>172.51499999999999</v>
      </c>
    </row>
    <row r="811" spans="1:25" x14ac:dyDescent="0.25">
      <c r="A811" t="s">
        <v>309</v>
      </c>
      <c r="B811">
        <v>797</v>
      </c>
      <c r="C811" t="s">
        <v>4166</v>
      </c>
      <c r="D811" t="s">
        <v>4167</v>
      </c>
      <c r="E811">
        <v>172.51499999999999</v>
      </c>
    </row>
    <row r="812" spans="1:25" x14ac:dyDescent="0.25">
      <c r="A812" t="s">
        <v>309</v>
      </c>
      <c r="B812">
        <v>798</v>
      </c>
      <c r="C812" t="s">
        <v>4170</v>
      </c>
      <c r="D812" t="s">
        <v>4171</v>
      </c>
      <c r="E812">
        <v>172.51499999999999</v>
      </c>
    </row>
    <row r="813" spans="1:25" x14ac:dyDescent="0.25">
      <c r="A813" t="s">
        <v>309</v>
      </c>
      <c r="B813">
        <v>799</v>
      </c>
      <c r="C813" t="s">
        <v>4174</v>
      </c>
      <c r="D813" t="s">
        <v>4175</v>
      </c>
      <c r="E813">
        <v>172.51499999999999</v>
      </c>
    </row>
    <row r="814" spans="1:25" x14ac:dyDescent="0.25">
      <c r="A814" t="s">
        <v>309</v>
      </c>
      <c r="B814">
        <v>800</v>
      </c>
      <c r="C814" t="s">
        <v>4180</v>
      </c>
      <c r="D814" t="s">
        <v>4181</v>
      </c>
    </row>
    <row r="815" spans="1:25" x14ac:dyDescent="0.25">
      <c r="A815" t="s">
        <v>309</v>
      </c>
      <c r="B815">
        <v>801</v>
      </c>
      <c r="C815" t="s">
        <v>4184</v>
      </c>
      <c r="D815" t="s">
        <v>4185</v>
      </c>
    </row>
    <row r="816" spans="1:25" x14ac:dyDescent="0.25">
      <c r="A816" t="s">
        <v>309</v>
      </c>
      <c r="B816">
        <v>802</v>
      </c>
      <c r="C816" t="s">
        <v>4186</v>
      </c>
      <c r="D816" t="s">
        <v>4187</v>
      </c>
    </row>
    <row r="817" spans="1:5" x14ac:dyDescent="0.25">
      <c r="A817" t="s">
        <v>309</v>
      </c>
      <c r="B817">
        <v>803</v>
      </c>
      <c r="C817" t="s">
        <v>4188</v>
      </c>
      <c r="D817" t="s">
        <v>4189</v>
      </c>
    </row>
    <row r="818" spans="1:5" x14ac:dyDescent="0.25">
      <c r="A818" t="s">
        <v>309</v>
      </c>
      <c r="B818">
        <v>804</v>
      </c>
      <c r="C818" t="s">
        <v>4190</v>
      </c>
      <c r="D818" t="s">
        <v>4191</v>
      </c>
    </row>
    <row r="819" spans="1:5" x14ac:dyDescent="0.25">
      <c r="A819" t="s">
        <v>309</v>
      </c>
      <c r="B819">
        <v>805</v>
      </c>
      <c r="C819" t="s">
        <v>4192</v>
      </c>
      <c r="D819" t="s">
        <v>4193</v>
      </c>
      <c r="E819">
        <v>172.51499999999999</v>
      </c>
    </row>
    <row r="820" spans="1:5" x14ac:dyDescent="0.25">
      <c r="A820" t="s">
        <v>309</v>
      </c>
      <c r="B820">
        <v>806</v>
      </c>
      <c r="C820" t="s">
        <v>4194</v>
      </c>
      <c r="D820" t="s">
        <v>4195</v>
      </c>
      <c r="E820">
        <v>172.51499999999999</v>
      </c>
    </row>
    <row r="821" spans="1:5" x14ac:dyDescent="0.25">
      <c r="A821" t="s">
        <v>309</v>
      </c>
      <c r="B821">
        <v>807</v>
      </c>
      <c r="C821" t="s">
        <v>4196</v>
      </c>
      <c r="D821" t="s">
        <v>4197</v>
      </c>
      <c r="E821">
        <v>172.51499999999999</v>
      </c>
    </row>
    <row r="822" spans="1:5" x14ac:dyDescent="0.25">
      <c r="A822" t="s">
        <v>309</v>
      </c>
      <c r="B822">
        <v>808</v>
      </c>
      <c r="C822" t="s">
        <v>4198</v>
      </c>
      <c r="D822" t="s">
        <v>4199</v>
      </c>
      <c r="E822">
        <v>172.51499999999999</v>
      </c>
    </row>
    <row r="823" spans="1:5" x14ac:dyDescent="0.25">
      <c r="A823" t="s">
        <v>309</v>
      </c>
      <c r="B823">
        <v>809</v>
      </c>
      <c r="C823" t="s">
        <v>4202</v>
      </c>
      <c r="D823" t="s">
        <v>4203</v>
      </c>
    </row>
    <row r="824" spans="1:5" x14ac:dyDescent="0.25">
      <c r="A824" t="s">
        <v>309</v>
      </c>
      <c r="B824">
        <v>810</v>
      </c>
      <c r="C824" t="s">
        <v>4206</v>
      </c>
      <c r="D824" t="s">
        <v>4207</v>
      </c>
      <c r="E824">
        <v>172.51499999999999</v>
      </c>
    </row>
    <row r="825" spans="1:5" x14ac:dyDescent="0.25">
      <c r="A825" t="s">
        <v>309</v>
      </c>
      <c r="B825">
        <v>811</v>
      </c>
      <c r="C825" t="s">
        <v>4208</v>
      </c>
      <c r="D825" t="s">
        <v>4209</v>
      </c>
      <c r="E825">
        <v>172.51499999999999</v>
      </c>
    </row>
    <row r="826" spans="1:5" x14ac:dyDescent="0.25">
      <c r="A826" t="s">
        <v>309</v>
      </c>
      <c r="B826">
        <v>812</v>
      </c>
      <c r="C826" t="s">
        <v>4210</v>
      </c>
      <c r="D826" t="s">
        <v>4211</v>
      </c>
      <c r="E826">
        <v>172.51499999999999</v>
      </c>
    </row>
    <row r="827" spans="1:5" x14ac:dyDescent="0.25">
      <c r="A827" t="s">
        <v>309</v>
      </c>
      <c r="B827">
        <v>813</v>
      </c>
      <c r="C827" t="s">
        <v>4214</v>
      </c>
      <c r="D827" t="s">
        <v>4215</v>
      </c>
      <c r="E827">
        <v>172.51499999999999</v>
      </c>
    </row>
    <row r="828" spans="1:5" x14ac:dyDescent="0.25">
      <c r="A828" t="s">
        <v>309</v>
      </c>
      <c r="B828">
        <v>814</v>
      </c>
      <c r="C828" t="s">
        <v>4219</v>
      </c>
      <c r="D828" t="s">
        <v>4220</v>
      </c>
      <c r="E828">
        <v>172.51499999999999</v>
      </c>
    </row>
    <row r="829" spans="1:5" x14ac:dyDescent="0.25">
      <c r="A829" t="s">
        <v>309</v>
      </c>
      <c r="B829">
        <v>815</v>
      </c>
      <c r="C829" t="s">
        <v>4239</v>
      </c>
      <c r="D829" t="s">
        <v>4240</v>
      </c>
      <c r="E829">
        <v>172.61500000000001</v>
      </c>
    </row>
    <row r="830" spans="1:5" x14ac:dyDescent="0.25">
      <c r="A830" t="s">
        <v>309</v>
      </c>
      <c r="B830">
        <v>816</v>
      </c>
      <c r="C830" t="s">
        <v>4251</v>
      </c>
      <c r="D830" t="s">
        <v>4252</v>
      </c>
    </row>
    <row r="831" spans="1:5" x14ac:dyDescent="0.25">
      <c r="A831" t="s">
        <v>309</v>
      </c>
      <c r="B831">
        <v>817</v>
      </c>
      <c r="C831" t="s">
        <v>4253</v>
      </c>
      <c r="D831" t="s">
        <v>4254</v>
      </c>
    </row>
    <row r="832" spans="1:5" x14ac:dyDescent="0.25">
      <c r="A832" t="s">
        <v>309</v>
      </c>
      <c r="B832">
        <v>818</v>
      </c>
      <c r="C832" t="s">
        <v>4283</v>
      </c>
      <c r="D832" t="s">
        <v>4284</v>
      </c>
      <c r="E832">
        <v>172.85</v>
      </c>
    </row>
    <row r="833" spans="1:12" x14ac:dyDescent="0.25">
      <c r="A833" t="s">
        <v>309</v>
      </c>
      <c r="B833">
        <v>819</v>
      </c>
      <c r="C833" t="s">
        <v>4285</v>
      </c>
      <c r="D833" t="s">
        <v>4286</v>
      </c>
      <c r="E833">
        <v>172.84800000000001</v>
      </c>
    </row>
    <row r="834" spans="1:12" x14ac:dyDescent="0.25">
      <c r="A834" t="s">
        <v>309</v>
      </c>
      <c r="B834">
        <v>820</v>
      </c>
      <c r="C834" t="s">
        <v>4287</v>
      </c>
      <c r="D834" t="s">
        <v>4288</v>
      </c>
      <c r="E834">
        <v>172.61500000000001</v>
      </c>
      <c r="F834">
        <v>175.3</v>
      </c>
      <c r="G834">
        <v>176.17</v>
      </c>
      <c r="H834">
        <v>176.18</v>
      </c>
      <c r="I834">
        <v>176.21</v>
      </c>
      <c r="J834">
        <v>177.12</v>
      </c>
      <c r="K834">
        <v>177.26</v>
      </c>
      <c r="L834">
        <v>178.39099999999999</v>
      </c>
    </row>
    <row r="835" spans="1:12" x14ac:dyDescent="0.25">
      <c r="A835" t="s">
        <v>309</v>
      </c>
      <c r="B835">
        <v>821</v>
      </c>
      <c r="C835" t="s">
        <v>4295</v>
      </c>
      <c r="D835" t="s">
        <v>4296</v>
      </c>
      <c r="E835">
        <v>172.21</v>
      </c>
      <c r="F835">
        <v>172.86</v>
      </c>
      <c r="G835">
        <v>173.34</v>
      </c>
    </row>
    <row r="836" spans="1:12" x14ac:dyDescent="0.25">
      <c r="A836" t="s">
        <v>309</v>
      </c>
      <c r="B836">
        <v>822</v>
      </c>
      <c r="C836" t="s">
        <v>4297</v>
      </c>
      <c r="D836" t="s">
        <v>4298</v>
      </c>
      <c r="E836">
        <v>172.51499999999999</v>
      </c>
    </row>
    <row r="837" spans="1:12" x14ac:dyDescent="0.25">
      <c r="A837" t="s">
        <v>309</v>
      </c>
      <c r="B837">
        <v>823</v>
      </c>
      <c r="C837" t="s">
        <v>4301</v>
      </c>
      <c r="D837" t="s">
        <v>4302</v>
      </c>
      <c r="E837">
        <v>172.51499999999999</v>
      </c>
    </row>
    <row r="838" spans="1:12" x14ac:dyDescent="0.25">
      <c r="A838" t="s">
        <v>309</v>
      </c>
      <c r="B838">
        <v>824</v>
      </c>
      <c r="C838" t="s">
        <v>4303</v>
      </c>
      <c r="D838" t="s">
        <v>4304</v>
      </c>
      <c r="E838">
        <v>172.51499999999999</v>
      </c>
      <c r="F838">
        <v>172.864</v>
      </c>
      <c r="G838">
        <v>175.10499999999999</v>
      </c>
      <c r="H838">
        <v>175.3</v>
      </c>
      <c r="I838">
        <v>177.12</v>
      </c>
      <c r="J838">
        <v>177.13900000000001</v>
      </c>
      <c r="K838">
        <v>178.34800000000001</v>
      </c>
    </row>
    <row r="839" spans="1:12" x14ac:dyDescent="0.25">
      <c r="A839" t="s">
        <v>309</v>
      </c>
      <c r="B839">
        <v>825</v>
      </c>
      <c r="C839" t="s">
        <v>4323</v>
      </c>
      <c r="D839" t="s">
        <v>4324</v>
      </c>
      <c r="E839">
        <v>172.61500000000001</v>
      </c>
    </row>
    <row r="840" spans="1:12" x14ac:dyDescent="0.25">
      <c r="A840" t="s">
        <v>309</v>
      </c>
      <c r="B840">
        <v>826</v>
      </c>
      <c r="C840" t="s">
        <v>4325</v>
      </c>
      <c r="D840" t="s">
        <v>4326</v>
      </c>
      <c r="E840">
        <v>172.61500000000001</v>
      </c>
    </row>
    <row r="841" spans="1:12" x14ac:dyDescent="0.25">
      <c r="A841" t="s">
        <v>309</v>
      </c>
      <c r="B841">
        <v>827</v>
      </c>
      <c r="C841" t="s">
        <v>4361</v>
      </c>
      <c r="D841" t="s">
        <v>4362</v>
      </c>
      <c r="E841">
        <v>172.32</v>
      </c>
      <c r="F841">
        <v>172.804</v>
      </c>
    </row>
    <row r="842" spans="1:12" x14ac:dyDescent="0.25">
      <c r="A842" t="s">
        <v>309</v>
      </c>
      <c r="B842">
        <v>828</v>
      </c>
      <c r="C842" t="s">
        <v>4363</v>
      </c>
      <c r="D842" t="s">
        <v>4364</v>
      </c>
      <c r="E842">
        <v>172.51499999999999</v>
      </c>
    </row>
    <row r="843" spans="1:12" x14ac:dyDescent="0.25">
      <c r="A843" t="s">
        <v>309</v>
      </c>
      <c r="B843">
        <v>829</v>
      </c>
      <c r="C843" t="s">
        <v>4379</v>
      </c>
      <c r="D843" t="s">
        <v>4380</v>
      </c>
      <c r="E843">
        <v>173.31</v>
      </c>
    </row>
    <row r="844" spans="1:12" x14ac:dyDescent="0.25">
      <c r="A844" t="s">
        <v>309</v>
      </c>
      <c r="B844">
        <v>830</v>
      </c>
      <c r="C844" t="s">
        <v>4395</v>
      </c>
      <c r="D844" t="s">
        <v>4396</v>
      </c>
      <c r="E844">
        <v>182.6</v>
      </c>
    </row>
    <row r="845" spans="1:12" x14ac:dyDescent="0.25">
      <c r="A845" t="s">
        <v>317</v>
      </c>
      <c r="B845">
        <v>831</v>
      </c>
      <c r="C845" t="s">
        <v>4397</v>
      </c>
      <c r="D845" t="s">
        <v>4398</v>
      </c>
      <c r="E845">
        <v>175.3</v>
      </c>
      <c r="F845">
        <v>175.32</v>
      </c>
      <c r="G845">
        <v>182.6</v>
      </c>
    </row>
    <row r="846" spans="1:12" x14ac:dyDescent="0.25">
      <c r="A846" t="s">
        <v>309</v>
      </c>
      <c r="B846">
        <v>832</v>
      </c>
      <c r="C846" t="s">
        <v>4393</v>
      </c>
      <c r="D846" t="s">
        <v>4394</v>
      </c>
      <c r="E846">
        <v>182.6</v>
      </c>
    </row>
    <row r="847" spans="1:12" x14ac:dyDescent="0.25">
      <c r="A847" t="s">
        <v>309</v>
      </c>
      <c r="B847">
        <v>833</v>
      </c>
      <c r="C847" t="s">
        <v>4401</v>
      </c>
      <c r="D847" t="s">
        <v>4402</v>
      </c>
      <c r="E847">
        <v>182.6</v>
      </c>
    </row>
    <row r="848" spans="1:12" x14ac:dyDescent="0.25">
      <c r="A848" t="s">
        <v>309</v>
      </c>
      <c r="B848">
        <v>834</v>
      </c>
      <c r="C848" t="s">
        <v>4403</v>
      </c>
      <c r="D848" t="s">
        <v>4404</v>
      </c>
      <c r="E848">
        <v>172.51499999999999</v>
      </c>
    </row>
    <row r="849" spans="1:5" x14ac:dyDescent="0.25">
      <c r="A849" t="s">
        <v>309</v>
      </c>
      <c r="B849">
        <v>835</v>
      </c>
      <c r="C849" t="s">
        <v>4407</v>
      </c>
      <c r="D849" t="s">
        <v>4408</v>
      </c>
      <c r="E849">
        <v>182.6</v>
      </c>
    </row>
    <row r="850" spans="1:5" x14ac:dyDescent="0.25">
      <c r="A850" t="s">
        <v>309</v>
      </c>
      <c r="B850">
        <v>836</v>
      </c>
      <c r="C850" t="s">
        <v>4409</v>
      </c>
      <c r="D850" t="s">
        <v>4410</v>
      </c>
      <c r="E850">
        <v>172.51499999999999</v>
      </c>
    </row>
    <row r="851" spans="1:5" x14ac:dyDescent="0.25">
      <c r="A851" t="s">
        <v>309</v>
      </c>
      <c r="B851">
        <v>837</v>
      </c>
      <c r="C851" t="s">
        <v>4411</v>
      </c>
      <c r="D851" t="s">
        <v>4412</v>
      </c>
      <c r="E851">
        <v>172.51499999999999</v>
      </c>
    </row>
    <row r="852" spans="1:5" x14ac:dyDescent="0.25">
      <c r="A852" t="s">
        <v>309</v>
      </c>
      <c r="B852">
        <v>838</v>
      </c>
      <c r="C852" t="s">
        <v>4413</v>
      </c>
      <c r="D852" t="s">
        <v>4414</v>
      </c>
      <c r="E852">
        <v>172.51499999999999</v>
      </c>
    </row>
    <row r="853" spans="1:5" x14ac:dyDescent="0.25">
      <c r="A853" t="s">
        <v>309</v>
      </c>
      <c r="B853">
        <v>839</v>
      </c>
      <c r="C853" t="s">
        <v>4415</v>
      </c>
      <c r="D853" t="s">
        <v>4416</v>
      </c>
      <c r="E853">
        <v>172.51499999999999</v>
      </c>
    </row>
    <row r="854" spans="1:5" x14ac:dyDescent="0.25">
      <c r="A854" t="s">
        <v>309</v>
      </c>
      <c r="B854">
        <v>840</v>
      </c>
      <c r="C854" t="s">
        <v>4417</v>
      </c>
      <c r="D854" t="s">
        <v>4418</v>
      </c>
      <c r="E854">
        <v>172.51499999999999</v>
      </c>
    </row>
    <row r="855" spans="1:5" x14ac:dyDescent="0.25">
      <c r="A855" t="s">
        <v>309</v>
      </c>
      <c r="B855">
        <v>841</v>
      </c>
      <c r="C855" t="s">
        <v>4419</v>
      </c>
      <c r="D855" t="s">
        <v>4420</v>
      </c>
      <c r="E855">
        <v>172.51499999999999</v>
      </c>
    </row>
    <row r="856" spans="1:5" x14ac:dyDescent="0.25">
      <c r="A856" t="s">
        <v>309</v>
      </c>
      <c r="B856">
        <v>842</v>
      </c>
      <c r="C856" t="s">
        <v>4421</v>
      </c>
      <c r="D856" t="s">
        <v>4422</v>
      </c>
      <c r="E856">
        <v>172.51499999999999</v>
      </c>
    </row>
    <row r="857" spans="1:5" x14ac:dyDescent="0.25">
      <c r="A857" t="s">
        <v>309</v>
      </c>
      <c r="B857">
        <v>843</v>
      </c>
      <c r="C857" t="s">
        <v>4423</v>
      </c>
      <c r="D857" t="s">
        <v>4424</v>
      </c>
      <c r="E857">
        <v>172.51499999999999</v>
      </c>
    </row>
    <row r="858" spans="1:5" x14ac:dyDescent="0.25">
      <c r="A858" t="s">
        <v>311</v>
      </c>
      <c r="B858">
        <v>844</v>
      </c>
      <c r="C858" t="s">
        <v>4425</v>
      </c>
      <c r="D858" t="s">
        <v>4426</v>
      </c>
      <c r="E858">
        <v>172.51499999999999</v>
      </c>
    </row>
    <row r="859" spans="1:5" x14ac:dyDescent="0.25">
      <c r="A859" t="s">
        <v>309</v>
      </c>
      <c r="B859">
        <v>845</v>
      </c>
      <c r="C859" t="s">
        <v>4427</v>
      </c>
      <c r="D859" t="s">
        <v>4428</v>
      </c>
    </row>
    <row r="860" spans="1:5" x14ac:dyDescent="0.25">
      <c r="A860" t="s">
        <v>309</v>
      </c>
      <c r="B860">
        <v>846</v>
      </c>
      <c r="C860" t="s">
        <v>4429</v>
      </c>
      <c r="D860" t="s">
        <v>4430</v>
      </c>
      <c r="E860">
        <v>172.51499999999999</v>
      </c>
    </row>
    <row r="861" spans="1:5" x14ac:dyDescent="0.25">
      <c r="A861" t="s">
        <v>309</v>
      </c>
      <c r="B861">
        <v>847</v>
      </c>
      <c r="C861" t="s">
        <v>4471</v>
      </c>
      <c r="D861" t="s">
        <v>4472</v>
      </c>
      <c r="E861">
        <v>172.32</v>
      </c>
    </row>
    <row r="862" spans="1:5" x14ac:dyDescent="0.25">
      <c r="A862" t="s">
        <v>309</v>
      </c>
      <c r="B862">
        <v>848</v>
      </c>
      <c r="C862" t="s">
        <v>4531</v>
      </c>
      <c r="D862" t="s">
        <v>4532</v>
      </c>
      <c r="E862">
        <v>172.51499999999999</v>
      </c>
    </row>
    <row r="863" spans="1:5" x14ac:dyDescent="0.25">
      <c r="A863" t="s">
        <v>309</v>
      </c>
      <c r="B863">
        <v>849</v>
      </c>
      <c r="C863" t="s">
        <v>4539</v>
      </c>
      <c r="D863" t="s">
        <v>4540</v>
      </c>
    </row>
    <row r="864" spans="1:5" x14ac:dyDescent="0.25">
      <c r="A864" t="s">
        <v>309</v>
      </c>
      <c r="B864">
        <v>850</v>
      </c>
      <c r="C864" t="s">
        <v>4570</v>
      </c>
      <c r="D864" t="s">
        <v>4571</v>
      </c>
      <c r="E864">
        <v>172.61500000000001</v>
      </c>
    </row>
    <row r="865" spans="1:6" x14ac:dyDescent="0.25">
      <c r="A865" t="s">
        <v>309</v>
      </c>
      <c r="B865">
        <v>851</v>
      </c>
      <c r="C865" t="s">
        <v>4572</v>
      </c>
      <c r="D865" t="s">
        <v>4573</v>
      </c>
      <c r="E865">
        <v>172.61500000000001</v>
      </c>
    </row>
    <row r="866" spans="1:6" x14ac:dyDescent="0.25">
      <c r="A866" t="s">
        <v>309</v>
      </c>
      <c r="B866">
        <v>852</v>
      </c>
      <c r="C866" t="s">
        <v>4574</v>
      </c>
      <c r="D866" t="s">
        <v>4575</v>
      </c>
      <c r="E866">
        <v>172.61500000000001</v>
      </c>
    </row>
    <row r="867" spans="1:6" x14ac:dyDescent="0.25">
      <c r="A867" t="s">
        <v>315</v>
      </c>
      <c r="B867">
        <v>853</v>
      </c>
      <c r="C867" t="s">
        <v>4594</v>
      </c>
      <c r="D867" t="s">
        <v>4595</v>
      </c>
      <c r="E867">
        <v>172.51499999999999</v>
      </c>
    </row>
    <row r="868" spans="1:6" x14ac:dyDescent="0.25">
      <c r="A868" t="s">
        <v>309</v>
      </c>
      <c r="B868">
        <v>854</v>
      </c>
      <c r="C868" t="s">
        <v>4596</v>
      </c>
      <c r="D868" t="s">
        <v>4597</v>
      </c>
      <c r="E868">
        <v>172.51499999999999</v>
      </c>
    </row>
    <row r="869" spans="1:6" x14ac:dyDescent="0.25">
      <c r="A869" t="s">
        <v>315</v>
      </c>
      <c r="B869">
        <v>855</v>
      </c>
      <c r="C869" t="s">
        <v>4598</v>
      </c>
      <c r="D869" t="s">
        <v>4599</v>
      </c>
      <c r="E869">
        <v>172.51499999999999</v>
      </c>
    </row>
    <row r="870" spans="1:6" x14ac:dyDescent="0.25">
      <c r="A870" t="s">
        <v>309</v>
      </c>
      <c r="B870">
        <v>856</v>
      </c>
      <c r="C870" t="s">
        <v>4600</v>
      </c>
      <c r="D870" t="s">
        <v>4601</v>
      </c>
    </row>
    <row r="871" spans="1:6" x14ac:dyDescent="0.25">
      <c r="A871" t="s">
        <v>309</v>
      </c>
      <c r="B871">
        <v>857</v>
      </c>
      <c r="C871" t="s">
        <v>4602</v>
      </c>
      <c r="D871" t="s">
        <v>4603</v>
      </c>
    </row>
    <row r="872" spans="1:6" x14ac:dyDescent="0.25">
      <c r="A872" t="s">
        <v>315</v>
      </c>
      <c r="B872">
        <v>858</v>
      </c>
      <c r="C872" t="s">
        <v>4604</v>
      </c>
      <c r="D872" t="s">
        <v>4605</v>
      </c>
    </row>
    <row r="873" spans="1:6" x14ac:dyDescent="0.25">
      <c r="A873" t="s">
        <v>315</v>
      </c>
      <c r="B873">
        <v>859</v>
      </c>
      <c r="C873" t="s">
        <v>4610</v>
      </c>
      <c r="D873" t="s">
        <v>4611</v>
      </c>
    </row>
    <row r="874" spans="1:6" x14ac:dyDescent="0.25">
      <c r="A874" t="s">
        <v>315</v>
      </c>
      <c r="B874">
        <v>860</v>
      </c>
      <c r="C874" t="s">
        <v>4612</v>
      </c>
      <c r="D874" t="s">
        <v>4613</v>
      </c>
      <c r="E874">
        <v>172.51499999999999</v>
      </c>
    </row>
    <row r="875" spans="1:6" x14ac:dyDescent="0.25">
      <c r="A875" t="s">
        <v>309</v>
      </c>
      <c r="B875">
        <v>861</v>
      </c>
      <c r="C875" t="s">
        <v>4614</v>
      </c>
      <c r="D875" t="s">
        <v>4615</v>
      </c>
      <c r="E875">
        <v>172.51499999999999</v>
      </c>
    </row>
    <row r="876" spans="1:6" x14ac:dyDescent="0.25">
      <c r="A876" t="s">
        <v>309</v>
      </c>
      <c r="B876">
        <v>862</v>
      </c>
      <c r="C876" t="s">
        <v>4616</v>
      </c>
      <c r="D876" t="s">
        <v>4617</v>
      </c>
      <c r="E876">
        <v>172.51499999999999</v>
      </c>
      <c r="F876">
        <v>182.2</v>
      </c>
    </row>
    <row r="877" spans="1:6" x14ac:dyDescent="0.25">
      <c r="A877" t="s">
        <v>309</v>
      </c>
      <c r="B877">
        <v>863</v>
      </c>
      <c r="C877" t="s">
        <v>4618</v>
      </c>
      <c r="D877" t="s">
        <v>4619</v>
      </c>
      <c r="E877">
        <v>172.51499999999999</v>
      </c>
    </row>
    <row r="878" spans="1:6" x14ac:dyDescent="0.25">
      <c r="A878" t="s">
        <v>309</v>
      </c>
      <c r="B878">
        <v>864</v>
      </c>
      <c r="C878" t="s">
        <v>4632</v>
      </c>
      <c r="D878" t="s">
        <v>4633</v>
      </c>
      <c r="E878">
        <v>172.51499999999999</v>
      </c>
      <c r="F878">
        <v>182.2</v>
      </c>
    </row>
    <row r="879" spans="1:6" x14ac:dyDescent="0.25">
      <c r="A879" t="s">
        <v>309</v>
      </c>
      <c r="B879">
        <v>865</v>
      </c>
      <c r="C879" t="s">
        <v>4642</v>
      </c>
      <c r="D879" t="s">
        <v>4643</v>
      </c>
      <c r="E879">
        <v>172.51499999999999</v>
      </c>
    </row>
    <row r="880" spans="1:6" x14ac:dyDescent="0.25">
      <c r="A880" t="s">
        <v>309</v>
      </c>
      <c r="B880">
        <v>866</v>
      </c>
      <c r="C880" t="s">
        <v>4662</v>
      </c>
      <c r="D880" t="s">
        <v>4663</v>
      </c>
    </row>
    <row r="881" spans="1:5" x14ac:dyDescent="0.25">
      <c r="A881" t="s">
        <v>309</v>
      </c>
      <c r="B881">
        <v>867</v>
      </c>
      <c r="C881" t="s">
        <v>4664</v>
      </c>
      <c r="D881" t="s">
        <v>4665</v>
      </c>
    </row>
    <row r="882" spans="1:5" x14ac:dyDescent="0.25">
      <c r="A882" t="s">
        <v>309</v>
      </c>
      <c r="B882">
        <v>868</v>
      </c>
      <c r="C882" t="s">
        <v>4704</v>
      </c>
      <c r="D882" t="s">
        <v>4705</v>
      </c>
    </row>
    <row r="883" spans="1:5" x14ac:dyDescent="0.25">
      <c r="A883" t="s">
        <v>309</v>
      </c>
      <c r="B883">
        <v>869</v>
      </c>
      <c r="C883" t="s">
        <v>4706</v>
      </c>
      <c r="D883" t="s">
        <v>4707</v>
      </c>
    </row>
    <row r="884" spans="1:5" x14ac:dyDescent="0.25">
      <c r="A884" t="s">
        <v>309</v>
      </c>
      <c r="B884">
        <v>870</v>
      </c>
      <c r="C884" t="s">
        <v>4710</v>
      </c>
      <c r="D884" t="s">
        <v>4711</v>
      </c>
    </row>
    <row r="885" spans="1:5" x14ac:dyDescent="0.25">
      <c r="A885" t="s">
        <v>309</v>
      </c>
      <c r="B885">
        <v>871</v>
      </c>
      <c r="C885" t="s">
        <v>4714</v>
      </c>
      <c r="D885" t="s">
        <v>4715</v>
      </c>
    </row>
    <row r="886" spans="1:5" x14ac:dyDescent="0.25">
      <c r="A886" t="s">
        <v>309</v>
      </c>
      <c r="B886">
        <v>872</v>
      </c>
      <c r="C886" t="s">
        <v>4726</v>
      </c>
      <c r="D886" t="s">
        <v>4727</v>
      </c>
      <c r="E886">
        <v>172.32</v>
      </c>
    </row>
    <row r="887" spans="1:5" x14ac:dyDescent="0.25">
      <c r="A887" t="s">
        <v>309</v>
      </c>
      <c r="B887">
        <v>873</v>
      </c>
      <c r="C887" t="s">
        <v>4724</v>
      </c>
      <c r="D887" t="s">
        <v>4725</v>
      </c>
      <c r="E887">
        <v>172.32</v>
      </c>
    </row>
    <row r="888" spans="1:5" x14ac:dyDescent="0.25">
      <c r="A888" t="s">
        <v>309</v>
      </c>
      <c r="B888">
        <v>874</v>
      </c>
      <c r="C888" t="s">
        <v>4736</v>
      </c>
      <c r="D888" t="s">
        <v>4737</v>
      </c>
      <c r="E888">
        <v>172.51499999999999</v>
      </c>
    </row>
    <row r="889" spans="1:5" x14ac:dyDescent="0.25">
      <c r="A889" t="s">
        <v>309</v>
      </c>
      <c r="B889">
        <v>875</v>
      </c>
      <c r="C889" t="s">
        <v>4738</v>
      </c>
      <c r="D889" t="s">
        <v>4739</v>
      </c>
      <c r="E889">
        <v>172.51499999999999</v>
      </c>
    </row>
    <row r="890" spans="1:5" x14ac:dyDescent="0.25">
      <c r="A890" t="s">
        <v>309</v>
      </c>
      <c r="B890">
        <v>876</v>
      </c>
      <c r="C890" t="s">
        <v>4748</v>
      </c>
      <c r="D890" t="s">
        <v>4749</v>
      </c>
      <c r="E890">
        <v>172.51499999999999</v>
      </c>
    </row>
    <row r="891" spans="1:5" x14ac:dyDescent="0.25">
      <c r="A891" t="s">
        <v>309</v>
      </c>
      <c r="B891">
        <v>877</v>
      </c>
      <c r="C891" t="s">
        <v>4746</v>
      </c>
      <c r="D891" t="s">
        <v>4747</v>
      </c>
    </row>
    <row r="892" spans="1:5" x14ac:dyDescent="0.25">
      <c r="A892" t="s">
        <v>309</v>
      </c>
      <c r="B892">
        <v>878</v>
      </c>
      <c r="C892" t="s">
        <v>4754</v>
      </c>
      <c r="D892" t="s">
        <v>4755</v>
      </c>
    </row>
    <row r="893" spans="1:5" x14ac:dyDescent="0.25">
      <c r="A893" t="s">
        <v>309</v>
      </c>
      <c r="B893">
        <v>879</v>
      </c>
      <c r="C893" t="s">
        <v>4734</v>
      </c>
      <c r="D893" t="s">
        <v>4735</v>
      </c>
    </row>
    <row r="894" spans="1:5" x14ac:dyDescent="0.25">
      <c r="A894" t="s">
        <v>309</v>
      </c>
      <c r="B894">
        <v>880</v>
      </c>
      <c r="C894" t="s">
        <v>4762</v>
      </c>
      <c r="D894" t="s">
        <v>4763</v>
      </c>
      <c r="E894">
        <v>172.51499999999999</v>
      </c>
    </row>
    <row r="895" spans="1:5" x14ac:dyDescent="0.25">
      <c r="A895" t="s">
        <v>309</v>
      </c>
      <c r="B895">
        <v>881</v>
      </c>
      <c r="C895" t="s">
        <v>4774</v>
      </c>
      <c r="D895" t="s">
        <v>4775</v>
      </c>
    </row>
    <row r="896" spans="1:5" x14ac:dyDescent="0.25">
      <c r="A896" t="s">
        <v>309</v>
      </c>
      <c r="B896">
        <v>882</v>
      </c>
      <c r="C896" t="s">
        <v>4764</v>
      </c>
      <c r="D896" t="s">
        <v>4765</v>
      </c>
    </row>
    <row r="897" spans="1:20" x14ac:dyDescent="0.25">
      <c r="A897" t="s">
        <v>309</v>
      </c>
      <c r="B897">
        <v>883</v>
      </c>
      <c r="C897" t="s">
        <v>4766</v>
      </c>
      <c r="D897" t="s">
        <v>4767</v>
      </c>
      <c r="E897">
        <v>172.51499999999999</v>
      </c>
    </row>
    <row r="898" spans="1:20" x14ac:dyDescent="0.25">
      <c r="A898" t="s">
        <v>309</v>
      </c>
      <c r="B898">
        <v>884</v>
      </c>
      <c r="C898" t="s">
        <v>5235</v>
      </c>
      <c r="D898" t="s">
        <v>5236</v>
      </c>
      <c r="E898">
        <v>172.51499999999999</v>
      </c>
    </row>
    <row r="899" spans="1:20" x14ac:dyDescent="0.25">
      <c r="A899" t="s">
        <v>309</v>
      </c>
      <c r="B899">
        <v>885</v>
      </c>
      <c r="C899" t="s">
        <v>4768</v>
      </c>
      <c r="D899" t="s">
        <v>4769</v>
      </c>
      <c r="E899">
        <v>172.51499999999999</v>
      </c>
    </row>
    <row r="900" spans="1:20" x14ac:dyDescent="0.25">
      <c r="A900" t="s">
        <v>309</v>
      </c>
      <c r="B900">
        <v>886</v>
      </c>
      <c r="C900" t="s">
        <v>6669</v>
      </c>
      <c r="D900" t="s">
        <v>6670</v>
      </c>
      <c r="E900">
        <v>172.51499999999999</v>
      </c>
    </row>
    <row r="901" spans="1:20" x14ac:dyDescent="0.25">
      <c r="A901" t="s">
        <v>309</v>
      </c>
      <c r="B901">
        <v>887</v>
      </c>
      <c r="C901" t="s">
        <v>4772</v>
      </c>
      <c r="D901" t="s">
        <v>4773</v>
      </c>
    </row>
    <row r="902" spans="1:20" x14ac:dyDescent="0.25">
      <c r="A902" t="s">
        <v>309</v>
      </c>
      <c r="B902">
        <v>888</v>
      </c>
      <c r="C902" t="s">
        <v>4776</v>
      </c>
      <c r="D902" t="s">
        <v>4777</v>
      </c>
    </row>
    <row r="903" spans="1:20" x14ac:dyDescent="0.25">
      <c r="A903" t="s">
        <v>309</v>
      </c>
      <c r="B903">
        <v>889</v>
      </c>
      <c r="C903" t="s">
        <v>4782</v>
      </c>
      <c r="D903" t="s">
        <v>4783</v>
      </c>
      <c r="E903">
        <v>172.51499999999999</v>
      </c>
    </row>
    <row r="904" spans="1:20" x14ac:dyDescent="0.25">
      <c r="A904" t="s">
        <v>309</v>
      </c>
      <c r="B904">
        <v>890</v>
      </c>
      <c r="C904" t="s">
        <v>4786</v>
      </c>
      <c r="D904" t="s">
        <v>4787</v>
      </c>
      <c r="E904">
        <v>172.51499999999999</v>
      </c>
      <c r="F904">
        <v>175.10499999999999</v>
      </c>
    </row>
    <row r="905" spans="1:20" x14ac:dyDescent="0.25">
      <c r="A905" t="s">
        <v>309</v>
      </c>
      <c r="B905">
        <v>891</v>
      </c>
      <c r="C905" t="s">
        <v>4788</v>
      </c>
      <c r="D905" t="s">
        <v>4789</v>
      </c>
      <c r="E905">
        <v>172.51499999999999</v>
      </c>
    </row>
    <row r="906" spans="1:20" x14ac:dyDescent="0.25">
      <c r="A906" t="s">
        <v>309</v>
      </c>
      <c r="B906">
        <v>892</v>
      </c>
      <c r="C906" t="s">
        <v>4801</v>
      </c>
      <c r="D906" t="s">
        <v>4802</v>
      </c>
    </row>
    <row r="907" spans="1:20" x14ac:dyDescent="0.25">
      <c r="A907" t="s">
        <v>309</v>
      </c>
      <c r="B907">
        <v>893</v>
      </c>
      <c r="C907" t="s">
        <v>4819</v>
      </c>
      <c r="D907" t="s">
        <v>4820</v>
      </c>
      <c r="E907">
        <v>172.56</v>
      </c>
      <c r="F907">
        <v>172.85900000000001</v>
      </c>
      <c r="G907">
        <v>172.86699999999999</v>
      </c>
      <c r="H907">
        <v>173.25</v>
      </c>
      <c r="I907">
        <v>173.38499999999999</v>
      </c>
      <c r="J907">
        <v>175.10499999999999</v>
      </c>
      <c r="K907">
        <v>175.3</v>
      </c>
      <c r="L907">
        <v>176.18</v>
      </c>
      <c r="M907">
        <v>176.2</v>
      </c>
      <c r="N907">
        <v>176.21</v>
      </c>
      <c r="O907">
        <v>177.12</v>
      </c>
      <c r="P907">
        <v>177.24199999999999</v>
      </c>
      <c r="Q907">
        <v>177.24600000000001</v>
      </c>
      <c r="R907">
        <v>177.28</v>
      </c>
      <c r="S907">
        <v>73.344999999999999</v>
      </c>
      <c r="T907">
        <v>73.614999999999995</v>
      </c>
    </row>
    <row r="908" spans="1:20" x14ac:dyDescent="0.25">
      <c r="A908" t="s">
        <v>315</v>
      </c>
      <c r="B908">
        <v>894</v>
      </c>
      <c r="C908" t="s">
        <v>4821</v>
      </c>
      <c r="D908" t="s">
        <v>4822</v>
      </c>
      <c r="E908">
        <v>172.51499999999999</v>
      </c>
    </row>
    <row r="909" spans="1:20" x14ac:dyDescent="0.25">
      <c r="A909" t="s">
        <v>309</v>
      </c>
      <c r="B909">
        <v>895</v>
      </c>
      <c r="C909" t="s">
        <v>4825</v>
      </c>
      <c r="D909" t="s">
        <v>4826</v>
      </c>
      <c r="E909">
        <v>172.51499999999999</v>
      </c>
    </row>
    <row r="910" spans="1:20" x14ac:dyDescent="0.25">
      <c r="A910" t="s">
        <v>309</v>
      </c>
      <c r="B910">
        <v>896</v>
      </c>
      <c r="C910" t="s">
        <v>4829</v>
      </c>
      <c r="D910" t="s">
        <v>4830</v>
      </c>
      <c r="E910">
        <v>172.51499999999999</v>
      </c>
    </row>
    <row r="911" spans="1:20" x14ac:dyDescent="0.25">
      <c r="A911" t="s">
        <v>309</v>
      </c>
      <c r="B911">
        <v>897</v>
      </c>
      <c r="C911" t="s">
        <v>4827</v>
      </c>
      <c r="D911" t="s">
        <v>4828</v>
      </c>
      <c r="E911">
        <v>172.51499999999999</v>
      </c>
    </row>
    <row r="912" spans="1:20" x14ac:dyDescent="0.25">
      <c r="A912" t="s">
        <v>309</v>
      </c>
      <c r="B912">
        <v>898</v>
      </c>
      <c r="C912" t="s">
        <v>4831</v>
      </c>
      <c r="D912" t="s">
        <v>4832</v>
      </c>
      <c r="E912">
        <v>182.6</v>
      </c>
    </row>
    <row r="913" spans="1:5" x14ac:dyDescent="0.25">
      <c r="A913" t="s">
        <v>309</v>
      </c>
      <c r="B913">
        <v>899</v>
      </c>
      <c r="C913" t="s">
        <v>4833</v>
      </c>
      <c r="D913" t="s">
        <v>4834</v>
      </c>
    </row>
    <row r="914" spans="1:5" x14ac:dyDescent="0.25">
      <c r="A914" t="s">
        <v>309</v>
      </c>
      <c r="B914">
        <v>900</v>
      </c>
      <c r="C914" t="s">
        <v>4837</v>
      </c>
      <c r="D914" t="s">
        <v>4838</v>
      </c>
      <c r="E914">
        <v>172.51499999999999</v>
      </c>
    </row>
    <row r="915" spans="1:5" x14ac:dyDescent="0.25">
      <c r="A915" t="s">
        <v>309</v>
      </c>
      <c r="B915">
        <v>901</v>
      </c>
      <c r="C915" t="s">
        <v>4845</v>
      </c>
      <c r="D915" t="s">
        <v>4846</v>
      </c>
      <c r="E915">
        <v>172.51499999999999</v>
      </c>
    </row>
    <row r="916" spans="1:5" x14ac:dyDescent="0.25">
      <c r="A916" t="s">
        <v>309</v>
      </c>
      <c r="B916">
        <v>902</v>
      </c>
      <c r="C916" t="s">
        <v>4847</v>
      </c>
      <c r="D916" t="s">
        <v>4848</v>
      </c>
      <c r="E916">
        <v>172.51499999999999</v>
      </c>
    </row>
    <row r="917" spans="1:5" x14ac:dyDescent="0.25">
      <c r="A917" t="s">
        <v>309</v>
      </c>
      <c r="B917">
        <v>903</v>
      </c>
      <c r="C917" t="s">
        <v>4849</v>
      </c>
      <c r="D917" t="s">
        <v>4850</v>
      </c>
      <c r="E917">
        <v>172.51499999999999</v>
      </c>
    </row>
    <row r="918" spans="1:5" x14ac:dyDescent="0.25">
      <c r="A918" t="s">
        <v>309</v>
      </c>
      <c r="B918">
        <v>904</v>
      </c>
      <c r="C918" t="s">
        <v>599</v>
      </c>
      <c r="D918" t="s">
        <v>600</v>
      </c>
      <c r="E918">
        <v>172.51499999999999</v>
      </c>
    </row>
    <row r="919" spans="1:5" x14ac:dyDescent="0.25">
      <c r="A919" t="s">
        <v>309</v>
      </c>
      <c r="B919">
        <v>905</v>
      </c>
      <c r="C919" t="s">
        <v>4853</v>
      </c>
      <c r="D919" t="s">
        <v>4854</v>
      </c>
    </row>
    <row r="920" spans="1:5" x14ac:dyDescent="0.25">
      <c r="A920" t="s">
        <v>309</v>
      </c>
      <c r="B920">
        <v>906</v>
      </c>
      <c r="C920" t="s">
        <v>4855</v>
      </c>
      <c r="D920" t="s">
        <v>4856</v>
      </c>
      <c r="E920">
        <v>172.51499999999999</v>
      </c>
    </row>
    <row r="921" spans="1:5" x14ac:dyDescent="0.25">
      <c r="A921" t="s">
        <v>309</v>
      </c>
      <c r="B921">
        <v>907</v>
      </c>
      <c r="C921" t="s">
        <v>601</v>
      </c>
      <c r="D921" t="s">
        <v>602</v>
      </c>
      <c r="E921">
        <v>172.51499999999999</v>
      </c>
    </row>
    <row r="922" spans="1:5" x14ac:dyDescent="0.25">
      <c r="A922" t="s">
        <v>309</v>
      </c>
      <c r="B922">
        <v>908</v>
      </c>
      <c r="C922" t="s">
        <v>4857</v>
      </c>
      <c r="D922" t="s">
        <v>4858</v>
      </c>
      <c r="E922">
        <v>172.51499999999999</v>
      </c>
    </row>
    <row r="923" spans="1:5" x14ac:dyDescent="0.25">
      <c r="A923" t="s">
        <v>309</v>
      </c>
      <c r="B923">
        <v>909</v>
      </c>
      <c r="C923" t="s">
        <v>4859</v>
      </c>
      <c r="D923" t="s">
        <v>4860</v>
      </c>
    </row>
    <row r="924" spans="1:5" x14ac:dyDescent="0.25">
      <c r="A924" t="s">
        <v>309</v>
      </c>
      <c r="B924">
        <v>910</v>
      </c>
      <c r="C924" t="s">
        <v>4865</v>
      </c>
      <c r="D924" t="s">
        <v>4866</v>
      </c>
    </row>
    <row r="925" spans="1:5" x14ac:dyDescent="0.25">
      <c r="A925" t="s">
        <v>309</v>
      </c>
      <c r="B925">
        <v>911</v>
      </c>
      <c r="C925" t="s">
        <v>4863</v>
      </c>
      <c r="D925" t="s">
        <v>4864</v>
      </c>
    </row>
    <row r="926" spans="1:5" x14ac:dyDescent="0.25">
      <c r="A926" t="s">
        <v>309</v>
      </c>
      <c r="B926">
        <v>912</v>
      </c>
      <c r="C926" t="s">
        <v>4871</v>
      </c>
      <c r="D926" t="s">
        <v>4872</v>
      </c>
    </row>
    <row r="927" spans="1:5" x14ac:dyDescent="0.25">
      <c r="A927" t="s">
        <v>309</v>
      </c>
      <c r="B927">
        <v>913</v>
      </c>
      <c r="C927" t="s">
        <v>4873</v>
      </c>
      <c r="D927" t="s">
        <v>4874</v>
      </c>
    </row>
    <row r="928" spans="1:5" x14ac:dyDescent="0.25">
      <c r="A928" t="s">
        <v>309</v>
      </c>
      <c r="B928">
        <v>914</v>
      </c>
      <c r="C928" t="s">
        <v>4877</v>
      </c>
      <c r="D928" t="s">
        <v>4878</v>
      </c>
    </row>
    <row r="929" spans="1:5" x14ac:dyDescent="0.25">
      <c r="A929" t="s">
        <v>309</v>
      </c>
      <c r="B929">
        <v>915</v>
      </c>
      <c r="C929" t="s">
        <v>4883</v>
      </c>
      <c r="D929" t="s">
        <v>4884</v>
      </c>
      <c r="E929">
        <v>172.51499999999999</v>
      </c>
    </row>
    <row r="930" spans="1:5" x14ac:dyDescent="0.25">
      <c r="A930" t="s">
        <v>309</v>
      </c>
      <c r="B930">
        <v>916</v>
      </c>
      <c r="C930" t="s">
        <v>4881</v>
      </c>
      <c r="D930" t="s">
        <v>4882</v>
      </c>
    </row>
    <row r="931" spans="1:5" x14ac:dyDescent="0.25">
      <c r="A931" t="s">
        <v>315</v>
      </c>
      <c r="B931">
        <v>917</v>
      </c>
      <c r="C931" t="s">
        <v>4885</v>
      </c>
      <c r="D931" t="s">
        <v>4886</v>
      </c>
    </row>
    <row r="932" spans="1:5" x14ac:dyDescent="0.25">
      <c r="A932" t="s">
        <v>309</v>
      </c>
      <c r="B932">
        <v>918</v>
      </c>
      <c r="C932" t="s">
        <v>4888</v>
      </c>
      <c r="D932" t="s">
        <v>4889</v>
      </c>
    </row>
    <row r="933" spans="1:5" x14ac:dyDescent="0.25">
      <c r="A933" t="s">
        <v>309</v>
      </c>
      <c r="B933">
        <v>919</v>
      </c>
      <c r="C933" t="s">
        <v>4892</v>
      </c>
      <c r="D933" t="s">
        <v>4893</v>
      </c>
      <c r="E933">
        <v>172.51499999999999</v>
      </c>
    </row>
    <row r="934" spans="1:5" x14ac:dyDescent="0.25">
      <c r="A934" t="s">
        <v>309</v>
      </c>
      <c r="B934">
        <v>920</v>
      </c>
      <c r="C934" t="s">
        <v>4896</v>
      </c>
      <c r="D934" t="s">
        <v>4897</v>
      </c>
    </row>
    <row r="935" spans="1:5" x14ac:dyDescent="0.25">
      <c r="A935" t="s">
        <v>309</v>
      </c>
      <c r="B935">
        <v>921</v>
      </c>
      <c r="C935" t="s">
        <v>5332</v>
      </c>
      <c r="D935" t="s">
        <v>5333</v>
      </c>
      <c r="E935">
        <v>172.51499999999999</v>
      </c>
    </row>
    <row r="936" spans="1:5" x14ac:dyDescent="0.25">
      <c r="A936" t="s">
        <v>309</v>
      </c>
      <c r="B936">
        <v>922</v>
      </c>
      <c r="C936" t="s">
        <v>4900</v>
      </c>
      <c r="D936" t="s">
        <v>4901</v>
      </c>
      <c r="E936">
        <v>172.51499999999999</v>
      </c>
    </row>
    <row r="937" spans="1:5" x14ac:dyDescent="0.25">
      <c r="A937" t="s">
        <v>309</v>
      </c>
      <c r="B937">
        <v>923</v>
      </c>
      <c r="C937" t="s">
        <v>4898</v>
      </c>
      <c r="D937" t="s">
        <v>4899</v>
      </c>
      <c r="E937">
        <v>172.51499999999999</v>
      </c>
    </row>
    <row r="938" spans="1:5" x14ac:dyDescent="0.25">
      <c r="A938" t="s">
        <v>309</v>
      </c>
      <c r="B938">
        <v>924</v>
      </c>
      <c r="C938" t="s">
        <v>4902</v>
      </c>
      <c r="D938" t="s">
        <v>4903</v>
      </c>
      <c r="E938">
        <v>172.51499999999999</v>
      </c>
    </row>
    <row r="939" spans="1:5" x14ac:dyDescent="0.25">
      <c r="A939" t="s">
        <v>309</v>
      </c>
      <c r="B939">
        <v>925</v>
      </c>
      <c r="C939" t="s">
        <v>4904</v>
      </c>
      <c r="D939" t="s">
        <v>4905</v>
      </c>
      <c r="E939">
        <v>172.51499999999999</v>
      </c>
    </row>
    <row r="940" spans="1:5" x14ac:dyDescent="0.25">
      <c r="A940" t="s">
        <v>309</v>
      </c>
      <c r="B940">
        <v>926</v>
      </c>
      <c r="C940" t="s">
        <v>4906</v>
      </c>
      <c r="D940" t="s">
        <v>4907</v>
      </c>
      <c r="E940">
        <v>172.51499999999999</v>
      </c>
    </row>
    <row r="941" spans="1:5" x14ac:dyDescent="0.25">
      <c r="A941" t="s">
        <v>309</v>
      </c>
      <c r="B941">
        <v>927</v>
      </c>
      <c r="C941" t="s">
        <v>4908</v>
      </c>
      <c r="D941" t="s">
        <v>4909</v>
      </c>
      <c r="E941">
        <v>172.51499999999999</v>
      </c>
    </row>
    <row r="942" spans="1:5" x14ac:dyDescent="0.25">
      <c r="A942" t="s">
        <v>309</v>
      </c>
      <c r="B942">
        <v>928</v>
      </c>
      <c r="C942" t="s">
        <v>4910</v>
      </c>
      <c r="D942" t="s">
        <v>4911</v>
      </c>
      <c r="E942">
        <v>172.51499999999999</v>
      </c>
    </row>
    <row r="943" spans="1:5" x14ac:dyDescent="0.25">
      <c r="A943" t="s">
        <v>309</v>
      </c>
      <c r="B943">
        <v>929</v>
      </c>
      <c r="C943" t="s">
        <v>4914</v>
      </c>
      <c r="D943" t="s">
        <v>4915</v>
      </c>
    </row>
    <row r="944" spans="1:5" x14ac:dyDescent="0.25">
      <c r="A944" t="s">
        <v>309</v>
      </c>
      <c r="B944">
        <v>930</v>
      </c>
      <c r="C944" t="s">
        <v>4916</v>
      </c>
      <c r="D944" t="s">
        <v>4917</v>
      </c>
    </row>
    <row r="945" spans="1:13" x14ac:dyDescent="0.25">
      <c r="A945" t="s">
        <v>309</v>
      </c>
      <c r="B945">
        <v>931</v>
      </c>
      <c r="C945" t="s">
        <v>4918</v>
      </c>
      <c r="D945" t="s">
        <v>4919</v>
      </c>
    </row>
    <row r="946" spans="1:13" x14ac:dyDescent="0.25">
      <c r="A946" t="s">
        <v>309</v>
      </c>
      <c r="B946">
        <v>932</v>
      </c>
      <c r="C946" t="s">
        <v>4920</v>
      </c>
      <c r="D946" t="s">
        <v>4921</v>
      </c>
    </row>
    <row r="947" spans="1:13" x14ac:dyDescent="0.25">
      <c r="A947" t="s">
        <v>309</v>
      </c>
      <c r="B947">
        <v>933</v>
      </c>
      <c r="C947" t="s">
        <v>4922</v>
      </c>
      <c r="D947" t="s">
        <v>4923</v>
      </c>
    </row>
    <row r="948" spans="1:13" x14ac:dyDescent="0.25">
      <c r="A948" t="s">
        <v>309</v>
      </c>
      <c r="B948">
        <v>934</v>
      </c>
      <c r="C948" t="s">
        <v>4930</v>
      </c>
      <c r="D948" t="s">
        <v>4931</v>
      </c>
    </row>
    <row r="949" spans="1:13" x14ac:dyDescent="0.25">
      <c r="A949" t="s">
        <v>309</v>
      </c>
      <c r="B949">
        <v>935</v>
      </c>
      <c r="C949" t="s">
        <v>4934</v>
      </c>
      <c r="D949" t="s">
        <v>4935</v>
      </c>
    </row>
    <row r="950" spans="1:13" x14ac:dyDescent="0.25">
      <c r="A950" t="s">
        <v>309</v>
      </c>
      <c r="B950">
        <v>936</v>
      </c>
      <c r="C950" t="s">
        <v>4936</v>
      </c>
      <c r="D950" t="s">
        <v>4937</v>
      </c>
      <c r="E950">
        <v>172.51499999999999</v>
      </c>
    </row>
    <row r="951" spans="1:13" x14ac:dyDescent="0.25">
      <c r="A951" t="s">
        <v>315</v>
      </c>
      <c r="B951">
        <v>937</v>
      </c>
      <c r="C951" t="s">
        <v>4938</v>
      </c>
      <c r="D951" t="s">
        <v>4939</v>
      </c>
    </row>
    <row r="952" spans="1:13" x14ac:dyDescent="0.25">
      <c r="A952" t="s">
        <v>315</v>
      </c>
      <c r="B952">
        <v>938</v>
      </c>
      <c r="C952" t="s">
        <v>4946</v>
      </c>
      <c r="D952" t="s">
        <v>4947</v>
      </c>
    </row>
    <row r="953" spans="1:13" x14ac:dyDescent="0.25">
      <c r="A953" t="s">
        <v>309</v>
      </c>
      <c r="B953">
        <v>939</v>
      </c>
      <c r="C953" t="s">
        <v>4950</v>
      </c>
      <c r="D953" t="s">
        <v>4951</v>
      </c>
    </row>
    <row r="954" spans="1:13" x14ac:dyDescent="0.25">
      <c r="A954" t="s">
        <v>309</v>
      </c>
      <c r="B954">
        <v>940</v>
      </c>
      <c r="C954" t="s">
        <v>4954</v>
      </c>
      <c r="D954" t="s">
        <v>4955</v>
      </c>
    </row>
    <row r="955" spans="1:13" x14ac:dyDescent="0.25">
      <c r="A955" t="s">
        <v>309</v>
      </c>
      <c r="B955">
        <v>941</v>
      </c>
      <c r="C955" t="s">
        <v>4959</v>
      </c>
      <c r="D955" t="s">
        <v>4960</v>
      </c>
    </row>
    <row r="956" spans="1:13" x14ac:dyDescent="0.25">
      <c r="A956" t="s">
        <v>309</v>
      </c>
      <c r="B956">
        <v>942</v>
      </c>
      <c r="C956" t="s">
        <v>4961</v>
      </c>
      <c r="D956" t="s">
        <v>4962</v>
      </c>
      <c r="E956">
        <v>172.51499999999999</v>
      </c>
    </row>
    <row r="957" spans="1:13" x14ac:dyDescent="0.25">
      <c r="A957" t="s">
        <v>309</v>
      </c>
      <c r="B957">
        <v>943</v>
      </c>
      <c r="C957" t="s">
        <v>4967</v>
      </c>
      <c r="D957" t="s">
        <v>4968</v>
      </c>
      <c r="E957">
        <v>172.56</v>
      </c>
      <c r="F957">
        <v>173.255</v>
      </c>
      <c r="G957">
        <v>175.10499999999999</v>
      </c>
      <c r="H957">
        <v>177.15799999999999</v>
      </c>
      <c r="I957">
        <v>177.1585</v>
      </c>
      <c r="J957">
        <v>73.099999999999994</v>
      </c>
      <c r="K957">
        <v>73.3</v>
      </c>
      <c r="L957">
        <v>73.344999999999999</v>
      </c>
      <c r="M957">
        <v>73.614999999999995</v>
      </c>
    </row>
    <row r="958" spans="1:13" x14ac:dyDescent="0.25">
      <c r="A958" t="s">
        <v>309</v>
      </c>
      <c r="B958">
        <v>944</v>
      </c>
      <c r="C958" t="s">
        <v>4969</v>
      </c>
      <c r="D958" t="s">
        <v>4970</v>
      </c>
    </row>
    <row r="959" spans="1:13" x14ac:dyDescent="0.25">
      <c r="A959" t="s">
        <v>309</v>
      </c>
      <c r="B959">
        <v>945</v>
      </c>
      <c r="C959" t="s">
        <v>4973</v>
      </c>
      <c r="D959" t="s">
        <v>4974</v>
      </c>
      <c r="E959">
        <v>172.22499999999999</v>
      </c>
      <c r="F959">
        <v>176.2</v>
      </c>
      <c r="G959">
        <v>177.12</v>
      </c>
      <c r="H959">
        <v>178.39099999999999</v>
      </c>
    </row>
    <row r="960" spans="1:13" x14ac:dyDescent="0.25">
      <c r="A960" t="s">
        <v>309</v>
      </c>
      <c r="B960">
        <v>946</v>
      </c>
      <c r="C960" t="s">
        <v>4975</v>
      </c>
      <c r="D960" t="s">
        <v>4976</v>
      </c>
    </row>
    <row r="961" spans="1:6" x14ac:dyDescent="0.25">
      <c r="A961" t="s">
        <v>309</v>
      </c>
      <c r="B961">
        <v>947</v>
      </c>
      <c r="C961" t="s">
        <v>4991</v>
      </c>
      <c r="D961" t="s">
        <v>4992</v>
      </c>
    </row>
    <row r="962" spans="1:6" x14ac:dyDescent="0.25">
      <c r="A962" t="s">
        <v>309</v>
      </c>
      <c r="B962">
        <v>948</v>
      </c>
      <c r="C962" t="s">
        <v>4993</v>
      </c>
      <c r="D962" t="s">
        <v>4994</v>
      </c>
    </row>
    <row r="963" spans="1:6" x14ac:dyDescent="0.25">
      <c r="A963" t="s">
        <v>309</v>
      </c>
      <c r="B963">
        <v>949</v>
      </c>
      <c r="C963" t="s">
        <v>4995</v>
      </c>
      <c r="D963" t="s">
        <v>4996</v>
      </c>
    </row>
    <row r="964" spans="1:6" x14ac:dyDescent="0.25">
      <c r="A964" t="s">
        <v>309</v>
      </c>
      <c r="B964">
        <v>950</v>
      </c>
      <c r="C964" t="s">
        <v>4999</v>
      </c>
      <c r="D964" t="s">
        <v>5000</v>
      </c>
    </row>
    <row r="965" spans="1:6" x14ac:dyDescent="0.25">
      <c r="A965" t="s">
        <v>309</v>
      </c>
      <c r="B965">
        <v>951</v>
      </c>
      <c r="C965" t="s">
        <v>5199</v>
      </c>
      <c r="D965" t="s">
        <v>5200</v>
      </c>
    </row>
    <row r="966" spans="1:6" x14ac:dyDescent="0.25">
      <c r="A966" t="s">
        <v>309</v>
      </c>
      <c r="B966">
        <v>952</v>
      </c>
      <c r="C966" t="s">
        <v>5005</v>
      </c>
      <c r="D966" t="s">
        <v>5006</v>
      </c>
    </row>
    <row r="967" spans="1:6" x14ac:dyDescent="0.25">
      <c r="A967" t="s">
        <v>309</v>
      </c>
      <c r="B967">
        <v>953</v>
      </c>
      <c r="C967" t="s">
        <v>4803</v>
      </c>
      <c r="D967" t="s">
        <v>4804</v>
      </c>
    </row>
    <row r="968" spans="1:6" x14ac:dyDescent="0.25">
      <c r="A968" t="s">
        <v>309</v>
      </c>
      <c r="B968">
        <v>954</v>
      </c>
      <c r="C968" t="s">
        <v>5007</v>
      </c>
      <c r="D968" t="s">
        <v>5008</v>
      </c>
    </row>
    <row r="969" spans="1:6" x14ac:dyDescent="0.25">
      <c r="A969" t="s">
        <v>309</v>
      </c>
      <c r="B969">
        <v>955</v>
      </c>
      <c r="C969" t="s">
        <v>5019</v>
      </c>
      <c r="D969" t="s">
        <v>5020</v>
      </c>
    </row>
    <row r="970" spans="1:6" x14ac:dyDescent="0.25">
      <c r="A970" t="s">
        <v>309</v>
      </c>
      <c r="B970">
        <v>956</v>
      </c>
      <c r="C970" t="s">
        <v>5724</v>
      </c>
      <c r="D970" t="s">
        <v>5725</v>
      </c>
    </row>
    <row r="971" spans="1:6" x14ac:dyDescent="0.25">
      <c r="A971" t="s">
        <v>309</v>
      </c>
      <c r="B971">
        <v>957</v>
      </c>
      <c r="C971" t="s">
        <v>5021</v>
      </c>
      <c r="D971" t="s">
        <v>5022</v>
      </c>
      <c r="E971">
        <v>172.816</v>
      </c>
      <c r="F971">
        <v>178.36</v>
      </c>
    </row>
    <row r="972" spans="1:6" x14ac:dyDescent="0.25">
      <c r="A972" t="s">
        <v>309</v>
      </c>
      <c r="B972">
        <v>958</v>
      </c>
      <c r="C972" t="s">
        <v>5023</v>
      </c>
      <c r="D972" t="s">
        <v>5024</v>
      </c>
      <c r="E972">
        <v>172.51499999999999</v>
      </c>
    </row>
    <row r="973" spans="1:6" x14ac:dyDescent="0.25">
      <c r="A973" t="s">
        <v>309</v>
      </c>
      <c r="B973">
        <v>959</v>
      </c>
      <c r="C973" t="s">
        <v>5027</v>
      </c>
      <c r="D973" t="s">
        <v>5028</v>
      </c>
      <c r="E973">
        <v>172.51499999999999</v>
      </c>
    </row>
    <row r="974" spans="1:6" x14ac:dyDescent="0.25">
      <c r="A974" t="s">
        <v>309</v>
      </c>
      <c r="B974">
        <v>960</v>
      </c>
      <c r="C974" t="s">
        <v>5029</v>
      </c>
      <c r="D974" t="s">
        <v>5030</v>
      </c>
      <c r="E974">
        <v>172.51499999999999</v>
      </c>
    </row>
    <row r="975" spans="1:6" x14ac:dyDescent="0.25">
      <c r="A975" t="s">
        <v>309</v>
      </c>
      <c r="B975">
        <v>961</v>
      </c>
      <c r="C975" t="s">
        <v>5033</v>
      </c>
      <c r="D975" t="s">
        <v>5034</v>
      </c>
      <c r="E975">
        <v>172.51499999999999</v>
      </c>
    </row>
    <row r="976" spans="1:6" x14ac:dyDescent="0.25">
      <c r="A976" t="s">
        <v>309</v>
      </c>
      <c r="B976">
        <v>962</v>
      </c>
      <c r="C976" t="s">
        <v>5039</v>
      </c>
      <c r="D976" t="s">
        <v>5040</v>
      </c>
      <c r="E976">
        <v>172.51499999999999</v>
      </c>
    </row>
    <row r="977" spans="1:5" x14ac:dyDescent="0.25">
      <c r="A977" t="s">
        <v>309</v>
      </c>
      <c r="B977">
        <v>963</v>
      </c>
      <c r="C977" t="s">
        <v>5047</v>
      </c>
      <c r="D977" t="s">
        <v>5048</v>
      </c>
    </row>
    <row r="978" spans="1:5" x14ac:dyDescent="0.25">
      <c r="A978" t="s">
        <v>309</v>
      </c>
      <c r="B978">
        <v>964</v>
      </c>
      <c r="C978" t="s">
        <v>5051</v>
      </c>
      <c r="D978" t="s">
        <v>5052</v>
      </c>
      <c r="E978">
        <v>172.51499999999999</v>
      </c>
    </row>
    <row r="979" spans="1:5" x14ac:dyDescent="0.25">
      <c r="A979" t="s">
        <v>309</v>
      </c>
      <c r="B979">
        <v>965</v>
      </c>
      <c r="C979" t="s">
        <v>5053</v>
      </c>
      <c r="D979" t="s">
        <v>5054</v>
      </c>
    </row>
    <row r="980" spans="1:5" x14ac:dyDescent="0.25">
      <c r="A980" t="s">
        <v>315</v>
      </c>
      <c r="B980">
        <v>966</v>
      </c>
      <c r="C980" t="s">
        <v>5055</v>
      </c>
      <c r="D980" t="s">
        <v>5056</v>
      </c>
    </row>
    <row r="981" spans="1:5" x14ac:dyDescent="0.25">
      <c r="A981" t="s">
        <v>309</v>
      </c>
      <c r="B981">
        <v>967</v>
      </c>
      <c r="C981" t="s">
        <v>5061</v>
      </c>
      <c r="D981" t="s">
        <v>5062</v>
      </c>
      <c r="E981">
        <v>172.51499999999999</v>
      </c>
    </row>
    <row r="982" spans="1:5" x14ac:dyDescent="0.25">
      <c r="A982" t="s">
        <v>309</v>
      </c>
      <c r="B982">
        <v>968</v>
      </c>
      <c r="C982" t="s">
        <v>5057</v>
      </c>
      <c r="D982" t="s">
        <v>5058</v>
      </c>
    </row>
    <row r="983" spans="1:5" x14ac:dyDescent="0.25">
      <c r="A983" t="s">
        <v>309</v>
      </c>
      <c r="B983">
        <v>969</v>
      </c>
      <c r="C983" t="s">
        <v>5064</v>
      </c>
      <c r="D983" t="s">
        <v>5065</v>
      </c>
    </row>
    <row r="984" spans="1:5" x14ac:dyDescent="0.25">
      <c r="A984" t="s">
        <v>309</v>
      </c>
      <c r="B984">
        <v>970</v>
      </c>
      <c r="C984" t="s">
        <v>5063</v>
      </c>
      <c r="D984" s="1" t="s">
        <v>15491</v>
      </c>
    </row>
    <row r="985" spans="1:5" x14ac:dyDescent="0.25">
      <c r="A985" t="s">
        <v>309</v>
      </c>
      <c r="B985">
        <v>971</v>
      </c>
      <c r="C985" t="s">
        <v>5075</v>
      </c>
      <c r="D985" t="s">
        <v>5076</v>
      </c>
    </row>
    <row r="986" spans="1:5" x14ac:dyDescent="0.25">
      <c r="A986" t="s">
        <v>309</v>
      </c>
      <c r="B986">
        <v>972</v>
      </c>
      <c r="C986" t="s">
        <v>5079</v>
      </c>
      <c r="D986" t="s">
        <v>5080</v>
      </c>
    </row>
    <row r="987" spans="1:5" x14ac:dyDescent="0.25">
      <c r="A987" t="s">
        <v>309</v>
      </c>
      <c r="B987">
        <v>973</v>
      </c>
      <c r="C987" t="s">
        <v>4823</v>
      </c>
      <c r="D987" t="s">
        <v>4824</v>
      </c>
      <c r="E987">
        <v>172.51499999999999</v>
      </c>
    </row>
    <row r="988" spans="1:5" x14ac:dyDescent="0.25">
      <c r="A988" t="s">
        <v>309</v>
      </c>
      <c r="B988">
        <v>974</v>
      </c>
      <c r="C988" t="s">
        <v>5081</v>
      </c>
      <c r="D988" t="s">
        <v>5082</v>
      </c>
      <c r="E988">
        <v>172.51499999999999</v>
      </c>
    </row>
    <row r="989" spans="1:5" x14ac:dyDescent="0.25">
      <c r="A989" t="s">
        <v>309</v>
      </c>
      <c r="B989">
        <v>975</v>
      </c>
      <c r="C989" t="s">
        <v>4948</v>
      </c>
      <c r="D989" t="s">
        <v>4949</v>
      </c>
      <c r="E989">
        <v>172.51499999999999</v>
      </c>
    </row>
    <row r="990" spans="1:5" x14ac:dyDescent="0.25">
      <c r="A990" t="s">
        <v>309</v>
      </c>
      <c r="B990">
        <v>976</v>
      </c>
      <c r="C990" t="s">
        <v>5087</v>
      </c>
      <c r="D990" t="s">
        <v>5088</v>
      </c>
      <c r="E990">
        <v>172.51499999999999</v>
      </c>
    </row>
    <row r="991" spans="1:5" x14ac:dyDescent="0.25">
      <c r="A991" t="s">
        <v>309</v>
      </c>
      <c r="B991">
        <v>977</v>
      </c>
      <c r="C991" t="s">
        <v>5296</v>
      </c>
      <c r="D991" t="s">
        <v>5297</v>
      </c>
      <c r="E991">
        <v>172.51499999999999</v>
      </c>
    </row>
    <row r="992" spans="1:5" x14ac:dyDescent="0.25">
      <c r="A992" t="s">
        <v>315</v>
      </c>
      <c r="B992">
        <v>978</v>
      </c>
      <c r="C992" t="s">
        <v>5091</v>
      </c>
      <c r="D992" t="s">
        <v>5092</v>
      </c>
    </row>
    <row r="993" spans="1:5" x14ac:dyDescent="0.25">
      <c r="A993" t="s">
        <v>309</v>
      </c>
      <c r="B993">
        <v>979</v>
      </c>
      <c r="C993" t="s">
        <v>5095</v>
      </c>
      <c r="D993" t="s">
        <v>5096</v>
      </c>
      <c r="E993">
        <v>172.51499999999999</v>
      </c>
    </row>
    <row r="994" spans="1:5" x14ac:dyDescent="0.25">
      <c r="A994" t="s">
        <v>309</v>
      </c>
      <c r="B994">
        <v>980</v>
      </c>
      <c r="C994" t="s">
        <v>5097</v>
      </c>
      <c r="D994" t="s">
        <v>5098</v>
      </c>
    </row>
    <row r="995" spans="1:5" x14ac:dyDescent="0.25">
      <c r="A995" t="s">
        <v>309</v>
      </c>
      <c r="B995">
        <v>981</v>
      </c>
      <c r="C995" t="s">
        <v>5099</v>
      </c>
      <c r="D995" t="s">
        <v>5100</v>
      </c>
      <c r="E995">
        <v>172.51499999999999</v>
      </c>
    </row>
    <row r="996" spans="1:5" x14ac:dyDescent="0.25">
      <c r="A996" t="s">
        <v>309</v>
      </c>
      <c r="B996">
        <v>982</v>
      </c>
      <c r="C996" t="s">
        <v>5103</v>
      </c>
      <c r="D996" t="s">
        <v>5104</v>
      </c>
    </row>
    <row r="997" spans="1:5" x14ac:dyDescent="0.25">
      <c r="A997" t="s">
        <v>309</v>
      </c>
      <c r="B997">
        <v>983</v>
      </c>
      <c r="C997" t="s">
        <v>5105</v>
      </c>
      <c r="D997" t="s">
        <v>5106</v>
      </c>
      <c r="E997">
        <v>172.51499999999999</v>
      </c>
    </row>
    <row r="998" spans="1:5" x14ac:dyDescent="0.25">
      <c r="A998" t="s">
        <v>309</v>
      </c>
      <c r="B998">
        <v>984</v>
      </c>
      <c r="C998" t="s">
        <v>5109</v>
      </c>
      <c r="D998" t="s">
        <v>5110</v>
      </c>
      <c r="E998">
        <v>172.51499999999999</v>
      </c>
    </row>
    <row r="999" spans="1:5" x14ac:dyDescent="0.25">
      <c r="A999" t="s">
        <v>309</v>
      </c>
      <c r="B999">
        <v>985</v>
      </c>
      <c r="C999" t="s">
        <v>5111</v>
      </c>
      <c r="D999" t="s">
        <v>5112</v>
      </c>
    </row>
    <row r="1000" spans="1:5" x14ac:dyDescent="0.25">
      <c r="A1000" t="s">
        <v>309</v>
      </c>
      <c r="B1000">
        <v>986</v>
      </c>
      <c r="C1000" t="s">
        <v>5113</v>
      </c>
      <c r="D1000" t="s">
        <v>5114</v>
      </c>
    </row>
    <row r="1001" spans="1:5" x14ac:dyDescent="0.25">
      <c r="A1001" t="s">
        <v>309</v>
      </c>
      <c r="B1001">
        <v>987</v>
      </c>
      <c r="C1001" t="s">
        <v>5115</v>
      </c>
      <c r="D1001" t="s">
        <v>5116</v>
      </c>
      <c r="E1001">
        <v>172.51499999999999</v>
      </c>
    </row>
    <row r="1002" spans="1:5" x14ac:dyDescent="0.25">
      <c r="A1002" t="s">
        <v>309</v>
      </c>
      <c r="B1002">
        <v>988</v>
      </c>
      <c r="C1002" t="s">
        <v>5123</v>
      </c>
      <c r="D1002" t="s">
        <v>5124</v>
      </c>
      <c r="E1002">
        <v>172.51499999999999</v>
      </c>
    </row>
    <row r="1003" spans="1:5" x14ac:dyDescent="0.25">
      <c r="A1003" t="s">
        <v>309</v>
      </c>
      <c r="B1003">
        <v>989</v>
      </c>
      <c r="C1003" t="s">
        <v>5125</v>
      </c>
      <c r="D1003" t="s">
        <v>5126</v>
      </c>
    </row>
    <row r="1004" spans="1:5" x14ac:dyDescent="0.25">
      <c r="A1004" t="s">
        <v>309</v>
      </c>
      <c r="B1004">
        <v>990</v>
      </c>
      <c r="C1004" t="s">
        <v>5139</v>
      </c>
      <c r="D1004" t="s">
        <v>5140</v>
      </c>
    </row>
    <row r="1005" spans="1:5" x14ac:dyDescent="0.25">
      <c r="A1005" t="s">
        <v>309</v>
      </c>
      <c r="B1005">
        <v>991</v>
      </c>
      <c r="C1005" t="s">
        <v>4987</v>
      </c>
      <c r="D1005" t="s">
        <v>4988</v>
      </c>
    </row>
    <row r="1006" spans="1:5" x14ac:dyDescent="0.25">
      <c r="A1006" t="s">
        <v>309</v>
      </c>
      <c r="B1006">
        <v>992</v>
      </c>
      <c r="C1006" t="s">
        <v>5151</v>
      </c>
      <c r="D1006" t="s">
        <v>5152</v>
      </c>
      <c r="E1006">
        <v>172.51499999999999</v>
      </c>
    </row>
    <row r="1007" spans="1:5" x14ac:dyDescent="0.25">
      <c r="A1007" t="s">
        <v>309</v>
      </c>
      <c r="B1007">
        <v>993</v>
      </c>
      <c r="C1007" t="s">
        <v>5153</v>
      </c>
      <c r="D1007" t="s">
        <v>5154</v>
      </c>
      <c r="E1007">
        <v>172.51499999999999</v>
      </c>
    </row>
    <row r="1008" spans="1:5" x14ac:dyDescent="0.25">
      <c r="A1008" t="s">
        <v>309</v>
      </c>
      <c r="B1008">
        <v>994</v>
      </c>
      <c r="C1008" t="s">
        <v>5155</v>
      </c>
      <c r="D1008" t="s">
        <v>5156</v>
      </c>
      <c r="E1008">
        <v>172.51499999999999</v>
      </c>
    </row>
    <row r="1009" spans="1:5" x14ac:dyDescent="0.25">
      <c r="A1009" t="s">
        <v>309</v>
      </c>
      <c r="B1009">
        <v>995</v>
      </c>
      <c r="C1009" t="s">
        <v>5157</v>
      </c>
      <c r="D1009" t="s">
        <v>5158</v>
      </c>
    </row>
    <row r="1010" spans="1:5" x14ac:dyDescent="0.25">
      <c r="A1010" t="s">
        <v>309</v>
      </c>
      <c r="B1010">
        <v>996</v>
      </c>
      <c r="C1010" t="s">
        <v>5159</v>
      </c>
      <c r="D1010" t="s">
        <v>5160</v>
      </c>
      <c r="E1010">
        <v>172.51499999999999</v>
      </c>
    </row>
    <row r="1011" spans="1:5" x14ac:dyDescent="0.25">
      <c r="A1011" t="s">
        <v>309</v>
      </c>
      <c r="B1011">
        <v>997</v>
      </c>
      <c r="C1011" t="s">
        <v>5165</v>
      </c>
      <c r="D1011" t="s">
        <v>5166</v>
      </c>
      <c r="E1011">
        <v>172.51499999999999</v>
      </c>
    </row>
    <row r="1012" spans="1:5" x14ac:dyDescent="0.25">
      <c r="A1012" t="s">
        <v>309</v>
      </c>
      <c r="B1012">
        <v>998</v>
      </c>
      <c r="C1012" t="s">
        <v>5167</v>
      </c>
      <c r="D1012" t="s">
        <v>5168</v>
      </c>
    </row>
    <row r="1013" spans="1:5" x14ac:dyDescent="0.25">
      <c r="A1013" t="s">
        <v>309</v>
      </c>
      <c r="B1013">
        <v>999</v>
      </c>
      <c r="C1013" t="s">
        <v>5169</v>
      </c>
      <c r="D1013" t="s">
        <v>5170</v>
      </c>
      <c r="E1013">
        <v>172.51499999999999</v>
      </c>
    </row>
    <row r="1014" spans="1:5" x14ac:dyDescent="0.25">
      <c r="A1014" t="s">
        <v>309</v>
      </c>
      <c r="B1014">
        <v>1000</v>
      </c>
      <c r="C1014" t="s">
        <v>5173</v>
      </c>
      <c r="D1014" t="s">
        <v>5174</v>
      </c>
      <c r="E1014">
        <v>172.51499999999999</v>
      </c>
    </row>
    <row r="1015" spans="1:5" x14ac:dyDescent="0.25">
      <c r="A1015" t="s">
        <v>309</v>
      </c>
      <c r="B1015">
        <v>1001</v>
      </c>
      <c r="C1015" t="s">
        <v>5175</v>
      </c>
      <c r="D1015" t="s">
        <v>5176</v>
      </c>
      <c r="E1015">
        <v>172.51499999999999</v>
      </c>
    </row>
    <row r="1016" spans="1:5" x14ac:dyDescent="0.25">
      <c r="A1016" t="s">
        <v>309</v>
      </c>
      <c r="B1016">
        <v>1002</v>
      </c>
      <c r="C1016" t="s">
        <v>5179</v>
      </c>
      <c r="D1016" t="s">
        <v>5180</v>
      </c>
      <c r="E1016">
        <v>172.51499999999999</v>
      </c>
    </row>
    <row r="1017" spans="1:5" x14ac:dyDescent="0.25">
      <c r="A1017" t="s">
        <v>309</v>
      </c>
      <c r="B1017">
        <v>1003</v>
      </c>
      <c r="C1017" t="s">
        <v>5181</v>
      </c>
      <c r="D1017" t="s">
        <v>5182</v>
      </c>
    </row>
    <row r="1018" spans="1:5" x14ac:dyDescent="0.25">
      <c r="A1018" t="s">
        <v>309</v>
      </c>
      <c r="B1018">
        <v>1004</v>
      </c>
      <c r="C1018" t="s">
        <v>5187</v>
      </c>
      <c r="D1018" t="s">
        <v>5188</v>
      </c>
    </row>
    <row r="1019" spans="1:5" x14ac:dyDescent="0.25">
      <c r="A1019" t="s">
        <v>311</v>
      </c>
      <c r="B1019">
        <v>1005</v>
      </c>
      <c r="C1019" t="s">
        <v>5185</v>
      </c>
      <c r="D1019" t="s">
        <v>5186</v>
      </c>
    </row>
    <row r="1020" spans="1:5" x14ac:dyDescent="0.25">
      <c r="A1020" t="s">
        <v>309</v>
      </c>
      <c r="B1020">
        <v>1006</v>
      </c>
      <c r="C1020" t="s">
        <v>5197</v>
      </c>
      <c r="D1020" t="s">
        <v>5198</v>
      </c>
      <c r="E1020">
        <v>172.51499999999999</v>
      </c>
    </row>
    <row r="1021" spans="1:5" x14ac:dyDescent="0.25">
      <c r="A1021" t="s">
        <v>309</v>
      </c>
      <c r="B1021">
        <v>1007</v>
      </c>
      <c r="C1021" t="s">
        <v>5209</v>
      </c>
      <c r="D1021" t="s">
        <v>5210</v>
      </c>
    </row>
    <row r="1022" spans="1:5" x14ac:dyDescent="0.25">
      <c r="A1022" t="s">
        <v>309</v>
      </c>
      <c r="B1022">
        <v>1008</v>
      </c>
      <c r="C1022" t="s">
        <v>5211</v>
      </c>
      <c r="D1022" t="s">
        <v>5212</v>
      </c>
      <c r="E1022">
        <v>172.51499999999999</v>
      </c>
    </row>
    <row r="1023" spans="1:5" x14ac:dyDescent="0.25">
      <c r="A1023" t="s">
        <v>309</v>
      </c>
      <c r="B1023">
        <v>1009</v>
      </c>
      <c r="C1023" t="s">
        <v>5215</v>
      </c>
      <c r="D1023" t="s">
        <v>5216</v>
      </c>
    </row>
    <row r="1024" spans="1:5" x14ac:dyDescent="0.25">
      <c r="A1024" t="s">
        <v>309</v>
      </c>
      <c r="B1024">
        <v>1010</v>
      </c>
      <c r="C1024" t="s">
        <v>5213</v>
      </c>
      <c r="D1024" t="s">
        <v>5214</v>
      </c>
    </row>
    <row r="1025" spans="1:11" x14ac:dyDescent="0.25">
      <c r="A1025" t="s">
        <v>309</v>
      </c>
      <c r="B1025">
        <v>1011</v>
      </c>
      <c r="C1025" t="s">
        <v>5085</v>
      </c>
      <c r="D1025" t="s">
        <v>5086</v>
      </c>
      <c r="E1025">
        <v>172.51499999999999</v>
      </c>
      <c r="F1025">
        <v>172.84200000000001</v>
      </c>
      <c r="G1025">
        <v>175.10499999999999</v>
      </c>
      <c r="H1025">
        <v>176.18</v>
      </c>
      <c r="I1025">
        <v>176.2</v>
      </c>
      <c r="J1025">
        <v>176.21</v>
      </c>
      <c r="K1025">
        <v>177.16499999999999</v>
      </c>
    </row>
    <row r="1026" spans="1:11" x14ac:dyDescent="0.25">
      <c r="A1026" t="s">
        <v>309</v>
      </c>
      <c r="B1026">
        <v>1012</v>
      </c>
      <c r="C1026" t="s">
        <v>5221</v>
      </c>
      <c r="D1026" t="s">
        <v>5222</v>
      </c>
    </row>
    <row r="1027" spans="1:11" x14ac:dyDescent="0.25">
      <c r="A1027" t="s">
        <v>309</v>
      </c>
      <c r="B1027">
        <v>1013</v>
      </c>
      <c r="C1027" t="s">
        <v>5223</v>
      </c>
      <c r="D1027" t="s">
        <v>5224</v>
      </c>
    </row>
    <row r="1028" spans="1:11" x14ac:dyDescent="0.25">
      <c r="A1028" t="s">
        <v>309</v>
      </c>
      <c r="B1028">
        <v>1014</v>
      </c>
      <c r="C1028" t="s">
        <v>5233</v>
      </c>
      <c r="D1028" t="s">
        <v>5234</v>
      </c>
    </row>
    <row r="1029" spans="1:11" x14ac:dyDescent="0.25">
      <c r="A1029" t="s">
        <v>309</v>
      </c>
      <c r="B1029">
        <v>1015</v>
      </c>
      <c r="C1029" t="s">
        <v>5231</v>
      </c>
      <c r="D1029" t="s">
        <v>5232</v>
      </c>
    </row>
    <row r="1030" spans="1:11" x14ac:dyDescent="0.25">
      <c r="A1030" t="s">
        <v>309</v>
      </c>
      <c r="B1030">
        <v>1016</v>
      </c>
      <c r="C1030" t="s">
        <v>5227</v>
      </c>
      <c r="D1030" t="s">
        <v>5228</v>
      </c>
    </row>
    <row r="1031" spans="1:11" x14ac:dyDescent="0.25">
      <c r="A1031" t="s">
        <v>309</v>
      </c>
      <c r="B1031">
        <v>1017</v>
      </c>
      <c r="C1031" t="s">
        <v>5237</v>
      </c>
      <c r="D1031" t="s">
        <v>5238</v>
      </c>
    </row>
    <row r="1032" spans="1:11" x14ac:dyDescent="0.25">
      <c r="A1032" t="s">
        <v>315</v>
      </c>
      <c r="B1032">
        <v>1018</v>
      </c>
      <c r="C1032" t="s">
        <v>5239</v>
      </c>
      <c r="D1032" s="1" t="s">
        <v>15493</v>
      </c>
    </row>
    <row r="1033" spans="1:11" x14ac:dyDescent="0.25">
      <c r="A1033" t="s">
        <v>309</v>
      </c>
      <c r="B1033">
        <v>1019</v>
      </c>
      <c r="C1033" t="s">
        <v>4237</v>
      </c>
      <c r="D1033" t="s">
        <v>4238</v>
      </c>
      <c r="E1033">
        <v>172.51499999999999</v>
      </c>
    </row>
    <row r="1034" spans="1:11" x14ac:dyDescent="0.25">
      <c r="A1034" t="s">
        <v>309</v>
      </c>
      <c r="B1034">
        <v>1020</v>
      </c>
      <c r="C1034" t="s">
        <v>5240</v>
      </c>
      <c r="D1034" t="s">
        <v>5241</v>
      </c>
    </row>
    <row r="1035" spans="1:11" x14ac:dyDescent="0.25">
      <c r="A1035" t="s">
        <v>309</v>
      </c>
      <c r="B1035">
        <v>1021</v>
      </c>
      <c r="C1035" t="s">
        <v>5244</v>
      </c>
      <c r="D1035" t="s">
        <v>5245</v>
      </c>
      <c r="E1035">
        <v>172.51499999999999</v>
      </c>
    </row>
    <row r="1036" spans="1:11" x14ac:dyDescent="0.25">
      <c r="A1036" t="s">
        <v>309</v>
      </c>
      <c r="B1036">
        <v>1022</v>
      </c>
      <c r="C1036" t="s">
        <v>5246</v>
      </c>
      <c r="D1036" t="s">
        <v>5247</v>
      </c>
    </row>
    <row r="1037" spans="1:11" x14ac:dyDescent="0.25">
      <c r="A1037" t="s">
        <v>309</v>
      </c>
      <c r="B1037">
        <v>1023</v>
      </c>
      <c r="C1037" t="s">
        <v>5248</v>
      </c>
      <c r="D1037" t="s">
        <v>5249</v>
      </c>
    </row>
    <row r="1038" spans="1:11" x14ac:dyDescent="0.25">
      <c r="A1038" t="s">
        <v>309</v>
      </c>
      <c r="B1038">
        <v>1024</v>
      </c>
      <c r="C1038" t="s">
        <v>5250</v>
      </c>
      <c r="D1038" t="s">
        <v>5251</v>
      </c>
      <c r="E1038">
        <v>172.51499999999999</v>
      </c>
    </row>
    <row r="1039" spans="1:11" x14ac:dyDescent="0.25">
      <c r="A1039" t="s">
        <v>309</v>
      </c>
      <c r="B1039">
        <v>1025</v>
      </c>
      <c r="C1039" t="s">
        <v>5252</v>
      </c>
      <c r="D1039" t="s">
        <v>5253</v>
      </c>
    </row>
    <row r="1040" spans="1:11" x14ac:dyDescent="0.25">
      <c r="A1040" t="s">
        <v>309</v>
      </c>
      <c r="B1040">
        <v>1026</v>
      </c>
      <c r="C1040" t="s">
        <v>5254</v>
      </c>
      <c r="D1040" t="s">
        <v>5255</v>
      </c>
      <c r="E1040">
        <v>172.51499999999999</v>
      </c>
    </row>
    <row r="1041" spans="1:5" x14ac:dyDescent="0.25">
      <c r="A1041" t="s">
        <v>309</v>
      </c>
      <c r="B1041">
        <v>1027</v>
      </c>
      <c r="C1041" t="s">
        <v>5256</v>
      </c>
      <c r="D1041" t="s">
        <v>5257</v>
      </c>
      <c r="E1041">
        <v>172.51499999999999</v>
      </c>
    </row>
    <row r="1042" spans="1:5" x14ac:dyDescent="0.25">
      <c r="A1042" t="s">
        <v>309</v>
      </c>
      <c r="B1042">
        <v>1028</v>
      </c>
      <c r="C1042" t="s">
        <v>5258</v>
      </c>
      <c r="D1042" t="s">
        <v>5259</v>
      </c>
      <c r="E1042">
        <v>172.51499999999999</v>
      </c>
    </row>
    <row r="1043" spans="1:5" x14ac:dyDescent="0.25">
      <c r="A1043" t="s">
        <v>309</v>
      </c>
      <c r="B1043">
        <v>1029</v>
      </c>
      <c r="C1043" t="s">
        <v>5260</v>
      </c>
      <c r="D1043" t="s">
        <v>5261</v>
      </c>
    </row>
    <row r="1044" spans="1:5" x14ac:dyDescent="0.25">
      <c r="A1044" t="s">
        <v>309</v>
      </c>
      <c r="B1044">
        <v>1030</v>
      </c>
      <c r="C1044" t="s">
        <v>5262</v>
      </c>
      <c r="D1044" t="s">
        <v>5263</v>
      </c>
      <c r="E1044">
        <v>172.51499999999999</v>
      </c>
    </row>
    <row r="1045" spans="1:5" x14ac:dyDescent="0.25">
      <c r="A1045" t="s">
        <v>309</v>
      </c>
      <c r="B1045">
        <v>1031</v>
      </c>
      <c r="C1045" t="s">
        <v>5264</v>
      </c>
      <c r="D1045" t="s">
        <v>5265</v>
      </c>
      <c r="E1045">
        <v>172.51499999999999</v>
      </c>
    </row>
    <row r="1046" spans="1:5" x14ac:dyDescent="0.25">
      <c r="A1046" t="s">
        <v>309</v>
      </c>
      <c r="B1046">
        <v>1032</v>
      </c>
      <c r="C1046" t="s">
        <v>5272</v>
      </c>
      <c r="D1046" t="s">
        <v>5273</v>
      </c>
    </row>
    <row r="1047" spans="1:5" x14ac:dyDescent="0.25">
      <c r="A1047" t="s">
        <v>309</v>
      </c>
      <c r="B1047">
        <v>1033</v>
      </c>
      <c r="C1047" t="s">
        <v>5274</v>
      </c>
      <c r="D1047" t="s">
        <v>5275</v>
      </c>
      <c r="E1047">
        <v>172.51499999999999</v>
      </c>
    </row>
    <row r="1048" spans="1:5" x14ac:dyDescent="0.25">
      <c r="A1048" t="s">
        <v>309</v>
      </c>
      <c r="B1048">
        <v>1034</v>
      </c>
      <c r="C1048" t="s">
        <v>5276</v>
      </c>
      <c r="D1048" t="s">
        <v>5277</v>
      </c>
    </row>
    <row r="1049" spans="1:5" x14ac:dyDescent="0.25">
      <c r="A1049" t="s">
        <v>315</v>
      </c>
      <c r="B1049">
        <v>1035</v>
      </c>
      <c r="C1049" t="s">
        <v>5278</v>
      </c>
      <c r="D1049" t="s">
        <v>5279</v>
      </c>
      <c r="E1049">
        <v>172.51499999999999</v>
      </c>
    </row>
    <row r="1050" spans="1:5" x14ac:dyDescent="0.25">
      <c r="A1050" t="s">
        <v>309</v>
      </c>
      <c r="B1050">
        <v>1036</v>
      </c>
      <c r="C1050" t="s">
        <v>5292</v>
      </c>
      <c r="D1050" t="s">
        <v>5293</v>
      </c>
    </row>
    <row r="1051" spans="1:5" x14ac:dyDescent="0.25">
      <c r="A1051" t="s">
        <v>309</v>
      </c>
      <c r="B1051">
        <v>1037</v>
      </c>
      <c r="C1051" t="s">
        <v>5298</v>
      </c>
      <c r="D1051" t="s">
        <v>5299</v>
      </c>
      <c r="E1051">
        <v>172.51499999999999</v>
      </c>
    </row>
    <row r="1052" spans="1:5" x14ac:dyDescent="0.25">
      <c r="A1052" t="s">
        <v>309</v>
      </c>
      <c r="B1052">
        <v>1038</v>
      </c>
      <c r="C1052" t="s">
        <v>5300</v>
      </c>
      <c r="D1052" t="s">
        <v>5301</v>
      </c>
      <c r="E1052">
        <v>172.51499999999999</v>
      </c>
    </row>
    <row r="1053" spans="1:5" x14ac:dyDescent="0.25">
      <c r="A1053" t="s">
        <v>309</v>
      </c>
      <c r="B1053">
        <v>1039</v>
      </c>
      <c r="C1053" t="s">
        <v>5302</v>
      </c>
      <c r="D1053" t="s">
        <v>5303</v>
      </c>
    </row>
    <row r="1054" spans="1:5" x14ac:dyDescent="0.25">
      <c r="A1054" t="s">
        <v>309</v>
      </c>
      <c r="B1054">
        <v>1040</v>
      </c>
      <c r="C1054" t="s">
        <v>5304</v>
      </c>
      <c r="D1054" t="s">
        <v>5305</v>
      </c>
    </row>
    <row r="1055" spans="1:5" x14ac:dyDescent="0.25">
      <c r="A1055" t="s">
        <v>309</v>
      </c>
      <c r="B1055">
        <v>1041</v>
      </c>
      <c r="C1055" t="s">
        <v>5308</v>
      </c>
      <c r="D1055" t="s">
        <v>5309</v>
      </c>
    </row>
    <row r="1056" spans="1:5" x14ac:dyDescent="0.25">
      <c r="A1056" t="s">
        <v>309</v>
      </c>
      <c r="B1056">
        <v>1042</v>
      </c>
      <c r="C1056" t="s">
        <v>5310</v>
      </c>
      <c r="D1056" t="s">
        <v>5311</v>
      </c>
    </row>
    <row r="1057" spans="1:5" x14ac:dyDescent="0.25">
      <c r="A1057" t="s">
        <v>309</v>
      </c>
      <c r="B1057">
        <v>1043</v>
      </c>
      <c r="C1057" t="s">
        <v>6841</v>
      </c>
      <c r="D1057" t="s">
        <v>6842</v>
      </c>
    </row>
    <row r="1058" spans="1:5" x14ac:dyDescent="0.25">
      <c r="A1058" t="s">
        <v>309</v>
      </c>
      <c r="B1058">
        <v>1044</v>
      </c>
      <c r="C1058" t="s">
        <v>5312</v>
      </c>
      <c r="D1058" t="s">
        <v>5313</v>
      </c>
    </row>
    <row r="1059" spans="1:5" x14ac:dyDescent="0.25">
      <c r="A1059" t="s">
        <v>309</v>
      </c>
      <c r="B1059">
        <v>1045</v>
      </c>
      <c r="C1059" t="s">
        <v>5314</v>
      </c>
      <c r="D1059" t="s">
        <v>5315</v>
      </c>
    </row>
    <row r="1060" spans="1:5" x14ac:dyDescent="0.25">
      <c r="A1060" t="s">
        <v>309</v>
      </c>
      <c r="B1060">
        <v>1046</v>
      </c>
      <c r="C1060" t="s">
        <v>5318</v>
      </c>
      <c r="D1060" t="s">
        <v>5319</v>
      </c>
    </row>
    <row r="1061" spans="1:5" x14ac:dyDescent="0.25">
      <c r="A1061" t="s">
        <v>309</v>
      </c>
      <c r="B1061">
        <v>1047</v>
      </c>
      <c r="C1061" t="s">
        <v>5320</v>
      </c>
      <c r="D1061" t="s">
        <v>5321</v>
      </c>
    </row>
    <row r="1062" spans="1:5" x14ac:dyDescent="0.25">
      <c r="A1062" t="s">
        <v>309</v>
      </c>
      <c r="B1062">
        <v>1048</v>
      </c>
      <c r="C1062" t="s">
        <v>5322</v>
      </c>
      <c r="D1062" t="s">
        <v>5323</v>
      </c>
    </row>
    <row r="1063" spans="1:5" x14ac:dyDescent="0.25">
      <c r="A1063" t="s">
        <v>309</v>
      </c>
      <c r="B1063">
        <v>1049</v>
      </c>
      <c r="C1063" t="s">
        <v>5324</v>
      </c>
      <c r="D1063" t="s">
        <v>5325</v>
      </c>
    </row>
    <row r="1064" spans="1:5" x14ac:dyDescent="0.25">
      <c r="A1064" t="s">
        <v>309</v>
      </c>
      <c r="B1064">
        <v>1050</v>
      </c>
      <c r="C1064" t="s">
        <v>5330</v>
      </c>
      <c r="D1064" t="s">
        <v>5331</v>
      </c>
      <c r="E1064">
        <v>172.51499999999999</v>
      </c>
    </row>
    <row r="1065" spans="1:5" x14ac:dyDescent="0.25">
      <c r="A1065" t="s">
        <v>309</v>
      </c>
      <c r="B1065">
        <v>1051</v>
      </c>
      <c r="C1065" t="s">
        <v>5334</v>
      </c>
      <c r="D1065" t="s">
        <v>5335</v>
      </c>
    </row>
    <row r="1066" spans="1:5" x14ac:dyDescent="0.25">
      <c r="A1066" t="s">
        <v>309</v>
      </c>
      <c r="B1066">
        <v>1052</v>
      </c>
      <c r="C1066" t="s">
        <v>5342</v>
      </c>
      <c r="D1066" t="s">
        <v>5343</v>
      </c>
    </row>
    <row r="1067" spans="1:5" x14ac:dyDescent="0.25">
      <c r="A1067" t="s">
        <v>309</v>
      </c>
      <c r="B1067">
        <v>1053</v>
      </c>
      <c r="C1067" t="s">
        <v>5346</v>
      </c>
      <c r="D1067" t="s">
        <v>5347</v>
      </c>
    </row>
    <row r="1068" spans="1:5" x14ac:dyDescent="0.25">
      <c r="A1068" t="s">
        <v>309</v>
      </c>
      <c r="B1068">
        <v>1054</v>
      </c>
      <c r="C1068" t="s">
        <v>5348</v>
      </c>
      <c r="D1068" t="s">
        <v>5349</v>
      </c>
    </row>
    <row r="1069" spans="1:5" x14ac:dyDescent="0.25">
      <c r="A1069" t="s">
        <v>311</v>
      </c>
      <c r="B1069">
        <v>1055</v>
      </c>
      <c r="C1069" t="s">
        <v>5366</v>
      </c>
      <c r="D1069" t="s">
        <v>5367</v>
      </c>
    </row>
    <row r="1070" spans="1:5" x14ac:dyDescent="0.25">
      <c r="A1070" t="s">
        <v>309</v>
      </c>
      <c r="B1070">
        <v>1056</v>
      </c>
      <c r="C1070" t="s">
        <v>5370</v>
      </c>
      <c r="D1070" t="s">
        <v>5371</v>
      </c>
    </row>
    <row r="1071" spans="1:5" x14ac:dyDescent="0.25">
      <c r="A1071" t="s">
        <v>309</v>
      </c>
      <c r="B1071">
        <v>1057</v>
      </c>
      <c r="C1071" t="s">
        <v>5374</v>
      </c>
      <c r="D1071" t="s">
        <v>5375</v>
      </c>
    </row>
    <row r="1072" spans="1:5" x14ac:dyDescent="0.25">
      <c r="A1072" t="s">
        <v>309</v>
      </c>
      <c r="B1072">
        <v>1058</v>
      </c>
      <c r="C1072" t="s">
        <v>1073</v>
      </c>
      <c r="D1072" t="s">
        <v>1074</v>
      </c>
    </row>
    <row r="1073" spans="1:5" x14ac:dyDescent="0.25">
      <c r="A1073" t="s">
        <v>309</v>
      </c>
      <c r="B1073">
        <v>1059</v>
      </c>
      <c r="C1073" t="s">
        <v>5376</v>
      </c>
      <c r="D1073" t="s">
        <v>5377</v>
      </c>
    </row>
    <row r="1074" spans="1:5" x14ac:dyDescent="0.25">
      <c r="A1074" t="s">
        <v>309</v>
      </c>
      <c r="B1074">
        <v>1060</v>
      </c>
      <c r="C1074" t="s">
        <v>5378</v>
      </c>
      <c r="D1074" t="s">
        <v>5379</v>
      </c>
    </row>
    <row r="1075" spans="1:5" x14ac:dyDescent="0.25">
      <c r="A1075" t="s">
        <v>309</v>
      </c>
      <c r="B1075">
        <v>1061</v>
      </c>
      <c r="C1075" t="s">
        <v>5380</v>
      </c>
      <c r="D1075" t="s">
        <v>5381</v>
      </c>
    </row>
    <row r="1076" spans="1:5" x14ac:dyDescent="0.25">
      <c r="A1076" t="s">
        <v>309</v>
      </c>
      <c r="B1076">
        <v>1062</v>
      </c>
      <c r="C1076" t="s">
        <v>5386</v>
      </c>
      <c r="D1076" t="s">
        <v>5387</v>
      </c>
    </row>
    <row r="1077" spans="1:5" x14ac:dyDescent="0.25">
      <c r="A1077" t="s">
        <v>309</v>
      </c>
      <c r="B1077">
        <v>1063</v>
      </c>
      <c r="C1077" t="s">
        <v>5394</v>
      </c>
      <c r="D1077" t="s">
        <v>5395</v>
      </c>
    </row>
    <row r="1078" spans="1:5" x14ac:dyDescent="0.25">
      <c r="A1078" t="s">
        <v>309</v>
      </c>
      <c r="B1078">
        <v>1064</v>
      </c>
      <c r="C1078" t="s">
        <v>5398</v>
      </c>
      <c r="D1078" t="s">
        <v>5399</v>
      </c>
    </row>
    <row r="1079" spans="1:5" x14ac:dyDescent="0.25">
      <c r="A1079" t="s">
        <v>309</v>
      </c>
      <c r="B1079">
        <v>1065</v>
      </c>
      <c r="C1079" t="s">
        <v>5406</v>
      </c>
      <c r="D1079" t="s">
        <v>5407</v>
      </c>
    </row>
    <row r="1080" spans="1:5" x14ac:dyDescent="0.25">
      <c r="A1080" t="s">
        <v>309</v>
      </c>
      <c r="B1080">
        <v>1066</v>
      </c>
      <c r="C1080" t="s">
        <v>5219</v>
      </c>
      <c r="D1080" t="s">
        <v>5220</v>
      </c>
    </row>
    <row r="1081" spans="1:5" x14ac:dyDescent="0.25">
      <c r="A1081" t="s">
        <v>309</v>
      </c>
      <c r="B1081">
        <v>1067</v>
      </c>
      <c r="C1081" t="s">
        <v>5316</v>
      </c>
      <c r="D1081" t="s">
        <v>5317</v>
      </c>
    </row>
    <row r="1082" spans="1:5" x14ac:dyDescent="0.25">
      <c r="A1082" t="s">
        <v>309</v>
      </c>
      <c r="B1082">
        <v>1068</v>
      </c>
      <c r="C1082" t="s">
        <v>5426</v>
      </c>
      <c r="D1082" t="s">
        <v>5427</v>
      </c>
    </row>
    <row r="1083" spans="1:5" x14ac:dyDescent="0.25">
      <c r="A1083" t="s">
        <v>315</v>
      </c>
      <c r="B1083">
        <v>1069</v>
      </c>
      <c r="C1083" t="s">
        <v>5428</v>
      </c>
      <c r="D1083" t="s">
        <v>5429</v>
      </c>
    </row>
    <row r="1084" spans="1:5" x14ac:dyDescent="0.25">
      <c r="A1084" t="s">
        <v>309</v>
      </c>
      <c r="B1084">
        <v>1070</v>
      </c>
      <c r="C1084" t="s">
        <v>6665</v>
      </c>
      <c r="D1084" t="s">
        <v>6666</v>
      </c>
    </row>
    <row r="1085" spans="1:5" x14ac:dyDescent="0.25">
      <c r="A1085" t="s">
        <v>309</v>
      </c>
      <c r="B1085">
        <v>1071</v>
      </c>
      <c r="C1085" t="s">
        <v>6685</v>
      </c>
      <c r="D1085" t="s">
        <v>6686</v>
      </c>
      <c r="E1085">
        <v>172.51499999999999</v>
      </c>
    </row>
    <row r="1086" spans="1:5" x14ac:dyDescent="0.25">
      <c r="A1086" t="s">
        <v>309</v>
      </c>
      <c r="B1086">
        <v>1072</v>
      </c>
      <c r="C1086" t="s">
        <v>5440</v>
      </c>
      <c r="D1086" t="s">
        <v>5441</v>
      </c>
    </row>
    <row r="1087" spans="1:5" x14ac:dyDescent="0.25">
      <c r="A1087" t="s">
        <v>309</v>
      </c>
      <c r="B1087">
        <v>1073</v>
      </c>
      <c r="C1087" t="s">
        <v>5444</v>
      </c>
      <c r="D1087" t="s">
        <v>5445</v>
      </c>
      <c r="E1087">
        <v>172.51499999999999</v>
      </c>
    </row>
    <row r="1088" spans="1:5" x14ac:dyDescent="0.25">
      <c r="A1088" t="s">
        <v>309</v>
      </c>
      <c r="B1088">
        <v>1074</v>
      </c>
      <c r="C1088" t="s">
        <v>5450</v>
      </c>
      <c r="D1088" t="s">
        <v>5451</v>
      </c>
      <c r="E1088">
        <v>172.51499999999999</v>
      </c>
    </row>
    <row r="1089" spans="1:22" x14ac:dyDescent="0.25">
      <c r="A1089" t="s">
        <v>309</v>
      </c>
      <c r="B1089">
        <v>1075</v>
      </c>
      <c r="C1089" t="s">
        <v>5452</v>
      </c>
      <c r="D1089" t="s">
        <v>5453</v>
      </c>
      <c r="E1089">
        <v>172.51499999999999</v>
      </c>
    </row>
    <row r="1090" spans="1:22" x14ac:dyDescent="0.25">
      <c r="A1090" t="s">
        <v>309</v>
      </c>
      <c r="B1090">
        <v>1076</v>
      </c>
      <c r="C1090" t="s">
        <v>5456</v>
      </c>
      <c r="D1090" t="s">
        <v>5457</v>
      </c>
      <c r="E1090">
        <v>172.51499999999999</v>
      </c>
    </row>
    <row r="1091" spans="1:22" x14ac:dyDescent="0.25">
      <c r="A1091" t="s">
        <v>309</v>
      </c>
      <c r="B1091">
        <v>1077</v>
      </c>
      <c r="C1091" t="s">
        <v>5458</v>
      </c>
      <c r="D1091" t="s">
        <v>5459</v>
      </c>
      <c r="E1091">
        <v>172.51499999999999</v>
      </c>
    </row>
    <row r="1092" spans="1:22" x14ac:dyDescent="0.25">
      <c r="A1092" t="s">
        <v>309</v>
      </c>
      <c r="B1092">
        <v>1078</v>
      </c>
      <c r="C1092" t="s">
        <v>5460</v>
      </c>
      <c r="D1092" t="s">
        <v>5461</v>
      </c>
      <c r="E1092">
        <v>172.51499999999999</v>
      </c>
    </row>
    <row r="1093" spans="1:22" x14ac:dyDescent="0.25">
      <c r="A1093" t="s">
        <v>311</v>
      </c>
      <c r="B1093">
        <v>1079</v>
      </c>
      <c r="C1093" t="s">
        <v>5462</v>
      </c>
      <c r="D1093" t="s">
        <v>5463</v>
      </c>
    </row>
    <row r="1094" spans="1:22" x14ac:dyDescent="0.25">
      <c r="A1094" t="s">
        <v>309</v>
      </c>
      <c r="B1094">
        <v>1080</v>
      </c>
      <c r="C1094" t="s">
        <v>5466</v>
      </c>
      <c r="D1094" t="s">
        <v>5467</v>
      </c>
    </row>
    <row r="1095" spans="1:22" x14ac:dyDescent="0.25">
      <c r="A1095" t="s">
        <v>309</v>
      </c>
      <c r="B1095">
        <v>1081</v>
      </c>
      <c r="C1095" t="s">
        <v>5488</v>
      </c>
      <c r="D1095" t="s">
        <v>5489</v>
      </c>
      <c r="E1095">
        <v>172.84200000000001</v>
      </c>
      <c r="F1095">
        <v>172.87799999999999</v>
      </c>
      <c r="G1095">
        <v>173.34</v>
      </c>
      <c r="H1095">
        <v>175.10499999999999</v>
      </c>
      <c r="I1095">
        <v>175.21</v>
      </c>
      <c r="J1095">
        <v>175.23</v>
      </c>
      <c r="K1095">
        <v>175.3</v>
      </c>
      <c r="L1095">
        <v>176.17</v>
      </c>
      <c r="M1095">
        <v>177.12</v>
      </c>
      <c r="N1095">
        <v>177.226</v>
      </c>
      <c r="O1095">
        <v>177.26</v>
      </c>
      <c r="P1095">
        <v>177.28</v>
      </c>
      <c r="Q1095">
        <v>178.20099999999999</v>
      </c>
      <c r="R1095">
        <v>178.357</v>
      </c>
      <c r="S1095">
        <v>178.36199999999999</v>
      </c>
      <c r="T1095">
        <v>178.374</v>
      </c>
      <c r="U1095">
        <v>178.39099999999999</v>
      </c>
      <c r="V1095">
        <v>573.67999999999995</v>
      </c>
    </row>
    <row r="1096" spans="1:22" x14ac:dyDescent="0.25">
      <c r="A1096" t="s">
        <v>309</v>
      </c>
      <c r="B1096">
        <v>1082</v>
      </c>
      <c r="C1096" t="s">
        <v>5518</v>
      </c>
      <c r="D1096" t="s">
        <v>5519</v>
      </c>
      <c r="E1096">
        <v>172.834</v>
      </c>
    </row>
    <row r="1097" spans="1:22" x14ac:dyDescent="0.25">
      <c r="A1097" t="s">
        <v>309</v>
      </c>
      <c r="B1097">
        <v>1083</v>
      </c>
      <c r="C1097" t="s">
        <v>5530</v>
      </c>
      <c r="D1097" t="s">
        <v>5531</v>
      </c>
      <c r="E1097">
        <v>173.315</v>
      </c>
      <c r="F1097">
        <v>175.10499999999999</v>
      </c>
      <c r="G1097">
        <v>176.18</v>
      </c>
      <c r="H1097">
        <v>176.21</v>
      </c>
      <c r="I1097">
        <v>176.3</v>
      </c>
      <c r="J1097">
        <v>178.31200000000001</v>
      </c>
    </row>
    <row r="1098" spans="1:22" x14ac:dyDescent="0.25">
      <c r="A1098" t="s">
        <v>309</v>
      </c>
      <c r="B1098">
        <v>1084</v>
      </c>
      <c r="C1098" t="s">
        <v>5532</v>
      </c>
      <c r="D1098" t="s">
        <v>5533</v>
      </c>
      <c r="E1098">
        <v>172.83199999999999</v>
      </c>
      <c r="F1098">
        <v>176.17</v>
      </c>
      <c r="G1098">
        <v>176.18</v>
      </c>
    </row>
    <row r="1099" spans="1:22" x14ac:dyDescent="0.25">
      <c r="A1099" t="s">
        <v>309</v>
      </c>
      <c r="B1099">
        <v>1085</v>
      </c>
      <c r="C1099" t="s">
        <v>5534</v>
      </c>
      <c r="D1099" t="s">
        <v>5535</v>
      </c>
      <c r="E1099">
        <v>172.828</v>
      </c>
      <c r="F1099">
        <v>175.23</v>
      </c>
    </row>
    <row r="1100" spans="1:22" x14ac:dyDescent="0.25">
      <c r="A1100" t="s">
        <v>309</v>
      </c>
      <c r="B1100">
        <v>1086</v>
      </c>
      <c r="C1100" t="s">
        <v>5562</v>
      </c>
      <c r="D1100" t="s">
        <v>5563</v>
      </c>
    </row>
    <row r="1101" spans="1:22" x14ac:dyDescent="0.25">
      <c r="A1101" t="s">
        <v>309</v>
      </c>
      <c r="B1101">
        <v>1087</v>
      </c>
      <c r="C1101" t="s">
        <v>5564</v>
      </c>
      <c r="D1101" t="s">
        <v>5565</v>
      </c>
    </row>
    <row r="1102" spans="1:22" x14ac:dyDescent="0.25">
      <c r="A1102" t="s">
        <v>309</v>
      </c>
      <c r="B1102">
        <v>1088</v>
      </c>
      <c r="C1102" t="s">
        <v>5581</v>
      </c>
      <c r="D1102" t="s">
        <v>5582</v>
      </c>
      <c r="E1102">
        <v>172.51499999999999</v>
      </c>
    </row>
    <row r="1103" spans="1:22" x14ac:dyDescent="0.25">
      <c r="A1103" t="s">
        <v>309</v>
      </c>
      <c r="B1103">
        <v>1089</v>
      </c>
      <c r="C1103" t="s">
        <v>5587</v>
      </c>
      <c r="D1103" t="s">
        <v>5588</v>
      </c>
      <c r="E1103">
        <v>172.51499999999999</v>
      </c>
    </row>
    <row r="1104" spans="1:22" x14ac:dyDescent="0.25">
      <c r="A1104" t="s">
        <v>309</v>
      </c>
      <c r="B1104">
        <v>1090</v>
      </c>
      <c r="C1104" t="s">
        <v>5589</v>
      </c>
      <c r="D1104" t="s">
        <v>5590</v>
      </c>
      <c r="E1104">
        <v>172.21</v>
      </c>
      <c r="F1104">
        <v>172.86</v>
      </c>
      <c r="G1104">
        <v>173.34</v>
      </c>
    </row>
    <row r="1105" spans="1:13" x14ac:dyDescent="0.25">
      <c r="A1105" t="s">
        <v>309</v>
      </c>
      <c r="B1105">
        <v>1091</v>
      </c>
      <c r="C1105" t="s">
        <v>5591</v>
      </c>
      <c r="D1105" t="s">
        <v>5592</v>
      </c>
      <c r="E1105">
        <v>172.864</v>
      </c>
      <c r="F1105">
        <v>175.10499999999999</v>
      </c>
      <c r="G1105">
        <v>175.3</v>
      </c>
      <c r="H1105">
        <v>176.18</v>
      </c>
      <c r="I1105">
        <v>176.2</v>
      </c>
      <c r="J1105">
        <v>176.21</v>
      </c>
      <c r="K1105">
        <v>177.12</v>
      </c>
      <c r="L1105">
        <v>177.13900000000001</v>
      </c>
      <c r="M1105">
        <v>178.34800000000001</v>
      </c>
    </row>
    <row r="1106" spans="1:13" x14ac:dyDescent="0.25">
      <c r="A1106" t="s">
        <v>309</v>
      </c>
      <c r="B1106">
        <v>1092</v>
      </c>
      <c r="C1106" t="s">
        <v>5599</v>
      </c>
      <c r="D1106" t="s">
        <v>5600</v>
      </c>
    </row>
    <row r="1107" spans="1:13" x14ac:dyDescent="0.25">
      <c r="A1107" t="s">
        <v>317</v>
      </c>
      <c r="B1107">
        <v>1093</v>
      </c>
      <c r="C1107" t="s">
        <v>5607</v>
      </c>
      <c r="D1107" t="s">
        <v>5608</v>
      </c>
      <c r="E1107">
        <v>175.10499999999999</v>
      </c>
      <c r="F1107">
        <v>176.2</v>
      </c>
      <c r="G1107">
        <v>176.21</v>
      </c>
      <c r="H1107">
        <v>73.099999999999994</v>
      </c>
    </row>
    <row r="1108" spans="1:13" x14ac:dyDescent="0.25">
      <c r="A1108" t="s">
        <v>309</v>
      </c>
      <c r="B1108">
        <v>1094</v>
      </c>
      <c r="C1108" t="s">
        <v>5609</v>
      </c>
      <c r="D1108" t="s">
        <v>5610</v>
      </c>
    </row>
    <row r="1109" spans="1:13" x14ac:dyDescent="0.25">
      <c r="A1109" t="s">
        <v>309</v>
      </c>
      <c r="B1109">
        <v>1095</v>
      </c>
      <c r="C1109" t="s">
        <v>5611</v>
      </c>
      <c r="D1109" t="s">
        <v>5612</v>
      </c>
    </row>
    <row r="1110" spans="1:13" x14ac:dyDescent="0.25">
      <c r="A1110" t="s">
        <v>309</v>
      </c>
      <c r="B1110">
        <v>1096</v>
      </c>
      <c r="C1110" t="s">
        <v>5613</v>
      </c>
      <c r="D1110" t="s">
        <v>5614</v>
      </c>
    </row>
    <row r="1111" spans="1:13" x14ac:dyDescent="0.25">
      <c r="A1111" t="s">
        <v>309</v>
      </c>
      <c r="B1111">
        <v>1097</v>
      </c>
      <c r="C1111" t="s">
        <v>5615</v>
      </c>
      <c r="D1111" t="s">
        <v>5616</v>
      </c>
    </row>
    <row r="1112" spans="1:13" x14ac:dyDescent="0.25">
      <c r="A1112" t="s">
        <v>309</v>
      </c>
      <c r="B1112">
        <v>1098</v>
      </c>
      <c r="C1112" t="s">
        <v>5617</v>
      </c>
      <c r="D1112" t="s">
        <v>5618</v>
      </c>
    </row>
    <row r="1113" spans="1:13" x14ac:dyDescent="0.25">
      <c r="A1113" t="s">
        <v>309</v>
      </c>
      <c r="B1113">
        <v>1099</v>
      </c>
      <c r="C1113" t="s">
        <v>5631</v>
      </c>
      <c r="D1113" t="s">
        <v>5632</v>
      </c>
      <c r="E1113">
        <v>172.51499999999999</v>
      </c>
    </row>
    <row r="1114" spans="1:13" x14ac:dyDescent="0.25">
      <c r="A1114" t="s">
        <v>309</v>
      </c>
      <c r="B1114">
        <v>1100</v>
      </c>
      <c r="C1114" t="s">
        <v>5635</v>
      </c>
      <c r="D1114" t="s">
        <v>5636</v>
      </c>
      <c r="E1114">
        <v>172.51499999999999</v>
      </c>
    </row>
    <row r="1115" spans="1:13" x14ac:dyDescent="0.25">
      <c r="A1115" t="s">
        <v>309</v>
      </c>
      <c r="B1115">
        <v>1101</v>
      </c>
      <c r="C1115" t="s">
        <v>5639</v>
      </c>
      <c r="D1115" t="s">
        <v>5640</v>
      </c>
      <c r="E1115">
        <v>172.51499999999999</v>
      </c>
    </row>
    <row r="1116" spans="1:13" x14ac:dyDescent="0.25">
      <c r="A1116" t="s">
        <v>309</v>
      </c>
      <c r="B1116">
        <v>1102</v>
      </c>
      <c r="C1116" t="s">
        <v>5643</v>
      </c>
      <c r="D1116" t="s">
        <v>5644</v>
      </c>
      <c r="E1116">
        <v>172.51499999999999</v>
      </c>
    </row>
    <row r="1117" spans="1:13" x14ac:dyDescent="0.25">
      <c r="A1117" t="s">
        <v>309</v>
      </c>
      <c r="B1117">
        <v>1103</v>
      </c>
      <c r="C1117" t="s">
        <v>5645</v>
      </c>
      <c r="D1117" t="s">
        <v>5646</v>
      </c>
      <c r="E1117">
        <v>172.51499999999999</v>
      </c>
    </row>
    <row r="1118" spans="1:13" x14ac:dyDescent="0.25">
      <c r="A1118" t="s">
        <v>309</v>
      </c>
      <c r="B1118">
        <v>1104</v>
      </c>
      <c r="C1118" t="s">
        <v>5647</v>
      </c>
      <c r="D1118" t="s">
        <v>5648</v>
      </c>
      <c r="E1118">
        <v>172.51499999999999</v>
      </c>
    </row>
    <row r="1119" spans="1:13" x14ac:dyDescent="0.25">
      <c r="A1119" t="s">
        <v>309</v>
      </c>
      <c r="B1119">
        <v>1105</v>
      </c>
      <c r="C1119" t="s">
        <v>5649</v>
      </c>
      <c r="D1119" t="s">
        <v>5650</v>
      </c>
      <c r="E1119">
        <v>172.51499999999999</v>
      </c>
    </row>
    <row r="1120" spans="1:13" x14ac:dyDescent="0.25">
      <c r="A1120" t="s">
        <v>309</v>
      </c>
      <c r="B1120">
        <v>1106</v>
      </c>
      <c r="C1120" t="s">
        <v>5651</v>
      </c>
      <c r="D1120" t="s">
        <v>5652</v>
      </c>
      <c r="E1120">
        <v>172.51499999999999</v>
      </c>
    </row>
    <row r="1121" spans="1:7" x14ac:dyDescent="0.25">
      <c r="A1121" t="s">
        <v>309</v>
      </c>
      <c r="B1121">
        <v>1107</v>
      </c>
      <c r="C1121" t="s">
        <v>5653</v>
      </c>
      <c r="D1121" t="s">
        <v>5654</v>
      </c>
      <c r="E1121">
        <v>172.51499999999999</v>
      </c>
    </row>
    <row r="1122" spans="1:7" x14ac:dyDescent="0.25">
      <c r="A1122" t="s">
        <v>315</v>
      </c>
      <c r="B1122">
        <v>1108</v>
      </c>
      <c r="C1122" t="s">
        <v>5665</v>
      </c>
      <c r="D1122" t="s">
        <v>5666</v>
      </c>
      <c r="E1122">
        <v>172.315</v>
      </c>
    </row>
    <row r="1123" spans="1:7" x14ac:dyDescent="0.25">
      <c r="A1123" t="s">
        <v>309</v>
      </c>
      <c r="B1123">
        <v>1109</v>
      </c>
      <c r="C1123" t="s">
        <v>5667</v>
      </c>
      <c r="D1123" t="s">
        <v>5668</v>
      </c>
      <c r="E1123">
        <v>172.61500000000001</v>
      </c>
    </row>
    <row r="1124" spans="1:7" x14ac:dyDescent="0.25">
      <c r="A1124" t="s">
        <v>309</v>
      </c>
      <c r="B1124">
        <v>1110</v>
      </c>
      <c r="C1124" t="s">
        <v>5687</v>
      </c>
      <c r="D1124" s="1" t="s">
        <v>15509</v>
      </c>
    </row>
    <row r="1125" spans="1:7" x14ac:dyDescent="0.25">
      <c r="A1125" t="s">
        <v>309</v>
      </c>
      <c r="B1125">
        <v>1111</v>
      </c>
      <c r="C1125" t="s">
        <v>7724</v>
      </c>
      <c r="D1125" t="s">
        <v>7725</v>
      </c>
    </row>
    <row r="1126" spans="1:7" x14ac:dyDescent="0.25">
      <c r="A1126" t="s">
        <v>309</v>
      </c>
      <c r="B1126">
        <v>1112</v>
      </c>
      <c r="C1126" t="s">
        <v>5690</v>
      </c>
      <c r="D1126" t="s">
        <v>5691</v>
      </c>
    </row>
    <row r="1127" spans="1:7" x14ac:dyDescent="0.25">
      <c r="A1127" t="s">
        <v>309</v>
      </c>
      <c r="B1127">
        <v>1113</v>
      </c>
      <c r="C1127" t="s">
        <v>5698</v>
      </c>
      <c r="D1127" t="s">
        <v>5699</v>
      </c>
      <c r="E1127">
        <v>172.51499999999999</v>
      </c>
    </row>
    <row r="1128" spans="1:7" x14ac:dyDescent="0.25">
      <c r="A1128" t="s">
        <v>309</v>
      </c>
      <c r="B1128">
        <v>1114</v>
      </c>
      <c r="C1128" t="s">
        <v>5706</v>
      </c>
      <c r="D1128" t="s">
        <v>5707</v>
      </c>
      <c r="E1128">
        <v>172.51499999999999</v>
      </c>
    </row>
    <row r="1129" spans="1:7" x14ac:dyDescent="0.25">
      <c r="A1129" t="s">
        <v>309</v>
      </c>
      <c r="B1129">
        <v>1115</v>
      </c>
      <c r="C1129" t="s">
        <v>5708</v>
      </c>
      <c r="D1129" t="s">
        <v>5709</v>
      </c>
      <c r="E1129">
        <v>172.51499999999999</v>
      </c>
    </row>
    <row r="1130" spans="1:7" x14ac:dyDescent="0.25">
      <c r="A1130" t="s">
        <v>315</v>
      </c>
      <c r="B1130">
        <v>1116</v>
      </c>
      <c r="C1130" t="s">
        <v>5716</v>
      </c>
      <c r="D1130" t="s">
        <v>5717</v>
      </c>
    </row>
    <row r="1131" spans="1:7" x14ac:dyDescent="0.25">
      <c r="A1131" t="s">
        <v>309</v>
      </c>
      <c r="B1131">
        <v>1117</v>
      </c>
      <c r="C1131" t="s">
        <v>5714</v>
      </c>
      <c r="D1131" t="s">
        <v>5715</v>
      </c>
      <c r="E1131">
        <v>172.51499999999999</v>
      </c>
    </row>
    <row r="1132" spans="1:7" x14ac:dyDescent="0.25">
      <c r="A1132" t="s">
        <v>315</v>
      </c>
      <c r="B1132">
        <v>1118</v>
      </c>
      <c r="C1132" t="s">
        <v>5718</v>
      </c>
      <c r="D1132" t="s">
        <v>5719</v>
      </c>
    </row>
    <row r="1133" spans="1:7" x14ac:dyDescent="0.25">
      <c r="A1133" t="s">
        <v>309</v>
      </c>
      <c r="B1133">
        <v>1119</v>
      </c>
      <c r="C1133" t="s">
        <v>5720</v>
      </c>
      <c r="D1133" t="s">
        <v>5721</v>
      </c>
      <c r="E1133">
        <v>172.51499999999999</v>
      </c>
      <c r="F1133">
        <v>173.315</v>
      </c>
      <c r="G1133">
        <v>178.101</v>
      </c>
    </row>
    <row r="1134" spans="1:7" x14ac:dyDescent="0.25">
      <c r="A1134" t="s">
        <v>309</v>
      </c>
      <c r="B1134">
        <v>1120</v>
      </c>
      <c r="C1134" t="s">
        <v>5722</v>
      </c>
      <c r="D1134" t="s">
        <v>5723</v>
      </c>
    </row>
    <row r="1135" spans="1:7" x14ac:dyDescent="0.25">
      <c r="A1135" t="s">
        <v>309</v>
      </c>
      <c r="B1135">
        <v>1121</v>
      </c>
      <c r="C1135" t="s">
        <v>5726</v>
      </c>
      <c r="D1135" t="s">
        <v>5727</v>
      </c>
      <c r="E1135">
        <v>172.51499999999999</v>
      </c>
    </row>
    <row r="1136" spans="1:7" x14ac:dyDescent="0.25">
      <c r="A1136" t="s">
        <v>309</v>
      </c>
      <c r="B1136">
        <v>1122</v>
      </c>
      <c r="C1136" t="s">
        <v>5728</v>
      </c>
      <c r="D1136" t="s">
        <v>5729</v>
      </c>
    </row>
    <row r="1137" spans="1:5" x14ac:dyDescent="0.25">
      <c r="A1137" t="s">
        <v>315</v>
      </c>
      <c r="B1137">
        <v>1123</v>
      </c>
      <c r="C1137" t="s">
        <v>5732</v>
      </c>
      <c r="D1137" t="s">
        <v>5733</v>
      </c>
    </row>
    <row r="1138" spans="1:5" x14ac:dyDescent="0.25">
      <c r="A1138" t="s">
        <v>315</v>
      </c>
      <c r="B1138">
        <v>1124</v>
      </c>
      <c r="C1138" t="s">
        <v>5734</v>
      </c>
      <c r="D1138" t="s">
        <v>5735</v>
      </c>
      <c r="E1138">
        <v>172.51499999999999</v>
      </c>
    </row>
    <row r="1139" spans="1:5" x14ac:dyDescent="0.25">
      <c r="A1139" t="s">
        <v>309</v>
      </c>
      <c r="B1139">
        <v>1125</v>
      </c>
      <c r="C1139" t="s">
        <v>5736</v>
      </c>
      <c r="D1139" t="s">
        <v>5737</v>
      </c>
      <c r="E1139">
        <v>172.51499999999999</v>
      </c>
    </row>
    <row r="1140" spans="1:5" x14ac:dyDescent="0.25">
      <c r="A1140" t="s">
        <v>309</v>
      </c>
      <c r="B1140">
        <v>1126</v>
      </c>
      <c r="C1140" t="s">
        <v>5742</v>
      </c>
      <c r="D1140" t="s">
        <v>5743</v>
      </c>
    </row>
    <row r="1141" spans="1:5" x14ac:dyDescent="0.25">
      <c r="A1141" t="s">
        <v>309</v>
      </c>
      <c r="B1141">
        <v>1127</v>
      </c>
      <c r="C1141" t="s">
        <v>5740</v>
      </c>
      <c r="D1141" t="s">
        <v>5741</v>
      </c>
    </row>
    <row r="1142" spans="1:5" x14ac:dyDescent="0.25">
      <c r="A1142" t="s">
        <v>309</v>
      </c>
      <c r="B1142">
        <v>1128</v>
      </c>
      <c r="C1142" t="s">
        <v>5750</v>
      </c>
      <c r="D1142" t="s">
        <v>5751</v>
      </c>
    </row>
    <row r="1143" spans="1:5" x14ac:dyDescent="0.25">
      <c r="A1143" t="s">
        <v>309</v>
      </c>
      <c r="B1143">
        <v>1129</v>
      </c>
      <c r="C1143" t="s">
        <v>5752</v>
      </c>
      <c r="D1143" t="s">
        <v>5753</v>
      </c>
    </row>
    <row r="1144" spans="1:5" x14ac:dyDescent="0.25">
      <c r="A1144" t="s">
        <v>309</v>
      </c>
      <c r="B1144">
        <v>1130</v>
      </c>
      <c r="C1144" t="s">
        <v>5768</v>
      </c>
      <c r="D1144" t="s">
        <v>5769</v>
      </c>
      <c r="E1144">
        <v>172.51499999999999</v>
      </c>
    </row>
    <row r="1145" spans="1:5" x14ac:dyDescent="0.25">
      <c r="A1145" t="s">
        <v>309</v>
      </c>
      <c r="B1145">
        <v>1131</v>
      </c>
      <c r="C1145" t="s">
        <v>5770</v>
      </c>
      <c r="D1145" t="s">
        <v>5771</v>
      </c>
      <c r="E1145">
        <v>172.51499999999999</v>
      </c>
    </row>
    <row r="1146" spans="1:5" x14ac:dyDescent="0.25">
      <c r="A1146" t="s">
        <v>309</v>
      </c>
      <c r="B1146">
        <v>1132</v>
      </c>
      <c r="C1146" t="s">
        <v>5772</v>
      </c>
      <c r="D1146" t="s">
        <v>5773</v>
      </c>
      <c r="E1146">
        <v>172.51499999999999</v>
      </c>
    </row>
    <row r="1147" spans="1:5" x14ac:dyDescent="0.25">
      <c r="A1147" t="s">
        <v>315</v>
      </c>
      <c r="B1147">
        <v>1133</v>
      </c>
      <c r="C1147" t="s">
        <v>5774</v>
      </c>
      <c r="D1147" t="s">
        <v>5775</v>
      </c>
      <c r="E1147">
        <v>172.51499999999999</v>
      </c>
    </row>
    <row r="1148" spans="1:5" x14ac:dyDescent="0.25">
      <c r="A1148" t="s">
        <v>309</v>
      </c>
      <c r="B1148">
        <v>1134</v>
      </c>
      <c r="C1148" t="s">
        <v>5799</v>
      </c>
      <c r="D1148" t="s">
        <v>5800</v>
      </c>
      <c r="E1148">
        <v>172.51499999999999</v>
      </c>
    </row>
    <row r="1149" spans="1:5" x14ac:dyDescent="0.25">
      <c r="A1149" t="s">
        <v>309</v>
      </c>
      <c r="B1149">
        <v>1135</v>
      </c>
      <c r="C1149" t="s">
        <v>5801</v>
      </c>
      <c r="D1149" t="s">
        <v>5802</v>
      </c>
    </row>
    <row r="1150" spans="1:5" x14ac:dyDescent="0.25">
      <c r="A1150" t="s">
        <v>309</v>
      </c>
      <c r="B1150">
        <v>1136</v>
      </c>
      <c r="C1150" t="s">
        <v>5809</v>
      </c>
      <c r="D1150" t="s">
        <v>5810</v>
      </c>
      <c r="E1150">
        <v>173.31</v>
      </c>
    </row>
    <row r="1151" spans="1:5" x14ac:dyDescent="0.25">
      <c r="A1151" t="s">
        <v>309</v>
      </c>
      <c r="B1151">
        <v>1137</v>
      </c>
      <c r="C1151" t="s">
        <v>5811</v>
      </c>
      <c r="D1151" t="s">
        <v>5812</v>
      </c>
    </row>
    <row r="1152" spans="1:5" x14ac:dyDescent="0.25">
      <c r="A1152" t="s">
        <v>315</v>
      </c>
      <c r="B1152">
        <v>1138</v>
      </c>
      <c r="C1152" t="s">
        <v>5821</v>
      </c>
      <c r="D1152" t="s">
        <v>5822</v>
      </c>
      <c r="E1152">
        <v>173.36</v>
      </c>
    </row>
    <row r="1153" spans="1:12" x14ac:dyDescent="0.25">
      <c r="A1153" t="s">
        <v>309</v>
      </c>
      <c r="B1153">
        <v>1139</v>
      </c>
      <c r="C1153" t="s">
        <v>5827</v>
      </c>
      <c r="D1153" t="s">
        <v>5828</v>
      </c>
    </row>
    <row r="1154" spans="1:12" x14ac:dyDescent="0.25">
      <c r="A1154" t="s">
        <v>309</v>
      </c>
      <c r="B1154">
        <v>1140</v>
      </c>
      <c r="C1154" t="s">
        <v>5829</v>
      </c>
      <c r="D1154" t="s">
        <v>5830</v>
      </c>
      <c r="E1154">
        <v>172.51499999999999</v>
      </c>
    </row>
    <row r="1155" spans="1:12" x14ac:dyDescent="0.25">
      <c r="A1155" t="s">
        <v>309</v>
      </c>
      <c r="B1155">
        <v>1141</v>
      </c>
      <c r="C1155" t="s">
        <v>5831</v>
      </c>
      <c r="D1155" t="s">
        <v>5832</v>
      </c>
      <c r="E1155">
        <v>172.51499999999999</v>
      </c>
    </row>
    <row r="1156" spans="1:12" x14ac:dyDescent="0.25">
      <c r="A1156" t="s">
        <v>315</v>
      </c>
      <c r="B1156">
        <v>1142</v>
      </c>
      <c r="C1156" t="s">
        <v>5833</v>
      </c>
      <c r="D1156" t="s">
        <v>5834</v>
      </c>
      <c r="E1156">
        <v>172.51499999999999</v>
      </c>
    </row>
    <row r="1157" spans="1:12" x14ac:dyDescent="0.25">
      <c r="A1157" t="s">
        <v>315</v>
      </c>
      <c r="B1157">
        <v>1143</v>
      </c>
      <c r="C1157" t="s">
        <v>5841</v>
      </c>
      <c r="D1157" t="s">
        <v>5842</v>
      </c>
    </row>
    <row r="1158" spans="1:12" x14ac:dyDescent="0.25">
      <c r="A1158" t="s">
        <v>309</v>
      </c>
      <c r="B1158">
        <v>1144</v>
      </c>
      <c r="C1158" t="s">
        <v>5843</v>
      </c>
      <c r="D1158" t="s">
        <v>5844</v>
      </c>
      <c r="E1158">
        <v>172.21</v>
      </c>
      <c r="F1158">
        <v>172.86</v>
      </c>
      <c r="G1158">
        <v>173.315</v>
      </c>
      <c r="H1158">
        <v>173.34</v>
      </c>
      <c r="I1158">
        <v>173.37</v>
      </c>
      <c r="J1158">
        <v>178.101</v>
      </c>
      <c r="K1158">
        <v>184.10249999999999</v>
      </c>
    </row>
    <row r="1159" spans="1:12" x14ac:dyDescent="0.25">
      <c r="A1159" t="s">
        <v>309</v>
      </c>
      <c r="B1159">
        <v>1145</v>
      </c>
      <c r="C1159" t="s">
        <v>5849</v>
      </c>
      <c r="D1159" t="s">
        <v>5850</v>
      </c>
      <c r="E1159">
        <v>172.23</v>
      </c>
      <c r="F1159">
        <v>172.51499999999999</v>
      </c>
      <c r="G1159">
        <v>172.864</v>
      </c>
      <c r="H1159">
        <v>175.10499999999999</v>
      </c>
      <c r="I1159">
        <v>175.3</v>
      </c>
      <c r="J1159">
        <v>177.12</v>
      </c>
      <c r="K1159">
        <v>177.13900000000001</v>
      </c>
      <c r="L1159">
        <v>178.34800000000001</v>
      </c>
    </row>
    <row r="1160" spans="1:12" x14ac:dyDescent="0.25">
      <c r="A1160" t="s">
        <v>309</v>
      </c>
      <c r="B1160">
        <v>1146</v>
      </c>
      <c r="C1160" t="s">
        <v>5847</v>
      </c>
      <c r="D1160" t="s">
        <v>5848</v>
      </c>
      <c r="E1160">
        <v>172.51499999999999</v>
      </c>
      <c r="F1160">
        <v>176.18</v>
      </c>
      <c r="G1160">
        <v>176.21</v>
      </c>
    </row>
    <row r="1161" spans="1:12" x14ac:dyDescent="0.25">
      <c r="A1161" t="s">
        <v>309</v>
      </c>
      <c r="B1161">
        <v>1147</v>
      </c>
      <c r="C1161" t="s">
        <v>5845</v>
      </c>
      <c r="D1161" t="s">
        <v>5846</v>
      </c>
      <c r="E1161">
        <v>172.51499999999999</v>
      </c>
    </row>
    <row r="1162" spans="1:12" x14ac:dyDescent="0.25">
      <c r="A1162" t="s">
        <v>309</v>
      </c>
      <c r="B1162">
        <v>1148</v>
      </c>
      <c r="C1162" t="s">
        <v>5851</v>
      </c>
      <c r="D1162" t="s">
        <v>5852</v>
      </c>
      <c r="E1162">
        <v>172.51499999999999</v>
      </c>
    </row>
    <row r="1163" spans="1:12" x14ac:dyDescent="0.25">
      <c r="A1163" t="s">
        <v>309</v>
      </c>
      <c r="B1163">
        <v>1149</v>
      </c>
      <c r="C1163" t="s">
        <v>5853</v>
      </c>
      <c r="D1163" t="s">
        <v>5854</v>
      </c>
      <c r="E1163">
        <v>172.51499999999999</v>
      </c>
    </row>
    <row r="1164" spans="1:12" x14ac:dyDescent="0.25">
      <c r="A1164" t="s">
        <v>309</v>
      </c>
      <c r="B1164">
        <v>1150</v>
      </c>
      <c r="C1164" t="s">
        <v>3852</v>
      </c>
      <c r="D1164" t="s">
        <v>3853</v>
      </c>
      <c r="E1164">
        <v>172.51499999999999</v>
      </c>
    </row>
    <row r="1165" spans="1:12" x14ac:dyDescent="0.25">
      <c r="A1165" t="s">
        <v>309</v>
      </c>
      <c r="B1165">
        <v>1151</v>
      </c>
      <c r="C1165" t="s">
        <v>5859</v>
      </c>
      <c r="D1165" t="s">
        <v>5860</v>
      </c>
    </row>
    <row r="1166" spans="1:12" x14ac:dyDescent="0.25">
      <c r="A1166" t="s">
        <v>309</v>
      </c>
      <c r="B1166">
        <v>1152</v>
      </c>
      <c r="C1166" t="s">
        <v>5857</v>
      </c>
      <c r="D1166" t="s">
        <v>5858</v>
      </c>
    </row>
    <row r="1167" spans="1:12" x14ac:dyDescent="0.25">
      <c r="A1167" t="s">
        <v>309</v>
      </c>
      <c r="B1167">
        <v>1153</v>
      </c>
      <c r="C1167" t="s">
        <v>5871</v>
      </c>
      <c r="D1167" t="s">
        <v>5872</v>
      </c>
    </row>
    <row r="1168" spans="1:12" x14ac:dyDescent="0.25">
      <c r="A1168" t="s">
        <v>309</v>
      </c>
      <c r="B1168">
        <v>1154</v>
      </c>
      <c r="C1168" t="s">
        <v>5873</v>
      </c>
      <c r="D1168" t="s">
        <v>5874</v>
      </c>
      <c r="E1168">
        <v>172.51499999999999</v>
      </c>
    </row>
    <row r="1169" spans="1:5" x14ac:dyDescent="0.25">
      <c r="A1169" t="s">
        <v>309</v>
      </c>
      <c r="B1169">
        <v>1155</v>
      </c>
      <c r="C1169" t="s">
        <v>5879</v>
      </c>
      <c r="D1169" t="s">
        <v>5880</v>
      </c>
    </row>
    <row r="1170" spans="1:5" x14ac:dyDescent="0.25">
      <c r="A1170" t="s">
        <v>309</v>
      </c>
      <c r="B1170">
        <v>1156</v>
      </c>
      <c r="C1170" t="s">
        <v>5885</v>
      </c>
      <c r="D1170" t="s">
        <v>5886</v>
      </c>
    </row>
    <row r="1171" spans="1:5" x14ac:dyDescent="0.25">
      <c r="A1171" t="s">
        <v>309</v>
      </c>
      <c r="B1171">
        <v>1157</v>
      </c>
      <c r="C1171" t="s">
        <v>5883</v>
      </c>
      <c r="D1171" t="s">
        <v>5884</v>
      </c>
    </row>
    <row r="1172" spans="1:5" x14ac:dyDescent="0.25">
      <c r="A1172" t="s">
        <v>309</v>
      </c>
      <c r="B1172">
        <v>1158</v>
      </c>
      <c r="C1172" t="s">
        <v>5881</v>
      </c>
      <c r="D1172" t="s">
        <v>5882</v>
      </c>
    </row>
    <row r="1173" spans="1:5" x14ac:dyDescent="0.25">
      <c r="A1173" t="s">
        <v>311</v>
      </c>
      <c r="B1173">
        <v>1159</v>
      </c>
      <c r="C1173" t="s">
        <v>5892</v>
      </c>
      <c r="D1173" t="s">
        <v>5893</v>
      </c>
    </row>
    <row r="1174" spans="1:5" x14ac:dyDescent="0.25">
      <c r="A1174" t="s">
        <v>309</v>
      </c>
      <c r="B1174">
        <v>1160</v>
      </c>
      <c r="C1174" t="s">
        <v>5891</v>
      </c>
      <c r="D1174" s="1" t="s">
        <v>15546</v>
      </c>
      <c r="E1174">
        <v>172.51499999999999</v>
      </c>
    </row>
    <row r="1175" spans="1:5" x14ac:dyDescent="0.25">
      <c r="A1175" t="s">
        <v>311</v>
      </c>
      <c r="B1175">
        <v>1161</v>
      </c>
      <c r="C1175" t="s">
        <v>5894</v>
      </c>
      <c r="D1175" t="s">
        <v>5895</v>
      </c>
    </row>
    <row r="1176" spans="1:5" x14ac:dyDescent="0.25">
      <c r="A1176" t="s">
        <v>309</v>
      </c>
      <c r="B1176">
        <v>1162</v>
      </c>
      <c r="C1176" t="s">
        <v>5896</v>
      </c>
      <c r="D1176" t="s">
        <v>5897</v>
      </c>
    </row>
    <row r="1177" spans="1:5" x14ac:dyDescent="0.25">
      <c r="A1177" t="s">
        <v>309</v>
      </c>
      <c r="B1177">
        <v>1163</v>
      </c>
      <c r="C1177" t="s">
        <v>5908</v>
      </c>
      <c r="D1177" t="s">
        <v>5909</v>
      </c>
      <c r="E1177">
        <v>172.51499999999999</v>
      </c>
    </row>
    <row r="1178" spans="1:5" x14ac:dyDescent="0.25">
      <c r="A1178" t="s">
        <v>309</v>
      </c>
      <c r="B1178">
        <v>1164</v>
      </c>
      <c r="C1178" t="s">
        <v>5906</v>
      </c>
      <c r="D1178" t="s">
        <v>5907</v>
      </c>
      <c r="E1178">
        <v>172.51499999999999</v>
      </c>
    </row>
    <row r="1179" spans="1:5" x14ac:dyDescent="0.25">
      <c r="A1179" t="s">
        <v>309</v>
      </c>
      <c r="B1179">
        <v>1165</v>
      </c>
      <c r="C1179" t="s">
        <v>5912</v>
      </c>
      <c r="D1179" t="s">
        <v>5913</v>
      </c>
      <c r="E1179">
        <v>172.51499999999999</v>
      </c>
    </row>
    <row r="1180" spans="1:5" x14ac:dyDescent="0.25">
      <c r="A1180" t="s">
        <v>309</v>
      </c>
      <c r="B1180">
        <v>1166</v>
      </c>
      <c r="C1180" t="s">
        <v>5916</v>
      </c>
      <c r="D1180" t="s">
        <v>5917</v>
      </c>
      <c r="E1180">
        <v>172.51499999999999</v>
      </c>
    </row>
    <row r="1181" spans="1:5" x14ac:dyDescent="0.25">
      <c r="A1181" t="s">
        <v>309</v>
      </c>
      <c r="B1181">
        <v>1167</v>
      </c>
      <c r="C1181" t="s">
        <v>5920</v>
      </c>
      <c r="D1181" t="s">
        <v>5921</v>
      </c>
    </row>
    <row r="1182" spans="1:5" x14ac:dyDescent="0.25">
      <c r="A1182" t="s">
        <v>309</v>
      </c>
      <c r="B1182">
        <v>1168</v>
      </c>
      <c r="C1182" t="s">
        <v>5922</v>
      </c>
      <c r="D1182" t="s">
        <v>5923</v>
      </c>
      <c r="E1182">
        <v>166.11</v>
      </c>
    </row>
    <row r="1183" spans="1:5" x14ac:dyDescent="0.25">
      <c r="A1183" t="s">
        <v>309</v>
      </c>
      <c r="B1183">
        <v>1169</v>
      </c>
      <c r="C1183" t="s">
        <v>5924</v>
      </c>
      <c r="D1183" t="s">
        <v>5925</v>
      </c>
      <c r="E1183">
        <v>172.51499999999999</v>
      </c>
    </row>
    <row r="1184" spans="1:5" x14ac:dyDescent="0.25">
      <c r="A1184" t="s">
        <v>309</v>
      </c>
      <c r="B1184">
        <v>1170</v>
      </c>
      <c r="C1184" t="s">
        <v>5926</v>
      </c>
      <c r="D1184" t="s">
        <v>5927</v>
      </c>
      <c r="E1184">
        <v>172.51499999999999</v>
      </c>
    </row>
    <row r="1185" spans="1:13" x14ac:dyDescent="0.25">
      <c r="A1185" t="s">
        <v>315</v>
      </c>
      <c r="B1185">
        <v>1171</v>
      </c>
      <c r="C1185" t="s">
        <v>5928</v>
      </c>
      <c r="D1185" t="s">
        <v>5929</v>
      </c>
      <c r="E1185">
        <v>172.51499999999999</v>
      </c>
    </row>
    <row r="1186" spans="1:13" x14ac:dyDescent="0.25">
      <c r="A1186" t="s">
        <v>315</v>
      </c>
      <c r="B1186">
        <v>1172</v>
      </c>
      <c r="C1186" t="s">
        <v>5930</v>
      </c>
      <c r="D1186" t="s">
        <v>5931</v>
      </c>
    </row>
    <row r="1187" spans="1:13" x14ac:dyDescent="0.25">
      <c r="A1187" t="s">
        <v>315</v>
      </c>
      <c r="B1187">
        <v>1173</v>
      </c>
      <c r="C1187" t="s">
        <v>5932</v>
      </c>
      <c r="D1187" t="s">
        <v>5933</v>
      </c>
      <c r="E1187">
        <v>172.51499999999999</v>
      </c>
    </row>
    <row r="1188" spans="1:13" x14ac:dyDescent="0.25">
      <c r="A1188" t="s">
        <v>315</v>
      </c>
      <c r="B1188">
        <v>1174</v>
      </c>
      <c r="C1188" t="s">
        <v>5934</v>
      </c>
      <c r="D1188" t="s">
        <v>5935</v>
      </c>
      <c r="E1188">
        <v>172.51499999999999</v>
      </c>
    </row>
    <row r="1189" spans="1:13" x14ac:dyDescent="0.25">
      <c r="A1189" t="s">
        <v>309</v>
      </c>
      <c r="B1189">
        <v>1175</v>
      </c>
      <c r="C1189" t="s">
        <v>5936</v>
      </c>
      <c r="D1189" t="s">
        <v>5937</v>
      </c>
      <c r="E1189">
        <v>172.51499999999999</v>
      </c>
    </row>
    <row r="1190" spans="1:13" x14ac:dyDescent="0.25">
      <c r="A1190" t="s">
        <v>309</v>
      </c>
      <c r="B1190">
        <v>1176</v>
      </c>
      <c r="C1190" t="s">
        <v>5944</v>
      </c>
      <c r="D1190" t="s">
        <v>5945</v>
      </c>
      <c r="E1190">
        <v>172.21</v>
      </c>
      <c r="F1190">
        <v>172.86</v>
      </c>
      <c r="G1190">
        <v>173.315</v>
      </c>
      <c r="H1190">
        <v>175.10499999999999</v>
      </c>
      <c r="I1190">
        <v>176.18</v>
      </c>
      <c r="J1190">
        <v>177.12</v>
      </c>
      <c r="K1190">
        <v>177.26</v>
      </c>
      <c r="L1190">
        <v>182.7</v>
      </c>
      <c r="M1190">
        <v>182.9</v>
      </c>
    </row>
    <row r="1191" spans="1:13" x14ac:dyDescent="0.25">
      <c r="A1191" t="s">
        <v>309</v>
      </c>
      <c r="B1191">
        <v>1177</v>
      </c>
      <c r="C1191" t="s">
        <v>5946</v>
      </c>
      <c r="D1191" t="s">
        <v>5947</v>
      </c>
      <c r="E1191">
        <v>172.21</v>
      </c>
      <c r="F1191">
        <v>172.86199999999999</v>
      </c>
      <c r="G1191">
        <v>173.34</v>
      </c>
      <c r="H1191">
        <v>175.10499999999999</v>
      </c>
    </row>
    <row r="1192" spans="1:13" x14ac:dyDescent="0.25">
      <c r="A1192" t="s">
        <v>315</v>
      </c>
      <c r="B1192">
        <v>1178</v>
      </c>
      <c r="C1192" t="s">
        <v>6022</v>
      </c>
      <c r="D1192" t="s">
        <v>6023</v>
      </c>
    </row>
    <row r="1193" spans="1:13" x14ac:dyDescent="0.25">
      <c r="A1193" t="s">
        <v>309</v>
      </c>
      <c r="B1193">
        <v>1179</v>
      </c>
      <c r="C1193" t="s">
        <v>6050</v>
      </c>
      <c r="D1193" t="s">
        <v>6051</v>
      </c>
      <c r="E1193">
        <v>169.11500000000001</v>
      </c>
      <c r="F1193">
        <v>169.14</v>
      </c>
      <c r="G1193">
        <v>169.15</v>
      </c>
      <c r="H1193">
        <v>172.81800000000001</v>
      </c>
      <c r="I1193">
        <v>173.34</v>
      </c>
      <c r="J1193">
        <v>176.17</v>
      </c>
    </row>
    <row r="1194" spans="1:13" x14ac:dyDescent="0.25">
      <c r="A1194" t="s">
        <v>309</v>
      </c>
      <c r="B1194">
        <v>1180</v>
      </c>
      <c r="C1194" t="s">
        <v>6054</v>
      </c>
      <c r="D1194" t="s">
        <v>6055</v>
      </c>
      <c r="E1194">
        <v>172.21</v>
      </c>
      <c r="F1194">
        <v>172.86</v>
      </c>
      <c r="G1194">
        <v>173.34</v>
      </c>
    </row>
    <row r="1195" spans="1:13" x14ac:dyDescent="0.25">
      <c r="A1195" t="s">
        <v>315</v>
      </c>
      <c r="B1195">
        <v>1181</v>
      </c>
      <c r="C1195" t="s">
        <v>6060</v>
      </c>
      <c r="D1195" t="s">
        <v>6061</v>
      </c>
      <c r="E1195">
        <v>172.33500000000001</v>
      </c>
    </row>
    <row r="1196" spans="1:13" x14ac:dyDescent="0.25">
      <c r="A1196" t="s">
        <v>309</v>
      </c>
      <c r="B1196">
        <v>1182</v>
      </c>
      <c r="C1196" t="s">
        <v>6066</v>
      </c>
      <c r="D1196" t="s">
        <v>6067</v>
      </c>
      <c r="E1196">
        <v>101.22</v>
      </c>
      <c r="F1196">
        <v>172.14</v>
      </c>
      <c r="G1196">
        <v>182.1</v>
      </c>
      <c r="H1196">
        <v>73.34</v>
      </c>
      <c r="I1196">
        <v>73.344999999999999</v>
      </c>
    </row>
    <row r="1197" spans="1:13" x14ac:dyDescent="0.25">
      <c r="A1197" t="s">
        <v>309</v>
      </c>
      <c r="B1197">
        <v>1183</v>
      </c>
      <c r="C1197" t="s">
        <v>6068</v>
      </c>
      <c r="D1197" t="s">
        <v>6069</v>
      </c>
      <c r="E1197">
        <v>182.2</v>
      </c>
      <c r="F1197">
        <v>73.344999999999999</v>
      </c>
    </row>
    <row r="1198" spans="1:13" x14ac:dyDescent="0.25">
      <c r="A1198" t="s">
        <v>309</v>
      </c>
      <c r="B1198">
        <v>1184</v>
      </c>
      <c r="C1198" t="s">
        <v>6070</v>
      </c>
      <c r="D1198" t="s">
        <v>6071</v>
      </c>
      <c r="E1198">
        <v>172.27500000000001</v>
      </c>
    </row>
    <row r="1199" spans="1:13" x14ac:dyDescent="0.25">
      <c r="A1199" t="s">
        <v>309</v>
      </c>
      <c r="B1199">
        <v>1185</v>
      </c>
      <c r="C1199" t="s">
        <v>6072</v>
      </c>
      <c r="D1199" t="s">
        <v>6073</v>
      </c>
      <c r="E1199">
        <v>133.15</v>
      </c>
      <c r="F1199">
        <v>133.18899999999999</v>
      </c>
      <c r="G1199">
        <v>172.61500000000001</v>
      </c>
      <c r="H1199">
        <v>175.21</v>
      </c>
      <c r="I1199">
        <v>175.3</v>
      </c>
      <c r="J1199">
        <v>178.38</v>
      </c>
    </row>
    <row r="1200" spans="1:13" x14ac:dyDescent="0.25">
      <c r="A1200" t="s">
        <v>309</v>
      </c>
      <c r="B1200">
        <v>1186</v>
      </c>
      <c r="C1200" t="s">
        <v>6112</v>
      </c>
      <c r="D1200" t="s">
        <v>6113</v>
      </c>
      <c r="E1200">
        <v>172.61500000000001</v>
      </c>
    </row>
    <row r="1201" spans="1:5" x14ac:dyDescent="0.25">
      <c r="A1201" t="s">
        <v>309</v>
      </c>
      <c r="B1201">
        <v>1187</v>
      </c>
      <c r="C1201" t="s">
        <v>6122</v>
      </c>
      <c r="D1201" t="s">
        <v>6123</v>
      </c>
      <c r="E1201">
        <v>172.51499999999999</v>
      </c>
    </row>
    <row r="1202" spans="1:5" x14ac:dyDescent="0.25">
      <c r="A1202" t="s">
        <v>309</v>
      </c>
      <c r="B1202">
        <v>1188</v>
      </c>
      <c r="C1202" t="s">
        <v>6128</v>
      </c>
      <c r="D1202" t="s">
        <v>6129</v>
      </c>
    </row>
    <row r="1203" spans="1:5" x14ac:dyDescent="0.25">
      <c r="A1203" t="s">
        <v>309</v>
      </c>
      <c r="B1203">
        <v>1189</v>
      </c>
      <c r="C1203" t="s">
        <v>6130</v>
      </c>
      <c r="D1203" t="s">
        <v>6131</v>
      </c>
      <c r="E1203">
        <v>172.51499999999999</v>
      </c>
    </row>
    <row r="1204" spans="1:5" x14ac:dyDescent="0.25">
      <c r="A1204" t="s">
        <v>309</v>
      </c>
      <c r="B1204">
        <v>1190</v>
      </c>
      <c r="C1204" t="s">
        <v>6138</v>
      </c>
      <c r="D1204" t="s">
        <v>6139</v>
      </c>
    </row>
    <row r="1205" spans="1:5" x14ac:dyDescent="0.25">
      <c r="A1205" t="s">
        <v>309</v>
      </c>
      <c r="B1205">
        <v>1191</v>
      </c>
      <c r="C1205" t="s">
        <v>6140</v>
      </c>
      <c r="D1205" t="s">
        <v>6141</v>
      </c>
      <c r="E1205">
        <v>172.51499999999999</v>
      </c>
    </row>
    <row r="1206" spans="1:5" x14ac:dyDescent="0.25">
      <c r="A1206" t="s">
        <v>309</v>
      </c>
      <c r="B1206">
        <v>1192</v>
      </c>
      <c r="C1206" t="s">
        <v>6144</v>
      </c>
      <c r="D1206" t="s">
        <v>6145</v>
      </c>
    </row>
    <row r="1207" spans="1:5" x14ac:dyDescent="0.25">
      <c r="A1207" t="s">
        <v>309</v>
      </c>
      <c r="B1207">
        <v>1193</v>
      </c>
      <c r="C1207" t="s">
        <v>6150</v>
      </c>
      <c r="D1207" t="s">
        <v>6151</v>
      </c>
      <c r="E1207">
        <v>172.51499999999999</v>
      </c>
    </row>
    <row r="1208" spans="1:5" x14ac:dyDescent="0.25">
      <c r="A1208" t="s">
        <v>309</v>
      </c>
      <c r="B1208">
        <v>1194</v>
      </c>
      <c r="C1208" t="s">
        <v>6152</v>
      </c>
      <c r="D1208" t="s">
        <v>6153</v>
      </c>
      <c r="E1208">
        <v>172.51499999999999</v>
      </c>
    </row>
    <row r="1209" spans="1:5" x14ac:dyDescent="0.25">
      <c r="A1209" t="s">
        <v>309</v>
      </c>
      <c r="B1209">
        <v>1195</v>
      </c>
      <c r="C1209" t="s">
        <v>6154</v>
      </c>
      <c r="D1209" t="s">
        <v>6155</v>
      </c>
    </row>
    <row r="1210" spans="1:5" x14ac:dyDescent="0.25">
      <c r="A1210" t="s">
        <v>309</v>
      </c>
      <c r="B1210">
        <v>1196</v>
      </c>
      <c r="C1210" t="s">
        <v>6158</v>
      </c>
      <c r="D1210" t="s">
        <v>6159</v>
      </c>
    </row>
    <row r="1211" spans="1:5" x14ac:dyDescent="0.25">
      <c r="A1211" t="s">
        <v>309</v>
      </c>
      <c r="B1211">
        <v>1197</v>
      </c>
      <c r="C1211" t="s">
        <v>6156</v>
      </c>
      <c r="D1211" t="s">
        <v>6157</v>
      </c>
    </row>
    <row r="1212" spans="1:5" x14ac:dyDescent="0.25">
      <c r="A1212" t="s">
        <v>317</v>
      </c>
      <c r="B1212">
        <v>1198</v>
      </c>
      <c r="C1212" t="s">
        <v>7558</v>
      </c>
      <c r="D1212" t="s">
        <v>7559</v>
      </c>
    </row>
    <row r="1213" spans="1:5" x14ac:dyDescent="0.25">
      <c r="A1213" t="s">
        <v>309</v>
      </c>
      <c r="B1213">
        <v>1199</v>
      </c>
      <c r="C1213" t="s">
        <v>6176</v>
      </c>
      <c r="D1213" t="s">
        <v>6177</v>
      </c>
    </row>
    <row r="1214" spans="1:5" x14ac:dyDescent="0.25">
      <c r="A1214" t="s">
        <v>309</v>
      </c>
      <c r="B1214">
        <v>1200</v>
      </c>
      <c r="C1214" t="s">
        <v>6178</v>
      </c>
      <c r="D1214" t="s">
        <v>6179</v>
      </c>
    </row>
    <row r="1215" spans="1:5" x14ac:dyDescent="0.25">
      <c r="A1215" t="s">
        <v>309</v>
      </c>
      <c r="B1215">
        <v>1201</v>
      </c>
      <c r="C1215" t="s">
        <v>6186</v>
      </c>
      <c r="D1215" t="s">
        <v>6187</v>
      </c>
    </row>
    <row r="1216" spans="1:5" x14ac:dyDescent="0.25">
      <c r="A1216" t="s">
        <v>309</v>
      </c>
      <c r="B1216">
        <v>1202</v>
      </c>
      <c r="C1216" t="s">
        <v>6220</v>
      </c>
      <c r="D1216" t="s">
        <v>6221</v>
      </c>
      <c r="E1216">
        <v>172.51499999999999</v>
      </c>
    </row>
    <row r="1217" spans="1:22" x14ac:dyDescent="0.25">
      <c r="A1217" t="s">
        <v>309</v>
      </c>
      <c r="B1217">
        <v>1203</v>
      </c>
      <c r="C1217" t="s">
        <v>6228</v>
      </c>
      <c r="D1217" t="s">
        <v>6229</v>
      </c>
      <c r="E1217">
        <v>172.51499999999999</v>
      </c>
    </row>
    <row r="1218" spans="1:22" x14ac:dyDescent="0.25">
      <c r="A1218" t="s">
        <v>309</v>
      </c>
      <c r="B1218">
        <v>1204</v>
      </c>
      <c r="C1218" t="s">
        <v>6238</v>
      </c>
      <c r="D1218" s="1" t="s">
        <v>15521</v>
      </c>
      <c r="E1218">
        <v>172.88</v>
      </c>
      <c r="F1218">
        <v>173.34</v>
      </c>
      <c r="G1218">
        <v>175.10499999999999</v>
      </c>
      <c r="H1218">
        <v>175.125</v>
      </c>
      <c r="I1218">
        <v>175.3</v>
      </c>
      <c r="J1218">
        <v>176.17</v>
      </c>
      <c r="K1218">
        <v>176.18</v>
      </c>
      <c r="L1218">
        <v>176.2</v>
      </c>
      <c r="M1218">
        <v>176.21</v>
      </c>
      <c r="N1218">
        <v>177.12</v>
      </c>
      <c r="O1218">
        <v>177.26</v>
      </c>
      <c r="P1218">
        <v>177.28</v>
      </c>
      <c r="Q1218">
        <v>178.357</v>
      </c>
      <c r="R1218">
        <v>178.37</v>
      </c>
      <c r="S1218">
        <v>178.39099999999999</v>
      </c>
      <c r="T1218">
        <v>573.72</v>
      </c>
    </row>
    <row r="1219" spans="1:22" x14ac:dyDescent="0.25">
      <c r="A1219" t="s">
        <v>309</v>
      </c>
      <c r="B1219">
        <v>1205</v>
      </c>
      <c r="C1219" t="s">
        <v>4124</v>
      </c>
      <c r="D1219" t="s">
        <v>4125</v>
      </c>
      <c r="E1219">
        <v>172.88200000000001</v>
      </c>
      <c r="F1219">
        <v>173.28</v>
      </c>
      <c r="G1219">
        <v>173.34</v>
      </c>
      <c r="H1219">
        <v>178.35300000000001</v>
      </c>
    </row>
    <row r="1220" spans="1:22" x14ac:dyDescent="0.25">
      <c r="A1220" t="s">
        <v>309</v>
      </c>
      <c r="B1220">
        <v>1206</v>
      </c>
      <c r="C1220" t="s">
        <v>6239</v>
      </c>
      <c r="D1220" t="s">
        <v>6240</v>
      </c>
      <c r="E1220">
        <v>172.56</v>
      </c>
      <c r="F1220">
        <v>172.88399999999999</v>
      </c>
      <c r="G1220">
        <v>173.34</v>
      </c>
      <c r="H1220">
        <v>175.10499999999999</v>
      </c>
      <c r="I1220">
        <v>176.18</v>
      </c>
      <c r="J1220">
        <v>176.2</v>
      </c>
      <c r="K1220">
        <v>176.21</v>
      </c>
      <c r="L1220">
        <v>177.12</v>
      </c>
      <c r="M1220">
        <v>178.36500000000001</v>
      </c>
      <c r="N1220">
        <v>573.74</v>
      </c>
    </row>
    <row r="1221" spans="1:22" x14ac:dyDescent="0.25">
      <c r="A1221" t="s">
        <v>315</v>
      </c>
      <c r="B1221">
        <v>1207</v>
      </c>
      <c r="C1221" t="s">
        <v>6241</v>
      </c>
      <c r="D1221" t="s">
        <v>6242</v>
      </c>
      <c r="E1221">
        <v>172.21</v>
      </c>
      <c r="F1221">
        <v>172.25</v>
      </c>
    </row>
    <row r="1222" spans="1:22" x14ac:dyDescent="0.25">
      <c r="A1222" t="s">
        <v>309</v>
      </c>
      <c r="B1222">
        <v>1208</v>
      </c>
      <c r="C1222" t="s">
        <v>6243</v>
      </c>
      <c r="D1222" t="s">
        <v>6244</v>
      </c>
      <c r="E1222">
        <v>101.4</v>
      </c>
      <c r="F1222">
        <v>172.23</v>
      </c>
      <c r="G1222">
        <v>172.61500000000001</v>
      </c>
      <c r="H1222">
        <v>172.84200000000001</v>
      </c>
      <c r="I1222">
        <v>172.886</v>
      </c>
      <c r="J1222">
        <v>173.34</v>
      </c>
      <c r="K1222">
        <v>175.10499999999999</v>
      </c>
      <c r="L1222">
        <v>175.32</v>
      </c>
      <c r="M1222">
        <v>176.17</v>
      </c>
      <c r="N1222">
        <v>176.2</v>
      </c>
      <c r="O1222">
        <v>177.12</v>
      </c>
      <c r="P1222">
        <v>177.24199999999999</v>
      </c>
      <c r="Q1222">
        <v>177.26</v>
      </c>
      <c r="R1222">
        <v>177.28</v>
      </c>
      <c r="S1222">
        <v>178.37100000000001</v>
      </c>
      <c r="T1222">
        <v>178.38499999999999</v>
      </c>
      <c r="U1222">
        <v>178.39099999999999</v>
      </c>
      <c r="V1222">
        <v>179.45</v>
      </c>
    </row>
    <row r="1223" spans="1:22" x14ac:dyDescent="0.25">
      <c r="A1223" t="s">
        <v>309</v>
      </c>
      <c r="B1223">
        <v>1209</v>
      </c>
      <c r="C1223" t="s">
        <v>6245</v>
      </c>
      <c r="D1223" t="s">
        <v>6246</v>
      </c>
      <c r="E1223">
        <v>172.61500000000001</v>
      </c>
      <c r="F1223">
        <v>172.88800000000001</v>
      </c>
      <c r="G1223">
        <v>173.34</v>
      </c>
      <c r="H1223">
        <v>175.10499999999999</v>
      </c>
      <c r="I1223">
        <v>175.25</v>
      </c>
      <c r="J1223">
        <v>176.17</v>
      </c>
      <c r="K1223">
        <v>177.12</v>
      </c>
      <c r="L1223">
        <v>178.37200000000001</v>
      </c>
    </row>
    <row r="1224" spans="1:22" x14ac:dyDescent="0.25">
      <c r="A1224" t="s">
        <v>309</v>
      </c>
      <c r="B1224">
        <v>1210</v>
      </c>
      <c r="C1224" t="s">
        <v>6249</v>
      </c>
      <c r="D1224" t="s">
        <v>6250</v>
      </c>
      <c r="E1224">
        <v>172.51499999999999</v>
      </c>
    </row>
    <row r="1225" spans="1:22" x14ac:dyDescent="0.25">
      <c r="A1225" t="s">
        <v>309</v>
      </c>
      <c r="B1225">
        <v>1211</v>
      </c>
      <c r="C1225" t="s">
        <v>6251</v>
      </c>
      <c r="D1225" t="s">
        <v>6252</v>
      </c>
      <c r="E1225">
        <v>172.51499999999999</v>
      </c>
    </row>
    <row r="1226" spans="1:22" x14ac:dyDescent="0.25">
      <c r="A1226" t="s">
        <v>309</v>
      </c>
      <c r="B1226">
        <v>1212</v>
      </c>
      <c r="C1226" t="s">
        <v>6253</v>
      </c>
      <c r="D1226" t="s">
        <v>6254</v>
      </c>
      <c r="E1226">
        <v>172.51499999999999</v>
      </c>
    </row>
    <row r="1227" spans="1:22" x14ac:dyDescent="0.25">
      <c r="A1227" t="s">
        <v>309</v>
      </c>
      <c r="B1227">
        <v>1213</v>
      </c>
      <c r="C1227" t="s">
        <v>6255</v>
      </c>
      <c r="D1227" t="s">
        <v>6256</v>
      </c>
    </row>
    <row r="1228" spans="1:22" x14ac:dyDescent="0.25">
      <c r="A1228" t="s">
        <v>309</v>
      </c>
      <c r="B1228">
        <v>1214</v>
      </c>
      <c r="C1228" t="s">
        <v>6257</v>
      </c>
      <c r="D1228" t="s">
        <v>6258</v>
      </c>
      <c r="E1228">
        <v>172.51499999999999</v>
      </c>
    </row>
    <row r="1229" spans="1:22" x14ac:dyDescent="0.25">
      <c r="A1229" t="s">
        <v>309</v>
      </c>
      <c r="B1229">
        <v>1215</v>
      </c>
      <c r="C1229" t="s">
        <v>6259</v>
      </c>
      <c r="D1229" t="s">
        <v>6260</v>
      </c>
      <c r="E1229">
        <v>172.51499999999999</v>
      </c>
    </row>
    <row r="1230" spans="1:22" x14ac:dyDescent="0.25">
      <c r="A1230" t="s">
        <v>309</v>
      </c>
      <c r="B1230">
        <v>1216</v>
      </c>
      <c r="C1230" t="s">
        <v>6261</v>
      </c>
      <c r="D1230" t="s">
        <v>6262</v>
      </c>
      <c r="E1230">
        <v>172.51499999999999</v>
      </c>
    </row>
    <row r="1231" spans="1:22" x14ac:dyDescent="0.25">
      <c r="A1231" t="s">
        <v>309</v>
      </c>
      <c r="B1231">
        <v>1217</v>
      </c>
      <c r="C1231" t="s">
        <v>6263</v>
      </c>
      <c r="D1231" t="s">
        <v>6264</v>
      </c>
      <c r="E1231">
        <v>172.51499999999999</v>
      </c>
    </row>
    <row r="1232" spans="1:22" x14ac:dyDescent="0.25">
      <c r="A1232" t="s">
        <v>309</v>
      </c>
      <c r="B1232">
        <v>1218</v>
      </c>
      <c r="C1232" t="s">
        <v>6267</v>
      </c>
      <c r="D1232" t="s">
        <v>6268</v>
      </c>
      <c r="E1232">
        <v>172.51499999999999</v>
      </c>
    </row>
    <row r="1233" spans="1:13" x14ac:dyDescent="0.25">
      <c r="A1233" t="s">
        <v>311</v>
      </c>
      <c r="B1233">
        <v>1219</v>
      </c>
      <c r="C1233" t="s">
        <v>6269</v>
      </c>
      <c r="D1233" t="s">
        <v>6270</v>
      </c>
    </row>
    <row r="1234" spans="1:13" x14ac:dyDescent="0.25">
      <c r="A1234" t="s">
        <v>309</v>
      </c>
      <c r="B1234">
        <v>1220</v>
      </c>
      <c r="C1234" t="s">
        <v>6271</v>
      </c>
      <c r="D1234" t="s">
        <v>6272</v>
      </c>
    </row>
    <row r="1235" spans="1:13" x14ac:dyDescent="0.25">
      <c r="A1235" t="s">
        <v>309</v>
      </c>
      <c r="B1235">
        <v>1221</v>
      </c>
      <c r="C1235" t="s">
        <v>6273</v>
      </c>
      <c r="D1235" t="s">
        <v>6274</v>
      </c>
      <c r="E1235">
        <v>172.51499999999999</v>
      </c>
    </row>
    <row r="1236" spans="1:13" x14ac:dyDescent="0.25">
      <c r="A1236" t="s">
        <v>309</v>
      </c>
      <c r="B1236">
        <v>1222</v>
      </c>
      <c r="C1236" t="s">
        <v>6276</v>
      </c>
      <c r="D1236" t="s">
        <v>6277</v>
      </c>
      <c r="E1236">
        <v>172.51499999999999</v>
      </c>
    </row>
    <row r="1237" spans="1:13" x14ac:dyDescent="0.25">
      <c r="A1237" t="s">
        <v>309</v>
      </c>
      <c r="B1237">
        <v>1223</v>
      </c>
      <c r="C1237" t="s">
        <v>6278</v>
      </c>
      <c r="D1237" t="s">
        <v>6279</v>
      </c>
      <c r="E1237">
        <v>172.51499999999999</v>
      </c>
    </row>
    <row r="1238" spans="1:13" x14ac:dyDescent="0.25">
      <c r="A1238" t="s">
        <v>309</v>
      </c>
      <c r="B1238">
        <v>1224</v>
      </c>
      <c r="C1238" t="s">
        <v>6280</v>
      </c>
      <c r="D1238" t="s">
        <v>6281</v>
      </c>
    </row>
    <row r="1239" spans="1:13" x14ac:dyDescent="0.25">
      <c r="A1239" t="s">
        <v>309</v>
      </c>
      <c r="B1239">
        <v>1225</v>
      </c>
      <c r="C1239" t="s">
        <v>6282</v>
      </c>
      <c r="D1239" t="s">
        <v>6283</v>
      </c>
      <c r="E1239">
        <v>172.51499999999999</v>
      </c>
    </row>
    <row r="1240" spans="1:13" x14ac:dyDescent="0.25">
      <c r="A1240" t="s">
        <v>309</v>
      </c>
      <c r="B1240">
        <v>1226</v>
      </c>
      <c r="C1240" t="s">
        <v>6284</v>
      </c>
      <c r="D1240" t="s">
        <v>6285</v>
      </c>
      <c r="E1240">
        <v>172.51499999999999</v>
      </c>
    </row>
    <row r="1241" spans="1:13" x14ac:dyDescent="0.25">
      <c r="A1241" t="s">
        <v>309</v>
      </c>
      <c r="B1241">
        <v>1227</v>
      </c>
      <c r="C1241" t="s">
        <v>6286</v>
      </c>
      <c r="D1241" t="s">
        <v>6287</v>
      </c>
      <c r="E1241">
        <v>172.51499999999999</v>
      </c>
    </row>
    <row r="1242" spans="1:13" x14ac:dyDescent="0.25">
      <c r="A1242" t="s">
        <v>309</v>
      </c>
      <c r="B1242">
        <v>1228</v>
      </c>
      <c r="C1242" t="s">
        <v>6288</v>
      </c>
      <c r="D1242" t="s">
        <v>6289</v>
      </c>
      <c r="E1242">
        <v>172.51499999999999</v>
      </c>
    </row>
    <row r="1243" spans="1:13" x14ac:dyDescent="0.25">
      <c r="A1243" t="s">
        <v>309</v>
      </c>
      <c r="B1243">
        <v>1229</v>
      </c>
      <c r="C1243" t="s">
        <v>6290</v>
      </c>
      <c r="D1243" t="s">
        <v>6291</v>
      </c>
      <c r="E1243">
        <v>172.51499999999999</v>
      </c>
    </row>
    <row r="1244" spans="1:13" x14ac:dyDescent="0.25">
      <c r="A1244" t="s">
        <v>309</v>
      </c>
      <c r="B1244">
        <v>1230</v>
      </c>
      <c r="C1244" t="s">
        <v>6292</v>
      </c>
      <c r="D1244" t="s">
        <v>6293</v>
      </c>
      <c r="E1244">
        <v>175.10499999999999</v>
      </c>
      <c r="F1244">
        <v>175.3</v>
      </c>
      <c r="G1244">
        <v>175.38</v>
      </c>
      <c r="H1244">
        <v>175.39</v>
      </c>
      <c r="I1244">
        <v>176.17</v>
      </c>
      <c r="J1244">
        <v>177.12100000000001</v>
      </c>
      <c r="K1244">
        <v>177.15799999999999</v>
      </c>
      <c r="L1244">
        <v>177.24100000000001</v>
      </c>
      <c r="M1244">
        <v>177.26</v>
      </c>
    </row>
    <row r="1245" spans="1:13" x14ac:dyDescent="0.25">
      <c r="A1245" t="s">
        <v>309</v>
      </c>
      <c r="B1245">
        <v>1231</v>
      </c>
      <c r="C1245" t="s">
        <v>6302</v>
      </c>
      <c r="D1245" t="s">
        <v>6303</v>
      </c>
      <c r="E1245">
        <v>172.51499999999999</v>
      </c>
    </row>
    <row r="1246" spans="1:13" x14ac:dyDescent="0.25">
      <c r="A1246" t="s">
        <v>309</v>
      </c>
      <c r="B1246">
        <v>1232</v>
      </c>
      <c r="C1246" t="s">
        <v>6304</v>
      </c>
      <c r="D1246" t="s">
        <v>6305</v>
      </c>
      <c r="E1246">
        <v>172.51499999999999</v>
      </c>
    </row>
    <row r="1247" spans="1:13" x14ac:dyDescent="0.25">
      <c r="A1247" t="s">
        <v>309</v>
      </c>
      <c r="B1247">
        <v>1233</v>
      </c>
      <c r="C1247" t="s">
        <v>6308</v>
      </c>
      <c r="D1247" t="s">
        <v>6309</v>
      </c>
      <c r="E1247">
        <v>172.51499999999999</v>
      </c>
    </row>
    <row r="1248" spans="1:13" x14ac:dyDescent="0.25">
      <c r="A1248" t="s">
        <v>309</v>
      </c>
      <c r="B1248">
        <v>1234</v>
      </c>
      <c r="C1248" t="s">
        <v>6310</v>
      </c>
      <c r="D1248" s="1" t="s">
        <v>15507</v>
      </c>
      <c r="E1248">
        <v>172.51499999999999</v>
      </c>
    </row>
    <row r="1249" spans="1:5" x14ac:dyDescent="0.25">
      <c r="A1249" t="s">
        <v>309</v>
      </c>
      <c r="B1249">
        <v>1235</v>
      </c>
      <c r="C1249" t="s">
        <v>6313</v>
      </c>
      <c r="D1249" t="s">
        <v>6314</v>
      </c>
    </row>
    <row r="1250" spans="1:5" x14ac:dyDescent="0.25">
      <c r="A1250" t="s">
        <v>309</v>
      </c>
      <c r="B1250">
        <v>1236</v>
      </c>
      <c r="C1250" t="s">
        <v>6315</v>
      </c>
      <c r="D1250" t="s">
        <v>6316</v>
      </c>
      <c r="E1250">
        <v>172.51499999999999</v>
      </c>
    </row>
    <row r="1251" spans="1:5" x14ac:dyDescent="0.25">
      <c r="A1251" t="s">
        <v>309</v>
      </c>
      <c r="B1251">
        <v>1237</v>
      </c>
      <c r="C1251" t="s">
        <v>6317</v>
      </c>
      <c r="D1251" t="s">
        <v>6318</v>
      </c>
      <c r="E1251">
        <v>172.51499999999999</v>
      </c>
    </row>
    <row r="1252" spans="1:5" x14ac:dyDescent="0.25">
      <c r="A1252" t="s">
        <v>309</v>
      </c>
      <c r="B1252">
        <v>1238</v>
      </c>
      <c r="C1252" t="s">
        <v>6322</v>
      </c>
      <c r="D1252" t="s">
        <v>6323</v>
      </c>
      <c r="E1252">
        <v>172.51499999999999</v>
      </c>
    </row>
    <row r="1253" spans="1:5" x14ac:dyDescent="0.25">
      <c r="A1253" t="s">
        <v>309</v>
      </c>
      <c r="B1253">
        <v>1239</v>
      </c>
      <c r="C1253" t="s">
        <v>6324</v>
      </c>
      <c r="D1253" t="s">
        <v>6325</v>
      </c>
    </row>
    <row r="1254" spans="1:5" x14ac:dyDescent="0.25">
      <c r="A1254" t="s">
        <v>309</v>
      </c>
      <c r="B1254">
        <v>1240</v>
      </c>
      <c r="C1254" t="s">
        <v>6326</v>
      </c>
      <c r="D1254" t="s">
        <v>6327</v>
      </c>
      <c r="E1254">
        <v>172.32</v>
      </c>
    </row>
    <row r="1255" spans="1:5" x14ac:dyDescent="0.25">
      <c r="A1255" t="s">
        <v>309</v>
      </c>
      <c r="B1255">
        <v>1241</v>
      </c>
      <c r="C1255" t="s">
        <v>6328</v>
      </c>
      <c r="D1255" t="s">
        <v>6329</v>
      </c>
      <c r="E1255">
        <v>172.51499999999999</v>
      </c>
    </row>
    <row r="1256" spans="1:5" x14ac:dyDescent="0.25">
      <c r="A1256" t="s">
        <v>309</v>
      </c>
      <c r="B1256">
        <v>1242</v>
      </c>
      <c r="C1256" t="s">
        <v>6330</v>
      </c>
      <c r="D1256" t="s">
        <v>6331</v>
      </c>
    </row>
    <row r="1257" spans="1:5" x14ac:dyDescent="0.25">
      <c r="A1257" t="s">
        <v>309</v>
      </c>
      <c r="B1257">
        <v>1243</v>
      </c>
      <c r="C1257" t="s">
        <v>6332</v>
      </c>
      <c r="D1257" t="s">
        <v>6333</v>
      </c>
      <c r="E1257">
        <v>172.51499999999999</v>
      </c>
    </row>
    <row r="1258" spans="1:5" x14ac:dyDescent="0.25">
      <c r="A1258" t="s">
        <v>309</v>
      </c>
      <c r="B1258">
        <v>1244</v>
      </c>
      <c r="C1258" t="s">
        <v>6334</v>
      </c>
      <c r="D1258" t="s">
        <v>6335</v>
      </c>
      <c r="E1258">
        <v>172.51499999999999</v>
      </c>
    </row>
    <row r="1259" spans="1:5" x14ac:dyDescent="0.25">
      <c r="A1259" t="s">
        <v>309</v>
      </c>
      <c r="B1259">
        <v>1245</v>
      </c>
      <c r="C1259" t="s">
        <v>6336</v>
      </c>
      <c r="D1259" t="s">
        <v>6337</v>
      </c>
      <c r="E1259">
        <v>172.51499999999999</v>
      </c>
    </row>
    <row r="1260" spans="1:5" x14ac:dyDescent="0.25">
      <c r="A1260" t="s">
        <v>309</v>
      </c>
      <c r="B1260">
        <v>1246</v>
      </c>
      <c r="C1260" t="s">
        <v>6340</v>
      </c>
      <c r="D1260" t="s">
        <v>6341</v>
      </c>
    </row>
    <row r="1261" spans="1:5" x14ac:dyDescent="0.25">
      <c r="A1261" t="s">
        <v>309</v>
      </c>
      <c r="B1261">
        <v>1247</v>
      </c>
      <c r="C1261" t="s">
        <v>6342</v>
      </c>
      <c r="D1261" t="s">
        <v>6343</v>
      </c>
    </row>
    <row r="1262" spans="1:5" x14ac:dyDescent="0.25">
      <c r="A1262" t="s">
        <v>309</v>
      </c>
      <c r="B1262">
        <v>1248</v>
      </c>
      <c r="C1262" t="s">
        <v>6368</v>
      </c>
      <c r="D1262" t="s">
        <v>6369</v>
      </c>
    </row>
    <row r="1263" spans="1:5" x14ac:dyDescent="0.25">
      <c r="A1263" t="s">
        <v>309</v>
      </c>
      <c r="B1263">
        <v>1249</v>
      </c>
      <c r="C1263" t="s">
        <v>6350</v>
      </c>
      <c r="D1263" t="s">
        <v>6351</v>
      </c>
      <c r="E1263">
        <v>172.51499999999999</v>
      </c>
    </row>
    <row r="1264" spans="1:5" x14ac:dyDescent="0.25">
      <c r="A1264" t="s">
        <v>309</v>
      </c>
      <c r="B1264">
        <v>1250</v>
      </c>
      <c r="C1264" t="s">
        <v>6354</v>
      </c>
      <c r="D1264" t="s">
        <v>6355</v>
      </c>
    </row>
    <row r="1265" spans="1:5" x14ac:dyDescent="0.25">
      <c r="A1265" t="s">
        <v>309</v>
      </c>
      <c r="B1265">
        <v>1251</v>
      </c>
      <c r="C1265" t="s">
        <v>6356</v>
      </c>
      <c r="D1265" t="s">
        <v>6357</v>
      </c>
    </row>
    <row r="1266" spans="1:5" x14ac:dyDescent="0.25">
      <c r="A1266" t="s">
        <v>309</v>
      </c>
      <c r="B1266">
        <v>1252</v>
      </c>
      <c r="C1266" t="s">
        <v>6358</v>
      </c>
      <c r="D1266" t="s">
        <v>6359</v>
      </c>
    </row>
    <row r="1267" spans="1:5" x14ac:dyDescent="0.25">
      <c r="A1267" t="s">
        <v>309</v>
      </c>
      <c r="B1267">
        <v>1253</v>
      </c>
      <c r="C1267" t="s">
        <v>6362</v>
      </c>
      <c r="D1267" t="s">
        <v>6363</v>
      </c>
    </row>
    <row r="1268" spans="1:5" x14ac:dyDescent="0.25">
      <c r="A1268" t="s">
        <v>309</v>
      </c>
      <c r="B1268">
        <v>1254</v>
      </c>
      <c r="C1268" t="s">
        <v>6366</v>
      </c>
      <c r="D1268" t="s">
        <v>6367</v>
      </c>
      <c r="E1268">
        <v>172.51499999999999</v>
      </c>
    </row>
    <row r="1269" spans="1:5" x14ac:dyDescent="0.25">
      <c r="A1269" t="s">
        <v>309</v>
      </c>
      <c r="B1269">
        <v>1255</v>
      </c>
      <c r="C1269" t="s">
        <v>6364</v>
      </c>
      <c r="D1269" t="s">
        <v>6365</v>
      </c>
      <c r="E1269">
        <v>172.51499999999999</v>
      </c>
    </row>
    <row r="1270" spans="1:5" x14ac:dyDescent="0.25">
      <c r="A1270" t="s">
        <v>309</v>
      </c>
      <c r="B1270">
        <v>1256</v>
      </c>
      <c r="C1270" t="s">
        <v>6372</v>
      </c>
      <c r="D1270" t="s">
        <v>6373</v>
      </c>
      <c r="E1270">
        <v>172.51499999999999</v>
      </c>
    </row>
    <row r="1271" spans="1:5" x14ac:dyDescent="0.25">
      <c r="A1271" t="s">
        <v>309</v>
      </c>
      <c r="B1271">
        <v>1257</v>
      </c>
      <c r="C1271" t="s">
        <v>6370</v>
      </c>
      <c r="D1271" t="s">
        <v>6371</v>
      </c>
      <c r="E1271">
        <v>172.51499999999999</v>
      </c>
    </row>
    <row r="1272" spans="1:5" x14ac:dyDescent="0.25">
      <c r="A1272" t="s">
        <v>309</v>
      </c>
      <c r="B1272">
        <v>1258</v>
      </c>
      <c r="C1272" t="s">
        <v>6374</v>
      </c>
      <c r="D1272" t="s">
        <v>6375</v>
      </c>
      <c r="E1272">
        <v>172.51499999999999</v>
      </c>
    </row>
    <row r="1273" spans="1:5" x14ac:dyDescent="0.25">
      <c r="A1273" t="s">
        <v>309</v>
      </c>
      <c r="B1273">
        <v>1259</v>
      </c>
      <c r="C1273" t="s">
        <v>6376</v>
      </c>
      <c r="D1273" t="s">
        <v>6377</v>
      </c>
      <c r="E1273">
        <v>172.51499999999999</v>
      </c>
    </row>
    <row r="1274" spans="1:5" x14ac:dyDescent="0.25">
      <c r="A1274" t="s">
        <v>309</v>
      </c>
      <c r="B1274">
        <v>1260</v>
      </c>
      <c r="C1274" t="s">
        <v>6378</v>
      </c>
      <c r="D1274" t="s">
        <v>6379</v>
      </c>
      <c r="E1274">
        <v>172.51499999999999</v>
      </c>
    </row>
    <row r="1275" spans="1:5" x14ac:dyDescent="0.25">
      <c r="A1275" t="s">
        <v>309</v>
      </c>
      <c r="B1275">
        <v>1261</v>
      </c>
      <c r="C1275" t="s">
        <v>6380</v>
      </c>
      <c r="D1275" t="s">
        <v>6381</v>
      </c>
      <c r="E1275">
        <v>172.51499999999999</v>
      </c>
    </row>
    <row r="1276" spans="1:5" x14ac:dyDescent="0.25">
      <c r="A1276" t="s">
        <v>309</v>
      </c>
      <c r="B1276">
        <v>1262</v>
      </c>
      <c r="C1276" t="s">
        <v>6382</v>
      </c>
      <c r="D1276" t="s">
        <v>6383</v>
      </c>
      <c r="E1276">
        <v>172.51499999999999</v>
      </c>
    </row>
    <row r="1277" spans="1:5" x14ac:dyDescent="0.25">
      <c r="A1277" t="s">
        <v>309</v>
      </c>
      <c r="B1277">
        <v>1263</v>
      </c>
      <c r="C1277" t="s">
        <v>6384</v>
      </c>
      <c r="D1277" t="s">
        <v>6385</v>
      </c>
      <c r="E1277">
        <v>172.51499999999999</v>
      </c>
    </row>
    <row r="1278" spans="1:5" x14ac:dyDescent="0.25">
      <c r="A1278" t="s">
        <v>309</v>
      </c>
      <c r="B1278">
        <v>1264</v>
      </c>
      <c r="C1278" t="s">
        <v>6386</v>
      </c>
      <c r="D1278" t="s">
        <v>6387</v>
      </c>
      <c r="E1278">
        <v>172.51499999999999</v>
      </c>
    </row>
    <row r="1279" spans="1:5" x14ac:dyDescent="0.25">
      <c r="A1279" t="s">
        <v>309</v>
      </c>
      <c r="B1279">
        <v>1265</v>
      </c>
      <c r="C1279" t="s">
        <v>6388</v>
      </c>
      <c r="D1279" t="s">
        <v>6389</v>
      </c>
      <c r="E1279">
        <v>172.51499999999999</v>
      </c>
    </row>
    <row r="1280" spans="1:5" x14ac:dyDescent="0.25">
      <c r="A1280" t="s">
        <v>309</v>
      </c>
      <c r="B1280">
        <v>1266</v>
      </c>
      <c r="C1280" t="s">
        <v>6390</v>
      </c>
      <c r="D1280" t="s">
        <v>6391</v>
      </c>
      <c r="E1280">
        <v>172.51499999999999</v>
      </c>
    </row>
    <row r="1281" spans="1:7" x14ac:dyDescent="0.25">
      <c r="A1281" t="s">
        <v>309</v>
      </c>
      <c r="B1281">
        <v>1267</v>
      </c>
      <c r="C1281" t="s">
        <v>6392</v>
      </c>
      <c r="D1281" s="1" t="s">
        <v>15502</v>
      </c>
      <c r="E1281">
        <v>172.51499999999999</v>
      </c>
    </row>
    <row r="1282" spans="1:7" x14ac:dyDescent="0.25">
      <c r="A1282" t="s">
        <v>309</v>
      </c>
      <c r="B1282">
        <v>1268</v>
      </c>
      <c r="C1282" t="s">
        <v>6393</v>
      </c>
      <c r="D1282" t="s">
        <v>6394</v>
      </c>
      <c r="E1282">
        <v>172.51499999999999</v>
      </c>
    </row>
    <row r="1283" spans="1:7" x14ac:dyDescent="0.25">
      <c r="A1283" t="s">
        <v>315</v>
      </c>
      <c r="B1283">
        <v>1269</v>
      </c>
      <c r="C1283" t="s">
        <v>6352</v>
      </c>
      <c r="D1283" t="s">
        <v>6353</v>
      </c>
    </row>
    <row r="1284" spans="1:7" x14ac:dyDescent="0.25">
      <c r="A1284" t="s">
        <v>309</v>
      </c>
      <c r="B1284">
        <v>1270</v>
      </c>
      <c r="C1284" t="s">
        <v>6397</v>
      </c>
      <c r="D1284" t="s">
        <v>6398</v>
      </c>
      <c r="E1284">
        <v>172.51499999999999</v>
      </c>
    </row>
    <row r="1285" spans="1:7" x14ac:dyDescent="0.25">
      <c r="A1285" t="s">
        <v>309</v>
      </c>
      <c r="B1285">
        <v>1271</v>
      </c>
      <c r="C1285" t="s">
        <v>6421</v>
      </c>
      <c r="D1285" t="s">
        <v>6422</v>
      </c>
      <c r="E1285">
        <v>172.51499999999999</v>
      </c>
      <c r="F1285">
        <v>175.3</v>
      </c>
      <c r="G1285">
        <v>175.32</v>
      </c>
    </row>
    <row r="1286" spans="1:7" x14ac:dyDescent="0.25">
      <c r="A1286" t="s">
        <v>309</v>
      </c>
      <c r="B1286">
        <v>1272</v>
      </c>
      <c r="C1286" t="s">
        <v>6423</v>
      </c>
      <c r="D1286" t="s">
        <v>6424</v>
      </c>
      <c r="E1286">
        <v>172.51499999999999</v>
      </c>
      <c r="F1286">
        <v>175.3</v>
      </c>
      <c r="G1286">
        <v>175.32</v>
      </c>
    </row>
    <row r="1287" spans="1:7" x14ac:dyDescent="0.25">
      <c r="A1287" t="s">
        <v>309</v>
      </c>
      <c r="B1287">
        <v>1273</v>
      </c>
      <c r="C1287" t="s">
        <v>6429</v>
      </c>
      <c r="D1287" t="s">
        <v>6430</v>
      </c>
      <c r="E1287">
        <v>172.51499999999999</v>
      </c>
    </row>
    <row r="1288" spans="1:7" x14ac:dyDescent="0.25">
      <c r="A1288" t="s">
        <v>315</v>
      </c>
      <c r="B1288">
        <v>1274</v>
      </c>
      <c r="C1288" t="s">
        <v>6433</v>
      </c>
      <c r="D1288" t="s">
        <v>6434</v>
      </c>
      <c r="E1288">
        <v>172.51499999999999</v>
      </c>
    </row>
    <row r="1289" spans="1:7" x14ac:dyDescent="0.25">
      <c r="A1289" t="s">
        <v>309</v>
      </c>
      <c r="B1289">
        <v>1275</v>
      </c>
      <c r="C1289" t="s">
        <v>6441</v>
      </c>
      <c r="D1289" t="s">
        <v>6442</v>
      </c>
      <c r="E1289">
        <v>172.51499999999999</v>
      </c>
    </row>
    <row r="1290" spans="1:7" x14ac:dyDescent="0.25">
      <c r="A1290" t="s">
        <v>309</v>
      </c>
      <c r="B1290">
        <v>1276</v>
      </c>
      <c r="C1290" t="s">
        <v>6443</v>
      </c>
      <c r="D1290" t="s">
        <v>6444</v>
      </c>
      <c r="E1290">
        <v>172.51499999999999</v>
      </c>
    </row>
    <row r="1291" spans="1:7" x14ac:dyDescent="0.25">
      <c r="A1291" t="s">
        <v>315</v>
      </c>
      <c r="B1291">
        <v>1277</v>
      </c>
      <c r="C1291" t="s">
        <v>6445</v>
      </c>
      <c r="D1291" t="s">
        <v>6446</v>
      </c>
      <c r="E1291">
        <v>172.51499999999999</v>
      </c>
    </row>
    <row r="1292" spans="1:7" x14ac:dyDescent="0.25">
      <c r="A1292" t="s">
        <v>315</v>
      </c>
      <c r="B1292">
        <v>1278</v>
      </c>
      <c r="C1292" t="s">
        <v>6447</v>
      </c>
      <c r="D1292" t="s">
        <v>6448</v>
      </c>
      <c r="E1292">
        <v>172.51499999999999</v>
      </c>
    </row>
    <row r="1293" spans="1:7" x14ac:dyDescent="0.25">
      <c r="A1293" t="s">
        <v>309</v>
      </c>
      <c r="B1293">
        <v>1279</v>
      </c>
      <c r="C1293" t="s">
        <v>6451</v>
      </c>
      <c r="D1293" t="s">
        <v>6452</v>
      </c>
      <c r="E1293">
        <v>172.51499999999999</v>
      </c>
    </row>
    <row r="1294" spans="1:7" x14ac:dyDescent="0.25">
      <c r="A1294" t="s">
        <v>309</v>
      </c>
      <c r="B1294">
        <v>1280</v>
      </c>
      <c r="C1294" t="s">
        <v>6455</v>
      </c>
      <c r="D1294" t="s">
        <v>6456</v>
      </c>
      <c r="E1294">
        <v>182.6</v>
      </c>
    </row>
    <row r="1295" spans="1:7" x14ac:dyDescent="0.25">
      <c r="A1295" t="s">
        <v>309</v>
      </c>
      <c r="B1295">
        <v>1281</v>
      </c>
      <c r="C1295" t="s">
        <v>6459</v>
      </c>
      <c r="D1295" t="s">
        <v>6460</v>
      </c>
      <c r="E1295">
        <v>172.51499999999999</v>
      </c>
    </row>
    <row r="1296" spans="1:7" x14ac:dyDescent="0.25">
      <c r="A1296" t="s">
        <v>309</v>
      </c>
      <c r="B1296">
        <v>1282</v>
      </c>
      <c r="C1296" t="s">
        <v>6461</v>
      </c>
      <c r="D1296" s="1" t="s">
        <v>15504</v>
      </c>
      <c r="E1296">
        <v>172.51499999999999</v>
      </c>
    </row>
    <row r="1297" spans="1:22" x14ac:dyDescent="0.25">
      <c r="A1297" t="s">
        <v>309</v>
      </c>
      <c r="B1297">
        <v>1283</v>
      </c>
      <c r="C1297" t="s">
        <v>6472</v>
      </c>
      <c r="D1297" s="1" t="s">
        <v>15539</v>
      </c>
      <c r="E1297">
        <v>172.255</v>
      </c>
      <c r="F1297">
        <v>173.315</v>
      </c>
      <c r="G1297">
        <v>175.10499999999999</v>
      </c>
      <c r="H1297">
        <v>176.17</v>
      </c>
      <c r="I1297">
        <v>176.18</v>
      </c>
    </row>
    <row r="1298" spans="1:22" x14ac:dyDescent="0.25">
      <c r="A1298" t="s">
        <v>315</v>
      </c>
      <c r="B1298">
        <v>1284</v>
      </c>
      <c r="C1298" t="s">
        <v>6477</v>
      </c>
      <c r="D1298" s="1" t="s">
        <v>15538</v>
      </c>
      <c r="E1298">
        <v>173.31</v>
      </c>
      <c r="F1298">
        <v>173.34</v>
      </c>
      <c r="G1298">
        <v>173.73</v>
      </c>
      <c r="H1298">
        <v>175.10499999999999</v>
      </c>
      <c r="I1298">
        <v>176.17</v>
      </c>
      <c r="J1298">
        <v>176.18</v>
      </c>
      <c r="K1298">
        <v>176.2</v>
      </c>
      <c r="L1298">
        <v>177.12</v>
      </c>
      <c r="M1298">
        <v>177.12100000000001</v>
      </c>
    </row>
    <row r="1299" spans="1:22" x14ac:dyDescent="0.25">
      <c r="A1299" t="s">
        <v>309</v>
      </c>
      <c r="B1299">
        <v>1285</v>
      </c>
      <c r="C1299" t="s">
        <v>6487</v>
      </c>
      <c r="D1299" t="s">
        <v>298</v>
      </c>
      <c r="E1299">
        <v>172.21</v>
      </c>
      <c r="F1299">
        <v>172.82</v>
      </c>
      <c r="G1299">
        <v>173.31</v>
      </c>
      <c r="H1299">
        <v>173.34</v>
      </c>
      <c r="I1299">
        <v>175.10499999999999</v>
      </c>
      <c r="J1299">
        <v>175.3</v>
      </c>
      <c r="K1299">
        <v>176.18</v>
      </c>
      <c r="L1299">
        <v>178.375</v>
      </c>
      <c r="M1299">
        <v>73.099999999999994</v>
      </c>
    </row>
    <row r="1300" spans="1:22" x14ac:dyDescent="0.25">
      <c r="A1300" t="s">
        <v>309</v>
      </c>
      <c r="B1300">
        <v>1286</v>
      </c>
      <c r="C1300" t="s">
        <v>6485</v>
      </c>
      <c r="D1300" t="s">
        <v>6486</v>
      </c>
      <c r="E1300">
        <v>172.61500000000001</v>
      </c>
      <c r="F1300">
        <v>173.2</v>
      </c>
      <c r="G1300">
        <v>175.3</v>
      </c>
      <c r="H1300">
        <v>176.18</v>
      </c>
      <c r="I1300">
        <v>176.2</v>
      </c>
      <c r="J1300">
        <v>176.21</v>
      </c>
      <c r="K1300">
        <v>177.12</v>
      </c>
      <c r="L1300">
        <v>177.13900000000001</v>
      </c>
      <c r="M1300">
        <v>177.1395</v>
      </c>
      <c r="N1300">
        <v>177.15199999999999</v>
      </c>
      <c r="O1300">
        <v>177.16149999999999</v>
      </c>
      <c r="P1300">
        <v>177.16200000000001</v>
      </c>
      <c r="Q1300">
        <v>177.221</v>
      </c>
      <c r="R1300">
        <v>177.26</v>
      </c>
      <c r="S1300">
        <v>178.10050000000001</v>
      </c>
      <c r="T1300">
        <v>178.357</v>
      </c>
      <c r="U1300">
        <v>178.38499999999999</v>
      </c>
      <c r="V1300">
        <v>179.45</v>
      </c>
    </row>
    <row r="1301" spans="1:22" x14ac:dyDescent="0.25">
      <c r="A1301" t="s">
        <v>309</v>
      </c>
      <c r="B1301">
        <v>1287</v>
      </c>
      <c r="C1301" t="s">
        <v>6490</v>
      </c>
      <c r="D1301" t="s">
        <v>6491</v>
      </c>
      <c r="E1301">
        <v>172.26</v>
      </c>
      <c r="F1301">
        <v>175.10499999999999</v>
      </c>
      <c r="G1301">
        <v>175.125</v>
      </c>
      <c r="H1301">
        <v>176.17</v>
      </c>
      <c r="I1301">
        <v>176.18</v>
      </c>
      <c r="J1301">
        <v>176.2</v>
      </c>
      <c r="K1301">
        <v>176.21</v>
      </c>
      <c r="L1301">
        <v>177.12</v>
      </c>
      <c r="M1301">
        <v>177.16200000000001</v>
      </c>
      <c r="N1301">
        <v>177.28</v>
      </c>
    </row>
    <row r="1302" spans="1:22" x14ac:dyDescent="0.25">
      <c r="A1302" t="s">
        <v>309</v>
      </c>
      <c r="B1302">
        <v>1288</v>
      </c>
      <c r="C1302" t="s">
        <v>6494</v>
      </c>
      <c r="D1302" t="s">
        <v>6495</v>
      </c>
      <c r="E1302">
        <v>169.11500000000001</v>
      </c>
      <c r="F1302">
        <v>169.14</v>
      </c>
      <c r="G1302">
        <v>169.15</v>
      </c>
      <c r="H1302">
        <v>172.85400000000001</v>
      </c>
      <c r="I1302">
        <v>73.849999999999994</v>
      </c>
    </row>
    <row r="1303" spans="1:22" x14ac:dyDescent="0.25">
      <c r="A1303" t="s">
        <v>309</v>
      </c>
      <c r="B1303">
        <v>1289</v>
      </c>
      <c r="C1303" t="s">
        <v>6498</v>
      </c>
      <c r="D1303" t="s">
        <v>6499</v>
      </c>
      <c r="E1303">
        <v>172.61500000000001</v>
      </c>
      <c r="F1303">
        <v>175.10499999999999</v>
      </c>
      <c r="G1303">
        <v>175.125</v>
      </c>
      <c r="H1303">
        <v>175.3</v>
      </c>
      <c r="I1303">
        <v>176.18</v>
      </c>
      <c r="J1303">
        <v>177.12</v>
      </c>
      <c r="K1303">
        <v>177.12100000000001</v>
      </c>
      <c r="L1303">
        <v>177.13900000000001</v>
      </c>
      <c r="M1303">
        <v>177.142</v>
      </c>
      <c r="N1303">
        <v>177.28</v>
      </c>
      <c r="O1303">
        <v>178.10050000000001</v>
      </c>
      <c r="P1303">
        <v>178.101</v>
      </c>
      <c r="Q1303">
        <v>178.357</v>
      </c>
      <c r="R1303">
        <v>178.374</v>
      </c>
      <c r="S1303">
        <v>178.39099999999999</v>
      </c>
    </row>
    <row r="1304" spans="1:22" x14ac:dyDescent="0.25">
      <c r="A1304" t="s">
        <v>309</v>
      </c>
      <c r="B1304">
        <v>1290</v>
      </c>
      <c r="C1304" t="s">
        <v>6500</v>
      </c>
      <c r="D1304" t="s">
        <v>6501</v>
      </c>
      <c r="E1304">
        <v>172.51499999999999</v>
      </c>
      <c r="F1304">
        <v>175.3</v>
      </c>
      <c r="G1304">
        <v>177.26</v>
      </c>
    </row>
    <row r="1305" spans="1:22" x14ac:dyDescent="0.25">
      <c r="A1305" t="s">
        <v>309</v>
      </c>
      <c r="B1305">
        <v>1291</v>
      </c>
      <c r="C1305" t="s">
        <v>6510</v>
      </c>
      <c r="D1305" s="1" t="s">
        <v>15541</v>
      </c>
    </row>
    <row r="1306" spans="1:22" x14ac:dyDescent="0.25">
      <c r="A1306" t="s">
        <v>309</v>
      </c>
      <c r="B1306">
        <v>1292</v>
      </c>
      <c r="C1306" t="s">
        <v>6511</v>
      </c>
      <c r="D1306" t="s">
        <v>6512</v>
      </c>
      <c r="E1306">
        <v>173.34</v>
      </c>
      <c r="F1306">
        <v>176.2</v>
      </c>
    </row>
    <row r="1307" spans="1:22" x14ac:dyDescent="0.25">
      <c r="A1307" t="s">
        <v>309</v>
      </c>
      <c r="B1307">
        <v>1293</v>
      </c>
      <c r="C1307" t="s">
        <v>6513</v>
      </c>
      <c r="D1307" t="s">
        <v>6514</v>
      </c>
      <c r="E1307">
        <v>173.34</v>
      </c>
      <c r="F1307">
        <v>175.10499999999999</v>
      </c>
    </row>
    <row r="1308" spans="1:22" x14ac:dyDescent="0.25">
      <c r="A1308" t="s">
        <v>309</v>
      </c>
      <c r="B1308">
        <v>1294</v>
      </c>
      <c r="C1308" t="s">
        <v>6515</v>
      </c>
      <c r="D1308" t="s">
        <v>6516</v>
      </c>
      <c r="E1308">
        <v>173.31</v>
      </c>
      <c r="F1308">
        <v>173.34</v>
      </c>
      <c r="G1308">
        <v>175.10499999999999</v>
      </c>
      <c r="H1308">
        <v>175.3</v>
      </c>
      <c r="I1308">
        <v>177.16800000000001</v>
      </c>
      <c r="J1308">
        <v>178.374</v>
      </c>
    </row>
    <row r="1309" spans="1:22" x14ac:dyDescent="0.25">
      <c r="A1309" t="s">
        <v>309</v>
      </c>
      <c r="B1309">
        <v>1295</v>
      </c>
      <c r="C1309" t="s">
        <v>6517</v>
      </c>
      <c r="D1309" t="s">
        <v>6518</v>
      </c>
      <c r="E1309">
        <v>172.51499999999999</v>
      </c>
      <c r="F1309">
        <v>173.31</v>
      </c>
      <c r="G1309">
        <v>175.10499999999999</v>
      </c>
      <c r="H1309">
        <v>178.34</v>
      </c>
    </row>
    <row r="1310" spans="1:22" x14ac:dyDescent="0.25">
      <c r="A1310" t="s">
        <v>309</v>
      </c>
      <c r="B1310">
        <v>1296</v>
      </c>
      <c r="C1310" t="s">
        <v>6519</v>
      </c>
      <c r="D1310" t="s">
        <v>6520</v>
      </c>
      <c r="E1310">
        <v>172.51499999999999</v>
      </c>
      <c r="F1310">
        <v>172.83600000000001</v>
      </c>
      <c r="G1310">
        <v>172.83799999999999</v>
      </c>
      <c r="H1310">
        <v>172.84</v>
      </c>
      <c r="I1310">
        <v>172.84200000000001</v>
      </c>
      <c r="J1310">
        <v>173.31</v>
      </c>
      <c r="K1310">
        <v>173.34</v>
      </c>
      <c r="L1310">
        <v>175.10499999999999</v>
      </c>
      <c r="M1310">
        <v>178.34</v>
      </c>
      <c r="N1310">
        <v>73.100099999999998</v>
      </c>
    </row>
    <row r="1311" spans="1:22" x14ac:dyDescent="0.25">
      <c r="A1311" t="s">
        <v>309</v>
      </c>
      <c r="B1311">
        <v>1297</v>
      </c>
      <c r="C1311" t="s">
        <v>6521</v>
      </c>
      <c r="D1311" t="s">
        <v>6522</v>
      </c>
      <c r="E1311">
        <v>172.83600000000001</v>
      </c>
      <c r="F1311">
        <v>172.83799999999999</v>
      </c>
      <c r="G1311">
        <v>172.84</v>
      </c>
      <c r="H1311">
        <v>172.84200000000001</v>
      </c>
      <c r="I1311">
        <v>173.34</v>
      </c>
      <c r="J1311">
        <v>178.34</v>
      </c>
      <c r="K1311">
        <v>73.100099999999998</v>
      </c>
    </row>
    <row r="1312" spans="1:22" x14ac:dyDescent="0.25">
      <c r="A1312" t="s">
        <v>309</v>
      </c>
      <c r="B1312">
        <v>1298</v>
      </c>
      <c r="C1312" t="s">
        <v>6523</v>
      </c>
      <c r="D1312" t="s">
        <v>6524</v>
      </c>
      <c r="E1312">
        <v>172.51499999999999</v>
      </c>
      <c r="F1312">
        <v>172.83600000000001</v>
      </c>
      <c r="G1312">
        <v>172.83799999999999</v>
      </c>
      <c r="H1312">
        <v>172.84</v>
      </c>
      <c r="I1312">
        <v>172.84200000000001</v>
      </c>
      <c r="J1312">
        <v>173.34</v>
      </c>
      <c r="K1312">
        <v>175.10499999999999</v>
      </c>
      <c r="L1312">
        <v>176.18</v>
      </c>
      <c r="M1312">
        <v>178.34</v>
      </c>
      <c r="N1312">
        <v>573.86</v>
      </c>
      <c r="O1312">
        <v>73.099999999999994</v>
      </c>
      <c r="P1312">
        <v>73.100099999999998</v>
      </c>
    </row>
    <row r="1313" spans="1:16" x14ac:dyDescent="0.25">
      <c r="A1313" t="s">
        <v>309</v>
      </c>
      <c r="B1313">
        <v>1299</v>
      </c>
      <c r="C1313" t="s">
        <v>6527</v>
      </c>
      <c r="D1313" t="s">
        <v>6528</v>
      </c>
      <c r="E1313">
        <v>172.61500000000001</v>
      </c>
      <c r="F1313">
        <v>175.10499999999999</v>
      </c>
      <c r="G1313">
        <v>175.3</v>
      </c>
      <c r="H1313">
        <v>175.32</v>
      </c>
      <c r="I1313">
        <v>176.17</v>
      </c>
      <c r="J1313">
        <v>176.18</v>
      </c>
      <c r="K1313">
        <v>177.12</v>
      </c>
      <c r="L1313">
        <v>177.226</v>
      </c>
      <c r="M1313">
        <v>177.28</v>
      </c>
      <c r="N1313">
        <v>181.3</v>
      </c>
      <c r="O1313">
        <v>73.099999999999994</v>
      </c>
    </row>
    <row r="1314" spans="1:16" x14ac:dyDescent="0.25">
      <c r="A1314" t="s">
        <v>309</v>
      </c>
      <c r="B1314">
        <v>1300</v>
      </c>
      <c r="C1314" t="s">
        <v>6529</v>
      </c>
      <c r="D1314" t="s">
        <v>304</v>
      </c>
      <c r="E1314">
        <v>175.10499999999999</v>
      </c>
      <c r="F1314">
        <v>175.3</v>
      </c>
      <c r="G1314">
        <v>175.32</v>
      </c>
      <c r="H1314">
        <v>176.17</v>
      </c>
      <c r="I1314">
        <v>176.18</v>
      </c>
      <c r="J1314">
        <v>177.12</v>
      </c>
      <c r="K1314">
        <v>177.167</v>
      </c>
      <c r="L1314">
        <v>177.226</v>
      </c>
      <c r="M1314">
        <v>177.28</v>
      </c>
      <c r="N1314">
        <v>178.39099999999999</v>
      </c>
      <c r="O1314">
        <v>181.3</v>
      </c>
      <c r="P1314">
        <v>73.099999999999994</v>
      </c>
    </row>
    <row r="1315" spans="1:16" x14ac:dyDescent="0.25">
      <c r="A1315" t="s">
        <v>309</v>
      </c>
      <c r="B1315">
        <v>1301</v>
      </c>
      <c r="C1315" t="s">
        <v>6530</v>
      </c>
      <c r="D1315" t="s">
        <v>6531</v>
      </c>
      <c r="E1315">
        <v>173.5</v>
      </c>
    </row>
    <row r="1316" spans="1:16" x14ac:dyDescent="0.25">
      <c r="A1316" t="s">
        <v>309</v>
      </c>
      <c r="B1316">
        <v>1302</v>
      </c>
      <c r="C1316" t="s">
        <v>6532</v>
      </c>
      <c r="D1316" t="s">
        <v>6533</v>
      </c>
      <c r="E1316">
        <v>172.21</v>
      </c>
      <c r="F1316">
        <v>173.55</v>
      </c>
      <c r="G1316">
        <v>175.10499999999999</v>
      </c>
      <c r="H1316">
        <v>175.3</v>
      </c>
      <c r="I1316">
        <v>176.17</v>
      </c>
      <c r="J1316">
        <v>176.18</v>
      </c>
      <c r="K1316">
        <v>176.21</v>
      </c>
      <c r="L1316">
        <v>73.099999999999994</v>
      </c>
      <c r="M1316">
        <v>73.100099999999998</v>
      </c>
    </row>
    <row r="1317" spans="1:16" x14ac:dyDescent="0.25">
      <c r="A1317" t="s">
        <v>315</v>
      </c>
      <c r="B1317">
        <v>1303</v>
      </c>
      <c r="C1317" t="s">
        <v>6540</v>
      </c>
      <c r="D1317" t="s">
        <v>6541</v>
      </c>
      <c r="E1317">
        <v>172.51499999999999</v>
      </c>
    </row>
    <row r="1318" spans="1:16" x14ac:dyDescent="0.25">
      <c r="A1318" t="s">
        <v>309</v>
      </c>
      <c r="B1318">
        <v>1304</v>
      </c>
      <c r="C1318" t="s">
        <v>6553</v>
      </c>
      <c r="D1318" s="1" t="s">
        <v>15852</v>
      </c>
      <c r="E1318">
        <v>136.11000000000001</v>
      </c>
      <c r="F1318">
        <v>136.18</v>
      </c>
      <c r="G1318">
        <v>137.155</v>
      </c>
      <c r="H1318">
        <v>137.16</v>
      </c>
      <c r="I1318">
        <v>137.20500000000001</v>
      </c>
      <c r="J1318">
        <v>172.73</v>
      </c>
    </row>
    <row r="1319" spans="1:16" x14ac:dyDescent="0.25">
      <c r="A1319" t="s">
        <v>309</v>
      </c>
      <c r="B1319">
        <v>1305</v>
      </c>
      <c r="C1319" t="s">
        <v>6554</v>
      </c>
      <c r="D1319" s="1" t="s">
        <v>15510</v>
      </c>
      <c r="E1319">
        <v>173.315</v>
      </c>
      <c r="F1319">
        <v>178.101</v>
      </c>
      <c r="G1319">
        <v>178.20099999999999</v>
      </c>
    </row>
    <row r="1320" spans="1:16" x14ac:dyDescent="0.25">
      <c r="A1320" t="s">
        <v>309</v>
      </c>
      <c r="B1320">
        <v>1306</v>
      </c>
      <c r="C1320" t="s">
        <v>6561</v>
      </c>
      <c r="D1320" t="s">
        <v>6562</v>
      </c>
      <c r="E1320">
        <v>135.11000000000001</v>
      </c>
      <c r="F1320">
        <v>135.13999999999999</v>
      </c>
    </row>
    <row r="1321" spans="1:16" x14ac:dyDescent="0.25">
      <c r="A1321" t="s">
        <v>309</v>
      </c>
      <c r="B1321">
        <v>1307</v>
      </c>
      <c r="C1321" t="s">
        <v>6592</v>
      </c>
      <c r="D1321" t="s">
        <v>6593</v>
      </c>
      <c r="E1321">
        <v>173.32</v>
      </c>
      <c r="F1321">
        <v>175.10499999999999</v>
      </c>
      <c r="G1321">
        <v>176.3</v>
      </c>
      <c r="H1321">
        <v>178.31200000000001</v>
      </c>
    </row>
    <row r="1322" spans="1:16" x14ac:dyDescent="0.25">
      <c r="A1322" t="s">
        <v>309</v>
      </c>
      <c r="B1322">
        <v>1308</v>
      </c>
      <c r="C1322" t="s">
        <v>6608</v>
      </c>
      <c r="D1322" t="s">
        <v>6609</v>
      </c>
      <c r="E1322">
        <v>172.21</v>
      </c>
      <c r="F1322">
        <v>175.10499999999999</v>
      </c>
      <c r="G1322">
        <v>175.21</v>
      </c>
      <c r="H1322">
        <v>176.17</v>
      </c>
      <c r="I1322">
        <v>177.12100000000001</v>
      </c>
      <c r="J1322">
        <v>177.26</v>
      </c>
    </row>
    <row r="1323" spans="1:16" x14ac:dyDescent="0.25">
      <c r="A1323" t="s">
        <v>309</v>
      </c>
      <c r="B1323">
        <v>1309</v>
      </c>
      <c r="C1323" t="s">
        <v>6651</v>
      </c>
      <c r="D1323" t="s">
        <v>6652</v>
      </c>
      <c r="E1323">
        <v>172.32</v>
      </c>
    </row>
    <row r="1324" spans="1:16" x14ac:dyDescent="0.25">
      <c r="A1324" t="s">
        <v>315</v>
      </c>
      <c r="B1324">
        <v>1310</v>
      </c>
      <c r="C1324" t="s">
        <v>6659</v>
      </c>
      <c r="D1324" t="s">
        <v>6660</v>
      </c>
    </row>
    <row r="1325" spans="1:16" x14ac:dyDescent="0.25">
      <c r="A1325" t="s">
        <v>315</v>
      </c>
      <c r="B1325">
        <v>1311</v>
      </c>
      <c r="C1325" t="s">
        <v>6657</v>
      </c>
      <c r="D1325" t="s">
        <v>6658</v>
      </c>
    </row>
    <row r="1326" spans="1:16" x14ac:dyDescent="0.25">
      <c r="A1326" t="s">
        <v>309</v>
      </c>
      <c r="B1326">
        <v>1312</v>
      </c>
      <c r="C1326" t="s">
        <v>6675</v>
      </c>
      <c r="D1326" t="s">
        <v>6676</v>
      </c>
      <c r="E1326">
        <v>172.51499999999999</v>
      </c>
    </row>
    <row r="1327" spans="1:16" x14ac:dyDescent="0.25">
      <c r="A1327" t="s">
        <v>311</v>
      </c>
      <c r="B1327">
        <v>1313</v>
      </c>
      <c r="C1327" t="s">
        <v>6681</v>
      </c>
      <c r="D1327" t="s">
        <v>6682</v>
      </c>
    </row>
    <row r="1328" spans="1:16" x14ac:dyDescent="0.25">
      <c r="A1328" t="s">
        <v>309</v>
      </c>
      <c r="B1328">
        <v>1314</v>
      </c>
      <c r="C1328" t="s">
        <v>6683</v>
      </c>
      <c r="D1328" t="s">
        <v>6684</v>
      </c>
      <c r="E1328">
        <v>172.51499999999999</v>
      </c>
    </row>
    <row r="1329" spans="1:10" x14ac:dyDescent="0.25">
      <c r="A1329" t="s">
        <v>315</v>
      </c>
      <c r="B1329">
        <v>1315</v>
      </c>
      <c r="C1329" t="s">
        <v>6691</v>
      </c>
      <c r="D1329" t="s">
        <v>6692</v>
      </c>
    </row>
    <row r="1330" spans="1:10" x14ac:dyDescent="0.25">
      <c r="A1330" t="s">
        <v>309</v>
      </c>
      <c r="B1330">
        <v>1316</v>
      </c>
      <c r="C1330" t="s">
        <v>6695</v>
      </c>
      <c r="D1330" t="s">
        <v>6696</v>
      </c>
    </row>
    <row r="1331" spans="1:10" x14ac:dyDescent="0.25">
      <c r="A1331" t="s">
        <v>309</v>
      </c>
      <c r="B1331">
        <v>1317</v>
      </c>
      <c r="C1331" t="s">
        <v>6699</v>
      </c>
      <c r="D1331" t="s">
        <v>6700</v>
      </c>
    </row>
    <row r="1332" spans="1:10" x14ac:dyDescent="0.25">
      <c r="A1332" t="s">
        <v>309</v>
      </c>
      <c r="B1332">
        <v>1318</v>
      </c>
      <c r="C1332" t="s">
        <v>6701</v>
      </c>
      <c r="D1332" t="s">
        <v>6702</v>
      </c>
      <c r="E1332">
        <v>172.51499999999999</v>
      </c>
      <c r="F1332">
        <v>177.12</v>
      </c>
    </row>
    <row r="1333" spans="1:10" x14ac:dyDescent="0.25">
      <c r="A1333" t="s">
        <v>309</v>
      </c>
      <c r="B1333">
        <v>1319</v>
      </c>
      <c r="C1333" t="s">
        <v>6703</v>
      </c>
      <c r="D1333" t="s">
        <v>6704</v>
      </c>
      <c r="E1333">
        <v>172.51499999999999</v>
      </c>
      <c r="F1333">
        <v>175.10499999999999</v>
      </c>
      <c r="G1333">
        <v>176.18</v>
      </c>
      <c r="H1333">
        <v>176.21</v>
      </c>
      <c r="I1333">
        <v>177.12</v>
      </c>
      <c r="J1333">
        <v>573.88</v>
      </c>
    </row>
    <row r="1334" spans="1:10" x14ac:dyDescent="0.25">
      <c r="A1334" t="s">
        <v>309</v>
      </c>
      <c r="B1334">
        <v>1320</v>
      </c>
      <c r="C1334" t="s">
        <v>6707</v>
      </c>
      <c r="D1334" t="s">
        <v>6708</v>
      </c>
      <c r="E1334">
        <v>172.51499999999999</v>
      </c>
    </row>
    <row r="1335" spans="1:10" x14ac:dyDescent="0.25">
      <c r="A1335" t="s">
        <v>315</v>
      </c>
      <c r="B1335">
        <v>1321</v>
      </c>
      <c r="C1335" t="s">
        <v>6709</v>
      </c>
      <c r="D1335" t="s">
        <v>6710</v>
      </c>
      <c r="E1335">
        <v>172.51499999999999</v>
      </c>
    </row>
    <row r="1336" spans="1:10" x14ac:dyDescent="0.25">
      <c r="A1336" t="s">
        <v>309</v>
      </c>
      <c r="B1336">
        <v>1322</v>
      </c>
      <c r="C1336" t="s">
        <v>6711</v>
      </c>
      <c r="D1336" t="s">
        <v>6712</v>
      </c>
      <c r="E1336">
        <v>172.51499999999999</v>
      </c>
    </row>
    <row r="1337" spans="1:10" x14ac:dyDescent="0.25">
      <c r="A1337" t="s">
        <v>309</v>
      </c>
      <c r="B1337">
        <v>1323</v>
      </c>
      <c r="C1337" t="s">
        <v>6713</v>
      </c>
      <c r="D1337" t="s">
        <v>6714</v>
      </c>
      <c r="E1337">
        <v>172.51499999999999</v>
      </c>
    </row>
    <row r="1338" spans="1:10" x14ac:dyDescent="0.25">
      <c r="A1338" t="s">
        <v>315</v>
      </c>
      <c r="B1338">
        <v>1324</v>
      </c>
      <c r="C1338" t="s">
        <v>6715</v>
      </c>
      <c r="D1338" t="s">
        <v>6716</v>
      </c>
    </row>
    <row r="1339" spans="1:10" x14ac:dyDescent="0.25">
      <c r="A1339" t="s">
        <v>309</v>
      </c>
      <c r="B1339">
        <v>1325</v>
      </c>
      <c r="C1339" t="s">
        <v>6721</v>
      </c>
      <c r="D1339" t="s">
        <v>6722</v>
      </c>
      <c r="E1339">
        <v>172.51499999999999</v>
      </c>
    </row>
    <row r="1340" spans="1:10" x14ac:dyDescent="0.25">
      <c r="A1340" t="s">
        <v>309</v>
      </c>
      <c r="B1340">
        <v>1326</v>
      </c>
      <c r="C1340" t="s">
        <v>6731</v>
      </c>
      <c r="D1340" t="s">
        <v>6732</v>
      </c>
      <c r="E1340">
        <v>175.10499999999999</v>
      </c>
    </row>
    <row r="1341" spans="1:10" x14ac:dyDescent="0.25">
      <c r="A1341" t="s">
        <v>309</v>
      </c>
      <c r="B1341">
        <v>1327</v>
      </c>
      <c r="C1341" t="s">
        <v>6743</v>
      </c>
      <c r="D1341" t="s">
        <v>6744</v>
      </c>
      <c r="E1341">
        <v>136.11000000000001</v>
      </c>
      <c r="F1341">
        <v>172.85599999999999</v>
      </c>
      <c r="G1341">
        <v>173.34</v>
      </c>
      <c r="H1341">
        <v>176.17</v>
      </c>
    </row>
    <row r="1342" spans="1:10" x14ac:dyDescent="0.25">
      <c r="A1342" t="s">
        <v>309</v>
      </c>
      <c r="B1342">
        <v>1328</v>
      </c>
      <c r="C1342" t="s">
        <v>6755</v>
      </c>
      <c r="D1342" t="s">
        <v>6756</v>
      </c>
      <c r="E1342">
        <v>172.51499999999999</v>
      </c>
    </row>
    <row r="1343" spans="1:10" x14ac:dyDescent="0.25">
      <c r="A1343" t="s">
        <v>309</v>
      </c>
      <c r="B1343">
        <v>1329</v>
      </c>
      <c r="C1343" t="s">
        <v>6757</v>
      </c>
      <c r="D1343" t="s">
        <v>6758</v>
      </c>
      <c r="E1343">
        <v>172.51499999999999</v>
      </c>
    </row>
    <row r="1344" spans="1:10" x14ac:dyDescent="0.25">
      <c r="A1344" t="s">
        <v>309</v>
      </c>
      <c r="B1344">
        <v>1330</v>
      </c>
      <c r="C1344" t="s">
        <v>6759</v>
      </c>
      <c r="D1344" t="s">
        <v>6760</v>
      </c>
    </row>
    <row r="1345" spans="1:5" x14ac:dyDescent="0.25">
      <c r="A1345" t="s">
        <v>309</v>
      </c>
      <c r="B1345">
        <v>1331</v>
      </c>
      <c r="C1345" t="s">
        <v>6763</v>
      </c>
      <c r="D1345" t="s">
        <v>6764</v>
      </c>
      <c r="E1345">
        <v>172.51499999999999</v>
      </c>
    </row>
    <row r="1346" spans="1:5" x14ac:dyDescent="0.25">
      <c r="A1346" t="s">
        <v>309</v>
      </c>
      <c r="B1346">
        <v>1332</v>
      </c>
      <c r="C1346" t="s">
        <v>6765</v>
      </c>
      <c r="D1346" t="s">
        <v>6766</v>
      </c>
      <c r="E1346">
        <v>172.51499999999999</v>
      </c>
    </row>
    <row r="1347" spans="1:5" x14ac:dyDescent="0.25">
      <c r="A1347" t="s">
        <v>309</v>
      </c>
      <c r="B1347">
        <v>1333</v>
      </c>
      <c r="C1347" t="s">
        <v>6769</v>
      </c>
      <c r="D1347" t="s">
        <v>6770</v>
      </c>
      <c r="E1347">
        <v>172.51499999999999</v>
      </c>
    </row>
    <row r="1348" spans="1:5" x14ac:dyDescent="0.25">
      <c r="A1348" t="s">
        <v>309</v>
      </c>
      <c r="B1348">
        <v>1334</v>
      </c>
      <c r="C1348" t="s">
        <v>6771</v>
      </c>
      <c r="D1348" t="s">
        <v>6772</v>
      </c>
      <c r="E1348">
        <v>172.51499999999999</v>
      </c>
    </row>
    <row r="1349" spans="1:5" x14ac:dyDescent="0.25">
      <c r="A1349" t="s">
        <v>309</v>
      </c>
      <c r="B1349">
        <v>1335</v>
      </c>
      <c r="C1349" t="s">
        <v>6773</v>
      </c>
      <c r="D1349" t="s">
        <v>6774</v>
      </c>
      <c r="E1349">
        <v>172.51499999999999</v>
      </c>
    </row>
    <row r="1350" spans="1:5" x14ac:dyDescent="0.25">
      <c r="A1350" t="s">
        <v>309</v>
      </c>
      <c r="B1350">
        <v>1336</v>
      </c>
      <c r="C1350" t="s">
        <v>6777</v>
      </c>
      <c r="D1350" t="s">
        <v>6778</v>
      </c>
      <c r="E1350">
        <v>172.51499999999999</v>
      </c>
    </row>
    <row r="1351" spans="1:5" x14ac:dyDescent="0.25">
      <c r="A1351" t="s">
        <v>309</v>
      </c>
      <c r="B1351">
        <v>1337</v>
      </c>
      <c r="C1351" t="s">
        <v>6781</v>
      </c>
      <c r="D1351" t="s">
        <v>6782</v>
      </c>
    </row>
    <row r="1352" spans="1:5" x14ac:dyDescent="0.25">
      <c r="A1352" t="s">
        <v>309</v>
      </c>
      <c r="B1352">
        <v>1338</v>
      </c>
      <c r="C1352" t="s">
        <v>6783</v>
      </c>
      <c r="D1352" t="s">
        <v>6784</v>
      </c>
      <c r="E1352">
        <v>172.51499999999999</v>
      </c>
    </row>
    <row r="1353" spans="1:5" x14ac:dyDescent="0.25">
      <c r="A1353" t="s">
        <v>309</v>
      </c>
      <c r="B1353">
        <v>1339</v>
      </c>
      <c r="C1353" t="s">
        <v>6787</v>
      </c>
      <c r="D1353" t="s">
        <v>6788</v>
      </c>
    </row>
    <row r="1354" spans="1:5" x14ac:dyDescent="0.25">
      <c r="A1354" t="s">
        <v>315</v>
      </c>
      <c r="B1354">
        <v>1340</v>
      </c>
      <c r="C1354" t="s">
        <v>6785</v>
      </c>
      <c r="D1354" t="s">
        <v>6786</v>
      </c>
    </row>
    <row r="1355" spans="1:5" x14ac:dyDescent="0.25">
      <c r="A1355" t="s">
        <v>309</v>
      </c>
      <c r="B1355">
        <v>1341</v>
      </c>
      <c r="C1355" t="s">
        <v>6789</v>
      </c>
      <c r="D1355" t="s">
        <v>6790</v>
      </c>
      <c r="E1355">
        <v>172.51499999999999</v>
      </c>
    </row>
    <row r="1356" spans="1:5" x14ac:dyDescent="0.25">
      <c r="A1356" t="s">
        <v>309</v>
      </c>
      <c r="B1356">
        <v>1342</v>
      </c>
      <c r="C1356" t="s">
        <v>6793</v>
      </c>
      <c r="D1356" t="s">
        <v>6794</v>
      </c>
      <c r="E1356">
        <v>172.51499999999999</v>
      </c>
    </row>
    <row r="1357" spans="1:5" x14ac:dyDescent="0.25">
      <c r="A1357" t="s">
        <v>309</v>
      </c>
      <c r="B1357">
        <v>1343</v>
      </c>
      <c r="C1357" t="s">
        <v>6805</v>
      </c>
      <c r="D1357" t="s">
        <v>6806</v>
      </c>
    </row>
    <row r="1358" spans="1:5" x14ac:dyDescent="0.25">
      <c r="A1358" t="s">
        <v>309</v>
      </c>
      <c r="B1358">
        <v>1344</v>
      </c>
      <c r="C1358" t="s">
        <v>6831</v>
      </c>
      <c r="D1358" t="s">
        <v>6832</v>
      </c>
      <c r="E1358">
        <v>172.51499999999999</v>
      </c>
    </row>
    <row r="1359" spans="1:5" x14ac:dyDescent="0.25">
      <c r="A1359" t="s">
        <v>309</v>
      </c>
      <c r="B1359">
        <v>1345</v>
      </c>
      <c r="C1359" t="s">
        <v>6837</v>
      </c>
      <c r="D1359" t="s">
        <v>6838</v>
      </c>
    </row>
    <row r="1360" spans="1:5" x14ac:dyDescent="0.25">
      <c r="A1360" t="s">
        <v>309</v>
      </c>
      <c r="B1360">
        <v>1346</v>
      </c>
      <c r="C1360" t="s">
        <v>6839</v>
      </c>
      <c r="D1360" t="s">
        <v>6840</v>
      </c>
    </row>
    <row r="1361" spans="1:7" x14ac:dyDescent="0.25">
      <c r="A1361" t="s">
        <v>309</v>
      </c>
      <c r="B1361">
        <v>1347</v>
      </c>
      <c r="C1361" t="s">
        <v>6843</v>
      </c>
      <c r="D1361" t="s">
        <v>6844</v>
      </c>
      <c r="E1361">
        <v>172.51499999999999</v>
      </c>
      <c r="F1361">
        <v>177.15799999999999</v>
      </c>
      <c r="G1361">
        <v>177.1585</v>
      </c>
    </row>
    <row r="1362" spans="1:7" x14ac:dyDescent="0.25">
      <c r="A1362" t="s">
        <v>309</v>
      </c>
      <c r="B1362">
        <v>1348</v>
      </c>
      <c r="C1362" t="s">
        <v>6845</v>
      </c>
      <c r="D1362" t="s">
        <v>6846</v>
      </c>
    </row>
    <row r="1363" spans="1:7" x14ac:dyDescent="0.25">
      <c r="A1363" t="s">
        <v>309</v>
      </c>
      <c r="B1363">
        <v>1349</v>
      </c>
      <c r="C1363" t="s">
        <v>6855</v>
      </c>
      <c r="D1363" t="s">
        <v>6856</v>
      </c>
    </row>
    <row r="1364" spans="1:7" x14ac:dyDescent="0.25">
      <c r="A1364" t="s">
        <v>309</v>
      </c>
      <c r="B1364">
        <v>1350</v>
      </c>
      <c r="C1364" t="s">
        <v>6857</v>
      </c>
      <c r="D1364" t="s">
        <v>6858</v>
      </c>
    </row>
    <row r="1365" spans="1:7" x14ac:dyDescent="0.25">
      <c r="A1365" t="s">
        <v>309</v>
      </c>
      <c r="B1365">
        <v>1351</v>
      </c>
      <c r="C1365" t="s">
        <v>6863</v>
      </c>
      <c r="D1365" t="s">
        <v>6864</v>
      </c>
      <c r="E1365">
        <v>172.51499999999999</v>
      </c>
    </row>
    <row r="1366" spans="1:7" x14ac:dyDescent="0.25">
      <c r="A1366" t="s">
        <v>309</v>
      </c>
      <c r="B1366">
        <v>1352</v>
      </c>
      <c r="C1366" t="s">
        <v>6865</v>
      </c>
      <c r="D1366" t="s">
        <v>6866</v>
      </c>
      <c r="E1366">
        <v>172.51499999999999</v>
      </c>
    </row>
    <row r="1367" spans="1:7" x14ac:dyDescent="0.25">
      <c r="A1367" t="s">
        <v>315</v>
      </c>
      <c r="B1367">
        <v>1353</v>
      </c>
      <c r="C1367" t="s">
        <v>6879</v>
      </c>
      <c r="D1367" t="s">
        <v>6880</v>
      </c>
    </row>
    <row r="1368" spans="1:7" x14ac:dyDescent="0.25">
      <c r="A1368" t="s">
        <v>309</v>
      </c>
      <c r="B1368">
        <v>1354</v>
      </c>
      <c r="C1368" t="s">
        <v>6881</v>
      </c>
      <c r="D1368" t="s">
        <v>6882</v>
      </c>
      <c r="E1368">
        <v>172.57499999999999</v>
      </c>
    </row>
    <row r="1369" spans="1:7" x14ac:dyDescent="0.25">
      <c r="A1369" t="s">
        <v>309</v>
      </c>
      <c r="B1369">
        <v>1355</v>
      </c>
      <c r="C1369" t="s">
        <v>6883</v>
      </c>
      <c r="D1369" t="s">
        <v>6884</v>
      </c>
      <c r="E1369">
        <v>172.57499999999999</v>
      </c>
    </row>
    <row r="1370" spans="1:7" x14ac:dyDescent="0.25">
      <c r="A1370" t="s">
        <v>315</v>
      </c>
      <c r="B1370">
        <v>1356</v>
      </c>
      <c r="C1370" t="s">
        <v>6885</v>
      </c>
      <c r="D1370" t="s">
        <v>6886</v>
      </c>
    </row>
    <row r="1371" spans="1:7" x14ac:dyDescent="0.25">
      <c r="A1371" t="s">
        <v>309</v>
      </c>
      <c r="B1371">
        <v>1357</v>
      </c>
      <c r="C1371" t="s">
        <v>6978</v>
      </c>
      <c r="D1371" t="s">
        <v>6979</v>
      </c>
      <c r="E1371">
        <v>172.61500000000001</v>
      </c>
      <c r="F1371">
        <v>175.10499999999999</v>
      </c>
      <c r="G1371">
        <v>175.3</v>
      </c>
    </row>
    <row r="1372" spans="1:7" x14ac:dyDescent="0.25">
      <c r="A1372" t="s">
        <v>309</v>
      </c>
      <c r="B1372">
        <v>1358</v>
      </c>
      <c r="C1372" t="s">
        <v>6902</v>
      </c>
      <c r="D1372" t="s">
        <v>6903</v>
      </c>
      <c r="E1372">
        <v>177.12100000000001</v>
      </c>
    </row>
    <row r="1373" spans="1:7" x14ac:dyDescent="0.25">
      <c r="A1373" t="s">
        <v>309</v>
      </c>
      <c r="B1373">
        <v>1359</v>
      </c>
      <c r="C1373" t="s">
        <v>6908</v>
      </c>
      <c r="D1373" t="s">
        <v>6909</v>
      </c>
      <c r="E1373">
        <v>172.51499999999999</v>
      </c>
    </row>
    <row r="1374" spans="1:7" x14ac:dyDescent="0.25">
      <c r="A1374" t="s">
        <v>309</v>
      </c>
      <c r="B1374">
        <v>1360</v>
      </c>
      <c r="C1374" t="s">
        <v>6910</v>
      </c>
      <c r="D1374" t="s">
        <v>6911</v>
      </c>
      <c r="E1374">
        <v>172.51499999999999</v>
      </c>
    </row>
    <row r="1375" spans="1:7" x14ac:dyDescent="0.25">
      <c r="A1375" t="s">
        <v>309</v>
      </c>
      <c r="B1375">
        <v>1361</v>
      </c>
      <c r="C1375" t="s">
        <v>6912</v>
      </c>
      <c r="D1375" t="s">
        <v>6913</v>
      </c>
      <c r="E1375">
        <v>172.51499999999999</v>
      </c>
    </row>
    <row r="1376" spans="1:7" x14ac:dyDescent="0.25">
      <c r="A1376" t="s">
        <v>309</v>
      </c>
      <c r="B1376">
        <v>1362</v>
      </c>
      <c r="C1376" t="s">
        <v>6914</v>
      </c>
      <c r="D1376" t="s">
        <v>6915</v>
      </c>
      <c r="E1376">
        <v>172.51499999999999</v>
      </c>
    </row>
    <row r="1377" spans="1:13" x14ac:dyDescent="0.25">
      <c r="A1377" t="s">
        <v>309</v>
      </c>
      <c r="B1377">
        <v>1363</v>
      </c>
      <c r="C1377" t="s">
        <v>6916</v>
      </c>
      <c r="D1377" t="s">
        <v>6917</v>
      </c>
      <c r="E1377">
        <v>172.51499999999999</v>
      </c>
    </row>
    <row r="1378" spans="1:13" x14ac:dyDescent="0.25">
      <c r="A1378" t="s">
        <v>309</v>
      </c>
      <c r="B1378">
        <v>1364</v>
      </c>
      <c r="C1378" t="s">
        <v>6918</v>
      </c>
      <c r="D1378" t="s">
        <v>6919</v>
      </c>
      <c r="E1378">
        <v>172.51499999999999</v>
      </c>
    </row>
    <row r="1379" spans="1:13" x14ac:dyDescent="0.25">
      <c r="A1379" t="s">
        <v>309</v>
      </c>
      <c r="B1379">
        <v>1365</v>
      </c>
      <c r="C1379" t="s">
        <v>6920</v>
      </c>
      <c r="D1379" t="s">
        <v>6921</v>
      </c>
      <c r="E1379">
        <v>172.51499999999999</v>
      </c>
    </row>
    <row r="1380" spans="1:13" x14ac:dyDescent="0.25">
      <c r="A1380" t="s">
        <v>309</v>
      </c>
      <c r="B1380">
        <v>1366</v>
      </c>
      <c r="C1380" t="s">
        <v>6922</v>
      </c>
      <c r="D1380" t="s">
        <v>6923</v>
      </c>
      <c r="E1380">
        <v>172.51499999999999</v>
      </c>
    </row>
    <row r="1381" spans="1:13" x14ac:dyDescent="0.25">
      <c r="A1381" t="s">
        <v>315</v>
      </c>
      <c r="B1381">
        <v>1367</v>
      </c>
      <c r="C1381" t="s">
        <v>6936</v>
      </c>
      <c r="D1381" t="s">
        <v>6937</v>
      </c>
      <c r="E1381">
        <v>172.61500000000001</v>
      </c>
      <c r="F1381">
        <v>172.89</v>
      </c>
      <c r="G1381">
        <v>178.386</v>
      </c>
    </row>
    <row r="1382" spans="1:13" x14ac:dyDescent="0.25">
      <c r="A1382" t="s">
        <v>309</v>
      </c>
      <c r="B1382">
        <v>1368</v>
      </c>
      <c r="C1382" t="s">
        <v>6968</v>
      </c>
      <c r="D1382" t="s">
        <v>6969</v>
      </c>
      <c r="E1382">
        <v>172.61500000000001</v>
      </c>
    </row>
    <row r="1383" spans="1:13" x14ac:dyDescent="0.25">
      <c r="A1383" t="s">
        <v>315</v>
      </c>
      <c r="B1383">
        <v>1369</v>
      </c>
      <c r="C1383" t="s">
        <v>6970</v>
      </c>
      <c r="D1383" t="s">
        <v>6971</v>
      </c>
      <c r="E1383">
        <v>175.10499999999999</v>
      </c>
      <c r="F1383">
        <v>175.32</v>
      </c>
      <c r="G1383">
        <v>73.099999999999994</v>
      </c>
    </row>
    <row r="1384" spans="1:13" x14ac:dyDescent="0.25">
      <c r="A1384" t="s">
        <v>309</v>
      </c>
      <c r="B1384">
        <v>1370</v>
      </c>
      <c r="C1384" t="s">
        <v>6974</v>
      </c>
      <c r="D1384" t="s">
        <v>6975</v>
      </c>
      <c r="E1384">
        <v>172.61500000000001</v>
      </c>
      <c r="F1384">
        <v>172.73500000000001</v>
      </c>
      <c r="G1384">
        <v>175.10499999999999</v>
      </c>
      <c r="H1384">
        <v>175.3</v>
      </c>
      <c r="I1384">
        <v>175.32</v>
      </c>
    </row>
    <row r="1385" spans="1:13" x14ac:dyDescent="0.25">
      <c r="A1385" t="s">
        <v>309</v>
      </c>
      <c r="B1385">
        <v>1371</v>
      </c>
      <c r="C1385" t="s">
        <v>6976</v>
      </c>
      <c r="D1385" t="s">
        <v>6977</v>
      </c>
      <c r="E1385">
        <v>172.61500000000001</v>
      </c>
      <c r="F1385">
        <v>175.10499999999999</v>
      </c>
      <c r="G1385">
        <v>175.3</v>
      </c>
    </row>
    <row r="1386" spans="1:13" x14ac:dyDescent="0.25">
      <c r="A1386" t="s">
        <v>309</v>
      </c>
      <c r="B1386">
        <v>1372</v>
      </c>
      <c r="C1386" t="s">
        <v>6980</v>
      </c>
      <c r="D1386" t="s">
        <v>6981</v>
      </c>
      <c r="E1386">
        <v>172.61500000000001</v>
      </c>
      <c r="F1386">
        <v>175.10499999999999</v>
      </c>
      <c r="G1386">
        <v>175.3</v>
      </c>
    </row>
    <row r="1387" spans="1:13" x14ac:dyDescent="0.25">
      <c r="A1387" t="s">
        <v>315</v>
      </c>
      <c r="B1387">
        <v>1373</v>
      </c>
      <c r="C1387" t="s">
        <v>6982</v>
      </c>
      <c r="D1387" t="s">
        <v>6983</v>
      </c>
      <c r="E1387">
        <v>175.10499999999999</v>
      </c>
      <c r="F1387">
        <v>175.3</v>
      </c>
      <c r="G1387">
        <v>73.099999999999994</v>
      </c>
    </row>
    <row r="1388" spans="1:13" x14ac:dyDescent="0.25">
      <c r="A1388" t="s">
        <v>309</v>
      </c>
      <c r="B1388">
        <v>1374</v>
      </c>
      <c r="C1388" t="s">
        <v>6984</v>
      </c>
      <c r="D1388" t="s">
        <v>6985</v>
      </c>
      <c r="E1388">
        <v>172.51499999999999</v>
      </c>
      <c r="F1388">
        <v>172.61500000000001</v>
      </c>
      <c r="G1388">
        <v>175.10499999999999</v>
      </c>
      <c r="H1388">
        <v>175.3</v>
      </c>
      <c r="I1388">
        <v>176.2</v>
      </c>
      <c r="J1388">
        <v>178.31200000000001</v>
      </c>
      <c r="K1388">
        <v>178.38</v>
      </c>
      <c r="L1388">
        <v>178.38499999999999</v>
      </c>
      <c r="M1388">
        <v>178.387</v>
      </c>
    </row>
    <row r="1389" spans="1:13" x14ac:dyDescent="0.25">
      <c r="A1389" t="s">
        <v>309</v>
      </c>
      <c r="B1389">
        <v>1375</v>
      </c>
      <c r="C1389" t="s">
        <v>6986</v>
      </c>
      <c r="D1389" t="s">
        <v>6987</v>
      </c>
      <c r="E1389">
        <v>172.21</v>
      </c>
      <c r="F1389">
        <v>175.10499999999999</v>
      </c>
      <c r="G1389">
        <v>176.2</v>
      </c>
      <c r="H1389">
        <v>178.31200000000001</v>
      </c>
      <c r="I1389">
        <v>178.38</v>
      </c>
      <c r="J1389">
        <v>178.38499999999999</v>
      </c>
      <c r="K1389">
        <v>178.387</v>
      </c>
    </row>
    <row r="1390" spans="1:13" x14ac:dyDescent="0.25">
      <c r="A1390" t="s">
        <v>309</v>
      </c>
      <c r="B1390">
        <v>1376</v>
      </c>
      <c r="C1390" t="s">
        <v>6988</v>
      </c>
      <c r="D1390" t="s">
        <v>6989</v>
      </c>
      <c r="E1390">
        <v>172.61500000000001</v>
      </c>
      <c r="F1390">
        <v>175.10499999999999</v>
      </c>
      <c r="G1390">
        <v>175.3</v>
      </c>
      <c r="H1390">
        <v>176.2</v>
      </c>
      <c r="I1390">
        <v>178.31200000000001</v>
      </c>
      <c r="J1390">
        <v>178.38</v>
      </c>
      <c r="K1390">
        <v>178.38499999999999</v>
      </c>
      <c r="L1390">
        <v>178.387</v>
      </c>
    </row>
    <row r="1391" spans="1:13" x14ac:dyDescent="0.25">
      <c r="A1391" t="s">
        <v>315</v>
      </c>
      <c r="B1391">
        <v>1377</v>
      </c>
      <c r="C1391" t="s">
        <v>6990</v>
      </c>
      <c r="D1391" t="s">
        <v>6991</v>
      </c>
      <c r="E1391">
        <v>172.21</v>
      </c>
      <c r="F1391">
        <v>175.10499999999999</v>
      </c>
      <c r="G1391">
        <v>175.3</v>
      </c>
      <c r="H1391">
        <v>176.2</v>
      </c>
      <c r="I1391">
        <v>178.31200000000001</v>
      </c>
      <c r="J1391">
        <v>178.38</v>
      </c>
      <c r="K1391">
        <v>178.38499999999999</v>
      </c>
      <c r="L1391">
        <v>178.387</v>
      </c>
    </row>
    <row r="1392" spans="1:13" x14ac:dyDescent="0.25">
      <c r="A1392" t="s">
        <v>309</v>
      </c>
      <c r="B1392">
        <v>1378</v>
      </c>
      <c r="C1392" t="s">
        <v>6993</v>
      </c>
      <c r="D1392" t="s">
        <v>6994</v>
      </c>
      <c r="E1392">
        <v>172.61500000000001</v>
      </c>
      <c r="F1392">
        <v>175.3</v>
      </c>
    </row>
    <row r="1393" spans="1:24" x14ac:dyDescent="0.25">
      <c r="A1393" t="s">
        <v>309</v>
      </c>
      <c r="B1393">
        <v>1379</v>
      </c>
      <c r="C1393" t="s">
        <v>6995</v>
      </c>
      <c r="D1393" t="s">
        <v>6996</v>
      </c>
      <c r="E1393">
        <v>172.61500000000001</v>
      </c>
      <c r="F1393">
        <v>172.73500000000001</v>
      </c>
      <c r="G1393">
        <v>175.10499999999999</v>
      </c>
      <c r="H1393">
        <v>175.3</v>
      </c>
      <c r="I1393">
        <v>176.2</v>
      </c>
      <c r="J1393">
        <v>178.31200000000001</v>
      </c>
      <c r="K1393">
        <v>178.38</v>
      </c>
      <c r="L1393">
        <v>178.38499999999999</v>
      </c>
      <c r="M1393">
        <v>178.387</v>
      </c>
    </row>
    <row r="1394" spans="1:24" x14ac:dyDescent="0.25">
      <c r="A1394" t="s">
        <v>315</v>
      </c>
      <c r="B1394">
        <v>1380</v>
      </c>
      <c r="C1394" t="s">
        <v>6997</v>
      </c>
      <c r="D1394" t="s">
        <v>6998</v>
      </c>
      <c r="E1394">
        <v>172.21</v>
      </c>
      <c r="F1394">
        <v>172.73500000000001</v>
      </c>
      <c r="G1394">
        <v>175.10499999999999</v>
      </c>
      <c r="H1394">
        <v>175.3</v>
      </c>
      <c r="I1394">
        <v>176.2</v>
      </c>
      <c r="J1394">
        <v>178.31200000000001</v>
      </c>
      <c r="K1394">
        <v>178.38</v>
      </c>
      <c r="L1394">
        <v>178.38499999999999</v>
      </c>
      <c r="M1394">
        <v>178.387</v>
      </c>
    </row>
    <row r="1395" spans="1:24" x14ac:dyDescent="0.25">
      <c r="A1395" t="s">
        <v>309</v>
      </c>
      <c r="B1395">
        <v>1381</v>
      </c>
      <c r="C1395" t="s">
        <v>6999</v>
      </c>
      <c r="D1395" t="s">
        <v>7000</v>
      </c>
      <c r="E1395">
        <v>172.61500000000001</v>
      </c>
      <c r="F1395">
        <v>172.73500000000001</v>
      </c>
      <c r="G1395">
        <v>175.10499999999999</v>
      </c>
      <c r="H1395">
        <v>175.3</v>
      </c>
      <c r="I1395">
        <v>176.2</v>
      </c>
      <c r="J1395">
        <v>178.31200000000001</v>
      </c>
      <c r="K1395">
        <v>178.38</v>
      </c>
      <c r="L1395">
        <v>178.38499999999999</v>
      </c>
      <c r="M1395">
        <v>178.387</v>
      </c>
    </row>
    <row r="1396" spans="1:24" x14ac:dyDescent="0.25">
      <c r="A1396" t="s">
        <v>309</v>
      </c>
      <c r="B1396">
        <v>1382</v>
      </c>
      <c r="C1396" t="s">
        <v>7003</v>
      </c>
      <c r="D1396" t="s">
        <v>7004</v>
      </c>
      <c r="E1396">
        <v>172.21</v>
      </c>
      <c r="F1396">
        <v>175.10499999999999</v>
      </c>
      <c r="G1396">
        <v>175.3</v>
      </c>
      <c r="H1396">
        <v>176.2</v>
      </c>
      <c r="I1396">
        <v>178.31200000000001</v>
      </c>
      <c r="J1396">
        <v>178.38</v>
      </c>
      <c r="K1396">
        <v>178.38499999999999</v>
      </c>
      <c r="L1396">
        <v>178.387</v>
      </c>
    </row>
    <row r="1397" spans="1:24" x14ac:dyDescent="0.25">
      <c r="A1397" t="s">
        <v>317</v>
      </c>
      <c r="B1397">
        <v>1383</v>
      </c>
      <c r="C1397" t="s">
        <v>7001</v>
      </c>
      <c r="D1397" t="s">
        <v>7002</v>
      </c>
      <c r="E1397">
        <v>172.21</v>
      </c>
      <c r="F1397">
        <v>175.10499999999999</v>
      </c>
      <c r="G1397">
        <v>175.3</v>
      </c>
    </row>
    <row r="1398" spans="1:24" x14ac:dyDescent="0.25">
      <c r="A1398" t="s">
        <v>309</v>
      </c>
      <c r="B1398">
        <v>1384</v>
      </c>
      <c r="C1398" t="s">
        <v>7007</v>
      </c>
      <c r="D1398" s="1" t="s">
        <v>15542</v>
      </c>
      <c r="E1398">
        <v>172.61500000000001</v>
      </c>
      <c r="F1398">
        <v>175.125</v>
      </c>
      <c r="G1398">
        <v>175.3</v>
      </c>
    </row>
    <row r="1399" spans="1:24" x14ac:dyDescent="0.25">
      <c r="A1399" t="s">
        <v>309</v>
      </c>
      <c r="B1399">
        <v>1385</v>
      </c>
      <c r="C1399" t="s">
        <v>7014</v>
      </c>
      <c r="D1399" t="s">
        <v>7015</v>
      </c>
      <c r="E1399">
        <v>172.51499999999999</v>
      </c>
    </row>
    <row r="1400" spans="1:24" x14ac:dyDescent="0.25">
      <c r="A1400" t="s">
        <v>309</v>
      </c>
      <c r="B1400">
        <v>1386</v>
      </c>
      <c r="C1400" t="s">
        <v>7025</v>
      </c>
      <c r="D1400" t="s">
        <v>7026</v>
      </c>
      <c r="E1400">
        <v>101.22</v>
      </c>
      <c r="F1400">
        <v>169.14</v>
      </c>
      <c r="G1400">
        <v>169.15</v>
      </c>
      <c r="H1400">
        <v>182.1</v>
      </c>
      <c r="I1400">
        <v>73.5</v>
      </c>
    </row>
    <row r="1401" spans="1:24" x14ac:dyDescent="0.25">
      <c r="A1401" t="s">
        <v>309</v>
      </c>
      <c r="B1401">
        <v>1387</v>
      </c>
      <c r="C1401" t="s">
        <v>7029</v>
      </c>
      <c r="D1401" t="s">
        <v>7030</v>
      </c>
      <c r="E1401">
        <v>172.58</v>
      </c>
    </row>
    <row r="1402" spans="1:24" x14ac:dyDescent="0.25">
      <c r="A1402" t="s">
        <v>309</v>
      </c>
      <c r="B1402">
        <v>1388</v>
      </c>
      <c r="C1402" t="s">
        <v>7043</v>
      </c>
      <c r="D1402" t="s">
        <v>7044</v>
      </c>
      <c r="E1402">
        <v>172.51499999999999</v>
      </c>
    </row>
    <row r="1403" spans="1:24" x14ac:dyDescent="0.25">
      <c r="A1403" t="s">
        <v>309</v>
      </c>
      <c r="B1403">
        <v>1389</v>
      </c>
      <c r="C1403" t="s">
        <v>7061</v>
      </c>
      <c r="D1403" t="s">
        <v>7062</v>
      </c>
      <c r="E1403">
        <v>172.51499999999999</v>
      </c>
    </row>
    <row r="1404" spans="1:24" x14ac:dyDescent="0.25">
      <c r="A1404" t="s">
        <v>309</v>
      </c>
      <c r="B1404">
        <v>1390</v>
      </c>
      <c r="C1404" t="s">
        <v>7063</v>
      </c>
      <c r="D1404" t="s">
        <v>7064</v>
      </c>
      <c r="E1404">
        <v>172.51499999999999</v>
      </c>
    </row>
    <row r="1405" spans="1:24" x14ac:dyDescent="0.25">
      <c r="A1405" t="s">
        <v>315</v>
      </c>
      <c r="B1405">
        <v>1391</v>
      </c>
      <c r="C1405" t="s">
        <v>7065</v>
      </c>
      <c r="D1405" t="s">
        <v>7066</v>
      </c>
      <c r="E1405">
        <v>172.51499999999999</v>
      </c>
    </row>
    <row r="1406" spans="1:24" x14ac:dyDescent="0.25">
      <c r="A1406" t="s">
        <v>309</v>
      </c>
      <c r="B1406">
        <v>1392</v>
      </c>
      <c r="C1406" t="s">
        <v>7103</v>
      </c>
      <c r="D1406" t="s">
        <v>7104</v>
      </c>
      <c r="E1406">
        <v>172.32</v>
      </c>
    </row>
    <row r="1407" spans="1:24" x14ac:dyDescent="0.25">
      <c r="A1407" t="s">
        <v>309</v>
      </c>
      <c r="B1407">
        <v>1393</v>
      </c>
      <c r="C1407" t="s">
        <v>7117</v>
      </c>
      <c r="D1407" t="s">
        <v>286</v>
      </c>
      <c r="E1407">
        <v>160.10499999999999</v>
      </c>
      <c r="F1407">
        <v>160.185</v>
      </c>
      <c r="G1407">
        <v>172.23</v>
      </c>
      <c r="H1407">
        <v>172.48</v>
      </c>
      <c r="I1407">
        <v>173.34</v>
      </c>
      <c r="J1407">
        <v>175.10499999999999</v>
      </c>
      <c r="K1407">
        <v>175.3</v>
      </c>
      <c r="L1407">
        <v>175.32</v>
      </c>
      <c r="M1407">
        <v>176.17</v>
      </c>
      <c r="N1407">
        <v>176.18</v>
      </c>
      <c r="O1407">
        <v>176.2</v>
      </c>
      <c r="P1407">
        <v>176.21</v>
      </c>
      <c r="Q1407">
        <v>177.12</v>
      </c>
      <c r="R1407">
        <v>177.22499999999999</v>
      </c>
      <c r="S1407">
        <v>177.24199999999999</v>
      </c>
      <c r="T1407">
        <v>177.26</v>
      </c>
      <c r="U1407">
        <v>178.3297</v>
      </c>
      <c r="V1407">
        <v>182.9</v>
      </c>
      <c r="W1407">
        <v>73.099999999999994</v>
      </c>
      <c r="X1407">
        <v>73.575000000000003</v>
      </c>
    </row>
    <row r="1408" spans="1:24" x14ac:dyDescent="0.25">
      <c r="A1408" t="s">
        <v>309</v>
      </c>
      <c r="B1408">
        <v>1394</v>
      </c>
      <c r="C1408" t="s">
        <v>7124</v>
      </c>
      <c r="D1408" t="s">
        <v>7125</v>
      </c>
      <c r="E1408">
        <v>172.51499999999999</v>
      </c>
    </row>
    <row r="1409" spans="1:20" x14ac:dyDescent="0.25">
      <c r="A1409" t="s">
        <v>309</v>
      </c>
      <c r="B1409">
        <v>1395</v>
      </c>
      <c r="C1409" t="s">
        <v>7138</v>
      </c>
      <c r="D1409" t="s">
        <v>7139</v>
      </c>
      <c r="E1409">
        <v>173.315</v>
      </c>
      <c r="F1409">
        <v>175.10499999999999</v>
      </c>
    </row>
    <row r="1410" spans="1:20" x14ac:dyDescent="0.25">
      <c r="A1410" t="s">
        <v>315</v>
      </c>
      <c r="B1410">
        <v>1396</v>
      </c>
      <c r="C1410" t="s">
        <v>7173</v>
      </c>
      <c r="D1410" t="s">
        <v>7174</v>
      </c>
      <c r="E1410">
        <v>172.21</v>
      </c>
      <c r="F1410">
        <v>175.3</v>
      </c>
      <c r="G1410">
        <v>176.17</v>
      </c>
      <c r="H1410">
        <v>177.12100000000001</v>
      </c>
      <c r="I1410">
        <v>177.26</v>
      </c>
    </row>
    <row r="1411" spans="1:20" x14ac:dyDescent="0.25">
      <c r="A1411" t="s">
        <v>309</v>
      </c>
      <c r="B1411">
        <v>1397</v>
      </c>
      <c r="C1411" t="s">
        <v>7179</v>
      </c>
      <c r="D1411" t="s">
        <v>7180</v>
      </c>
      <c r="E1411">
        <v>173.32</v>
      </c>
      <c r="F1411">
        <v>175.10499999999999</v>
      </c>
      <c r="G1411">
        <v>176.3</v>
      </c>
      <c r="H1411">
        <v>177.26</v>
      </c>
    </row>
    <row r="1412" spans="1:20" x14ac:dyDescent="0.25">
      <c r="A1412" t="s">
        <v>315</v>
      </c>
      <c r="B1412">
        <v>1398</v>
      </c>
      <c r="C1412" t="s">
        <v>7181</v>
      </c>
      <c r="D1412" t="s">
        <v>7182</v>
      </c>
      <c r="E1412">
        <v>173.315</v>
      </c>
      <c r="F1412">
        <v>175.3</v>
      </c>
      <c r="G1412">
        <v>175.32</v>
      </c>
      <c r="H1412">
        <v>175.36500000000001</v>
      </c>
      <c r="I1412">
        <v>177.101</v>
      </c>
      <c r="J1412">
        <v>177.12</v>
      </c>
      <c r="K1412">
        <v>177.16300000000001</v>
      </c>
      <c r="L1412">
        <v>177.26</v>
      </c>
      <c r="M1412">
        <v>177.28</v>
      </c>
      <c r="N1412">
        <v>178.101</v>
      </c>
      <c r="O1412">
        <v>178.31200000000001</v>
      </c>
    </row>
    <row r="1413" spans="1:20" x14ac:dyDescent="0.25">
      <c r="A1413" t="s">
        <v>309</v>
      </c>
      <c r="B1413">
        <v>1399</v>
      </c>
      <c r="C1413" t="s">
        <v>7185</v>
      </c>
      <c r="D1413" t="s">
        <v>7186</v>
      </c>
      <c r="E1413">
        <v>173.315</v>
      </c>
      <c r="F1413">
        <v>175.10499999999999</v>
      </c>
      <c r="G1413">
        <v>176.17</v>
      </c>
    </row>
    <row r="1414" spans="1:20" x14ac:dyDescent="0.25">
      <c r="A1414" t="s">
        <v>309</v>
      </c>
      <c r="B1414">
        <v>1400</v>
      </c>
      <c r="C1414" t="s">
        <v>7197</v>
      </c>
      <c r="D1414" t="s">
        <v>7198</v>
      </c>
      <c r="E1414">
        <v>173.31</v>
      </c>
      <c r="F1414">
        <v>176.15</v>
      </c>
    </row>
    <row r="1415" spans="1:20" x14ac:dyDescent="0.25">
      <c r="A1415" t="s">
        <v>309</v>
      </c>
      <c r="B1415">
        <v>1401</v>
      </c>
      <c r="C1415" t="s">
        <v>7203</v>
      </c>
      <c r="D1415" t="s">
        <v>7204</v>
      </c>
      <c r="E1415">
        <v>173.31</v>
      </c>
    </row>
    <row r="1416" spans="1:20" x14ac:dyDescent="0.25">
      <c r="A1416" t="s">
        <v>309</v>
      </c>
      <c r="B1416">
        <v>1402</v>
      </c>
      <c r="C1416" t="s">
        <v>7217</v>
      </c>
      <c r="D1416" t="s">
        <v>7218</v>
      </c>
      <c r="E1416">
        <v>172.21</v>
      </c>
      <c r="F1416">
        <v>172.822</v>
      </c>
      <c r="G1416">
        <v>175.10499999999999</v>
      </c>
      <c r="H1416">
        <v>175.3</v>
      </c>
      <c r="I1416">
        <v>175.32</v>
      </c>
      <c r="J1416">
        <v>176.17</v>
      </c>
      <c r="K1416">
        <v>176.18</v>
      </c>
      <c r="L1416">
        <v>176.21</v>
      </c>
      <c r="M1416">
        <v>177.12</v>
      </c>
      <c r="N1416">
        <v>177.12100000000001</v>
      </c>
      <c r="O1416">
        <v>177.16300000000001</v>
      </c>
      <c r="P1416">
        <v>177.26</v>
      </c>
      <c r="Q1416">
        <v>177.28</v>
      </c>
      <c r="R1416">
        <v>178.101</v>
      </c>
      <c r="S1416">
        <v>178.34</v>
      </c>
      <c r="T1416">
        <v>179.45</v>
      </c>
    </row>
    <row r="1417" spans="1:20" x14ac:dyDescent="0.25">
      <c r="A1417" t="s">
        <v>309</v>
      </c>
      <c r="B1417">
        <v>1403</v>
      </c>
      <c r="C1417" t="s">
        <v>4377</v>
      </c>
      <c r="D1417" t="s">
        <v>4378</v>
      </c>
      <c r="E1417">
        <v>173.31</v>
      </c>
      <c r="F1417">
        <v>175.10499999999999</v>
      </c>
      <c r="G1417">
        <v>176.17</v>
      </c>
      <c r="H1417">
        <v>176.18</v>
      </c>
      <c r="I1417">
        <v>176.21</v>
      </c>
      <c r="J1417">
        <v>177.12100000000001</v>
      </c>
    </row>
    <row r="1418" spans="1:20" x14ac:dyDescent="0.25">
      <c r="A1418" t="s">
        <v>309</v>
      </c>
      <c r="B1418">
        <v>1404</v>
      </c>
      <c r="C1418" t="s">
        <v>7233</v>
      </c>
      <c r="D1418" t="s">
        <v>7234</v>
      </c>
      <c r="E1418">
        <v>173.38499999999999</v>
      </c>
    </row>
    <row r="1419" spans="1:20" x14ac:dyDescent="0.25">
      <c r="A1419" t="s">
        <v>309</v>
      </c>
      <c r="B1419">
        <v>1405</v>
      </c>
      <c r="C1419" t="s">
        <v>7235</v>
      </c>
      <c r="D1419" t="s">
        <v>7236</v>
      </c>
      <c r="E1419">
        <v>172.82400000000001</v>
      </c>
      <c r="F1419">
        <v>173.315</v>
      </c>
    </row>
    <row r="1420" spans="1:20" x14ac:dyDescent="0.25">
      <c r="A1420" t="s">
        <v>309</v>
      </c>
      <c r="B1420">
        <v>1406</v>
      </c>
      <c r="C1420" t="s">
        <v>7256</v>
      </c>
      <c r="D1420" t="s">
        <v>7257</v>
      </c>
      <c r="E1420">
        <v>173.31</v>
      </c>
      <c r="F1420">
        <v>175.10499999999999</v>
      </c>
      <c r="G1420">
        <v>176.17</v>
      </c>
    </row>
    <row r="1421" spans="1:20" x14ac:dyDescent="0.25">
      <c r="A1421" t="s">
        <v>309</v>
      </c>
      <c r="B1421">
        <v>1407</v>
      </c>
      <c r="C1421" t="s">
        <v>7274</v>
      </c>
      <c r="D1421" t="s">
        <v>7275</v>
      </c>
      <c r="E1421">
        <v>172.846</v>
      </c>
      <c r="F1421">
        <v>177.12</v>
      </c>
    </row>
    <row r="1422" spans="1:20" x14ac:dyDescent="0.25">
      <c r="A1422" t="s">
        <v>309</v>
      </c>
      <c r="B1422">
        <v>1408</v>
      </c>
      <c r="C1422" t="s">
        <v>7276</v>
      </c>
      <c r="D1422" t="s">
        <v>7277</v>
      </c>
      <c r="E1422">
        <v>172.82599999999999</v>
      </c>
    </row>
    <row r="1423" spans="1:20" x14ac:dyDescent="0.25">
      <c r="A1423" t="s">
        <v>309</v>
      </c>
      <c r="B1423">
        <v>1409</v>
      </c>
      <c r="C1423" t="s">
        <v>7278</v>
      </c>
      <c r="D1423" t="s">
        <v>7279</v>
      </c>
      <c r="E1423">
        <v>172.61500000000001</v>
      </c>
      <c r="F1423">
        <v>173.31</v>
      </c>
      <c r="G1423">
        <v>177.12</v>
      </c>
      <c r="H1423">
        <v>186.1797</v>
      </c>
      <c r="I1423">
        <v>73.849999999999994</v>
      </c>
    </row>
    <row r="1424" spans="1:20" x14ac:dyDescent="0.25">
      <c r="A1424" t="s">
        <v>317</v>
      </c>
      <c r="B1424">
        <v>1410</v>
      </c>
      <c r="C1424" t="s">
        <v>7280</v>
      </c>
      <c r="D1424" t="s">
        <v>7281</v>
      </c>
      <c r="E1424">
        <v>172.61500000000001</v>
      </c>
      <c r="F1424">
        <v>177.249</v>
      </c>
      <c r="G1424">
        <v>177.26</v>
      </c>
    </row>
    <row r="1425" spans="1:15" x14ac:dyDescent="0.25">
      <c r="A1425" t="s">
        <v>309</v>
      </c>
      <c r="B1425">
        <v>1411</v>
      </c>
      <c r="C1425" t="s">
        <v>7295</v>
      </c>
      <c r="D1425" t="s">
        <v>7296</v>
      </c>
      <c r="E1425">
        <v>173.75</v>
      </c>
      <c r="F1425">
        <v>175.10499999999999</v>
      </c>
      <c r="G1425">
        <v>178.34</v>
      </c>
      <c r="H1425">
        <v>73.100099999999998</v>
      </c>
    </row>
    <row r="1426" spans="1:15" x14ac:dyDescent="0.25">
      <c r="A1426" t="s">
        <v>309</v>
      </c>
      <c r="B1426">
        <v>1412</v>
      </c>
      <c r="C1426" t="s">
        <v>7297</v>
      </c>
      <c r="D1426" t="s">
        <v>7298</v>
      </c>
      <c r="E1426">
        <v>172.51499999999999</v>
      </c>
      <c r="F1426">
        <v>172.83600000000001</v>
      </c>
      <c r="G1426">
        <v>172.83799999999999</v>
      </c>
      <c r="H1426">
        <v>172.84</v>
      </c>
      <c r="I1426">
        <v>172.84200000000001</v>
      </c>
      <c r="J1426">
        <v>173.31</v>
      </c>
      <c r="K1426">
        <v>173.34</v>
      </c>
      <c r="L1426">
        <v>175.10499999999999</v>
      </c>
      <c r="M1426">
        <v>178.34</v>
      </c>
      <c r="N1426">
        <v>573.96</v>
      </c>
      <c r="O1426">
        <v>73.100099999999998</v>
      </c>
    </row>
    <row r="1427" spans="1:15" x14ac:dyDescent="0.25">
      <c r="A1427" t="s">
        <v>309</v>
      </c>
      <c r="B1427">
        <v>1413</v>
      </c>
      <c r="C1427" t="s">
        <v>7303</v>
      </c>
      <c r="D1427" t="s">
        <v>7304</v>
      </c>
      <c r="E1427">
        <v>173.34</v>
      </c>
    </row>
    <row r="1428" spans="1:15" x14ac:dyDescent="0.25">
      <c r="A1428" t="s">
        <v>315</v>
      </c>
      <c r="B1428">
        <v>1414</v>
      </c>
      <c r="C1428" t="s">
        <v>7320</v>
      </c>
      <c r="D1428" t="s">
        <v>7321</v>
      </c>
      <c r="E1428">
        <v>172.21</v>
      </c>
      <c r="F1428">
        <v>175.10499999999999</v>
      </c>
      <c r="G1428">
        <v>175.3</v>
      </c>
      <c r="H1428">
        <v>176.18</v>
      </c>
      <c r="I1428">
        <v>176.21</v>
      </c>
      <c r="J1428">
        <v>177.28</v>
      </c>
    </row>
    <row r="1429" spans="1:15" x14ac:dyDescent="0.25">
      <c r="A1429" t="s">
        <v>317</v>
      </c>
      <c r="B1429">
        <v>1415</v>
      </c>
      <c r="C1429" t="s">
        <v>7322</v>
      </c>
      <c r="D1429" t="s">
        <v>7323</v>
      </c>
      <c r="E1429">
        <v>173.27500000000001</v>
      </c>
      <c r="F1429">
        <v>176.18</v>
      </c>
      <c r="G1429">
        <v>176.21</v>
      </c>
      <c r="H1429">
        <v>177.28</v>
      </c>
    </row>
    <row r="1430" spans="1:15" x14ac:dyDescent="0.25">
      <c r="A1430" t="s">
        <v>309</v>
      </c>
      <c r="B1430">
        <v>1416</v>
      </c>
      <c r="C1430" t="s">
        <v>7346</v>
      </c>
      <c r="D1430" t="s">
        <v>7347</v>
      </c>
      <c r="E1430">
        <v>172.892</v>
      </c>
      <c r="F1430">
        <v>175.10499999999999</v>
      </c>
    </row>
    <row r="1431" spans="1:15" x14ac:dyDescent="0.25">
      <c r="A1431" t="s">
        <v>315</v>
      </c>
      <c r="B1431">
        <v>1417</v>
      </c>
      <c r="C1431" t="s">
        <v>7348</v>
      </c>
      <c r="D1431" t="s">
        <v>7349</v>
      </c>
      <c r="E1431">
        <v>175.10499999999999</v>
      </c>
    </row>
    <row r="1432" spans="1:15" x14ac:dyDescent="0.25">
      <c r="A1432" t="s">
        <v>309</v>
      </c>
      <c r="B1432">
        <v>1418</v>
      </c>
      <c r="C1432" t="s">
        <v>7352</v>
      </c>
      <c r="D1432" t="s">
        <v>7353</v>
      </c>
      <c r="E1432">
        <v>172.892</v>
      </c>
      <c r="F1432">
        <v>175.10499999999999</v>
      </c>
    </row>
    <row r="1433" spans="1:15" x14ac:dyDescent="0.25">
      <c r="A1433" t="s">
        <v>315</v>
      </c>
      <c r="B1433">
        <v>1419</v>
      </c>
      <c r="C1433" t="s">
        <v>7358</v>
      </c>
      <c r="D1433" t="s">
        <v>7359</v>
      </c>
      <c r="E1433">
        <v>175.10499999999999</v>
      </c>
    </row>
    <row r="1434" spans="1:15" x14ac:dyDescent="0.25">
      <c r="A1434" t="s">
        <v>315</v>
      </c>
      <c r="B1434">
        <v>1420</v>
      </c>
      <c r="C1434" t="s">
        <v>7360</v>
      </c>
      <c r="D1434" t="s">
        <v>7361</v>
      </c>
      <c r="E1434">
        <v>175.10499999999999</v>
      </c>
    </row>
    <row r="1435" spans="1:15" x14ac:dyDescent="0.25">
      <c r="A1435" t="s">
        <v>309</v>
      </c>
      <c r="B1435">
        <v>1421</v>
      </c>
      <c r="C1435" t="s">
        <v>7362</v>
      </c>
      <c r="D1435" t="s">
        <v>7363</v>
      </c>
      <c r="E1435">
        <v>172.892</v>
      </c>
      <c r="F1435">
        <v>175.10499999999999</v>
      </c>
    </row>
    <row r="1436" spans="1:15" x14ac:dyDescent="0.25">
      <c r="A1436" t="s">
        <v>309</v>
      </c>
      <c r="B1436">
        <v>1422</v>
      </c>
      <c r="C1436" t="s">
        <v>7364</v>
      </c>
      <c r="D1436" t="s">
        <v>7365</v>
      </c>
      <c r="E1436">
        <v>172.892</v>
      </c>
      <c r="F1436">
        <v>175.10499999999999</v>
      </c>
    </row>
    <row r="1437" spans="1:15" x14ac:dyDescent="0.25">
      <c r="A1437" t="s">
        <v>309</v>
      </c>
      <c r="B1437">
        <v>1423</v>
      </c>
      <c r="C1437" t="s">
        <v>7370</v>
      </c>
      <c r="D1437" t="s">
        <v>7371</v>
      </c>
      <c r="E1437">
        <v>172.892</v>
      </c>
      <c r="F1437">
        <v>175.10499999999999</v>
      </c>
    </row>
    <row r="1438" spans="1:15" x14ac:dyDescent="0.25">
      <c r="A1438" t="s">
        <v>315</v>
      </c>
      <c r="B1438">
        <v>1424</v>
      </c>
      <c r="C1438" t="s">
        <v>7368</v>
      </c>
      <c r="D1438" t="s">
        <v>7369</v>
      </c>
      <c r="E1438">
        <v>175.10499999999999</v>
      </c>
    </row>
    <row r="1439" spans="1:15" x14ac:dyDescent="0.25">
      <c r="A1439" t="s">
        <v>309</v>
      </c>
      <c r="B1439">
        <v>1425</v>
      </c>
      <c r="C1439" t="s">
        <v>7372</v>
      </c>
      <c r="D1439" t="s">
        <v>7373</v>
      </c>
      <c r="E1439">
        <v>172.892</v>
      </c>
      <c r="F1439">
        <v>175.10499999999999</v>
      </c>
    </row>
    <row r="1440" spans="1:15" x14ac:dyDescent="0.25">
      <c r="A1440" t="s">
        <v>309</v>
      </c>
      <c r="B1440">
        <v>1426</v>
      </c>
      <c r="C1440" t="s">
        <v>7376</v>
      </c>
      <c r="D1440" t="s">
        <v>7377</v>
      </c>
      <c r="E1440">
        <v>172.892</v>
      </c>
      <c r="F1440">
        <v>175.10499999999999</v>
      </c>
    </row>
    <row r="1441" spans="1:31" x14ac:dyDescent="0.25">
      <c r="A1441" t="s">
        <v>309</v>
      </c>
      <c r="B1441">
        <v>1427</v>
      </c>
      <c r="C1441" t="s">
        <v>7378</v>
      </c>
      <c r="D1441" t="s">
        <v>7379</v>
      </c>
      <c r="E1441">
        <v>172.892</v>
      </c>
      <c r="F1441">
        <v>175.10499999999999</v>
      </c>
    </row>
    <row r="1442" spans="1:31" x14ac:dyDescent="0.25">
      <c r="A1442" t="s">
        <v>309</v>
      </c>
      <c r="B1442">
        <v>1428</v>
      </c>
      <c r="C1442" t="s">
        <v>7380</v>
      </c>
      <c r="D1442" t="s">
        <v>7381</v>
      </c>
      <c r="E1442">
        <v>172.892</v>
      </c>
      <c r="F1442">
        <v>175.10499999999999</v>
      </c>
    </row>
    <row r="1443" spans="1:31" x14ac:dyDescent="0.25">
      <c r="A1443" t="s">
        <v>309</v>
      </c>
      <c r="B1443">
        <v>1429</v>
      </c>
      <c r="C1443" t="s">
        <v>7384</v>
      </c>
      <c r="D1443" t="s">
        <v>7385</v>
      </c>
      <c r="E1443">
        <v>172.892</v>
      </c>
      <c r="F1443">
        <v>175.10499999999999</v>
      </c>
    </row>
    <row r="1444" spans="1:31" x14ac:dyDescent="0.25">
      <c r="A1444" t="s">
        <v>309</v>
      </c>
      <c r="B1444">
        <v>1430</v>
      </c>
      <c r="C1444" t="s">
        <v>7386</v>
      </c>
      <c r="D1444" t="s">
        <v>7387</v>
      </c>
      <c r="E1444">
        <v>172.892</v>
      </c>
      <c r="F1444">
        <v>175.10499999999999</v>
      </c>
    </row>
    <row r="1445" spans="1:31" x14ac:dyDescent="0.25">
      <c r="A1445" t="s">
        <v>309</v>
      </c>
      <c r="B1445">
        <v>1431</v>
      </c>
      <c r="C1445" t="s">
        <v>7388</v>
      </c>
      <c r="D1445" t="s">
        <v>7389</v>
      </c>
      <c r="E1445">
        <v>172.892</v>
      </c>
      <c r="F1445">
        <v>175.10499999999999</v>
      </c>
    </row>
    <row r="1446" spans="1:31" x14ac:dyDescent="0.25">
      <c r="A1446" t="s">
        <v>309</v>
      </c>
      <c r="B1446">
        <v>1432</v>
      </c>
      <c r="C1446" t="s">
        <v>7390</v>
      </c>
      <c r="D1446" t="s">
        <v>7391</v>
      </c>
      <c r="E1446">
        <v>172.892</v>
      </c>
      <c r="F1446">
        <v>175.10499999999999</v>
      </c>
    </row>
    <row r="1447" spans="1:31" x14ac:dyDescent="0.25">
      <c r="A1447" t="s">
        <v>309</v>
      </c>
      <c r="B1447">
        <v>1433</v>
      </c>
      <c r="C1447" t="s">
        <v>7392</v>
      </c>
      <c r="D1447" t="s">
        <v>7393</v>
      </c>
      <c r="E1447">
        <v>172.892</v>
      </c>
      <c r="F1447">
        <v>175.10499999999999</v>
      </c>
    </row>
    <row r="1448" spans="1:31" x14ac:dyDescent="0.25">
      <c r="A1448" t="s">
        <v>315</v>
      </c>
      <c r="B1448">
        <v>1434</v>
      </c>
      <c r="C1448" t="s">
        <v>7394</v>
      </c>
      <c r="D1448" t="s">
        <v>7395</v>
      </c>
      <c r="E1448">
        <v>175.10499999999999</v>
      </c>
    </row>
    <row r="1449" spans="1:31" x14ac:dyDescent="0.25">
      <c r="A1449" t="s">
        <v>309</v>
      </c>
      <c r="B1449">
        <v>1435</v>
      </c>
      <c r="C1449" t="s">
        <v>7396</v>
      </c>
      <c r="D1449" t="s">
        <v>7397</v>
      </c>
      <c r="E1449">
        <v>175.10499999999999</v>
      </c>
      <c r="F1449">
        <v>182.9</v>
      </c>
    </row>
    <row r="1450" spans="1:31" x14ac:dyDescent="0.25">
      <c r="A1450" t="s">
        <v>309</v>
      </c>
      <c r="B1450">
        <v>1436</v>
      </c>
      <c r="C1450" t="s">
        <v>7400</v>
      </c>
      <c r="D1450" t="s">
        <v>7401</v>
      </c>
      <c r="E1450">
        <v>172.21</v>
      </c>
      <c r="F1450">
        <v>172.61500000000001</v>
      </c>
      <c r="G1450">
        <v>172.86</v>
      </c>
      <c r="H1450">
        <v>173.34</v>
      </c>
      <c r="I1450">
        <v>175.10499999999999</v>
      </c>
      <c r="J1450">
        <v>175.3</v>
      </c>
      <c r="K1450">
        <v>184.10900000000001</v>
      </c>
    </row>
    <row r="1451" spans="1:31" x14ac:dyDescent="0.25">
      <c r="A1451" t="s">
        <v>309</v>
      </c>
      <c r="B1451">
        <v>1437</v>
      </c>
      <c r="C1451" t="s">
        <v>7402</v>
      </c>
      <c r="D1451" t="s">
        <v>7403</v>
      </c>
      <c r="E1451">
        <v>172.755</v>
      </c>
      <c r="F1451">
        <v>172.864</v>
      </c>
      <c r="G1451">
        <v>175.3</v>
      </c>
      <c r="H1451">
        <v>176.18</v>
      </c>
      <c r="I1451">
        <v>176.2</v>
      </c>
      <c r="J1451">
        <v>176.21</v>
      </c>
      <c r="K1451">
        <v>177.12</v>
      </c>
      <c r="L1451">
        <v>177.13900000000001</v>
      </c>
      <c r="M1451">
        <v>178.34800000000001</v>
      </c>
    </row>
    <row r="1452" spans="1:31" x14ac:dyDescent="0.25">
      <c r="A1452" t="s">
        <v>309</v>
      </c>
      <c r="B1452">
        <v>1438</v>
      </c>
      <c r="C1452" t="s">
        <v>7408</v>
      </c>
      <c r="D1452" t="s">
        <v>7409</v>
      </c>
      <c r="E1452">
        <v>172.755</v>
      </c>
    </row>
    <row r="1453" spans="1:31" x14ac:dyDescent="0.25">
      <c r="A1453" t="s">
        <v>309</v>
      </c>
      <c r="B1453">
        <v>1439</v>
      </c>
      <c r="C1453" t="s">
        <v>7419</v>
      </c>
      <c r="D1453" t="s">
        <v>7420</v>
      </c>
      <c r="E1453">
        <v>172.51499999999999</v>
      </c>
      <c r="F1453">
        <v>173.2</v>
      </c>
      <c r="G1453">
        <v>173.25</v>
      </c>
      <c r="H1453">
        <v>175.10499999999999</v>
      </c>
      <c r="I1453">
        <v>175.3</v>
      </c>
      <c r="J1453">
        <v>175.32</v>
      </c>
      <c r="K1453">
        <v>175.38</v>
      </c>
      <c r="L1453">
        <v>175.39</v>
      </c>
      <c r="M1453">
        <v>176.17</v>
      </c>
      <c r="N1453">
        <v>176.18</v>
      </c>
      <c r="O1453">
        <v>177.101</v>
      </c>
      <c r="P1453">
        <v>177.102</v>
      </c>
      <c r="Q1453">
        <v>177.10300000000001</v>
      </c>
      <c r="R1453">
        <v>177.10400000000001</v>
      </c>
      <c r="S1453">
        <v>177.10499999999999</v>
      </c>
      <c r="T1453">
        <v>177.12100000000001</v>
      </c>
      <c r="U1453">
        <v>177.16300000000001</v>
      </c>
      <c r="V1453">
        <v>177.16399999999999</v>
      </c>
      <c r="W1453">
        <v>177.18100000000001</v>
      </c>
      <c r="X1453">
        <v>177.18199999999999</v>
      </c>
      <c r="Y1453">
        <v>177.18299999999999</v>
      </c>
      <c r="Z1453">
        <v>177.226</v>
      </c>
      <c r="AA1453">
        <v>177.24199999999999</v>
      </c>
      <c r="AB1453">
        <v>177.26</v>
      </c>
      <c r="AC1453">
        <v>177.27099999999999</v>
      </c>
      <c r="AD1453">
        <v>177.28</v>
      </c>
      <c r="AE1453">
        <v>178.37899999999999</v>
      </c>
    </row>
    <row r="1454" spans="1:31" x14ac:dyDescent="0.25">
      <c r="A1454" t="s">
        <v>317</v>
      </c>
      <c r="B1454">
        <v>1440</v>
      </c>
      <c r="C1454" t="s">
        <v>7435</v>
      </c>
      <c r="D1454" t="s">
        <v>7436</v>
      </c>
      <c r="E1454">
        <v>172.23</v>
      </c>
    </row>
    <row r="1455" spans="1:31" x14ac:dyDescent="0.25">
      <c r="A1455" t="s">
        <v>309</v>
      </c>
      <c r="B1455">
        <v>1441</v>
      </c>
      <c r="C1455" t="s">
        <v>7437</v>
      </c>
      <c r="D1455" t="s">
        <v>7438</v>
      </c>
      <c r="E1455">
        <v>172.83</v>
      </c>
    </row>
    <row r="1456" spans="1:31" x14ac:dyDescent="0.25">
      <c r="A1456" t="s">
        <v>315</v>
      </c>
      <c r="B1456">
        <v>1442</v>
      </c>
      <c r="C1456" t="s">
        <v>7439</v>
      </c>
      <c r="D1456" t="s">
        <v>7440</v>
      </c>
      <c r="E1456">
        <v>172.76499999999999</v>
      </c>
    </row>
    <row r="1457" spans="1:11" x14ac:dyDescent="0.25">
      <c r="A1457" t="s">
        <v>309</v>
      </c>
      <c r="B1457">
        <v>1443</v>
      </c>
      <c r="C1457" t="s">
        <v>7453</v>
      </c>
      <c r="D1457" t="s">
        <v>7454</v>
      </c>
      <c r="E1457">
        <v>172.51499999999999</v>
      </c>
      <c r="F1457">
        <v>175.10499999999999</v>
      </c>
    </row>
    <row r="1458" spans="1:11" x14ac:dyDescent="0.25">
      <c r="A1458" t="s">
        <v>309</v>
      </c>
      <c r="B1458">
        <v>1444</v>
      </c>
      <c r="C1458" t="s">
        <v>7459</v>
      </c>
      <c r="D1458" t="s">
        <v>7460</v>
      </c>
      <c r="E1458">
        <v>172.58500000000001</v>
      </c>
    </row>
    <row r="1459" spans="1:11" x14ac:dyDescent="0.25">
      <c r="A1459" t="s">
        <v>309</v>
      </c>
      <c r="B1459">
        <v>1445</v>
      </c>
      <c r="C1459" t="s">
        <v>7482</v>
      </c>
      <c r="D1459" s="1" t="s">
        <v>15552</v>
      </c>
      <c r="E1459">
        <v>173.34</v>
      </c>
      <c r="F1459">
        <v>175.10499999999999</v>
      </c>
      <c r="G1459">
        <v>176.17</v>
      </c>
      <c r="H1459">
        <v>176.18</v>
      </c>
      <c r="I1459">
        <v>176.21</v>
      </c>
      <c r="J1459">
        <v>177.28</v>
      </c>
    </row>
    <row r="1460" spans="1:11" x14ac:dyDescent="0.25">
      <c r="A1460" t="s">
        <v>315</v>
      </c>
      <c r="B1460">
        <v>1446</v>
      </c>
      <c r="C1460" t="s">
        <v>7488</v>
      </c>
      <c r="D1460" t="s">
        <v>7489</v>
      </c>
      <c r="E1460">
        <v>173.34</v>
      </c>
      <c r="F1460">
        <v>177.28</v>
      </c>
    </row>
    <row r="1461" spans="1:11" x14ac:dyDescent="0.25">
      <c r="A1461" t="s">
        <v>309</v>
      </c>
      <c r="B1461">
        <v>1447</v>
      </c>
      <c r="C1461" t="s">
        <v>7524</v>
      </c>
      <c r="D1461" t="s">
        <v>7525</v>
      </c>
      <c r="E1461">
        <v>172.28</v>
      </c>
      <c r="F1461">
        <v>175.10499999999999</v>
      </c>
      <c r="G1461">
        <v>175.125</v>
      </c>
      <c r="H1461">
        <v>175.32</v>
      </c>
      <c r="I1461">
        <v>177.12</v>
      </c>
      <c r="J1461">
        <v>177.26</v>
      </c>
      <c r="K1461">
        <v>178.393</v>
      </c>
    </row>
    <row r="1462" spans="1:11" x14ac:dyDescent="0.25">
      <c r="A1462" t="s">
        <v>309</v>
      </c>
      <c r="B1462">
        <v>1448</v>
      </c>
      <c r="C1462" t="s">
        <v>7530</v>
      </c>
      <c r="D1462" t="s">
        <v>7531</v>
      </c>
      <c r="E1462">
        <v>172.51499999999999</v>
      </c>
    </row>
    <row r="1463" spans="1:11" x14ac:dyDescent="0.25">
      <c r="A1463" t="s">
        <v>309</v>
      </c>
      <c r="B1463">
        <v>1449</v>
      </c>
      <c r="C1463" t="s">
        <v>7532</v>
      </c>
      <c r="D1463" t="s">
        <v>7533</v>
      </c>
      <c r="E1463">
        <v>172.51499999999999</v>
      </c>
    </row>
    <row r="1464" spans="1:11" x14ac:dyDescent="0.25">
      <c r="A1464" t="s">
        <v>309</v>
      </c>
      <c r="B1464">
        <v>1450</v>
      </c>
      <c r="C1464" t="s">
        <v>7534</v>
      </c>
      <c r="D1464" t="s">
        <v>7535</v>
      </c>
      <c r="E1464">
        <v>172.51499999999999</v>
      </c>
      <c r="F1464">
        <v>178.101</v>
      </c>
    </row>
    <row r="1465" spans="1:11" x14ac:dyDescent="0.25">
      <c r="A1465" t="s">
        <v>309</v>
      </c>
      <c r="B1465">
        <v>1451</v>
      </c>
      <c r="C1465" t="s">
        <v>7536</v>
      </c>
      <c r="D1465" t="s">
        <v>7537</v>
      </c>
      <c r="E1465">
        <v>172.51499999999999</v>
      </c>
    </row>
    <row r="1466" spans="1:11" x14ac:dyDescent="0.25">
      <c r="A1466" t="s">
        <v>309</v>
      </c>
      <c r="B1466">
        <v>1452</v>
      </c>
      <c r="C1466" t="s">
        <v>7538</v>
      </c>
      <c r="D1466" t="s">
        <v>7539</v>
      </c>
      <c r="E1466">
        <v>172.51499999999999</v>
      </c>
    </row>
    <row r="1467" spans="1:11" x14ac:dyDescent="0.25">
      <c r="A1467" t="s">
        <v>309</v>
      </c>
      <c r="B1467">
        <v>1453</v>
      </c>
      <c r="C1467" t="s">
        <v>7540</v>
      </c>
      <c r="D1467" t="s">
        <v>7541</v>
      </c>
      <c r="E1467">
        <v>172.51499999999999</v>
      </c>
    </row>
    <row r="1468" spans="1:11" x14ac:dyDescent="0.25">
      <c r="A1468" t="s">
        <v>309</v>
      </c>
      <c r="B1468">
        <v>1454</v>
      </c>
      <c r="C1468" t="s">
        <v>7542</v>
      </c>
      <c r="D1468" t="s">
        <v>7543</v>
      </c>
      <c r="E1468">
        <v>172.51499999999999</v>
      </c>
    </row>
    <row r="1469" spans="1:11" x14ac:dyDescent="0.25">
      <c r="A1469" t="s">
        <v>309</v>
      </c>
      <c r="B1469">
        <v>1455</v>
      </c>
      <c r="C1469" t="s">
        <v>7544</v>
      </c>
      <c r="D1469" t="s">
        <v>7545</v>
      </c>
      <c r="E1469">
        <v>172.51499999999999</v>
      </c>
    </row>
    <row r="1470" spans="1:11" x14ac:dyDescent="0.25">
      <c r="A1470" t="s">
        <v>309</v>
      </c>
      <c r="B1470">
        <v>1456</v>
      </c>
      <c r="C1470" t="s">
        <v>7546</v>
      </c>
      <c r="D1470" t="s">
        <v>7547</v>
      </c>
      <c r="E1470">
        <v>172.51499999999999</v>
      </c>
    </row>
    <row r="1471" spans="1:11" x14ac:dyDescent="0.25">
      <c r="A1471" t="s">
        <v>309</v>
      </c>
      <c r="B1471">
        <v>1457</v>
      </c>
      <c r="C1471" t="s">
        <v>7548</v>
      </c>
      <c r="D1471" t="s">
        <v>7549</v>
      </c>
      <c r="E1471">
        <v>172.51499999999999</v>
      </c>
    </row>
    <row r="1472" spans="1:11" x14ac:dyDescent="0.25">
      <c r="A1472" t="s">
        <v>309</v>
      </c>
      <c r="B1472">
        <v>1458</v>
      </c>
      <c r="C1472" t="s">
        <v>7550</v>
      </c>
      <c r="D1472" t="s">
        <v>7551</v>
      </c>
      <c r="E1472">
        <v>172.51499999999999</v>
      </c>
    </row>
    <row r="1473" spans="1:8" x14ac:dyDescent="0.25">
      <c r="A1473" t="s">
        <v>315</v>
      </c>
      <c r="B1473">
        <v>1459</v>
      </c>
      <c r="C1473" t="s">
        <v>7552</v>
      </c>
      <c r="D1473" t="s">
        <v>7553</v>
      </c>
      <c r="E1473">
        <v>172.51499999999999</v>
      </c>
    </row>
    <row r="1474" spans="1:8" x14ac:dyDescent="0.25">
      <c r="A1474" t="s">
        <v>309</v>
      </c>
      <c r="B1474">
        <v>1460</v>
      </c>
      <c r="C1474" t="s">
        <v>7554</v>
      </c>
      <c r="D1474" t="s">
        <v>7555</v>
      </c>
      <c r="E1474">
        <v>172.51499999999999</v>
      </c>
    </row>
    <row r="1475" spans="1:8" x14ac:dyDescent="0.25">
      <c r="A1475" t="s">
        <v>309</v>
      </c>
      <c r="B1475">
        <v>1461</v>
      </c>
      <c r="C1475" t="s">
        <v>7560</v>
      </c>
      <c r="D1475" t="s">
        <v>7561</v>
      </c>
    </row>
    <row r="1476" spans="1:8" x14ac:dyDescent="0.25">
      <c r="A1476" t="s">
        <v>309</v>
      </c>
      <c r="B1476">
        <v>1462</v>
      </c>
      <c r="C1476" t="s">
        <v>7574</v>
      </c>
      <c r="D1476" t="s">
        <v>7575</v>
      </c>
    </row>
    <row r="1477" spans="1:8" x14ac:dyDescent="0.25">
      <c r="A1477" t="s">
        <v>309</v>
      </c>
      <c r="B1477">
        <v>1463</v>
      </c>
      <c r="C1477" t="s">
        <v>7576</v>
      </c>
      <c r="D1477" t="s">
        <v>7577</v>
      </c>
      <c r="E1477">
        <v>172.51499999999999</v>
      </c>
    </row>
    <row r="1478" spans="1:8" x14ac:dyDescent="0.25">
      <c r="A1478" t="s">
        <v>309</v>
      </c>
      <c r="B1478">
        <v>1464</v>
      </c>
      <c r="C1478" t="s">
        <v>7578</v>
      </c>
      <c r="D1478" t="s">
        <v>7579</v>
      </c>
      <c r="E1478">
        <v>172.51499999999999</v>
      </c>
      <c r="F1478">
        <v>175.10499999999999</v>
      </c>
      <c r="G1478">
        <v>176.18</v>
      </c>
      <c r="H1478">
        <v>176.21</v>
      </c>
    </row>
    <row r="1479" spans="1:8" x14ac:dyDescent="0.25">
      <c r="A1479" t="s">
        <v>309</v>
      </c>
      <c r="B1479">
        <v>1465</v>
      </c>
      <c r="C1479" t="s">
        <v>7580</v>
      </c>
      <c r="D1479" t="s">
        <v>7581</v>
      </c>
      <c r="E1479">
        <v>172.51499999999999</v>
      </c>
    </row>
    <row r="1480" spans="1:8" x14ac:dyDescent="0.25">
      <c r="A1480" t="s">
        <v>309</v>
      </c>
      <c r="B1480">
        <v>1466</v>
      </c>
      <c r="C1480" t="s">
        <v>7582</v>
      </c>
      <c r="D1480" t="s">
        <v>7583</v>
      </c>
    </row>
    <row r="1481" spans="1:8" x14ac:dyDescent="0.25">
      <c r="A1481" t="s">
        <v>309</v>
      </c>
      <c r="B1481">
        <v>1467</v>
      </c>
      <c r="C1481" t="s">
        <v>7586</v>
      </c>
      <c r="D1481" t="s">
        <v>7587</v>
      </c>
      <c r="E1481">
        <v>172.51499999999999</v>
      </c>
    </row>
    <row r="1482" spans="1:8" x14ac:dyDescent="0.25">
      <c r="A1482" t="s">
        <v>309</v>
      </c>
      <c r="B1482">
        <v>1468</v>
      </c>
      <c r="C1482" t="s">
        <v>7592</v>
      </c>
      <c r="D1482" t="s">
        <v>7593</v>
      </c>
      <c r="E1482">
        <v>172.51499999999999</v>
      </c>
    </row>
    <row r="1483" spans="1:8" x14ac:dyDescent="0.25">
      <c r="A1483" t="s">
        <v>309</v>
      </c>
      <c r="B1483">
        <v>1469</v>
      </c>
      <c r="C1483" t="s">
        <v>7588</v>
      </c>
      <c r="D1483" t="s">
        <v>7589</v>
      </c>
      <c r="E1483">
        <v>172.51499999999999</v>
      </c>
    </row>
    <row r="1484" spans="1:8" x14ac:dyDescent="0.25">
      <c r="A1484" t="s">
        <v>309</v>
      </c>
      <c r="B1484">
        <v>1470</v>
      </c>
      <c r="C1484" t="s">
        <v>7590</v>
      </c>
      <c r="D1484" t="s">
        <v>7591</v>
      </c>
    </row>
    <row r="1485" spans="1:8" x14ac:dyDescent="0.25">
      <c r="A1485" t="s">
        <v>309</v>
      </c>
      <c r="B1485">
        <v>1471</v>
      </c>
      <c r="C1485" t="s">
        <v>7594</v>
      </c>
      <c r="D1485" t="s">
        <v>7595</v>
      </c>
    </row>
    <row r="1486" spans="1:8" x14ac:dyDescent="0.25">
      <c r="A1486" t="s">
        <v>309</v>
      </c>
      <c r="B1486">
        <v>1472</v>
      </c>
      <c r="C1486" t="s">
        <v>7606</v>
      </c>
      <c r="D1486" t="s">
        <v>7607</v>
      </c>
      <c r="E1486">
        <v>172.51499999999999</v>
      </c>
    </row>
    <row r="1487" spans="1:8" x14ac:dyDescent="0.25">
      <c r="A1487" t="s">
        <v>309</v>
      </c>
      <c r="B1487">
        <v>1473</v>
      </c>
      <c r="C1487" t="s">
        <v>7610</v>
      </c>
      <c r="D1487" t="s">
        <v>7611</v>
      </c>
    </row>
    <row r="1488" spans="1:8" x14ac:dyDescent="0.25">
      <c r="A1488" t="s">
        <v>309</v>
      </c>
      <c r="B1488">
        <v>1474</v>
      </c>
      <c r="C1488" t="s">
        <v>7612</v>
      </c>
      <c r="D1488" t="s">
        <v>7613</v>
      </c>
    </row>
    <row r="1489" spans="1:28" x14ac:dyDescent="0.25">
      <c r="A1489" t="s">
        <v>309</v>
      </c>
      <c r="B1489">
        <v>1475</v>
      </c>
      <c r="C1489" t="s">
        <v>7620</v>
      </c>
      <c r="D1489" t="s">
        <v>7621</v>
      </c>
    </row>
    <row r="1490" spans="1:28" x14ac:dyDescent="0.25">
      <c r="A1490" t="s">
        <v>309</v>
      </c>
      <c r="B1490">
        <v>1476</v>
      </c>
      <c r="C1490" t="s">
        <v>7628</v>
      </c>
      <c r="D1490" t="s">
        <v>7629</v>
      </c>
    </row>
    <row r="1491" spans="1:28" x14ac:dyDescent="0.25">
      <c r="A1491" t="s">
        <v>309</v>
      </c>
      <c r="B1491">
        <v>1477</v>
      </c>
      <c r="C1491" t="s">
        <v>7630</v>
      </c>
      <c r="D1491" t="s">
        <v>7631</v>
      </c>
    </row>
    <row r="1492" spans="1:28" x14ac:dyDescent="0.25">
      <c r="A1492" t="s">
        <v>309</v>
      </c>
      <c r="B1492">
        <v>1478</v>
      </c>
      <c r="C1492" t="s">
        <v>7634</v>
      </c>
      <c r="D1492" t="s">
        <v>7635</v>
      </c>
      <c r="E1492">
        <v>172.51499999999999</v>
      </c>
    </row>
    <row r="1493" spans="1:28" x14ac:dyDescent="0.25">
      <c r="A1493" t="s">
        <v>309</v>
      </c>
      <c r="B1493">
        <v>1479</v>
      </c>
      <c r="C1493" t="s">
        <v>7640</v>
      </c>
      <c r="D1493" t="s">
        <v>7641</v>
      </c>
    </row>
    <row r="1494" spans="1:28" x14ac:dyDescent="0.25">
      <c r="A1494" t="s">
        <v>309</v>
      </c>
      <c r="B1494">
        <v>1480</v>
      </c>
      <c r="C1494" t="s">
        <v>7644</v>
      </c>
      <c r="D1494" t="s">
        <v>7645</v>
      </c>
    </row>
    <row r="1495" spans="1:28" x14ac:dyDescent="0.25">
      <c r="A1495" t="s">
        <v>309</v>
      </c>
      <c r="B1495">
        <v>1481</v>
      </c>
      <c r="C1495" t="s">
        <v>7656</v>
      </c>
      <c r="D1495" t="s">
        <v>7657</v>
      </c>
      <c r="E1495">
        <v>172.32</v>
      </c>
    </row>
    <row r="1496" spans="1:28" x14ac:dyDescent="0.25">
      <c r="A1496" t="s">
        <v>309</v>
      </c>
      <c r="B1496">
        <v>1482</v>
      </c>
      <c r="C1496" t="s">
        <v>7658</v>
      </c>
      <c r="D1496" t="s">
        <v>7659</v>
      </c>
    </row>
    <row r="1497" spans="1:28" x14ac:dyDescent="0.25">
      <c r="A1497" t="s">
        <v>309</v>
      </c>
      <c r="B1497">
        <v>1483</v>
      </c>
      <c r="C1497" t="s">
        <v>7674</v>
      </c>
      <c r="D1497" t="s">
        <v>7675</v>
      </c>
      <c r="E1497">
        <v>172.51499999999999</v>
      </c>
      <c r="F1497">
        <v>175.10499999999999</v>
      </c>
    </row>
    <row r="1498" spans="1:28" x14ac:dyDescent="0.25">
      <c r="A1498" t="s">
        <v>309</v>
      </c>
      <c r="B1498">
        <v>1484</v>
      </c>
      <c r="C1498" t="s">
        <v>7676</v>
      </c>
      <c r="D1498" t="s">
        <v>7677</v>
      </c>
      <c r="E1498">
        <v>175.10499999999999</v>
      </c>
      <c r="F1498">
        <v>175.21</v>
      </c>
      <c r="G1498">
        <v>175.3</v>
      </c>
      <c r="H1498">
        <v>175.38</v>
      </c>
      <c r="I1498">
        <v>175.39</v>
      </c>
      <c r="J1498">
        <v>176.17</v>
      </c>
      <c r="K1498">
        <v>177.12</v>
      </c>
      <c r="L1498">
        <v>177.12100000000001</v>
      </c>
      <c r="M1498">
        <v>177.13499999999999</v>
      </c>
      <c r="N1498">
        <v>177.14</v>
      </c>
      <c r="O1498">
        <v>177.14599999999999</v>
      </c>
      <c r="P1498">
        <v>177.16499999999999</v>
      </c>
      <c r="Q1498">
        <v>177.16800000000001</v>
      </c>
      <c r="R1498">
        <v>177.226</v>
      </c>
      <c r="S1498">
        <v>177.2355</v>
      </c>
      <c r="T1498">
        <v>177.26</v>
      </c>
      <c r="U1498">
        <v>177.28</v>
      </c>
      <c r="V1498">
        <v>178.3297</v>
      </c>
      <c r="W1498">
        <v>181.3</v>
      </c>
      <c r="X1498">
        <v>73.157499999999999</v>
      </c>
      <c r="Y1498">
        <v>73.257499999999993</v>
      </c>
      <c r="Z1498">
        <v>73.312600000000003</v>
      </c>
      <c r="AA1498">
        <v>73.349999999999994</v>
      </c>
      <c r="AB1498">
        <v>73.575000000000003</v>
      </c>
    </row>
    <row r="1499" spans="1:28" x14ac:dyDescent="0.25">
      <c r="A1499" t="s">
        <v>309</v>
      </c>
      <c r="B1499">
        <v>1485</v>
      </c>
      <c r="C1499" t="s">
        <v>7682</v>
      </c>
      <c r="D1499" t="s">
        <v>7683</v>
      </c>
      <c r="E1499">
        <v>172.51499999999999</v>
      </c>
    </row>
    <row r="1500" spans="1:28" x14ac:dyDescent="0.25">
      <c r="A1500" t="s">
        <v>309</v>
      </c>
      <c r="B1500">
        <v>1486</v>
      </c>
      <c r="C1500" t="s">
        <v>7684</v>
      </c>
      <c r="D1500" t="s">
        <v>7685</v>
      </c>
      <c r="E1500">
        <v>172.51499999999999</v>
      </c>
    </row>
    <row r="1501" spans="1:28" x14ac:dyDescent="0.25">
      <c r="A1501" t="s">
        <v>309</v>
      </c>
      <c r="B1501">
        <v>1487</v>
      </c>
      <c r="C1501" t="s">
        <v>7690</v>
      </c>
      <c r="D1501" t="s">
        <v>7691</v>
      </c>
    </row>
    <row r="1502" spans="1:28" x14ac:dyDescent="0.25">
      <c r="A1502" t="s">
        <v>309</v>
      </c>
      <c r="B1502">
        <v>1488</v>
      </c>
      <c r="C1502" t="s">
        <v>7692</v>
      </c>
      <c r="D1502" t="s">
        <v>7693</v>
      </c>
      <c r="E1502">
        <v>172.51499999999999</v>
      </c>
    </row>
    <row r="1503" spans="1:28" x14ac:dyDescent="0.25">
      <c r="A1503" t="s">
        <v>309</v>
      </c>
      <c r="B1503">
        <v>1489</v>
      </c>
      <c r="C1503" t="s">
        <v>7694</v>
      </c>
      <c r="D1503" t="s">
        <v>7695</v>
      </c>
      <c r="E1503">
        <v>172.51499999999999</v>
      </c>
    </row>
    <row r="1504" spans="1:28" x14ac:dyDescent="0.25">
      <c r="A1504" t="s">
        <v>309</v>
      </c>
      <c r="B1504">
        <v>1490</v>
      </c>
      <c r="C1504" t="s">
        <v>7696</v>
      </c>
      <c r="D1504" t="s">
        <v>7697</v>
      </c>
      <c r="E1504">
        <v>172.51499999999999</v>
      </c>
    </row>
    <row r="1505" spans="1:20" x14ac:dyDescent="0.25">
      <c r="A1505" t="s">
        <v>309</v>
      </c>
      <c r="B1505">
        <v>1491</v>
      </c>
      <c r="C1505" t="s">
        <v>7698</v>
      </c>
      <c r="D1505" t="s">
        <v>7699</v>
      </c>
      <c r="E1505">
        <v>172.51499999999999</v>
      </c>
    </row>
    <row r="1506" spans="1:20" x14ac:dyDescent="0.25">
      <c r="A1506" t="s">
        <v>315</v>
      </c>
      <c r="B1506">
        <v>1492</v>
      </c>
      <c r="C1506" t="s">
        <v>7700</v>
      </c>
      <c r="D1506" t="s">
        <v>7701</v>
      </c>
    </row>
    <row r="1507" spans="1:20" x14ac:dyDescent="0.25">
      <c r="A1507" t="s">
        <v>309</v>
      </c>
      <c r="B1507">
        <v>1493</v>
      </c>
      <c r="C1507" t="s">
        <v>7702</v>
      </c>
      <c r="D1507" t="s">
        <v>7703</v>
      </c>
      <c r="E1507">
        <v>172.51499999999999</v>
      </c>
    </row>
    <row r="1508" spans="1:20" x14ac:dyDescent="0.25">
      <c r="A1508" t="s">
        <v>315</v>
      </c>
      <c r="B1508">
        <v>1494</v>
      </c>
      <c r="C1508" t="s">
        <v>7704</v>
      </c>
      <c r="D1508" t="s">
        <v>7705</v>
      </c>
      <c r="E1508">
        <v>172.51499999999999</v>
      </c>
    </row>
    <row r="1509" spans="1:20" x14ac:dyDescent="0.25">
      <c r="A1509" t="s">
        <v>309</v>
      </c>
      <c r="B1509">
        <v>1495</v>
      </c>
      <c r="C1509" t="s">
        <v>7706</v>
      </c>
      <c r="D1509" t="s">
        <v>7707</v>
      </c>
    </row>
    <row r="1510" spans="1:20" x14ac:dyDescent="0.25">
      <c r="A1510" t="s">
        <v>315</v>
      </c>
      <c r="B1510">
        <v>1496</v>
      </c>
      <c r="C1510" t="s">
        <v>7708</v>
      </c>
      <c r="D1510" t="s">
        <v>7709</v>
      </c>
    </row>
    <row r="1511" spans="1:20" x14ac:dyDescent="0.25">
      <c r="A1511" t="s">
        <v>309</v>
      </c>
      <c r="B1511">
        <v>1497</v>
      </c>
      <c r="C1511" t="s">
        <v>7710</v>
      </c>
      <c r="D1511" t="s">
        <v>7711</v>
      </c>
      <c r="E1511">
        <v>172.51499999999999</v>
      </c>
    </row>
    <row r="1512" spans="1:20" x14ac:dyDescent="0.25">
      <c r="A1512" t="s">
        <v>309</v>
      </c>
      <c r="B1512">
        <v>1498</v>
      </c>
      <c r="C1512" t="s">
        <v>7712</v>
      </c>
      <c r="D1512" t="s">
        <v>7713</v>
      </c>
      <c r="E1512">
        <v>172.51499999999999</v>
      </c>
    </row>
    <row r="1513" spans="1:20" x14ac:dyDescent="0.25">
      <c r="A1513" t="s">
        <v>315</v>
      </c>
      <c r="B1513">
        <v>1499</v>
      </c>
      <c r="C1513" t="s">
        <v>7766</v>
      </c>
      <c r="D1513" t="s">
        <v>7767</v>
      </c>
      <c r="E1513">
        <v>172.51499999999999</v>
      </c>
      <c r="F1513">
        <v>175.10499999999999</v>
      </c>
      <c r="G1513">
        <v>175.3</v>
      </c>
      <c r="H1513">
        <v>175.32</v>
      </c>
      <c r="I1513">
        <v>178.39099999999999</v>
      </c>
      <c r="J1513">
        <v>181.27</v>
      </c>
    </row>
    <row r="1514" spans="1:20" x14ac:dyDescent="0.25">
      <c r="A1514" t="s">
        <v>309</v>
      </c>
      <c r="B1514">
        <v>1500</v>
      </c>
      <c r="C1514" t="s">
        <v>7776</v>
      </c>
      <c r="D1514" t="s">
        <v>7777</v>
      </c>
    </row>
    <row r="1515" spans="1:20" x14ac:dyDescent="0.25">
      <c r="A1515" t="s">
        <v>309</v>
      </c>
      <c r="B1515">
        <v>1501</v>
      </c>
      <c r="C1515" t="s">
        <v>7774</v>
      </c>
      <c r="D1515" t="s">
        <v>7775</v>
      </c>
    </row>
    <row r="1516" spans="1:20" x14ac:dyDescent="0.25">
      <c r="A1516" t="s">
        <v>309</v>
      </c>
      <c r="B1516">
        <v>1502</v>
      </c>
      <c r="C1516" t="s">
        <v>7778</v>
      </c>
      <c r="D1516" t="s">
        <v>7779</v>
      </c>
      <c r="E1516">
        <v>172.51499999999999</v>
      </c>
    </row>
    <row r="1517" spans="1:20" x14ac:dyDescent="0.25">
      <c r="A1517" t="s">
        <v>309</v>
      </c>
      <c r="B1517">
        <v>1503</v>
      </c>
      <c r="C1517" t="s">
        <v>7780</v>
      </c>
      <c r="D1517" t="s">
        <v>7781</v>
      </c>
      <c r="E1517">
        <v>173.28</v>
      </c>
    </row>
    <row r="1518" spans="1:20" x14ac:dyDescent="0.25">
      <c r="A1518" t="s">
        <v>309</v>
      </c>
      <c r="B1518">
        <v>1504</v>
      </c>
      <c r="C1518" t="s">
        <v>7782</v>
      </c>
      <c r="D1518" t="s">
        <v>7783</v>
      </c>
      <c r="E1518">
        <v>173.315</v>
      </c>
      <c r="F1518">
        <v>175.10499999999999</v>
      </c>
      <c r="G1518">
        <v>175.3</v>
      </c>
      <c r="H1518">
        <v>175.38</v>
      </c>
      <c r="I1518">
        <v>175.39</v>
      </c>
      <c r="J1518">
        <v>176.17</v>
      </c>
      <c r="K1518">
        <v>176.18</v>
      </c>
      <c r="L1518">
        <v>176.2</v>
      </c>
      <c r="M1518">
        <v>176.21</v>
      </c>
      <c r="N1518">
        <v>177.12</v>
      </c>
      <c r="O1518">
        <v>177.12100000000001</v>
      </c>
      <c r="P1518">
        <v>177.16800000000001</v>
      </c>
      <c r="Q1518">
        <v>177.226</v>
      </c>
      <c r="R1518">
        <v>177.26</v>
      </c>
      <c r="S1518">
        <v>177.28</v>
      </c>
      <c r="T1518">
        <v>178.39099999999999</v>
      </c>
    </row>
    <row r="1519" spans="1:20" x14ac:dyDescent="0.25">
      <c r="A1519" t="s">
        <v>315</v>
      </c>
      <c r="B1519">
        <v>1505</v>
      </c>
      <c r="C1519" t="s">
        <v>7792</v>
      </c>
      <c r="D1519" t="s">
        <v>7793</v>
      </c>
      <c r="E1519">
        <v>172.19</v>
      </c>
      <c r="F1519">
        <v>175.10499999999999</v>
      </c>
      <c r="G1519">
        <v>175.3</v>
      </c>
      <c r="H1519">
        <v>177.101</v>
      </c>
      <c r="I1519">
        <v>181.24</v>
      </c>
    </row>
    <row r="1520" spans="1:20" x14ac:dyDescent="0.25">
      <c r="A1520" t="s">
        <v>309</v>
      </c>
      <c r="B1520">
        <v>1506</v>
      </c>
      <c r="C1520" t="s">
        <v>7798</v>
      </c>
      <c r="D1520" t="s">
        <v>7799</v>
      </c>
      <c r="E1520">
        <v>173.2</v>
      </c>
    </row>
    <row r="1521" spans="1:4" x14ac:dyDescent="0.25">
      <c r="A1521" t="s">
        <v>309</v>
      </c>
      <c r="B1521">
        <v>1507</v>
      </c>
      <c r="C1521" t="s">
        <v>7804</v>
      </c>
      <c r="D1521" t="s">
        <v>7805</v>
      </c>
    </row>
    <row r="1522" spans="1:4" x14ac:dyDescent="0.25">
      <c r="A1522" t="s">
        <v>309</v>
      </c>
      <c r="B1522">
        <v>1508</v>
      </c>
      <c r="C1522" t="s">
        <v>7806</v>
      </c>
      <c r="D1522" t="s">
        <v>7807</v>
      </c>
    </row>
    <row r="1523" spans="1:4" x14ac:dyDescent="0.25">
      <c r="A1523" t="s">
        <v>309</v>
      </c>
      <c r="B1523">
        <v>1509</v>
      </c>
      <c r="C1523" t="s">
        <v>7808</v>
      </c>
      <c r="D1523" t="s">
        <v>7809</v>
      </c>
    </row>
    <row r="1524" spans="1:4" x14ac:dyDescent="0.25">
      <c r="A1524" t="s">
        <v>309</v>
      </c>
      <c r="B1524">
        <v>1510</v>
      </c>
      <c r="C1524" t="s">
        <v>7812</v>
      </c>
      <c r="D1524" t="s">
        <v>7813</v>
      </c>
    </row>
    <row r="1525" spans="1:4" x14ac:dyDescent="0.25">
      <c r="A1525" t="s">
        <v>309</v>
      </c>
      <c r="B1525">
        <v>1511</v>
      </c>
      <c r="C1525" t="s">
        <v>7814</v>
      </c>
      <c r="D1525" t="s">
        <v>7815</v>
      </c>
    </row>
    <row r="1526" spans="1:4" x14ac:dyDescent="0.25">
      <c r="A1526" t="s">
        <v>309</v>
      </c>
      <c r="B1526">
        <v>1512</v>
      </c>
      <c r="C1526" t="s">
        <v>7802</v>
      </c>
      <c r="D1526" t="s">
        <v>7803</v>
      </c>
    </row>
    <row r="1527" spans="1:4" x14ac:dyDescent="0.25">
      <c r="A1527" t="s">
        <v>309</v>
      </c>
      <c r="B1527">
        <v>1513</v>
      </c>
      <c r="C1527" t="s">
        <v>7816</v>
      </c>
      <c r="D1527" t="s">
        <v>7817</v>
      </c>
    </row>
    <row r="1528" spans="1:4" x14ac:dyDescent="0.25">
      <c r="A1528" t="s">
        <v>309</v>
      </c>
      <c r="B1528">
        <v>1514</v>
      </c>
      <c r="C1528" t="s">
        <v>7818</v>
      </c>
      <c r="D1528" t="s">
        <v>7819</v>
      </c>
    </row>
    <row r="1529" spans="1:4" x14ac:dyDescent="0.25">
      <c r="A1529" t="s">
        <v>309</v>
      </c>
      <c r="B1529">
        <v>1515</v>
      </c>
      <c r="C1529" t="s">
        <v>7822</v>
      </c>
      <c r="D1529" t="s">
        <v>7823</v>
      </c>
    </row>
    <row r="1530" spans="1:4" x14ac:dyDescent="0.25">
      <c r="A1530" t="s">
        <v>309</v>
      </c>
      <c r="B1530">
        <v>1516</v>
      </c>
      <c r="C1530" t="s">
        <v>7828</v>
      </c>
      <c r="D1530" t="s">
        <v>7829</v>
      </c>
    </row>
    <row r="1531" spans="1:4" x14ac:dyDescent="0.25">
      <c r="A1531" t="s">
        <v>309</v>
      </c>
      <c r="B1531">
        <v>1517</v>
      </c>
      <c r="C1531" t="s">
        <v>7830</v>
      </c>
      <c r="D1531" t="s">
        <v>7831</v>
      </c>
    </row>
    <row r="1532" spans="1:4" x14ac:dyDescent="0.25">
      <c r="A1532" t="s">
        <v>309</v>
      </c>
      <c r="B1532">
        <v>1518</v>
      </c>
      <c r="C1532" t="s">
        <v>7842</v>
      </c>
      <c r="D1532" t="s">
        <v>7843</v>
      </c>
    </row>
    <row r="1533" spans="1:4" x14ac:dyDescent="0.25">
      <c r="A1533" t="s">
        <v>309</v>
      </c>
      <c r="B1533">
        <v>1519</v>
      </c>
      <c r="C1533" t="s">
        <v>7844</v>
      </c>
      <c r="D1533" t="s">
        <v>7845</v>
      </c>
    </row>
    <row r="1534" spans="1:4" x14ac:dyDescent="0.25">
      <c r="A1534" t="s">
        <v>309</v>
      </c>
      <c r="B1534">
        <v>1520</v>
      </c>
      <c r="C1534" t="s">
        <v>7848</v>
      </c>
      <c r="D1534" t="s">
        <v>7849</v>
      </c>
    </row>
    <row r="1535" spans="1:4" x14ac:dyDescent="0.25">
      <c r="A1535" t="s">
        <v>309</v>
      </c>
      <c r="B1535">
        <v>1521</v>
      </c>
      <c r="C1535" t="s">
        <v>7850</v>
      </c>
      <c r="D1535" t="s">
        <v>7851</v>
      </c>
    </row>
    <row r="1536" spans="1:4" x14ac:dyDescent="0.25">
      <c r="A1536" t="s">
        <v>309</v>
      </c>
      <c r="B1536">
        <v>1522</v>
      </c>
      <c r="C1536" t="s">
        <v>7858</v>
      </c>
      <c r="D1536" t="s">
        <v>7859</v>
      </c>
    </row>
    <row r="1537" spans="1:9" x14ac:dyDescent="0.25">
      <c r="A1537" t="s">
        <v>309</v>
      </c>
      <c r="B1537">
        <v>1523</v>
      </c>
      <c r="C1537" t="s">
        <v>7860</v>
      </c>
      <c r="D1537" t="s">
        <v>7861</v>
      </c>
    </row>
    <row r="1538" spans="1:9" x14ac:dyDescent="0.25">
      <c r="A1538" t="s">
        <v>309</v>
      </c>
      <c r="B1538">
        <v>1524</v>
      </c>
      <c r="C1538" t="s">
        <v>7866</v>
      </c>
      <c r="D1538" t="s">
        <v>7867</v>
      </c>
    </row>
    <row r="1539" spans="1:9" x14ac:dyDescent="0.25">
      <c r="A1539" t="s">
        <v>309</v>
      </c>
      <c r="B1539">
        <v>1525</v>
      </c>
      <c r="C1539" t="s">
        <v>7874</v>
      </c>
      <c r="D1539" t="s">
        <v>7875</v>
      </c>
    </row>
    <row r="1540" spans="1:9" x14ac:dyDescent="0.25">
      <c r="A1540" t="s">
        <v>309</v>
      </c>
      <c r="B1540">
        <v>1526</v>
      </c>
      <c r="C1540" t="s">
        <v>7877</v>
      </c>
      <c r="D1540" t="s">
        <v>7878</v>
      </c>
      <c r="E1540">
        <v>172.32</v>
      </c>
    </row>
    <row r="1541" spans="1:9" x14ac:dyDescent="0.25">
      <c r="A1541" t="s">
        <v>309</v>
      </c>
      <c r="B1541">
        <v>1527</v>
      </c>
      <c r="C1541" t="s">
        <v>7882</v>
      </c>
      <c r="D1541" t="s">
        <v>7883</v>
      </c>
      <c r="E1541">
        <v>172.61500000000001</v>
      </c>
    </row>
    <row r="1542" spans="1:9" x14ac:dyDescent="0.25">
      <c r="A1542" t="s">
        <v>309</v>
      </c>
      <c r="B1542">
        <v>1528</v>
      </c>
      <c r="C1542" t="s">
        <v>7884</v>
      </c>
      <c r="D1542" t="s">
        <v>7885</v>
      </c>
      <c r="E1542">
        <v>101.22</v>
      </c>
      <c r="F1542">
        <v>169.14</v>
      </c>
      <c r="G1542">
        <v>169.15</v>
      </c>
      <c r="H1542">
        <v>182.1</v>
      </c>
      <c r="I1542">
        <v>73.599999999999994</v>
      </c>
    </row>
    <row r="1543" spans="1:9" x14ac:dyDescent="0.25">
      <c r="A1543" t="s">
        <v>309</v>
      </c>
      <c r="B1543">
        <v>1529</v>
      </c>
      <c r="C1543" t="s">
        <v>7888</v>
      </c>
      <c r="D1543" t="s">
        <v>7889</v>
      </c>
      <c r="E1543">
        <v>182.2</v>
      </c>
      <c r="F1543">
        <v>73.614999999999995</v>
      </c>
    </row>
    <row r="1544" spans="1:9" x14ac:dyDescent="0.25">
      <c r="A1544" t="s">
        <v>309</v>
      </c>
      <c r="B1544">
        <v>1530</v>
      </c>
      <c r="C1544" t="s">
        <v>7900</v>
      </c>
      <c r="D1544" t="s">
        <v>7901</v>
      </c>
      <c r="E1544">
        <v>172.32</v>
      </c>
    </row>
    <row r="1545" spans="1:9" x14ac:dyDescent="0.25">
      <c r="A1545" t="s">
        <v>309</v>
      </c>
      <c r="B1545">
        <v>1531</v>
      </c>
      <c r="C1545" t="s">
        <v>7906</v>
      </c>
      <c r="D1545" t="s">
        <v>7907</v>
      </c>
    </row>
    <row r="1546" spans="1:9" x14ac:dyDescent="0.25">
      <c r="A1546" t="s">
        <v>315</v>
      </c>
      <c r="B1546">
        <v>1532</v>
      </c>
      <c r="C1546" t="s">
        <v>7908</v>
      </c>
      <c r="D1546" t="s">
        <v>7909</v>
      </c>
    </row>
    <row r="1547" spans="1:9" x14ac:dyDescent="0.25">
      <c r="A1547" t="s">
        <v>309</v>
      </c>
      <c r="B1547">
        <v>1533</v>
      </c>
      <c r="C1547" t="s">
        <v>7910</v>
      </c>
      <c r="D1547" t="s">
        <v>7911</v>
      </c>
      <c r="E1547">
        <v>172.51499999999999</v>
      </c>
    </row>
    <row r="1548" spans="1:9" x14ac:dyDescent="0.25">
      <c r="A1548" t="s">
        <v>309</v>
      </c>
      <c r="B1548">
        <v>1534</v>
      </c>
      <c r="C1548" t="s">
        <v>7912</v>
      </c>
      <c r="D1548" t="s">
        <v>7913</v>
      </c>
      <c r="E1548">
        <v>172.51499999999999</v>
      </c>
    </row>
    <row r="1549" spans="1:9" x14ac:dyDescent="0.25">
      <c r="A1549" t="s">
        <v>309</v>
      </c>
      <c r="B1549">
        <v>1535</v>
      </c>
      <c r="C1549" t="s">
        <v>7914</v>
      </c>
      <c r="D1549" t="s">
        <v>7915</v>
      </c>
      <c r="E1549">
        <v>172.51499999999999</v>
      </c>
    </row>
    <row r="1550" spans="1:9" x14ac:dyDescent="0.25">
      <c r="A1550" t="s">
        <v>309</v>
      </c>
      <c r="B1550">
        <v>1536</v>
      </c>
      <c r="C1550" t="s">
        <v>7918</v>
      </c>
      <c r="D1550" t="s">
        <v>7919</v>
      </c>
    </row>
    <row r="1551" spans="1:9" x14ac:dyDescent="0.25">
      <c r="A1551" t="s">
        <v>309</v>
      </c>
      <c r="B1551">
        <v>1537</v>
      </c>
      <c r="C1551" t="s">
        <v>7920</v>
      </c>
      <c r="D1551" t="s">
        <v>7921</v>
      </c>
    </row>
    <row r="1552" spans="1:9" x14ac:dyDescent="0.25">
      <c r="A1552" t="s">
        <v>309</v>
      </c>
      <c r="B1552">
        <v>1538</v>
      </c>
      <c r="C1552" t="s">
        <v>7922</v>
      </c>
      <c r="D1552" t="s">
        <v>7923</v>
      </c>
      <c r="E1552">
        <v>172.51499999999999</v>
      </c>
    </row>
    <row r="1553" spans="1:10" x14ac:dyDescent="0.25">
      <c r="A1553" t="s">
        <v>309</v>
      </c>
      <c r="B1553">
        <v>1539</v>
      </c>
      <c r="C1553" t="s">
        <v>7930</v>
      </c>
      <c r="D1553" t="s">
        <v>7931</v>
      </c>
      <c r="E1553">
        <v>172.51499999999999</v>
      </c>
    </row>
    <row r="1554" spans="1:10" x14ac:dyDescent="0.25">
      <c r="A1554" t="s">
        <v>309</v>
      </c>
      <c r="B1554">
        <v>1540</v>
      </c>
      <c r="C1554" t="s">
        <v>7932</v>
      </c>
      <c r="D1554" t="s">
        <v>7933</v>
      </c>
    </row>
    <row r="1555" spans="1:10" x14ac:dyDescent="0.25">
      <c r="A1555" t="s">
        <v>309</v>
      </c>
      <c r="B1555">
        <v>1541</v>
      </c>
      <c r="C1555" t="s">
        <v>7928</v>
      </c>
      <c r="D1555" t="s">
        <v>7929</v>
      </c>
      <c r="E1555">
        <v>172.51499999999999</v>
      </c>
    </row>
    <row r="1556" spans="1:10" x14ac:dyDescent="0.25">
      <c r="A1556" t="s">
        <v>309</v>
      </c>
      <c r="B1556">
        <v>1542</v>
      </c>
      <c r="C1556" t="s">
        <v>7936</v>
      </c>
      <c r="D1556" t="s">
        <v>7937</v>
      </c>
    </row>
    <row r="1557" spans="1:10" x14ac:dyDescent="0.25">
      <c r="A1557" t="s">
        <v>309</v>
      </c>
      <c r="B1557">
        <v>1543</v>
      </c>
      <c r="C1557" t="s">
        <v>7940</v>
      </c>
      <c r="D1557" t="s">
        <v>7941</v>
      </c>
      <c r="E1557">
        <v>172.51499999999999</v>
      </c>
    </row>
    <row r="1558" spans="1:10" x14ac:dyDescent="0.25">
      <c r="A1558" t="s">
        <v>311</v>
      </c>
      <c r="B1558">
        <v>1544</v>
      </c>
      <c r="C1558" t="s">
        <v>7938</v>
      </c>
      <c r="D1558" t="s">
        <v>7939</v>
      </c>
    </row>
    <row r="1559" spans="1:10" x14ac:dyDescent="0.25">
      <c r="A1559" t="s">
        <v>309</v>
      </c>
      <c r="B1559">
        <v>1545</v>
      </c>
      <c r="C1559" t="s">
        <v>7945</v>
      </c>
      <c r="D1559" t="s">
        <v>7946</v>
      </c>
      <c r="E1559">
        <v>172.51499999999999</v>
      </c>
    </row>
    <row r="1560" spans="1:10" x14ac:dyDescent="0.25">
      <c r="A1560" t="s">
        <v>309</v>
      </c>
      <c r="B1560">
        <v>1546</v>
      </c>
      <c r="C1560" t="s">
        <v>7947</v>
      </c>
      <c r="D1560" t="s">
        <v>7948</v>
      </c>
      <c r="E1560">
        <v>172.51499999999999</v>
      </c>
    </row>
    <row r="1561" spans="1:10" x14ac:dyDescent="0.25">
      <c r="A1561" t="s">
        <v>309</v>
      </c>
      <c r="B1561">
        <v>1547</v>
      </c>
      <c r="C1561" t="s">
        <v>7949</v>
      </c>
      <c r="D1561" t="s">
        <v>7950</v>
      </c>
      <c r="E1561">
        <v>173.315</v>
      </c>
    </row>
    <row r="1562" spans="1:10" x14ac:dyDescent="0.25">
      <c r="A1562" t="s">
        <v>309</v>
      </c>
      <c r="B1562">
        <v>1548</v>
      </c>
      <c r="C1562" t="s">
        <v>7955</v>
      </c>
      <c r="D1562" s="1" t="s">
        <v>15498</v>
      </c>
    </row>
    <row r="1563" spans="1:10" x14ac:dyDescent="0.25">
      <c r="A1563" t="s">
        <v>309</v>
      </c>
      <c r="B1563">
        <v>1549</v>
      </c>
      <c r="C1563" t="s">
        <v>7956</v>
      </c>
      <c r="D1563" t="s">
        <v>7957</v>
      </c>
      <c r="E1563">
        <v>172.51499999999999</v>
      </c>
    </row>
    <row r="1564" spans="1:10" x14ac:dyDescent="0.25">
      <c r="A1564" t="s">
        <v>309</v>
      </c>
      <c r="B1564">
        <v>1550</v>
      </c>
      <c r="C1564" t="s">
        <v>7966</v>
      </c>
      <c r="D1564" t="s">
        <v>7967</v>
      </c>
      <c r="E1564">
        <v>172.51499999999999</v>
      </c>
      <c r="F1564">
        <v>173.315</v>
      </c>
    </row>
    <row r="1565" spans="1:10" x14ac:dyDescent="0.25">
      <c r="A1565" t="s">
        <v>309</v>
      </c>
      <c r="B1565">
        <v>1551</v>
      </c>
      <c r="C1565" t="s">
        <v>7968</v>
      </c>
      <c r="D1565" t="s">
        <v>7969</v>
      </c>
    </row>
    <row r="1566" spans="1:10" x14ac:dyDescent="0.25">
      <c r="A1566" t="s">
        <v>309</v>
      </c>
      <c r="B1566">
        <v>1552</v>
      </c>
      <c r="C1566" t="s">
        <v>2460</v>
      </c>
      <c r="D1566" t="s">
        <v>2461</v>
      </c>
    </row>
    <row r="1567" spans="1:10" x14ac:dyDescent="0.25">
      <c r="A1567" t="s">
        <v>309</v>
      </c>
      <c r="B1567">
        <v>1553</v>
      </c>
      <c r="C1567" t="s">
        <v>7970</v>
      </c>
      <c r="D1567" t="s">
        <v>7971</v>
      </c>
      <c r="E1567">
        <v>172.32</v>
      </c>
    </row>
    <row r="1568" spans="1:10" x14ac:dyDescent="0.25">
      <c r="A1568" t="s">
        <v>309</v>
      </c>
      <c r="B1568">
        <v>1554</v>
      </c>
      <c r="C1568" t="s">
        <v>7981</v>
      </c>
      <c r="D1568" t="s">
        <v>7982</v>
      </c>
      <c r="E1568">
        <v>135.11000000000001</v>
      </c>
      <c r="F1568">
        <v>169.18</v>
      </c>
      <c r="G1568">
        <v>169.18100000000001</v>
      </c>
      <c r="H1568">
        <v>169.18199999999999</v>
      </c>
      <c r="I1568">
        <v>182.6</v>
      </c>
      <c r="J1568">
        <v>182.9</v>
      </c>
    </row>
    <row r="1569" spans="1:10" x14ac:dyDescent="0.25">
      <c r="A1569" t="s">
        <v>309</v>
      </c>
      <c r="B1569">
        <v>1555</v>
      </c>
      <c r="C1569" t="s">
        <v>7983</v>
      </c>
      <c r="D1569" t="s">
        <v>7984</v>
      </c>
      <c r="E1569">
        <v>172.51499999999999</v>
      </c>
    </row>
    <row r="1570" spans="1:10" x14ac:dyDescent="0.25">
      <c r="A1570" t="s">
        <v>309</v>
      </c>
      <c r="B1570">
        <v>1556</v>
      </c>
      <c r="C1570" t="s">
        <v>7993</v>
      </c>
      <c r="D1570" t="s">
        <v>7994</v>
      </c>
    </row>
    <row r="1571" spans="1:10" x14ac:dyDescent="0.25">
      <c r="A1571" t="s">
        <v>309</v>
      </c>
      <c r="B1571">
        <v>1557</v>
      </c>
      <c r="C1571" t="s">
        <v>7999</v>
      </c>
      <c r="D1571" t="s">
        <v>8000</v>
      </c>
    </row>
    <row r="1572" spans="1:10" x14ac:dyDescent="0.25">
      <c r="A1572" t="s">
        <v>309</v>
      </c>
      <c r="B1572">
        <v>1558</v>
      </c>
      <c r="C1572" t="s">
        <v>8003</v>
      </c>
      <c r="D1572" t="s">
        <v>8004</v>
      </c>
      <c r="E1572">
        <v>146.126</v>
      </c>
      <c r="F1572">
        <v>73.260000000000005</v>
      </c>
    </row>
    <row r="1573" spans="1:10" x14ac:dyDescent="0.25">
      <c r="A1573" t="s">
        <v>309</v>
      </c>
      <c r="B1573">
        <v>1559</v>
      </c>
      <c r="C1573" t="s">
        <v>8005</v>
      </c>
      <c r="D1573" t="s">
        <v>8006</v>
      </c>
      <c r="E1573">
        <v>172.51499999999999</v>
      </c>
    </row>
    <row r="1574" spans="1:10" x14ac:dyDescent="0.25">
      <c r="A1574" t="s">
        <v>315</v>
      </c>
      <c r="B1574">
        <v>1560</v>
      </c>
      <c r="C1574" t="s">
        <v>8007</v>
      </c>
      <c r="D1574" t="s">
        <v>8008</v>
      </c>
      <c r="E1574">
        <v>172.51499999999999</v>
      </c>
    </row>
    <row r="1575" spans="1:10" x14ac:dyDescent="0.25">
      <c r="A1575" t="s">
        <v>309</v>
      </c>
      <c r="B1575">
        <v>1561</v>
      </c>
      <c r="C1575" t="s">
        <v>8021</v>
      </c>
      <c r="D1575" t="s">
        <v>8022</v>
      </c>
    </row>
    <row r="1576" spans="1:10" x14ac:dyDescent="0.25">
      <c r="A1576" t="s">
        <v>309</v>
      </c>
      <c r="B1576">
        <v>1562</v>
      </c>
      <c r="C1576" t="s">
        <v>8025</v>
      </c>
      <c r="D1576" t="s">
        <v>8026</v>
      </c>
    </row>
    <row r="1577" spans="1:10" x14ac:dyDescent="0.25">
      <c r="A1577" t="s">
        <v>309</v>
      </c>
      <c r="B1577">
        <v>1563</v>
      </c>
      <c r="C1577" t="s">
        <v>8077</v>
      </c>
      <c r="D1577" t="s">
        <v>303</v>
      </c>
      <c r="E1577">
        <v>133.124</v>
      </c>
      <c r="F1577">
        <v>133.178</v>
      </c>
      <c r="G1577">
        <v>133.179</v>
      </c>
      <c r="H1577">
        <v>172.69499999999999</v>
      </c>
      <c r="I1577">
        <v>176.17</v>
      </c>
      <c r="J1577">
        <v>177.13499999999999</v>
      </c>
    </row>
    <row r="1578" spans="1:10" x14ac:dyDescent="0.25">
      <c r="A1578" t="s">
        <v>309</v>
      </c>
      <c r="B1578">
        <v>1564</v>
      </c>
      <c r="C1578" t="s">
        <v>8082</v>
      </c>
      <c r="D1578" t="s">
        <v>8083</v>
      </c>
    </row>
    <row r="1579" spans="1:10" x14ac:dyDescent="0.25">
      <c r="A1579" t="s">
        <v>309</v>
      </c>
      <c r="B1579">
        <v>1565</v>
      </c>
      <c r="C1579" t="s">
        <v>8080</v>
      </c>
      <c r="D1579" t="s">
        <v>8081</v>
      </c>
      <c r="E1579">
        <v>177.24600000000001</v>
      </c>
    </row>
    <row r="1580" spans="1:10" x14ac:dyDescent="0.25">
      <c r="A1580" t="s">
        <v>309</v>
      </c>
      <c r="B1580">
        <v>1566</v>
      </c>
      <c r="C1580" t="s">
        <v>8084</v>
      </c>
      <c r="D1580" t="s">
        <v>8085</v>
      </c>
    </row>
    <row r="1581" spans="1:10" x14ac:dyDescent="0.25">
      <c r="A1581" t="s">
        <v>309</v>
      </c>
      <c r="B1581">
        <v>1567</v>
      </c>
      <c r="C1581" t="s">
        <v>8088</v>
      </c>
      <c r="D1581" t="s">
        <v>8089</v>
      </c>
    </row>
    <row r="1582" spans="1:10" x14ac:dyDescent="0.25">
      <c r="A1582" t="s">
        <v>309</v>
      </c>
      <c r="B1582">
        <v>1568</v>
      </c>
      <c r="C1582" t="s">
        <v>8099</v>
      </c>
      <c r="D1582" t="s">
        <v>8100</v>
      </c>
      <c r="E1582">
        <v>172.59</v>
      </c>
    </row>
    <row r="1583" spans="1:10" x14ac:dyDescent="0.25">
      <c r="A1583" t="s">
        <v>309</v>
      </c>
      <c r="B1583">
        <v>1569</v>
      </c>
      <c r="C1583" t="s">
        <v>8103</v>
      </c>
      <c r="D1583" t="s">
        <v>8104</v>
      </c>
      <c r="E1583">
        <v>137.26</v>
      </c>
      <c r="F1583">
        <v>139.11500000000001</v>
      </c>
      <c r="G1583">
        <v>139.12200000000001</v>
      </c>
      <c r="H1583">
        <v>139.155</v>
      </c>
      <c r="I1583">
        <v>172.84200000000001</v>
      </c>
      <c r="J1583">
        <v>172.89599999999999</v>
      </c>
    </row>
    <row r="1584" spans="1:10" x14ac:dyDescent="0.25">
      <c r="A1584" t="s">
        <v>309</v>
      </c>
      <c r="B1584">
        <v>1570</v>
      </c>
      <c r="C1584" t="s">
        <v>8105</v>
      </c>
      <c r="D1584" t="s">
        <v>8106</v>
      </c>
      <c r="E1584">
        <v>172.49</v>
      </c>
      <c r="F1584">
        <v>573.10199999999998</v>
      </c>
    </row>
    <row r="1585" spans="1:8" x14ac:dyDescent="0.25">
      <c r="A1585" t="s">
        <v>309</v>
      </c>
      <c r="B1585">
        <v>1571</v>
      </c>
      <c r="C1585" t="s">
        <v>8140</v>
      </c>
      <c r="D1585" t="s">
        <v>8141</v>
      </c>
      <c r="E1585">
        <v>172.51499999999999</v>
      </c>
    </row>
    <row r="1586" spans="1:8" x14ac:dyDescent="0.25">
      <c r="A1586" t="s">
        <v>309</v>
      </c>
      <c r="B1586">
        <v>1572</v>
      </c>
      <c r="C1586" t="s">
        <v>854</v>
      </c>
      <c r="D1586" t="s">
        <v>855</v>
      </c>
      <c r="E1586">
        <v>172.804</v>
      </c>
    </row>
    <row r="1587" spans="1:8" x14ac:dyDescent="0.25">
      <c r="A1587" t="s">
        <v>309</v>
      </c>
      <c r="B1587">
        <v>1573</v>
      </c>
      <c r="C1587" t="s">
        <v>5633</v>
      </c>
      <c r="D1587" t="s">
        <v>5634</v>
      </c>
      <c r="E1587">
        <v>172.82900000000001</v>
      </c>
    </row>
    <row r="1588" spans="1:8" x14ac:dyDescent="0.25">
      <c r="A1588" t="s">
        <v>309</v>
      </c>
      <c r="B1588">
        <v>1574</v>
      </c>
      <c r="C1588" t="s">
        <v>2077</v>
      </c>
      <c r="D1588" t="s">
        <v>2078</v>
      </c>
      <c r="E1588">
        <v>173.32</v>
      </c>
      <c r="F1588">
        <v>175.10499999999999</v>
      </c>
      <c r="G1588">
        <v>176.17</v>
      </c>
      <c r="H1588">
        <v>176.3</v>
      </c>
    </row>
    <row r="1589" spans="1:8" x14ac:dyDescent="0.25">
      <c r="A1589" t="s">
        <v>309</v>
      </c>
      <c r="B1589">
        <v>1575</v>
      </c>
      <c r="C1589" t="s">
        <v>3112</v>
      </c>
      <c r="D1589" t="s">
        <v>3113</v>
      </c>
      <c r="E1589">
        <v>172.34</v>
      </c>
    </row>
    <row r="1590" spans="1:8" x14ac:dyDescent="0.25">
      <c r="A1590" t="s">
        <v>309</v>
      </c>
      <c r="B1590">
        <v>1576</v>
      </c>
      <c r="C1590" t="s">
        <v>3387</v>
      </c>
      <c r="D1590" t="s">
        <v>3388</v>
      </c>
      <c r="E1590">
        <v>73.168999999999997</v>
      </c>
    </row>
    <row r="1591" spans="1:8" x14ac:dyDescent="0.25">
      <c r="A1591" t="s">
        <v>309</v>
      </c>
      <c r="B1591">
        <v>1577</v>
      </c>
      <c r="C1591" t="s">
        <v>5623</v>
      </c>
      <c r="D1591" t="s">
        <v>5624</v>
      </c>
      <c r="E1591">
        <v>172.155</v>
      </c>
    </row>
    <row r="1592" spans="1:8" x14ac:dyDescent="0.25">
      <c r="A1592" t="s">
        <v>309</v>
      </c>
      <c r="B1592">
        <v>1578</v>
      </c>
      <c r="C1592" t="s">
        <v>6480</v>
      </c>
      <c r="D1592" t="s">
        <v>6481</v>
      </c>
      <c r="E1592">
        <v>172.84100000000001</v>
      </c>
    </row>
    <row r="1593" spans="1:8" x14ac:dyDescent="0.25">
      <c r="A1593" t="s">
        <v>309</v>
      </c>
      <c r="B1593">
        <v>1579</v>
      </c>
      <c r="C1593" t="s">
        <v>7447</v>
      </c>
      <c r="D1593" t="s">
        <v>7448</v>
      </c>
      <c r="E1593">
        <v>172.85900000000001</v>
      </c>
    </row>
    <row r="1594" spans="1:8" x14ac:dyDescent="0.25">
      <c r="A1594" t="s">
        <v>309</v>
      </c>
      <c r="B1594">
        <v>1580</v>
      </c>
      <c r="C1594" t="s">
        <v>6502</v>
      </c>
      <c r="D1594" t="s">
        <v>6503</v>
      </c>
      <c r="E1594">
        <v>173.31</v>
      </c>
      <c r="F1594">
        <v>173.45</v>
      </c>
    </row>
    <row r="1595" spans="1:8" x14ac:dyDescent="0.25">
      <c r="A1595" t="s">
        <v>309</v>
      </c>
      <c r="B1595">
        <v>1581</v>
      </c>
      <c r="C1595" t="s">
        <v>3818</v>
      </c>
      <c r="D1595" t="s">
        <v>3819</v>
      </c>
      <c r="E1595">
        <v>173.31</v>
      </c>
      <c r="F1595">
        <v>173.315</v>
      </c>
      <c r="G1595">
        <v>173.37</v>
      </c>
      <c r="H1595">
        <v>178.101</v>
      </c>
    </row>
    <row r="1596" spans="1:8" x14ac:dyDescent="0.25">
      <c r="A1596" t="s">
        <v>309</v>
      </c>
      <c r="B1596">
        <v>1582</v>
      </c>
      <c r="C1596" t="s">
        <v>410</v>
      </c>
      <c r="D1596" t="s">
        <v>411</v>
      </c>
      <c r="E1596">
        <v>172.37200000000001</v>
      </c>
    </row>
    <row r="1597" spans="1:8" x14ac:dyDescent="0.25">
      <c r="A1597" t="s">
        <v>309</v>
      </c>
      <c r="B1597">
        <v>1583</v>
      </c>
      <c r="C1597" t="s">
        <v>8132</v>
      </c>
      <c r="D1597" t="s">
        <v>8133</v>
      </c>
      <c r="E1597">
        <v>172.399</v>
      </c>
    </row>
    <row r="1598" spans="1:8" x14ac:dyDescent="0.25">
      <c r="A1598" t="s">
        <v>309</v>
      </c>
      <c r="B1598">
        <v>1584</v>
      </c>
      <c r="C1598" t="s">
        <v>505</v>
      </c>
      <c r="D1598" t="s">
        <v>506</v>
      </c>
      <c r="E1598">
        <v>173.322</v>
      </c>
    </row>
    <row r="1599" spans="1:8" x14ac:dyDescent="0.25">
      <c r="A1599" t="s">
        <v>309</v>
      </c>
      <c r="B1599">
        <v>1585</v>
      </c>
      <c r="C1599" t="s">
        <v>499</v>
      </c>
      <c r="D1599" t="s">
        <v>500</v>
      </c>
      <c r="E1599">
        <v>173.322</v>
      </c>
      <c r="F1599">
        <v>176.18</v>
      </c>
      <c r="G1599">
        <v>176.21</v>
      </c>
      <c r="H1599">
        <v>177.28</v>
      </c>
    </row>
    <row r="1600" spans="1:8" x14ac:dyDescent="0.25">
      <c r="A1600" t="s">
        <v>309</v>
      </c>
      <c r="B1600">
        <v>1586</v>
      </c>
      <c r="C1600" t="s">
        <v>6475</v>
      </c>
      <c r="D1600" t="s">
        <v>6476</v>
      </c>
      <c r="E1600">
        <v>173.31</v>
      </c>
    </row>
    <row r="1601" spans="1:29" x14ac:dyDescent="0.25">
      <c r="A1601" t="s">
        <v>311</v>
      </c>
      <c r="B1601">
        <v>1587</v>
      </c>
      <c r="C1601" t="s">
        <v>7169</v>
      </c>
      <c r="D1601" t="s">
        <v>7170</v>
      </c>
      <c r="E1601">
        <v>73.125</v>
      </c>
    </row>
    <row r="1602" spans="1:29" x14ac:dyDescent="0.25">
      <c r="A1602" t="s">
        <v>311</v>
      </c>
      <c r="B1602">
        <v>1588</v>
      </c>
      <c r="C1602" t="s">
        <v>2283</v>
      </c>
      <c r="D1602" t="s">
        <v>2284</v>
      </c>
      <c r="E1602">
        <v>175.3</v>
      </c>
      <c r="F1602">
        <v>177.15799999999999</v>
      </c>
      <c r="G1602">
        <v>177.1585</v>
      </c>
      <c r="H1602">
        <v>177.24100000000001</v>
      </c>
    </row>
    <row r="1603" spans="1:29" x14ac:dyDescent="0.25">
      <c r="A1603" t="s">
        <v>317</v>
      </c>
      <c r="B1603">
        <v>1589</v>
      </c>
      <c r="C1603" t="s">
        <v>927</v>
      </c>
      <c r="D1603" t="s">
        <v>928</v>
      </c>
      <c r="E1603">
        <v>172.56</v>
      </c>
      <c r="F1603">
        <v>175.10499999999999</v>
      </c>
    </row>
    <row r="1604" spans="1:29" x14ac:dyDescent="0.25">
      <c r="A1604" t="s">
        <v>309</v>
      </c>
      <c r="B1604">
        <v>1590</v>
      </c>
      <c r="C1604" t="s">
        <v>933</v>
      </c>
      <c r="D1604" t="s">
        <v>934</v>
      </c>
      <c r="E1604">
        <v>150.14099999999999</v>
      </c>
      <c r="F1604">
        <v>150.161</v>
      </c>
      <c r="G1604">
        <v>166.11</v>
      </c>
      <c r="H1604">
        <v>175.3</v>
      </c>
      <c r="I1604">
        <v>177.13900000000001</v>
      </c>
      <c r="J1604">
        <v>184.10210000000001</v>
      </c>
    </row>
    <row r="1605" spans="1:29" x14ac:dyDescent="0.25">
      <c r="A1605" t="s">
        <v>309</v>
      </c>
      <c r="B1605">
        <v>1591</v>
      </c>
      <c r="C1605" t="s">
        <v>1121</v>
      </c>
      <c r="D1605" t="s">
        <v>1122</v>
      </c>
      <c r="E1605">
        <v>166.11</v>
      </c>
      <c r="F1605">
        <v>172.11</v>
      </c>
      <c r="G1605">
        <v>172.11500000000001</v>
      </c>
      <c r="H1605">
        <v>172.185</v>
      </c>
      <c r="I1605">
        <v>172.51499999999999</v>
      </c>
      <c r="J1605">
        <v>172.61500000000001</v>
      </c>
      <c r="K1605">
        <v>173.34</v>
      </c>
      <c r="L1605">
        <v>175.10499999999999</v>
      </c>
      <c r="M1605">
        <v>175.125</v>
      </c>
      <c r="N1605">
        <v>175.3</v>
      </c>
      <c r="O1605">
        <v>175.38</v>
      </c>
      <c r="P1605">
        <v>175.39</v>
      </c>
      <c r="Q1605">
        <v>176.17</v>
      </c>
      <c r="R1605">
        <v>176.21</v>
      </c>
      <c r="S1605">
        <v>177.101</v>
      </c>
      <c r="T1605">
        <v>177.12100000000001</v>
      </c>
      <c r="U1605">
        <v>177.13499999999999</v>
      </c>
      <c r="V1605">
        <v>178.357</v>
      </c>
      <c r="W1605">
        <v>179.45</v>
      </c>
      <c r="X1605">
        <v>181.24</v>
      </c>
      <c r="Y1605">
        <v>182.3169</v>
      </c>
    </row>
    <row r="1606" spans="1:29" x14ac:dyDescent="0.25">
      <c r="A1606" t="s">
        <v>309</v>
      </c>
      <c r="B1606">
        <v>1592</v>
      </c>
      <c r="C1606" t="s">
        <v>1123</v>
      </c>
      <c r="D1606" t="s">
        <v>1124</v>
      </c>
      <c r="E1606">
        <v>137.35</v>
      </c>
      <c r="F1606">
        <v>166.11</v>
      </c>
      <c r="G1606">
        <v>172.11</v>
      </c>
      <c r="H1606">
        <v>172.11500000000001</v>
      </c>
      <c r="I1606">
        <v>172.185</v>
      </c>
      <c r="J1606">
        <v>172.61500000000001</v>
      </c>
      <c r="K1606">
        <v>173.34</v>
      </c>
      <c r="L1606">
        <v>175.10499999999999</v>
      </c>
      <c r="M1606">
        <v>175.125</v>
      </c>
      <c r="N1606">
        <v>175.3</v>
      </c>
      <c r="O1606">
        <v>175.38</v>
      </c>
      <c r="P1606">
        <v>175.39</v>
      </c>
      <c r="Q1606">
        <v>176.17</v>
      </c>
      <c r="R1606">
        <v>176.21</v>
      </c>
      <c r="S1606">
        <v>177.101</v>
      </c>
      <c r="T1606">
        <v>177.12100000000001</v>
      </c>
      <c r="U1606">
        <v>177.13499999999999</v>
      </c>
      <c r="V1606">
        <v>177.226</v>
      </c>
      <c r="W1606">
        <v>177.26</v>
      </c>
      <c r="X1606">
        <v>178.20099999999999</v>
      </c>
      <c r="Y1606">
        <v>178.357</v>
      </c>
      <c r="Z1606">
        <v>179.45</v>
      </c>
      <c r="AA1606">
        <v>181.24</v>
      </c>
      <c r="AB1606">
        <v>182.31729999999999</v>
      </c>
    </row>
    <row r="1607" spans="1:29" x14ac:dyDescent="0.25">
      <c r="A1607" t="s">
        <v>309</v>
      </c>
      <c r="B1607">
        <v>1593</v>
      </c>
      <c r="C1607" t="s">
        <v>1207</v>
      </c>
      <c r="D1607" t="s">
        <v>1208</v>
      </c>
      <c r="E1607">
        <v>182.11799999999999</v>
      </c>
    </row>
    <row r="1608" spans="1:29" x14ac:dyDescent="0.25">
      <c r="A1608" t="s">
        <v>311</v>
      </c>
      <c r="B1608">
        <v>1594</v>
      </c>
      <c r="C1608" t="s">
        <v>1093</v>
      </c>
      <c r="D1608" t="s">
        <v>1094</v>
      </c>
      <c r="E1608">
        <v>175.10499999999999</v>
      </c>
      <c r="F1608">
        <v>175.35</v>
      </c>
      <c r="G1608">
        <v>176.17</v>
      </c>
      <c r="H1608">
        <v>176.18</v>
      </c>
    </row>
    <row r="1609" spans="1:29" x14ac:dyDescent="0.25">
      <c r="A1609" t="s">
        <v>311</v>
      </c>
      <c r="B1609">
        <v>1595</v>
      </c>
      <c r="C1609" t="s">
        <v>1904</v>
      </c>
      <c r="D1609" t="s">
        <v>1905</v>
      </c>
      <c r="E1609">
        <v>177.22499999999999</v>
      </c>
    </row>
    <row r="1610" spans="1:29" x14ac:dyDescent="0.25">
      <c r="A1610" t="s">
        <v>309</v>
      </c>
      <c r="B1610">
        <v>1596</v>
      </c>
      <c r="C1610" t="s">
        <v>2410</v>
      </c>
      <c r="D1610" t="s">
        <v>2411</v>
      </c>
      <c r="E1610">
        <v>131.13</v>
      </c>
      <c r="F1610">
        <v>131.13200000000001</v>
      </c>
      <c r="G1610">
        <v>133.124</v>
      </c>
      <c r="H1610">
        <v>133.13300000000001</v>
      </c>
      <c r="I1610">
        <v>133.13399999999999</v>
      </c>
      <c r="J1610">
        <v>133.16200000000001</v>
      </c>
      <c r="K1610">
        <v>133.178</v>
      </c>
      <c r="L1610">
        <v>133.179</v>
      </c>
      <c r="M1610">
        <v>163.11699999999999</v>
      </c>
      <c r="N1610">
        <v>169.11500000000001</v>
      </c>
      <c r="O1610">
        <v>169.15</v>
      </c>
      <c r="P1610">
        <v>172.52</v>
      </c>
      <c r="Q1610">
        <v>172.80799999999999</v>
      </c>
      <c r="R1610">
        <v>172.81</v>
      </c>
      <c r="S1610">
        <v>175.10499999999999</v>
      </c>
      <c r="T1610">
        <v>175.3</v>
      </c>
      <c r="U1610">
        <v>175.32</v>
      </c>
      <c r="V1610">
        <v>176.17</v>
      </c>
      <c r="W1610">
        <v>176.18</v>
      </c>
      <c r="X1610">
        <v>176.21</v>
      </c>
      <c r="Y1610">
        <v>177.12</v>
      </c>
      <c r="Z1610">
        <v>177.28</v>
      </c>
      <c r="AA1610">
        <v>178.101</v>
      </c>
      <c r="AB1610">
        <v>178.34</v>
      </c>
      <c r="AC1610">
        <v>73.099999999999994</v>
      </c>
    </row>
    <row r="1611" spans="1:29" x14ac:dyDescent="0.25">
      <c r="A1611" t="s">
        <v>315</v>
      </c>
      <c r="B1611">
        <v>1597</v>
      </c>
      <c r="C1611" t="s">
        <v>2682</v>
      </c>
      <c r="D1611" t="s">
        <v>2683</v>
      </c>
      <c r="E1611">
        <v>172.38499999999999</v>
      </c>
      <c r="F1611">
        <v>172.56</v>
      </c>
      <c r="G1611">
        <v>172.71</v>
      </c>
      <c r="H1611">
        <v>173.23</v>
      </c>
      <c r="I1611">
        <v>173.315</v>
      </c>
      <c r="J1611">
        <v>175.10499999999999</v>
      </c>
      <c r="K1611">
        <v>176.17</v>
      </c>
      <c r="L1611">
        <v>177.15799999999999</v>
      </c>
      <c r="M1611">
        <v>177.1585</v>
      </c>
      <c r="N1611">
        <v>177.255</v>
      </c>
      <c r="O1611">
        <v>573.44000000000005</v>
      </c>
      <c r="P1611">
        <v>73.3</v>
      </c>
      <c r="Q1611">
        <v>73.344999999999999</v>
      </c>
      <c r="R1611">
        <v>73.614999999999995</v>
      </c>
    </row>
    <row r="1612" spans="1:29" x14ac:dyDescent="0.25">
      <c r="A1612" t="s">
        <v>309</v>
      </c>
      <c r="B1612">
        <v>1598</v>
      </c>
      <c r="C1612" t="s">
        <v>7764</v>
      </c>
      <c r="D1612" t="s">
        <v>7765</v>
      </c>
      <c r="E1612">
        <v>175.3</v>
      </c>
      <c r="F1612">
        <v>175.32</v>
      </c>
      <c r="G1612">
        <v>181.27</v>
      </c>
      <c r="H1612">
        <v>184.1901</v>
      </c>
    </row>
    <row r="1613" spans="1:29" x14ac:dyDescent="0.25">
      <c r="A1613" t="s">
        <v>317</v>
      </c>
      <c r="B1613">
        <v>1599</v>
      </c>
      <c r="C1613" t="s">
        <v>3756</v>
      </c>
      <c r="D1613" t="s">
        <v>3757</v>
      </c>
      <c r="E1613">
        <v>173.31</v>
      </c>
    </row>
    <row r="1614" spans="1:29" x14ac:dyDescent="0.25">
      <c r="A1614" t="s">
        <v>309</v>
      </c>
      <c r="B1614">
        <v>1600</v>
      </c>
      <c r="C1614" t="s">
        <v>5326</v>
      </c>
      <c r="D1614" t="s">
        <v>5327</v>
      </c>
      <c r="E1614">
        <v>175.10499999999999</v>
      </c>
      <c r="F1614">
        <v>177.101</v>
      </c>
    </row>
    <row r="1615" spans="1:29" x14ac:dyDescent="0.25">
      <c r="A1615" t="s">
        <v>309</v>
      </c>
      <c r="B1615">
        <v>1601</v>
      </c>
      <c r="C1615" t="s">
        <v>5544</v>
      </c>
      <c r="D1615" t="s">
        <v>5545</v>
      </c>
      <c r="E1615">
        <v>101.22</v>
      </c>
      <c r="F1615">
        <v>155.12</v>
      </c>
      <c r="G1615">
        <v>155.13</v>
      </c>
      <c r="H1615">
        <v>155.16999999999999</v>
      </c>
      <c r="I1615">
        <v>155.19999999999999</v>
      </c>
      <c r="J1615">
        <v>155.20099999999999</v>
      </c>
      <c r="K1615">
        <v>158.16999999999999</v>
      </c>
      <c r="L1615">
        <v>161.19</v>
      </c>
      <c r="M1615">
        <v>169.11500000000001</v>
      </c>
      <c r="N1615">
        <v>169.14</v>
      </c>
      <c r="O1615">
        <v>169.15</v>
      </c>
      <c r="P1615">
        <v>172.32</v>
      </c>
      <c r="Q1615">
        <v>182.1</v>
      </c>
    </row>
    <row r="1616" spans="1:29" x14ac:dyDescent="0.25">
      <c r="A1616" t="s">
        <v>315</v>
      </c>
      <c r="B1616">
        <v>1602</v>
      </c>
      <c r="C1616" t="s">
        <v>5548</v>
      </c>
      <c r="D1616" t="s">
        <v>5549</v>
      </c>
      <c r="E1616">
        <v>173.31</v>
      </c>
      <c r="F1616">
        <v>175.10499999999999</v>
      </c>
      <c r="G1616">
        <v>176.18</v>
      </c>
      <c r="H1616">
        <v>176.21</v>
      </c>
      <c r="I1616">
        <v>178.33</v>
      </c>
    </row>
    <row r="1617" spans="1:23" x14ac:dyDescent="0.25">
      <c r="A1617" t="s">
        <v>309</v>
      </c>
      <c r="B1617">
        <v>1603</v>
      </c>
      <c r="C1617" t="s">
        <v>5673</v>
      </c>
      <c r="D1617" t="s">
        <v>5674</v>
      </c>
      <c r="E1617">
        <v>170.6</v>
      </c>
      <c r="F1617">
        <v>181.33</v>
      </c>
    </row>
    <row r="1618" spans="1:23" x14ac:dyDescent="0.25">
      <c r="A1618" t="s">
        <v>309</v>
      </c>
      <c r="B1618">
        <v>1604</v>
      </c>
      <c r="C1618" t="s">
        <v>5675</v>
      </c>
      <c r="D1618" t="s">
        <v>5676</v>
      </c>
      <c r="E1618">
        <v>170.6</v>
      </c>
      <c r="F1618">
        <v>181.34</v>
      </c>
    </row>
    <row r="1619" spans="1:23" x14ac:dyDescent="0.25">
      <c r="A1619" t="s">
        <v>309</v>
      </c>
      <c r="B1619">
        <v>1605</v>
      </c>
      <c r="C1619" t="s">
        <v>6687</v>
      </c>
      <c r="D1619" t="s">
        <v>6688</v>
      </c>
      <c r="E1619">
        <v>178.101</v>
      </c>
      <c r="F1619">
        <v>184.10810000000001</v>
      </c>
    </row>
    <row r="1620" spans="1:23" x14ac:dyDescent="0.25">
      <c r="A1620" t="s">
        <v>309</v>
      </c>
      <c r="B1620">
        <v>1606</v>
      </c>
      <c r="C1620" t="s">
        <v>6761</v>
      </c>
      <c r="D1620" t="s">
        <v>6762</v>
      </c>
      <c r="E1620">
        <v>166.11</v>
      </c>
      <c r="F1620">
        <v>172.61500000000001</v>
      </c>
      <c r="G1620">
        <v>175.125</v>
      </c>
      <c r="H1620">
        <v>175.3</v>
      </c>
      <c r="I1620">
        <v>175.38</v>
      </c>
      <c r="J1620">
        <v>175.39</v>
      </c>
      <c r="K1620">
        <v>176.17</v>
      </c>
      <c r="L1620">
        <v>177.101</v>
      </c>
      <c r="M1620">
        <v>177.12100000000001</v>
      </c>
      <c r="N1620">
        <v>177.13499999999999</v>
      </c>
      <c r="O1620">
        <v>181.24</v>
      </c>
      <c r="P1620">
        <v>184.166</v>
      </c>
    </row>
    <row r="1621" spans="1:23" x14ac:dyDescent="0.25">
      <c r="A1621" t="s">
        <v>309</v>
      </c>
      <c r="B1621">
        <v>1607</v>
      </c>
      <c r="C1621" t="s">
        <v>7024</v>
      </c>
      <c r="D1621" t="s">
        <v>287</v>
      </c>
      <c r="E1621">
        <v>145.11600000000001</v>
      </c>
      <c r="F1621">
        <v>145.126</v>
      </c>
      <c r="G1621">
        <v>145.131</v>
      </c>
      <c r="H1621">
        <v>145.136</v>
      </c>
      <c r="I1621">
        <v>145.17099999999999</v>
      </c>
      <c r="J1621">
        <v>145.17599999999999</v>
      </c>
      <c r="K1621">
        <v>145.18100000000001</v>
      </c>
      <c r="L1621">
        <v>150.14099999999999</v>
      </c>
      <c r="M1621">
        <v>150.161</v>
      </c>
      <c r="N1621">
        <v>180.37</v>
      </c>
    </row>
    <row r="1622" spans="1:23" x14ac:dyDescent="0.25">
      <c r="A1622" t="s">
        <v>309</v>
      </c>
      <c r="B1622">
        <v>1608</v>
      </c>
      <c r="C1622" t="s">
        <v>7465</v>
      </c>
      <c r="D1622" t="s">
        <v>7466</v>
      </c>
      <c r="E1622">
        <v>130.9</v>
      </c>
      <c r="F1622">
        <v>182.36160000000001</v>
      </c>
      <c r="G1622">
        <v>182.36369999999999</v>
      </c>
      <c r="H1622">
        <v>182.37389999999999</v>
      </c>
      <c r="I1622">
        <v>182.3766</v>
      </c>
      <c r="J1622">
        <v>182.37979999999999</v>
      </c>
      <c r="K1622">
        <v>182.3862</v>
      </c>
    </row>
    <row r="1623" spans="1:23" x14ac:dyDescent="0.25">
      <c r="A1623" t="s">
        <v>309</v>
      </c>
      <c r="B1623">
        <v>1609</v>
      </c>
      <c r="C1623" t="s">
        <v>363</v>
      </c>
      <c r="D1623" t="s">
        <v>364</v>
      </c>
      <c r="E1623">
        <v>133.12299999999999</v>
      </c>
      <c r="F1623">
        <v>133.124</v>
      </c>
      <c r="G1623">
        <v>133.16900000000001</v>
      </c>
      <c r="H1623">
        <v>133.173</v>
      </c>
      <c r="I1623">
        <v>133.178</v>
      </c>
      <c r="J1623">
        <v>133.179</v>
      </c>
      <c r="K1623">
        <v>172.81399999999999</v>
      </c>
      <c r="L1623">
        <v>173.37</v>
      </c>
      <c r="M1623">
        <v>184.10050000000001</v>
      </c>
      <c r="N1623">
        <v>73.849999999999994</v>
      </c>
    </row>
    <row r="1624" spans="1:23" x14ac:dyDescent="0.25">
      <c r="A1624" t="s">
        <v>309</v>
      </c>
      <c r="B1624">
        <v>1610</v>
      </c>
      <c r="C1624" t="s">
        <v>451</v>
      </c>
      <c r="D1624" t="s">
        <v>452</v>
      </c>
      <c r="E1624">
        <v>175.3</v>
      </c>
      <c r="F1624">
        <v>175.32</v>
      </c>
      <c r="G1624">
        <v>176.17</v>
      </c>
      <c r="H1624">
        <v>176.18</v>
      </c>
      <c r="I1624">
        <v>177.12</v>
      </c>
      <c r="J1624">
        <v>177.13900000000001</v>
      </c>
      <c r="K1624">
        <v>177.15</v>
      </c>
      <c r="L1624">
        <v>177.16300000000001</v>
      </c>
      <c r="M1624">
        <v>177.16800000000001</v>
      </c>
      <c r="N1624">
        <v>177.24199999999999</v>
      </c>
      <c r="O1624">
        <v>177.26</v>
      </c>
      <c r="P1624">
        <v>184.1009</v>
      </c>
    </row>
    <row r="1625" spans="1:23" x14ac:dyDescent="0.25">
      <c r="A1625" t="s">
        <v>309</v>
      </c>
      <c r="B1625">
        <v>1611</v>
      </c>
      <c r="C1625" t="s">
        <v>844</v>
      </c>
      <c r="D1625" t="s">
        <v>845</v>
      </c>
      <c r="E1625">
        <v>101.14</v>
      </c>
      <c r="F1625">
        <v>101.9</v>
      </c>
      <c r="G1625">
        <v>107.1</v>
      </c>
      <c r="H1625">
        <v>137.10499999999999</v>
      </c>
      <c r="I1625">
        <v>137.19999999999999</v>
      </c>
      <c r="J1625">
        <v>145.11000000000001</v>
      </c>
      <c r="K1625">
        <v>145.11500000000001</v>
      </c>
      <c r="L1625">
        <v>145.13499999999999</v>
      </c>
      <c r="M1625">
        <v>145.16999999999999</v>
      </c>
      <c r="N1625">
        <v>146.185</v>
      </c>
      <c r="O1625">
        <v>146.18700000000001</v>
      </c>
      <c r="P1625">
        <v>150.14099999999999</v>
      </c>
      <c r="Q1625">
        <v>150.161</v>
      </c>
      <c r="R1625">
        <v>155.19999999999999</v>
      </c>
      <c r="S1625">
        <v>155.20099999999999</v>
      </c>
      <c r="T1625">
        <v>161.17500000000001</v>
      </c>
      <c r="U1625">
        <v>172.28</v>
      </c>
      <c r="V1625">
        <v>182.3013</v>
      </c>
      <c r="W1625">
        <v>182.8013</v>
      </c>
    </row>
    <row r="1626" spans="1:23" x14ac:dyDescent="0.25">
      <c r="A1626" t="s">
        <v>309</v>
      </c>
      <c r="B1626">
        <v>1612</v>
      </c>
      <c r="C1626" t="s">
        <v>2062</v>
      </c>
      <c r="D1626" t="s">
        <v>2063</v>
      </c>
      <c r="E1626">
        <v>184.12780000000001</v>
      </c>
    </row>
    <row r="1627" spans="1:23" x14ac:dyDescent="0.25">
      <c r="A1627" t="s">
        <v>309</v>
      </c>
      <c r="B1627">
        <v>1613</v>
      </c>
      <c r="C1627" t="s">
        <v>4273</v>
      </c>
      <c r="D1627" t="s">
        <v>4274</v>
      </c>
      <c r="E1627">
        <v>133.12299999999999</v>
      </c>
      <c r="F1627">
        <v>133.124</v>
      </c>
      <c r="G1627">
        <v>133.12899999999999</v>
      </c>
      <c r="H1627">
        <v>133.16900000000001</v>
      </c>
      <c r="I1627">
        <v>133.173</v>
      </c>
      <c r="J1627">
        <v>133.178</v>
      </c>
      <c r="K1627">
        <v>133.179</v>
      </c>
      <c r="L1627">
        <v>150.14099999999999</v>
      </c>
      <c r="M1627">
        <v>150.161</v>
      </c>
      <c r="N1627">
        <v>172.81399999999999</v>
      </c>
      <c r="O1627">
        <v>178.101</v>
      </c>
      <c r="P1627">
        <v>184.1061</v>
      </c>
    </row>
    <row r="1628" spans="1:23" x14ac:dyDescent="0.25">
      <c r="A1628" t="s">
        <v>309</v>
      </c>
      <c r="B1628">
        <v>1614</v>
      </c>
      <c r="C1628" t="s">
        <v>4523</v>
      </c>
      <c r="D1628" t="s">
        <v>4524</v>
      </c>
      <c r="E1628">
        <v>150.14099999999999</v>
      </c>
      <c r="F1628">
        <v>150.161</v>
      </c>
      <c r="G1628">
        <v>169.11500000000001</v>
      </c>
      <c r="H1628">
        <v>169.14</v>
      </c>
      <c r="I1628">
        <v>169.15</v>
      </c>
      <c r="J1628">
        <v>184.1069</v>
      </c>
    </row>
    <row r="1629" spans="1:23" x14ac:dyDescent="0.25">
      <c r="A1629" t="s">
        <v>309</v>
      </c>
      <c r="B1629">
        <v>1615</v>
      </c>
      <c r="C1629" t="s">
        <v>6725</v>
      </c>
      <c r="D1629" t="s">
        <v>6726</v>
      </c>
      <c r="E1629">
        <v>169.17500000000001</v>
      </c>
      <c r="F1629">
        <v>175.3</v>
      </c>
      <c r="G1629">
        <v>175.32</v>
      </c>
      <c r="H1629">
        <v>176.18</v>
      </c>
      <c r="I1629">
        <v>176.21</v>
      </c>
      <c r="J1629">
        <v>177.13900000000001</v>
      </c>
      <c r="K1629">
        <v>177.16800000000001</v>
      </c>
      <c r="L1629">
        <v>177.24199999999999</v>
      </c>
      <c r="M1629">
        <v>177.26</v>
      </c>
      <c r="N1629">
        <v>177.28</v>
      </c>
      <c r="O1629">
        <v>178.33</v>
      </c>
      <c r="P1629">
        <v>184.16659999999999</v>
      </c>
      <c r="Q1629">
        <v>582.46659999999997</v>
      </c>
      <c r="R1629">
        <v>73.3</v>
      </c>
    </row>
    <row r="1630" spans="1:23" x14ac:dyDescent="0.25">
      <c r="A1630" t="s">
        <v>309</v>
      </c>
      <c r="B1630">
        <v>1616</v>
      </c>
      <c r="C1630" t="s">
        <v>6751</v>
      </c>
      <c r="D1630" t="s">
        <v>6752</v>
      </c>
      <c r="E1630">
        <v>175.10499999999999</v>
      </c>
    </row>
    <row r="1631" spans="1:23" x14ac:dyDescent="0.25">
      <c r="A1631" t="s">
        <v>309</v>
      </c>
      <c r="B1631">
        <v>1617</v>
      </c>
      <c r="C1631" t="s">
        <v>7514</v>
      </c>
      <c r="D1631" t="s">
        <v>7515</v>
      </c>
      <c r="E1631">
        <v>150.14099999999999</v>
      </c>
      <c r="F1631">
        <v>150.161</v>
      </c>
      <c r="G1631">
        <v>163.11000000000001</v>
      </c>
      <c r="H1631">
        <v>163.11099999999999</v>
      </c>
      <c r="I1631">
        <v>163.11199999999999</v>
      </c>
      <c r="J1631">
        <v>184.10990000000001</v>
      </c>
    </row>
    <row r="1632" spans="1:23" x14ac:dyDescent="0.25">
      <c r="A1632" t="s">
        <v>309</v>
      </c>
      <c r="B1632">
        <v>1618</v>
      </c>
      <c r="C1632" t="s">
        <v>7624</v>
      </c>
      <c r="D1632" t="s">
        <v>7625</v>
      </c>
      <c r="E1632">
        <v>184.1875</v>
      </c>
    </row>
    <row r="1633" spans="1:7" x14ac:dyDescent="0.25">
      <c r="A1633" t="s">
        <v>309</v>
      </c>
      <c r="B1633">
        <v>1619</v>
      </c>
      <c r="C1633" t="s">
        <v>7786</v>
      </c>
      <c r="D1633" t="s">
        <v>7787</v>
      </c>
      <c r="E1633">
        <v>175.3</v>
      </c>
      <c r="F1633">
        <v>175.32</v>
      </c>
      <c r="G1633">
        <v>181.27</v>
      </c>
    </row>
    <row r="1634" spans="1:7" x14ac:dyDescent="0.25">
      <c r="A1634" t="s">
        <v>309</v>
      </c>
      <c r="B1634">
        <v>1620</v>
      </c>
      <c r="C1634" t="s">
        <v>330</v>
      </c>
      <c r="D1634" s="1" t="s">
        <v>15477</v>
      </c>
      <c r="E1634">
        <v>169.179</v>
      </c>
      <c r="F1634">
        <v>172.23</v>
      </c>
      <c r="G1634">
        <v>184.13300000000001</v>
      </c>
    </row>
    <row r="1635" spans="1:7" x14ac:dyDescent="0.25">
      <c r="A1635" t="s">
        <v>317</v>
      </c>
      <c r="B1635">
        <v>1621</v>
      </c>
      <c r="C1635" t="s">
        <v>365</v>
      </c>
      <c r="D1635" t="s">
        <v>366</v>
      </c>
      <c r="E1635">
        <v>172.892</v>
      </c>
    </row>
    <row r="1636" spans="1:7" x14ac:dyDescent="0.25">
      <c r="A1636" t="s">
        <v>317</v>
      </c>
      <c r="B1636">
        <v>1622</v>
      </c>
      <c r="C1636" t="s">
        <v>373</v>
      </c>
      <c r="D1636" t="s">
        <v>374</v>
      </c>
    </row>
    <row r="1637" spans="1:7" x14ac:dyDescent="0.25">
      <c r="A1637" t="s">
        <v>317</v>
      </c>
      <c r="B1637">
        <v>1623</v>
      </c>
      <c r="C1637" t="s">
        <v>381</v>
      </c>
      <c r="D1637" t="s">
        <v>382</v>
      </c>
    </row>
    <row r="1638" spans="1:7" x14ac:dyDescent="0.25">
      <c r="A1638" t="s">
        <v>315</v>
      </c>
      <c r="B1638">
        <v>1624</v>
      </c>
      <c r="C1638" t="s">
        <v>383</v>
      </c>
      <c r="D1638" t="s">
        <v>384</v>
      </c>
    </row>
    <row r="1639" spans="1:7" x14ac:dyDescent="0.25">
      <c r="A1639" t="s">
        <v>311</v>
      </c>
      <c r="B1639">
        <v>1625</v>
      </c>
      <c r="C1639" t="s">
        <v>389</v>
      </c>
      <c r="D1639" s="1" t="s">
        <v>15483</v>
      </c>
    </row>
    <row r="1640" spans="1:7" x14ac:dyDescent="0.25">
      <c r="A1640" t="s">
        <v>315</v>
      </c>
      <c r="B1640">
        <v>1626</v>
      </c>
      <c r="C1640" t="s">
        <v>418</v>
      </c>
      <c r="D1640" t="s">
        <v>419</v>
      </c>
    </row>
    <row r="1641" spans="1:7" x14ac:dyDescent="0.25">
      <c r="A1641" t="s">
        <v>311</v>
      </c>
      <c r="B1641">
        <v>1627</v>
      </c>
      <c r="C1641" t="s">
        <v>438</v>
      </c>
      <c r="D1641" t="s">
        <v>439</v>
      </c>
      <c r="E1641">
        <v>184.10069999999999</v>
      </c>
    </row>
    <row r="1642" spans="1:7" x14ac:dyDescent="0.25">
      <c r="A1642" t="s">
        <v>317</v>
      </c>
      <c r="B1642">
        <v>1628</v>
      </c>
      <c r="C1642" t="s">
        <v>440</v>
      </c>
      <c r="D1642" t="s">
        <v>441</v>
      </c>
      <c r="E1642">
        <v>172.892</v>
      </c>
      <c r="F1642">
        <v>176.3</v>
      </c>
    </row>
    <row r="1643" spans="1:7" x14ac:dyDescent="0.25">
      <c r="A1643" t="s">
        <v>317</v>
      </c>
      <c r="B1643">
        <v>1629</v>
      </c>
      <c r="C1643" t="s">
        <v>453</v>
      </c>
      <c r="D1643" t="s">
        <v>454</v>
      </c>
      <c r="E1643">
        <v>172.892</v>
      </c>
    </row>
    <row r="1644" spans="1:7" x14ac:dyDescent="0.25">
      <c r="A1644" t="s">
        <v>309</v>
      </c>
      <c r="B1644">
        <v>1630</v>
      </c>
      <c r="C1644" t="s">
        <v>457</v>
      </c>
      <c r="D1644" t="s">
        <v>458</v>
      </c>
      <c r="E1644">
        <v>150.14099999999999</v>
      </c>
      <c r="F1644">
        <v>150.161</v>
      </c>
      <c r="G1644">
        <v>184.11150000000001</v>
      </c>
    </row>
    <row r="1645" spans="1:7" x14ac:dyDescent="0.25">
      <c r="A1645" t="s">
        <v>309</v>
      </c>
      <c r="B1645">
        <v>1631</v>
      </c>
      <c r="C1645" t="s">
        <v>469</v>
      </c>
      <c r="D1645" t="s">
        <v>470</v>
      </c>
      <c r="E1645">
        <v>133.124</v>
      </c>
      <c r="F1645">
        <v>166.11</v>
      </c>
    </row>
    <row r="1646" spans="1:7" x14ac:dyDescent="0.25">
      <c r="A1646" t="s">
        <v>317</v>
      </c>
      <c r="B1646">
        <v>1632</v>
      </c>
      <c r="C1646" t="s">
        <v>471</v>
      </c>
      <c r="D1646" t="s">
        <v>472</v>
      </c>
      <c r="E1646">
        <v>73.099999999999994</v>
      </c>
    </row>
    <row r="1647" spans="1:7" x14ac:dyDescent="0.25">
      <c r="A1647" t="s">
        <v>317</v>
      </c>
      <c r="B1647">
        <v>1633</v>
      </c>
      <c r="C1647" t="s">
        <v>473</v>
      </c>
      <c r="D1647" t="s">
        <v>474</v>
      </c>
      <c r="E1647">
        <v>73.099999999999994</v>
      </c>
    </row>
    <row r="1648" spans="1:7" x14ac:dyDescent="0.25">
      <c r="A1648" t="s">
        <v>309</v>
      </c>
      <c r="B1648">
        <v>1634</v>
      </c>
      <c r="C1648" t="s">
        <v>475</v>
      </c>
      <c r="D1648" t="s">
        <v>476</v>
      </c>
      <c r="E1648">
        <v>182.2</v>
      </c>
    </row>
    <row r="1649" spans="1:10" x14ac:dyDescent="0.25">
      <c r="A1649" t="s">
        <v>309</v>
      </c>
      <c r="B1649">
        <v>1635</v>
      </c>
      <c r="C1649" t="s">
        <v>477</v>
      </c>
      <c r="D1649" t="s">
        <v>478</v>
      </c>
      <c r="E1649">
        <v>182.1</v>
      </c>
    </row>
    <row r="1650" spans="1:10" x14ac:dyDescent="0.25">
      <c r="A1650" t="s">
        <v>317</v>
      </c>
      <c r="B1650">
        <v>1636</v>
      </c>
      <c r="C1650" t="s">
        <v>479</v>
      </c>
      <c r="D1650" t="s">
        <v>480</v>
      </c>
      <c r="E1650">
        <v>184.11199999999999</v>
      </c>
    </row>
    <row r="1651" spans="1:10" x14ac:dyDescent="0.25">
      <c r="A1651" t="s">
        <v>309</v>
      </c>
      <c r="B1651">
        <v>1637</v>
      </c>
      <c r="C1651" t="s">
        <v>4249</v>
      </c>
      <c r="D1651" t="s">
        <v>4250</v>
      </c>
      <c r="E1651">
        <v>172.36500000000001</v>
      </c>
      <c r="F1651">
        <v>184.11199999999999</v>
      </c>
    </row>
    <row r="1652" spans="1:10" x14ac:dyDescent="0.25">
      <c r="A1652" t="s">
        <v>317</v>
      </c>
      <c r="B1652">
        <v>1638</v>
      </c>
      <c r="C1652" t="s">
        <v>483</v>
      </c>
      <c r="D1652" t="s">
        <v>484</v>
      </c>
      <c r="E1652">
        <v>184.1121</v>
      </c>
    </row>
    <row r="1653" spans="1:10" x14ac:dyDescent="0.25">
      <c r="A1653" t="s">
        <v>311</v>
      </c>
      <c r="B1653">
        <v>1639</v>
      </c>
      <c r="C1653" t="s">
        <v>481</v>
      </c>
      <c r="D1653" t="s">
        <v>482</v>
      </c>
      <c r="E1653">
        <v>184.1121</v>
      </c>
    </row>
    <row r="1654" spans="1:10" x14ac:dyDescent="0.25">
      <c r="A1654" t="s">
        <v>309</v>
      </c>
      <c r="B1654">
        <v>1640</v>
      </c>
      <c r="C1654" t="s">
        <v>485</v>
      </c>
      <c r="D1654" t="s">
        <v>486</v>
      </c>
      <c r="E1654">
        <v>173.31</v>
      </c>
      <c r="F1654">
        <v>178.39</v>
      </c>
      <c r="G1654">
        <v>184.11330000000001</v>
      </c>
    </row>
    <row r="1655" spans="1:10" x14ac:dyDescent="0.25">
      <c r="A1655" t="s">
        <v>309</v>
      </c>
      <c r="B1655">
        <v>1641</v>
      </c>
      <c r="C1655" t="s">
        <v>487</v>
      </c>
      <c r="D1655" t="s">
        <v>488</v>
      </c>
      <c r="E1655">
        <v>184.11869999999999</v>
      </c>
    </row>
    <row r="1656" spans="1:10" x14ac:dyDescent="0.25">
      <c r="A1656" t="s">
        <v>309</v>
      </c>
      <c r="B1656">
        <v>1642</v>
      </c>
      <c r="C1656" t="s">
        <v>489</v>
      </c>
      <c r="D1656" t="s">
        <v>490</v>
      </c>
      <c r="E1656">
        <v>184.161</v>
      </c>
    </row>
    <row r="1657" spans="1:10" x14ac:dyDescent="0.25">
      <c r="A1657" t="s">
        <v>309</v>
      </c>
      <c r="B1657">
        <v>1643</v>
      </c>
      <c r="C1657" t="s">
        <v>491</v>
      </c>
      <c r="D1657" t="s">
        <v>492</v>
      </c>
      <c r="E1657">
        <v>133.178</v>
      </c>
      <c r="F1657">
        <v>133.179</v>
      </c>
      <c r="G1657">
        <v>150.14099999999999</v>
      </c>
      <c r="H1657">
        <v>150.161</v>
      </c>
      <c r="I1657">
        <v>173.31</v>
      </c>
      <c r="J1657">
        <v>184.17240000000001</v>
      </c>
    </row>
    <row r="1658" spans="1:10" x14ac:dyDescent="0.25">
      <c r="A1658" t="s">
        <v>309</v>
      </c>
      <c r="B1658">
        <v>1644</v>
      </c>
      <c r="C1658" t="s">
        <v>493</v>
      </c>
      <c r="D1658" t="s">
        <v>494</v>
      </c>
    </row>
    <row r="1659" spans="1:10" x14ac:dyDescent="0.25">
      <c r="A1659" t="s">
        <v>309</v>
      </c>
      <c r="B1659">
        <v>1645</v>
      </c>
      <c r="C1659" t="s">
        <v>495</v>
      </c>
      <c r="D1659" t="s">
        <v>496</v>
      </c>
      <c r="E1659">
        <v>184.1011</v>
      </c>
    </row>
    <row r="1660" spans="1:10" x14ac:dyDescent="0.25">
      <c r="A1660" t="s">
        <v>317</v>
      </c>
      <c r="B1660">
        <v>1646</v>
      </c>
      <c r="C1660" t="s">
        <v>497</v>
      </c>
      <c r="D1660" t="s">
        <v>498</v>
      </c>
    </row>
    <row r="1661" spans="1:10" x14ac:dyDescent="0.25">
      <c r="A1661" t="s">
        <v>315</v>
      </c>
      <c r="B1661">
        <v>1647</v>
      </c>
      <c r="C1661" t="s">
        <v>503</v>
      </c>
      <c r="D1661" t="s">
        <v>504</v>
      </c>
      <c r="E1661">
        <v>172.71</v>
      </c>
    </row>
    <row r="1662" spans="1:10" x14ac:dyDescent="0.25">
      <c r="A1662" t="s">
        <v>309</v>
      </c>
      <c r="B1662">
        <v>1648</v>
      </c>
      <c r="C1662" t="s">
        <v>509</v>
      </c>
      <c r="D1662" t="s">
        <v>510</v>
      </c>
      <c r="E1662">
        <v>182.2</v>
      </c>
    </row>
    <row r="1663" spans="1:10" x14ac:dyDescent="0.25">
      <c r="A1663" t="s">
        <v>309</v>
      </c>
      <c r="B1663">
        <v>1649</v>
      </c>
      <c r="C1663" t="s">
        <v>511</v>
      </c>
      <c r="D1663" t="s">
        <v>512</v>
      </c>
      <c r="E1663">
        <v>182.2</v>
      </c>
    </row>
    <row r="1664" spans="1:10" x14ac:dyDescent="0.25">
      <c r="A1664" t="s">
        <v>309</v>
      </c>
      <c r="B1664">
        <v>1650</v>
      </c>
      <c r="C1664" t="s">
        <v>507</v>
      </c>
      <c r="D1664" t="s">
        <v>508</v>
      </c>
      <c r="E1664">
        <v>101.22</v>
      </c>
      <c r="F1664">
        <v>182.1</v>
      </c>
    </row>
    <row r="1665" spans="1:12" x14ac:dyDescent="0.25">
      <c r="A1665" t="s">
        <v>315</v>
      </c>
      <c r="B1665">
        <v>1651</v>
      </c>
      <c r="C1665" t="s">
        <v>535</v>
      </c>
      <c r="D1665" t="s">
        <v>536</v>
      </c>
    </row>
    <row r="1666" spans="1:12" x14ac:dyDescent="0.25">
      <c r="A1666" t="s">
        <v>311</v>
      </c>
      <c r="B1666">
        <v>1652</v>
      </c>
      <c r="C1666" t="s">
        <v>2390</v>
      </c>
      <c r="D1666" t="s">
        <v>2391</v>
      </c>
      <c r="E1666">
        <v>172.85900000000001</v>
      </c>
      <c r="F1666">
        <v>177.16550000000001</v>
      </c>
      <c r="G1666">
        <v>177.244</v>
      </c>
    </row>
    <row r="1667" spans="1:12" x14ac:dyDescent="0.25">
      <c r="A1667" t="s">
        <v>309</v>
      </c>
      <c r="B1667">
        <v>1653</v>
      </c>
      <c r="C1667" t="s">
        <v>587</v>
      </c>
      <c r="D1667" t="s">
        <v>588</v>
      </c>
      <c r="E1667">
        <v>182.2</v>
      </c>
    </row>
    <row r="1668" spans="1:12" x14ac:dyDescent="0.25">
      <c r="A1668" t="s">
        <v>309</v>
      </c>
      <c r="B1668">
        <v>1654</v>
      </c>
      <c r="C1668" t="s">
        <v>589</v>
      </c>
      <c r="D1668" t="s">
        <v>590</v>
      </c>
      <c r="E1668">
        <v>172.51</v>
      </c>
    </row>
    <row r="1669" spans="1:12" x14ac:dyDescent="0.25">
      <c r="A1669" t="s">
        <v>317</v>
      </c>
      <c r="B1669">
        <v>1655</v>
      </c>
      <c r="C1669" t="s">
        <v>604</v>
      </c>
      <c r="D1669" t="s">
        <v>605</v>
      </c>
      <c r="E1669">
        <v>172.51</v>
      </c>
    </row>
    <row r="1670" spans="1:12" x14ac:dyDescent="0.25">
      <c r="A1670" t="s">
        <v>309</v>
      </c>
      <c r="B1670">
        <v>1656</v>
      </c>
      <c r="C1670" t="s">
        <v>606</v>
      </c>
      <c r="D1670" t="s">
        <v>607</v>
      </c>
      <c r="E1670">
        <v>172.51</v>
      </c>
    </row>
    <row r="1671" spans="1:12" x14ac:dyDescent="0.25">
      <c r="A1671" t="s">
        <v>317</v>
      </c>
      <c r="B1671">
        <v>1657</v>
      </c>
      <c r="C1671" t="s">
        <v>608</v>
      </c>
      <c r="D1671" t="s">
        <v>609</v>
      </c>
      <c r="E1671">
        <v>178.31200000000001</v>
      </c>
      <c r="F1671">
        <v>179.45</v>
      </c>
      <c r="G1671">
        <v>182.9</v>
      </c>
    </row>
    <row r="1672" spans="1:12" x14ac:dyDescent="0.25">
      <c r="A1672" t="s">
        <v>309</v>
      </c>
      <c r="B1672">
        <v>1658</v>
      </c>
      <c r="C1672" t="s">
        <v>610</v>
      </c>
      <c r="D1672" t="s">
        <v>611</v>
      </c>
      <c r="E1672">
        <v>182.11269999999999</v>
      </c>
      <c r="F1672">
        <v>182.9</v>
      </c>
    </row>
    <row r="1673" spans="1:12" x14ac:dyDescent="0.25">
      <c r="A1673" t="s">
        <v>315</v>
      </c>
      <c r="B1673">
        <v>1659</v>
      </c>
      <c r="C1673" t="s">
        <v>612</v>
      </c>
      <c r="D1673" t="s">
        <v>613</v>
      </c>
      <c r="E1673">
        <v>169.179</v>
      </c>
      <c r="F1673">
        <v>182.2122</v>
      </c>
    </row>
    <row r="1674" spans="1:12" x14ac:dyDescent="0.25">
      <c r="A1674" t="s">
        <v>317</v>
      </c>
      <c r="B1674">
        <v>1660</v>
      </c>
      <c r="C1674" t="s">
        <v>614</v>
      </c>
      <c r="D1674" t="s">
        <v>615</v>
      </c>
      <c r="E1674">
        <v>172.863</v>
      </c>
      <c r="F1674">
        <v>175.3</v>
      </c>
    </row>
    <row r="1675" spans="1:12" x14ac:dyDescent="0.25">
      <c r="A1675" t="s">
        <v>317</v>
      </c>
      <c r="B1675">
        <v>1661</v>
      </c>
      <c r="C1675" t="s">
        <v>616</v>
      </c>
      <c r="D1675" t="s">
        <v>617</v>
      </c>
      <c r="E1675">
        <v>172.863</v>
      </c>
      <c r="F1675">
        <v>175.3</v>
      </c>
    </row>
    <row r="1676" spans="1:12" x14ac:dyDescent="0.25">
      <c r="A1676" t="s">
        <v>309</v>
      </c>
      <c r="B1676">
        <v>1662</v>
      </c>
      <c r="C1676" t="s">
        <v>618</v>
      </c>
      <c r="D1676" t="s">
        <v>619</v>
      </c>
      <c r="E1676">
        <v>175.3</v>
      </c>
      <c r="F1676">
        <v>176.17</v>
      </c>
      <c r="G1676">
        <v>176.21</v>
      </c>
      <c r="H1676">
        <v>177.12</v>
      </c>
      <c r="I1676">
        <v>177.26</v>
      </c>
      <c r="J1676">
        <v>178.3297</v>
      </c>
      <c r="K1676">
        <v>182.9</v>
      </c>
      <c r="L1676">
        <v>73.100999999999999</v>
      </c>
    </row>
    <row r="1677" spans="1:12" x14ac:dyDescent="0.25">
      <c r="A1677" t="s">
        <v>317</v>
      </c>
      <c r="B1677">
        <v>1663</v>
      </c>
      <c r="C1677" t="s">
        <v>620</v>
      </c>
      <c r="D1677" t="s">
        <v>621</v>
      </c>
      <c r="E1677">
        <v>172.863</v>
      </c>
      <c r="F1677">
        <v>175.3</v>
      </c>
    </row>
    <row r="1678" spans="1:12" x14ac:dyDescent="0.25">
      <c r="A1678" t="s">
        <v>317</v>
      </c>
      <c r="B1678">
        <v>1664</v>
      </c>
      <c r="C1678" t="s">
        <v>622</v>
      </c>
      <c r="D1678" t="s">
        <v>623</v>
      </c>
      <c r="E1678">
        <v>172.863</v>
      </c>
    </row>
    <row r="1679" spans="1:12" x14ac:dyDescent="0.25">
      <c r="A1679" t="s">
        <v>317</v>
      </c>
      <c r="B1679">
        <v>1665</v>
      </c>
      <c r="C1679" t="s">
        <v>626</v>
      </c>
      <c r="D1679" t="s">
        <v>627</v>
      </c>
      <c r="E1679">
        <v>172.863</v>
      </c>
      <c r="F1679">
        <v>175.3</v>
      </c>
      <c r="G1679">
        <v>182.9</v>
      </c>
    </row>
    <row r="1680" spans="1:12" x14ac:dyDescent="0.25">
      <c r="A1680" t="s">
        <v>317</v>
      </c>
      <c r="B1680">
        <v>1666</v>
      </c>
      <c r="C1680" t="s">
        <v>628</v>
      </c>
      <c r="D1680" t="s">
        <v>629</v>
      </c>
      <c r="E1680">
        <v>172.863</v>
      </c>
      <c r="F1680">
        <v>175.3</v>
      </c>
      <c r="G1680">
        <v>182.9</v>
      </c>
    </row>
    <row r="1681" spans="1:15" x14ac:dyDescent="0.25">
      <c r="A1681" t="s">
        <v>309</v>
      </c>
      <c r="B1681">
        <v>1667</v>
      </c>
      <c r="C1681" t="s">
        <v>630</v>
      </c>
      <c r="D1681" t="s">
        <v>631</v>
      </c>
      <c r="E1681">
        <v>133.102</v>
      </c>
      <c r="F1681">
        <v>133.10599999999999</v>
      </c>
      <c r="G1681">
        <v>133.11099999999999</v>
      </c>
      <c r="H1681">
        <v>133.14099999999999</v>
      </c>
      <c r="I1681">
        <v>133.16499999999999</v>
      </c>
      <c r="J1681">
        <v>133.18100000000001</v>
      </c>
      <c r="K1681">
        <v>133.18299999999999</v>
      </c>
      <c r="L1681">
        <v>133.19499999999999</v>
      </c>
      <c r="M1681">
        <v>137.10499999999999</v>
      </c>
      <c r="N1681">
        <v>182.1129</v>
      </c>
      <c r="O1681">
        <v>182.9</v>
      </c>
    </row>
    <row r="1682" spans="1:15" x14ac:dyDescent="0.25">
      <c r="A1682" t="s">
        <v>309</v>
      </c>
      <c r="B1682">
        <v>1668</v>
      </c>
      <c r="C1682" t="s">
        <v>632</v>
      </c>
      <c r="D1682" t="s">
        <v>633</v>
      </c>
      <c r="E1682">
        <v>172.863</v>
      </c>
      <c r="F1682">
        <v>175.10499999999999</v>
      </c>
      <c r="G1682">
        <v>175.32</v>
      </c>
      <c r="H1682">
        <v>176.2</v>
      </c>
      <c r="I1682">
        <v>177.12</v>
      </c>
    </row>
    <row r="1683" spans="1:15" x14ac:dyDescent="0.25">
      <c r="A1683" t="s">
        <v>309</v>
      </c>
      <c r="B1683">
        <v>1669</v>
      </c>
      <c r="C1683" t="s">
        <v>634</v>
      </c>
      <c r="D1683" t="s">
        <v>635</v>
      </c>
      <c r="E1683">
        <v>175.10499999999999</v>
      </c>
      <c r="F1683">
        <v>182.1131</v>
      </c>
      <c r="G1683">
        <v>182.9</v>
      </c>
    </row>
    <row r="1684" spans="1:15" x14ac:dyDescent="0.25">
      <c r="A1684" t="s">
        <v>317</v>
      </c>
      <c r="B1684">
        <v>1670</v>
      </c>
      <c r="C1684" t="s">
        <v>636</v>
      </c>
      <c r="D1684" t="s">
        <v>637</v>
      </c>
      <c r="E1684">
        <v>172.863</v>
      </c>
      <c r="F1684">
        <v>173.34</v>
      </c>
      <c r="G1684">
        <v>175.21</v>
      </c>
      <c r="H1684">
        <v>175.3</v>
      </c>
      <c r="I1684">
        <v>176.17</v>
      </c>
      <c r="J1684">
        <v>177.28</v>
      </c>
      <c r="K1684">
        <v>178.3297</v>
      </c>
      <c r="L1684">
        <v>179.45</v>
      </c>
      <c r="M1684">
        <v>181.29</v>
      </c>
    </row>
    <row r="1685" spans="1:15" x14ac:dyDescent="0.25">
      <c r="A1685" t="s">
        <v>309</v>
      </c>
      <c r="B1685">
        <v>1671</v>
      </c>
      <c r="C1685" t="s">
        <v>638</v>
      </c>
      <c r="D1685" t="s">
        <v>639</v>
      </c>
      <c r="E1685">
        <v>172.892</v>
      </c>
      <c r="F1685">
        <v>182.11250000000001</v>
      </c>
    </row>
    <row r="1686" spans="1:15" x14ac:dyDescent="0.25">
      <c r="A1686" t="s">
        <v>311</v>
      </c>
      <c r="B1686">
        <v>1672</v>
      </c>
      <c r="C1686" t="s">
        <v>640</v>
      </c>
      <c r="D1686" t="s">
        <v>641</v>
      </c>
      <c r="E1686">
        <v>182.5</v>
      </c>
    </row>
    <row r="1687" spans="1:15" x14ac:dyDescent="0.25">
      <c r="A1687" t="s">
        <v>309</v>
      </c>
      <c r="B1687">
        <v>1673</v>
      </c>
      <c r="C1687" t="s">
        <v>642</v>
      </c>
      <c r="D1687" t="s">
        <v>643</v>
      </c>
      <c r="E1687">
        <v>182.2</v>
      </c>
    </row>
    <row r="1688" spans="1:15" x14ac:dyDescent="0.25">
      <c r="A1688" t="s">
        <v>309</v>
      </c>
      <c r="B1688">
        <v>1674</v>
      </c>
      <c r="C1688" t="s">
        <v>644</v>
      </c>
      <c r="D1688" t="s">
        <v>645</v>
      </c>
      <c r="E1688">
        <v>182.1</v>
      </c>
    </row>
    <row r="1689" spans="1:15" x14ac:dyDescent="0.25">
      <c r="A1689" t="s">
        <v>309</v>
      </c>
      <c r="B1689">
        <v>1675</v>
      </c>
      <c r="C1689" t="s">
        <v>646</v>
      </c>
      <c r="D1689" t="s">
        <v>647</v>
      </c>
      <c r="E1689">
        <v>182.2</v>
      </c>
    </row>
    <row r="1690" spans="1:15" x14ac:dyDescent="0.25">
      <c r="A1690" t="s">
        <v>309</v>
      </c>
      <c r="B1690">
        <v>1676</v>
      </c>
      <c r="C1690" t="s">
        <v>648</v>
      </c>
      <c r="D1690" t="s">
        <v>649</v>
      </c>
      <c r="E1690">
        <v>182.2</v>
      </c>
    </row>
    <row r="1691" spans="1:15" x14ac:dyDescent="0.25">
      <c r="A1691" t="s">
        <v>317</v>
      </c>
      <c r="B1691">
        <v>1677</v>
      </c>
      <c r="C1691" t="s">
        <v>653</v>
      </c>
      <c r="D1691" t="s">
        <v>654</v>
      </c>
    </row>
    <row r="1692" spans="1:15" x14ac:dyDescent="0.25">
      <c r="A1692" t="s">
        <v>317</v>
      </c>
      <c r="B1692">
        <v>1678</v>
      </c>
      <c r="C1692" t="s">
        <v>668</v>
      </c>
      <c r="D1692" t="s">
        <v>669</v>
      </c>
    </row>
    <row r="1693" spans="1:15" x14ac:dyDescent="0.25">
      <c r="A1693" t="s">
        <v>309</v>
      </c>
      <c r="B1693">
        <v>1679</v>
      </c>
      <c r="C1693" t="s">
        <v>672</v>
      </c>
      <c r="D1693" t="s">
        <v>673</v>
      </c>
    </row>
    <row r="1694" spans="1:15" x14ac:dyDescent="0.25">
      <c r="A1694" t="s">
        <v>309</v>
      </c>
      <c r="B1694">
        <v>1680</v>
      </c>
      <c r="C1694" t="s">
        <v>674</v>
      </c>
      <c r="D1694" t="s">
        <v>675</v>
      </c>
      <c r="E1694">
        <v>163.11000000000001</v>
      </c>
      <c r="F1694">
        <v>163.11099999999999</v>
      </c>
      <c r="G1694">
        <v>163.11199999999999</v>
      </c>
      <c r="H1694">
        <v>184.11349999999999</v>
      </c>
      <c r="I1694">
        <v>73.849999999999994</v>
      </c>
    </row>
    <row r="1695" spans="1:15" x14ac:dyDescent="0.25">
      <c r="A1695" t="s">
        <v>309</v>
      </c>
      <c r="B1695">
        <v>1681</v>
      </c>
      <c r="C1695" t="s">
        <v>676</v>
      </c>
      <c r="D1695" t="s">
        <v>677</v>
      </c>
      <c r="E1695">
        <v>163.11000000000001</v>
      </c>
      <c r="F1695">
        <v>163.11099999999999</v>
      </c>
      <c r="G1695">
        <v>163.11199999999999</v>
      </c>
      <c r="H1695">
        <v>184.11369999999999</v>
      </c>
      <c r="I1695">
        <v>73.849999999999994</v>
      </c>
    </row>
    <row r="1696" spans="1:15" x14ac:dyDescent="0.25">
      <c r="A1696" t="s">
        <v>309</v>
      </c>
      <c r="B1696">
        <v>1682</v>
      </c>
      <c r="C1696" t="s">
        <v>680</v>
      </c>
      <c r="D1696" t="s">
        <v>681</v>
      </c>
      <c r="E1696">
        <v>178.101</v>
      </c>
      <c r="F1696">
        <v>184.1138</v>
      </c>
    </row>
    <row r="1697" spans="1:11" x14ac:dyDescent="0.25">
      <c r="A1697" t="s">
        <v>309</v>
      </c>
      <c r="B1697">
        <v>1683</v>
      </c>
      <c r="C1697" t="s">
        <v>682</v>
      </c>
      <c r="D1697" t="s">
        <v>683</v>
      </c>
      <c r="E1697">
        <v>175.10499999999999</v>
      </c>
      <c r="F1697">
        <v>175.3</v>
      </c>
      <c r="G1697">
        <v>175.38</v>
      </c>
      <c r="H1697">
        <v>175.39</v>
      </c>
      <c r="I1697">
        <v>177.13499999999999</v>
      </c>
      <c r="J1697">
        <v>181.29</v>
      </c>
      <c r="K1697">
        <v>184.114</v>
      </c>
    </row>
    <row r="1698" spans="1:11" x14ac:dyDescent="0.25">
      <c r="A1698" t="s">
        <v>317</v>
      </c>
      <c r="B1698">
        <v>1684</v>
      </c>
      <c r="C1698" t="s">
        <v>684</v>
      </c>
      <c r="D1698" s="1" t="s">
        <v>15489</v>
      </c>
    </row>
    <row r="1699" spans="1:11" x14ac:dyDescent="0.25">
      <c r="A1699" t="s">
        <v>309</v>
      </c>
      <c r="B1699">
        <v>1685</v>
      </c>
      <c r="C1699" t="s">
        <v>685</v>
      </c>
      <c r="D1699" t="s">
        <v>686</v>
      </c>
      <c r="E1699">
        <v>163.11000000000001</v>
      </c>
      <c r="F1699">
        <v>163.11099999999999</v>
      </c>
      <c r="G1699">
        <v>163.11199999999999</v>
      </c>
      <c r="H1699">
        <v>177.16</v>
      </c>
      <c r="I1699">
        <v>184.1139</v>
      </c>
      <c r="J1699">
        <v>73.849999999999994</v>
      </c>
    </row>
    <row r="1700" spans="1:11" x14ac:dyDescent="0.25">
      <c r="A1700" t="s">
        <v>309</v>
      </c>
      <c r="B1700">
        <v>1686</v>
      </c>
      <c r="C1700" t="s">
        <v>691</v>
      </c>
      <c r="D1700" t="s">
        <v>692</v>
      </c>
      <c r="E1700">
        <v>172.892</v>
      </c>
      <c r="F1700">
        <v>175.10499999999999</v>
      </c>
      <c r="G1700">
        <v>176.17</v>
      </c>
      <c r="H1700">
        <v>177.12</v>
      </c>
      <c r="I1700">
        <v>178.352</v>
      </c>
    </row>
    <row r="1701" spans="1:11" x14ac:dyDescent="0.25">
      <c r="A1701" t="s">
        <v>309</v>
      </c>
      <c r="B1701">
        <v>1687</v>
      </c>
      <c r="C1701" t="s">
        <v>693</v>
      </c>
      <c r="D1701" t="s">
        <v>694</v>
      </c>
      <c r="E1701" t="s">
        <v>15853</v>
      </c>
      <c r="F1701">
        <v>573.32000000000005</v>
      </c>
      <c r="G1701">
        <v>73.849999999999994</v>
      </c>
    </row>
    <row r="1702" spans="1:11" x14ac:dyDescent="0.25">
      <c r="A1702" t="s">
        <v>309</v>
      </c>
      <c r="B1702">
        <v>1688</v>
      </c>
      <c r="C1702" t="s">
        <v>695</v>
      </c>
      <c r="D1702" t="s">
        <v>696</v>
      </c>
      <c r="E1702" t="s">
        <v>15854</v>
      </c>
      <c r="F1702">
        <v>73.849999999999994</v>
      </c>
    </row>
    <row r="1703" spans="1:11" x14ac:dyDescent="0.25">
      <c r="A1703" t="s">
        <v>309</v>
      </c>
      <c r="B1703">
        <v>1689</v>
      </c>
      <c r="C1703" t="s">
        <v>697</v>
      </c>
      <c r="D1703" t="s">
        <v>698</v>
      </c>
      <c r="E1703">
        <v>177.12</v>
      </c>
      <c r="F1703">
        <v>184.11429999999999</v>
      </c>
      <c r="G1703">
        <v>73.849999999999994</v>
      </c>
    </row>
    <row r="1704" spans="1:11" x14ac:dyDescent="0.25">
      <c r="A1704" t="s">
        <v>309</v>
      </c>
      <c r="B1704">
        <v>1690</v>
      </c>
      <c r="C1704" t="s">
        <v>707</v>
      </c>
      <c r="D1704" t="s">
        <v>708</v>
      </c>
    </row>
    <row r="1705" spans="1:11" x14ac:dyDescent="0.25">
      <c r="A1705" t="s">
        <v>309</v>
      </c>
      <c r="B1705">
        <v>1691</v>
      </c>
      <c r="C1705" t="s">
        <v>709</v>
      </c>
      <c r="D1705" t="s">
        <v>710</v>
      </c>
    </row>
    <row r="1706" spans="1:11" x14ac:dyDescent="0.25">
      <c r="A1706" t="s">
        <v>309</v>
      </c>
      <c r="B1706">
        <v>1692</v>
      </c>
      <c r="C1706" t="s">
        <v>711</v>
      </c>
      <c r="D1706" t="s">
        <v>712</v>
      </c>
      <c r="E1706">
        <v>137.10499999999999</v>
      </c>
      <c r="F1706">
        <v>137.19999999999999</v>
      </c>
    </row>
    <row r="1707" spans="1:11" x14ac:dyDescent="0.25">
      <c r="A1707" t="s">
        <v>309</v>
      </c>
      <c r="B1707">
        <v>1693</v>
      </c>
      <c r="C1707" t="s">
        <v>713</v>
      </c>
      <c r="D1707" t="s">
        <v>714</v>
      </c>
    </row>
    <row r="1708" spans="1:11" x14ac:dyDescent="0.25">
      <c r="A1708" t="s">
        <v>309</v>
      </c>
      <c r="B1708">
        <v>1694</v>
      </c>
      <c r="C1708" t="s">
        <v>743</v>
      </c>
      <c r="D1708" t="s">
        <v>744</v>
      </c>
      <c r="E1708">
        <v>173.11</v>
      </c>
    </row>
    <row r="1709" spans="1:11" x14ac:dyDescent="0.25">
      <c r="A1709" t="s">
        <v>311</v>
      </c>
      <c r="B1709">
        <v>1695</v>
      </c>
      <c r="C1709" t="s">
        <v>749</v>
      </c>
      <c r="D1709" t="s">
        <v>750</v>
      </c>
      <c r="E1709">
        <v>172.51</v>
      </c>
    </row>
    <row r="1710" spans="1:11" x14ac:dyDescent="0.25">
      <c r="A1710" t="s">
        <v>309</v>
      </c>
      <c r="B1710">
        <v>1696</v>
      </c>
      <c r="C1710" t="s">
        <v>751</v>
      </c>
      <c r="D1710" t="s">
        <v>752</v>
      </c>
      <c r="E1710">
        <v>172.51</v>
      </c>
    </row>
    <row r="1711" spans="1:11" x14ac:dyDescent="0.25">
      <c r="A1711" t="s">
        <v>311</v>
      </c>
      <c r="B1711">
        <v>1697</v>
      </c>
      <c r="C1711" t="s">
        <v>761</v>
      </c>
      <c r="D1711" t="s">
        <v>762</v>
      </c>
      <c r="E1711">
        <v>182.1</v>
      </c>
    </row>
    <row r="1712" spans="1:11" x14ac:dyDescent="0.25">
      <c r="A1712" t="s">
        <v>311</v>
      </c>
      <c r="B1712">
        <v>1698</v>
      </c>
      <c r="C1712" t="s">
        <v>763</v>
      </c>
      <c r="D1712" t="s">
        <v>764</v>
      </c>
      <c r="E1712">
        <v>182.2</v>
      </c>
    </row>
    <row r="1713" spans="1:9" x14ac:dyDescent="0.25">
      <c r="A1713" t="s">
        <v>311</v>
      </c>
      <c r="B1713">
        <v>1699</v>
      </c>
      <c r="C1713" t="s">
        <v>765</v>
      </c>
      <c r="D1713" t="s">
        <v>766</v>
      </c>
      <c r="E1713">
        <v>182.2</v>
      </c>
    </row>
    <row r="1714" spans="1:9" x14ac:dyDescent="0.25">
      <c r="A1714" t="s">
        <v>311</v>
      </c>
      <c r="B1714">
        <v>1700</v>
      </c>
      <c r="C1714" t="s">
        <v>767</v>
      </c>
      <c r="D1714" t="s">
        <v>768</v>
      </c>
      <c r="E1714">
        <v>182.1</v>
      </c>
    </row>
    <row r="1715" spans="1:9" x14ac:dyDescent="0.25">
      <c r="A1715" t="s">
        <v>311</v>
      </c>
      <c r="B1715">
        <v>1701</v>
      </c>
      <c r="C1715" t="s">
        <v>769</v>
      </c>
      <c r="D1715" t="s">
        <v>770</v>
      </c>
      <c r="E1715">
        <v>182.2</v>
      </c>
    </row>
    <row r="1716" spans="1:9" x14ac:dyDescent="0.25">
      <c r="A1716" t="s">
        <v>311</v>
      </c>
      <c r="B1716">
        <v>1702</v>
      </c>
      <c r="C1716" t="s">
        <v>771</v>
      </c>
      <c r="D1716" t="s">
        <v>772</v>
      </c>
      <c r="E1716">
        <v>182.2</v>
      </c>
    </row>
    <row r="1717" spans="1:9" x14ac:dyDescent="0.25">
      <c r="A1717" t="s">
        <v>315</v>
      </c>
      <c r="B1717">
        <v>1703</v>
      </c>
      <c r="C1717" t="s">
        <v>773</v>
      </c>
      <c r="D1717" t="s">
        <v>774</v>
      </c>
      <c r="E1717">
        <v>182.2</v>
      </c>
    </row>
    <row r="1718" spans="1:9" x14ac:dyDescent="0.25">
      <c r="A1718" t="s">
        <v>317</v>
      </c>
      <c r="B1718">
        <v>1704</v>
      </c>
      <c r="C1718" t="s">
        <v>775</v>
      </c>
      <c r="D1718" t="s">
        <v>776</v>
      </c>
      <c r="E1718">
        <v>172.51</v>
      </c>
    </row>
    <row r="1719" spans="1:9" x14ac:dyDescent="0.25">
      <c r="A1719" t="s">
        <v>309</v>
      </c>
      <c r="B1719">
        <v>1705</v>
      </c>
      <c r="C1719" t="s">
        <v>779</v>
      </c>
      <c r="D1719" t="s">
        <v>780</v>
      </c>
      <c r="E1719">
        <v>182.2</v>
      </c>
    </row>
    <row r="1720" spans="1:9" x14ac:dyDescent="0.25">
      <c r="A1720" t="s">
        <v>317</v>
      </c>
      <c r="B1720">
        <v>1706</v>
      </c>
      <c r="C1720" t="s">
        <v>777</v>
      </c>
      <c r="D1720" t="s">
        <v>778</v>
      </c>
      <c r="E1720">
        <v>182.1</v>
      </c>
    </row>
    <row r="1721" spans="1:9" x14ac:dyDescent="0.25">
      <c r="A1721" t="s">
        <v>309</v>
      </c>
      <c r="B1721">
        <v>1707</v>
      </c>
      <c r="C1721" t="s">
        <v>785</v>
      </c>
      <c r="D1721" t="s">
        <v>786</v>
      </c>
      <c r="E1721">
        <v>182.2</v>
      </c>
    </row>
    <row r="1722" spans="1:9" x14ac:dyDescent="0.25">
      <c r="A1722" t="s">
        <v>309</v>
      </c>
      <c r="B1722">
        <v>1708</v>
      </c>
      <c r="C1722" t="s">
        <v>783</v>
      </c>
      <c r="D1722" t="s">
        <v>784</v>
      </c>
      <c r="E1722">
        <v>101.22</v>
      </c>
      <c r="F1722">
        <v>182.1</v>
      </c>
    </row>
    <row r="1723" spans="1:9" x14ac:dyDescent="0.25">
      <c r="A1723" t="s">
        <v>309</v>
      </c>
      <c r="B1723">
        <v>1709</v>
      </c>
      <c r="C1723" t="s">
        <v>787</v>
      </c>
      <c r="D1723" t="s">
        <v>788</v>
      </c>
      <c r="E1723">
        <v>101.22</v>
      </c>
      <c r="F1723">
        <v>182.1</v>
      </c>
    </row>
    <row r="1724" spans="1:9" x14ac:dyDescent="0.25">
      <c r="A1724" t="s">
        <v>309</v>
      </c>
      <c r="B1724">
        <v>1710</v>
      </c>
      <c r="C1724" t="s">
        <v>789</v>
      </c>
      <c r="D1724" t="s">
        <v>790</v>
      </c>
    </row>
    <row r="1725" spans="1:9" x14ac:dyDescent="0.25">
      <c r="A1725" t="s">
        <v>309</v>
      </c>
      <c r="B1725">
        <v>1711</v>
      </c>
      <c r="C1725" t="s">
        <v>809</v>
      </c>
      <c r="D1725" t="s">
        <v>810</v>
      </c>
    </row>
    <row r="1726" spans="1:9" x14ac:dyDescent="0.25">
      <c r="A1726" t="s">
        <v>317</v>
      </c>
      <c r="B1726">
        <v>1712</v>
      </c>
      <c r="C1726" t="s">
        <v>813</v>
      </c>
      <c r="D1726" t="s">
        <v>814</v>
      </c>
      <c r="E1726">
        <v>173.25</v>
      </c>
    </row>
    <row r="1727" spans="1:9" x14ac:dyDescent="0.25">
      <c r="A1727" t="s">
        <v>309</v>
      </c>
      <c r="B1727">
        <v>1713</v>
      </c>
      <c r="C1727" t="s">
        <v>817</v>
      </c>
      <c r="D1727" t="s">
        <v>818</v>
      </c>
    </row>
    <row r="1728" spans="1:9" x14ac:dyDescent="0.25">
      <c r="A1728" t="s">
        <v>311</v>
      </c>
      <c r="B1728">
        <v>1714</v>
      </c>
      <c r="C1728" t="s">
        <v>6360</v>
      </c>
      <c r="D1728" t="s">
        <v>6361</v>
      </c>
      <c r="E1728">
        <v>175.10499999999999</v>
      </c>
      <c r="F1728">
        <v>176.21</v>
      </c>
      <c r="G1728">
        <v>177.16319999999999</v>
      </c>
      <c r="H1728">
        <v>177.26</v>
      </c>
      <c r="I1728">
        <v>178.101</v>
      </c>
    </row>
    <row r="1729" spans="1:6" x14ac:dyDescent="0.25">
      <c r="A1729" t="s">
        <v>309</v>
      </c>
      <c r="B1729">
        <v>1715</v>
      </c>
      <c r="C1729" t="s">
        <v>819</v>
      </c>
      <c r="D1729" t="s">
        <v>820</v>
      </c>
      <c r="E1729">
        <v>182.2</v>
      </c>
      <c r="F1729">
        <v>182.4</v>
      </c>
    </row>
    <row r="1730" spans="1:6" x14ac:dyDescent="0.25">
      <c r="A1730" t="s">
        <v>311</v>
      </c>
      <c r="B1730">
        <v>1716</v>
      </c>
      <c r="C1730" t="s">
        <v>827</v>
      </c>
      <c r="D1730" t="s">
        <v>828</v>
      </c>
      <c r="E1730">
        <v>172.51</v>
      </c>
    </row>
    <row r="1731" spans="1:6" x14ac:dyDescent="0.25">
      <c r="A1731" t="s">
        <v>315</v>
      </c>
      <c r="B1731">
        <v>1717</v>
      </c>
      <c r="C1731" t="s">
        <v>831</v>
      </c>
      <c r="D1731" t="s">
        <v>832</v>
      </c>
      <c r="E1731">
        <v>172.51</v>
      </c>
    </row>
    <row r="1732" spans="1:6" x14ac:dyDescent="0.25">
      <c r="A1732" t="s">
        <v>315</v>
      </c>
      <c r="B1732">
        <v>1718</v>
      </c>
      <c r="C1732" t="s">
        <v>833</v>
      </c>
      <c r="D1732" t="s">
        <v>834</v>
      </c>
      <c r="E1732">
        <v>172.51</v>
      </c>
    </row>
    <row r="1733" spans="1:6" x14ac:dyDescent="0.25">
      <c r="A1733" t="s">
        <v>311</v>
      </c>
      <c r="B1733">
        <v>1719</v>
      </c>
      <c r="C1733" t="s">
        <v>835</v>
      </c>
      <c r="D1733" t="s">
        <v>836</v>
      </c>
      <c r="E1733">
        <v>172.51</v>
      </c>
    </row>
    <row r="1734" spans="1:6" x14ac:dyDescent="0.25">
      <c r="A1734" t="s">
        <v>311</v>
      </c>
      <c r="B1734">
        <v>1720</v>
      </c>
      <c r="C1734" t="s">
        <v>837</v>
      </c>
      <c r="D1734" t="s">
        <v>838</v>
      </c>
      <c r="E1734">
        <v>172.51</v>
      </c>
    </row>
    <row r="1735" spans="1:6" x14ac:dyDescent="0.25">
      <c r="A1735" t="s">
        <v>311</v>
      </c>
      <c r="B1735">
        <v>1721</v>
      </c>
      <c r="C1735" t="s">
        <v>839</v>
      </c>
      <c r="D1735" t="s">
        <v>840</v>
      </c>
      <c r="E1735">
        <v>182.2</v>
      </c>
    </row>
    <row r="1736" spans="1:6" x14ac:dyDescent="0.25">
      <c r="A1736" t="s">
        <v>311</v>
      </c>
      <c r="B1736">
        <v>1722</v>
      </c>
      <c r="C1736" t="s">
        <v>841</v>
      </c>
      <c r="D1736" s="1" t="s">
        <v>15535</v>
      </c>
      <c r="E1736">
        <v>182.2</v>
      </c>
    </row>
    <row r="1737" spans="1:6" x14ac:dyDescent="0.25">
      <c r="A1737" t="s">
        <v>309</v>
      </c>
      <c r="B1737">
        <v>1723</v>
      </c>
      <c r="C1737" t="s">
        <v>842</v>
      </c>
      <c r="D1737" t="s">
        <v>843</v>
      </c>
      <c r="E1737">
        <v>182.2</v>
      </c>
    </row>
    <row r="1738" spans="1:6" x14ac:dyDescent="0.25">
      <c r="A1738" t="s">
        <v>309</v>
      </c>
      <c r="B1738">
        <v>1724</v>
      </c>
      <c r="C1738" t="s">
        <v>846</v>
      </c>
      <c r="D1738" t="s">
        <v>847</v>
      </c>
      <c r="E1738">
        <v>166.11</v>
      </c>
      <c r="F1738">
        <v>182.31489999999999</v>
      </c>
    </row>
    <row r="1739" spans="1:6" x14ac:dyDescent="0.25">
      <c r="A1739" t="s">
        <v>309</v>
      </c>
      <c r="B1739">
        <v>1725</v>
      </c>
      <c r="C1739" t="s">
        <v>852</v>
      </c>
      <c r="D1739" t="s">
        <v>853</v>
      </c>
    </row>
    <row r="1740" spans="1:6" x14ac:dyDescent="0.25">
      <c r="A1740" t="s">
        <v>317</v>
      </c>
      <c r="B1740">
        <v>1726</v>
      </c>
      <c r="C1740" t="s">
        <v>858</v>
      </c>
      <c r="D1740" t="s">
        <v>859</v>
      </c>
      <c r="E1740">
        <v>173.28</v>
      </c>
    </row>
    <row r="1741" spans="1:6" x14ac:dyDescent="0.25">
      <c r="A1741" t="s">
        <v>317</v>
      </c>
      <c r="B1741">
        <v>1727</v>
      </c>
      <c r="C1741" t="s">
        <v>864</v>
      </c>
      <c r="D1741" t="s">
        <v>865</v>
      </c>
      <c r="E1741">
        <v>173.13499999999999</v>
      </c>
    </row>
    <row r="1742" spans="1:6" x14ac:dyDescent="0.25">
      <c r="A1742" t="s">
        <v>311</v>
      </c>
      <c r="B1742">
        <v>1728</v>
      </c>
      <c r="C1742" t="s">
        <v>875</v>
      </c>
      <c r="D1742" t="s">
        <v>876</v>
      </c>
      <c r="E1742">
        <v>182.2</v>
      </c>
    </row>
    <row r="1743" spans="1:6" x14ac:dyDescent="0.25">
      <c r="A1743" t="s">
        <v>317</v>
      </c>
      <c r="B1743">
        <v>1729</v>
      </c>
      <c r="C1743" t="s">
        <v>873</v>
      </c>
      <c r="D1743" t="s">
        <v>874</v>
      </c>
      <c r="E1743">
        <v>182.1</v>
      </c>
    </row>
    <row r="1744" spans="1:6" x14ac:dyDescent="0.25">
      <c r="A1744" t="s">
        <v>315</v>
      </c>
      <c r="B1744">
        <v>1730</v>
      </c>
      <c r="C1744" t="s">
        <v>871</v>
      </c>
      <c r="D1744" t="s">
        <v>872</v>
      </c>
      <c r="E1744">
        <v>182.1</v>
      </c>
    </row>
    <row r="1745" spans="1:8" x14ac:dyDescent="0.25">
      <c r="A1745" t="s">
        <v>311</v>
      </c>
      <c r="B1745">
        <v>1731</v>
      </c>
      <c r="C1745" t="s">
        <v>877</v>
      </c>
      <c r="D1745" t="s">
        <v>878</v>
      </c>
      <c r="E1745">
        <v>182.2</v>
      </c>
    </row>
    <row r="1746" spans="1:8" x14ac:dyDescent="0.25">
      <c r="A1746" t="s">
        <v>309</v>
      </c>
      <c r="B1746">
        <v>1732</v>
      </c>
      <c r="C1746" t="s">
        <v>881</v>
      </c>
      <c r="D1746" t="s">
        <v>882</v>
      </c>
    </row>
    <row r="1747" spans="1:8" x14ac:dyDescent="0.25">
      <c r="A1747" t="s">
        <v>309</v>
      </c>
      <c r="B1747">
        <v>1733</v>
      </c>
      <c r="C1747" t="s">
        <v>883</v>
      </c>
      <c r="D1747" t="s">
        <v>884</v>
      </c>
    </row>
    <row r="1748" spans="1:8" x14ac:dyDescent="0.25">
      <c r="A1748" t="s">
        <v>309</v>
      </c>
      <c r="B1748">
        <v>1734</v>
      </c>
      <c r="C1748" t="s">
        <v>885</v>
      </c>
      <c r="D1748" t="s">
        <v>886</v>
      </c>
    </row>
    <row r="1749" spans="1:8" x14ac:dyDescent="0.25">
      <c r="A1749" t="s">
        <v>309</v>
      </c>
      <c r="B1749">
        <v>1735</v>
      </c>
      <c r="C1749" t="s">
        <v>887</v>
      </c>
      <c r="D1749" t="s">
        <v>888</v>
      </c>
      <c r="E1749">
        <v>182.2</v>
      </c>
    </row>
    <row r="1750" spans="1:8" x14ac:dyDescent="0.25">
      <c r="A1750" t="s">
        <v>311</v>
      </c>
      <c r="B1750">
        <v>1736</v>
      </c>
      <c r="C1750" t="s">
        <v>6399</v>
      </c>
      <c r="D1750" t="s">
        <v>6400</v>
      </c>
      <c r="E1750">
        <v>177.101</v>
      </c>
    </row>
    <row r="1751" spans="1:8" x14ac:dyDescent="0.25">
      <c r="A1751" t="s">
        <v>317</v>
      </c>
      <c r="B1751">
        <v>1737</v>
      </c>
      <c r="C1751" t="s">
        <v>7890</v>
      </c>
      <c r="D1751" t="s">
        <v>7891</v>
      </c>
      <c r="E1751">
        <v>172.51</v>
      </c>
      <c r="F1751">
        <v>175.10499999999999</v>
      </c>
    </row>
    <row r="1752" spans="1:8" x14ac:dyDescent="0.25">
      <c r="A1752" t="s">
        <v>311</v>
      </c>
      <c r="B1752">
        <v>1738</v>
      </c>
      <c r="C1752" t="s">
        <v>4449</v>
      </c>
      <c r="D1752" t="s">
        <v>4450</v>
      </c>
      <c r="E1752">
        <v>172.785</v>
      </c>
    </row>
    <row r="1753" spans="1:8" x14ac:dyDescent="0.25">
      <c r="A1753" t="s">
        <v>309</v>
      </c>
      <c r="B1753">
        <v>1740</v>
      </c>
      <c r="C1753" t="s">
        <v>891</v>
      </c>
      <c r="D1753" t="s">
        <v>892</v>
      </c>
      <c r="E1753">
        <v>101.22</v>
      </c>
      <c r="F1753">
        <v>182.1</v>
      </c>
    </row>
    <row r="1754" spans="1:8" x14ac:dyDescent="0.25">
      <c r="A1754" t="s">
        <v>309</v>
      </c>
      <c r="B1754">
        <v>1741</v>
      </c>
      <c r="C1754" t="s">
        <v>889</v>
      </c>
      <c r="D1754" t="s">
        <v>890</v>
      </c>
      <c r="E1754">
        <v>182.1</v>
      </c>
    </row>
    <row r="1755" spans="1:8" x14ac:dyDescent="0.25">
      <c r="A1755" t="s">
        <v>309</v>
      </c>
      <c r="B1755">
        <v>1742</v>
      </c>
      <c r="C1755" t="s">
        <v>895</v>
      </c>
      <c r="D1755" t="s">
        <v>896</v>
      </c>
      <c r="E1755">
        <v>182.2</v>
      </c>
    </row>
    <row r="1756" spans="1:8" x14ac:dyDescent="0.25">
      <c r="A1756" t="s">
        <v>309</v>
      </c>
      <c r="B1756">
        <v>1743</v>
      </c>
      <c r="C1756" t="s">
        <v>897</v>
      </c>
      <c r="D1756" t="s">
        <v>898</v>
      </c>
      <c r="E1756">
        <v>182.2</v>
      </c>
    </row>
    <row r="1757" spans="1:8" x14ac:dyDescent="0.25">
      <c r="A1757" t="s">
        <v>309</v>
      </c>
      <c r="B1757">
        <v>1744</v>
      </c>
      <c r="C1757" t="s">
        <v>899</v>
      </c>
      <c r="D1757" t="s">
        <v>900</v>
      </c>
      <c r="E1757">
        <v>101.22</v>
      </c>
      <c r="F1757">
        <v>139.11000000000001</v>
      </c>
      <c r="G1757">
        <v>139.15</v>
      </c>
      <c r="H1757">
        <v>182.1</v>
      </c>
    </row>
    <row r="1758" spans="1:8" x14ac:dyDescent="0.25">
      <c r="A1758" t="s">
        <v>309</v>
      </c>
      <c r="B1758">
        <v>1745</v>
      </c>
      <c r="C1758" t="s">
        <v>901</v>
      </c>
      <c r="D1758" t="s">
        <v>902</v>
      </c>
      <c r="E1758">
        <v>182.2</v>
      </c>
    </row>
    <row r="1759" spans="1:8" x14ac:dyDescent="0.25">
      <c r="A1759" t="s">
        <v>309</v>
      </c>
      <c r="B1759">
        <v>1746</v>
      </c>
      <c r="C1759" t="s">
        <v>903</v>
      </c>
      <c r="D1759" t="s">
        <v>904</v>
      </c>
      <c r="E1759">
        <v>182.2</v>
      </c>
    </row>
    <row r="1760" spans="1:8" x14ac:dyDescent="0.25">
      <c r="A1760" t="s">
        <v>309</v>
      </c>
      <c r="B1760">
        <v>1747</v>
      </c>
      <c r="C1760" t="s">
        <v>905</v>
      </c>
      <c r="D1760" t="s">
        <v>906</v>
      </c>
    </row>
    <row r="1761" spans="1:19" x14ac:dyDescent="0.25">
      <c r="A1761" t="s">
        <v>309</v>
      </c>
      <c r="B1761">
        <v>1748</v>
      </c>
      <c r="C1761" t="s">
        <v>907</v>
      </c>
      <c r="D1761" t="s">
        <v>908</v>
      </c>
      <c r="E1761">
        <v>182.2</v>
      </c>
    </row>
    <row r="1762" spans="1:19" x14ac:dyDescent="0.25">
      <c r="A1762" t="s">
        <v>309</v>
      </c>
      <c r="B1762">
        <v>1749</v>
      </c>
      <c r="C1762" t="s">
        <v>909</v>
      </c>
      <c r="D1762" t="s">
        <v>910</v>
      </c>
    </row>
    <row r="1763" spans="1:19" x14ac:dyDescent="0.25">
      <c r="A1763" t="s">
        <v>309</v>
      </c>
      <c r="B1763">
        <v>1752</v>
      </c>
      <c r="C1763" t="s">
        <v>913</v>
      </c>
      <c r="D1763" t="s">
        <v>914</v>
      </c>
      <c r="E1763">
        <v>101.4</v>
      </c>
      <c r="F1763">
        <v>184.19730000000001</v>
      </c>
    </row>
    <row r="1764" spans="1:19" x14ac:dyDescent="0.25">
      <c r="A1764" t="s">
        <v>309</v>
      </c>
      <c r="B1764">
        <v>1753</v>
      </c>
      <c r="C1764" t="s">
        <v>915</v>
      </c>
      <c r="D1764" t="s">
        <v>916</v>
      </c>
      <c r="E1764">
        <v>184.19730000000001</v>
      </c>
    </row>
    <row r="1765" spans="1:19" x14ac:dyDescent="0.25">
      <c r="A1765" t="s">
        <v>309</v>
      </c>
      <c r="B1765">
        <v>1754</v>
      </c>
      <c r="C1765" t="s">
        <v>917</v>
      </c>
      <c r="D1765" t="s">
        <v>918</v>
      </c>
      <c r="E1765">
        <v>175.10499999999999</v>
      </c>
      <c r="F1765">
        <v>175.3</v>
      </c>
      <c r="G1765">
        <v>176.17</v>
      </c>
      <c r="H1765">
        <v>178.3297</v>
      </c>
      <c r="I1765">
        <v>184.1155</v>
      </c>
    </row>
    <row r="1766" spans="1:19" x14ac:dyDescent="0.25">
      <c r="A1766" t="s">
        <v>309</v>
      </c>
      <c r="B1766">
        <v>1755</v>
      </c>
      <c r="C1766" t="s">
        <v>944</v>
      </c>
      <c r="D1766" t="s">
        <v>945</v>
      </c>
      <c r="E1766">
        <v>133.102</v>
      </c>
      <c r="F1766">
        <v>133.10599999999999</v>
      </c>
      <c r="G1766">
        <v>133.11099999999999</v>
      </c>
      <c r="H1766">
        <v>133.14099999999999</v>
      </c>
      <c r="I1766">
        <v>133.16499999999999</v>
      </c>
      <c r="J1766">
        <v>133.18100000000001</v>
      </c>
      <c r="K1766">
        <v>133.18299999999999</v>
      </c>
      <c r="L1766">
        <v>133.19499999999999</v>
      </c>
      <c r="M1766">
        <v>137.10499999999999</v>
      </c>
      <c r="N1766">
        <v>172.81399999999999</v>
      </c>
      <c r="O1766">
        <v>175.10499999999999</v>
      </c>
      <c r="P1766">
        <v>176.17</v>
      </c>
      <c r="Q1766">
        <v>177.24199999999999</v>
      </c>
      <c r="R1766">
        <v>177.26</v>
      </c>
      <c r="S1766">
        <v>184.1157</v>
      </c>
    </row>
    <row r="1767" spans="1:19" x14ac:dyDescent="0.25">
      <c r="A1767" t="s">
        <v>309</v>
      </c>
      <c r="B1767">
        <v>1756</v>
      </c>
      <c r="C1767" t="s">
        <v>996</v>
      </c>
      <c r="D1767" t="s">
        <v>997</v>
      </c>
      <c r="E1767">
        <v>182.2</v>
      </c>
    </row>
    <row r="1768" spans="1:19" x14ac:dyDescent="0.25">
      <c r="A1768" t="s">
        <v>309</v>
      </c>
      <c r="B1768">
        <v>1757</v>
      </c>
      <c r="C1768" t="s">
        <v>1000</v>
      </c>
      <c r="D1768" t="s">
        <v>1001</v>
      </c>
      <c r="E1768">
        <v>101.9</v>
      </c>
      <c r="F1768">
        <v>107.1</v>
      </c>
      <c r="G1768">
        <v>182.8159</v>
      </c>
    </row>
    <row r="1769" spans="1:19" x14ac:dyDescent="0.25">
      <c r="A1769" t="s">
        <v>309</v>
      </c>
      <c r="B1769">
        <v>1758</v>
      </c>
      <c r="C1769" t="s">
        <v>1004</v>
      </c>
      <c r="D1769" t="s">
        <v>1005</v>
      </c>
    </row>
    <row r="1770" spans="1:19" x14ac:dyDescent="0.25">
      <c r="A1770" t="s">
        <v>309</v>
      </c>
      <c r="B1770">
        <v>1759</v>
      </c>
      <c r="C1770" t="s">
        <v>1022</v>
      </c>
      <c r="D1770" t="s">
        <v>1023</v>
      </c>
      <c r="E1770">
        <v>172.51</v>
      </c>
    </row>
    <row r="1771" spans="1:19" x14ac:dyDescent="0.25">
      <c r="A1771" t="s">
        <v>309</v>
      </c>
      <c r="B1771">
        <v>1760</v>
      </c>
      <c r="C1771" t="s">
        <v>1024</v>
      </c>
      <c r="D1771" t="s">
        <v>1025</v>
      </c>
    </row>
    <row r="1772" spans="1:19" x14ac:dyDescent="0.25">
      <c r="A1772" t="s">
        <v>309</v>
      </c>
      <c r="B1772">
        <v>1762</v>
      </c>
      <c r="C1772" t="s">
        <v>1026</v>
      </c>
      <c r="D1772" t="s">
        <v>1027</v>
      </c>
      <c r="E1772">
        <v>182.2</v>
      </c>
    </row>
    <row r="1773" spans="1:19" x14ac:dyDescent="0.25">
      <c r="A1773" t="s">
        <v>315</v>
      </c>
      <c r="B1773">
        <v>1763</v>
      </c>
      <c r="C1773" t="s">
        <v>1028</v>
      </c>
      <c r="D1773" t="s">
        <v>1029</v>
      </c>
      <c r="E1773">
        <v>172.51</v>
      </c>
    </row>
    <row r="1774" spans="1:19" x14ac:dyDescent="0.25">
      <c r="A1774" t="s">
        <v>317</v>
      </c>
      <c r="B1774">
        <v>1764</v>
      </c>
      <c r="C1774" t="s">
        <v>1030</v>
      </c>
      <c r="D1774" t="s">
        <v>1031</v>
      </c>
    </row>
    <row r="1775" spans="1:19" x14ac:dyDescent="0.25">
      <c r="A1775" t="s">
        <v>317</v>
      </c>
      <c r="B1775">
        <v>1765</v>
      </c>
      <c r="C1775" t="s">
        <v>1032</v>
      </c>
      <c r="D1775" t="s">
        <v>1033</v>
      </c>
      <c r="E1775">
        <v>175.10499999999999</v>
      </c>
      <c r="F1775">
        <v>175.21</v>
      </c>
      <c r="G1775">
        <v>176.18</v>
      </c>
      <c r="H1775">
        <v>177.28</v>
      </c>
      <c r="I1775">
        <v>181.3</v>
      </c>
    </row>
    <row r="1776" spans="1:19" x14ac:dyDescent="0.25">
      <c r="A1776" t="s">
        <v>317</v>
      </c>
      <c r="B1776">
        <v>1766</v>
      </c>
      <c r="C1776" t="s">
        <v>1034</v>
      </c>
      <c r="D1776" t="s">
        <v>1035</v>
      </c>
      <c r="E1776">
        <v>175.10499999999999</v>
      </c>
      <c r="F1776">
        <v>176.18</v>
      </c>
      <c r="G1776">
        <v>178.20099999999999</v>
      </c>
      <c r="H1776">
        <v>181.3</v>
      </c>
    </row>
    <row r="1777" spans="1:8" x14ac:dyDescent="0.25">
      <c r="A1777" t="s">
        <v>311</v>
      </c>
      <c r="B1777">
        <v>1767</v>
      </c>
      <c r="C1777" t="s">
        <v>1050</v>
      </c>
      <c r="D1777" t="s">
        <v>1051</v>
      </c>
      <c r="E1777">
        <v>172.51</v>
      </c>
    </row>
    <row r="1778" spans="1:8" x14ac:dyDescent="0.25">
      <c r="A1778" t="s">
        <v>309</v>
      </c>
      <c r="B1778">
        <v>1768</v>
      </c>
      <c r="C1778" t="s">
        <v>1052</v>
      </c>
      <c r="D1778" t="s">
        <v>1053</v>
      </c>
    </row>
    <row r="1779" spans="1:8" x14ac:dyDescent="0.25">
      <c r="A1779" t="s">
        <v>309</v>
      </c>
      <c r="B1779">
        <v>1770</v>
      </c>
      <c r="C1779" t="s">
        <v>1056</v>
      </c>
      <c r="D1779" t="s">
        <v>1057</v>
      </c>
      <c r="E1779">
        <v>184.10239999999999</v>
      </c>
    </row>
    <row r="1780" spans="1:8" x14ac:dyDescent="0.25">
      <c r="A1780" t="s">
        <v>309</v>
      </c>
      <c r="B1780">
        <v>1771</v>
      </c>
      <c r="C1780" t="s">
        <v>1058</v>
      </c>
      <c r="D1780" t="s">
        <v>1059</v>
      </c>
      <c r="E1780">
        <v>180.3</v>
      </c>
    </row>
    <row r="1781" spans="1:8" x14ac:dyDescent="0.25">
      <c r="A1781" t="s">
        <v>317</v>
      </c>
      <c r="B1781">
        <v>1772</v>
      </c>
      <c r="C1781" t="s">
        <v>1060</v>
      </c>
      <c r="D1781" t="s">
        <v>1061</v>
      </c>
      <c r="E1781">
        <v>172.51</v>
      </c>
    </row>
    <row r="1782" spans="1:8" x14ac:dyDescent="0.25">
      <c r="A1782" t="s">
        <v>311</v>
      </c>
      <c r="B1782">
        <v>1773</v>
      </c>
      <c r="C1782" t="s">
        <v>1064</v>
      </c>
      <c r="D1782" t="s">
        <v>1065</v>
      </c>
      <c r="E1782">
        <v>172.51</v>
      </c>
    </row>
    <row r="1783" spans="1:8" x14ac:dyDescent="0.25">
      <c r="A1783" t="s">
        <v>309</v>
      </c>
      <c r="B1783">
        <v>1774</v>
      </c>
      <c r="C1783" t="s">
        <v>1066</v>
      </c>
      <c r="D1783" t="s">
        <v>1067</v>
      </c>
      <c r="E1783">
        <v>172.51</v>
      </c>
    </row>
    <row r="1784" spans="1:8" x14ac:dyDescent="0.25">
      <c r="A1784" t="s">
        <v>317</v>
      </c>
      <c r="B1784">
        <v>1775</v>
      </c>
      <c r="C1784" t="s">
        <v>1070</v>
      </c>
      <c r="D1784" t="s">
        <v>1071</v>
      </c>
      <c r="E1784">
        <v>172.51</v>
      </c>
    </row>
    <row r="1785" spans="1:8" x14ac:dyDescent="0.25">
      <c r="A1785" t="s">
        <v>317</v>
      </c>
      <c r="B1785">
        <v>1776</v>
      </c>
      <c r="C1785" t="s">
        <v>1068</v>
      </c>
      <c r="D1785" t="s">
        <v>1069</v>
      </c>
      <c r="E1785">
        <v>172.51</v>
      </c>
    </row>
    <row r="1786" spans="1:8" x14ac:dyDescent="0.25">
      <c r="A1786" t="s">
        <v>317</v>
      </c>
      <c r="B1786">
        <v>1777</v>
      </c>
      <c r="C1786" t="s">
        <v>1077</v>
      </c>
      <c r="D1786" t="s">
        <v>1078</v>
      </c>
      <c r="E1786">
        <v>173.35</v>
      </c>
      <c r="F1786">
        <v>184.1165</v>
      </c>
    </row>
    <row r="1787" spans="1:8" x14ac:dyDescent="0.25">
      <c r="A1787" t="s">
        <v>309</v>
      </c>
      <c r="B1787">
        <v>1779</v>
      </c>
      <c r="C1787" t="s">
        <v>1105</v>
      </c>
      <c r="D1787" t="s">
        <v>1106</v>
      </c>
    </row>
    <row r="1788" spans="1:8" x14ac:dyDescent="0.25">
      <c r="A1788" t="s">
        <v>309</v>
      </c>
      <c r="B1788">
        <v>1781</v>
      </c>
      <c r="C1788" t="s">
        <v>1107</v>
      </c>
      <c r="D1788" t="s">
        <v>1108</v>
      </c>
      <c r="E1788">
        <v>184.1848</v>
      </c>
    </row>
    <row r="1789" spans="1:8" x14ac:dyDescent="0.25">
      <c r="A1789" t="s">
        <v>311</v>
      </c>
      <c r="B1789">
        <v>1782</v>
      </c>
      <c r="C1789" t="s">
        <v>1209</v>
      </c>
      <c r="D1789" t="s">
        <v>1210</v>
      </c>
      <c r="E1789">
        <v>172.51</v>
      </c>
    </row>
    <row r="1790" spans="1:8" x14ac:dyDescent="0.25">
      <c r="A1790" t="s">
        <v>319</v>
      </c>
      <c r="B1790">
        <v>1783</v>
      </c>
      <c r="C1790" t="s">
        <v>1215</v>
      </c>
      <c r="D1790" t="s">
        <v>1216</v>
      </c>
      <c r="E1790">
        <v>189.11</v>
      </c>
    </row>
    <row r="1791" spans="1:8" x14ac:dyDescent="0.25">
      <c r="A1791" t="s">
        <v>319</v>
      </c>
      <c r="B1791">
        <v>1784</v>
      </c>
      <c r="C1791" t="s">
        <v>1213</v>
      </c>
      <c r="D1791" t="s">
        <v>1214</v>
      </c>
      <c r="E1791">
        <v>189.11</v>
      </c>
    </row>
    <row r="1792" spans="1:8" x14ac:dyDescent="0.25">
      <c r="A1792" t="s">
        <v>309</v>
      </c>
      <c r="B1792">
        <v>1785</v>
      </c>
      <c r="C1792" t="s">
        <v>1217</v>
      </c>
      <c r="D1792" t="s">
        <v>1218</v>
      </c>
      <c r="E1792">
        <v>175.3</v>
      </c>
      <c r="F1792">
        <v>181.29</v>
      </c>
      <c r="G1792">
        <v>182.61969999999999</v>
      </c>
      <c r="H1792">
        <v>184.11850000000001</v>
      </c>
    </row>
    <row r="1793" spans="1:37" x14ac:dyDescent="0.25">
      <c r="A1793" t="s">
        <v>309</v>
      </c>
      <c r="B1793">
        <v>1786</v>
      </c>
      <c r="C1793" t="s">
        <v>1219</v>
      </c>
      <c r="D1793" t="s">
        <v>1220</v>
      </c>
      <c r="E1793">
        <v>182.31890000000001</v>
      </c>
    </row>
    <row r="1794" spans="1:37" x14ac:dyDescent="0.25">
      <c r="A1794" t="s">
        <v>317</v>
      </c>
      <c r="B1794">
        <v>1787</v>
      </c>
      <c r="C1794" t="s">
        <v>1221</v>
      </c>
      <c r="D1794" s="1" t="s">
        <v>15485</v>
      </c>
      <c r="E1794">
        <v>166.11</v>
      </c>
      <c r="F1794">
        <v>178.20099999999999</v>
      </c>
    </row>
    <row r="1795" spans="1:37" x14ac:dyDescent="0.25">
      <c r="A1795" t="s">
        <v>317</v>
      </c>
      <c r="B1795">
        <v>1788</v>
      </c>
      <c r="C1795" t="s">
        <v>1224</v>
      </c>
      <c r="D1795" t="s">
        <v>1225</v>
      </c>
      <c r="E1795">
        <v>172.863</v>
      </c>
      <c r="F1795">
        <v>175.3</v>
      </c>
    </row>
    <row r="1796" spans="1:37" x14ac:dyDescent="0.25">
      <c r="A1796" t="s">
        <v>317</v>
      </c>
      <c r="B1796">
        <v>1789</v>
      </c>
      <c r="C1796" t="s">
        <v>1226</v>
      </c>
      <c r="D1796" t="s">
        <v>1227</v>
      </c>
      <c r="E1796">
        <v>172.863</v>
      </c>
      <c r="F1796">
        <v>175.3</v>
      </c>
    </row>
    <row r="1797" spans="1:37" x14ac:dyDescent="0.25">
      <c r="A1797" t="s">
        <v>309</v>
      </c>
      <c r="B1797">
        <v>1790</v>
      </c>
      <c r="C1797" t="s">
        <v>1228</v>
      </c>
      <c r="D1797" t="s">
        <v>1229</v>
      </c>
      <c r="E1797">
        <v>137.10499999999999</v>
      </c>
      <c r="F1797">
        <v>137.35</v>
      </c>
      <c r="G1797">
        <v>169.11500000000001</v>
      </c>
      <c r="H1797">
        <v>175.3</v>
      </c>
      <c r="I1797">
        <v>176.17</v>
      </c>
      <c r="J1797">
        <v>177.16</v>
      </c>
      <c r="K1797">
        <v>177.16800000000001</v>
      </c>
      <c r="L1797">
        <v>177.226</v>
      </c>
      <c r="M1797">
        <v>178.3297</v>
      </c>
      <c r="N1797">
        <v>181.29</v>
      </c>
      <c r="O1797">
        <v>182.51910000000001</v>
      </c>
      <c r="P1797">
        <v>184.1191</v>
      </c>
      <c r="Q1797">
        <v>73.106999999999999</v>
      </c>
    </row>
    <row r="1798" spans="1:37" x14ac:dyDescent="0.25">
      <c r="A1798" t="s">
        <v>309</v>
      </c>
      <c r="B1798">
        <v>1791</v>
      </c>
      <c r="C1798" t="s">
        <v>1230</v>
      </c>
      <c r="D1798" t="s">
        <v>1231</v>
      </c>
      <c r="E1798">
        <v>135.11000000000001</v>
      </c>
      <c r="F1798">
        <v>135.13999999999999</v>
      </c>
      <c r="G1798">
        <v>172.84</v>
      </c>
    </row>
    <row r="1799" spans="1:37" x14ac:dyDescent="0.25">
      <c r="A1799" t="s">
        <v>309</v>
      </c>
      <c r="B1799">
        <v>1792</v>
      </c>
      <c r="C1799" t="s">
        <v>1232</v>
      </c>
      <c r="D1799" t="s">
        <v>1233</v>
      </c>
      <c r="E1799">
        <v>133.102</v>
      </c>
      <c r="F1799">
        <v>133.108</v>
      </c>
      <c r="G1799">
        <v>133.11099999999999</v>
      </c>
      <c r="H1799">
        <v>133.113</v>
      </c>
      <c r="I1799">
        <v>133.11799999999999</v>
      </c>
      <c r="J1799">
        <v>133.12700000000001</v>
      </c>
      <c r="K1799">
        <v>133.136</v>
      </c>
      <c r="L1799">
        <v>133.13800000000001</v>
      </c>
      <c r="M1799">
        <v>133.14099999999999</v>
      </c>
      <c r="N1799">
        <v>133.14400000000001</v>
      </c>
      <c r="O1799">
        <v>133.14699999999999</v>
      </c>
      <c r="P1799">
        <v>133.149</v>
      </c>
      <c r="Q1799">
        <v>133.15199999999999</v>
      </c>
      <c r="R1799">
        <v>133.15299999999999</v>
      </c>
      <c r="S1799">
        <v>133.15600000000001</v>
      </c>
      <c r="T1799">
        <v>133.15700000000001</v>
      </c>
      <c r="U1799">
        <v>133.16399999999999</v>
      </c>
      <c r="V1799">
        <v>133.16499999999999</v>
      </c>
      <c r="W1799">
        <v>133.179</v>
      </c>
      <c r="X1799">
        <v>133.18199999999999</v>
      </c>
      <c r="Y1799">
        <v>133.18299999999999</v>
      </c>
      <c r="Z1799">
        <v>133.185</v>
      </c>
      <c r="AA1799">
        <v>133.18700000000001</v>
      </c>
      <c r="AB1799">
        <v>133.18799999999999</v>
      </c>
      <c r="AC1799">
        <v>133.18899999999999</v>
      </c>
      <c r="AD1799">
        <v>133.19</v>
      </c>
      <c r="AE1799">
        <v>133.19499999999999</v>
      </c>
      <c r="AF1799">
        <v>145.14500000000001</v>
      </c>
      <c r="AG1799">
        <v>150.14099999999999</v>
      </c>
      <c r="AH1799">
        <v>150.161</v>
      </c>
      <c r="AI1799">
        <v>172.56</v>
      </c>
      <c r="AJ1799">
        <v>178.101</v>
      </c>
      <c r="AK1799">
        <v>184.11930000000001</v>
      </c>
    </row>
    <row r="1800" spans="1:37" x14ac:dyDescent="0.25">
      <c r="A1800" t="s">
        <v>309</v>
      </c>
      <c r="B1800">
        <v>1793</v>
      </c>
      <c r="C1800" t="s">
        <v>1234</v>
      </c>
      <c r="D1800" t="s">
        <v>1235</v>
      </c>
      <c r="E1800">
        <v>133.16900000000001</v>
      </c>
      <c r="F1800">
        <v>133.173</v>
      </c>
      <c r="G1800">
        <v>133.179</v>
      </c>
      <c r="H1800">
        <v>150.14099999999999</v>
      </c>
      <c r="I1800">
        <v>150.161</v>
      </c>
      <c r="J1800">
        <v>182.61949999999999</v>
      </c>
      <c r="K1800">
        <v>184.11949999999999</v>
      </c>
    </row>
    <row r="1801" spans="1:37" x14ac:dyDescent="0.25">
      <c r="A1801" t="s">
        <v>319</v>
      </c>
      <c r="B1801">
        <v>1794</v>
      </c>
      <c r="C1801" t="s">
        <v>1236</v>
      </c>
      <c r="D1801" t="s">
        <v>1237</v>
      </c>
      <c r="E1801">
        <v>189.13499999999999</v>
      </c>
    </row>
    <row r="1802" spans="1:37" x14ac:dyDescent="0.25">
      <c r="A1802" t="s">
        <v>317</v>
      </c>
      <c r="B1802">
        <v>1795</v>
      </c>
      <c r="C1802" t="s">
        <v>1238</v>
      </c>
      <c r="D1802" t="s">
        <v>1239</v>
      </c>
    </row>
    <row r="1803" spans="1:37" x14ac:dyDescent="0.25">
      <c r="A1803" t="s">
        <v>309</v>
      </c>
      <c r="B1803">
        <v>1796</v>
      </c>
      <c r="C1803" t="s">
        <v>1286</v>
      </c>
      <c r="D1803" t="s">
        <v>1287</v>
      </c>
      <c r="E1803">
        <v>182.82230000000001</v>
      </c>
    </row>
    <row r="1804" spans="1:37" x14ac:dyDescent="0.25">
      <c r="A1804" t="s">
        <v>317</v>
      </c>
      <c r="B1804">
        <v>1797</v>
      </c>
      <c r="C1804" t="s">
        <v>1240</v>
      </c>
      <c r="D1804" t="s">
        <v>1241</v>
      </c>
      <c r="E1804">
        <v>172.35</v>
      </c>
    </row>
    <row r="1805" spans="1:37" x14ac:dyDescent="0.25">
      <c r="A1805" t="s">
        <v>309</v>
      </c>
      <c r="B1805">
        <v>1798</v>
      </c>
      <c r="C1805" t="s">
        <v>1242</v>
      </c>
      <c r="D1805" t="s">
        <v>1243</v>
      </c>
      <c r="E1805">
        <v>150.14099999999999</v>
      </c>
      <c r="F1805">
        <v>150.161</v>
      </c>
      <c r="G1805">
        <v>184.1199</v>
      </c>
    </row>
    <row r="1806" spans="1:37" x14ac:dyDescent="0.25">
      <c r="A1806" t="s">
        <v>309</v>
      </c>
      <c r="B1806">
        <v>1799</v>
      </c>
      <c r="C1806" t="s">
        <v>1244</v>
      </c>
      <c r="D1806" t="s">
        <v>1245</v>
      </c>
      <c r="E1806">
        <v>175.3</v>
      </c>
      <c r="F1806">
        <v>181.29</v>
      </c>
      <c r="G1806">
        <v>184.12010000000001</v>
      </c>
    </row>
    <row r="1807" spans="1:37" x14ac:dyDescent="0.25">
      <c r="A1807" t="s">
        <v>317</v>
      </c>
      <c r="B1807">
        <v>1800</v>
      </c>
      <c r="C1807" t="s">
        <v>1246</v>
      </c>
      <c r="D1807" t="s">
        <v>1247</v>
      </c>
      <c r="E1807">
        <v>182.62029999999999</v>
      </c>
    </row>
    <row r="1808" spans="1:37" x14ac:dyDescent="0.25">
      <c r="A1808" t="s">
        <v>309</v>
      </c>
      <c r="B1808">
        <v>1801</v>
      </c>
      <c r="C1808" t="s">
        <v>1248</v>
      </c>
      <c r="D1808" t="s">
        <v>1249</v>
      </c>
      <c r="E1808">
        <v>135.11000000000001</v>
      </c>
      <c r="F1808">
        <v>176.18</v>
      </c>
      <c r="G1808">
        <v>176.21</v>
      </c>
      <c r="H1808">
        <v>184.12049999999999</v>
      </c>
      <c r="I1808">
        <v>73.849999999999994</v>
      </c>
    </row>
    <row r="1809" spans="1:16" x14ac:dyDescent="0.25">
      <c r="A1809" t="s">
        <v>317</v>
      </c>
      <c r="B1809">
        <v>1802</v>
      </c>
      <c r="C1809" t="s">
        <v>1250</v>
      </c>
      <c r="D1809" t="s">
        <v>1251</v>
      </c>
    </row>
    <row r="1810" spans="1:16" x14ac:dyDescent="0.25">
      <c r="A1810" t="s">
        <v>309</v>
      </c>
      <c r="B1810">
        <v>1803</v>
      </c>
      <c r="C1810" t="s">
        <v>1252</v>
      </c>
      <c r="D1810" t="s">
        <v>1253</v>
      </c>
      <c r="E1810">
        <v>136.11000000000001</v>
      </c>
      <c r="F1810">
        <v>184.1206</v>
      </c>
      <c r="G1810">
        <v>582.79999999999995</v>
      </c>
    </row>
    <row r="1811" spans="1:16" x14ac:dyDescent="0.25">
      <c r="A1811" t="s">
        <v>309</v>
      </c>
      <c r="B1811">
        <v>1804</v>
      </c>
      <c r="C1811" t="s">
        <v>1254</v>
      </c>
      <c r="D1811" t="s">
        <v>1255</v>
      </c>
      <c r="E1811">
        <v>145.14500000000001</v>
      </c>
      <c r="F1811">
        <v>150.14099999999999</v>
      </c>
      <c r="G1811">
        <v>150.161</v>
      </c>
      <c r="H1811">
        <v>184.1207</v>
      </c>
    </row>
    <row r="1812" spans="1:16" x14ac:dyDescent="0.25">
      <c r="A1812" t="s">
        <v>317</v>
      </c>
      <c r="B1812">
        <v>1805</v>
      </c>
      <c r="C1812" t="s">
        <v>1258</v>
      </c>
      <c r="D1812" t="s">
        <v>1259</v>
      </c>
      <c r="E1812">
        <v>172.863</v>
      </c>
    </row>
    <row r="1813" spans="1:16" x14ac:dyDescent="0.25">
      <c r="A1813" t="s">
        <v>317</v>
      </c>
      <c r="B1813">
        <v>1806</v>
      </c>
      <c r="C1813" t="s">
        <v>1260</v>
      </c>
      <c r="D1813" t="s">
        <v>1261</v>
      </c>
      <c r="E1813">
        <v>172.715</v>
      </c>
      <c r="F1813">
        <v>175.10499999999999</v>
      </c>
      <c r="G1813">
        <v>176.17</v>
      </c>
      <c r="H1813">
        <v>176.18</v>
      </c>
      <c r="I1813">
        <v>176.21</v>
      </c>
    </row>
    <row r="1814" spans="1:16" x14ac:dyDescent="0.25">
      <c r="A1814" t="s">
        <v>317</v>
      </c>
      <c r="B1814">
        <v>1807</v>
      </c>
      <c r="C1814" t="s">
        <v>1262</v>
      </c>
      <c r="D1814" t="s">
        <v>1263</v>
      </c>
      <c r="E1814">
        <v>172.863</v>
      </c>
      <c r="F1814">
        <v>178.20099999999999</v>
      </c>
    </row>
    <row r="1815" spans="1:16" x14ac:dyDescent="0.25">
      <c r="A1815" t="s">
        <v>317</v>
      </c>
      <c r="B1815">
        <v>1808</v>
      </c>
      <c r="C1815" t="s">
        <v>1264</v>
      </c>
      <c r="D1815" t="s">
        <v>1265</v>
      </c>
      <c r="E1815">
        <v>172.863</v>
      </c>
      <c r="F1815">
        <v>175.3</v>
      </c>
      <c r="G1815">
        <v>181.29</v>
      </c>
    </row>
    <row r="1816" spans="1:16" x14ac:dyDescent="0.25">
      <c r="A1816" t="s">
        <v>309</v>
      </c>
      <c r="B1816">
        <v>1809</v>
      </c>
      <c r="C1816" t="s">
        <v>1266</v>
      </c>
      <c r="D1816" t="s">
        <v>1267</v>
      </c>
      <c r="E1816">
        <v>182.52099999999999</v>
      </c>
      <c r="F1816">
        <v>184.12100000000001</v>
      </c>
    </row>
    <row r="1817" spans="1:16" x14ac:dyDescent="0.25">
      <c r="A1817" t="s">
        <v>317</v>
      </c>
      <c r="B1817">
        <v>1810</v>
      </c>
      <c r="C1817" t="s">
        <v>1268</v>
      </c>
      <c r="D1817" t="s">
        <v>1269</v>
      </c>
      <c r="E1817">
        <v>172.863</v>
      </c>
      <c r="F1817">
        <v>175.3</v>
      </c>
    </row>
    <row r="1818" spans="1:16" x14ac:dyDescent="0.25">
      <c r="A1818" t="s">
        <v>309</v>
      </c>
      <c r="B1818">
        <v>1811</v>
      </c>
      <c r="C1818" t="s">
        <v>1270</v>
      </c>
      <c r="D1818" t="s">
        <v>1271</v>
      </c>
      <c r="E1818">
        <v>184.12119999999999</v>
      </c>
    </row>
    <row r="1819" spans="1:16" x14ac:dyDescent="0.25">
      <c r="A1819" t="s">
        <v>309</v>
      </c>
      <c r="B1819">
        <v>1812</v>
      </c>
      <c r="C1819" t="s">
        <v>1274</v>
      </c>
      <c r="D1819" t="s">
        <v>1275</v>
      </c>
      <c r="E1819">
        <v>136.11000000000001</v>
      </c>
    </row>
    <row r="1820" spans="1:16" x14ac:dyDescent="0.25">
      <c r="A1820" t="s">
        <v>309</v>
      </c>
      <c r="B1820">
        <v>1813</v>
      </c>
      <c r="C1820" t="s">
        <v>1276</v>
      </c>
      <c r="D1820" t="s">
        <v>1277</v>
      </c>
      <c r="E1820">
        <v>137.10499999999999</v>
      </c>
      <c r="F1820">
        <v>175.3</v>
      </c>
      <c r="G1820">
        <v>181.29</v>
      </c>
      <c r="H1820">
        <v>182.1217</v>
      </c>
      <c r="I1820">
        <v>182.82169999999999</v>
      </c>
    </row>
    <row r="1821" spans="1:16" x14ac:dyDescent="0.25">
      <c r="A1821" t="s">
        <v>309</v>
      </c>
      <c r="B1821">
        <v>1814</v>
      </c>
      <c r="C1821" t="s">
        <v>1278</v>
      </c>
      <c r="D1821" t="s">
        <v>1279</v>
      </c>
      <c r="E1821">
        <v>136.11000000000001</v>
      </c>
      <c r="F1821">
        <v>136.11500000000001</v>
      </c>
      <c r="G1821">
        <v>137.16499999999999</v>
      </c>
      <c r="H1821">
        <v>137.17500000000001</v>
      </c>
      <c r="I1821">
        <v>137.18</v>
      </c>
      <c r="J1821">
        <v>137.27000000000001</v>
      </c>
      <c r="K1821">
        <v>150.14099999999999</v>
      </c>
      <c r="L1821">
        <v>150.161</v>
      </c>
      <c r="M1821">
        <v>175.3</v>
      </c>
      <c r="N1821">
        <v>182.1217</v>
      </c>
      <c r="O1821">
        <v>182.6215</v>
      </c>
      <c r="P1821">
        <v>182.82169999999999</v>
      </c>
    </row>
    <row r="1822" spans="1:16" x14ac:dyDescent="0.25">
      <c r="A1822" t="s">
        <v>309</v>
      </c>
      <c r="B1822">
        <v>1815</v>
      </c>
      <c r="C1822" t="s">
        <v>1280</v>
      </c>
      <c r="D1822" t="s">
        <v>1281</v>
      </c>
      <c r="E1822">
        <v>137.10499999999999</v>
      </c>
      <c r="F1822">
        <v>169.179</v>
      </c>
      <c r="G1822">
        <v>175.3</v>
      </c>
      <c r="H1822">
        <v>182.1217</v>
      </c>
      <c r="I1822">
        <v>182.82169999999999</v>
      </c>
    </row>
    <row r="1823" spans="1:16" x14ac:dyDescent="0.25">
      <c r="A1823" t="s">
        <v>315</v>
      </c>
      <c r="B1823">
        <v>1816</v>
      </c>
      <c r="C1823" t="s">
        <v>1282</v>
      </c>
      <c r="D1823" t="s">
        <v>1283</v>
      </c>
    </row>
    <row r="1824" spans="1:16" x14ac:dyDescent="0.25">
      <c r="A1824" t="s">
        <v>309</v>
      </c>
      <c r="B1824">
        <v>1817</v>
      </c>
      <c r="C1824" t="s">
        <v>1284</v>
      </c>
      <c r="D1824" t="s">
        <v>1285</v>
      </c>
      <c r="E1824">
        <v>133.12299999999999</v>
      </c>
      <c r="F1824">
        <v>133.124</v>
      </c>
      <c r="G1824">
        <v>133.16900000000001</v>
      </c>
      <c r="H1824">
        <v>133.173</v>
      </c>
      <c r="I1824">
        <v>133.179</v>
      </c>
      <c r="J1824">
        <v>136.11000000000001</v>
      </c>
      <c r="K1824">
        <v>136.11500000000001</v>
      </c>
      <c r="L1824">
        <v>150.14099999999999</v>
      </c>
      <c r="M1824">
        <v>150.161</v>
      </c>
      <c r="N1824">
        <v>179.45</v>
      </c>
      <c r="O1824">
        <v>181.23</v>
      </c>
      <c r="P1824">
        <v>184.12209999999999</v>
      </c>
    </row>
    <row r="1825" spans="1:19" x14ac:dyDescent="0.25">
      <c r="A1825" t="s">
        <v>309</v>
      </c>
      <c r="B1825">
        <v>1818</v>
      </c>
      <c r="C1825" t="s">
        <v>1288</v>
      </c>
      <c r="D1825" t="s">
        <v>1289</v>
      </c>
      <c r="E1825">
        <v>172.863</v>
      </c>
      <c r="F1825">
        <v>175.10499999999999</v>
      </c>
    </row>
    <row r="1826" spans="1:19" x14ac:dyDescent="0.25">
      <c r="A1826" t="s">
        <v>309</v>
      </c>
      <c r="B1826">
        <v>1819</v>
      </c>
      <c r="C1826" t="s">
        <v>1290</v>
      </c>
      <c r="D1826" t="s">
        <v>1291</v>
      </c>
      <c r="E1826">
        <v>169.179</v>
      </c>
      <c r="F1826">
        <v>172.41</v>
      </c>
      <c r="G1826">
        <v>175.3</v>
      </c>
      <c r="H1826">
        <v>176.17</v>
      </c>
      <c r="I1826">
        <v>177.16800000000001</v>
      </c>
      <c r="J1826">
        <v>177.226</v>
      </c>
      <c r="K1826">
        <v>177.2355</v>
      </c>
      <c r="L1826">
        <v>178.3297</v>
      </c>
      <c r="M1826">
        <v>182.2227</v>
      </c>
      <c r="N1826">
        <v>182.29060000000001</v>
      </c>
      <c r="O1826">
        <v>573.26</v>
      </c>
    </row>
    <row r="1827" spans="1:19" x14ac:dyDescent="0.25">
      <c r="A1827" t="s">
        <v>309</v>
      </c>
      <c r="B1827">
        <v>1820</v>
      </c>
      <c r="C1827" t="s">
        <v>1292</v>
      </c>
      <c r="D1827" t="s">
        <v>1293</v>
      </c>
      <c r="E1827">
        <v>166.11</v>
      </c>
      <c r="F1827">
        <v>182.32249999999999</v>
      </c>
    </row>
    <row r="1828" spans="1:19" x14ac:dyDescent="0.25">
      <c r="A1828" t="s">
        <v>309</v>
      </c>
      <c r="B1828">
        <v>1821</v>
      </c>
      <c r="C1828" t="s">
        <v>1294</v>
      </c>
      <c r="D1828" t="s">
        <v>1295</v>
      </c>
      <c r="E1828">
        <v>169.179</v>
      </c>
      <c r="F1828">
        <v>172.863</v>
      </c>
      <c r="G1828">
        <v>173.34</v>
      </c>
      <c r="H1828">
        <v>175.3</v>
      </c>
      <c r="I1828">
        <v>177.24100000000001</v>
      </c>
      <c r="J1828">
        <v>177.26</v>
      </c>
      <c r="K1828">
        <v>178.101</v>
      </c>
      <c r="L1828">
        <v>178.20099999999999</v>
      </c>
      <c r="M1828">
        <v>179.45</v>
      </c>
      <c r="N1828">
        <v>181.29</v>
      </c>
      <c r="O1828">
        <v>184.12289999999999</v>
      </c>
    </row>
    <row r="1829" spans="1:19" x14ac:dyDescent="0.25">
      <c r="A1829" t="s">
        <v>309</v>
      </c>
      <c r="B1829">
        <v>1822</v>
      </c>
      <c r="C1829" t="s">
        <v>1298</v>
      </c>
      <c r="D1829" t="s">
        <v>1299</v>
      </c>
      <c r="E1829">
        <v>133.102</v>
      </c>
      <c r="F1829">
        <v>133.10599999999999</v>
      </c>
      <c r="G1829">
        <v>133.11099999999999</v>
      </c>
      <c r="H1829">
        <v>133.14099999999999</v>
      </c>
      <c r="I1829">
        <v>133.16499999999999</v>
      </c>
      <c r="J1829">
        <v>133.18100000000001</v>
      </c>
      <c r="K1829">
        <v>133.18299999999999</v>
      </c>
      <c r="L1829">
        <v>133.19499999999999</v>
      </c>
      <c r="M1829">
        <v>137.10499999999999</v>
      </c>
      <c r="N1829">
        <v>150.14099999999999</v>
      </c>
      <c r="O1829">
        <v>150.161</v>
      </c>
      <c r="P1829">
        <v>175.3</v>
      </c>
      <c r="Q1829">
        <v>176.17</v>
      </c>
      <c r="R1829">
        <v>178.3297</v>
      </c>
      <c r="S1829">
        <v>184.12299999999999</v>
      </c>
    </row>
    <row r="1830" spans="1:19" x14ac:dyDescent="0.25">
      <c r="A1830" t="s">
        <v>317</v>
      </c>
      <c r="B1830">
        <v>1823</v>
      </c>
      <c r="C1830" t="s">
        <v>1302</v>
      </c>
      <c r="D1830" t="s">
        <v>1303</v>
      </c>
      <c r="E1830">
        <v>172.51</v>
      </c>
    </row>
    <row r="1831" spans="1:19" x14ac:dyDescent="0.25">
      <c r="A1831" t="s">
        <v>311</v>
      </c>
      <c r="B1831">
        <v>1824</v>
      </c>
      <c r="C1831" t="s">
        <v>1300</v>
      </c>
      <c r="D1831" t="s">
        <v>1301</v>
      </c>
      <c r="E1831">
        <v>172.51</v>
      </c>
    </row>
    <row r="1832" spans="1:19" x14ac:dyDescent="0.25">
      <c r="A1832" t="s">
        <v>315</v>
      </c>
      <c r="B1832">
        <v>1825</v>
      </c>
      <c r="C1832" t="s">
        <v>1306</v>
      </c>
      <c r="D1832" t="s">
        <v>1307</v>
      </c>
    </row>
    <row r="1833" spans="1:19" x14ac:dyDescent="0.25">
      <c r="A1833" t="s">
        <v>315</v>
      </c>
      <c r="B1833">
        <v>1826</v>
      </c>
      <c r="C1833" t="s">
        <v>1308</v>
      </c>
      <c r="D1833" t="s">
        <v>1309</v>
      </c>
    </row>
    <row r="1834" spans="1:19" x14ac:dyDescent="0.25">
      <c r="A1834" t="s">
        <v>309</v>
      </c>
      <c r="B1834">
        <v>1827</v>
      </c>
      <c r="C1834" t="s">
        <v>1312</v>
      </c>
      <c r="D1834" t="s">
        <v>1313</v>
      </c>
      <c r="E1834">
        <v>172.51</v>
      </c>
    </row>
    <row r="1835" spans="1:19" x14ac:dyDescent="0.25">
      <c r="A1835" t="s">
        <v>317</v>
      </c>
      <c r="B1835">
        <v>1828</v>
      </c>
      <c r="C1835" t="s">
        <v>1314</v>
      </c>
      <c r="D1835" t="s">
        <v>1315</v>
      </c>
    </row>
    <row r="1836" spans="1:19" x14ac:dyDescent="0.25">
      <c r="A1836" t="s">
        <v>309</v>
      </c>
      <c r="B1836">
        <v>1829</v>
      </c>
      <c r="C1836" t="s">
        <v>1316</v>
      </c>
      <c r="D1836" t="s">
        <v>1317</v>
      </c>
      <c r="E1836">
        <v>182.2</v>
      </c>
    </row>
    <row r="1837" spans="1:19" x14ac:dyDescent="0.25">
      <c r="A1837" t="s">
        <v>309</v>
      </c>
      <c r="B1837">
        <v>1830</v>
      </c>
      <c r="C1837" t="s">
        <v>1318</v>
      </c>
      <c r="D1837" t="s">
        <v>1319</v>
      </c>
      <c r="E1837">
        <v>175.10499999999999</v>
      </c>
      <c r="F1837">
        <v>175.32</v>
      </c>
      <c r="G1837">
        <v>176.18</v>
      </c>
      <c r="H1837">
        <v>184.19759999999999</v>
      </c>
    </row>
    <row r="1838" spans="1:19" x14ac:dyDescent="0.25">
      <c r="A1838" t="s">
        <v>317</v>
      </c>
      <c r="B1838">
        <v>1831</v>
      </c>
      <c r="C1838" t="s">
        <v>1320</v>
      </c>
      <c r="D1838" t="s">
        <v>1321</v>
      </c>
      <c r="E1838">
        <v>173.16</v>
      </c>
    </row>
    <row r="1839" spans="1:19" x14ac:dyDescent="0.25">
      <c r="A1839" t="s">
        <v>317</v>
      </c>
      <c r="B1839">
        <v>1832</v>
      </c>
      <c r="C1839" t="s">
        <v>1322</v>
      </c>
      <c r="D1839" t="s">
        <v>1323</v>
      </c>
      <c r="E1839">
        <v>173.16499999999999</v>
      </c>
    </row>
    <row r="1840" spans="1:19" x14ac:dyDescent="0.25">
      <c r="A1840" t="s">
        <v>309</v>
      </c>
      <c r="B1840">
        <v>1833</v>
      </c>
      <c r="C1840" t="s">
        <v>1326</v>
      </c>
      <c r="D1840" t="s">
        <v>1327</v>
      </c>
      <c r="E1840">
        <v>182.1</v>
      </c>
    </row>
    <row r="1841" spans="1:11" x14ac:dyDescent="0.25">
      <c r="A1841" t="s">
        <v>309</v>
      </c>
      <c r="B1841">
        <v>1834</v>
      </c>
      <c r="C1841" t="s">
        <v>1330</v>
      </c>
      <c r="D1841" t="s">
        <v>1331</v>
      </c>
      <c r="E1841">
        <v>101.22</v>
      </c>
      <c r="F1841">
        <v>182.1</v>
      </c>
      <c r="G1841">
        <v>73.34</v>
      </c>
    </row>
    <row r="1842" spans="1:11" x14ac:dyDescent="0.25">
      <c r="A1842" t="s">
        <v>309</v>
      </c>
      <c r="B1842">
        <v>1835</v>
      </c>
      <c r="C1842" t="s">
        <v>1332</v>
      </c>
      <c r="D1842" t="s">
        <v>1333</v>
      </c>
      <c r="E1842">
        <v>182.2</v>
      </c>
    </row>
    <row r="1843" spans="1:11" x14ac:dyDescent="0.25">
      <c r="A1843" t="s">
        <v>309</v>
      </c>
      <c r="B1843">
        <v>1836</v>
      </c>
      <c r="C1843" t="s">
        <v>1334</v>
      </c>
      <c r="D1843" t="s">
        <v>1335</v>
      </c>
      <c r="E1843">
        <v>182.2</v>
      </c>
      <c r="F1843">
        <v>73.344999999999999</v>
      </c>
    </row>
    <row r="1844" spans="1:11" x14ac:dyDescent="0.25">
      <c r="A1844" t="s">
        <v>309</v>
      </c>
      <c r="B1844">
        <v>1837</v>
      </c>
      <c r="C1844" t="s">
        <v>1340</v>
      </c>
      <c r="D1844" t="s">
        <v>1341</v>
      </c>
      <c r="E1844">
        <v>182.1</v>
      </c>
    </row>
    <row r="1845" spans="1:11" x14ac:dyDescent="0.25">
      <c r="A1845" t="s">
        <v>309</v>
      </c>
      <c r="B1845">
        <v>1838</v>
      </c>
      <c r="C1845" t="s">
        <v>1338</v>
      </c>
      <c r="D1845" t="s">
        <v>1339</v>
      </c>
      <c r="E1845">
        <v>101.22</v>
      </c>
      <c r="F1845">
        <v>133.12700000000001</v>
      </c>
      <c r="G1845">
        <v>182.1</v>
      </c>
    </row>
    <row r="1846" spans="1:11" x14ac:dyDescent="0.25">
      <c r="A1846" t="s">
        <v>309</v>
      </c>
      <c r="B1846">
        <v>1839</v>
      </c>
      <c r="C1846" t="s">
        <v>1342</v>
      </c>
      <c r="D1846" t="s">
        <v>1343</v>
      </c>
      <c r="E1846">
        <v>182.2</v>
      </c>
    </row>
    <row r="1847" spans="1:11" x14ac:dyDescent="0.25">
      <c r="A1847" t="s">
        <v>317</v>
      </c>
      <c r="B1847">
        <v>1840</v>
      </c>
      <c r="C1847" t="s">
        <v>1344</v>
      </c>
      <c r="D1847" t="s">
        <v>1345</v>
      </c>
      <c r="E1847">
        <v>173.12</v>
      </c>
    </row>
    <row r="1848" spans="1:11" x14ac:dyDescent="0.25">
      <c r="A1848" t="s">
        <v>317</v>
      </c>
      <c r="B1848">
        <v>1841</v>
      </c>
      <c r="C1848" t="s">
        <v>1346</v>
      </c>
      <c r="D1848" t="s">
        <v>1347</v>
      </c>
    </row>
    <row r="1849" spans="1:11" x14ac:dyDescent="0.25">
      <c r="A1849" t="s">
        <v>309</v>
      </c>
      <c r="B1849">
        <v>1842</v>
      </c>
      <c r="C1849" t="s">
        <v>1348</v>
      </c>
      <c r="D1849" t="s">
        <v>1349</v>
      </c>
    </row>
    <row r="1850" spans="1:11" x14ac:dyDescent="0.25">
      <c r="A1850" t="s">
        <v>317</v>
      </c>
      <c r="B1850">
        <v>1843</v>
      </c>
      <c r="C1850" t="s">
        <v>1352</v>
      </c>
      <c r="D1850" t="s">
        <v>1353</v>
      </c>
    </row>
    <row r="1851" spans="1:11" x14ac:dyDescent="0.25">
      <c r="A1851" t="s">
        <v>317</v>
      </c>
      <c r="B1851">
        <v>1844</v>
      </c>
      <c r="C1851" t="s">
        <v>1356</v>
      </c>
      <c r="D1851" t="s">
        <v>1357</v>
      </c>
      <c r="E1851">
        <v>173.13</v>
      </c>
    </row>
    <row r="1852" spans="1:11" x14ac:dyDescent="0.25">
      <c r="A1852" t="s">
        <v>317</v>
      </c>
      <c r="B1852">
        <v>1845</v>
      </c>
      <c r="C1852" t="s">
        <v>1358</v>
      </c>
      <c r="D1852" t="s">
        <v>1359</v>
      </c>
    </row>
    <row r="1853" spans="1:11" x14ac:dyDescent="0.25">
      <c r="A1853" t="s">
        <v>309</v>
      </c>
      <c r="B1853">
        <v>1846</v>
      </c>
      <c r="C1853" t="s">
        <v>449</v>
      </c>
      <c r="D1853" t="s">
        <v>450</v>
      </c>
      <c r="E1853">
        <v>177.12100000000001</v>
      </c>
    </row>
    <row r="1854" spans="1:11" x14ac:dyDescent="0.25">
      <c r="A1854" t="s">
        <v>309</v>
      </c>
      <c r="B1854">
        <v>1847</v>
      </c>
      <c r="C1854" t="s">
        <v>1362</v>
      </c>
      <c r="D1854" t="s">
        <v>1363</v>
      </c>
      <c r="E1854">
        <v>165.11</v>
      </c>
      <c r="F1854">
        <v>169.11500000000001</v>
      </c>
      <c r="G1854">
        <v>169.14</v>
      </c>
      <c r="H1854">
        <v>169.15</v>
      </c>
      <c r="I1854">
        <v>184.124</v>
      </c>
    </row>
    <row r="1855" spans="1:11" x14ac:dyDescent="0.25">
      <c r="A1855" t="s">
        <v>309</v>
      </c>
      <c r="B1855">
        <v>1848</v>
      </c>
      <c r="C1855" t="s">
        <v>1365</v>
      </c>
      <c r="D1855" t="s">
        <v>280</v>
      </c>
      <c r="E1855">
        <v>133.178</v>
      </c>
      <c r="F1855">
        <v>133.179</v>
      </c>
      <c r="G1855">
        <v>150.14099999999999</v>
      </c>
      <c r="H1855">
        <v>150.161</v>
      </c>
      <c r="I1855">
        <v>173.31</v>
      </c>
      <c r="J1855">
        <v>175.10499999999999</v>
      </c>
      <c r="K1855">
        <v>182.17449999999999</v>
      </c>
    </row>
    <row r="1856" spans="1:11" x14ac:dyDescent="0.25">
      <c r="A1856" t="s">
        <v>309</v>
      </c>
      <c r="B1856">
        <v>1849</v>
      </c>
      <c r="C1856" t="s">
        <v>1366</v>
      </c>
      <c r="D1856" t="s">
        <v>1367</v>
      </c>
      <c r="E1856">
        <v>177.12</v>
      </c>
    </row>
    <row r="1857" spans="1:14" x14ac:dyDescent="0.25">
      <c r="A1857" t="s">
        <v>309</v>
      </c>
      <c r="B1857">
        <v>1850</v>
      </c>
      <c r="C1857" t="s">
        <v>1368</v>
      </c>
      <c r="D1857" t="s">
        <v>1369</v>
      </c>
      <c r="E1857">
        <v>101.22</v>
      </c>
      <c r="F1857">
        <v>182.1</v>
      </c>
    </row>
    <row r="1858" spans="1:14" x14ac:dyDescent="0.25">
      <c r="A1858" t="s">
        <v>309</v>
      </c>
      <c r="B1858">
        <v>1851</v>
      </c>
      <c r="C1858" t="s">
        <v>1370</v>
      </c>
      <c r="D1858" t="s">
        <v>1371</v>
      </c>
      <c r="E1858">
        <v>182.2</v>
      </c>
    </row>
    <row r="1859" spans="1:14" x14ac:dyDescent="0.25">
      <c r="A1859" t="s">
        <v>309</v>
      </c>
      <c r="B1859">
        <v>1852</v>
      </c>
      <c r="C1859" t="s">
        <v>1372</v>
      </c>
      <c r="D1859" t="s">
        <v>1373</v>
      </c>
      <c r="E1859">
        <v>182.2</v>
      </c>
    </row>
    <row r="1860" spans="1:14" x14ac:dyDescent="0.25">
      <c r="A1860" t="s">
        <v>309</v>
      </c>
      <c r="B1860">
        <v>1853</v>
      </c>
      <c r="C1860" t="s">
        <v>1376</v>
      </c>
      <c r="D1860" t="s">
        <v>1377</v>
      </c>
      <c r="E1860">
        <v>73.099999999999994</v>
      </c>
      <c r="F1860">
        <v>73.11</v>
      </c>
      <c r="G1860">
        <v>73.208699999999993</v>
      </c>
    </row>
    <row r="1861" spans="1:14" x14ac:dyDescent="0.25">
      <c r="A1861" t="s">
        <v>309</v>
      </c>
      <c r="B1861">
        <v>1854</v>
      </c>
      <c r="C1861" t="s">
        <v>1378</v>
      </c>
      <c r="D1861" t="s">
        <v>1379</v>
      </c>
      <c r="E1861">
        <v>175.32</v>
      </c>
      <c r="F1861">
        <v>184.1978</v>
      </c>
    </row>
    <row r="1862" spans="1:14" x14ac:dyDescent="0.25">
      <c r="A1862" t="s">
        <v>309</v>
      </c>
      <c r="B1862">
        <v>1855</v>
      </c>
      <c r="C1862" t="s">
        <v>1382</v>
      </c>
      <c r="D1862" t="s">
        <v>1383</v>
      </c>
      <c r="E1862">
        <v>182.2</v>
      </c>
    </row>
    <row r="1863" spans="1:14" x14ac:dyDescent="0.25">
      <c r="A1863" t="s">
        <v>309</v>
      </c>
      <c r="B1863">
        <v>1856</v>
      </c>
      <c r="C1863" t="s">
        <v>4455</v>
      </c>
      <c r="D1863" t="s">
        <v>4456</v>
      </c>
      <c r="E1863">
        <v>133.178</v>
      </c>
      <c r="F1863">
        <v>133.179</v>
      </c>
      <c r="G1863">
        <v>150.14099999999999</v>
      </c>
      <c r="H1863">
        <v>150.161</v>
      </c>
      <c r="I1863">
        <v>182.2</v>
      </c>
      <c r="J1863">
        <v>184.1343</v>
      </c>
      <c r="K1863">
        <v>186.1343</v>
      </c>
      <c r="L1863">
        <v>240.10509999999999</v>
      </c>
    </row>
    <row r="1864" spans="1:14" x14ac:dyDescent="0.25">
      <c r="A1864" t="s">
        <v>309</v>
      </c>
      <c r="B1864">
        <v>1857</v>
      </c>
      <c r="C1864" t="s">
        <v>1384</v>
      </c>
      <c r="D1864" t="s">
        <v>1385</v>
      </c>
      <c r="E1864">
        <v>101.9</v>
      </c>
      <c r="F1864">
        <v>166.11</v>
      </c>
      <c r="G1864">
        <v>184.12450000000001</v>
      </c>
      <c r="H1864">
        <v>73.109499999999997</v>
      </c>
      <c r="I1864">
        <v>73.209500000000006</v>
      </c>
      <c r="J1864">
        <v>73.95</v>
      </c>
    </row>
    <row r="1865" spans="1:14" x14ac:dyDescent="0.25">
      <c r="A1865" t="s">
        <v>309</v>
      </c>
      <c r="B1865">
        <v>1858</v>
      </c>
      <c r="C1865" t="s">
        <v>1386</v>
      </c>
      <c r="D1865" s="1" t="s">
        <v>15478</v>
      </c>
      <c r="E1865">
        <v>133.178</v>
      </c>
      <c r="F1865">
        <v>133.179</v>
      </c>
      <c r="G1865">
        <v>136.11000000000001</v>
      </c>
      <c r="H1865">
        <v>139.12100000000001</v>
      </c>
      <c r="I1865">
        <v>139.12200000000001</v>
      </c>
      <c r="J1865">
        <v>150.14099999999999</v>
      </c>
      <c r="K1865">
        <v>150.161</v>
      </c>
      <c r="L1865">
        <v>172.62</v>
      </c>
      <c r="M1865">
        <v>172.625</v>
      </c>
      <c r="N1865">
        <v>182.72550000000001</v>
      </c>
    </row>
    <row r="1866" spans="1:14" x14ac:dyDescent="0.25">
      <c r="A1866" t="s">
        <v>317</v>
      </c>
      <c r="B1866">
        <v>1859</v>
      </c>
      <c r="C1866" t="s">
        <v>1387</v>
      </c>
      <c r="D1866" t="s">
        <v>1388</v>
      </c>
      <c r="E1866">
        <v>172.626</v>
      </c>
    </row>
    <row r="1867" spans="1:14" x14ac:dyDescent="0.25">
      <c r="A1867" t="s">
        <v>317</v>
      </c>
      <c r="B1867">
        <v>1860</v>
      </c>
      <c r="C1867" t="s">
        <v>1389</v>
      </c>
      <c r="D1867" t="s">
        <v>1390</v>
      </c>
    </row>
    <row r="1868" spans="1:14" x14ac:dyDescent="0.25">
      <c r="A1868" t="s">
        <v>309</v>
      </c>
      <c r="B1868">
        <v>1861</v>
      </c>
      <c r="C1868" t="s">
        <v>1393</v>
      </c>
      <c r="D1868" s="1" t="s">
        <v>15545</v>
      </c>
      <c r="E1868">
        <v>172.626</v>
      </c>
    </row>
    <row r="1869" spans="1:14" x14ac:dyDescent="0.25">
      <c r="A1869" t="s">
        <v>317</v>
      </c>
      <c r="B1869">
        <v>1862</v>
      </c>
      <c r="C1869" t="s">
        <v>1394</v>
      </c>
      <c r="D1869" t="s">
        <v>1395</v>
      </c>
    </row>
    <row r="1870" spans="1:14" x14ac:dyDescent="0.25">
      <c r="A1870" t="s">
        <v>309</v>
      </c>
      <c r="B1870">
        <v>1863</v>
      </c>
      <c r="C1870" t="s">
        <v>1396</v>
      </c>
      <c r="D1870" t="s">
        <v>1397</v>
      </c>
      <c r="E1870">
        <v>172.626</v>
      </c>
    </row>
    <row r="1871" spans="1:14" x14ac:dyDescent="0.25">
      <c r="A1871" t="s">
        <v>317</v>
      </c>
      <c r="B1871">
        <v>1864</v>
      </c>
      <c r="C1871" t="s">
        <v>1398</v>
      </c>
      <c r="D1871" t="s">
        <v>1399</v>
      </c>
    </row>
    <row r="1872" spans="1:14" x14ac:dyDescent="0.25">
      <c r="A1872" t="s">
        <v>309</v>
      </c>
      <c r="B1872">
        <v>1865</v>
      </c>
      <c r="C1872" t="s">
        <v>1402</v>
      </c>
      <c r="D1872" t="s">
        <v>1403</v>
      </c>
      <c r="E1872">
        <v>172.626</v>
      </c>
    </row>
    <row r="1873" spans="1:10" x14ac:dyDescent="0.25">
      <c r="A1873" t="s">
        <v>317</v>
      </c>
      <c r="B1873">
        <v>1866</v>
      </c>
      <c r="C1873" t="s">
        <v>1404</v>
      </c>
      <c r="D1873" t="s">
        <v>1405</v>
      </c>
    </row>
    <row r="1874" spans="1:10" x14ac:dyDescent="0.25">
      <c r="A1874" t="s">
        <v>317</v>
      </c>
      <c r="B1874">
        <v>1867</v>
      </c>
      <c r="C1874" t="s">
        <v>1406</v>
      </c>
      <c r="D1874" t="s">
        <v>1407</v>
      </c>
      <c r="E1874">
        <v>172.62299999999999</v>
      </c>
    </row>
    <row r="1875" spans="1:10" x14ac:dyDescent="0.25">
      <c r="A1875" t="s">
        <v>309</v>
      </c>
      <c r="B1875">
        <v>1868</v>
      </c>
      <c r="C1875" t="s">
        <v>1442</v>
      </c>
      <c r="D1875" t="s">
        <v>1443</v>
      </c>
      <c r="E1875">
        <v>172.51</v>
      </c>
    </row>
    <row r="1876" spans="1:10" x14ac:dyDescent="0.25">
      <c r="A1876" t="s">
        <v>311</v>
      </c>
      <c r="B1876">
        <v>1869</v>
      </c>
      <c r="C1876" t="s">
        <v>1444</v>
      </c>
      <c r="D1876" t="s">
        <v>1445</v>
      </c>
      <c r="E1876">
        <v>182.2</v>
      </c>
    </row>
    <row r="1877" spans="1:10" x14ac:dyDescent="0.25">
      <c r="A1877" t="s">
        <v>311</v>
      </c>
      <c r="B1877">
        <v>1870</v>
      </c>
      <c r="C1877" t="s">
        <v>1446</v>
      </c>
      <c r="D1877" s="1" t="s">
        <v>15519</v>
      </c>
      <c r="E1877">
        <v>182.2</v>
      </c>
    </row>
    <row r="1878" spans="1:10" x14ac:dyDescent="0.25">
      <c r="A1878" t="s">
        <v>309</v>
      </c>
      <c r="B1878">
        <v>1871</v>
      </c>
      <c r="C1878" t="s">
        <v>1447</v>
      </c>
      <c r="D1878" t="s">
        <v>1448</v>
      </c>
      <c r="E1878">
        <v>101.4</v>
      </c>
      <c r="F1878">
        <v>135.11000000000001</v>
      </c>
      <c r="G1878">
        <v>135.13999999999999</v>
      </c>
      <c r="H1878">
        <v>166.11</v>
      </c>
      <c r="I1878">
        <v>182.9</v>
      </c>
    </row>
    <row r="1879" spans="1:10" x14ac:dyDescent="0.25">
      <c r="A1879" t="s">
        <v>311</v>
      </c>
      <c r="B1879">
        <v>1872</v>
      </c>
      <c r="C1879" t="s">
        <v>1451</v>
      </c>
      <c r="D1879" t="s">
        <v>1452</v>
      </c>
      <c r="E1879">
        <v>172.51</v>
      </c>
    </row>
    <row r="1880" spans="1:10" x14ac:dyDescent="0.25">
      <c r="A1880" t="s">
        <v>311</v>
      </c>
      <c r="B1880">
        <v>1873</v>
      </c>
      <c r="C1880" t="s">
        <v>1453</v>
      </c>
      <c r="D1880" t="s">
        <v>1454</v>
      </c>
      <c r="E1880">
        <v>182.5</v>
      </c>
    </row>
    <row r="1881" spans="1:10" x14ac:dyDescent="0.25">
      <c r="A1881" t="s">
        <v>311</v>
      </c>
      <c r="B1881">
        <v>1874</v>
      </c>
      <c r="C1881" t="s">
        <v>1455</v>
      </c>
      <c r="D1881" t="s">
        <v>1456</v>
      </c>
      <c r="E1881">
        <v>182.5</v>
      </c>
    </row>
    <row r="1882" spans="1:10" x14ac:dyDescent="0.25">
      <c r="A1882" t="s">
        <v>309</v>
      </c>
      <c r="B1882">
        <v>1875</v>
      </c>
      <c r="C1882" t="s">
        <v>1459</v>
      </c>
      <c r="D1882" t="s">
        <v>1460</v>
      </c>
      <c r="E1882">
        <v>131.113</v>
      </c>
      <c r="F1882">
        <v>131.11799999999999</v>
      </c>
      <c r="G1882">
        <v>133.136</v>
      </c>
      <c r="H1882">
        <v>133.14400000000001</v>
      </c>
      <c r="I1882">
        <v>133.19499999999999</v>
      </c>
    </row>
    <row r="1883" spans="1:10" x14ac:dyDescent="0.25">
      <c r="A1883" t="s">
        <v>309</v>
      </c>
      <c r="B1883">
        <v>1876</v>
      </c>
      <c r="C1883" t="s">
        <v>1461</v>
      </c>
      <c r="D1883" t="s">
        <v>1462</v>
      </c>
      <c r="E1883">
        <v>131.11799999999999</v>
      </c>
      <c r="F1883">
        <v>133.113</v>
      </c>
      <c r="G1883">
        <v>133.136</v>
      </c>
      <c r="H1883">
        <v>133.14400000000001</v>
      </c>
      <c r="I1883">
        <v>133.19499999999999</v>
      </c>
      <c r="J1883">
        <v>184.10339999999999</v>
      </c>
    </row>
    <row r="1884" spans="1:10" x14ac:dyDescent="0.25">
      <c r="A1884" t="s">
        <v>309</v>
      </c>
      <c r="B1884">
        <v>1877</v>
      </c>
      <c r="C1884" t="s">
        <v>1463</v>
      </c>
      <c r="D1884" t="s">
        <v>1464</v>
      </c>
      <c r="E1884">
        <v>131.113</v>
      </c>
      <c r="F1884">
        <v>131.11799999999999</v>
      </c>
      <c r="G1884">
        <v>133.136</v>
      </c>
      <c r="H1884">
        <v>133.14400000000001</v>
      </c>
      <c r="I1884">
        <v>133.19499999999999</v>
      </c>
    </row>
    <row r="1885" spans="1:10" x14ac:dyDescent="0.25">
      <c r="A1885" t="s">
        <v>311</v>
      </c>
      <c r="B1885">
        <v>1878</v>
      </c>
      <c r="C1885" t="s">
        <v>1465</v>
      </c>
      <c r="D1885" t="s">
        <v>1466</v>
      </c>
      <c r="E1885">
        <v>172.51</v>
      </c>
    </row>
    <row r="1886" spans="1:10" x14ac:dyDescent="0.25">
      <c r="A1886" t="s">
        <v>309</v>
      </c>
      <c r="B1886">
        <v>1879</v>
      </c>
      <c r="C1886" t="s">
        <v>1467</v>
      </c>
      <c r="D1886" t="s">
        <v>1468</v>
      </c>
      <c r="E1886">
        <v>172.51</v>
      </c>
    </row>
    <row r="1887" spans="1:10" x14ac:dyDescent="0.25">
      <c r="A1887" t="s">
        <v>311</v>
      </c>
      <c r="B1887">
        <v>1880</v>
      </c>
      <c r="C1887" t="s">
        <v>1469</v>
      </c>
      <c r="D1887" t="s">
        <v>1470</v>
      </c>
      <c r="E1887">
        <v>172.51</v>
      </c>
    </row>
    <row r="1888" spans="1:10" x14ac:dyDescent="0.25">
      <c r="A1888" t="s">
        <v>309</v>
      </c>
      <c r="B1888">
        <v>1882</v>
      </c>
      <c r="C1888" t="s">
        <v>1479</v>
      </c>
      <c r="D1888" t="s">
        <v>1480</v>
      </c>
      <c r="E1888">
        <v>101.22</v>
      </c>
      <c r="F1888">
        <v>182.1</v>
      </c>
    </row>
    <row r="1889" spans="1:12" x14ac:dyDescent="0.25">
      <c r="A1889" t="s">
        <v>309</v>
      </c>
      <c r="B1889">
        <v>1883</v>
      </c>
      <c r="C1889" t="s">
        <v>1481</v>
      </c>
      <c r="D1889" t="s">
        <v>1482</v>
      </c>
      <c r="E1889">
        <v>182.2</v>
      </c>
    </row>
    <row r="1890" spans="1:12" x14ac:dyDescent="0.25">
      <c r="A1890" t="s">
        <v>309</v>
      </c>
      <c r="B1890">
        <v>1884</v>
      </c>
      <c r="C1890" t="s">
        <v>1483</v>
      </c>
      <c r="D1890" t="s">
        <v>1484</v>
      </c>
      <c r="E1890">
        <v>182.2</v>
      </c>
    </row>
    <row r="1891" spans="1:12" x14ac:dyDescent="0.25">
      <c r="A1891" t="s">
        <v>309</v>
      </c>
      <c r="B1891">
        <v>1885</v>
      </c>
      <c r="C1891" t="s">
        <v>1485</v>
      </c>
      <c r="D1891" t="s">
        <v>1486</v>
      </c>
      <c r="E1891">
        <v>182.2</v>
      </c>
    </row>
    <row r="1892" spans="1:12" x14ac:dyDescent="0.25">
      <c r="A1892" t="s">
        <v>309</v>
      </c>
      <c r="B1892">
        <v>1886</v>
      </c>
      <c r="C1892" t="s">
        <v>1487</v>
      </c>
      <c r="D1892" t="s">
        <v>1488</v>
      </c>
      <c r="E1892">
        <v>182.2</v>
      </c>
    </row>
    <row r="1893" spans="1:12" x14ac:dyDescent="0.25">
      <c r="A1893" t="s">
        <v>309</v>
      </c>
      <c r="B1893">
        <v>1887</v>
      </c>
      <c r="C1893" t="s">
        <v>1491</v>
      </c>
      <c r="D1893" t="s">
        <v>1492</v>
      </c>
      <c r="E1893">
        <v>175.3</v>
      </c>
      <c r="F1893">
        <v>182.9</v>
      </c>
    </row>
    <row r="1894" spans="1:12" x14ac:dyDescent="0.25">
      <c r="A1894" t="s">
        <v>309</v>
      </c>
      <c r="B1894">
        <v>1888</v>
      </c>
      <c r="C1894" t="s">
        <v>1495</v>
      </c>
      <c r="D1894" t="s">
        <v>1496</v>
      </c>
      <c r="E1894">
        <v>150.14099999999999</v>
      </c>
      <c r="F1894">
        <v>150.161</v>
      </c>
      <c r="G1894">
        <v>175.10499999999999</v>
      </c>
      <c r="H1894">
        <v>175.21</v>
      </c>
      <c r="I1894">
        <v>175.3</v>
      </c>
      <c r="J1894">
        <v>176.2</v>
      </c>
      <c r="K1894">
        <v>177.226</v>
      </c>
      <c r="L1894">
        <v>182.148</v>
      </c>
    </row>
    <row r="1895" spans="1:12" x14ac:dyDescent="0.25">
      <c r="A1895" t="s">
        <v>309</v>
      </c>
      <c r="B1895">
        <v>1889</v>
      </c>
      <c r="C1895" t="s">
        <v>1499</v>
      </c>
      <c r="D1895" t="s">
        <v>1500</v>
      </c>
    </row>
    <row r="1896" spans="1:12" x14ac:dyDescent="0.25">
      <c r="A1896" t="s">
        <v>311</v>
      </c>
      <c r="B1896">
        <v>1890</v>
      </c>
      <c r="C1896" t="s">
        <v>1502</v>
      </c>
      <c r="D1896" t="s">
        <v>1503</v>
      </c>
      <c r="E1896">
        <v>172.51</v>
      </c>
    </row>
    <row r="1897" spans="1:12" x14ac:dyDescent="0.25">
      <c r="A1897" t="s">
        <v>309</v>
      </c>
      <c r="B1897">
        <v>1891</v>
      </c>
      <c r="C1897" t="s">
        <v>1504</v>
      </c>
      <c r="D1897" t="s">
        <v>1505</v>
      </c>
    </row>
    <row r="1898" spans="1:12" x14ac:dyDescent="0.25">
      <c r="A1898" t="s">
        <v>317</v>
      </c>
      <c r="B1898">
        <v>1892</v>
      </c>
      <c r="C1898" t="s">
        <v>1510</v>
      </c>
      <c r="D1898" t="s">
        <v>1511</v>
      </c>
      <c r="E1898">
        <v>182.1</v>
      </c>
    </row>
    <row r="1899" spans="1:12" x14ac:dyDescent="0.25">
      <c r="A1899" t="s">
        <v>309</v>
      </c>
      <c r="B1899">
        <v>1893</v>
      </c>
      <c r="C1899" t="s">
        <v>1514</v>
      </c>
      <c r="D1899" t="s">
        <v>1515</v>
      </c>
      <c r="E1899">
        <v>182.2</v>
      </c>
    </row>
    <row r="1900" spans="1:12" x14ac:dyDescent="0.25">
      <c r="A1900" t="s">
        <v>309</v>
      </c>
      <c r="B1900">
        <v>1894</v>
      </c>
      <c r="C1900" t="s">
        <v>1512</v>
      </c>
      <c r="D1900" t="s">
        <v>1513</v>
      </c>
      <c r="E1900">
        <v>182.2</v>
      </c>
    </row>
    <row r="1901" spans="1:12" x14ac:dyDescent="0.25">
      <c r="A1901" t="s">
        <v>315</v>
      </c>
      <c r="B1901">
        <v>1895</v>
      </c>
      <c r="C1901" t="s">
        <v>1508</v>
      </c>
      <c r="D1901" t="s">
        <v>1509</v>
      </c>
      <c r="E1901">
        <v>182.1</v>
      </c>
    </row>
    <row r="1902" spans="1:12" x14ac:dyDescent="0.25">
      <c r="A1902" t="s">
        <v>309</v>
      </c>
      <c r="B1902">
        <v>1896</v>
      </c>
      <c r="C1902" t="s">
        <v>1516</v>
      </c>
      <c r="D1902" t="s">
        <v>1517</v>
      </c>
      <c r="E1902">
        <v>182.2</v>
      </c>
    </row>
    <row r="1903" spans="1:12" x14ac:dyDescent="0.25">
      <c r="A1903" t="s">
        <v>309</v>
      </c>
      <c r="B1903">
        <v>1897</v>
      </c>
      <c r="C1903" t="s">
        <v>1518</v>
      </c>
      <c r="D1903" t="s">
        <v>1519</v>
      </c>
    </row>
    <row r="1904" spans="1:12" x14ac:dyDescent="0.25">
      <c r="A1904" t="s">
        <v>309</v>
      </c>
      <c r="B1904">
        <v>1899</v>
      </c>
      <c r="C1904" t="s">
        <v>1520</v>
      </c>
      <c r="D1904" t="s">
        <v>1521</v>
      </c>
      <c r="E1904">
        <v>182.2</v>
      </c>
    </row>
    <row r="1905" spans="1:8" x14ac:dyDescent="0.25">
      <c r="A1905" t="s">
        <v>317</v>
      </c>
      <c r="B1905">
        <v>1901</v>
      </c>
      <c r="C1905" t="s">
        <v>1522</v>
      </c>
      <c r="D1905" t="s">
        <v>1523</v>
      </c>
      <c r="E1905">
        <v>172.51</v>
      </c>
    </row>
    <row r="1906" spans="1:8" x14ac:dyDescent="0.25">
      <c r="A1906" t="s">
        <v>309</v>
      </c>
      <c r="B1906">
        <v>1902</v>
      </c>
      <c r="C1906" t="s">
        <v>1524</v>
      </c>
      <c r="D1906" t="s">
        <v>1525</v>
      </c>
      <c r="E1906">
        <v>172.51</v>
      </c>
    </row>
    <row r="1907" spans="1:8" x14ac:dyDescent="0.25">
      <c r="A1907" t="s">
        <v>309</v>
      </c>
      <c r="B1907">
        <v>1903</v>
      </c>
      <c r="C1907" t="s">
        <v>1526</v>
      </c>
      <c r="D1907" t="s">
        <v>1527</v>
      </c>
      <c r="E1907">
        <v>172.51</v>
      </c>
    </row>
    <row r="1908" spans="1:8" x14ac:dyDescent="0.25">
      <c r="A1908" t="s">
        <v>309</v>
      </c>
      <c r="B1908">
        <v>1904</v>
      </c>
      <c r="C1908" t="s">
        <v>1528</v>
      </c>
      <c r="D1908" t="s">
        <v>1529</v>
      </c>
      <c r="E1908">
        <v>172.51</v>
      </c>
    </row>
    <row r="1909" spans="1:8" x14ac:dyDescent="0.25">
      <c r="A1909" t="s">
        <v>309</v>
      </c>
      <c r="B1909">
        <v>1905</v>
      </c>
      <c r="C1909" t="s">
        <v>1530</v>
      </c>
      <c r="D1909" t="s">
        <v>1531</v>
      </c>
      <c r="E1909">
        <v>101.22</v>
      </c>
      <c r="F1909">
        <v>182.1</v>
      </c>
    </row>
    <row r="1910" spans="1:8" x14ac:dyDescent="0.25">
      <c r="A1910" t="s">
        <v>317</v>
      </c>
      <c r="B1910">
        <v>1906</v>
      </c>
      <c r="C1910" t="s">
        <v>1532</v>
      </c>
      <c r="D1910" t="s">
        <v>1533</v>
      </c>
      <c r="E1910">
        <v>182.2</v>
      </c>
    </row>
    <row r="1911" spans="1:8" x14ac:dyDescent="0.25">
      <c r="A1911" t="s">
        <v>317</v>
      </c>
      <c r="B1911">
        <v>1907</v>
      </c>
      <c r="C1911" t="s">
        <v>1534</v>
      </c>
      <c r="D1911" t="s">
        <v>1535</v>
      </c>
      <c r="E1911">
        <v>172.51</v>
      </c>
    </row>
    <row r="1912" spans="1:8" x14ac:dyDescent="0.25">
      <c r="A1912" t="s">
        <v>311</v>
      </c>
      <c r="B1912">
        <v>1908</v>
      </c>
      <c r="C1912" t="s">
        <v>1536</v>
      </c>
      <c r="D1912" t="s">
        <v>1537</v>
      </c>
      <c r="E1912">
        <v>172.51</v>
      </c>
    </row>
    <row r="1913" spans="1:8" x14ac:dyDescent="0.25">
      <c r="A1913" t="s">
        <v>309</v>
      </c>
      <c r="B1913">
        <v>1909</v>
      </c>
      <c r="C1913" t="s">
        <v>1538</v>
      </c>
      <c r="D1913" t="s">
        <v>1539</v>
      </c>
      <c r="E1913">
        <v>172.51</v>
      </c>
    </row>
    <row r="1914" spans="1:8" x14ac:dyDescent="0.25">
      <c r="A1914" t="s">
        <v>309</v>
      </c>
      <c r="B1914">
        <v>1910</v>
      </c>
      <c r="C1914" t="s">
        <v>1544</v>
      </c>
      <c r="D1914" t="s">
        <v>1545</v>
      </c>
      <c r="E1914">
        <v>182.2</v>
      </c>
    </row>
    <row r="1915" spans="1:8" x14ac:dyDescent="0.25">
      <c r="A1915" t="s">
        <v>315</v>
      </c>
      <c r="B1915">
        <v>1911</v>
      </c>
      <c r="C1915" t="s">
        <v>1552</v>
      </c>
      <c r="D1915" t="s">
        <v>1553</v>
      </c>
      <c r="E1915">
        <v>172.51</v>
      </c>
    </row>
    <row r="1916" spans="1:8" x14ac:dyDescent="0.25">
      <c r="A1916" t="s">
        <v>315</v>
      </c>
      <c r="B1916">
        <v>1912</v>
      </c>
      <c r="C1916" t="s">
        <v>1550</v>
      </c>
      <c r="D1916" t="s">
        <v>1551</v>
      </c>
      <c r="E1916">
        <v>172.51</v>
      </c>
    </row>
    <row r="1917" spans="1:8" x14ac:dyDescent="0.25">
      <c r="A1917" t="s">
        <v>309</v>
      </c>
      <c r="B1917">
        <v>1913</v>
      </c>
      <c r="C1917" t="s">
        <v>1554</v>
      </c>
      <c r="D1917" t="s">
        <v>1555</v>
      </c>
      <c r="E1917">
        <v>182.1</v>
      </c>
    </row>
    <row r="1918" spans="1:8" x14ac:dyDescent="0.25">
      <c r="A1918" t="s">
        <v>309</v>
      </c>
      <c r="B1918">
        <v>1914</v>
      </c>
      <c r="C1918" t="s">
        <v>1556</v>
      </c>
      <c r="D1918" t="s">
        <v>1557</v>
      </c>
      <c r="E1918">
        <v>137.10499999999999</v>
      </c>
      <c r="F1918">
        <v>137.19999999999999</v>
      </c>
    </row>
    <row r="1919" spans="1:8" x14ac:dyDescent="0.25">
      <c r="A1919" t="s">
        <v>309</v>
      </c>
      <c r="B1919">
        <v>1915</v>
      </c>
      <c r="C1919" t="s">
        <v>1558</v>
      </c>
      <c r="D1919" t="s">
        <v>279</v>
      </c>
      <c r="E1919">
        <v>137.10499999999999</v>
      </c>
      <c r="F1919">
        <v>137.19999999999999</v>
      </c>
      <c r="G1919">
        <v>173.3</v>
      </c>
      <c r="H1919">
        <v>178.101</v>
      </c>
    </row>
    <row r="1920" spans="1:8" x14ac:dyDescent="0.25">
      <c r="A1920" t="s">
        <v>309</v>
      </c>
      <c r="B1920">
        <v>1916</v>
      </c>
      <c r="C1920" t="s">
        <v>1559</v>
      </c>
      <c r="D1920" t="s">
        <v>1560</v>
      </c>
    </row>
    <row r="1921" spans="1:7" x14ac:dyDescent="0.25">
      <c r="A1921" t="s">
        <v>319</v>
      </c>
      <c r="B1921">
        <v>1917</v>
      </c>
      <c r="C1921" t="s">
        <v>1563</v>
      </c>
      <c r="D1921" t="s">
        <v>1564</v>
      </c>
      <c r="E1921">
        <v>101.17</v>
      </c>
      <c r="F1921">
        <v>189.191</v>
      </c>
      <c r="G1921">
        <v>2.125</v>
      </c>
    </row>
    <row r="1922" spans="1:7" x14ac:dyDescent="0.25">
      <c r="A1922" t="s">
        <v>317</v>
      </c>
      <c r="B1922">
        <v>1918</v>
      </c>
      <c r="C1922" t="s">
        <v>1565</v>
      </c>
      <c r="D1922" t="s">
        <v>1566</v>
      </c>
      <c r="E1922">
        <v>175.10499999999999</v>
      </c>
      <c r="F1922">
        <v>177.15799999999999</v>
      </c>
      <c r="G1922">
        <v>177.1585</v>
      </c>
    </row>
    <row r="1923" spans="1:7" x14ac:dyDescent="0.25">
      <c r="A1923" t="s">
        <v>317</v>
      </c>
      <c r="B1923">
        <v>1919</v>
      </c>
      <c r="C1923" t="s">
        <v>1567</v>
      </c>
      <c r="D1923" t="s">
        <v>1568</v>
      </c>
      <c r="E1923">
        <v>173.2</v>
      </c>
    </row>
    <row r="1924" spans="1:7" x14ac:dyDescent="0.25">
      <c r="A1924" t="s">
        <v>309</v>
      </c>
      <c r="B1924">
        <v>1920</v>
      </c>
      <c r="C1924" t="s">
        <v>1571</v>
      </c>
      <c r="D1924" t="s">
        <v>1572</v>
      </c>
    </row>
    <row r="1925" spans="1:7" x14ac:dyDescent="0.25">
      <c r="A1925" t="s">
        <v>317</v>
      </c>
      <c r="B1925">
        <v>1923</v>
      </c>
      <c r="C1925" t="s">
        <v>1573</v>
      </c>
      <c r="D1925" t="s">
        <v>1574</v>
      </c>
    </row>
    <row r="1926" spans="1:7" x14ac:dyDescent="0.25">
      <c r="A1926" t="s">
        <v>309</v>
      </c>
      <c r="B1926">
        <v>1924</v>
      </c>
      <c r="C1926" t="s">
        <v>1575</v>
      </c>
      <c r="D1926" t="s">
        <v>1576</v>
      </c>
      <c r="E1926">
        <v>182.82499999999999</v>
      </c>
    </row>
    <row r="1927" spans="1:7" x14ac:dyDescent="0.25">
      <c r="A1927" t="s">
        <v>309</v>
      </c>
      <c r="B1927">
        <v>1925</v>
      </c>
      <c r="C1927" t="s">
        <v>1577</v>
      </c>
      <c r="D1927" t="s">
        <v>1578</v>
      </c>
      <c r="E1927">
        <v>182.8252</v>
      </c>
    </row>
    <row r="1928" spans="1:7" x14ac:dyDescent="0.25">
      <c r="A1928" t="s">
        <v>309</v>
      </c>
      <c r="B1928">
        <v>1926</v>
      </c>
      <c r="C1928" t="s">
        <v>1589</v>
      </c>
      <c r="D1928" t="s">
        <v>1590</v>
      </c>
      <c r="E1928">
        <v>172.51</v>
      </c>
    </row>
    <row r="1929" spans="1:7" x14ac:dyDescent="0.25">
      <c r="A1929" t="s">
        <v>309</v>
      </c>
      <c r="B1929">
        <v>1927</v>
      </c>
      <c r="C1929" t="s">
        <v>1591</v>
      </c>
      <c r="D1929" t="s">
        <v>1592</v>
      </c>
      <c r="E1929">
        <v>172.51</v>
      </c>
    </row>
    <row r="1930" spans="1:7" x14ac:dyDescent="0.25">
      <c r="A1930" t="s">
        <v>309</v>
      </c>
      <c r="B1930">
        <v>1928</v>
      </c>
      <c r="C1930" t="s">
        <v>1593</v>
      </c>
      <c r="D1930" t="s">
        <v>1594</v>
      </c>
      <c r="E1930">
        <v>172.51</v>
      </c>
    </row>
    <row r="1931" spans="1:7" x14ac:dyDescent="0.25">
      <c r="A1931" t="s">
        <v>309</v>
      </c>
      <c r="B1931">
        <v>1929</v>
      </c>
      <c r="C1931" t="s">
        <v>1595</v>
      </c>
      <c r="D1931" t="s">
        <v>1596</v>
      </c>
      <c r="E1931">
        <v>172.51</v>
      </c>
    </row>
    <row r="1932" spans="1:7" x14ac:dyDescent="0.25">
      <c r="A1932" t="s">
        <v>309</v>
      </c>
      <c r="B1932">
        <v>1930</v>
      </c>
      <c r="C1932" t="s">
        <v>1597</v>
      </c>
      <c r="D1932" t="s">
        <v>1598</v>
      </c>
      <c r="E1932">
        <v>172.51</v>
      </c>
    </row>
    <row r="1933" spans="1:7" x14ac:dyDescent="0.25">
      <c r="A1933" t="s">
        <v>309</v>
      </c>
      <c r="B1933">
        <v>1931</v>
      </c>
      <c r="C1933" t="s">
        <v>1610</v>
      </c>
      <c r="D1933" t="s">
        <v>1611</v>
      </c>
      <c r="E1933">
        <v>182.2</v>
      </c>
    </row>
    <row r="1934" spans="1:7" x14ac:dyDescent="0.25">
      <c r="A1934" t="s">
        <v>309</v>
      </c>
      <c r="B1934">
        <v>1932</v>
      </c>
      <c r="C1934" t="s">
        <v>1612</v>
      </c>
      <c r="D1934" t="s">
        <v>1613</v>
      </c>
      <c r="E1934">
        <v>182.2</v>
      </c>
    </row>
    <row r="1935" spans="1:7" x14ac:dyDescent="0.25">
      <c r="A1935" t="s">
        <v>309</v>
      </c>
      <c r="B1935">
        <v>1933</v>
      </c>
      <c r="C1935" t="s">
        <v>1614</v>
      </c>
      <c r="D1935" t="s">
        <v>1615</v>
      </c>
      <c r="E1935">
        <v>182.2</v>
      </c>
    </row>
    <row r="1936" spans="1:7" x14ac:dyDescent="0.25">
      <c r="A1936" t="s">
        <v>309</v>
      </c>
      <c r="B1936">
        <v>1934</v>
      </c>
      <c r="C1936" t="s">
        <v>1608</v>
      </c>
      <c r="D1936" t="s">
        <v>1609</v>
      </c>
      <c r="E1936">
        <v>101.22</v>
      </c>
      <c r="F1936">
        <v>182.1</v>
      </c>
    </row>
    <row r="1937" spans="1:34" x14ac:dyDescent="0.25">
      <c r="A1937" t="s">
        <v>309</v>
      </c>
      <c r="B1937">
        <v>1935</v>
      </c>
      <c r="C1937" t="s">
        <v>1449</v>
      </c>
      <c r="D1937" t="s">
        <v>1450</v>
      </c>
      <c r="E1937">
        <v>182.1</v>
      </c>
      <c r="F1937">
        <v>182.2</v>
      </c>
    </row>
    <row r="1938" spans="1:34" x14ac:dyDescent="0.25">
      <c r="A1938" t="s">
        <v>309</v>
      </c>
      <c r="B1938">
        <v>1936</v>
      </c>
      <c r="C1938" t="s">
        <v>1616</v>
      </c>
      <c r="D1938" t="s">
        <v>1617</v>
      </c>
      <c r="E1938">
        <v>182.2</v>
      </c>
    </row>
    <row r="1939" spans="1:34" x14ac:dyDescent="0.25">
      <c r="A1939" t="s">
        <v>309</v>
      </c>
      <c r="B1939">
        <v>1937</v>
      </c>
      <c r="C1939" t="s">
        <v>1700</v>
      </c>
      <c r="D1939" t="s">
        <v>1701</v>
      </c>
      <c r="E1939">
        <v>131.11099999999999</v>
      </c>
      <c r="F1939">
        <v>131.11199999999999</v>
      </c>
      <c r="G1939">
        <v>133.12299999999999</v>
      </c>
      <c r="H1939">
        <v>133.124</v>
      </c>
      <c r="I1939">
        <v>133.12899999999999</v>
      </c>
      <c r="J1939">
        <v>133.16900000000001</v>
      </c>
      <c r="K1939">
        <v>133.173</v>
      </c>
      <c r="L1939">
        <v>133.178</v>
      </c>
      <c r="M1939">
        <v>133.179</v>
      </c>
      <c r="N1939">
        <v>145.13399999999999</v>
      </c>
      <c r="O1939">
        <v>145.14500000000001</v>
      </c>
      <c r="P1939">
        <v>146.18700000000001</v>
      </c>
      <c r="Q1939">
        <v>150.14099999999999</v>
      </c>
      <c r="R1939">
        <v>150.161</v>
      </c>
      <c r="S1939">
        <v>155.13</v>
      </c>
      <c r="T1939">
        <v>161.19</v>
      </c>
      <c r="U1939">
        <v>163.11000000000001</v>
      </c>
      <c r="V1939">
        <v>163.11000000000001</v>
      </c>
      <c r="W1939">
        <v>163.11199999999999</v>
      </c>
      <c r="X1939">
        <v>169.11500000000001</v>
      </c>
      <c r="Y1939">
        <v>169.14</v>
      </c>
      <c r="Z1939">
        <v>169.15</v>
      </c>
      <c r="AA1939">
        <v>172.755</v>
      </c>
      <c r="AB1939">
        <v>172.86099999999999</v>
      </c>
      <c r="AC1939">
        <v>173.16</v>
      </c>
      <c r="AD1939">
        <v>173.16499999999999</v>
      </c>
      <c r="AE1939">
        <v>173.28</v>
      </c>
      <c r="AF1939">
        <v>178.101</v>
      </c>
      <c r="AG1939">
        <v>184.10329999999999</v>
      </c>
      <c r="AH1939">
        <v>73.849999999999994</v>
      </c>
    </row>
    <row r="1940" spans="1:34" x14ac:dyDescent="0.25">
      <c r="A1940" t="s">
        <v>309</v>
      </c>
      <c r="B1940">
        <v>1938</v>
      </c>
      <c r="C1940" t="s">
        <v>1706</v>
      </c>
      <c r="D1940" t="s">
        <v>1707</v>
      </c>
      <c r="E1940">
        <v>182.2</v>
      </c>
    </row>
    <row r="1941" spans="1:34" x14ac:dyDescent="0.25">
      <c r="A1941" t="s">
        <v>309</v>
      </c>
      <c r="B1941">
        <v>1939</v>
      </c>
      <c r="C1941" t="s">
        <v>1730</v>
      </c>
      <c r="D1941" t="s">
        <v>1731</v>
      </c>
      <c r="E1941">
        <v>182.2</v>
      </c>
    </row>
    <row r="1942" spans="1:34" x14ac:dyDescent="0.25">
      <c r="A1942" t="s">
        <v>311</v>
      </c>
      <c r="B1942">
        <v>1940</v>
      </c>
      <c r="C1942" t="s">
        <v>1734</v>
      </c>
      <c r="D1942" t="s">
        <v>1735</v>
      </c>
      <c r="E1942">
        <v>182.5</v>
      </c>
    </row>
    <row r="1943" spans="1:34" x14ac:dyDescent="0.25">
      <c r="A1943" t="s">
        <v>309</v>
      </c>
      <c r="B1943">
        <v>1941</v>
      </c>
      <c r="C1943" t="s">
        <v>1740</v>
      </c>
      <c r="D1943" t="s">
        <v>1741</v>
      </c>
      <c r="E1943">
        <v>182.2</v>
      </c>
    </row>
    <row r="1944" spans="1:34" x14ac:dyDescent="0.25">
      <c r="A1944" t="s">
        <v>311</v>
      </c>
      <c r="B1944">
        <v>1942</v>
      </c>
      <c r="C1944" t="s">
        <v>1736</v>
      </c>
      <c r="D1944" t="s">
        <v>1737</v>
      </c>
      <c r="E1944">
        <v>182.1</v>
      </c>
    </row>
    <row r="1945" spans="1:34" x14ac:dyDescent="0.25">
      <c r="A1945" t="s">
        <v>309</v>
      </c>
      <c r="B1945">
        <v>1943</v>
      </c>
      <c r="C1945" t="s">
        <v>1744</v>
      </c>
      <c r="D1945" t="s">
        <v>1745</v>
      </c>
      <c r="E1945">
        <v>582.99</v>
      </c>
    </row>
    <row r="1946" spans="1:34" x14ac:dyDescent="0.25">
      <c r="A1946" t="s">
        <v>309</v>
      </c>
      <c r="B1946">
        <v>1944</v>
      </c>
      <c r="C1946" t="s">
        <v>1746</v>
      </c>
      <c r="D1946" t="s">
        <v>1747</v>
      </c>
      <c r="E1946">
        <v>184.12569999999999</v>
      </c>
    </row>
    <row r="1947" spans="1:34" x14ac:dyDescent="0.25">
      <c r="A1947" t="s">
        <v>309</v>
      </c>
      <c r="B1947">
        <v>1945</v>
      </c>
      <c r="C1947" t="s">
        <v>1748</v>
      </c>
      <c r="D1947" t="s">
        <v>1749</v>
      </c>
      <c r="E1947">
        <v>184.12569999999999</v>
      </c>
    </row>
    <row r="1948" spans="1:34" x14ac:dyDescent="0.25">
      <c r="A1948" t="s">
        <v>309</v>
      </c>
      <c r="B1948">
        <v>1946</v>
      </c>
      <c r="C1948" t="s">
        <v>1750</v>
      </c>
      <c r="D1948" t="s">
        <v>1751</v>
      </c>
      <c r="E1948">
        <v>184.12569999999999</v>
      </c>
    </row>
    <row r="1949" spans="1:34" x14ac:dyDescent="0.25">
      <c r="A1949" t="s">
        <v>309</v>
      </c>
      <c r="B1949">
        <v>1947</v>
      </c>
      <c r="C1949" t="s">
        <v>1752</v>
      </c>
      <c r="D1949" t="s">
        <v>1753</v>
      </c>
      <c r="E1949">
        <v>184.12569999999999</v>
      </c>
    </row>
    <row r="1950" spans="1:34" x14ac:dyDescent="0.25">
      <c r="A1950" t="s">
        <v>317</v>
      </c>
      <c r="B1950">
        <v>1948</v>
      </c>
      <c r="C1950" t="s">
        <v>1756</v>
      </c>
      <c r="D1950" t="s">
        <v>1757</v>
      </c>
      <c r="E1950">
        <v>182.2</v>
      </c>
    </row>
    <row r="1951" spans="1:34" x14ac:dyDescent="0.25">
      <c r="A1951" t="s">
        <v>317</v>
      </c>
      <c r="B1951">
        <v>1949</v>
      </c>
      <c r="C1951" t="s">
        <v>1760</v>
      </c>
      <c r="D1951" t="s">
        <v>1761</v>
      </c>
      <c r="E1951">
        <v>182.2</v>
      </c>
    </row>
    <row r="1952" spans="1:34" x14ac:dyDescent="0.25">
      <c r="A1952" t="s">
        <v>309</v>
      </c>
      <c r="B1952">
        <v>1950</v>
      </c>
      <c r="C1952" t="s">
        <v>1762</v>
      </c>
      <c r="D1952" t="s">
        <v>1763</v>
      </c>
      <c r="E1952">
        <v>182.2</v>
      </c>
    </row>
    <row r="1953" spans="1:7" x14ac:dyDescent="0.25">
      <c r="A1953" t="s">
        <v>309</v>
      </c>
      <c r="B1953">
        <v>1951</v>
      </c>
      <c r="C1953" t="s">
        <v>1754</v>
      </c>
      <c r="D1953" t="s">
        <v>1755</v>
      </c>
      <c r="E1953">
        <v>182.1</v>
      </c>
    </row>
    <row r="1954" spans="1:7" x14ac:dyDescent="0.25">
      <c r="A1954" t="s">
        <v>309</v>
      </c>
      <c r="B1954">
        <v>1952</v>
      </c>
      <c r="C1954" t="s">
        <v>1764</v>
      </c>
      <c r="D1954" t="s">
        <v>1765</v>
      </c>
      <c r="E1954">
        <v>101.22</v>
      </c>
      <c r="F1954">
        <v>184.12569999999999</v>
      </c>
    </row>
    <row r="1955" spans="1:7" x14ac:dyDescent="0.25">
      <c r="A1955" t="s">
        <v>309</v>
      </c>
      <c r="B1955">
        <v>1953</v>
      </c>
      <c r="C1955" t="s">
        <v>1766</v>
      </c>
      <c r="D1955" t="s">
        <v>1767</v>
      </c>
      <c r="E1955">
        <v>184.12569999999999</v>
      </c>
    </row>
    <row r="1956" spans="1:7" x14ac:dyDescent="0.25">
      <c r="A1956" t="s">
        <v>317</v>
      </c>
      <c r="B1956">
        <v>1954</v>
      </c>
      <c r="C1956" t="s">
        <v>7760</v>
      </c>
      <c r="D1956" t="s">
        <v>7761</v>
      </c>
      <c r="E1956">
        <v>133.18600000000001</v>
      </c>
    </row>
    <row r="1957" spans="1:7" x14ac:dyDescent="0.25">
      <c r="A1957" t="s">
        <v>319</v>
      </c>
      <c r="B1957">
        <v>1955</v>
      </c>
      <c r="C1957" t="s">
        <v>1770</v>
      </c>
      <c r="D1957" t="s">
        <v>1771</v>
      </c>
      <c r="E1957">
        <v>173.31</v>
      </c>
      <c r="F1957">
        <v>189.12</v>
      </c>
    </row>
    <row r="1958" spans="1:7" x14ac:dyDescent="0.25">
      <c r="A1958" t="s">
        <v>311</v>
      </c>
      <c r="B1958">
        <v>1956</v>
      </c>
      <c r="C1958" t="s">
        <v>1772</v>
      </c>
      <c r="D1958" t="s">
        <v>1773</v>
      </c>
      <c r="E1958">
        <v>182.2</v>
      </c>
    </row>
    <row r="1959" spans="1:7" x14ac:dyDescent="0.25">
      <c r="A1959" t="s">
        <v>309</v>
      </c>
      <c r="B1959">
        <v>1958</v>
      </c>
      <c r="C1959" t="s">
        <v>1778</v>
      </c>
      <c r="D1959" t="s">
        <v>1779</v>
      </c>
      <c r="E1959">
        <v>184.1259</v>
      </c>
    </row>
    <row r="1960" spans="1:7" x14ac:dyDescent="0.25">
      <c r="A1960" t="s">
        <v>309</v>
      </c>
      <c r="B1960">
        <v>1959</v>
      </c>
      <c r="C1960" t="s">
        <v>1782</v>
      </c>
      <c r="D1960" t="s">
        <v>1783</v>
      </c>
    </row>
    <row r="1961" spans="1:7" x14ac:dyDescent="0.25">
      <c r="A1961" t="s">
        <v>315</v>
      </c>
      <c r="B1961">
        <v>1960</v>
      </c>
      <c r="C1961" t="s">
        <v>1784</v>
      </c>
      <c r="D1961" t="s">
        <v>1785</v>
      </c>
      <c r="E1961">
        <v>163.11699999999999</v>
      </c>
      <c r="F1961">
        <v>172.52</v>
      </c>
      <c r="G1961">
        <v>172.81</v>
      </c>
    </row>
    <row r="1962" spans="1:7" x14ac:dyDescent="0.25">
      <c r="A1962" t="s">
        <v>309</v>
      </c>
      <c r="B1962">
        <v>1961</v>
      </c>
      <c r="C1962" t="s">
        <v>1786</v>
      </c>
      <c r="D1962" t="s">
        <v>1787</v>
      </c>
      <c r="E1962">
        <v>175.3</v>
      </c>
      <c r="F1962">
        <v>176.21</v>
      </c>
      <c r="G1962">
        <v>177.28</v>
      </c>
    </row>
    <row r="1963" spans="1:7" x14ac:dyDescent="0.25">
      <c r="A1963" t="s">
        <v>309</v>
      </c>
      <c r="B1963">
        <v>1962</v>
      </c>
      <c r="C1963" t="s">
        <v>1788</v>
      </c>
      <c r="D1963" t="s">
        <v>1789</v>
      </c>
      <c r="E1963">
        <v>182.7</v>
      </c>
    </row>
    <row r="1964" spans="1:7" x14ac:dyDescent="0.25">
      <c r="A1964" t="s">
        <v>309</v>
      </c>
      <c r="B1964">
        <v>1963</v>
      </c>
      <c r="C1964" t="s">
        <v>1790</v>
      </c>
      <c r="D1964" t="s">
        <v>1791</v>
      </c>
      <c r="E1964">
        <v>182.2</v>
      </c>
    </row>
    <row r="1965" spans="1:7" x14ac:dyDescent="0.25">
      <c r="A1965" t="s">
        <v>309</v>
      </c>
      <c r="B1965">
        <v>1964</v>
      </c>
      <c r="C1965" t="s">
        <v>1792</v>
      </c>
      <c r="D1965" t="s">
        <v>1793</v>
      </c>
      <c r="E1965">
        <v>173.255</v>
      </c>
      <c r="F1965">
        <v>173.29</v>
      </c>
      <c r="G1965">
        <v>182.2</v>
      </c>
    </row>
    <row r="1966" spans="1:7" x14ac:dyDescent="0.25">
      <c r="A1966" t="s">
        <v>317</v>
      </c>
      <c r="B1966">
        <v>1965</v>
      </c>
      <c r="C1966" t="s">
        <v>1794</v>
      </c>
      <c r="D1966" t="s">
        <v>1795</v>
      </c>
      <c r="E1966">
        <v>182.2</v>
      </c>
    </row>
    <row r="1967" spans="1:7" x14ac:dyDescent="0.25">
      <c r="A1967" t="s">
        <v>309</v>
      </c>
      <c r="B1967">
        <v>1966</v>
      </c>
      <c r="C1967" t="s">
        <v>1796</v>
      </c>
      <c r="D1967" t="s">
        <v>1797</v>
      </c>
      <c r="E1967">
        <v>182.5</v>
      </c>
    </row>
    <row r="1968" spans="1:7" x14ac:dyDescent="0.25">
      <c r="A1968" t="s">
        <v>311</v>
      </c>
      <c r="B1968">
        <v>1967</v>
      </c>
      <c r="C1968" t="s">
        <v>1798</v>
      </c>
      <c r="D1968" t="s">
        <v>1799</v>
      </c>
      <c r="E1968">
        <v>182.5</v>
      </c>
    </row>
    <row r="1969" spans="1:17" x14ac:dyDescent="0.25">
      <c r="A1969" t="s">
        <v>309</v>
      </c>
      <c r="B1969">
        <v>1968</v>
      </c>
      <c r="C1969" t="s">
        <v>1800</v>
      </c>
      <c r="D1969" t="s">
        <v>1801</v>
      </c>
    </row>
    <row r="1970" spans="1:17" x14ac:dyDescent="0.25">
      <c r="A1970" t="s">
        <v>311</v>
      </c>
      <c r="B1970">
        <v>1969</v>
      </c>
      <c r="C1970" t="s">
        <v>1806</v>
      </c>
      <c r="D1970" t="s">
        <v>1807</v>
      </c>
      <c r="E1970">
        <v>172.51</v>
      </c>
    </row>
    <row r="1971" spans="1:17" x14ac:dyDescent="0.25">
      <c r="A1971" t="s">
        <v>311</v>
      </c>
      <c r="B1971">
        <v>1970</v>
      </c>
      <c r="C1971" t="s">
        <v>1804</v>
      </c>
      <c r="D1971" t="s">
        <v>1805</v>
      </c>
      <c r="E1971">
        <v>172.51</v>
      </c>
    </row>
    <row r="1972" spans="1:17" x14ac:dyDescent="0.25">
      <c r="A1972" t="s">
        <v>309</v>
      </c>
      <c r="B1972">
        <v>1971</v>
      </c>
      <c r="C1972" t="s">
        <v>1810</v>
      </c>
      <c r="D1972" t="s">
        <v>1811</v>
      </c>
      <c r="E1972">
        <v>184.126</v>
      </c>
      <c r="F1972">
        <v>582.79999999999995</v>
      </c>
    </row>
    <row r="1973" spans="1:17" x14ac:dyDescent="0.25">
      <c r="A1973" t="s">
        <v>309</v>
      </c>
      <c r="B1973">
        <v>1972</v>
      </c>
      <c r="C1973" t="s">
        <v>1812</v>
      </c>
      <c r="D1973" t="s">
        <v>1813</v>
      </c>
      <c r="E1973">
        <v>184.12610000000001</v>
      </c>
      <c r="F1973">
        <v>582.79999999999995</v>
      </c>
    </row>
    <row r="1974" spans="1:17" x14ac:dyDescent="0.25">
      <c r="A1974" t="s">
        <v>309</v>
      </c>
      <c r="B1974">
        <v>1973</v>
      </c>
      <c r="C1974" t="s">
        <v>1814</v>
      </c>
      <c r="D1974" t="s">
        <v>1815</v>
      </c>
      <c r="E1974">
        <v>101.22</v>
      </c>
      <c r="F1974">
        <v>182.1</v>
      </c>
    </row>
    <row r="1975" spans="1:17" x14ac:dyDescent="0.25">
      <c r="A1975" t="s">
        <v>309</v>
      </c>
      <c r="B1975">
        <v>1974</v>
      </c>
      <c r="C1975" t="s">
        <v>1818</v>
      </c>
      <c r="D1975" t="s">
        <v>1819</v>
      </c>
      <c r="E1975">
        <v>182.2</v>
      </c>
    </row>
    <row r="1976" spans="1:17" x14ac:dyDescent="0.25">
      <c r="A1976" t="s">
        <v>309</v>
      </c>
      <c r="B1976">
        <v>1975</v>
      </c>
      <c r="C1976" t="s">
        <v>1820</v>
      </c>
      <c r="D1976" t="s">
        <v>1821</v>
      </c>
      <c r="E1976">
        <v>172.51</v>
      </c>
    </row>
    <row r="1977" spans="1:17" x14ac:dyDescent="0.25">
      <c r="A1977" t="s">
        <v>315</v>
      </c>
      <c r="B1977">
        <v>1976</v>
      </c>
      <c r="C1977" t="s">
        <v>1822</v>
      </c>
      <c r="D1977" t="s">
        <v>1823</v>
      </c>
      <c r="E1977">
        <v>73.314999999999998</v>
      </c>
    </row>
    <row r="1978" spans="1:17" x14ac:dyDescent="0.25">
      <c r="A1978" t="s">
        <v>309</v>
      </c>
      <c r="B1978">
        <v>1977</v>
      </c>
      <c r="C1978" t="s">
        <v>1824</v>
      </c>
      <c r="D1978" t="s">
        <v>1825</v>
      </c>
      <c r="E1978">
        <v>184.13210000000001</v>
      </c>
    </row>
    <row r="1979" spans="1:17" x14ac:dyDescent="0.25">
      <c r="A1979" t="s">
        <v>309</v>
      </c>
      <c r="B1979">
        <v>1980</v>
      </c>
      <c r="C1979" t="s">
        <v>1826</v>
      </c>
      <c r="D1979" t="s">
        <v>1827</v>
      </c>
    </row>
    <row r="1980" spans="1:17" x14ac:dyDescent="0.25">
      <c r="A1980" t="s">
        <v>309</v>
      </c>
      <c r="B1980">
        <v>1982</v>
      </c>
      <c r="C1980" t="s">
        <v>1830</v>
      </c>
      <c r="D1980" t="s">
        <v>1831</v>
      </c>
      <c r="E1980">
        <v>184.12620000000001</v>
      </c>
    </row>
    <row r="1981" spans="1:17" x14ac:dyDescent="0.25">
      <c r="A1981" t="s">
        <v>317</v>
      </c>
      <c r="B1981">
        <v>1983</v>
      </c>
      <c r="C1981" t="s">
        <v>1832</v>
      </c>
      <c r="D1981" t="s">
        <v>1833</v>
      </c>
    </row>
    <row r="1982" spans="1:17" x14ac:dyDescent="0.25">
      <c r="A1982" t="s">
        <v>309</v>
      </c>
      <c r="B1982">
        <v>1984</v>
      </c>
      <c r="C1982" t="s">
        <v>1840</v>
      </c>
      <c r="D1982" t="s">
        <v>1841</v>
      </c>
      <c r="E1982">
        <v>131.11199999999999</v>
      </c>
      <c r="F1982">
        <v>133.124</v>
      </c>
      <c r="G1982">
        <v>133.178</v>
      </c>
      <c r="H1982">
        <v>133.179</v>
      </c>
      <c r="I1982">
        <v>145.13399999999999</v>
      </c>
      <c r="J1982">
        <v>145.18</v>
      </c>
      <c r="K1982">
        <v>145.30000000000001</v>
      </c>
      <c r="L1982">
        <v>146.14500000000001</v>
      </c>
      <c r="M1982">
        <v>146.14599999999999</v>
      </c>
      <c r="N1982">
        <v>146.30000000000001</v>
      </c>
      <c r="O1982">
        <v>155.19999999999999</v>
      </c>
      <c r="P1982">
        <v>169.17500000000001</v>
      </c>
      <c r="Q1982">
        <v>184.1865</v>
      </c>
    </row>
    <row r="1983" spans="1:17" x14ac:dyDescent="0.25">
      <c r="A1983" t="s">
        <v>317</v>
      </c>
      <c r="B1983">
        <v>1985</v>
      </c>
      <c r="C1983" t="s">
        <v>1842</v>
      </c>
      <c r="D1983" t="s">
        <v>1843</v>
      </c>
      <c r="E1983">
        <v>172.51</v>
      </c>
    </row>
    <row r="1984" spans="1:17" x14ac:dyDescent="0.25">
      <c r="A1984" t="s">
        <v>311</v>
      </c>
      <c r="B1984">
        <v>1986</v>
      </c>
      <c r="C1984" t="s">
        <v>1844</v>
      </c>
      <c r="D1984" t="s">
        <v>1845</v>
      </c>
      <c r="E1984">
        <v>172.51</v>
      </c>
    </row>
    <row r="1985" spans="1:9" x14ac:dyDescent="0.25">
      <c r="A1985" t="s">
        <v>317</v>
      </c>
      <c r="B1985">
        <v>1987</v>
      </c>
      <c r="C1985" t="s">
        <v>1848</v>
      </c>
      <c r="D1985" t="s">
        <v>1849</v>
      </c>
      <c r="E1985">
        <v>172.89400000000001</v>
      </c>
    </row>
    <row r="1986" spans="1:9" x14ac:dyDescent="0.25">
      <c r="A1986" t="s">
        <v>317</v>
      </c>
      <c r="B1986">
        <v>1988</v>
      </c>
      <c r="C1986" t="s">
        <v>1850</v>
      </c>
      <c r="D1986" t="s">
        <v>1851</v>
      </c>
      <c r="E1986">
        <v>73.14</v>
      </c>
    </row>
    <row r="1987" spans="1:9" x14ac:dyDescent="0.25">
      <c r="A1987" t="s">
        <v>317</v>
      </c>
      <c r="B1987">
        <v>1989</v>
      </c>
      <c r="C1987" t="s">
        <v>1854</v>
      </c>
      <c r="D1987" t="s">
        <v>1855</v>
      </c>
      <c r="E1987">
        <v>172.89400000000001</v>
      </c>
    </row>
    <row r="1988" spans="1:9" x14ac:dyDescent="0.25">
      <c r="A1988" t="s">
        <v>319</v>
      </c>
      <c r="B1988">
        <v>1991</v>
      </c>
      <c r="C1988" t="s">
        <v>1856</v>
      </c>
      <c r="D1988" t="s">
        <v>1857</v>
      </c>
      <c r="E1988">
        <v>189.13</v>
      </c>
    </row>
    <row r="1989" spans="1:9" x14ac:dyDescent="0.25">
      <c r="A1989" t="s">
        <v>311</v>
      </c>
      <c r="B1989">
        <v>1992</v>
      </c>
      <c r="C1989" t="s">
        <v>1870</v>
      </c>
      <c r="D1989" t="s">
        <v>1871</v>
      </c>
      <c r="E1989">
        <v>172.51</v>
      </c>
    </row>
    <row r="1990" spans="1:9" x14ac:dyDescent="0.25">
      <c r="A1990" t="s">
        <v>311</v>
      </c>
      <c r="B1990">
        <v>1993</v>
      </c>
      <c r="C1990" t="s">
        <v>1868</v>
      </c>
      <c r="D1990" t="s">
        <v>1869</v>
      </c>
      <c r="E1990">
        <v>172.51</v>
      </c>
    </row>
    <row r="1991" spans="1:9" x14ac:dyDescent="0.25">
      <c r="A1991" t="s">
        <v>309</v>
      </c>
      <c r="B1991">
        <v>1994</v>
      </c>
      <c r="C1991" t="s">
        <v>1874</v>
      </c>
      <c r="D1991" t="s">
        <v>1875</v>
      </c>
      <c r="E1991">
        <v>101.22</v>
      </c>
      <c r="F1991">
        <v>182.1</v>
      </c>
    </row>
    <row r="1992" spans="1:9" x14ac:dyDescent="0.25">
      <c r="A1992" t="s">
        <v>309</v>
      </c>
      <c r="B1992">
        <v>1995</v>
      </c>
      <c r="C1992" t="s">
        <v>1878</v>
      </c>
      <c r="D1992" t="s">
        <v>1879</v>
      </c>
      <c r="E1992">
        <v>182.2</v>
      </c>
    </row>
    <row r="1993" spans="1:9" x14ac:dyDescent="0.25">
      <c r="A1993" t="s">
        <v>315</v>
      </c>
      <c r="B1993">
        <v>1996</v>
      </c>
      <c r="C1993" t="s">
        <v>1880</v>
      </c>
      <c r="D1993" t="s">
        <v>1881</v>
      </c>
      <c r="E1993">
        <v>100.155</v>
      </c>
      <c r="F1993">
        <v>177.24700000000001</v>
      </c>
      <c r="G1993">
        <v>178.20099999999999</v>
      </c>
      <c r="H1993">
        <v>184.12649999999999</v>
      </c>
      <c r="I1993">
        <v>582.79999999999995</v>
      </c>
    </row>
    <row r="1994" spans="1:9" x14ac:dyDescent="0.25">
      <c r="A1994" t="s">
        <v>309</v>
      </c>
      <c r="B1994">
        <v>1997</v>
      </c>
      <c r="C1994" t="s">
        <v>1884</v>
      </c>
      <c r="D1994" t="s">
        <v>1885</v>
      </c>
      <c r="E1994">
        <v>172.51</v>
      </c>
    </row>
    <row r="1995" spans="1:9" x14ac:dyDescent="0.25">
      <c r="A1995" t="s">
        <v>309</v>
      </c>
      <c r="B1995">
        <v>1998</v>
      </c>
      <c r="C1995" t="s">
        <v>1886</v>
      </c>
      <c r="D1995" t="s">
        <v>1887</v>
      </c>
      <c r="E1995">
        <v>172.51</v>
      </c>
    </row>
    <row r="1996" spans="1:9" x14ac:dyDescent="0.25">
      <c r="A1996" t="s">
        <v>309</v>
      </c>
      <c r="B1996">
        <v>1999</v>
      </c>
      <c r="C1996" t="s">
        <v>1888</v>
      </c>
      <c r="D1996" t="s">
        <v>1889</v>
      </c>
      <c r="E1996">
        <v>172.51</v>
      </c>
    </row>
    <row r="1997" spans="1:9" x14ac:dyDescent="0.25">
      <c r="A1997" t="s">
        <v>319</v>
      </c>
      <c r="B1997">
        <v>2000</v>
      </c>
      <c r="C1997" t="s">
        <v>1890</v>
      </c>
      <c r="D1997" t="s">
        <v>1891</v>
      </c>
      <c r="E1997">
        <v>189.13499999999999</v>
      </c>
    </row>
    <row r="1998" spans="1:9" x14ac:dyDescent="0.25">
      <c r="A1998" t="s">
        <v>309</v>
      </c>
      <c r="B1998">
        <v>2001</v>
      </c>
      <c r="C1998" t="s">
        <v>1957</v>
      </c>
      <c r="D1998" t="s">
        <v>1958</v>
      </c>
      <c r="E1998">
        <v>175.10499999999999</v>
      </c>
      <c r="F1998">
        <v>175.3</v>
      </c>
      <c r="G1998">
        <v>177.12</v>
      </c>
      <c r="H1998">
        <v>177.14</v>
      </c>
      <c r="I1998">
        <v>73.099999999999994</v>
      </c>
    </row>
    <row r="1999" spans="1:9" x14ac:dyDescent="0.25">
      <c r="A1999" t="s">
        <v>311</v>
      </c>
      <c r="B1999">
        <v>2002</v>
      </c>
      <c r="C1999" t="s">
        <v>1959</v>
      </c>
      <c r="D1999" t="s">
        <v>1960</v>
      </c>
    </row>
    <row r="2000" spans="1:9" x14ac:dyDescent="0.25">
      <c r="A2000" t="s">
        <v>311</v>
      </c>
      <c r="B2000">
        <v>2003</v>
      </c>
      <c r="C2000" t="s">
        <v>1965</v>
      </c>
      <c r="D2000" t="s">
        <v>1966</v>
      </c>
      <c r="E2000">
        <v>172.51</v>
      </c>
    </row>
    <row r="2001" spans="1:26" x14ac:dyDescent="0.25">
      <c r="A2001" t="s">
        <v>309</v>
      </c>
      <c r="B2001">
        <v>2004</v>
      </c>
      <c r="C2001" t="s">
        <v>1967</v>
      </c>
      <c r="D2001" t="s">
        <v>1968</v>
      </c>
      <c r="E2001">
        <v>182.2</v>
      </c>
    </row>
    <row r="2002" spans="1:26" x14ac:dyDescent="0.25">
      <c r="A2002" t="s">
        <v>309</v>
      </c>
      <c r="B2002">
        <v>2005</v>
      </c>
      <c r="C2002" t="s">
        <v>1969</v>
      </c>
      <c r="D2002" t="s">
        <v>1970</v>
      </c>
      <c r="E2002">
        <v>182.2</v>
      </c>
    </row>
    <row r="2003" spans="1:26" x14ac:dyDescent="0.25">
      <c r="A2003" t="s">
        <v>309</v>
      </c>
      <c r="B2003">
        <v>2006</v>
      </c>
      <c r="C2003" t="s">
        <v>1971</v>
      </c>
      <c r="D2003" s="1" t="s">
        <v>15526</v>
      </c>
      <c r="E2003">
        <v>172.51</v>
      </c>
    </row>
    <row r="2004" spans="1:26" x14ac:dyDescent="0.25">
      <c r="A2004" t="s">
        <v>317</v>
      </c>
      <c r="B2004">
        <v>2007</v>
      </c>
      <c r="C2004" t="s">
        <v>2013</v>
      </c>
      <c r="D2004" t="s">
        <v>2014</v>
      </c>
    </row>
    <row r="2005" spans="1:26" x14ac:dyDescent="0.25">
      <c r="A2005" t="s">
        <v>317</v>
      </c>
      <c r="B2005">
        <v>2008</v>
      </c>
      <c r="C2005" t="s">
        <v>2011</v>
      </c>
      <c r="D2005" t="s">
        <v>2012</v>
      </c>
    </row>
    <row r="2006" spans="1:26" x14ac:dyDescent="0.25">
      <c r="A2006" t="s">
        <v>311</v>
      </c>
      <c r="B2006">
        <v>2009</v>
      </c>
      <c r="C2006" t="s">
        <v>2009</v>
      </c>
      <c r="D2006" t="s">
        <v>2010</v>
      </c>
    </row>
    <row r="2007" spans="1:26" x14ac:dyDescent="0.25">
      <c r="A2007" t="s">
        <v>317</v>
      </c>
      <c r="B2007">
        <v>2010</v>
      </c>
      <c r="C2007" t="s">
        <v>2054</v>
      </c>
      <c r="D2007" t="s">
        <v>2055</v>
      </c>
      <c r="E2007">
        <v>178.101</v>
      </c>
    </row>
    <row r="2008" spans="1:26" x14ac:dyDescent="0.25">
      <c r="A2008" t="s">
        <v>309</v>
      </c>
      <c r="B2008">
        <v>2011</v>
      </c>
      <c r="C2008" t="s">
        <v>2056</v>
      </c>
      <c r="D2008" t="s">
        <v>2057</v>
      </c>
      <c r="E2008">
        <v>186.1275</v>
      </c>
    </row>
    <row r="2009" spans="1:26" x14ac:dyDescent="0.25">
      <c r="A2009" t="s">
        <v>309</v>
      </c>
      <c r="B2009">
        <v>2012</v>
      </c>
      <c r="C2009" t="s">
        <v>2058</v>
      </c>
      <c r="D2009" t="s">
        <v>2059</v>
      </c>
      <c r="E2009">
        <v>172.892</v>
      </c>
      <c r="F2009">
        <v>184.1277</v>
      </c>
    </row>
    <row r="2010" spans="1:26" x14ac:dyDescent="0.25">
      <c r="A2010" t="s">
        <v>309</v>
      </c>
      <c r="B2010">
        <v>2013</v>
      </c>
      <c r="C2010" t="s">
        <v>2060</v>
      </c>
      <c r="D2010" t="s">
        <v>2061</v>
      </c>
      <c r="E2010">
        <v>101.9</v>
      </c>
      <c r="F2010">
        <v>133.124</v>
      </c>
      <c r="G2010">
        <v>133.178</v>
      </c>
      <c r="H2010">
        <v>133.179</v>
      </c>
      <c r="I2010">
        <v>145.13399999999999</v>
      </c>
      <c r="J2010">
        <v>145.18</v>
      </c>
      <c r="K2010">
        <v>145.30000000000001</v>
      </c>
      <c r="L2010">
        <v>146.13200000000001</v>
      </c>
      <c r="M2010">
        <v>146.13999999999999</v>
      </c>
      <c r="N2010">
        <v>146.14099999999999</v>
      </c>
      <c r="O2010">
        <v>146.14500000000001</v>
      </c>
      <c r="P2010">
        <v>146.14599999999999</v>
      </c>
      <c r="Q2010">
        <v>146.30000000000001</v>
      </c>
      <c r="R2010">
        <v>155.16999999999999</v>
      </c>
      <c r="S2010">
        <v>155.19999999999999</v>
      </c>
      <c r="T2010">
        <v>168.11</v>
      </c>
      <c r="U2010">
        <v>168.11099999999999</v>
      </c>
      <c r="V2010">
        <v>169.17500000000001</v>
      </c>
      <c r="W2010">
        <v>169.179</v>
      </c>
      <c r="X2010">
        <v>172.816</v>
      </c>
      <c r="Y2010">
        <v>184.1857</v>
      </c>
      <c r="Z2010">
        <v>73.849999999999994</v>
      </c>
    </row>
    <row r="2011" spans="1:26" x14ac:dyDescent="0.25">
      <c r="A2011" t="s">
        <v>317</v>
      </c>
      <c r="B2011">
        <v>2014</v>
      </c>
      <c r="C2011" t="s">
        <v>2064</v>
      </c>
      <c r="D2011" t="s">
        <v>289</v>
      </c>
      <c r="E2011">
        <v>172.71</v>
      </c>
      <c r="F2011">
        <v>177.12</v>
      </c>
    </row>
    <row r="2012" spans="1:26" x14ac:dyDescent="0.25">
      <c r="A2012" t="s">
        <v>309</v>
      </c>
      <c r="B2012">
        <v>2015</v>
      </c>
      <c r="C2012" t="s">
        <v>2071</v>
      </c>
      <c r="D2012" t="s">
        <v>2072</v>
      </c>
    </row>
    <row r="2013" spans="1:26" x14ac:dyDescent="0.25">
      <c r="A2013" t="s">
        <v>315</v>
      </c>
      <c r="B2013">
        <v>2016</v>
      </c>
      <c r="C2013" t="s">
        <v>2073</v>
      </c>
      <c r="D2013" t="s">
        <v>2074</v>
      </c>
      <c r="E2013">
        <v>175.3</v>
      </c>
      <c r="F2013">
        <v>176.17</v>
      </c>
      <c r="G2013">
        <v>177.16800000000001</v>
      </c>
      <c r="H2013">
        <v>177.226</v>
      </c>
      <c r="I2013">
        <v>177.24100000000001</v>
      </c>
      <c r="J2013">
        <v>178.3297</v>
      </c>
      <c r="K2013">
        <v>182.9</v>
      </c>
      <c r="L2013">
        <v>573.34</v>
      </c>
    </row>
    <row r="2014" spans="1:26" x14ac:dyDescent="0.25">
      <c r="A2014" t="s">
        <v>317</v>
      </c>
      <c r="B2014">
        <v>2017</v>
      </c>
      <c r="C2014" t="s">
        <v>2087</v>
      </c>
      <c r="D2014" t="s">
        <v>2088</v>
      </c>
      <c r="E2014">
        <v>172.71</v>
      </c>
      <c r="F2014">
        <v>176.18</v>
      </c>
      <c r="G2014">
        <v>176.21</v>
      </c>
      <c r="H2014">
        <v>177.28</v>
      </c>
    </row>
    <row r="2015" spans="1:26" x14ac:dyDescent="0.25">
      <c r="A2015" t="s">
        <v>317</v>
      </c>
      <c r="B2015">
        <v>2018</v>
      </c>
      <c r="C2015" t="s">
        <v>2089</v>
      </c>
      <c r="D2015" t="s">
        <v>2090</v>
      </c>
      <c r="E2015">
        <v>172.71</v>
      </c>
    </row>
    <row r="2016" spans="1:26" x14ac:dyDescent="0.25">
      <c r="A2016" t="s">
        <v>317</v>
      </c>
      <c r="B2016">
        <v>2019</v>
      </c>
      <c r="C2016" t="s">
        <v>2097</v>
      </c>
      <c r="D2016" t="s">
        <v>2098</v>
      </c>
      <c r="E2016">
        <v>173.2</v>
      </c>
      <c r="F2016">
        <v>175.10499999999999</v>
      </c>
      <c r="G2016">
        <v>175.3</v>
      </c>
      <c r="H2016">
        <v>176.17</v>
      </c>
      <c r="I2016">
        <v>176.18</v>
      </c>
      <c r="J2016">
        <v>176.21</v>
      </c>
      <c r="K2016">
        <v>177.12</v>
      </c>
    </row>
    <row r="2017" spans="1:8" x14ac:dyDescent="0.25">
      <c r="A2017" t="s">
        <v>317</v>
      </c>
      <c r="B2017">
        <v>2020</v>
      </c>
      <c r="C2017" t="s">
        <v>2099</v>
      </c>
      <c r="D2017" t="s">
        <v>2100</v>
      </c>
      <c r="E2017">
        <v>173.25</v>
      </c>
    </row>
    <row r="2018" spans="1:8" x14ac:dyDescent="0.25">
      <c r="A2018" t="s">
        <v>319</v>
      </c>
      <c r="B2018">
        <v>2021</v>
      </c>
      <c r="C2018" t="s">
        <v>2112</v>
      </c>
      <c r="D2018" t="s">
        <v>2113</v>
      </c>
      <c r="E2018">
        <v>189.14</v>
      </c>
    </row>
    <row r="2019" spans="1:8" x14ac:dyDescent="0.25">
      <c r="A2019" t="s">
        <v>311</v>
      </c>
      <c r="B2019">
        <v>2022</v>
      </c>
      <c r="C2019" t="s">
        <v>2158</v>
      </c>
      <c r="D2019" t="s">
        <v>2159</v>
      </c>
    </row>
    <row r="2020" spans="1:8" x14ac:dyDescent="0.25">
      <c r="A2020" t="s">
        <v>315</v>
      </c>
      <c r="B2020">
        <v>2023</v>
      </c>
      <c r="C2020" t="s">
        <v>2203</v>
      </c>
      <c r="D2020" t="s">
        <v>2204</v>
      </c>
      <c r="E2020">
        <v>175.3</v>
      </c>
      <c r="F2020">
        <v>177.101</v>
      </c>
      <c r="G2020">
        <v>181.24</v>
      </c>
      <c r="H2020">
        <v>182.328</v>
      </c>
    </row>
    <row r="2021" spans="1:8" x14ac:dyDescent="0.25">
      <c r="A2021" t="s">
        <v>309</v>
      </c>
      <c r="B2021">
        <v>2024</v>
      </c>
      <c r="C2021" t="s">
        <v>2205</v>
      </c>
      <c r="D2021" t="s">
        <v>2206</v>
      </c>
      <c r="E2021">
        <v>184.12819999999999</v>
      </c>
    </row>
    <row r="2022" spans="1:8" x14ac:dyDescent="0.25">
      <c r="A2022" t="s">
        <v>309</v>
      </c>
      <c r="B2022">
        <v>2025</v>
      </c>
      <c r="C2022" t="s">
        <v>2207</v>
      </c>
      <c r="D2022" t="s">
        <v>2208</v>
      </c>
      <c r="E2022">
        <v>184.12819999999999</v>
      </c>
    </row>
    <row r="2023" spans="1:8" x14ac:dyDescent="0.25">
      <c r="A2023" t="s">
        <v>309</v>
      </c>
      <c r="B2023">
        <v>2026</v>
      </c>
      <c r="C2023" t="s">
        <v>2209</v>
      </c>
      <c r="D2023" t="s">
        <v>2210</v>
      </c>
      <c r="E2023">
        <v>101.22</v>
      </c>
      <c r="F2023">
        <v>172.51</v>
      </c>
      <c r="G2023">
        <v>184.12819999999999</v>
      </c>
    </row>
    <row r="2024" spans="1:8" x14ac:dyDescent="0.25">
      <c r="A2024" t="s">
        <v>309</v>
      </c>
      <c r="B2024">
        <v>2027</v>
      </c>
      <c r="C2024" t="s">
        <v>2244</v>
      </c>
      <c r="D2024" t="s">
        <v>2245</v>
      </c>
      <c r="E2024">
        <v>173.2</v>
      </c>
      <c r="F2024">
        <v>176.17</v>
      </c>
    </row>
    <row r="2025" spans="1:8" x14ac:dyDescent="0.25">
      <c r="A2025" t="s">
        <v>315</v>
      </c>
      <c r="B2025">
        <v>2028</v>
      </c>
      <c r="C2025" t="s">
        <v>2277</v>
      </c>
      <c r="D2025" t="s">
        <v>2278</v>
      </c>
      <c r="E2025">
        <v>173.2</v>
      </c>
      <c r="F2025">
        <v>175.10499999999999</v>
      </c>
      <c r="G2025">
        <v>175.3</v>
      </c>
    </row>
    <row r="2026" spans="1:8" x14ac:dyDescent="0.25">
      <c r="A2026" t="s">
        <v>311</v>
      </c>
      <c r="B2026">
        <v>2029</v>
      </c>
      <c r="C2026" t="s">
        <v>2303</v>
      </c>
      <c r="D2026" t="s">
        <v>2304</v>
      </c>
    </row>
    <row r="2027" spans="1:8" x14ac:dyDescent="0.25">
      <c r="A2027" t="s">
        <v>311</v>
      </c>
      <c r="B2027">
        <v>2030</v>
      </c>
      <c r="C2027" t="s">
        <v>2323</v>
      </c>
      <c r="D2027" t="s">
        <v>2324</v>
      </c>
    </row>
    <row r="2028" spans="1:8" x14ac:dyDescent="0.25">
      <c r="A2028" t="s">
        <v>311</v>
      </c>
      <c r="B2028">
        <v>2031</v>
      </c>
      <c r="C2028" t="s">
        <v>2329</v>
      </c>
      <c r="D2028" t="s">
        <v>2330</v>
      </c>
    </row>
    <row r="2029" spans="1:8" x14ac:dyDescent="0.25">
      <c r="A2029" t="s">
        <v>311</v>
      </c>
      <c r="B2029">
        <v>2032</v>
      </c>
      <c r="C2029" t="s">
        <v>2402</v>
      </c>
      <c r="D2029" t="s">
        <v>2403</v>
      </c>
    </row>
    <row r="2030" spans="1:8" x14ac:dyDescent="0.25">
      <c r="A2030" t="s">
        <v>317</v>
      </c>
      <c r="B2030">
        <v>2033</v>
      </c>
      <c r="C2030" t="s">
        <v>2448</v>
      </c>
      <c r="D2030" t="s">
        <v>2449</v>
      </c>
      <c r="E2030">
        <v>172.51</v>
      </c>
    </row>
    <row r="2031" spans="1:8" x14ac:dyDescent="0.25">
      <c r="A2031" t="s">
        <v>315</v>
      </c>
      <c r="B2031">
        <v>2034</v>
      </c>
      <c r="C2031" t="s">
        <v>2446</v>
      </c>
      <c r="D2031" t="s">
        <v>2447</v>
      </c>
      <c r="E2031">
        <v>172.51</v>
      </c>
    </row>
    <row r="2032" spans="1:8" x14ac:dyDescent="0.25">
      <c r="A2032" t="s">
        <v>311</v>
      </c>
      <c r="B2032">
        <v>2035</v>
      </c>
      <c r="C2032" t="s">
        <v>7754</v>
      </c>
      <c r="D2032" t="s">
        <v>7755</v>
      </c>
    </row>
    <row r="2033" spans="1:28" x14ac:dyDescent="0.25">
      <c r="A2033" t="s">
        <v>309</v>
      </c>
      <c r="B2033">
        <v>2036</v>
      </c>
      <c r="C2033" t="s">
        <v>2489</v>
      </c>
      <c r="D2033" t="s">
        <v>2490</v>
      </c>
      <c r="E2033">
        <v>182.2</v>
      </c>
    </row>
    <row r="2034" spans="1:28" x14ac:dyDescent="0.25">
      <c r="A2034" t="s">
        <v>315</v>
      </c>
      <c r="B2034">
        <v>2037</v>
      </c>
      <c r="C2034" t="s">
        <v>2493</v>
      </c>
      <c r="D2034" t="s">
        <v>2494</v>
      </c>
      <c r="E2034">
        <v>172.51</v>
      </c>
    </row>
    <row r="2035" spans="1:28" x14ac:dyDescent="0.25">
      <c r="A2035" t="s">
        <v>317</v>
      </c>
      <c r="B2035">
        <v>2038</v>
      </c>
      <c r="C2035" t="s">
        <v>2495</v>
      </c>
      <c r="D2035" t="s">
        <v>2496</v>
      </c>
      <c r="E2035">
        <v>73.275000000000006</v>
      </c>
    </row>
    <row r="2036" spans="1:28" x14ac:dyDescent="0.25">
      <c r="A2036" t="s">
        <v>319</v>
      </c>
      <c r="B2036">
        <v>2039</v>
      </c>
      <c r="C2036" t="s">
        <v>2497</v>
      </c>
      <c r="D2036" t="s">
        <v>2498</v>
      </c>
      <c r="E2036">
        <v>189.14500000000001</v>
      </c>
    </row>
    <row r="2037" spans="1:28" x14ac:dyDescent="0.25">
      <c r="A2037" t="s">
        <v>317</v>
      </c>
      <c r="B2037">
        <v>2042</v>
      </c>
      <c r="C2037" t="s">
        <v>2503</v>
      </c>
      <c r="D2037" t="s">
        <v>2504</v>
      </c>
      <c r="E2037">
        <v>175.10499999999999</v>
      </c>
    </row>
    <row r="2038" spans="1:28" x14ac:dyDescent="0.25">
      <c r="A2038" t="s">
        <v>309</v>
      </c>
      <c r="B2038">
        <v>2045</v>
      </c>
      <c r="C2038" t="s">
        <v>2513</v>
      </c>
      <c r="D2038" t="s">
        <v>2514</v>
      </c>
      <c r="E2038">
        <v>182.2</v>
      </c>
    </row>
    <row r="2039" spans="1:28" x14ac:dyDescent="0.25">
      <c r="A2039" t="s">
        <v>309</v>
      </c>
      <c r="B2039">
        <v>2046</v>
      </c>
      <c r="C2039" t="s">
        <v>2511</v>
      </c>
      <c r="D2039" t="s">
        <v>2512</v>
      </c>
      <c r="E2039">
        <v>182.1</v>
      </c>
    </row>
    <row r="2040" spans="1:28" x14ac:dyDescent="0.25">
      <c r="A2040" t="s">
        <v>317</v>
      </c>
      <c r="B2040">
        <v>2047</v>
      </c>
      <c r="C2040" t="s">
        <v>2515</v>
      </c>
      <c r="D2040" t="s">
        <v>2516</v>
      </c>
      <c r="E2040">
        <v>172.51</v>
      </c>
    </row>
    <row r="2041" spans="1:28" x14ac:dyDescent="0.25">
      <c r="A2041" t="s">
        <v>315</v>
      </c>
      <c r="B2041">
        <v>2048</v>
      </c>
      <c r="C2041" t="s">
        <v>2517</v>
      </c>
      <c r="D2041" t="s">
        <v>2518</v>
      </c>
      <c r="E2041">
        <v>172.51</v>
      </c>
    </row>
    <row r="2042" spans="1:28" x14ac:dyDescent="0.25">
      <c r="A2042" t="s">
        <v>317</v>
      </c>
      <c r="B2042">
        <v>2049</v>
      </c>
      <c r="C2042" t="s">
        <v>2519</v>
      </c>
      <c r="D2042" t="s">
        <v>2520</v>
      </c>
      <c r="E2042">
        <v>172.51</v>
      </c>
    </row>
    <row r="2043" spans="1:28" x14ac:dyDescent="0.25">
      <c r="A2043" t="s">
        <v>311</v>
      </c>
      <c r="B2043">
        <v>2050</v>
      </c>
      <c r="C2043" t="s">
        <v>2521</v>
      </c>
      <c r="D2043" t="s">
        <v>2522</v>
      </c>
      <c r="E2043">
        <v>172.51</v>
      </c>
      <c r="F2043">
        <v>175.10499999999999</v>
      </c>
      <c r="G2043">
        <v>175.3</v>
      </c>
    </row>
    <row r="2044" spans="1:28" x14ac:dyDescent="0.25">
      <c r="A2044" t="s">
        <v>309</v>
      </c>
      <c r="B2044">
        <v>2051</v>
      </c>
      <c r="C2044" t="s">
        <v>2523</v>
      </c>
      <c r="D2044" t="s">
        <v>2524</v>
      </c>
      <c r="E2044">
        <v>172.51</v>
      </c>
    </row>
    <row r="2045" spans="1:28" x14ac:dyDescent="0.25">
      <c r="A2045" t="s">
        <v>309</v>
      </c>
      <c r="B2045">
        <v>2052</v>
      </c>
      <c r="C2045" t="s">
        <v>2527</v>
      </c>
      <c r="D2045" t="s">
        <v>2528</v>
      </c>
      <c r="E2045">
        <v>133.10599999999999</v>
      </c>
      <c r="F2045">
        <v>133.108</v>
      </c>
      <c r="G2045">
        <v>133.113</v>
      </c>
      <c r="H2045">
        <v>133.11799999999999</v>
      </c>
      <c r="I2045">
        <v>133.13300000000001</v>
      </c>
      <c r="J2045">
        <v>133.136</v>
      </c>
      <c r="K2045">
        <v>133.13800000000001</v>
      </c>
      <c r="L2045">
        <v>133.14099999999999</v>
      </c>
      <c r="M2045">
        <v>133.14400000000001</v>
      </c>
      <c r="N2045">
        <v>133.14699999999999</v>
      </c>
      <c r="O2045">
        <v>133.148</v>
      </c>
      <c r="P2045">
        <v>133.149</v>
      </c>
      <c r="Q2045">
        <v>133.15</v>
      </c>
      <c r="R2045">
        <v>133.15199999999999</v>
      </c>
      <c r="S2045">
        <v>133.15299999999999</v>
      </c>
      <c r="T2045">
        <v>133.15600000000001</v>
      </c>
      <c r="U2045">
        <v>133.16</v>
      </c>
      <c r="V2045">
        <v>133.16399999999999</v>
      </c>
      <c r="W2045">
        <v>133.179</v>
      </c>
      <c r="X2045">
        <v>133.18100000000001</v>
      </c>
      <c r="Y2045">
        <v>133.184</v>
      </c>
      <c r="Z2045">
        <v>133.185</v>
      </c>
      <c r="AA2045">
        <v>133.19</v>
      </c>
      <c r="AB2045">
        <v>133.19499999999999</v>
      </c>
    </row>
    <row r="2046" spans="1:28" x14ac:dyDescent="0.25">
      <c r="A2046" t="s">
        <v>309</v>
      </c>
      <c r="B2046">
        <v>2053</v>
      </c>
      <c r="C2046" t="s">
        <v>2529</v>
      </c>
      <c r="D2046" t="s">
        <v>2530</v>
      </c>
    </row>
    <row r="2047" spans="1:28" x14ac:dyDescent="0.25">
      <c r="A2047" t="s">
        <v>317</v>
      </c>
      <c r="B2047">
        <v>2055</v>
      </c>
      <c r="C2047" t="s">
        <v>2531</v>
      </c>
      <c r="D2047" t="s">
        <v>2532</v>
      </c>
      <c r="E2047">
        <v>173.25</v>
      </c>
    </row>
    <row r="2048" spans="1:28" x14ac:dyDescent="0.25">
      <c r="A2048" t="s">
        <v>315</v>
      </c>
      <c r="B2048">
        <v>2056</v>
      </c>
      <c r="C2048" t="s">
        <v>2547</v>
      </c>
      <c r="D2048" t="s">
        <v>2548</v>
      </c>
      <c r="E2048">
        <v>172.51</v>
      </c>
    </row>
    <row r="2049" spans="1:11" x14ac:dyDescent="0.25">
      <c r="A2049" t="s">
        <v>309</v>
      </c>
      <c r="B2049">
        <v>2057</v>
      </c>
      <c r="C2049" t="s">
        <v>2551</v>
      </c>
      <c r="D2049" t="s">
        <v>2552</v>
      </c>
      <c r="E2049">
        <v>101.33</v>
      </c>
      <c r="F2049">
        <v>145.11000000000001</v>
      </c>
      <c r="G2049">
        <v>155.19999999999999</v>
      </c>
      <c r="H2049">
        <v>175.10499999999999</v>
      </c>
      <c r="I2049">
        <v>182.30410000000001</v>
      </c>
    </row>
    <row r="2050" spans="1:11" x14ac:dyDescent="0.25">
      <c r="A2050" t="s">
        <v>317</v>
      </c>
      <c r="B2050">
        <v>2058</v>
      </c>
      <c r="C2050" t="s">
        <v>2553</v>
      </c>
      <c r="D2050" t="s">
        <v>2554</v>
      </c>
      <c r="E2050">
        <v>173.14</v>
      </c>
    </row>
    <row r="2051" spans="1:11" x14ac:dyDescent="0.25">
      <c r="A2051" t="s">
        <v>315</v>
      </c>
      <c r="B2051">
        <v>2059</v>
      </c>
      <c r="C2051" t="s">
        <v>2666</v>
      </c>
      <c r="D2051" t="s">
        <v>2667</v>
      </c>
    </row>
    <row r="2052" spans="1:11" x14ac:dyDescent="0.25">
      <c r="A2052" t="s">
        <v>315</v>
      </c>
      <c r="B2052">
        <v>2060</v>
      </c>
      <c r="C2052" t="s">
        <v>2670</v>
      </c>
      <c r="D2052" t="s">
        <v>2671</v>
      </c>
    </row>
    <row r="2053" spans="1:11" x14ac:dyDescent="0.25">
      <c r="A2053" t="s">
        <v>309</v>
      </c>
      <c r="B2053">
        <v>2061</v>
      </c>
      <c r="C2053" t="s">
        <v>2690</v>
      </c>
      <c r="D2053" t="s">
        <v>2691</v>
      </c>
      <c r="E2053">
        <v>172.71</v>
      </c>
      <c r="F2053">
        <v>172.80799999999999</v>
      </c>
      <c r="G2053">
        <v>175.10499999999999</v>
      </c>
      <c r="H2053">
        <v>176.18</v>
      </c>
      <c r="I2053">
        <v>176.21</v>
      </c>
      <c r="J2053">
        <v>177.24700000000001</v>
      </c>
      <c r="K2053">
        <v>178.352</v>
      </c>
    </row>
    <row r="2054" spans="1:11" x14ac:dyDescent="0.25">
      <c r="A2054" t="s">
        <v>317</v>
      </c>
      <c r="B2054">
        <v>2062</v>
      </c>
      <c r="C2054" t="s">
        <v>2696</v>
      </c>
      <c r="D2054" t="s">
        <v>2697</v>
      </c>
      <c r="E2054">
        <v>173.315</v>
      </c>
    </row>
    <row r="2055" spans="1:11" x14ac:dyDescent="0.25">
      <c r="A2055" t="s">
        <v>317</v>
      </c>
      <c r="B2055">
        <v>2063</v>
      </c>
      <c r="C2055" t="s">
        <v>2707</v>
      </c>
      <c r="D2055" t="s">
        <v>2708</v>
      </c>
      <c r="E2055">
        <v>173.315</v>
      </c>
    </row>
    <row r="2056" spans="1:11" x14ac:dyDescent="0.25">
      <c r="A2056" t="s">
        <v>317</v>
      </c>
      <c r="B2056">
        <v>2064</v>
      </c>
      <c r="C2056" t="s">
        <v>2709</v>
      </c>
      <c r="D2056" t="s">
        <v>2710</v>
      </c>
      <c r="E2056">
        <v>173.315</v>
      </c>
    </row>
    <row r="2057" spans="1:11" x14ac:dyDescent="0.25">
      <c r="A2057" t="s">
        <v>317</v>
      </c>
      <c r="B2057">
        <v>2065</v>
      </c>
      <c r="C2057" t="s">
        <v>2705</v>
      </c>
      <c r="D2057" t="s">
        <v>2706</v>
      </c>
      <c r="E2057">
        <v>172.81</v>
      </c>
    </row>
    <row r="2058" spans="1:11" x14ac:dyDescent="0.25">
      <c r="A2058" t="s">
        <v>317</v>
      </c>
      <c r="B2058">
        <v>2066</v>
      </c>
      <c r="C2058" t="s">
        <v>2702</v>
      </c>
      <c r="D2058" t="s">
        <v>2703</v>
      </c>
    </row>
    <row r="2059" spans="1:11" x14ac:dyDescent="0.25">
      <c r="A2059" t="s">
        <v>317</v>
      </c>
      <c r="B2059">
        <v>2067</v>
      </c>
      <c r="C2059" t="s">
        <v>2698</v>
      </c>
      <c r="D2059" t="s">
        <v>2699</v>
      </c>
    </row>
    <row r="2060" spans="1:11" x14ac:dyDescent="0.25">
      <c r="A2060" t="s">
        <v>317</v>
      </c>
      <c r="B2060">
        <v>2068</v>
      </c>
      <c r="C2060" t="s">
        <v>2700</v>
      </c>
      <c r="D2060" t="s">
        <v>2701</v>
      </c>
      <c r="E2060">
        <v>178.101</v>
      </c>
    </row>
    <row r="2061" spans="1:11" x14ac:dyDescent="0.25">
      <c r="A2061" t="s">
        <v>309</v>
      </c>
      <c r="B2061">
        <v>2069</v>
      </c>
      <c r="C2061" t="s">
        <v>2725</v>
      </c>
      <c r="D2061" t="s">
        <v>2726</v>
      </c>
      <c r="E2061">
        <v>184.12950000000001</v>
      </c>
    </row>
    <row r="2062" spans="1:11" x14ac:dyDescent="0.25">
      <c r="A2062" t="s">
        <v>311</v>
      </c>
      <c r="B2062">
        <v>2070</v>
      </c>
      <c r="C2062" t="s">
        <v>2733</v>
      </c>
      <c r="D2062" t="s">
        <v>2734</v>
      </c>
    </row>
    <row r="2063" spans="1:11" x14ac:dyDescent="0.25">
      <c r="A2063" t="s">
        <v>311</v>
      </c>
      <c r="B2063">
        <v>2071</v>
      </c>
      <c r="C2063" t="s">
        <v>2948</v>
      </c>
      <c r="D2063" t="s">
        <v>2949</v>
      </c>
    </row>
    <row r="2064" spans="1:11" x14ac:dyDescent="0.25">
      <c r="A2064" t="s">
        <v>315</v>
      </c>
      <c r="B2064">
        <v>2072</v>
      </c>
      <c r="C2064" t="s">
        <v>2764</v>
      </c>
      <c r="D2064" t="s">
        <v>2765</v>
      </c>
    </row>
    <row r="2065" spans="1:6" x14ac:dyDescent="0.25">
      <c r="A2065" t="s">
        <v>311</v>
      </c>
      <c r="B2065">
        <v>2073</v>
      </c>
      <c r="C2065" t="s">
        <v>2821</v>
      </c>
      <c r="D2065" s="1" t="s">
        <v>15505</v>
      </c>
    </row>
    <row r="2066" spans="1:6" x14ac:dyDescent="0.25">
      <c r="A2066" t="s">
        <v>311</v>
      </c>
      <c r="B2066">
        <v>2074</v>
      </c>
      <c r="C2066" t="s">
        <v>2830</v>
      </c>
      <c r="D2066" t="s">
        <v>2831</v>
      </c>
    </row>
    <row r="2067" spans="1:6" x14ac:dyDescent="0.25">
      <c r="A2067" t="s">
        <v>311</v>
      </c>
      <c r="B2067">
        <v>2075</v>
      </c>
      <c r="C2067" t="s">
        <v>2834</v>
      </c>
      <c r="D2067" t="s">
        <v>2835</v>
      </c>
    </row>
    <row r="2068" spans="1:6" x14ac:dyDescent="0.25">
      <c r="A2068" t="s">
        <v>311</v>
      </c>
      <c r="B2068">
        <v>2076</v>
      </c>
      <c r="C2068" t="s">
        <v>2852</v>
      </c>
      <c r="D2068" t="s">
        <v>2853</v>
      </c>
    </row>
    <row r="2069" spans="1:6" x14ac:dyDescent="0.25">
      <c r="A2069" t="s">
        <v>315</v>
      </c>
      <c r="B2069">
        <v>2077</v>
      </c>
      <c r="C2069" t="s">
        <v>2854</v>
      </c>
      <c r="D2069" t="s">
        <v>2855</v>
      </c>
    </row>
    <row r="2070" spans="1:6" x14ac:dyDescent="0.25">
      <c r="A2070" t="s">
        <v>311</v>
      </c>
      <c r="B2070">
        <v>2078</v>
      </c>
      <c r="C2070" t="s">
        <v>2884</v>
      </c>
      <c r="D2070" t="s">
        <v>2885</v>
      </c>
    </row>
    <row r="2071" spans="1:6" x14ac:dyDescent="0.25">
      <c r="A2071" t="s">
        <v>315</v>
      </c>
      <c r="B2071">
        <v>2079</v>
      </c>
      <c r="C2071" t="s">
        <v>2904</v>
      </c>
      <c r="D2071" t="s">
        <v>2905</v>
      </c>
    </row>
    <row r="2072" spans="1:6" x14ac:dyDescent="0.25">
      <c r="A2072" t="s">
        <v>309</v>
      </c>
      <c r="B2072">
        <v>2081</v>
      </c>
      <c r="C2072" t="s">
        <v>2970</v>
      </c>
      <c r="D2072" t="s">
        <v>2971</v>
      </c>
      <c r="E2072">
        <v>172.51</v>
      </c>
    </row>
    <row r="2073" spans="1:6" x14ac:dyDescent="0.25">
      <c r="A2073" t="s">
        <v>317</v>
      </c>
      <c r="B2073">
        <v>2082</v>
      </c>
      <c r="C2073" t="s">
        <v>3006</v>
      </c>
      <c r="D2073" t="s">
        <v>3007</v>
      </c>
      <c r="E2073">
        <v>176.18</v>
      </c>
    </row>
    <row r="2074" spans="1:6" x14ac:dyDescent="0.25">
      <c r="A2074" t="s">
        <v>317</v>
      </c>
      <c r="B2074">
        <v>2083</v>
      </c>
      <c r="C2074" t="s">
        <v>3004</v>
      </c>
      <c r="D2074" t="s">
        <v>3005</v>
      </c>
      <c r="E2074">
        <v>176.18</v>
      </c>
    </row>
    <row r="2075" spans="1:6" x14ac:dyDescent="0.25">
      <c r="A2075" t="s">
        <v>317</v>
      </c>
      <c r="B2075">
        <v>2084</v>
      </c>
      <c r="C2075" t="s">
        <v>3012</v>
      </c>
      <c r="D2075" t="s">
        <v>3013</v>
      </c>
      <c r="E2075">
        <v>176.18</v>
      </c>
    </row>
    <row r="2076" spans="1:6" x14ac:dyDescent="0.25">
      <c r="A2076" t="s">
        <v>319</v>
      </c>
      <c r="B2076">
        <v>2085</v>
      </c>
      <c r="C2076" t="s">
        <v>3028</v>
      </c>
      <c r="D2076" t="s">
        <v>3029</v>
      </c>
      <c r="E2076">
        <v>81.099999999999994</v>
      </c>
      <c r="F2076">
        <v>81.3</v>
      </c>
    </row>
    <row r="2077" spans="1:6" x14ac:dyDescent="0.25">
      <c r="A2077" t="s">
        <v>309</v>
      </c>
      <c r="B2077">
        <v>2086</v>
      </c>
      <c r="C2077" t="s">
        <v>3026</v>
      </c>
      <c r="D2077" t="s">
        <v>3027</v>
      </c>
      <c r="E2077">
        <v>176.18</v>
      </c>
      <c r="F2077">
        <v>74.34</v>
      </c>
    </row>
    <row r="2078" spans="1:6" x14ac:dyDescent="0.25">
      <c r="A2078" t="s">
        <v>309</v>
      </c>
      <c r="B2078">
        <v>2087</v>
      </c>
      <c r="C2078" t="s">
        <v>3045</v>
      </c>
      <c r="D2078" t="s">
        <v>3046</v>
      </c>
      <c r="E2078">
        <v>176.18</v>
      </c>
      <c r="F2078">
        <v>82.706000000000003</v>
      </c>
    </row>
    <row r="2079" spans="1:6" x14ac:dyDescent="0.25">
      <c r="A2079" t="s">
        <v>311</v>
      </c>
      <c r="B2079">
        <v>2088</v>
      </c>
      <c r="C2079" t="s">
        <v>3047</v>
      </c>
      <c r="D2079" t="s">
        <v>3048</v>
      </c>
      <c r="E2079">
        <v>176.18</v>
      </c>
      <c r="F2079">
        <v>82.706000000000003</v>
      </c>
    </row>
    <row r="2080" spans="1:6" x14ac:dyDescent="0.25">
      <c r="A2080" t="s">
        <v>309</v>
      </c>
      <c r="B2080">
        <v>2089</v>
      </c>
      <c r="C2080" t="s">
        <v>3053</v>
      </c>
      <c r="D2080" t="s">
        <v>3054</v>
      </c>
      <c r="E2080">
        <v>182.1</v>
      </c>
    </row>
    <row r="2081" spans="1:9" x14ac:dyDescent="0.25">
      <c r="A2081" t="s">
        <v>309</v>
      </c>
      <c r="B2081">
        <v>2090</v>
      </c>
      <c r="C2081" t="s">
        <v>3055</v>
      </c>
      <c r="D2081" t="s">
        <v>3056</v>
      </c>
      <c r="E2081">
        <v>182.1</v>
      </c>
    </row>
    <row r="2082" spans="1:9" x14ac:dyDescent="0.25">
      <c r="A2082" t="s">
        <v>309</v>
      </c>
      <c r="B2082">
        <v>2091</v>
      </c>
      <c r="C2082" t="s">
        <v>3057</v>
      </c>
      <c r="D2082" t="s">
        <v>3058</v>
      </c>
      <c r="E2082">
        <v>182.2</v>
      </c>
    </row>
    <row r="2083" spans="1:9" x14ac:dyDescent="0.25">
      <c r="A2083" t="s">
        <v>309</v>
      </c>
      <c r="B2083">
        <v>2092</v>
      </c>
      <c r="C2083" t="s">
        <v>3061</v>
      </c>
      <c r="D2083" t="s">
        <v>3062</v>
      </c>
      <c r="E2083">
        <v>182.2</v>
      </c>
    </row>
    <row r="2084" spans="1:9" x14ac:dyDescent="0.25">
      <c r="A2084" t="s">
        <v>309</v>
      </c>
      <c r="B2084">
        <v>2093</v>
      </c>
      <c r="C2084" t="s">
        <v>3063</v>
      </c>
      <c r="D2084" t="s">
        <v>3064</v>
      </c>
      <c r="E2084">
        <v>182.2</v>
      </c>
    </row>
    <row r="2085" spans="1:9" x14ac:dyDescent="0.25">
      <c r="A2085" t="s">
        <v>309</v>
      </c>
      <c r="B2085">
        <v>2094</v>
      </c>
      <c r="C2085" t="s">
        <v>3059</v>
      </c>
      <c r="D2085" t="s">
        <v>3060</v>
      </c>
      <c r="E2085">
        <v>101.22</v>
      </c>
      <c r="F2085">
        <v>182.1</v>
      </c>
    </row>
    <row r="2086" spans="1:9" x14ac:dyDescent="0.25">
      <c r="A2086" t="s">
        <v>309</v>
      </c>
      <c r="B2086">
        <v>2095</v>
      </c>
      <c r="C2086" t="s">
        <v>3067</v>
      </c>
      <c r="D2086" t="s">
        <v>3068</v>
      </c>
      <c r="E2086">
        <v>175.10499999999999</v>
      </c>
      <c r="F2086">
        <v>176.17</v>
      </c>
      <c r="G2086">
        <v>184.12970000000001</v>
      </c>
    </row>
    <row r="2087" spans="1:9" x14ac:dyDescent="0.25">
      <c r="A2087" t="s">
        <v>317</v>
      </c>
      <c r="B2087">
        <v>2096</v>
      </c>
      <c r="C2087" t="s">
        <v>3069</v>
      </c>
      <c r="D2087" t="s">
        <v>3070</v>
      </c>
      <c r="E2087">
        <v>184.12979999999999</v>
      </c>
    </row>
    <row r="2088" spans="1:9" x14ac:dyDescent="0.25">
      <c r="A2088" t="s">
        <v>309</v>
      </c>
      <c r="B2088">
        <v>2097</v>
      </c>
      <c r="C2088" t="s">
        <v>3071</v>
      </c>
      <c r="D2088" t="s">
        <v>3072</v>
      </c>
      <c r="E2088">
        <v>176.17</v>
      </c>
      <c r="F2088">
        <v>178.3297</v>
      </c>
      <c r="G2088">
        <v>186.13</v>
      </c>
      <c r="H2088">
        <v>522.94000000000005</v>
      </c>
      <c r="I2088">
        <v>73.349999999999994</v>
      </c>
    </row>
    <row r="2089" spans="1:9" x14ac:dyDescent="0.25">
      <c r="A2089" t="s">
        <v>317</v>
      </c>
      <c r="B2089">
        <v>2098</v>
      </c>
      <c r="C2089" t="s">
        <v>3073</v>
      </c>
      <c r="D2089" t="s">
        <v>3074</v>
      </c>
    </row>
    <row r="2090" spans="1:9" x14ac:dyDescent="0.25">
      <c r="A2090" t="s">
        <v>309</v>
      </c>
      <c r="B2090">
        <v>2099</v>
      </c>
      <c r="C2090" t="s">
        <v>3075</v>
      </c>
      <c r="D2090" t="s">
        <v>3076</v>
      </c>
      <c r="E2090">
        <v>184.1301</v>
      </c>
      <c r="F2090">
        <v>582.79999999999995</v>
      </c>
    </row>
    <row r="2091" spans="1:9" x14ac:dyDescent="0.25">
      <c r="A2091" t="s">
        <v>309</v>
      </c>
      <c r="B2091">
        <v>2100</v>
      </c>
      <c r="C2091" t="s">
        <v>3077</v>
      </c>
      <c r="D2091" t="s">
        <v>3078</v>
      </c>
      <c r="E2091">
        <v>184.13040000000001</v>
      </c>
      <c r="F2091">
        <v>582.79999999999995</v>
      </c>
    </row>
    <row r="2092" spans="1:9" x14ac:dyDescent="0.25">
      <c r="A2092" t="s">
        <v>315</v>
      </c>
      <c r="B2092">
        <v>2101</v>
      </c>
      <c r="C2092" t="s">
        <v>3079</v>
      </c>
      <c r="D2092" t="s">
        <v>3080</v>
      </c>
    </row>
    <row r="2093" spans="1:9" x14ac:dyDescent="0.25">
      <c r="A2093" t="s">
        <v>309</v>
      </c>
      <c r="B2093">
        <v>2102</v>
      </c>
      <c r="C2093" t="s">
        <v>3081</v>
      </c>
      <c r="D2093" t="s">
        <v>3082</v>
      </c>
      <c r="E2093">
        <v>184.13069999999999</v>
      </c>
      <c r="F2093">
        <v>582.79999999999995</v>
      </c>
    </row>
    <row r="2094" spans="1:9" x14ac:dyDescent="0.25">
      <c r="A2094" t="s">
        <v>309</v>
      </c>
      <c r="B2094">
        <v>2103</v>
      </c>
      <c r="C2094" t="s">
        <v>3083</v>
      </c>
      <c r="D2094" t="s">
        <v>3084</v>
      </c>
    </row>
    <row r="2095" spans="1:9" x14ac:dyDescent="0.25">
      <c r="A2095" t="s">
        <v>317</v>
      </c>
      <c r="B2095">
        <v>2104</v>
      </c>
      <c r="C2095" t="s">
        <v>3085</v>
      </c>
      <c r="D2095" t="s">
        <v>3086</v>
      </c>
      <c r="E2095" t="s">
        <v>15855</v>
      </c>
    </row>
    <row r="2096" spans="1:9" x14ac:dyDescent="0.25">
      <c r="A2096" t="s">
        <v>317</v>
      </c>
      <c r="B2096">
        <v>2105</v>
      </c>
      <c r="C2096" t="s">
        <v>3089</v>
      </c>
      <c r="D2096" t="s">
        <v>3090</v>
      </c>
      <c r="E2096" t="s">
        <v>15856</v>
      </c>
    </row>
    <row r="2097" spans="1:9" x14ac:dyDescent="0.25">
      <c r="A2097" t="s">
        <v>309</v>
      </c>
      <c r="B2097">
        <v>2106</v>
      </c>
      <c r="C2097" t="s">
        <v>3091</v>
      </c>
      <c r="D2097" t="s">
        <v>3092</v>
      </c>
      <c r="E2097">
        <v>172.35</v>
      </c>
      <c r="F2097" t="s">
        <v>15857</v>
      </c>
    </row>
    <row r="2098" spans="1:9" x14ac:dyDescent="0.25">
      <c r="A2098" t="s">
        <v>309</v>
      </c>
      <c r="B2098">
        <v>2107</v>
      </c>
      <c r="C2098" t="s">
        <v>3093</v>
      </c>
      <c r="D2098" s="1" t="s">
        <v>15472</v>
      </c>
      <c r="E2098">
        <v>182.8</v>
      </c>
      <c r="F2098">
        <v>184.13079999999999</v>
      </c>
      <c r="G2098">
        <v>73.16</v>
      </c>
    </row>
    <row r="2099" spans="1:9" x14ac:dyDescent="0.25">
      <c r="A2099" t="s">
        <v>309</v>
      </c>
      <c r="B2099">
        <v>2108</v>
      </c>
      <c r="C2099" t="s">
        <v>3096</v>
      </c>
      <c r="D2099" t="s">
        <v>3097</v>
      </c>
      <c r="E2099">
        <v>184.1311</v>
      </c>
      <c r="F2099">
        <v>73.165000000000006</v>
      </c>
    </row>
    <row r="2100" spans="1:9" x14ac:dyDescent="0.25">
      <c r="A2100" t="s">
        <v>317</v>
      </c>
      <c r="B2100">
        <v>2109</v>
      </c>
      <c r="C2100" t="s">
        <v>3098</v>
      </c>
      <c r="D2100" t="s">
        <v>3099</v>
      </c>
    </row>
    <row r="2101" spans="1:9" x14ac:dyDescent="0.25">
      <c r="A2101" t="s">
        <v>309</v>
      </c>
      <c r="B2101">
        <v>2110</v>
      </c>
      <c r="C2101" t="s">
        <v>3100</v>
      </c>
      <c r="D2101" t="s">
        <v>3101</v>
      </c>
      <c r="E2101">
        <v>184.13149999999999</v>
      </c>
    </row>
    <row r="2102" spans="1:9" x14ac:dyDescent="0.25">
      <c r="A2102" t="s">
        <v>309</v>
      </c>
      <c r="B2102">
        <v>2111</v>
      </c>
      <c r="C2102" t="s">
        <v>3102</v>
      </c>
      <c r="D2102" t="s">
        <v>3103</v>
      </c>
      <c r="E2102">
        <v>184.13159999999999</v>
      </c>
    </row>
    <row r="2103" spans="1:9" x14ac:dyDescent="0.25">
      <c r="A2103" t="s">
        <v>309</v>
      </c>
      <c r="B2103">
        <v>2112</v>
      </c>
      <c r="C2103" t="s">
        <v>3106</v>
      </c>
      <c r="D2103" t="s">
        <v>3107</v>
      </c>
      <c r="E2103">
        <v>172.51</v>
      </c>
    </row>
    <row r="2104" spans="1:9" x14ac:dyDescent="0.25">
      <c r="A2104" t="s">
        <v>309</v>
      </c>
      <c r="B2104">
        <v>2113</v>
      </c>
      <c r="C2104" t="s">
        <v>3108</v>
      </c>
      <c r="D2104" t="s">
        <v>3109</v>
      </c>
      <c r="E2104">
        <v>176.17</v>
      </c>
      <c r="F2104">
        <v>176.18</v>
      </c>
      <c r="G2104">
        <v>176.21</v>
      </c>
      <c r="H2104">
        <v>177.28</v>
      </c>
      <c r="I2104">
        <v>186.1551</v>
      </c>
    </row>
    <row r="2105" spans="1:9" x14ac:dyDescent="0.25">
      <c r="A2105" t="s">
        <v>309</v>
      </c>
      <c r="B2105">
        <v>2116</v>
      </c>
      <c r="C2105" t="s">
        <v>3126</v>
      </c>
      <c r="D2105" t="s">
        <v>3127</v>
      </c>
    </row>
    <row r="2106" spans="1:9" x14ac:dyDescent="0.25">
      <c r="A2106" t="s">
        <v>317</v>
      </c>
      <c r="B2106">
        <v>2117</v>
      </c>
      <c r="C2106" t="s">
        <v>3130</v>
      </c>
      <c r="D2106" t="s">
        <v>3131</v>
      </c>
    </row>
    <row r="2107" spans="1:9" x14ac:dyDescent="0.25">
      <c r="A2107" t="s">
        <v>309</v>
      </c>
      <c r="B2107">
        <v>2118</v>
      </c>
      <c r="C2107" t="s">
        <v>3132</v>
      </c>
      <c r="D2107" t="s">
        <v>3133</v>
      </c>
    </row>
    <row r="2108" spans="1:9" x14ac:dyDescent="0.25">
      <c r="A2108" t="s">
        <v>309</v>
      </c>
      <c r="B2108">
        <v>2119</v>
      </c>
      <c r="C2108" t="s">
        <v>3138</v>
      </c>
      <c r="D2108" t="s">
        <v>3139</v>
      </c>
      <c r="E2108">
        <v>172.655</v>
      </c>
      <c r="F2108">
        <v>172.66</v>
      </c>
    </row>
    <row r="2109" spans="1:9" x14ac:dyDescent="0.25">
      <c r="A2109" t="s">
        <v>317</v>
      </c>
      <c r="B2109">
        <v>2120</v>
      </c>
      <c r="C2109" t="s">
        <v>3140</v>
      </c>
      <c r="D2109" t="s">
        <v>3141</v>
      </c>
      <c r="E2109">
        <v>172.66</v>
      </c>
    </row>
    <row r="2110" spans="1:9" x14ac:dyDescent="0.25">
      <c r="A2110" t="s">
        <v>317</v>
      </c>
      <c r="B2110">
        <v>2121</v>
      </c>
      <c r="C2110" t="s">
        <v>3144</v>
      </c>
      <c r="D2110" t="s">
        <v>3145</v>
      </c>
      <c r="E2110">
        <v>172.66</v>
      </c>
    </row>
    <row r="2111" spans="1:9" x14ac:dyDescent="0.25">
      <c r="A2111" t="s">
        <v>317</v>
      </c>
      <c r="B2111">
        <v>2122</v>
      </c>
      <c r="C2111" t="s">
        <v>3146</v>
      </c>
      <c r="D2111" t="s">
        <v>3147</v>
      </c>
      <c r="E2111">
        <v>172.66</v>
      </c>
    </row>
    <row r="2112" spans="1:9" x14ac:dyDescent="0.25">
      <c r="A2112" t="s">
        <v>317</v>
      </c>
      <c r="B2112">
        <v>2123</v>
      </c>
      <c r="C2112" t="s">
        <v>3148</v>
      </c>
      <c r="D2112" t="s">
        <v>3149</v>
      </c>
      <c r="E2112">
        <v>172.66</v>
      </c>
    </row>
    <row r="2113" spans="1:11" x14ac:dyDescent="0.25">
      <c r="A2113" t="s">
        <v>317</v>
      </c>
      <c r="B2113">
        <v>2124</v>
      </c>
      <c r="C2113" t="s">
        <v>3206</v>
      </c>
      <c r="D2113" t="s">
        <v>3207</v>
      </c>
      <c r="E2113">
        <v>173.14500000000001</v>
      </c>
    </row>
    <row r="2114" spans="1:11" x14ac:dyDescent="0.25">
      <c r="A2114" t="s">
        <v>317</v>
      </c>
      <c r="B2114">
        <v>2125</v>
      </c>
      <c r="C2114" t="s">
        <v>3208</v>
      </c>
      <c r="D2114" t="s">
        <v>3209</v>
      </c>
      <c r="E2114">
        <v>172.51</v>
      </c>
    </row>
    <row r="2115" spans="1:11" x14ac:dyDescent="0.25">
      <c r="A2115" t="s">
        <v>309</v>
      </c>
      <c r="B2115">
        <v>2126</v>
      </c>
      <c r="C2115" t="s">
        <v>3210</v>
      </c>
      <c r="D2115" t="s">
        <v>3211</v>
      </c>
      <c r="E2115">
        <v>182.1</v>
      </c>
    </row>
    <row r="2116" spans="1:11" x14ac:dyDescent="0.25">
      <c r="A2116" t="s">
        <v>309</v>
      </c>
      <c r="B2116">
        <v>2127</v>
      </c>
      <c r="C2116" t="s">
        <v>3212</v>
      </c>
      <c r="D2116" t="s">
        <v>3213</v>
      </c>
      <c r="E2116">
        <v>182.2</v>
      </c>
    </row>
    <row r="2117" spans="1:11" x14ac:dyDescent="0.25">
      <c r="A2117" t="s">
        <v>315</v>
      </c>
      <c r="B2117">
        <v>2128</v>
      </c>
      <c r="C2117" t="s">
        <v>3214</v>
      </c>
      <c r="D2117" t="s">
        <v>3215</v>
      </c>
      <c r="E2117">
        <v>182.2</v>
      </c>
    </row>
    <row r="2118" spans="1:11" x14ac:dyDescent="0.25">
      <c r="A2118" t="s">
        <v>311</v>
      </c>
      <c r="B2118">
        <v>2129</v>
      </c>
      <c r="C2118" t="s">
        <v>3216</v>
      </c>
      <c r="D2118" t="s">
        <v>3217</v>
      </c>
      <c r="E2118">
        <v>172.51</v>
      </c>
    </row>
    <row r="2119" spans="1:11" x14ac:dyDescent="0.25">
      <c r="A2119" t="s">
        <v>309</v>
      </c>
      <c r="B2119">
        <v>2130</v>
      </c>
      <c r="C2119" t="s">
        <v>3218</v>
      </c>
      <c r="D2119" t="s">
        <v>3219</v>
      </c>
      <c r="E2119">
        <v>172.51</v>
      </c>
    </row>
    <row r="2120" spans="1:11" x14ac:dyDescent="0.25">
      <c r="A2120" t="s">
        <v>311</v>
      </c>
      <c r="B2120">
        <v>2131</v>
      </c>
      <c r="C2120" t="s">
        <v>3220</v>
      </c>
      <c r="D2120" t="s">
        <v>3221</v>
      </c>
      <c r="E2120">
        <v>172.51</v>
      </c>
    </row>
    <row r="2121" spans="1:11" x14ac:dyDescent="0.25">
      <c r="A2121" t="s">
        <v>309</v>
      </c>
      <c r="B2121">
        <v>2132</v>
      </c>
      <c r="C2121" t="s">
        <v>3224</v>
      </c>
      <c r="D2121" t="s">
        <v>3225</v>
      </c>
      <c r="E2121">
        <v>101.22</v>
      </c>
      <c r="F2121">
        <v>139.11000000000001</v>
      </c>
      <c r="G2121">
        <v>139.15</v>
      </c>
      <c r="H2121">
        <v>155.19399999999999</v>
      </c>
      <c r="I2121">
        <v>155.19999999999999</v>
      </c>
      <c r="J2121">
        <v>172.26</v>
      </c>
      <c r="K2121">
        <v>184.1317</v>
      </c>
    </row>
    <row r="2122" spans="1:11" x14ac:dyDescent="0.25">
      <c r="A2122" t="s">
        <v>309</v>
      </c>
      <c r="B2122">
        <v>2133</v>
      </c>
      <c r="C2122" t="s">
        <v>3228</v>
      </c>
      <c r="D2122" t="s">
        <v>3229</v>
      </c>
      <c r="E2122">
        <v>184.1317</v>
      </c>
    </row>
    <row r="2123" spans="1:11" x14ac:dyDescent="0.25">
      <c r="A2123" t="s">
        <v>309</v>
      </c>
      <c r="B2123">
        <v>2134</v>
      </c>
      <c r="C2123" t="s">
        <v>3230</v>
      </c>
      <c r="D2123" t="s">
        <v>3231</v>
      </c>
      <c r="E2123">
        <v>133.178</v>
      </c>
      <c r="F2123">
        <v>133.179</v>
      </c>
      <c r="G2123">
        <v>172.23</v>
      </c>
      <c r="H2123">
        <v>172.255</v>
      </c>
      <c r="I2123">
        <v>172.28</v>
      </c>
      <c r="J2123">
        <v>182.7</v>
      </c>
    </row>
    <row r="2124" spans="1:11" x14ac:dyDescent="0.25">
      <c r="A2124" t="s">
        <v>309</v>
      </c>
      <c r="B2124">
        <v>2135</v>
      </c>
      <c r="C2124" t="s">
        <v>3234</v>
      </c>
      <c r="D2124" t="s">
        <v>3235</v>
      </c>
      <c r="E2124">
        <v>172.51</v>
      </c>
    </row>
    <row r="2125" spans="1:11" x14ac:dyDescent="0.25">
      <c r="A2125" t="s">
        <v>311</v>
      </c>
      <c r="B2125">
        <v>2136</v>
      </c>
      <c r="C2125" t="s">
        <v>3236</v>
      </c>
      <c r="D2125" t="s">
        <v>3237</v>
      </c>
      <c r="E2125">
        <v>172.51</v>
      </c>
    </row>
    <row r="2126" spans="1:11" x14ac:dyDescent="0.25">
      <c r="A2126" t="s">
        <v>309</v>
      </c>
      <c r="B2126">
        <v>2137</v>
      </c>
      <c r="C2126" t="s">
        <v>3238</v>
      </c>
      <c r="D2126" t="s">
        <v>3239</v>
      </c>
      <c r="E2126">
        <v>172.51</v>
      </c>
    </row>
    <row r="2127" spans="1:11" x14ac:dyDescent="0.25">
      <c r="A2127" t="s">
        <v>309</v>
      </c>
      <c r="B2127">
        <v>2138</v>
      </c>
      <c r="C2127" t="s">
        <v>3240</v>
      </c>
      <c r="D2127" t="s">
        <v>3241</v>
      </c>
      <c r="E2127">
        <v>172.51</v>
      </c>
    </row>
    <row r="2128" spans="1:11" x14ac:dyDescent="0.25">
      <c r="A2128" t="s">
        <v>317</v>
      </c>
      <c r="B2128">
        <v>2139</v>
      </c>
      <c r="C2128" t="s">
        <v>3248</v>
      </c>
      <c r="D2128" t="s">
        <v>3249</v>
      </c>
      <c r="E2128">
        <v>182.2</v>
      </c>
    </row>
    <row r="2129" spans="1:7" x14ac:dyDescent="0.25">
      <c r="A2129" t="s">
        <v>309</v>
      </c>
      <c r="B2129">
        <v>2140</v>
      </c>
      <c r="C2129" t="s">
        <v>3250</v>
      </c>
      <c r="D2129" t="s">
        <v>3251</v>
      </c>
      <c r="E2129">
        <v>182.2</v>
      </c>
    </row>
    <row r="2130" spans="1:7" x14ac:dyDescent="0.25">
      <c r="A2130" t="s">
        <v>317</v>
      </c>
      <c r="B2130">
        <v>2141</v>
      </c>
      <c r="C2130" t="s">
        <v>3252</v>
      </c>
      <c r="D2130" t="s">
        <v>3253</v>
      </c>
      <c r="E2130">
        <v>182.2</v>
      </c>
    </row>
    <row r="2131" spans="1:7" x14ac:dyDescent="0.25">
      <c r="A2131" t="s">
        <v>309</v>
      </c>
      <c r="B2131">
        <v>2142</v>
      </c>
      <c r="C2131" t="s">
        <v>3254</v>
      </c>
      <c r="D2131" t="s">
        <v>3255</v>
      </c>
      <c r="E2131">
        <v>182.2</v>
      </c>
    </row>
    <row r="2132" spans="1:7" x14ac:dyDescent="0.25">
      <c r="A2132" t="s">
        <v>317</v>
      </c>
      <c r="B2132">
        <v>2143</v>
      </c>
      <c r="C2132" t="s">
        <v>3246</v>
      </c>
      <c r="D2132" t="s">
        <v>3247</v>
      </c>
      <c r="E2132">
        <v>182.1</v>
      </c>
    </row>
    <row r="2133" spans="1:7" x14ac:dyDescent="0.25">
      <c r="A2133" t="s">
        <v>309</v>
      </c>
      <c r="B2133">
        <v>2144</v>
      </c>
      <c r="C2133" t="s">
        <v>3256</v>
      </c>
      <c r="D2133" t="s">
        <v>3257</v>
      </c>
      <c r="E2133">
        <v>182.2</v>
      </c>
    </row>
    <row r="2134" spans="1:7" x14ac:dyDescent="0.25">
      <c r="A2134" t="s">
        <v>317</v>
      </c>
      <c r="B2134">
        <v>2145</v>
      </c>
      <c r="C2134" t="s">
        <v>3290</v>
      </c>
      <c r="D2134" t="s">
        <v>3291</v>
      </c>
      <c r="E2134">
        <v>172.51</v>
      </c>
    </row>
    <row r="2135" spans="1:7" x14ac:dyDescent="0.25">
      <c r="A2135" t="s">
        <v>317</v>
      </c>
      <c r="B2135">
        <v>2146</v>
      </c>
      <c r="C2135" t="s">
        <v>3288</v>
      </c>
      <c r="D2135" t="s">
        <v>3289</v>
      </c>
      <c r="E2135">
        <v>172.51</v>
      </c>
    </row>
    <row r="2136" spans="1:7" x14ac:dyDescent="0.25">
      <c r="A2136" t="s">
        <v>317</v>
      </c>
      <c r="B2136">
        <v>2147</v>
      </c>
      <c r="C2136" t="s">
        <v>3286</v>
      </c>
      <c r="D2136" t="s">
        <v>3287</v>
      </c>
      <c r="E2136">
        <v>172.51</v>
      </c>
    </row>
    <row r="2137" spans="1:7" x14ac:dyDescent="0.25">
      <c r="A2137" t="s">
        <v>317</v>
      </c>
      <c r="B2137">
        <v>2148</v>
      </c>
      <c r="C2137" t="s">
        <v>3292</v>
      </c>
      <c r="D2137" t="s">
        <v>3293</v>
      </c>
      <c r="E2137">
        <v>172.51</v>
      </c>
    </row>
    <row r="2138" spans="1:7" x14ac:dyDescent="0.25">
      <c r="A2138" t="s">
        <v>309</v>
      </c>
      <c r="B2138">
        <v>2149</v>
      </c>
      <c r="C2138" t="s">
        <v>3294</v>
      </c>
      <c r="D2138" t="s">
        <v>3295</v>
      </c>
      <c r="E2138">
        <v>184.13329999999999</v>
      </c>
    </row>
    <row r="2139" spans="1:7" x14ac:dyDescent="0.25">
      <c r="A2139" t="s">
        <v>309</v>
      </c>
      <c r="B2139">
        <v>2150</v>
      </c>
      <c r="C2139" t="s">
        <v>3300</v>
      </c>
      <c r="D2139" t="s">
        <v>3301</v>
      </c>
      <c r="E2139">
        <v>182.2</v>
      </c>
    </row>
    <row r="2140" spans="1:7" x14ac:dyDescent="0.25">
      <c r="A2140" t="s">
        <v>309</v>
      </c>
      <c r="B2140">
        <v>2151</v>
      </c>
      <c r="C2140" t="s">
        <v>3302</v>
      </c>
      <c r="D2140" s="1" t="s">
        <v>15520</v>
      </c>
      <c r="E2140">
        <v>182.2</v>
      </c>
    </row>
    <row r="2141" spans="1:7" x14ac:dyDescent="0.25">
      <c r="A2141" t="s">
        <v>309</v>
      </c>
      <c r="B2141">
        <v>2152</v>
      </c>
      <c r="C2141" t="s">
        <v>3303</v>
      </c>
      <c r="D2141" t="s">
        <v>3304</v>
      </c>
      <c r="E2141">
        <v>182.2</v>
      </c>
    </row>
    <row r="2142" spans="1:7" x14ac:dyDescent="0.25">
      <c r="A2142" t="s">
        <v>309</v>
      </c>
      <c r="B2142">
        <v>2153</v>
      </c>
      <c r="C2142" t="s">
        <v>3298</v>
      </c>
      <c r="D2142" t="s">
        <v>3299</v>
      </c>
      <c r="E2142">
        <v>101.22</v>
      </c>
      <c r="F2142">
        <v>182.1</v>
      </c>
    </row>
    <row r="2143" spans="1:7" x14ac:dyDescent="0.25">
      <c r="A2143" t="s">
        <v>317</v>
      </c>
      <c r="B2143">
        <v>2154</v>
      </c>
      <c r="C2143" t="s">
        <v>3305</v>
      </c>
      <c r="D2143" t="s">
        <v>3306</v>
      </c>
    </row>
    <row r="2144" spans="1:7" x14ac:dyDescent="0.25">
      <c r="A2144" t="s">
        <v>309</v>
      </c>
      <c r="B2144">
        <v>2155</v>
      </c>
      <c r="C2144" t="s">
        <v>3307</v>
      </c>
      <c r="D2144" t="s">
        <v>3308</v>
      </c>
      <c r="E2144">
        <v>133.12899999999999</v>
      </c>
      <c r="F2144">
        <v>155.12</v>
      </c>
      <c r="G2144">
        <v>184.1318</v>
      </c>
    </row>
    <row r="2145" spans="1:15" x14ac:dyDescent="0.25">
      <c r="A2145" t="s">
        <v>317</v>
      </c>
      <c r="B2145">
        <v>2156</v>
      </c>
      <c r="C2145" t="s">
        <v>3313</v>
      </c>
      <c r="D2145" t="s">
        <v>3314</v>
      </c>
      <c r="E2145">
        <v>184.13720000000001</v>
      </c>
    </row>
    <row r="2146" spans="1:15" x14ac:dyDescent="0.25">
      <c r="A2146" t="s">
        <v>317</v>
      </c>
      <c r="B2146">
        <v>2157</v>
      </c>
      <c r="C2146" t="s">
        <v>3315</v>
      </c>
      <c r="D2146" t="s">
        <v>3316</v>
      </c>
    </row>
    <row r="2147" spans="1:15" x14ac:dyDescent="0.25">
      <c r="A2147" t="s">
        <v>317</v>
      </c>
      <c r="B2147">
        <v>2158</v>
      </c>
      <c r="C2147" t="s">
        <v>3317</v>
      </c>
      <c r="D2147" t="s">
        <v>3318</v>
      </c>
      <c r="E2147">
        <v>184.13720000000001</v>
      </c>
    </row>
    <row r="2148" spans="1:15" x14ac:dyDescent="0.25">
      <c r="A2148" t="s">
        <v>317</v>
      </c>
      <c r="B2148">
        <v>2159</v>
      </c>
      <c r="C2148" t="s">
        <v>3319</v>
      </c>
      <c r="D2148" t="s">
        <v>3320</v>
      </c>
      <c r="E2148">
        <v>184.13720000000001</v>
      </c>
    </row>
    <row r="2149" spans="1:15" x14ac:dyDescent="0.25">
      <c r="A2149" t="s">
        <v>317</v>
      </c>
      <c r="B2149">
        <v>2160</v>
      </c>
      <c r="C2149" t="s">
        <v>3321</v>
      </c>
      <c r="D2149" t="s">
        <v>3322</v>
      </c>
      <c r="E2149">
        <v>184.13720000000001</v>
      </c>
    </row>
    <row r="2150" spans="1:15" x14ac:dyDescent="0.25">
      <c r="A2150" t="s">
        <v>317</v>
      </c>
      <c r="B2150">
        <v>2161</v>
      </c>
      <c r="C2150" t="s">
        <v>3323</v>
      </c>
      <c r="D2150" t="s">
        <v>3324</v>
      </c>
      <c r="E2150">
        <v>160.10499999999999</v>
      </c>
      <c r="F2150">
        <v>160.14500000000001</v>
      </c>
      <c r="G2150">
        <v>160.185</v>
      </c>
    </row>
    <row r="2151" spans="1:15" x14ac:dyDescent="0.25">
      <c r="A2151" t="s">
        <v>317</v>
      </c>
      <c r="B2151">
        <v>2162</v>
      </c>
      <c r="C2151" t="s">
        <v>3325</v>
      </c>
      <c r="D2151" t="s">
        <v>3326</v>
      </c>
    </row>
    <row r="2152" spans="1:15" x14ac:dyDescent="0.25">
      <c r="A2152" t="s">
        <v>317</v>
      </c>
      <c r="B2152">
        <v>2163</v>
      </c>
      <c r="C2152" t="s">
        <v>3327</v>
      </c>
      <c r="D2152" t="s">
        <v>3328</v>
      </c>
    </row>
    <row r="2153" spans="1:15" x14ac:dyDescent="0.25">
      <c r="A2153" t="s">
        <v>317</v>
      </c>
      <c r="B2153">
        <v>2164</v>
      </c>
      <c r="C2153" t="s">
        <v>3331</v>
      </c>
      <c r="D2153" t="s">
        <v>3332</v>
      </c>
    </row>
    <row r="2154" spans="1:15" x14ac:dyDescent="0.25">
      <c r="A2154" t="s">
        <v>317</v>
      </c>
      <c r="B2154">
        <v>2165</v>
      </c>
      <c r="C2154" t="s">
        <v>3333</v>
      </c>
      <c r="D2154" t="s">
        <v>3334</v>
      </c>
    </row>
    <row r="2155" spans="1:15" x14ac:dyDescent="0.25">
      <c r="A2155" t="s">
        <v>317</v>
      </c>
      <c r="B2155">
        <v>2166</v>
      </c>
      <c r="C2155" t="s">
        <v>3335</v>
      </c>
      <c r="D2155" t="s">
        <v>3336</v>
      </c>
    </row>
    <row r="2156" spans="1:15" x14ac:dyDescent="0.25">
      <c r="A2156" t="s">
        <v>317</v>
      </c>
      <c r="B2156">
        <v>2167</v>
      </c>
      <c r="C2156" t="s">
        <v>3347</v>
      </c>
      <c r="D2156" t="s">
        <v>3348</v>
      </c>
      <c r="E2156">
        <v>139.11000000000001</v>
      </c>
      <c r="F2156">
        <v>139.12</v>
      </c>
      <c r="G2156">
        <v>139.125</v>
      </c>
      <c r="H2156">
        <v>139.13999999999999</v>
      </c>
      <c r="I2156">
        <v>139.15</v>
      </c>
    </row>
    <row r="2157" spans="1:15" x14ac:dyDescent="0.25">
      <c r="A2157" t="s">
        <v>309</v>
      </c>
      <c r="B2157">
        <v>2168</v>
      </c>
      <c r="C2157" t="s">
        <v>3349</v>
      </c>
      <c r="D2157" t="s">
        <v>3350</v>
      </c>
      <c r="E2157">
        <v>169.17500000000001</v>
      </c>
      <c r="F2157">
        <v>172.81100000000001</v>
      </c>
      <c r="G2157">
        <v>175.3</v>
      </c>
      <c r="H2157">
        <v>175.32</v>
      </c>
      <c r="I2157">
        <v>176.21</v>
      </c>
      <c r="J2157">
        <v>177.13900000000001</v>
      </c>
      <c r="K2157">
        <v>177.24199999999999</v>
      </c>
      <c r="L2157">
        <v>177.28</v>
      </c>
      <c r="M2157">
        <v>178.35</v>
      </c>
      <c r="N2157">
        <v>182.13200000000001</v>
      </c>
      <c r="O2157">
        <v>182.9</v>
      </c>
    </row>
    <row r="2158" spans="1:15" x14ac:dyDescent="0.25">
      <c r="A2158" t="s">
        <v>309</v>
      </c>
      <c r="B2158">
        <v>2169</v>
      </c>
      <c r="C2158" t="s">
        <v>3351</v>
      </c>
      <c r="D2158" t="s">
        <v>3352</v>
      </c>
      <c r="E2158">
        <v>172.86600000000001</v>
      </c>
      <c r="F2158">
        <v>178.35</v>
      </c>
    </row>
    <row r="2159" spans="1:15" x14ac:dyDescent="0.25">
      <c r="A2159" t="s">
        <v>309</v>
      </c>
      <c r="B2159">
        <v>2170</v>
      </c>
      <c r="C2159" t="s">
        <v>3365</v>
      </c>
      <c r="D2159" t="s">
        <v>3366</v>
      </c>
      <c r="E2159">
        <v>172.852</v>
      </c>
    </row>
    <row r="2160" spans="1:15" x14ac:dyDescent="0.25">
      <c r="A2160" t="s">
        <v>311</v>
      </c>
      <c r="B2160">
        <v>2171</v>
      </c>
      <c r="C2160" t="s">
        <v>3353</v>
      </c>
      <c r="D2160" t="s">
        <v>3354</v>
      </c>
      <c r="E2160">
        <v>184.19030000000001</v>
      </c>
    </row>
    <row r="2161" spans="1:12" x14ac:dyDescent="0.25">
      <c r="A2161" t="s">
        <v>317</v>
      </c>
      <c r="B2161">
        <v>2172</v>
      </c>
      <c r="C2161" t="s">
        <v>3355</v>
      </c>
      <c r="D2161" t="s">
        <v>3356</v>
      </c>
      <c r="E2161">
        <v>184.1328</v>
      </c>
    </row>
    <row r="2162" spans="1:12" x14ac:dyDescent="0.25">
      <c r="A2162" t="s">
        <v>315</v>
      </c>
      <c r="B2162">
        <v>2173</v>
      </c>
      <c r="C2162" t="s">
        <v>3357</v>
      </c>
      <c r="D2162" t="s">
        <v>3358</v>
      </c>
    </row>
    <row r="2163" spans="1:12" x14ac:dyDescent="0.25">
      <c r="A2163" t="s">
        <v>315</v>
      </c>
      <c r="B2163">
        <v>2174</v>
      </c>
      <c r="C2163" t="s">
        <v>3359</v>
      </c>
      <c r="D2163" t="s">
        <v>3360</v>
      </c>
    </row>
    <row r="2164" spans="1:12" x14ac:dyDescent="0.25">
      <c r="A2164" t="s">
        <v>317</v>
      </c>
      <c r="B2164">
        <v>2175</v>
      </c>
      <c r="C2164" t="s">
        <v>3363</v>
      </c>
      <c r="D2164" t="s">
        <v>3364</v>
      </c>
      <c r="E2164">
        <v>172.852</v>
      </c>
    </row>
    <row r="2165" spans="1:12" x14ac:dyDescent="0.25">
      <c r="A2165" t="s">
        <v>309</v>
      </c>
      <c r="B2165">
        <v>2176</v>
      </c>
      <c r="C2165" t="s">
        <v>3369</v>
      </c>
      <c r="D2165" t="s">
        <v>3370</v>
      </c>
      <c r="E2165">
        <v>139.11000000000001</v>
      </c>
      <c r="F2165">
        <v>139.15</v>
      </c>
      <c r="G2165">
        <v>175.21</v>
      </c>
      <c r="H2165">
        <v>175.3</v>
      </c>
      <c r="I2165">
        <v>176.17</v>
      </c>
      <c r="J2165">
        <v>176.2</v>
      </c>
      <c r="K2165">
        <v>177.12</v>
      </c>
      <c r="L2165">
        <v>184.13239999999999</v>
      </c>
    </row>
    <row r="2166" spans="1:12" x14ac:dyDescent="0.25">
      <c r="A2166" t="s">
        <v>317</v>
      </c>
      <c r="B2166">
        <v>2177</v>
      </c>
      <c r="C2166" t="s">
        <v>3381</v>
      </c>
      <c r="D2166" t="s">
        <v>3382</v>
      </c>
    </row>
    <row r="2167" spans="1:12" x14ac:dyDescent="0.25">
      <c r="A2167" t="s">
        <v>309</v>
      </c>
      <c r="B2167">
        <v>2178</v>
      </c>
      <c r="C2167" t="s">
        <v>3383</v>
      </c>
      <c r="D2167" t="s">
        <v>3384</v>
      </c>
      <c r="E2167">
        <v>184.14080000000001</v>
      </c>
    </row>
    <row r="2168" spans="1:12" x14ac:dyDescent="0.25">
      <c r="A2168" t="s">
        <v>311</v>
      </c>
      <c r="B2168">
        <v>2179</v>
      </c>
      <c r="C2168" t="s">
        <v>3385</v>
      </c>
      <c r="D2168" t="s">
        <v>3386</v>
      </c>
      <c r="E2168">
        <v>182.1</v>
      </c>
    </row>
    <row r="2169" spans="1:12" x14ac:dyDescent="0.25">
      <c r="A2169" t="s">
        <v>309</v>
      </c>
      <c r="B2169">
        <v>2180</v>
      </c>
      <c r="C2169" t="s">
        <v>3389</v>
      </c>
      <c r="D2169" t="s">
        <v>3390</v>
      </c>
    </row>
    <row r="2170" spans="1:12" x14ac:dyDescent="0.25">
      <c r="A2170" t="s">
        <v>309</v>
      </c>
      <c r="B2170">
        <v>2181</v>
      </c>
      <c r="C2170" t="s">
        <v>3391</v>
      </c>
      <c r="D2170" t="s">
        <v>3392</v>
      </c>
      <c r="E2170">
        <v>146.13200000000001</v>
      </c>
      <c r="F2170">
        <v>182.2</v>
      </c>
    </row>
    <row r="2171" spans="1:12" x14ac:dyDescent="0.25">
      <c r="A2171" t="s">
        <v>309</v>
      </c>
      <c r="B2171">
        <v>2182</v>
      </c>
      <c r="C2171" t="s">
        <v>3397</v>
      </c>
      <c r="D2171" t="s">
        <v>3398</v>
      </c>
      <c r="E2171">
        <v>146.13200000000001</v>
      </c>
      <c r="F2171">
        <v>182.2</v>
      </c>
    </row>
    <row r="2172" spans="1:12" x14ac:dyDescent="0.25">
      <c r="A2172" t="s">
        <v>309</v>
      </c>
      <c r="B2172">
        <v>2183</v>
      </c>
      <c r="C2172" t="s">
        <v>3399</v>
      </c>
      <c r="D2172" t="s">
        <v>3400</v>
      </c>
      <c r="E2172">
        <v>182.2</v>
      </c>
    </row>
    <row r="2173" spans="1:12" x14ac:dyDescent="0.25">
      <c r="A2173" t="s">
        <v>315</v>
      </c>
      <c r="B2173">
        <v>2185</v>
      </c>
      <c r="C2173" t="s">
        <v>3411</v>
      </c>
      <c r="D2173" t="s">
        <v>3412</v>
      </c>
      <c r="E2173">
        <v>172.51</v>
      </c>
    </row>
    <row r="2174" spans="1:12" x14ac:dyDescent="0.25">
      <c r="A2174" t="s">
        <v>317</v>
      </c>
      <c r="B2174">
        <v>2186</v>
      </c>
      <c r="C2174" t="s">
        <v>3409</v>
      </c>
      <c r="D2174" t="s">
        <v>3410</v>
      </c>
      <c r="E2174">
        <v>172.51</v>
      </c>
      <c r="F2174">
        <v>175.3</v>
      </c>
      <c r="G2174">
        <v>177.101</v>
      </c>
      <c r="H2174">
        <v>181.24</v>
      </c>
    </row>
    <row r="2175" spans="1:12" x14ac:dyDescent="0.25">
      <c r="A2175" t="s">
        <v>315</v>
      </c>
      <c r="B2175">
        <v>2187</v>
      </c>
      <c r="C2175" t="s">
        <v>3419</v>
      </c>
      <c r="D2175" t="s">
        <v>3420</v>
      </c>
      <c r="E2175">
        <v>172.51</v>
      </c>
    </row>
    <row r="2176" spans="1:12" x14ac:dyDescent="0.25">
      <c r="A2176" t="s">
        <v>309</v>
      </c>
      <c r="B2176">
        <v>2188</v>
      </c>
      <c r="C2176" t="s">
        <v>3421</v>
      </c>
      <c r="D2176" t="s">
        <v>3422</v>
      </c>
      <c r="E2176">
        <v>172.51</v>
      </c>
    </row>
    <row r="2177" spans="1:10" x14ac:dyDescent="0.25">
      <c r="A2177" t="s">
        <v>311</v>
      </c>
      <c r="B2177">
        <v>2189</v>
      </c>
      <c r="C2177" t="s">
        <v>3433</v>
      </c>
      <c r="D2177" t="s">
        <v>3434</v>
      </c>
      <c r="E2177">
        <v>172.51</v>
      </c>
    </row>
    <row r="2178" spans="1:10" x14ac:dyDescent="0.25">
      <c r="A2178" t="s">
        <v>309</v>
      </c>
      <c r="B2178">
        <v>2190</v>
      </c>
      <c r="C2178" t="s">
        <v>3437</v>
      </c>
      <c r="D2178" t="s">
        <v>3438</v>
      </c>
      <c r="E2178">
        <v>133.124</v>
      </c>
      <c r="F2178">
        <v>133.178</v>
      </c>
      <c r="G2178">
        <v>133.179</v>
      </c>
      <c r="H2178">
        <v>150.14099999999999</v>
      </c>
      <c r="I2178">
        <v>150.161</v>
      </c>
      <c r="J2178">
        <v>184.13390000000001</v>
      </c>
    </row>
    <row r="2179" spans="1:10" x14ac:dyDescent="0.25">
      <c r="A2179" t="s">
        <v>309</v>
      </c>
      <c r="B2179">
        <v>2191</v>
      </c>
      <c r="C2179" t="s">
        <v>3439</v>
      </c>
      <c r="D2179" t="s">
        <v>3440</v>
      </c>
    </row>
    <row r="2180" spans="1:10" x14ac:dyDescent="0.25">
      <c r="A2180" t="s">
        <v>309</v>
      </c>
      <c r="B2180">
        <v>2192</v>
      </c>
      <c r="C2180" t="s">
        <v>3449</v>
      </c>
      <c r="D2180" t="s">
        <v>3450</v>
      </c>
      <c r="E2180">
        <v>172.51</v>
      </c>
    </row>
    <row r="2181" spans="1:10" x14ac:dyDescent="0.25">
      <c r="A2181" t="s">
        <v>317</v>
      </c>
      <c r="B2181">
        <v>2193</v>
      </c>
      <c r="C2181" t="s">
        <v>3453</v>
      </c>
      <c r="D2181" t="s">
        <v>3454</v>
      </c>
      <c r="E2181">
        <v>184.13550000000001</v>
      </c>
    </row>
    <row r="2182" spans="1:10" x14ac:dyDescent="0.25">
      <c r="A2182" t="s">
        <v>317</v>
      </c>
      <c r="B2182">
        <v>2194</v>
      </c>
      <c r="C2182" t="s">
        <v>3457</v>
      </c>
      <c r="D2182" s="1" t="s">
        <v>15549</v>
      </c>
      <c r="E2182">
        <v>172.51</v>
      </c>
    </row>
    <row r="2183" spans="1:10" x14ac:dyDescent="0.25">
      <c r="A2183" t="s">
        <v>317</v>
      </c>
      <c r="B2183">
        <v>2195</v>
      </c>
      <c r="C2183" t="s">
        <v>3455</v>
      </c>
      <c r="D2183" t="s">
        <v>3456</v>
      </c>
      <c r="E2183">
        <v>172.51</v>
      </c>
    </row>
    <row r="2184" spans="1:10" x14ac:dyDescent="0.25">
      <c r="A2184" t="s">
        <v>309</v>
      </c>
      <c r="B2184">
        <v>2196</v>
      </c>
      <c r="C2184" t="s">
        <v>3538</v>
      </c>
      <c r="D2184" t="s">
        <v>3539</v>
      </c>
    </row>
    <row r="2185" spans="1:10" x14ac:dyDescent="0.25">
      <c r="A2185" t="s">
        <v>309</v>
      </c>
      <c r="B2185">
        <v>2197</v>
      </c>
      <c r="C2185" t="s">
        <v>3624</v>
      </c>
      <c r="D2185" t="s">
        <v>3625</v>
      </c>
    </row>
    <row r="2186" spans="1:10" x14ac:dyDescent="0.25">
      <c r="A2186" t="s">
        <v>311</v>
      </c>
      <c r="B2186">
        <v>2198</v>
      </c>
      <c r="C2186" t="s">
        <v>1672</v>
      </c>
      <c r="D2186" t="s">
        <v>1673</v>
      </c>
    </row>
    <row r="2187" spans="1:10" x14ac:dyDescent="0.25">
      <c r="A2187" t="s">
        <v>309</v>
      </c>
      <c r="B2187">
        <v>2199</v>
      </c>
      <c r="C2187" t="s">
        <v>3642</v>
      </c>
      <c r="D2187" t="s">
        <v>3643</v>
      </c>
    </row>
    <row r="2188" spans="1:10" x14ac:dyDescent="0.25">
      <c r="A2188" t="s">
        <v>309</v>
      </c>
      <c r="B2188">
        <v>2200</v>
      </c>
      <c r="C2188" t="s">
        <v>3690</v>
      </c>
      <c r="D2188" t="s">
        <v>3691</v>
      </c>
    </row>
    <row r="2189" spans="1:10" x14ac:dyDescent="0.25">
      <c r="A2189" t="s">
        <v>315</v>
      </c>
      <c r="B2189">
        <v>2201</v>
      </c>
      <c r="C2189" t="s">
        <v>3707</v>
      </c>
      <c r="D2189" t="s">
        <v>3708</v>
      </c>
    </row>
    <row r="2190" spans="1:10" x14ac:dyDescent="0.25">
      <c r="A2190" t="s">
        <v>315</v>
      </c>
      <c r="B2190">
        <v>2202</v>
      </c>
      <c r="C2190" t="s">
        <v>3719</v>
      </c>
      <c r="D2190" t="s">
        <v>3720</v>
      </c>
      <c r="E2190">
        <v>182.2</v>
      </c>
    </row>
    <row r="2191" spans="1:10" x14ac:dyDescent="0.25">
      <c r="A2191" t="s">
        <v>309</v>
      </c>
      <c r="B2191">
        <v>2203</v>
      </c>
      <c r="C2191" t="s">
        <v>3721</v>
      </c>
      <c r="D2191" t="s">
        <v>3722</v>
      </c>
    </row>
    <row r="2192" spans="1:10" x14ac:dyDescent="0.25">
      <c r="A2192" t="s">
        <v>309</v>
      </c>
      <c r="B2192">
        <v>2205</v>
      </c>
      <c r="C2192" t="s">
        <v>3731</v>
      </c>
      <c r="D2192" t="s">
        <v>3732</v>
      </c>
      <c r="E2192">
        <v>173.24</v>
      </c>
      <c r="F2192">
        <v>173.25</v>
      </c>
      <c r="G2192">
        <v>173.255</v>
      </c>
      <c r="H2192">
        <v>173.27</v>
      </c>
      <c r="I2192">
        <v>182.2</v>
      </c>
    </row>
    <row r="2193" spans="1:23" x14ac:dyDescent="0.25">
      <c r="A2193" t="s">
        <v>309</v>
      </c>
      <c r="B2193">
        <v>2206</v>
      </c>
      <c r="C2193" t="s">
        <v>3735</v>
      </c>
      <c r="D2193" t="s">
        <v>3736</v>
      </c>
      <c r="E2193">
        <v>182.2</v>
      </c>
    </row>
    <row r="2194" spans="1:23" x14ac:dyDescent="0.25">
      <c r="A2194" t="s">
        <v>309</v>
      </c>
      <c r="B2194">
        <v>2207</v>
      </c>
      <c r="C2194" t="s">
        <v>3737</v>
      </c>
      <c r="D2194" s="1" t="s">
        <v>15518</v>
      </c>
      <c r="E2194">
        <v>182.2</v>
      </c>
    </row>
    <row r="2195" spans="1:23" x14ac:dyDescent="0.25">
      <c r="A2195" t="s">
        <v>309</v>
      </c>
      <c r="B2195">
        <v>2208</v>
      </c>
      <c r="C2195" t="s">
        <v>3738</v>
      </c>
      <c r="D2195" t="s">
        <v>3739</v>
      </c>
      <c r="E2195">
        <v>182.2</v>
      </c>
    </row>
    <row r="2196" spans="1:23" x14ac:dyDescent="0.25">
      <c r="A2196" t="s">
        <v>315</v>
      </c>
      <c r="B2196">
        <v>2209</v>
      </c>
      <c r="C2196" t="s">
        <v>3740</v>
      </c>
      <c r="D2196" t="s">
        <v>3741</v>
      </c>
      <c r="E2196">
        <v>182.1</v>
      </c>
    </row>
    <row r="2197" spans="1:23" x14ac:dyDescent="0.25">
      <c r="A2197" t="s">
        <v>309</v>
      </c>
      <c r="B2197">
        <v>2210</v>
      </c>
      <c r="C2197" t="s">
        <v>3742</v>
      </c>
      <c r="D2197" t="s">
        <v>3743</v>
      </c>
      <c r="E2197">
        <v>182.2</v>
      </c>
    </row>
    <row r="2198" spans="1:23" x14ac:dyDescent="0.25">
      <c r="A2198" t="s">
        <v>315</v>
      </c>
      <c r="B2198">
        <v>2211</v>
      </c>
      <c r="C2198" t="s">
        <v>3744</v>
      </c>
      <c r="D2198" t="s">
        <v>3745</v>
      </c>
      <c r="E2198">
        <v>182.2</v>
      </c>
    </row>
    <row r="2199" spans="1:23" x14ac:dyDescent="0.25">
      <c r="A2199" t="s">
        <v>309</v>
      </c>
      <c r="B2199">
        <v>2212</v>
      </c>
      <c r="C2199" t="s">
        <v>3746</v>
      </c>
      <c r="D2199" t="s">
        <v>3747</v>
      </c>
      <c r="E2199">
        <v>101.22</v>
      </c>
      <c r="F2199">
        <v>155.19999999999999</v>
      </c>
      <c r="G2199">
        <v>182.1</v>
      </c>
    </row>
    <row r="2200" spans="1:23" x14ac:dyDescent="0.25">
      <c r="A2200" t="s">
        <v>309</v>
      </c>
      <c r="B2200">
        <v>2213</v>
      </c>
      <c r="C2200" t="s">
        <v>3748</v>
      </c>
      <c r="D2200" t="s">
        <v>3749</v>
      </c>
    </row>
    <row r="2201" spans="1:23" x14ac:dyDescent="0.25">
      <c r="A2201" t="s">
        <v>311</v>
      </c>
      <c r="B2201">
        <v>2214</v>
      </c>
      <c r="C2201" t="s">
        <v>3750</v>
      </c>
      <c r="D2201" t="s">
        <v>3751</v>
      </c>
      <c r="E2201">
        <v>172.51</v>
      </c>
    </row>
    <row r="2202" spans="1:23" x14ac:dyDescent="0.25">
      <c r="A2202" t="s">
        <v>317</v>
      </c>
      <c r="B2202">
        <v>2215</v>
      </c>
      <c r="C2202" t="s">
        <v>3752</v>
      </c>
      <c r="D2202" t="s">
        <v>3753</v>
      </c>
      <c r="E2202">
        <v>172.51</v>
      </c>
    </row>
    <row r="2203" spans="1:23" x14ac:dyDescent="0.25">
      <c r="A2203" t="s">
        <v>309</v>
      </c>
      <c r="B2203">
        <v>2216</v>
      </c>
      <c r="C2203" t="s">
        <v>3758</v>
      </c>
      <c r="D2203" t="s">
        <v>3759</v>
      </c>
      <c r="E2203">
        <v>133.12899999999999</v>
      </c>
      <c r="F2203">
        <v>155.191</v>
      </c>
      <c r="G2203">
        <v>155.19399999999999</v>
      </c>
      <c r="H2203">
        <v>160.10499999999999</v>
      </c>
      <c r="I2203">
        <v>160.185</v>
      </c>
      <c r="J2203">
        <v>172.56</v>
      </c>
      <c r="K2203">
        <v>172.892</v>
      </c>
      <c r="L2203">
        <v>182.10570000000001</v>
      </c>
    </row>
    <row r="2204" spans="1:23" x14ac:dyDescent="0.25">
      <c r="A2204" t="s">
        <v>309</v>
      </c>
      <c r="B2204">
        <v>2217</v>
      </c>
      <c r="C2204" t="s">
        <v>3760</v>
      </c>
      <c r="D2204" t="s">
        <v>278</v>
      </c>
      <c r="E2204">
        <v>133.113</v>
      </c>
      <c r="F2204">
        <v>133.11799999999999</v>
      </c>
      <c r="G2204">
        <v>133.136</v>
      </c>
      <c r="H2204">
        <v>133.14400000000001</v>
      </c>
      <c r="I2204">
        <v>133.19499999999999</v>
      </c>
      <c r="J2204">
        <v>160.10499999999999</v>
      </c>
      <c r="K2204">
        <v>160.14500000000001</v>
      </c>
      <c r="L2204">
        <v>160.185</v>
      </c>
      <c r="M2204">
        <v>172.167</v>
      </c>
      <c r="N2204">
        <v>172.72300000000001</v>
      </c>
      <c r="O2204">
        <v>172.81399999999999</v>
      </c>
      <c r="P2204">
        <v>172.892</v>
      </c>
      <c r="Q2204">
        <v>173.315</v>
      </c>
      <c r="R2204">
        <v>173.35599999999999</v>
      </c>
      <c r="S2204">
        <v>173.37</v>
      </c>
      <c r="T2204">
        <v>175.10499999999999</v>
      </c>
      <c r="U2204">
        <v>178.10050000000001</v>
      </c>
      <c r="V2204">
        <v>178.101</v>
      </c>
      <c r="W2204">
        <v>184.13659999999999</v>
      </c>
    </row>
    <row r="2205" spans="1:23" x14ac:dyDescent="0.25">
      <c r="A2205" t="s">
        <v>311</v>
      </c>
      <c r="B2205">
        <v>2218</v>
      </c>
      <c r="C2205" t="s">
        <v>3798</v>
      </c>
      <c r="D2205" t="s">
        <v>3799</v>
      </c>
    </row>
    <row r="2206" spans="1:23" x14ac:dyDescent="0.25">
      <c r="A2206" t="s">
        <v>309</v>
      </c>
      <c r="B2206">
        <v>2219</v>
      </c>
      <c r="C2206" t="s">
        <v>3800</v>
      </c>
      <c r="D2206" t="s">
        <v>3801</v>
      </c>
    </row>
    <row r="2207" spans="1:23" x14ac:dyDescent="0.25">
      <c r="A2207" t="s">
        <v>315</v>
      </c>
      <c r="B2207">
        <v>2220</v>
      </c>
      <c r="C2207" t="s">
        <v>3802</v>
      </c>
      <c r="D2207" t="s">
        <v>3803</v>
      </c>
    </row>
    <row r="2208" spans="1:23" x14ac:dyDescent="0.25">
      <c r="A2208" t="s">
        <v>311</v>
      </c>
      <c r="B2208">
        <v>2221</v>
      </c>
      <c r="C2208" t="s">
        <v>3838</v>
      </c>
      <c r="D2208" t="s">
        <v>3839</v>
      </c>
    </row>
    <row r="2209" spans="1:17" x14ac:dyDescent="0.25">
      <c r="A2209" t="s">
        <v>317</v>
      </c>
      <c r="B2209">
        <v>2222</v>
      </c>
      <c r="C2209" t="s">
        <v>3892</v>
      </c>
      <c r="D2209" t="s">
        <v>3893</v>
      </c>
    </row>
    <row r="2210" spans="1:17" x14ac:dyDescent="0.25">
      <c r="A2210" t="s">
        <v>311</v>
      </c>
      <c r="B2210">
        <v>2224</v>
      </c>
      <c r="C2210" t="s">
        <v>3904</v>
      </c>
      <c r="D2210" t="s">
        <v>3905</v>
      </c>
      <c r="E2210">
        <v>182.2</v>
      </c>
    </row>
    <row r="2211" spans="1:17" x14ac:dyDescent="0.25">
      <c r="A2211" t="s">
        <v>315</v>
      </c>
      <c r="B2211">
        <v>2225</v>
      </c>
      <c r="C2211" t="s">
        <v>3906</v>
      </c>
      <c r="D2211" t="s">
        <v>3907</v>
      </c>
      <c r="E2211">
        <v>182.1</v>
      </c>
    </row>
    <row r="2212" spans="1:17" x14ac:dyDescent="0.25">
      <c r="A2212" t="s">
        <v>311</v>
      </c>
      <c r="B2212">
        <v>2226</v>
      </c>
      <c r="C2212" t="s">
        <v>3908</v>
      </c>
      <c r="D2212" t="s">
        <v>3909</v>
      </c>
      <c r="E2212">
        <v>182.2</v>
      </c>
    </row>
    <row r="2213" spans="1:17" x14ac:dyDescent="0.25">
      <c r="A2213" t="s">
        <v>315</v>
      </c>
      <c r="B2213">
        <v>2227</v>
      </c>
      <c r="C2213" t="s">
        <v>3910</v>
      </c>
      <c r="D2213" t="s">
        <v>3911</v>
      </c>
      <c r="E2213">
        <v>172.51</v>
      </c>
    </row>
    <row r="2214" spans="1:17" x14ac:dyDescent="0.25">
      <c r="A2214" t="s">
        <v>311</v>
      </c>
      <c r="B2214">
        <v>2228</v>
      </c>
      <c r="C2214" t="s">
        <v>3914</v>
      </c>
      <c r="D2214" t="s">
        <v>3915</v>
      </c>
      <c r="E2214">
        <v>182.2</v>
      </c>
    </row>
    <row r="2215" spans="1:17" x14ac:dyDescent="0.25">
      <c r="A2215" t="s">
        <v>317</v>
      </c>
      <c r="B2215">
        <v>2229</v>
      </c>
      <c r="C2215" t="s">
        <v>3916</v>
      </c>
      <c r="D2215" t="s">
        <v>3917</v>
      </c>
      <c r="E2215">
        <v>172.51</v>
      </c>
    </row>
    <row r="2216" spans="1:17" x14ac:dyDescent="0.25">
      <c r="A2216" t="s">
        <v>309</v>
      </c>
      <c r="B2216">
        <v>2230</v>
      </c>
      <c r="C2216" t="s">
        <v>3920</v>
      </c>
      <c r="D2216" t="s">
        <v>3921</v>
      </c>
      <c r="E2216">
        <v>107.1</v>
      </c>
      <c r="F2216">
        <v>182.53700000000001</v>
      </c>
      <c r="G2216">
        <v>184.137</v>
      </c>
    </row>
    <row r="2217" spans="1:17" x14ac:dyDescent="0.25">
      <c r="A2217" t="s">
        <v>309</v>
      </c>
      <c r="B2217">
        <v>2231</v>
      </c>
      <c r="C2217" t="s">
        <v>3924</v>
      </c>
      <c r="D2217" t="s">
        <v>3925</v>
      </c>
    </row>
    <row r="2218" spans="1:17" x14ac:dyDescent="0.25">
      <c r="A2218" t="s">
        <v>309</v>
      </c>
      <c r="B2218">
        <v>2232</v>
      </c>
      <c r="C2218" t="s">
        <v>3926</v>
      </c>
      <c r="D2218" t="s">
        <v>3927</v>
      </c>
      <c r="E2218">
        <v>131.11199999999999</v>
      </c>
      <c r="F2218">
        <v>131.16999999999999</v>
      </c>
      <c r="G2218">
        <v>131.19999999999999</v>
      </c>
      <c r="H2218">
        <v>131.203</v>
      </c>
      <c r="I2218">
        <v>131.20599999999999</v>
      </c>
      <c r="J2218">
        <v>146.13999999999999</v>
      </c>
      <c r="K2218">
        <v>146.14099999999999</v>
      </c>
      <c r="L2218">
        <v>146.14500000000001</v>
      </c>
      <c r="M2218">
        <v>146.14599999999999</v>
      </c>
      <c r="N2218">
        <v>169.17500000000001</v>
      </c>
      <c r="O2218">
        <v>184.1859</v>
      </c>
      <c r="P2218">
        <v>73.849999999999994</v>
      </c>
    </row>
    <row r="2219" spans="1:17" x14ac:dyDescent="0.25">
      <c r="A2219" t="s">
        <v>309</v>
      </c>
      <c r="B2219">
        <v>2233</v>
      </c>
      <c r="C2219" t="s">
        <v>3928</v>
      </c>
      <c r="D2219" t="s">
        <v>3929</v>
      </c>
      <c r="E2219">
        <v>131.11199999999999</v>
      </c>
      <c r="F2219">
        <v>131.16999999999999</v>
      </c>
      <c r="G2219">
        <v>131.19999999999999</v>
      </c>
      <c r="H2219">
        <v>131.203</v>
      </c>
      <c r="I2219">
        <v>131.20599999999999</v>
      </c>
      <c r="J2219">
        <v>145.13399999999999</v>
      </c>
      <c r="K2219">
        <v>145.18</v>
      </c>
      <c r="L2219">
        <v>145.30000000000001</v>
      </c>
      <c r="M2219">
        <v>146.13200000000001</v>
      </c>
      <c r="N2219">
        <v>146.14500000000001</v>
      </c>
      <c r="O2219">
        <v>146.14599999999999</v>
      </c>
      <c r="P2219">
        <v>146.30000000000001</v>
      </c>
      <c r="Q2219">
        <v>155.16999999999999</v>
      </c>
    </row>
    <row r="2220" spans="1:17" x14ac:dyDescent="0.25">
      <c r="A2220" t="s">
        <v>317</v>
      </c>
      <c r="B2220">
        <v>2234</v>
      </c>
      <c r="C2220" t="s">
        <v>3932</v>
      </c>
      <c r="D2220" t="s">
        <v>3933</v>
      </c>
      <c r="E2220">
        <v>173.2</v>
      </c>
    </row>
    <row r="2221" spans="1:17" x14ac:dyDescent="0.25">
      <c r="A2221" t="s">
        <v>311</v>
      </c>
      <c r="B2221">
        <v>2235</v>
      </c>
      <c r="C2221" t="s">
        <v>3934</v>
      </c>
      <c r="D2221" t="s">
        <v>3935</v>
      </c>
      <c r="E2221">
        <v>146.148</v>
      </c>
      <c r="F2221">
        <v>160.14500000000001</v>
      </c>
      <c r="G2221">
        <v>173.25</v>
      </c>
    </row>
    <row r="2222" spans="1:17" x14ac:dyDescent="0.25">
      <c r="A2222" t="s">
        <v>317</v>
      </c>
      <c r="B2222">
        <v>2236</v>
      </c>
      <c r="C2222" t="s">
        <v>3952</v>
      </c>
      <c r="D2222" t="s">
        <v>3953</v>
      </c>
      <c r="E2222">
        <v>175.3</v>
      </c>
      <c r="F2222">
        <v>181.25</v>
      </c>
    </row>
    <row r="2223" spans="1:17" x14ac:dyDescent="0.25">
      <c r="A2223" t="s">
        <v>317</v>
      </c>
      <c r="B2223">
        <v>2237</v>
      </c>
      <c r="C2223" t="s">
        <v>3956</v>
      </c>
      <c r="D2223" s="1" t="s">
        <v>15470</v>
      </c>
      <c r="E2223">
        <v>184.12979999999999</v>
      </c>
    </row>
    <row r="2224" spans="1:17" x14ac:dyDescent="0.25">
      <c r="A2224" t="s">
        <v>317</v>
      </c>
      <c r="B2224">
        <v>2239</v>
      </c>
      <c r="C2224" t="s">
        <v>3961</v>
      </c>
      <c r="D2224" t="s">
        <v>3962</v>
      </c>
      <c r="E2224">
        <v>175.3</v>
      </c>
      <c r="F2224">
        <v>181.25</v>
      </c>
    </row>
    <row r="2225" spans="1:15" x14ac:dyDescent="0.25">
      <c r="A2225" t="s">
        <v>317</v>
      </c>
      <c r="B2225">
        <v>2240</v>
      </c>
      <c r="C2225" t="s">
        <v>3963</v>
      </c>
      <c r="D2225" t="s">
        <v>3964</v>
      </c>
      <c r="E2225">
        <v>175.3</v>
      </c>
      <c r="F2225">
        <v>181.25</v>
      </c>
    </row>
    <row r="2226" spans="1:15" x14ac:dyDescent="0.25">
      <c r="A2226" t="s">
        <v>309</v>
      </c>
      <c r="B2226">
        <v>2241</v>
      </c>
      <c r="C2226" t="s">
        <v>3965</v>
      </c>
      <c r="D2226" t="s">
        <v>3966</v>
      </c>
      <c r="E2226">
        <v>175.3</v>
      </c>
      <c r="F2226">
        <v>175.38</v>
      </c>
      <c r="G2226">
        <v>175.39</v>
      </c>
      <c r="H2226">
        <v>176.17</v>
      </c>
      <c r="I2226">
        <v>177.13499999999999</v>
      </c>
      <c r="J2226">
        <v>177.14599999999999</v>
      </c>
      <c r="K2226">
        <v>177.26</v>
      </c>
      <c r="L2226">
        <v>178.3297</v>
      </c>
      <c r="M2226">
        <v>186.13740000000001</v>
      </c>
      <c r="N2226">
        <v>582.79999999999995</v>
      </c>
      <c r="O2226">
        <v>73.2</v>
      </c>
    </row>
    <row r="2227" spans="1:15" x14ac:dyDescent="0.25">
      <c r="A2227" t="s">
        <v>317</v>
      </c>
      <c r="B2227">
        <v>2243</v>
      </c>
      <c r="C2227" t="s">
        <v>3967</v>
      </c>
      <c r="D2227" t="s">
        <v>3968</v>
      </c>
    </row>
    <row r="2228" spans="1:15" x14ac:dyDescent="0.25">
      <c r="A2228" t="s">
        <v>317</v>
      </c>
      <c r="B2228">
        <v>2244</v>
      </c>
      <c r="C2228" t="s">
        <v>3969</v>
      </c>
      <c r="D2228" t="s">
        <v>3970</v>
      </c>
    </row>
    <row r="2229" spans="1:15" x14ac:dyDescent="0.25">
      <c r="A2229" t="s">
        <v>309</v>
      </c>
      <c r="B2229">
        <v>2245</v>
      </c>
      <c r="C2229" t="s">
        <v>3959</v>
      </c>
      <c r="D2229" t="s">
        <v>3960</v>
      </c>
      <c r="E2229">
        <v>111.5</v>
      </c>
      <c r="F2229">
        <v>184.13749999999999</v>
      </c>
      <c r="G2229">
        <v>582.53750000000002</v>
      </c>
      <c r="H2229">
        <v>582.79999999999995</v>
      </c>
    </row>
    <row r="2230" spans="1:15" x14ac:dyDescent="0.25">
      <c r="A2230" t="s">
        <v>317</v>
      </c>
      <c r="B2230">
        <v>2246</v>
      </c>
      <c r="C2230" t="s">
        <v>3971</v>
      </c>
      <c r="D2230" t="s">
        <v>3972</v>
      </c>
      <c r="E2230">
        <v>175.3</v>
      </c>
      <c r="F2230">
        <v>181.25</v>
      </c>
    </row>
    <row r="2231" spans="1:15" x14ac:dyDescent="0.25">
      <c r="A2231" t="s">
        <v>317</v>
      </c>
      <c r="B2231">
        <v>2247</v>
      </c>
      <c r="C2231" t="s">
        <v>4034</v>
      </c>
      <c r="D2231" t="s">
        <v>4035</v>
      </c>
      <c r="E2231">
        <v>184.1165</v>
      </c>
    </row>
    <row r="2232" spans="1:15" x14ac:dyDescent="0.25">
      <c r="A2232" t="s">
        <v>309</v>
      </c>
      <c r="B2232">
        <v>2248</v>
      </c>
      <c r="C2232" t="s">
        <v>4156</v>
      </c>
      <c r="D2232" t="s">
        <v>4157</v>
      </c>
      <c r="E2232">
        <v>166.11</v>
      </c>
      <c r="F2232">
        <v>184.1386</v>
      </c>
    </row>
    <row r="2233" spans="1:15" x14ac:dyDescent="0.25">
      <c r="A2233" t="s">
        <v>311</v>
      </c>
      <c r="B2233">
        <v>2249</v>
      </c>
      <c r="C2233" t="s">
        <v>4178</v>
      </c>
      <c r="D2233" t="s">
        <v>4179</v>
      </c>
    </row>
    <row r="2234" spans="1:15" x14ac:dyDescent="0.25">
      <c r="A2234" t="s">
        <v>317</v>
      </c>
      <c r="B2234">
        <v>2250</v>
      </c>
      <c r="C2234" t="s">
        <v>4221</v>
      </c>
      <c r="D2234" t="s">
        <v>4222</v>
      </c>
      <c r="E2234">
        <v>172.51</v>
      </c>
    </row>
    <row r="2235" spans="1:15" x14ac:dyDescent="0.25">
      <c r="A2235" t="s">
        <v>317</v>
      </c>
      <c r="B2235">
        <v>2251</v>
      </c>
      <c r="C2235" t="s">
        <v>4223</v>
      </c>
      <c r="D2235" t="s">
        <v>4224</v>
      </c>
      <c r="E2235">
        <v>172.51</v>
      </c>
    </row>
    <row r="2236" spans="1:15" x14ac:dyDescent="0.25">
      <c r="A2236" t="s">
        <v>317</v>
      </c>
      <c r="B2236">
        <v>2252</v>
      </c>
      <c r="C2236" t="s">
        <v>4227</v>
      </c>
      <c r="D2236" t="s">
        <v>4228</v>
      </c>
      <c r="E2236">
        <v>175.10499999999999</v>
      </c>
      <c r="F2236">
        <v>175.35</v>
      </c>
      <c r="G2236">
        <v>176.17</v>
      </c>
      <c r="H2236">
        <v>186.15549999999999</v>
      </c>
      <c r="I2236">
        <v>73.099999999999994</v>
      </c>
    </row>
    <row r="2237" spans="1:15" x14ac:dyDescent="0.25">
      <c r="A2237" t="s">
        <v>309</v>
      </c>
      <c r="B2237">
        <v>2253</v>
      </c>
      <c r="C2237" t="s">
        <v>4229</v>
      </c>
      <c r="D2237" t="s">
        <v>4230</v>
      </c>
      <c r="E2237">
        <v>182.2</v>
      </c>
    </row>
    <row r="2238" spans="1:15" x14ac:dyDescent="0.25">
      <c r="A2238" t="s">
        <v>311</v>
      </c>
      <c r="B2238">
        <v>2254</v>
      </c>
      <c r="C2238" t="s">
        <v>4231</v>
      </c>
      <c r="D2238" t="s">
        <v>4232</v>
      </c>
      <c r="E2238">
        <v>182.2</v>
      </c>
    </row>
    <row r="2239" spans="1:15" x14ac:dyDescent="0.25">
      <c r="A2239" t="s">
        <v>311</v>
      </c>
      <c r="B2239">
        <v>2255</v>
      </c>
      <c r="C2239" t="s">
        <v>4233</v>
      </c>
      <c r="D2239" t="s">
        <v>4234</v>
      </c>
      <c r="E2239">
        <v>182.2</v>
      </c>
    </row>
    <row r="2240" spans="1:15" x14ac:dyDescent="0.25">
      <c r="A2240" t="s">
        <v>311</v>
      </c>
      <c r="B2240">
        <v>2256</v>
      </c>
      <c r="C2240" t="s">
        <v>4235</v>
      </c>
      <c r="D2240" t="s">
        <v>4236</v>
      </c>
      <c r="E2240">
        <v>182.2</v>
      </c>
    </row>
    <row r="2241" spans="1:12" x14ac:dyDescent="0.25">
      <c r="A2241" t="s">
        <v>309</v>
      </c>
      <c r="B2241">
        <v>2257</v>
      </c>
      <c r="C2241" t="s">
        <v>4241</v>
      </c>
      <c r="D2241" t="s">
        <v>4242</v>
      </c>
    </row>
    <row r="2242" spans="1:12" x14ac:dyDescent="0.25">
      <c r="A2242" t="s">
        <v>315</v>
      </c>
      <c r="B2242">
        <v>2258</v>
      </c>
      <c r="C2242" t="s">
        <v>4243</v>
      </c>
      <c r="D2242" t="s">
        <v>4244</v>
      </c>
      <c r="E2242">
        <v>182.2</v>
      </c>
    </row>
    <row r="2243" spans="1:12" x14ac:dyDescent="0.25">
      <c r="A2243" t="s">
        <v>309</v>
      </c>
      <c r="B2243">
        <v>2259</v>
      </c>
      <c r="C2243" t="s">
        <v>4245</v>
      </c>
      <c r="D2243" t="s">
        <v>4246</v>
      </c>
      <c r="E2243">
        <v>182.2</v>
      </c>
    </row>
    <row r="2244" spans="1:12" x14ac:dyDescent="0.25">
      <c r="A2244" t="s">
        <v>309</v>
      </c>
      <c r="B2244">
        <v>2260</v>
      </c>
      <c r="C2244" t="s">
        <v>4247</v>
      </c>
      <c r="D2244" t="s">
        <v>4248</v>
      </c>
      <c r="E2244">
        <v>133.178</v>
      </c>
      <c r="F2244">
        <v>133.179</v>
      </c>
      <c r="G2244">
        <v>150.14099999999999</v>
      </c>
      <c r="H2244">
        <v>150.161</v>
      </c>
      <c r="I2244">
        <v>184.13489999999999</v>
      </c>
    </row>
    <row r="2245" spans="1:12" x14ac:dyDescent="0.25">
      <c r="A2245" t="s">
        <v>309</v>
      </c>
      <c r="B2245">
        <v>2261</v>
      </c>
      <c r="C2245" t="s">
        <v>4255</v>
      </c>
      <c r="D2245" t="s">
        <v>4256</v>
      </c>
      <c r="E2245">
        <v>182.2</v>
      </c>
    </row>
    <row r="2246" spans="1:12" x14ac:dyDescent="0.25">
      <c r="A2246" t="s">
        <v>309</v>
      </c>
      <c r="B2246">
        <v>2262</v>
      </c>
      <c r="C2246" t="s">
        <v>4257</v>
      </c>
      <c r="D2246" t="s">
        <v>4258</v>
      </c>
      <c r="E2246">
        <v>172.51</v>
      </c>
    </row>
    <row r="2247" spans="1:12" x14ac:dyDescent="0.25">
      <c r="A2247" t="s">
        <v>311</v>
      </c>
      <c r="B2247">
        <v>2263</v>
      </c>
      <c r="C2247" t="s">
        <v>4259</v>
      </c>
      <c r="D2247" t="s">
        <v>4260</v>
      </c>
      <c r="E2247">
        <v>172.51</v>
      </c>
    </row>
    <row r="2248" spans="1:12" x14ac:dyDescent="0.25">
      <c r="A2248" t="s">
        <v>311</v>
      </c>
      <c r="B2248">
        <v>2264</v>
      </c>
      <c r="C2248" t="s">
        <v>4261</v>
      </c>
      <c r="D2248" t="s">
        <v>4262</v>
      </c>
      <c r="E2248">
        <v>172.51</v>
      </c>
    </row>
    <row r="2249" spans="1:12" x14ac:dyDescent="0.25">
      <c r="A2249" t="s">
        <v>309</v>
      </c>
      <c r="B2249">
        <v>2265</v>
      </c>
      <c r="C2249" t="s">
        <v>4263</v>
      </c>
      <c r="D2249" t="s">
        <v>4264</v>
      </c>
      <c r="E2249">
        <v>131.11099999999999</v>
      </c>
      <c r="F2249">
        <v>131.11199999999999</v>
      </c>
      <c r="G2249">
        <v>131.16999999999999</v>
      </c>
      <c r="H2249">
        <v>131.19999999999999</v>
      </c>
      <c r="I2249">
        <v>131.203</v>
      </c>
      <c r="J2249">
        <v>131.20599999999999</v>
      </c>
    </row>
    <row r="2250" spans="1:12" x14ac:dyDescent="0.25">
      <c r="A2250" t="s">
        <v>315</v>
      </c>
      <c r="B2250">
        <v>2266</v>
      </c>
      <c r="C2250" t="s">
        <v>4265</v>
      </c>
      <c r="D2250" t="s">
        <v>4266</v>
      </c>
    </row>
    <row r="2251" spans="1:12" x14ac:dyDescent="0.25">
      <c r="A2251" t="s">
        <v>317</v>
      </c>
      <c r="B2251">
        <v>2267</v>
      </c>
      <c r="C2251" t="s">
        <v>4267</v>
      </c>
      <c r="D2251" t="s">
        <v>4268</v>
      </c>
    </row>
    <row r="2252" spans="1:12" x14ac:dyDescent="0.25">
      <c r="A2252" t="s">
        <v>317</v>
      </c>
      <c r="B2252">
        <v>2268</v>
      </c>
      <c r="C2252" t="s">
        <v>4269</v>
      </c>
      <c r="D2252" t="s">
        <v>4270</v>
      </c>
      <c r="E2252">
        <v>184.1388</v>
      </c>
    </row>
    <row r="2253" spans="1:12" x14ac:dyDescent="0.25">
      <c r="A2253" t="s">
        <v>309</v>
      </c>
      <c r="B2253">
        <v>2269</v>
      </c>
      <c r="C2253" t="s">
        <v>4275</v>
      </c>
      <c r="D2253" t="s">
        <v>4276</v>
      </c>
      <c r="E2253">
        <v>131.11199999999999</v>
      </c>
      <c r="F2253">
        <v>131.16999999999999</v>
      </c>
      <c r="G2253">
        <v>131.19999999999999</v>
      </c>
      <c r="H2253">
        <v>131.203</v>
      </c>
      <c r="I2253">
        <v>131.20599999999999</v>
      </c>
      <c r="J2253">
        <v>168.12200000000001</v>
      </c>
      <c r="K2253">
        <v>169.179</v>
      </c>
      <c r="L2253">
        <v>169.18199999999999</v>
      </c>
    </row>
    <row r="2254" spans="1:12" x14ac:dyDescent="0.25">
      <c r="A2254" t="s">
        <v>311</v>
      </c>
      <c r="B2254">
        <v>2270</v>
      </c>
      <c r="C2254" t="s">
        <v>4289</v>
      </c>
      <c r="D2254" t="s">
        <v>4290</v>
      </c>
      <c r="E2254">
        <v>182.7</v>
      </c>
    </row>
    <row r="2255" spans="1:12" x14ac:dyDescent="0.25">
      <c r="A2255" t="s">
        <v>309</v>
      </c>
      <c r="B2255">
        <v>2272</v>
      </c>
      <c r="C2255" t="s">
        <v>4291</v>
      </c>
      <c r="D2255" t="s">
        <v>4292</v>
      </c>
      <c r="E2255">
        <v>176.21</v>
      </c>
      <c r="F2255">
        <v>182.7</v>
      </c>
    </row>
    <row r="2256" spans="1:12" x14ac:dyDescent="0.25">
      <c r="A2256" t="s">
        <v>315</v>
      </c>
      <c r="B2256">
        <v>2273</v>
      </c>
      <c r="C2256" t="s">
        <v>4293</v>
      </c>
      <c r="D2256" t="s">
        <v>4294</v>
      </c>
    </row>
    <row r="2257" spans="1:14" x14ac:dyDescent="0.25">
      <c r="A2257" t="s">
        <v>311</v>
      </c>
      <c r="B2257">
        <v>2275</v>
      </c>
      <c r="C2257" t="s">
        <v>4309</v>
      </c>
      <c r="D2257" t="s">
        <v>4310</v>
      </c>
      <c r="E2257">
        <v>182.2</v>
      </c>
    </row>
    <row r="2258" spans="1:14" x14ac:dyDescent="0.25">
      <c r="A2258" t="s">
        <v>309</v>
      </c>
      <c r="B2258">
        <v>2276</v>
      </c>
      <c r="C2258" t="s">
        <v>4311</v>
      </c>
      <c r="D2258" t="s">
        <v>4312</v>
      </c>
      <c r="E2258">
        <v>182.2</v>
      </c>
    </row>
    <row r="2259" spans="1:14" x14ac:dyDescent="0.25">
      <c r="A2259" t="s">
        <v>309</v>
      </c>
      <c r="B2259">
        <v>2277</v>
      </c>
      <c r="C2259" t="s">
        <v>4313</v>
      </c>
      <c r="D2259" t="s">
        <v>4314</v>
      </c>
      <c r="E2259">
        <v>182.2</v>
      </c>
    </row>
    <row r="2260" spans="1:14" x14ac:dyDescent="0.25">
      <c r="A2260" t="s">
        <v>309</v>
      </c>
      <c r="B2260">
        <v>2278</v>
      </c>
      <c r="C2260" t="s">
        <v>4315</v>
      </c>
      <c r="D2260" t="s">
        <v>4316</v>
      </c>
      <c r="E2260">
        <v>182.1</v>
      </c>
    </row>
    <row r="2261" spans="1:14" x14ac:dyDescent="0.25">
      <c r="A2261" t="s">
        <v>309</v>
      </c>
      <c r="B2261">
        <v>2279</v>
      </c>
      <c r="C2261" t="s">
        <v>4317</v>
      </c>
      <c r="D2261" t="s">
        <v>4318</v>
      </c>
      <c r="E2261">
        <v>182.2</v>
      </c>
    </row>
    <row r="2262" spans="1:14" x14ac:dyDescent="0.25">
      <c r="A2262" t="s">
        <v>317</v>
      </c>
      <c r="B2262">
        <v>2280</v>
      </c>
      <c r="C2262" t="s">
        <v>4319</v>
      </c>
      <c r="D2262" t="s">
        <v>4320</v>
      </c>
      <c r="E2262">
        <v>182.2</v>
      </c>
    </row>
    <row r="2263" spans="1:14" x14ac:dyDescent="0.25">
      <c r="A2263" t="s">
        <v>309</v>
      </c>
      <c r="B2263">
        <v>2281</v>
      </c>
      <c r="C2263" t="s">
        <v>4321</v>
      </c>
      <c r="D2263" t="s">
        <v>4322</v>
      </c>
      <c r="E2263">
        <v>182.2</v>
      </c>
    </row>
    <row r="2264" spans="1:14" x14ac:dyDescent="0.25">
      <c r="A2264" t="s">
        <v>309</v>
      </c>
      <c r="B2264">
        <v>2282</v>
      </c>
      <c r="C2264" t="s">
        <v>4327</v>
      </c>
      <c r="D2264" t="s">
        <v>4328</v>
      </c>
      <c r="E2264">
        <v>133.16900000000001</v>
      </c>
      <c r="F2264">
        <v>133.173</v>
      </c>
      <c r="G2264">
        <v>133.179</v>
      </c>
      <c r="H2264">
        <v>136.11000000000001</v>
      </c>
      <c r="I2264">
        <v>169.11500000000001</v>
      </c>
      <c r="J2264">
        <v>169.14</v>
      </c>
      <c r="K2264">
        <v>169.15</v>
      </c>
      <c r="L2264">
        <v>175.3</v>
      </c>
      <c r="M2264">
        <v>176.17</v>
      </c>
      <c r="N2264">
        <v>184.14</v>
      </c>
    </row>
    <row r="2265" spans="1:14" x14ac:dyDescent="0.25">
      <c r="A2265" t="s">
        <v>309</v>
      </c>
      <c r="B2265">
        <v>2283</v>
      </c>
      <c r="C2265" t="s">
        <v>4329</v>
      </c>
      <c r="D2265" t="s">
        <v>4330</v>
      </c>
      <c r="E2265">
        <v>184.14</v>
      </c>
    </row>
    <row r="2266" spans="1:14" x14ac:dyDescent="0.25">
      <c r="A2266" t="s">
        <v>309</v>
      </c>
      <c r="B2266">
        <v>2284</v>
      </c>
      <c r="C2266" t="s">
        <v>4333</v>
      </c>
      <c r="D2266" t="s">
        <v>4334</v>
      </c>
    </row>
    <row r="2267" spans="1:14" x14ac:dyDescent="0.25">
      <c r="A2267" t="s">
        <v>317</v>
      </c>
      <c r="B2267">
        <v>2285</v>
      </c>
      <c r="C2267" t="s">
        <v>4335</v>
      </c>
      <c r="D2267" t="s">
        <v>4336</v>
      </c>
      <c r="E2267">
        <v>184.14</v>
      </c>
    </row>
    <row r="2268" spans="1:14" x14ac:dyDescent="0.25">
      <c r="A2268" t="s">
        <v>311</v>
      </c>
      <c r="B2268">
        <v>2286</v>
      </c>
      <c r="C2268" t="s">
        <v>4337</v>
      </c>
      <c r="D2268" t="s">
        <v>4338</v>
      </c>
    </row>
    <row r="2269" spans="1:14" x14ac:dyDescent="0.25">
      <c r="A2269" t="s">
        <v>309</v>
      </c>
      <c r="B2269">
        <v>2287</v>
      </c>
      <c r="C2269" t="s">
        <v>4339</v>
      </c>
      <c r="D2269" t="s">
        <v>4340</v>
      </c>
      <c r="E2269">
        <v>146.114</v>
      </c>
      <c r="F2269">
        <v>182.2</v>
      </c>
    </row>
    <row r="2270" spans="1:14" x14ac:dyDescent="0.25">
      <c r="A2270" t="s">
        <v>309</v>
      </c>
      <c r="B2270">
        <v>2288</v>
      </c>
      <c r="C2270" t="s">
        <v>4341</v>
      </c>
      <c r="D2270" t="s">
        <v>4342</v>
      </c>
      <c r="E2270">
        <v>182.2</v>
      </c>
    </row>
    <row r="2271" spans="1:14" x14ac:dyDescent="0.25">
      <c r="A2271" t="s">
        <v>309</v>
      </c>
      <c r="B2271">
        <v>2289</v>
      </c>
      <c r="C2271" t="s">
        <v>4343</v>
      </c>
      <c r="D2271" s="1" t="s">
        <v>15517</v>
      </c>
      <c r="E2271">
        <v>182.2</v>
      </c>
    </row>
    <row r="2272" spans="1:14" x14ac:dyDescent="0.25">
      <c r="A2272" t="s">
        <v>309</v>
      </c>
      <c r="B2272">
        <v>2290</v>
      </c>
      <c r="C2272" t="s">
        <v>4346</v>
      </c>
      <c r="D2272" t="s">
        <v>4347</v>
      </c>
      <c r="E2272">
        <v>146.114</v>
      </c>
      <c r="F2272">
        <v>146.12</v>
      </c>
      <c r="G2272">
        <v>161.19</v>
      </c>
      <c r="H2272">
        <v>172.23</v>
      </c>
      <c r="I2272">
        <v>173.24</v>
      </c>
      <c r="J2272">
        <v>182.2</v>
      </c>
    </row>
    <row r="2273" spans="1:14" x14ac:dyDescent="0.25">
      <c r="A2273" t="s">
        <v>309</v>
      </c>
      <c r="B2273">
        <v>2291</v>
      </c>
      <c r="C2273" t="s">
        <v>4348</v>
      </c>
      <c r="D2273" t="s">
        <v>4349</v>
      </c>
      <c r="E2273">
        <v>182.2</v>
      </c>
    </row>
    <row r="2274" spans="1:14" x14ac:dyDescent="0.25">
      <c r="A2274" t="s">
        <v>309</v>
      </c>
      <c r="B2274">
        <v>2292</v>
      </c>
      <c r="C2274" t="s">
        <v>4350</v>
      </c>
      <c r="D2274" t="s">
        <v>4351</v>
      </c>
      <c r="E2274">
        <v>182.2</v>
      </c>
    </row>
    <row r="2275" spans="1:14" x14ac:dyDescent="0.25">
      <c r="A2275" t="s">
        <v>309</v>
      </c>
      <c r="B2275">
        <v>2293</v>
      </c>
      <c r="C2275" t="s">
        <v>4352</v>
      </c>
      <c r="D2275" t="s">
        <v>4353</v>
      </c>
    </row>
    <row r="2276" spans="1:14" x14ac:dyDescent="0.25">
      <c r="A2276" t="s">
        <v>309</v>
      </c>
      <c r="B2276">
        <v>2294</v>
      </c>
      <c r="C2276" t="s">
        <v>4356</v>
      </c>
      <c r="D2276" t="s">
        <v>4357</v>
      </c>
      <c r="E2276">
        <v>172.51</v>
      </c>
    </row>
    <row r="2277" spans="1:14" x14ac:dyDescent="0.25">
      <c r="A2277" t="s">
        <v>309</v>
      </c>
      <c r="B2277">
        <v>2295</v>
      </c>
      <c r="C2277" t="s">
        <v>4365</v>
      </c>
      <c r="D2277" t="s">
        <v>4366</v>
      </c>
      <c r="E2277">
        <v>101.9</v>
      </c>
      <c r="F2277">
        <v>131.11099999999999</v>
      </c>
      <c r="G2277">
        <v>131.11199999999999</v>
      </c>
      <c r="H2277">
        <v>131.16999999999999</v>
      </c>
      <c r="I2277">
        <v>131.19999999999999</v>
      </c>
      <c r="J2277">
        <v>131.203</v>
      </c>
      <c r="K2277">
        <v>131.20599999999999</v>
      </c>
      <c r="L2277">
        <v>133.179</v>
      </c>
      <c r="M2277">
        <v>146.13200000000001</v>
      </c>
      <c r="N2277">
        <v>155.16999999999999</v>
      </c>
    </row>
    <row r="2278" spans="1:14" x14ac:dyDescent="0.25">
      <c r="A2278" t="s">
        <v>309</v>
      </c>
      <c r="B2278">
        <v>2296</v>
      </c>
      <c r="C2278" t="s">
        <v>4369</v>
      </c>
      <c r="D2278" t="s">
        <v>4370</v>
      </c>
      <c r="E2278">
        <v>184.14080000000001</v>
      </c>
    </row>
    <row r="2279" spans="1:14" x14ac:dyDescent="0.25">
      <c r="A2279" t="s">
        <v>309</v>
      </c>
      <c r="B2279">
        <v>2297</v>
      </c>
      <c r="C2279" t="s">
        <v>4371</v>
      </c>
      <c r="D2279" t="s">
        <v>4372</v>
      </c>
      <c r="E2279">
        <v>184.14080000000001</v>
      </c>
    </row>
    <row r="2280" spans="1:14" x14ac:dyDescent="0.25">
      <c r="A2280" t="s">
        <v>309</v>
      </c>
      <c r="B2280">
        <v>2298</v>
      </c>
      <c r="C2280" t="s">
        <v>4373</v>
      </c>
      <c r="D2280" t="s">
        <v>4374</v>
      </c>
      <c r="E2280">
        <v>184.14080000000001</v>
      </c>
    </row>
    <row r="2281" spans="1:14" x14ac:dyDescent="0.25">
      <c r="A2281" t="s">
        <v>317</v>
      </c>
      <c r="B2281">
        <v>2299</v>
      </c>
      <c r="C2281" t="s">
        <v>4375</v>
      </c>
      <c r="D2281" t="s">
        <v>4376</v>
      </c>
    </row>
    <row r="2282" spans="1:14" x14ac:dyDescent="0.25">
      <c r="A2282" t="s">
        <v>317</v>
      </c>
      <c r="B2282">
        <v>2300</v>
      </c>
      <c r="C2282" t="s">
        <v>4385</v>
      </c>
      <c r="D2282" t="s">
        <v>4386</v>
      </c>
      <c r="E2282">
        <v>182.2</v>
      </c>
    </row>
    <row r="2283" spans="1:14" x14ac:dyDescent="0.25">
      <c r="A2283" t="s">
        <v>309</v>
      </c>
      <c r="B2283">
        <v>2301</v>
      </c>
      <c r="C2283" t="s">
        <v>4387</v>
      </c>
      <c r="D2283" t="s">
        <v>4388</v>
      </c>
      <c r="E2283">
        <v>172.23</v>
      </c>
      <c r="F2283">
        <v>182.2</v>
      </c>
    </row>
    <row r="2284" spans="1:14" x14ac:dyDescent="0.25">
      <c r="A2284" t="s">
        <v>309</v>
      </c>
      <c r="B2284">
        <v>2302</v>
      </c>
      <c r="C2284" t="s">
        <v>4389</v>
      </c>
      <c r="D2284" t="s">
        <v>4390</v>
      </c>
      <c r="E2284">
        <v>182.2</v>
      </c>
    </row>
    <row r="2285" spans="1:14" x14ac:dyDescent="0.25">
      <c r="A2285" t="s">
        <v>309</v>
      </c>
      <c r="B2285">
        <v>2303</v>
      </c>
      <c r="C2285" t="s">
        <v>4391</v>
      </c>
      <c r="D2285" t="s">
        <v>4392</v>
      </c>
      <c r="E2285">
        <v>182.2</v>
      </c>
    </row>
    <row r="2286" spans="1:14" x14ac:dyDescent="0.25">
      <c r="A2286" t="s">
        <v>309</v>
      </c>
      <c r="B2286">
        <v>2304</v>
      </c>
      <c r="C2286" t="s">
        <v>4399</v>
      </c>
      <c r="D2286" t="s">
        <v>4400</v>
      </c>
      <c r="E2286">
        <v>172.51</v>
      </c>
    </row>
    <row r="2287" spans="1:14" x14ac:dyDescent="0.25">
      <c r="A2287" t="s">
        <v>309</v>
      </c>
      <c r="B2287">
        <v>2305</v>
      </c>
      <c r="C2287" t="s">
        <v>4431</v>
      </c>
      <c r="D2287" t="s">
        <v>4432</v>
      </c>
      <c r="E2287">
        <v>182.2</v>
      </c>
    </row>
    <row r="2288" spans="1:14" x14ac:dyDescent="0.25">
      <c r="A2288" t="s">
        <v>315</v>
      </c>
      <c r="B2288">
        <v>2306</v>
      </c>
      <c r="C2288" t="s">
        <v>4433</v>
      </c>
      <c r="D2288" t="s">
        <v>4434</v>
      </c>
      <c r="E2288">
        <v>182.1</v>
      </c>
    </row>
    <row r="2289" spans="1:6" x14ac:dyDescent="0.25">
      <c r="A2289" t="s">
        <v>317</v>
      </c>
      <c r="B2289">
        <v>2307</v>
      </c>
      <c r="C2289" t="s">
        <v>4435</v>
      </c>
      <c r="D2289" t="s">
        <v>4436</v>
      </c>
      <c r="E2289">
        <v>172.51</v>
      </c>
    </row>
    <row r="2290" spans="1:6" x14ac:dyDescent="0.25">
      <c r="A2290" t="s">
        <v>309</v>
      </c>
      <c r="B2290">
        <v>2308</v>
      </c>
      <c r="C2290" t="s">
        <v>4437</v>
      </c>
      <c r="D2290" t="s">
        <v>4438</v>
      </c>
      <c r="E2290">
        <v>184.10650000000001</v>
      </c>
    </row>
    <row r="2291" spans="1:6" x14ac:dyDescent="0.25">
      <c r="A2291" t="s">
        <v>309</v>
      </c>
      <c r="B2291">
        <v>2309</v>
      </c>
      <c r="C2291" t="s">
        <v>4439</v>
      </c>
      <c r="D2291" t="s">
        <v>4440</v>
      </c>
    </row>
    <row r="2292" spans="1:6" x14ac:dyDescent="0.25">
      <c r="A2292" t="s">
        <v>309</v>
      </c>
      <c r="B2292">
        <v>2310</v>
      </c>
      <c r="C2292" t="s">
        <v>4441</v>
      </c>
      <c r="D2292" t="s">
        <v>4442</v>
      </c>
      <c r="E2292">
        <v>184.14150000000001</v>
      </c>
    </row>
    <row r="2293" spans="1:6" x14ac:dyDescent="0.25">
      <c r="A2293" t="s">
        <v>309</v>
      </c>
      <c r="B2293">
        <v>2311</v>
      </c>
      <c r="C2293" t="s">
        <v>4443</v>
      </c>
      <c r="D2293" t="s">
        <v>4444</v>
      </c>
    </row>
    <row r="2294" spans="1:6" x14ac:dyDescent="0.25">
      <c r="A2294" t="s">
        <v>309</v>
      </c>
      <c r="B2294">
        <v>2312</v>
      </c>
      <c r="C2294" t="s">
        <v>4445</v>
      </c>
      <c r="D2294" t="s">
        <v>4446</v>
      </c>
    </row>
    <row r="2295" spans="1:6" x14ac:dyDescent="0.25">
      <c r="A2295" t="s">
        <v>309</v>
      </c>
      <c r="B2295">
        <v>2313</v>
      </c>
      <c r="C2295" t="s">
        <v>4457</v>
      </c>
      <c r="D2295" t="s">
        <v>4458</v>
      </c>
      <c r="E2295">
        <v>172.51</v>
      </c>
    </row>
    <row r="2296" spans="1:6" x14ac:dyDescent="0.25">
      <c r="A2296" t="s">
        <v>309</v>
      </c>
      <c r="B2296">
        <v>2314</v>
      </c>
      <c r="C2296" t="s">
        <v>4459</v>
      </c>
      <c r="D2296" t="s">
        <v>4460</v>
      </c>
      <c r="E2296">
        <v>172.51</v>
      </c>
    </row>
    <row r="2297" spans="1:6" x14ac:dyDescent="0.25">
      <c r="A2297" t="s">
        <v>309</v>
      </c>
      <c r="B2297">
        <v>2315</v>
      </c>
      <c r="C2297" t="s">
        <v>4461</v>
      </c>
      <c r="D2297" t="s">
        <v>4462</v>
      </c>
      <c r="E2297">
        <v>172.51</v>
      </c>
    </row>
    <row r="2298" spans="1:6" x14ac:dyDescent="0.25">
      <c r="A2298" t="s">
        <v>315</v>
      </c>
      <c r="B2298">
        <v>2316</v>
      </c>
      <c r="C2298" t="s">
        <v>4465</v>
      </c>
      <c r="D2298" t="s">
        <v>4466</v>
      </c>
      <c r="E2298">
        <v>172.51</v>
      </c>
    </row>
    <row r="2299" spans="1:6" x14ac:dyDescent="0.25">
      <c r="A2299" t="s">
        <v>311</v>
      </c>
      <c r="B2299">
        <v>2317</v>
      </c>
      <c r="C2299" t="s">
        <v>4469</v>
      </c>
      <c r="D2299" t="s">
        <v>4470</v>
      </c>
    </row>
    <row r="2300" spans="1:6" x14ac:dyDescent="0.25">
      <c r="A2300" t="s">
        <v>309</v>
      </c>
      <c r="B2300">
        <v>2318</v>
      </c>
      <c r="C2300" t="s">
        <v>4473</v>
      </c>
      <c r="D2300" t="s">
        <v>4474</v>
      </c>
      <c r="E2300">
        <v>101.22</v>
      </c>
      <c r="F2300">
        <v>182.1</v>
      </c>
    </row>
    <row r="2301" spans="1:6" x14ac:dyDescent="0.25">
      <c r="A2301" t="s">
        <v>309</v>
      </c>
      <c r="B2301">
        <v>2319</v>
      </c>
      <c r="C2301" t="s">
        <v>4475</v>
      </c>
      <c r="D2301" t="s">
        <v>4476</v>
      </c>
      <c r="E2301">
        <v>182.2</v>
      </c>
    </row>
    <row r="2302" spans="1:6" x14ac:dyDescent="0.25">
      <c r="A2302" t="s">
        <v>309</v>
      </c>
      <c r="B2302">
        <v>2320</v>
      </c>
      <c r="C2302" t="s">
        <v>4477</v>
      </c>
      <c r="D2302" t="s">
        <v>4478</v>
      </c>
      <c r="E2302">
        <v>182.2</v>
      </c>
    </row>
    <row r="2303" spans="1:6" x14ac:dyDescent="0.25">
      <c r="A2303" t="s">
        <v>317</v>
      </c>
      <c r="B2303">
        <v>2321</v>
      </c>
      <c r="C2303" t="s">
        <v>4479</v>
      </c>
      <c r="D2303" t="s">
        <v>4480</v>
      </c>
      <c r="E2303">
        <v>172.863</v>
      </c>
      <c r="F2303">
        <v>175.3</v>
      </c>
    </row>
    <row r="2304" spans="1:6" x14ac:dyDescent="0.25">
      <c r="A2304" t="s">
        <v>317</v>
      </c>
      <c r="B2304">
        <v>2322</v>
      </c>
      <c r="C2304" t="s">
        <v>4481</v>
      </c>
      <c r="D2304" t="s">
        <v>4482</v>
      </c>
      <c r="E2304">
        <v>172.863</v>
      </c>
      <c r="F2304">
        <v>175.3</v>
      </c>
    </row>
    <row r="2305" spans="1:19" x14ac:dyDescent="0.25">
      <c r="A2305" t="s">
        <v>309</v>
      </c>
      <c r="B2305">
        <v>2323</v>
      </c>
      <c r="C2305" t="s">
        <v>4483</v>
      </c>
      <c r="D2305" t="s">
        <v>4484</v>
      </c>
      <c r="E2305">
        <v>133.102</v>
      </c>
      <c r="F2305">
        <v>133.10599999999999</v>
      </c>
      <c r="G2305">
        <v>133.11099999999999</v>
      </c>
      <c r="H2305">
        <v>133.14099999999999</v>
      </c>
      <c r="I2305">
        <v>133.16499999999999</v>
      </c>
      <c r="J2305">
        <v>133.18100000000001</v>
      </c>
      <c r="K2305">
        <v>133.18299999999999</v>
      </c>
      <c r="L2305">
        <v>133.19499999999999</v>
      </c>
      <c r="M2305">
        <v>137.10499999999999</v>
      </c>
      <c r="N2305">
        <v>155.16999999999999</v>
      </c>
      <c r="O2305">
        <v>163.11000000000001</v>
      </c>
      <c r="P2305">
        <v>163.11099999999999</v>
      </c>
      <c r="Q2305">
        <v>163.11199999999999</v>
      </c>
      <c r="R2305">
        <v>177.26</v>
      </c>
      <c r="S2305">
        <v>184.14250000000001</v>
      </c>
    </row>
    <row r="2306" spans="1:19" x14ac:dyDescent="0.25">
      <c r="A2306" t="s">
        <v>309</v>
      </c>
      <c r="B2306">
        <v>2324</v>
      </c>
      <c r="C2306" t="s">
        <v>4485</v>
      </c>
      <c r="D2306" t="s">
        <v>4486</v>
      </c>
      <c r="E2306">
        <v>172.56</v>
      </c>
      <c r="F2306">
        <v>177.16499999999999</v>
      </c>
      <c r="G2306">
        <v>184.14259999999999</v>
      </c>
    </row>
    <row r="2307" spans="1:19" x14ac:dyDescent="0.25">
      <c r="A2307" t="s">
        <v>319</v>
      </c>
      <c r="B2307">
        <v>2325</v>
      </c>
      <c r="C2307" t="s">
        <v>4487</v>
      </c>
      <c r="D2307" t="s">
        <v>4488</v>
      </c>
      <c r="E2307">
        <v>189.13499999999999</v>
      </c>
    </row>
    <row r="2308" spans="1:19" x14ac:dyDescent="0.25">
      <c r="A2308" t="s">
        <v>317</v>
      </c>
      <c r="B2308">
        <v>2326</v>
      </c>
      <c r="C2308" t="s">
        <v>4489</v>
      </c>
      <c r="D2308" t="s">
        <v>4490</v>
      </c>
      <c r="E2308">
        <v>172.35</v>
      </c>
    </row>
    <row r="2309" spans="1:19" x14ac:dyDescent="0.25">
      <c r="A2309" t="s">
        <v>309</v>
      </c>
      <c r="B2309">
        <v>2327</v>
      </c>
      <c r="C2309" t="s">
        <v>4491</v>
      </c>
      <c r="D2309" t="s">
        <v>4492</v>
      </c>
    </row>
    <row r="2310" spans="1:19" x14ac:dyDescent="0.25">
      <c r="A2310" t="s">
        <v>317</v>
      </c>
      <c r="B2310">
        <v>2328</v>
      </c>
      <c r="C2310" t="s">
        <v>4493</v>
      </c>
      <c r="D2310" t="s">
        <v>4494</v>
      </c>
      <c r="E2310">
        <v>175.10499999999999</v>
      </c>
      <c r="F2310">
        <v>175.3</v>
      </c>
      <c r="G2310">
        <v>181.29</v>
      </c>
    </row>
    <row r="2311" spans="1:19" x14ac:dyDescent="0.25">
      <c r="A2311" t="s">
        <v>309</v>
      </c>
      <c r="B2311">
        <v>2329</v>
      </c>
      <c r="C2311" t="s">
        <v>4495</v>
      </c>
      <c r="D2311" t="s">
        <v>4496</v>
      </c>
      <c r="E2311">
        <v>155.16999999999999</v>
      </c>
      <c r="F2311">
        <v>176.18</v>
      </c>
      <c r="G2311">
        <v>176.21</v>
      </c>
      <c r="H2311">
        <v>184.14279999999999</v>
      </c>
    </row>
    <row r="2312" spans="1:19" x14ac:dyDescent="0.25">
      <c r="A2312" t="s">
        <v>317</v>
      </c>
      <c r="B2312">
        <v>2330</v>
      </c>
      <c r="C2312" t="s">
        <v>4497</v>
      </c>
      <c r="D2312" t="s">
        <v>4498</v>
      </c>
      <c r="E2312">
        <v>172.863</v>
      </c>
    </row>
    <row r="2313" spans="1:19" x14ac:dyDescent="0.25">
      <c r="A2313" t="s">
        <v>317</v>
      </c>
      <c r="B2313">
        <v>2331</v>
      </c>
      <c r="C2313" t="s">
        <v>4499</v>
      </c>
      <c r="D2313" t="s">
        <v>4500</v>
      </c>
      <c r="E2313">
        <v>172.863</v>
      </c>
    </row>
    <row r="2314" spans="1:19" x14ac:dyDescent="0.25">
      <c r="A2314" t="s">
        <v>317</v>
      </c>
      <c r="B2314">
        <v>2332</v>
      </c>
      <c r="C2314" t="s">
        <v>4501</v>
      </c>
      <c r="D2314" t="s">
        <v>4502</v>
      </c>
      <c r="E2314">
        <v>172.863</v>
      </c>
      <c r="F2314">
        <v>175.3</v>
      </c>
    </row>
    <row r="2315" spans="1:19" x14ac:dyDescent="0.25">
      <c r="A2315" t="s">
        <v>309</v>
      </c>
      <c r="B2315">
        <v>2333</v>
      </c>
      <c r="C2315" t="s">
        <v>4503</v>
      </c>
      <c r="D2315" t="s">
        <v>4504</v>
      </c>
      <c r="E2315">
        <v>155.16999999999999</v>
      </c>
      <c r="F2315">
        <v>163.11000000000001</v>
      </c>
      <c r="G2315">
        <v>163.11099999999999</v>
      </c>
      <c r="H2315">
        <v>163.11199999999999</v>
      </c>
      <c r="I2315">
        <v>175.3</v>
      </c>
      <c r="J2315">
        <v>176.17</v>
      </c>
      <c r="K2315">
        <v>177.16800000000001</v>
      </c>
      <c r="L2315">
        <v>177.226</v>
      </c>
      <c r="M2315">
        <v>177.24</v>
      </c>
      <c r="N2315">
        <v>177.26</v>
      </c>
      <c r="O2315">
        <v>178.101</v>
      </c>
      <c r="P2315">
        <v>178.3297</v>
      </c>
      <c r="Q2315">
        <v>184.1431</v>
      </c>
    </row>
    <row r="2316" spans="1:19" x14ac:dyDescent="0.25">
      <c r="A2316" t="s">
        <v>317</v>
      </c>
      <c r="B2316">
        <v>2334</v>
      </c>
      <c r="C2316" t="s">
        <v>4505</v>
      </c>
      <c r="D2316" t="s">
        <v>4506</v>
      </c>
      <c r="E2316">
        <v>172.863</v>
      </c>
      <c r="F2316">
        <v>175.3</v>
      </c>
    </row>
    <row r="2317" spans="1:19" x14ac:dyDescent="0.25">
      <c r="A2317" t="s">
        <v>309</v>
      </c>
      <c r="B2317">
        <v>2335</v>
      </c>
      <c r="C2317" t="s">
        <v>4507</v>
      </c>
      <c r="D2317" t="s">
        <v>4508</v>
      </c>
      <c r="E2317">
        <v>175.3</v>
      </c>
      <c r="F2317">
        <v>181.29</v>
      </c>
      <c r="G2317">
        <v>184.14340000000001</v>
      </c>
    </row>
    <row r="2318" spans="1:19" x14ac:dyDescent="0.25">
      <c r="A2318" t="s">
        <v>317</v>
      </c>
      <c r="B2318">
        <v>2336</v>
      </c>
      <c r="C2318" t="s">
        <v>4509</v>
      </c>
      <c r="D2318" t="s">
        <v>4510</v>
      </c>
      <c r="E2318">
        <v>175.3</v>
      </c>
      <c r="F2318">
        <v>184.14340000000001</v>
      </c>
    </row>
    <row r="2319" spans="1:19" x14ac:dyDescent="0.25">
      <c r="A2319" t="s">
        <v>309</v>
      </c>
      <c r="B2319">
        <v>2337</v>
      </c>
      <c r="C2319" t="s">
        <v>4511</v>
      </c>
      <c r="D2319" t="s">
        <v>4512</v>
      </c>
      <c r="E2319">
        <v>172.863</v>
      </c>
      <c r="F2319">
        <v>175.10499999999999</v>
      </c>
      <c r="G2319">
        <v>178.39099999999999</v>
      </c>
    </row>
    <row r="2320" spans="1:19" x14ac:dyDescent="0.25">
      <c r="A2320" t="s">
        <v>309</v>
      </c>
      <c r="B2320">
        <v>2338</v>
      </c>
      <c r="C2320" t="s">
        <v>4513</v>
      </c>
      <c r="D2320" t="s">
        <v>4514</v>
      </c>
      <c r="E2320">
        <v>169.179</v>
      </c>
      <c r="F2320">
        <v>182.24369999999999</v>
      </c>
    </row>
    <row r="2321" spans="1:16" x14ac:dyDescent="0.25">
      <c r="A2321" t="s">
        <v>309</v>
      </c>
      <c r="B2321">
        <v>2339</v>
      </c>
      <c r="C2321" t="s">
        <v>4515</v>
      </c>
      <c r="D2321" t="s">
        <v>4516</v>
      </c>
      <c r="E2321">
        <v>172.863</v>
      </c>
      <c r="F2321">
        <v>173.34</v>
      </c>
      <c r="G2321">
        <v>175.3</v>
      </c>
      <c r="H2321">
        <v>179.45</v>
      </c>
      <c r="I2321">
        <v>181.29</v>
      </c>
      <c r="J2321">
        <v>184.14400000000001</v>
      </c>
    </row>
    <row r="2322" spans="1:16" x14ac:dyDescent="0.25">
      <c r="A2322" t="s">
        <v>309</v>
      </c>
      <c r="B2322">
        <v>2340</v>
      </c>
      <c r="C2322" t="s">
        <v>4517</v>
      </c>
      <c r="D2322" t="s">
        <v>4518</v>
      </c>
      <c r="E2322">
        <v>184.14429999999999</v>
      </c>
    </row>
    <row r="2323" spans="1:16" x14ac:dyDescent="0.25">
      <c r="A2323" t="s">
        <v>317</v>
      </c>
      <c r="B2323">
        <v>2341</v>
      </c>
      <c r="C2323" t="s">
        <v>4521</v>
      </c>
      <c r="D2323" t="s">
        <v>4522</v>
      </c>
      <c r="E2323">
        <v>172.51</v>
      </c>
    </row>
    <row r="2324" spans="1:16" x14ac:dyDescent="0.25">
      <c r="A2324" t="s">
        <v>309</v>
      </c>
      <c r="B2324">
        <v>2342</v>
      </c>
      <c r="C2324" t="s">
        <v>4525</v>
      </c>
      <c r="D2324" t="s">
        <v>4526</v>
      </c>
      <c r="E2324">
        <v>184.1069</v>
      </c>
    </row>
    <row r="2325" spans="1:16" x14ac:dyDescent="0.25">
      <c r="A2325" t="s">
        <v>311</v>
      </c>
      <c r="B2325">
        <v>2343</v>
      </c>
      <c r="C2325" t="s">
        <v>4527</v>
      </c>
      <c r="D2325" t="s">
        <v>4528</v>
      </c>
      <c r="E2325">
        <v>172.72499999999999</v>
      </c>
      <c r="F2325" t="s">
        <v>15858</v>
      </c>
    </row>
    <row r="2326" spans="1:16" x14ac:dyDescent="0.25">
      <c r="A2326" t="s">
        <v>309</v>
      </c>
      <c r="B2326">
        <v>2345</v>
      </c>
      <c r="C2326" t="s">
        <v>4537</v>
      </c>
      <c r="D2326" t="s">
        <v>4538</v>
      </c>
      <c r="E2326">
        <v>131.11099999999999</v>
      </c>
      <c r="F2326">
        <v>131.11199999999999</v>
      </c>
      <c r="G2326">
        <v>131.124</v>
      </c>
      <c r="H2326">
        <v>131.16999999999999</v>
      </c>
      <c r="I2326">
        <v>131.19999999999999</v>
      </c>
      <c r="J2326">
        <v>131.203</v>
      </c>
      <c r="K2326">
        <v>131.20599999999999</v>
      </c>
      <c r="L2326">
        <v>133.124</v>
      </c>
      <c r="M2326">
        <v>133.178</v>
      </c>
      <c r="N2326">
        <v>133.179</v>
      </c>
      <c r="O2326">
        <v>184.14449999999999</v>
      </c>
      <c r="P2326">
        <v>73.849999999999994</v>
      </c>
    </row>
    <row r="2327" spans="1:16" x14ac:dyDescent="0.25">
      <c r="A2327" t="s">
        <v>309</v>
      </c>
      <c r="B2327">
        <v>2347</v>
      </c>
      <c r="C2327" t="s">
        <v>4529</v>
      </c>
      <c r="D2327" t="s">
        <v>4530</v>
      </c>
      <c r="E2327">
        <v>184.14439999999999</v>
      </c>
    </row>
    <row r="2328" spans="1:16" x14ac:dyDescent="0.25">
      <c r="A2328" t="s">
        <v>309</v>
      </c>
      <c r="B2328">
        <v>2348</v>
      </c>
      <c r="C2328" t="s">
        <v>4535</v>
      </c>
      <c r="D2328" t="s">
        <v>4536</v>
      </c>
      <c r="E2328">
        <v>131.11199999999999</v>
      </c>
      <c r="F2328">
        <v>131.16999999999999</v>
      </c>
      <c r="G2328">
        <v>131.19999999999999</v>
      </c>
      <c r="H2328">
        <v>131.203</v>
      </c>
      <c r="I2328">
        <v>131.20599999999999</v>
      </c>
      <c r="J2328">
        <v>133.124</v>
      </c>
      <c r="K2328">
        <v>133.178</v>
      </c>
      <c r="L2328">
        <v>133.179</v>
      </c>
    </row>
    <row r="2329" spans="1:16" x14ac:dyDescent="0.25">
      <c r="A2329" t="s">
        <v>309</v>
      </c>
      <c r="B2329">
        <v>2349</v>
      </c>
      <c r="C2329" t="s">
        <v>4541</v>
      </c>
      <c r="D2329" t="s">
        <v>4542</v>
      </c>
      <c r="E2329">
        <v>182.2</v>
      </c>
    </row>
    <row r="2330" spans="1:16" x14ac:dyDescent="0.25">
      <c r="A2330" t="s">
        <v>309</v>
      </c>
      <c r="B2330">
        <v>2350</v>
      </c>
      <c r="C2330" t="s">
        <v>4543</v>
      </c>
      <c r="D2330" t="s">
        <v>4544</v>
      </c>
      <c r="E2330">
        <v>184.1446</v>
      </c>
      <c r="F2330">
        <v>582.79999999999995</v>
      </c>
    </row>
    <row r="2331" spans="1:16" x14ac:dyDescent="0.25">
      <c r="A2331" t="s">
        <v>317</v>
      </c>
      <c r="B2331">
        <v>2351</v>
      </c>
      <c r="C2331" t="s">
        <v>4545</v>
      </c>
      <c r="D2331" t="s">
        <v>4546</v>
      </c>
      <c r="E2331">
        <v>182.54490000000001</v>
      </c>
      <c r="F2331">
        <v>184.14490000000001</v>
      </c>
    </row>
    <row r="2332" spans="1:16" x14ac:dyDescent="0.25">
      <c r="A2332" t="s">
        <v>309</v>
      </c>
      <c r="B2332">
        <v>2352</v>
      </c>
      <c r="C2332" t="s">
        <v>4547</v>
      </c>
      <c r="D2332" t="s">
        <v>4548</v>
      </c>
      <c r="E2332">
        <v>184.14519999999999</v>
      </c>
      <c r="F2332">
        <v>582.79999999999995</v>
      </c>
    </row>
    <row r="2333" spans="1:16" x14ac:dyDescent="0.25">
      <c r="A2333" t="s">
        <v>317</v>
      </c>
      <c r="B2333">
        <v>2353</v>
      </c>
      <c r="C2333" t="s">
        <v>4549</v>
      </c>
      <c r="D2333" t="s">
        <v>4550</v>
      </c>
    </row>
    <row r="2334" spans="1:16" x14ac:dyDescent="0.25">
      <c r="A2334" t="s">
        <v>317</v>
      </c>
      <c r="B2334">
        <v>2354</v>
      </c>
      <c r="C2334" t="s">
        <v>4551</v>
      </c>
      <c r="D2334" t="s">
        <v>4552</v>
      </c>
      <c r="E2334">
        <v>582.54579999999999</v>
      </c>
    </row>
    <row r="2335" spans="1:16" x14ac:dyDescent="0.25">
      <c r="A2335" t="s">
        <v>309</v>
      </c>
      <c r="B2335">
        <v>2355</v>
      </c>
      <c r="C2335" t="s">
        <v>4553</v>
      </c>
      <c r="D2335" t="s">
        <v>4554</v>
      </c>
      <c r="E2335">
        <v>184.14609999999999</v>
      </c>
      <c r="F2335">
        <v>582.79999999999995</v>
      </c>
    </row>
    <row r="2336" spans="1:16" x14ac:dyDescent="0.25">
      <c r="A2336" t="s">
        <v>317</v>
      </c>
      <c r="B2336">
        <v>2356</v>
      </c>
      <c r="C2336" t="s">
        <v>4555</v>
      </c>
      <c r="D2336" t="s">
        <v>4556</v>
      </c>
      <c r="E2336">
        <v>582.79999999999995</v>
      </c>
    </row>
    <row r="2337" spans="1:12" x14ac:dyDescent="0.25">
      <c r="A2337" t="s">
        <v>309</v>
      </c>
      <c r="B2337">
        <v>2357</v>
      </c>
      <c r="C2337" t="s">
        <v>4557</v>
      </c>
      <c r="D2337" t="s">
        <v>4558</v>
      </c>
      <c r="E2337">
        <v>100.13</v>
      </c>
      <c r="F2337">
        <v>101.8</v>
      </c>
      <c r="G2337">
        <v>101.9</v>
      </c>
      <c r="H2337">
        <v>175.3</v>
      </c>
      <c r="I2337">
        <v>175.32</v>
      </c>
      <c r="J2337">
        <v>177.13900000000001</v>
      </c>
      <c r="K2337">
        <v>177.24199999999999</v>
      </c>
      <c r="L2337">
        <v>180.25</v>
      </c>
    </row>
    <row r="2338" spans="1:12" x14ac:dyDescent="0.25">
      <c r="A2338" t="s">
        <v>315</v>
      </c>
      <c r="B2338">
        <v>2359</v>
      </c>
      <c r="C2338" t="s">
        <v>4559</v>
      </c>
      <c r="D2338" t="s">
        <v>4560</v>
      </c>
      <c r="E2338">
        <v>182.1</v>
      </c>
    </row>
    <row r="2339" spans="1:12" x14ac:dyDescent="0.25">
      <c r="A2339" t="s">
        <v>309</v>
      </c>
      <c r="B2339">
        <v>2360</v>
      </c>
      <c r="C2339" t="s">
        <v>4561</v>
      </c>
      <c r="D2339" t="s">
        <v>4562</v>
      </c>
      <c r="E2339">
        <v>182.2</v>
      </c>
    </row>
    <row r="2340" spans="1:12" x14ac:dyDescent="0.25">
      <c r="A2340" t="s">
        <v>315</v>
      </c>
      <c r="B2340">
        <v>2361</v>
      </c>
      <c r="C2340" t="s">
        <v>4565</v>
      </c>
      <c r="D2340" t="s">
        <v>4566</v>
      </c>
      <c r="E2340">
        <v>182.1</v>
      </c>
    </row>
    <row r="2341" spans="1:12" x14ac:dyDescent="0.25">
      <c r="A2341" t="s">
        <v>309</v>
      </c>
      <c r="B2341">
        <v>2362</v>
      </c>
      <c r="C2341" t="s">
        <v>4567</v>
      </c>
      <c r="D2341" t="s">
        <v>4568</v>
      </c>
      <c r="E2341">
        <v>101.22</v>
      </c>
      <c r="F2341">
        <v>182.1</v>
      </c>
    </row>
    <row r="2342" spans="1:12" x14ac:dyDescent="0.25">
      <c r="A2342" t="s">
        <v>309</v>
      </c>
      <c r="B2342">
        <v>2363</v>
      </c>
      <c r="C2342" t="s">
        <v>4569</v>
      </c>
      <c r="D2342" s="1" t="s">
        <v>15525</v>
      </c>
      <c r="E2342">
        <v>182.2</v>
      </c>
    </row>
    <row r="2343" spans="1:12" x14ac:dyDescent="0.25">
      <c r="A2343" t="s">
        <v>309</v>
      </c>
      <c r="B2343">
        <v>2364</v>
      </c>
      <c r="C2343" t="s">
        <v>4563</v>
      </c>
      <c r="D2343" t="s">
        <v>4564</v>
      </c>
      <c r="E2343">
        <v>182.1</v>
      </c>
    </row>
    <row r="2344" spans="1:12" x14ac:dyDescent="0.25">
      <c r="A2344" t="s">
        <v>317</v>
      </c>
      <c r="B2344">
        <v>2365</v>
      </c>
      <c r="C2344" t="s">
        <v>4576</v>
      </c>
      <c r="D2344" t="s">
        <v>4577</v>
      </c>
    </row>
    <row r="2345" spans="1:12" x14ac:dyDescent="0.25">
      <c r="A2345" t="s">
        <v>317</v>
      </c>
      <c r="B2345">
        <v>2366</v>
      </c>
      <c r="C2345" t="s">
        <v>4578</v>
      </c>
      <c r="D2345" t="s">
        <v>4579</v>
      </c>
    </row>
    <row r="2346" spans="1:12" x14ac:dyDescent="0.25">
      <c r="A2346" t="s">
        <v>309</v>
      </c>
      <c r="B2346">
        <v>2367</v>
      </c>
      <c r="C2346" t="s">
        <v>4580</v>
      </c>
      <c r="D2346" t="s">
        <v>4581</v>
      </c>
      <c r="E2346">
        <v>182.2</v>
      </c>
    </row>
    <row r="2347" spans="1:12" x14ac:dyDescent="0.25">
      <c r="A2347" t="s">
        <v>309</v>
      </c>
      <c r="B2347">
        <v>2368</v>
      </c>
      <c r="C2347" t="s">
        <v>4582</v>
      </c>
      <c r="D2347" t="s">
        <v>4583</v>
      </c>
    </row>
    <row r="2348" spans="1:12" x14ac:dyDescent="0.25">
      <c r="A2348" t="s">
        <v>317</v>
      </c>
      <c r="B2348">
        <v>2369</v>
      </c>
      <c r="C2348" t="s">
        <v>4584</v>
      </c>
      <c r="D2348" t="s">
        <v>4585</v>
      </c>
    </row>
    <row r="2349" spans="1:12" x14ac:dyDescent="0.25">
      <c r="A2349" t="s">
        <v>311</v>
      </c>
      <c r="B2349">
        <v>2370</v>
      </c>
      <c r="C2349" t="s">
        <v>4608</v>
      </c>
      <c r="D2349" t="s">
        <v>4609</v>
      </c>
    </row>
    <row r="2350" spans="1:12" x14ac:dyDescent="0.25">
      <c r="A2350" t="s">
        <v>309</v>
      </c>
      <c r="B2350">
        <v>2371</v>
      </c>
      <c r="C2350" t="s">
        <v>4644</v>
      </c>
      <c r="D2350" t="s">
        <v>4645</v>
      </c>
    </row>
    <row r="2351" spans="1:12" x14ac:dyDescent="0.25">
      <c r="A2351" t="s">
        <v>309</v>
      </c>
      <c r="B2351">
        <v>2372</v>
      </c>
      <c r="C2351" t="s">
        <v>4720</v>
      </c>
      <c r="D2351" t="s">
        <v>4721</v>
      </c>
      <c r="E2351">
        <v>172.77500000000001</v>
      </c>
      <c r="F2351">
        <v>173.25</v>
      </c>
      <c r="G2351">
        <v>175.10499999999999</v>
      </c>
      <c r="H2351">
        <v>176.18</v>
      </c>
    </row>
    <row r="2352" spans="1:12" x14ac:dyDescent="0.25">
      <c r="A2352" t="s">
        <v>315</v>
      </c>
      <c r="B2352">
        <v>2373</v>
      </c>
      <c r="C2352" t="s">
        <v>4792</v>
      </c>
      <c r="D2352" t="s">
        <v>4793</v>
      </c>
    </row>
    <row r="2353" spans="1:20" x14ac:dyDescent="0.25">
      <c r="A2353" t="s">
        <v>317</v>
      </c>
      <c r="B2353">
        <v>2374</v>
      </c>
      <c r="C2353" t="s">
        <v>4805</v>
      </c>
      <c r="D2353" t="s">
        <v>4806</v>
      </c>
      <c r="E2353">
        <v>175.10499999999999</v>
      </c>
      <c r="F2353">
        <v>175.3</v>
      </c>
      <c r="G2353">
        <v>175.32</v>
      </c>
      <c r="H2353">
        <v>175.36</v>
      </c>
      <c r="I2353">
        <v>175.36500000000001</v>
      </c>
      <c r="J2353">
        <v>176.17</v>
      </c>
      <c r="K2353">
        <v>176.18</v>
      </c>
      <c r="L2353">
        <v>177.101</v>
      </c>
      <c r="M2353">
        <v>177.12</v>
      </c>
      <c r="N2353">
        <v>177.13399999999999</v>
      </c>
      <c r="O2353">
        <v>177.148</v>
      </c>
      <c r="P2353">
        <v>177.16300000000001</v>
      </c>
      <c r="Q2353">
        <v>177.16499999999999</v>
      </c>
      <c r="R2353">
        <v>177.19900000000001</v>
      </c>
      <c r="S2353">
        <v>177.2</v>
      </c>
      <c r="T2353">
        <v>177.24199999999999</v>
      </c>
    </row>
    <row r="2354" spans="1:20" x14ac:dyDescent="0.25">
      <c r="A2354" t="s">
        <v>317</v>
      </c>
      <c r="B2354">
        <v>2375</v>
      </c>
      <c r="C2354" t="s">
        <v>4807</v>
      </c>
      <c r="D2354" t="s">
        <v>4808</v>
      </c>
      <c r="E2354">
        <v>173.25</v>
      </c>
    </row>
    <row r="2355" spans="1:20" x14ac:dyDescent="0.25">
      <c r="A2355" t="s">
        <v>317</v>
      </c>
      <c r="B2355">
        <v>2376</v>
      </c>
      <c r="C2355" t="s">
        <v>4809</v>
      </c>
      <c r="D2355" t="s">
        <v>4810</v>
      </c>
      <c r="E2355">
        <v>173.25</v>
      </c>
    </row>
    <row r="2356" spans="1:20" x14ac:dyDescent="0.25">
      <c r="A2356" t="s">
        <v>317</v>
      </c>
      <c r="B2356">
        <v>2377</v>
      </c>
      <c r="C2356" t="s">
        <v>4813</v>
      </c>
      <c r="D2356" t="s">
        <v>4814</v>
      </c>
      <c r="E2356">
        <v>173.25</v>
      </c>
    </row>
    <row r="2357" spans="1:20" x14ac:dyDescent="0.25">
      <c r="A2357" t="s">
        <v>317</v>
      </c>
      <c r="B2357">
        <v>2378</v>
      </c>
      <c r="C2357" t="s">
        <v>4811</v>
      </c>
      <c r="D2357" t="s">
        <v>4812</v>
      </c>
      <c r="E2357">
        <v>173.25</v>
      </c>
    </row>
    <row r="2358" spans="1:20" x14ac:dyDescent="0.25">
      <c r="A2358" t="s">
        <v>317</v>
      </c>
      <c r="B2358">
        <v>2379</v>
      </c>
      <c r="C2358" t="s">
        <v>4817</v>
      </c>
      <c r="D2358" t="s">
        <v>4818</v>
      </c>
      <c r="E2358">
        <v>173.25</v>
      </c>
    </row>
    <row r="2359" spans="1:20" x14ac:dyDescent="0.25">
      <c r="A2359" t="s">
        <v>311</v>
      </c>
      <c r="B2359">
        <v>2380</v>
      </c>
      <c r="C2359" t="s">
        <v>4867</v>
      </c>
      <c r="D2359" t="s">
        <v>4868</v>
      </c>
    </row>
    <row r="2360" spans="1:20" x14ac:dyDescent="0.25">
      <c r="A2360" t="s">
        <v>315</v>
      </c>
      <c r="B2360">
        <v>2381</v>
      </c>
      <c r="C2360" t="s">
        <v>4956</v>
      </c>
      <c r="D2360" s="1" t="s">
        <v>15508</v>
      </c>
    </row>
    <row r="2361" spans="1:20" x14ac:dyDescent="0.25">
      <c r="A2361" t="s">
        <v>315</v>
      </c>
      <c r="B2361">
        <v>2382</v>
      </c>
      <c r="C2361" t="s">
        <v>4963</v>
      </c>
      <c r="D2361" t="s">
        <v>4964</v>
      </c>
    </row>
    <row r="2362" spans="1:20" x14ac:dyDescent="0.25">
      <c r="A2362" t="s">
        <v>309</v>
      </c>
      <c r="B2362">
        <v>2383</v>
      </c>
      <c r="C2362" t="s">
        <v>5071</v>
      </c>
      <c r="D2362" t="s">
        <v>5072</v>
      </c>
      <c r="E2362">
        <v>150.14099999999999</v>
      </c>
      <c r="F2362">
        <v>150.161</v>
      </c>
      <c r="G2362">
        <v>172.51499999999999</v>
      </c>
      <c r="H2362">
        <v>181.23</v>
      </c>
      <c r="I2362">
        <v>184.149</v>
      </c>
    </row>
    <row r="2363" spans="1:20" x14ac:dyDescent="0.25">
      <c r="A2363" t="s">
        <v>315</v>
      </c>
      <c r="B2363">
        <v>2384</v>
      </c>
      <c r="C2363" t="s">
        <v>5077</v>
      </c>
      <c r="D2363" t="s">
        <v>5078</v>
      </c>
    </row>
    <row r="2364" spans="1:20" x14ac:dyDescent="0.25">
      <c r="A2364" t="s">
        <v>311</v>
      </c>
      <c r="B2364">
        <v>2385</v>
      </c>
      <c r="C2364" t="s">
        <v>5129</v>
      </c>
      <c r="D2364" t="s">
        <v>5130</v>
      </c>
    </row>
    <row r="2365" spans="1:20" x14ac:dyDescent="0.25">
      <c r="A2365" t="s">
        <v>311</v>
      </c>
      <c r="B2365">
        <v>2386</v>
      </c>
      <c r="C2365" t="s">
        <v>5141</v>
      </c>
      <c r="D2365" t="s">
        <v>5142</v>
      </c>
    </row>
    <row r="2366" spans="1:20" x14ac:dyDescent="0.25">
      <c r="A2366" t="s">
        <v>311</v>
      </c>
      <c r="B2366">
        <v>2387</v>
      </c>
      <c r="C2366" t="s">
        <v>5161</v>
      </c>
      <c r="D2366" t="s">
        <v>5162</v>
      </c>
    </row>
    <row r="2367" spans="1:20" x14ac:dyDescent="0.25">
      <c r="A2367" t="s">
        <v>309</v>
      </c>
      <c r="B2367">
        <v>2388</v>
      </c>
      <c r="C2367" t="s">
        <v>5171</v>
      </c>
      <c r="D2367" t="s">
        <v>5172</v>
      </c>
    </row>
    <row r="2368" spans="1:20" x14ac:dyDescent="0.25">
      <c r="A2368" t="s">
        <v>315</v>
      </c>
      <c r="B2368">
        <v>2389</v>
      </c>
      <c r="C2368" t="s">
        <v>5183</v>
      </c>
      <c r="D2368" t="s">
        <v>5184</v>
      </c>
    </row>
    <row r="2369" spans="1:5" x14ac:dyDescent="0.25">
      <c r="A2369" t="s">
        <v>315</v>
      </c>
      <c r="B2369">
        <v>2390</v>
      </c>
      <c r="C2369" t="s">
        <v>5189</v>
      </c>
      <c r="D2369" t="s">
        <v>5190</v>
      </c>
    </row>
    <row r="2370" spans="1:5" x14ac:dyDescent="0.25">
      <c r="A2370" t="s">
        <v>315</v>
      </c>
      <c r="B2370">
        <v>2391</v>
      </c>
      <c r="C2370" t="s">
        <v>5203</v>
      </c>
      <c r="D2370" t="s">
        <v>5204</v>
      </c>
    </row>
    <row r="2371" spans="1:5" x14ac:dyDescent="0.25">
      <c r="A2371" t="s">
        <v>309</v>
      </c>
      <c r="B2371">
        <v>2392</v>
      </c>
      <c r="C2371" t="s">
        <v>5284</v>
      </c>
      <c r="D2371" t="s">
        <v>5285</v>
      </c>
    </row>
    <row r="2372" spans="1:5" x14ac:dyDescent="0.25">
      <c r="A2372" t="s">
        <v>315</v>
      </c>
      <c r="B2372">
        <v>2393</v>
      </c>
      <c r="C2372" t="s">
        <v>4359</v>
      </c>
      <c r="D2372" t="s">
        <v>4360</v>
      </c>
      <c r="E2372">
        <v>172.51499999999999</v>
      </c>
    </row>
    <row r="2373" spans="1:5" x14ac:dyDescent="0.25">
      <c r="A2373" t="s">
        <v>315</v>
      </c>
      <c r="B2373">
        <v>2394</v>
      </c>
      <c r="C2373" t="s">
        <v>5328</v>
      </c>
      <c r="D2373" t="s">
        <v>5329</v>
      </c>
    </row>
    <row r="2374" spans="1:5" x14ac:dyDescent="0.25">
      <c r="A2374" t="s">
        <v>311</v>
      </c>
      <c r="B2374">
        <v>2395</v>
      </c>
      <c r="C2374" t="s">
        <v>5340</v>
      </c>
      <c r="D2374" t="s">
        <v>5341</v>
      </c>
    </row>
    <row r="2375" spans="1:5" x14ac:dyDescent="0.25">
      <c r="A2375" t="s">
        <v>311</v>
      </c>
      <c r="B2375">
        <v>2396</v>
      </c>
      <c r="C2375" t="s">
        <v>5344</v>
      </c>
      <c r="D2375" t="s">
        <v>5345</v>
      </c>
    </row>
    <row r="2376" spans="1:5" x14ac:dyDescent="0.25">
      <c r="A2376" t="s">
        <v>315</v>
      </c>
      <c r="B2376">
        <v>2397</v>
      </c>
      <c r="C2376" t="s">
        <v>5414</v>
      </c>
      <c r="D2376" t="s">
        <v>5415</v>
      </c>
    </row>
    <row r="2377" spans="1:5" x14ac:dyDescent="0.25">
      <c r="A2377" t="s">
        <v>315</v>
      </c>
      <c r="B2377">
        <v>2398</v>
      </c>
      <c r="C2377" t="s">
        <v>5448</v>
      </c>
      <c r="D2377" t="s">
        <v>5449</v>
      </c>
    </row>
    <row r="2378" spans="1:5" x14ac:dyDescent="0.25">
      <c r="A2378" t="s">
        <v>317</v>
      </c>
      <c r="B2378">
        <v>2399</v>
      </c>
      <c r="C2378" t="s">
        <v>5474</v>
      </c>
      <c r="D2378" t="s">
        <v>5475</v>
      </c>
      <c r="E2378">
        <v>173.15</v>
      </c>
    </row>
    <row r="2379" spans="1:5" x14ac:dyDescent="0.25">
      <c r="A2379" t="s">
        <v>309</v>
      </c>
      <c r="B2379">
        <v>2400</v>
      </c>
      <c r="C2379" t="s">
        <v>5476</v>
      </c>
      <c r="D2379" t="s">
        <v>5477</v>
      </c>
      <c r="E2379">
        <v>173.15</v>
      </c>
    </row>
    <row r="2380" spans="1:5" x14ac:dyDescent="0.25">
      <c r="A2380" t="s">
        <v>315</v>
      </c>
      <c r="B2380">
        <v>2401</v>
      </c>
      <c r="C2380" t="s">
        <v>5478</v>
      </c>
      <c r="D2380" t="s">
        <v>5479</v>
      </c>
      <c r="E2380">
        <v>173.15</v>
      </c>
    </row>
    <row r="2381" spans="1:5" x14ac:dyDescent="0.25">
      <c r="A2381" t="s">
        <v>309</v>
      </c>
      <c r="B2381">
        <v>2402</v>
      </c>
      <c r="C2381" t="s">
        <v>5480</v>
      </c>
      <c r="D2381" t="s">
        <v>5481</v>
      </c>
      <c r="E2381">
        <v>173.15</v>
      </c>
    </row>
    <row r="2382" spans="1:5" x14ac:dyDescent="0.25">
      <c r="A2382" t="s">
        <v>309</v>
      </c>
      <c r="B2382">
        <v>2403</v>
      </c>
      <c r="C2382" t="s">
        <v>5482</v>
      </c>
      <c r="D2382" t="s">
        <v>5483</v>
      </c>
    </row>
    <row r="2383" spans="1:5" x14ac:dyDescent="0.25">
      <c r="A2383" t="s">
        <v>309</v>
      </c>
      <c r="B2383">
        <v>2409</v>
      </c>
      <c r="C2383" t="s">
        <v>5484</v>
      </c>
      <c r="D2383" t="s">
        <v>5485</v>
      </c>
      <c r="E2383">
        <v>172.51</v>
      </c>
    </row>
    <row r="2384" spans="1:5" x14ac:dyDescent="0.25">
      <c r="A2384" t="s">
        <v>317</v>
      </c>
      <c r="B2384">
        <v>2410</v>
      </c>
      <c r="C2384" t="s">
        <v>5498</v>
      </c>
      <c r="D2384" t="s">
        <v>5499</v>
      </c>
      <c r="E2384">
        <v>182.2</v>
      </c>
    </row>
    <row r="2385" spans="1:11" x14ac:dyDescent="0.25">
      <c r="A2385" t="s">
        <v>309</v>
      </c>
      <c r="B2385">
        <v>2411</v>
      </c>
      <c r="C2385" t="s">
        <v>5500</v>
      </c>
      <c r="D2385" t="s">
        <v>5501</v>
      </c>
      <c r="E2385">
        <v>182.2</v>
      </c>
    </row>
    <row r="2386" spans="1:11" x14ac:dyDescent="0.25">
      <c r="A2386" t="s">
        <v>309</v>
      </c>
      <c r="B2386">
        <v>2412</v>
      </c>
      <c r="C2386" t="s">
        <v>5502</v>
      </c>
      <c r="D2386" t="s">
        <v>5503</v>
      </c>
      <c r="E2386">
        <v>131.11199999999999</v>
      </c>
      <c r="F2386">
        <v>131.16999999999999</v>
      </c>
      <c r="G2386">
        <v>131.19999999999999</v>
      </c>
      <c r="H2386">
        <v>131.203</v>
      </c>
      <c r="I2386">
        <v>131.20599999999999</v>
      </c>
      <c r="J2386">
        <v>172.816</v>
      </c>
      <c r="K2386">
        <v>73.849999999999994</v>
      </c>
    </row>
    <row r="2387" spans="1:11" x14ac:dyDescent="0.25">
      <c r="A2387" t="s">
        <v>317</v>
      </c>
      <c r="B2387">
        <v>2413</v>
      </c>
      <c r="C2387" t="s">
        <v>5504</v>
      </c>
      <c r="D2387" t="s">
        <v>5505</v>
      </c>
      <c r="E2387">
        <v>173.4</v>
      </c>
    </row>
    <row r="2388" spans="1:11" x14ac:dyDescent="0.25">
      <c r="A2388" t="s">
        <v>309</v>
      </c>
      <c r="B2388">
        <v>2414</v>
      </c>
      <c r="C2388" t="s">
        <v>5506</v>
      </c>
      <c r="D2388" t="s">
        <v>5507</v>
      </c>
      <c r="E2388">
        <v>182.15</v>
      </c>
    </row>
    <row r="2389" spans="1:11" x14ac:dyDescent="0.25">
      <c r="A2389" t="s">
        <v>309</v>
      </c>
      <c r="B2389">
        <v>2415</v>
      </c>
      <c r="C2389" t="s">
        <v>5508</v>
      </c>
      <c r="D2389" t="s">
        <v>5509</v>
      </c>
      <c r="E2389">
        <v>136.11000000000001</v>
      </c>
      <c r="F2389">
        <v>172.81200000000001</v>
      </c>
      <c r="G2389">
        <v>175.10499999999999</v>
      </c>
      <c r="H2389">
        <v>184.15049999999999</v>
      </c>
    </row>
    <row r="2390" spans="1:11" x14ac:dyDescent="0.25">
      <c r="A2390" t="s">
        <v>309</v>
      </c>
      <c r="B2390">
        <v>2416</v>
      </c>
      <c r="C2390" t="s">
        <v>5510</v>
      </c>
      <c r="D2390" t="s">
        <v>5511</v>
      </c>
    </row>
    <row r="2391" spans="1:11" x14ac:dyDescent="0.25">
      <c r="A2391" t="s">
        <v>309</v>
      </c>
      <c r="B2391">
        <v>2417</v>
      </c>
      <c r="C2391" t="s">
        <v>5512</v>
      </c>
      <c r="D2391" t="s">
        <v>5513</v>
      </c>
    </row>
    <row r="2392" spans="1:11" x14ac:dyDescent="0.25">
      <c r="A2392" t="s">
        <v>309</v>
      </c>
      <c r="B2392">
        <v>2418</v>
      </c>
      <c r="C2392" t="s">
        <v>5514</v>
      </c>
      <c r="D2392" t="s">
        <v>5515</v>
      </c>
    </row>
    <row r="2393" spans="1:11" x14ac:dyDescent="0.25">
      <c r="A2393" t="s">
        <v>309</v>
      </c>
      <c r="B2393">
        <v>2419</v>
      </c>
      <c r="C2393" t="s">
        <v>5516</v>
      </c>
      <c r="D2393" t="s">
        <v>5517</v>
      </c>
      <c r="E2393">
        <v>136.11000000000001</v>
      </c>
      <c r="F2393">
        <v>184.11009999999999</v>
      </c>
    </row>
    <row r="2394" spans="1:11" x14ac:dyDescent="0.25">
      <c r="A2394" t="s">
        <v>309</v>
      </c>
      <c r="B2394">
        <v>2420</v>
      </c>
      <c r="C2394" t="s">
        <v>5520</v>
      </c>
      <c r="D2394" t="s">
        <v>5521</v>
      </c>
    </row>
    <row r="2395" spans="1:11" x14ac:dyDescent="0.25">
      <c r="A2395" t="s">
        <v>309</v>
      </c>
      <c r="B2395">
        <v>2421</v>
      </c>
      <c r="C2395" t="s">
        <v>5522</v>
      </c>
      <c r="D2395" t="s">
        <v>5523</v>
      </c>
      <c r="E2395">
        <v>184.15209999999999</v>
      </c>
    </row>
    <row r="2396" spans="1:11" x14ac:dyDescent="0.25">
      <c r="A2396" t="s">
        <v>317</v>
      </c>
      <c r="B2396">
        <v>2422</v>
      </c>
      <c r="C2396" t="s">
        <v>5524</v>
      </c>
      <c r="D2396" t="s">
        <v>5525</v>
      </c>
    </row>
    <row r="2397" spans="1:11" x14ac:dyDescent="0.25">
      <c r="A2397" t="s">
        <v>319</v>
      </c>
      <c r="B2397">
        <v>2423</v>
      </c>
      <c r="C2397" t="s">
        <v>5526</v>
      </c>
      <c r="D2397" t="s">
        <v>5527</v>
      </c>
      <c r="E2397">
        <v>175.10499999999999</v>
      </c>
      <c r="F2397">
        <v>189.155</v>
      </c>
    </row>
    <row r="2398" spans="1:11" x14ac:dyDescent="0.25">
      <c r="A2398" t="s">
        <v>317</v>
      </c>
      <c r="B2398">
        <v>2424</v>
      </c>
      <c r="C2398" t="s">
        <v>5536</v>
      </c>
      <c r="D2398" t="s">
        <v>5537</v>
      </c>
      <c r="E2398">
        <v>175.3</v>
      </c>
      <c r="F2398">
        <v>181.27</v>
      </c>
    </row>
    <row r="2399" spans="1:11" x14ac:dyDescent="0.25">
      <c r="A2399" t="s">
        <v>309</v>
      </c>
      <c r="B2399">
        <v>2425</v>
      </c>
      <c r="C2399" t="s">
        <v>5542</v>
      </c>
      <c r="D2399" t="s">
        <v>5543</v>
      </c>
      <c r="E2399">
        <v>172.32</v>
      </c>
      <c r="F2399">
        <v>182.1516</v>
      </c>
    </row>
    <row r="2400" spans="1:11" x14ac:dyDescent="0.25">
      <c r="A2400" t="s">
        <v>317</v>
      </c>
      <c r="B2400">
        <v>2426</v>
      </c>
      <c r="C2400" t="s">
        <v>5550</v>
      </c>
      <c r="D2400" t="s">
        <v>5551</v>
      </c>
      <c r="E2400">
        <v>172.23500000000001</v>
      </c>
    </row>
    <row r="2401" spans="1:8" x14ac:dyDescent="0.25">
      <c r="A2401" t="s">
        <v>317</v>
      </c>
      <c r="B2401">
        <v>2427</v>
      </c>
      <c r="C2401" t="s">
        <v>5552</v>
      </c>
      <c r="D2401" t="s">
        <v>5553</v>
      </c>
      <c r="E2401">
        <v>172.51</v>
      </c>
    </row>
    <row r="2402" spans="1:8" x14ac:dyDescent="0.25">
      <c r="A2402" t="s">
        <v>311</v>
      </c>
      <c r="B2402">
        <v>2428</v>
      </c>
      <c r="C2402" t="s">
        <v>5554</v>
      </c>
      <c r="D2402" t="s">
        <v>5555</v>
      </c>
      <c r="E2402">
        <v>172.51</v>
      </c>
    </row>
    <row r="2403" spans="1:8" x14ac:dyDescent="0.25">
      <c r="A2403" t="s">
        <v>309</v>
      </c>
      <c r="B2403">
        <v>2429</v>
      </c>
      <c r="C2403" t="s">
        <v>5556</v>
      </c>
      <c r="D2403" t="s">
        <v>5557</v>
      </c>
      <c r="E2403">
        <v>172.51</v>
      </c>
    </row>
    <row r="2404" spans="1:8" x14ac:dyDescent="0.25">
      <c r="A2404" t="s">
        <v>309</v>
      </c>
      <c r="B2404">
        <v>2430</v>
      </c>
      <c r="C2404" t="s">
        <v>5558</v>
      </c>
      <c r="D2404" t="s">
        <v>5559</v>
      </c>
      <c r="E2404">
        <v>172.51</v>
      </c>
    </row>
    <row r="2405" spans="1:8" x14ac:dyDescent="0.25">
      <c r="A2405" t="s">
        <v>311</v>
      </c>
      <c r="B2405">
        <v>2431</v>
      </c>
      <c r="C2405" t="s">
        <v>5566</v>
      </c>
      <c r="D2405" s="1" t="s">
        <v>15516</v>
      </c>
      <c r="E2405">
        <v>182.5</v>
      </c>
    </row>
    <row r="2406" spans="1:8" x14ac:dyDescent="0.25">
      <c r="A2406" t="s">
        <v>309</v>
      </c>
      <c r="B2406">
        <v>2432</v>
      </c>
      <c r="C2406" t="s">
        <v>5567</v>
      </c>
      <c r="D2406" t="s">
        <v>5568</v>
      </c>
      <c r="E2406">
        <v>182.1</v>
      </c>
    </row>
    <row r="2407" spans="1:8" x14ac:dyDescent="0.25">
      <c r="A2407" t="s">
        <v>309</v>
      </c>
      <c r="B2407">
        <v>2433</v>
      </c>
      <c r="C2407" t="s">
        <v>5569</v>
      </c>
      <c r="D2407" t="s">
        <v>5570</v>
      </c>
      <c r="E2407">
        <v>182.2</v>
      </c>
    </row>
    <row r="2408" spans="1:8" x14ac:dyDescent="0.25">
      <c r="A2408" t="s">
        <v>309</v>
      </c>
      <c r="B2408">
        <v>2434</v>
      </c>
      <c r="C2408" t="s">
        <v>5571</v>
      </c>
      <c r="D2408" t="s">
        <v>5572</v>
      </c>
      <c r="E2408">
        <v>101.22</v>
      </c>
    </row>
    <row r="2409" spans="1:8" x14ac:dyDescent="0.25">
      <c r="A2409" t="s">
        <v>309</v>
      </c>
      <c r="B2409">
        <v>2435</v>
      </c>
      <c r="C2409" t="s">
        <v>5573</v>
      </c>
      <c r="D2409" t="s">
        <v>5574</v>
      </c>
      <c r="E2409">
        <v>176.18</v>
      </c>
      <c r="F2409">
        <v>176.21</v>
      </c>
      <c r="G2409">
        <v>177.28</v>
      </c>
      <c r="H2409">
        <v>182.2</v>
      </c>
    </row>
    <row r="2410" spans="1:8" x14ac:dyDescent="0.25">
      <c r="A2410" t="s">
        <v>309</v>
      </c>
      <c r="B2410">
        <v>2436</v>
      </c>
      <c r="C2410" t="s">
        <v>5575</v>
      </c>
      <c r="D2410" t="s">
        <v>5576</v>
      </c>
    </row>
    <row r="2411" spans="1:8" x14ac:dyDescent="0.25">
      <c r="A2411" t="s">
        <v>309</v>
      </c>
      <c r="B2411">
        <v>2437</v>
      </c>
      <c r="C2411" t="s">
        <v>5577</v>
      </c>
      <c r="D2411" t="s">
        <v>5578</v>
      </c>
      <c r="E2411">
        <v>182.1</v>
      </c>
    </row>
    <row r="2412" spans="1:8" x14ac:dyDescent="0.25">
      <c r="A2412" t="s">
        <v>309</v>
      </c>
      <c r="B2412">
        <v>2438</v>
      </c>
      <c r="C2412" t="s">
        <v>5579</v>
      </c>
      <c r="D2412" t="s">
        <v>5580</v>
      </c>
      <c r="E2412">
        <v>182.2</v>
      </c>
    </row>
    <row r="2413" spans="1:8" x14ac:dyDescent="0.25">
      <c r="A2413" t="s">
        <v>311</v>
      </c>
      <c r="B2413">
        <v>2439</v>
      </c>
      <c r="C2413" t="s">
        <v>5595</v>
      </c>
      <c r="D2413" t="s">
        <v>5596</v>
      </c>
      <c r="E2413">
        <v>172.51</v>
      </c>
    </row>
    <row r="2414" spans="1:8" x14ac:dyDescent="0.25">
      <c r="A2414" t="s">
        <v>311</v>
      </c>
      <c r="B2414">
        <v>2440</v>
      </c>
      <c r="C2414" t="s">
        <v>5597</v>
      </c>
      <c r="D2414" t="s">
        <v>5598</v>
      </c>
      <c r="E2414">
        <v>172.51</v>
      </c>
    </row>
    <row r="2415" spans="1:8" x14ac:dyDescent="0.25">
      <c r="A2415" t="s">
        <v>317</v>
      </c>
      <c r="B2415">
        <v>2441</v>
      </c>
      <c r="C2415" t="s">
        <v>5603</v>
      </c>
      <c r="D2415" t="s">
        <v>5604</v>
      </c>
      <c r="E2415">
        <v>172.51</v>
      </c>
    </row>
    <row r="2416" spans="1:8" x14ac:dyDescent="0.25">
      <c r="A2416" t="s">
        <v>309</v>
      </c>
      <c r="B2416">
        <v>2442</v>
      </c>
      <c r="C2416" t="s">
        <v>5621</v>
      </c>
      <c r="D2416" t="s">
        <v>5622</v>
      </c>
      <c r="E2416">
        <v>182.2</v>
      </c>
    </row>
    <row r="2417" spans="1:18" x14ac:dyDescent="0.25">
      <c r="A2417" t="s">
        <v>317</v>
      </c>
      <c r="B2417">
        <v>2443</v>
      </c>
      <c r="C2417" t="s">
        <v>5625</v>
      </c>
      <c r="D2417" t="s">
        <v>5626</v>
      </c>
      <c r="E2417">
        <v>173.35</v>
      </c>
    </row>
    <row r="2418" spans="1:18" x14ac:dyDescent="0.25">
      <c r="A2418" t="s">
        <v>309</v>
      </c>
      <c r="B2418">
        <v>2444</v>
      </c>
      <c r="C2418" t="s">
        <v>5637</v>
      </c>
      <c r="D2418" t="s">
        <v>5638</v>
      </c>
      <c r="E2418">
        <v>182.2</v>
      </c>
    </row>
    <row r="2419" spans="1:18" x14ac:dyDescent="0.25">
      <c r="A2419" t="s">
        <v>309</v>
      </c>
      <c r="B2419">
        <v>2445</v>
      </c>
      <c r="C2419" t="s">
        <v>5659</v>
      </c>
      <c r="D2419" t="s">
        <v>5660</v>
      </c>
      <c r="E2419">
        <v>101.9</v>
      </c>
      <c r="F2419">
        <v>107.1</v>
      </c>
      <c r="G2419">
        <v>136.11500000000001</v>
      </c>
      <c r="H2419">
        <v>137.16499999999999</v>
      </c>
      <c r="I2419">
        <v>137.18</v>
      </c>
      <c r="J2419">
        <v>137.23500000000001</v>
      </c>
      <c r="K2419">
        <v>137.26</v>
      </c>
      <c r="L2419">
        <v>137.30500000000001</v>
      </c>
      <c r="M2419">
        <v>137.35</v>
      </c>
      <c r="N2419">
        <v>139.11500000000001</v>
      </c>
      <c r="O2419">
        <v>139.11699999999999</v>
      </c>
      <c r="P2419">
        <v>139.12200000000001</v>
      </c>
      <c r="Q2419">
        <v>139.155</v>
      </c>
      <c r="R2419">
        <v>184.15299999999999</v>
      </c>
    </row>
    <row r="2420" spans="1:18" x14ac:dyDescent="0.25">
      <c r="A2420" t="s">
        <v>309</v>
      </c>
      <c r="B2420">
        <v>2446</v>
      </c>
      <c r="C2420" t="s">
        <v>5661</v>
      </c>
      <c r="D2420" t="s">
        <v>5662</v>
      </c>
      <c r="E2420">
        <v>137.26</v>
      </c>
      <c r="F2420">
        <v>137.30500000000001</v>
      </c>
      <c r="G2420">
        <v>137.35</v>
      </c>
      <c r="H2420">
        <v>139.11500000000001</v>
      </c>
      <c r="I2420">
        <v>139.11699999999999</v>
      </c>
      <c r="J2420">
        <v>139.12200000000001</v>
      </c>
      <c r="K2420">
        <v>139.155</v>
      </c>
      <c r="L2420">
        <v>184.15350000000001</v>
      </c>
    </row>
    <row r="2421" spans="1:18" x14ac:dyDescent="0.25">
      <c r="A2421" t="s">
        <v>309</v>
      </c>
      <c r="B2421">
        <v>2447</v>
      </c>
      <c r="C2421" t="s">
        <v>5663</v>
      </c>
      <c r="D2421" t="s">
        <v>5664</v>
      </c>
      <c r="E2421">
        <v>172.864</v>
      </c>
      <c r="F2421">
        <v>176.18</v>
      </c>
      <c r="G2421">
        <v>184.15369999999999</v>
      </c>
    </row>
    <row r="2422" spans="1:18" x14ac:dyDescent="0.25">
      <c r="A2422" t="s">
        <v>309</v>
      </c>
      <c r="B2422">
        <v>2448</v>
      </c>
      <c r="C2422" t="s">
        <v>5669</v>
      </c>
      <c r="D2422" t="s">
        <v>5670</v>
      </c>
      <c r="E2422">
        <v>133.179</v>
      </c>
      <c r="F2422">
        <v>184.15379999999999</v>
      </c>
    </row>
    <row r="2423" spans="1:18" x14ac:dyDescent="0.25">
      <c r="A2423" t="s">
        <v>309</v>
      </c>
      <c r="B2423">
        <v>2449</v>
      </c>
      <c r="C2423" t="s">
        <v>5677</v>
      </c>
      <c r="D2423" t="s">
        <v>5678</v>
      </c>
      <c r="E2423">
        <v>169.11500000000001</v>
      </c>
      <c r="F2423">
        <v>169.14</v>
      </c>
      <c r="G2423">
        <v>169.15</v>
      </c>
      <c r="H2423">
        <v>177.16149999999999</v>
      </c>
      <c r="I2423">
        <v>184.154</v>
      </c>
    </row>
    <row r="2424" spans="1:18" x14ac:dyDescent="0.25">
      <c r="A2424" t="s">
        <v>317</v>
      </c>
      <c r="B2424">
        <v>2450</v>
      </c>
      <c r="C2424" t="s">
        <v>5679</v>
      </c>
      <c r="D2424" t="s">
        <v>5680</v>
      </c>
      <c r="E2424">
        <v>137.10499999999999</v>
      </c>
    </row>
    <row r="2425" spans="1:18" x14ac:dyDescent="0.25">
      <c r="A2425" t="s">
        <v>315</v>
      </c>
      <c r="B2425">
        <v>2451</v>
      </c>
      <c r="C2425" t="s">
        <v>5681</v>
      </c>
      <c r="D2425" t="s">
        <v>5682</v>
      </c>
      <c r="E2425">
        <v>137.10499999999999</v>
      </c>
      <c r="F2425">
        <v>137.19999999999999</v>
      </c>
    </row>
    <row r="2426" spans="1:18" x14ac:dyDescent="0.25">
      <c r="A2426" t="s">
        <v>309</v>
      </c>
      <c r="B2426">
        <v>2452</v>
      </c>
      <c r="C2426" t="s">
        <v>5683</v>
      </c>
      <c r="D2426" t="s">
        <v>5684</v>
      </c>
      <c r="E2426">
        <v>184.15450000000001</v>
      </c>
    </row>
    <row r="2427" spans="1:18" x14ac:dyDescent="0.25">
      <c r="A2427" t="s">
        <v>311</v>
      </c>
      <c r="B2427">
        <v>2453</v>
      </c>
      <c r="C2427" t="s">
        <v>5754</v>
      </c>
      <c r="D2427" t="s">
        <v>5755</v>
      </c>
    </row>
    <row r="2428" spans="1:18" x14ac:dyDescent="0.25">
      <c r="A2428" t="s">
        <v>319</v>
      </c>
      <c r="B2428">
        <v>2454</v>
      </c>
      <c r="C2428" t="s">
        <v>5778</v>
      </c>
      <c r="D2428" t="s">
        <v>5779</v>
      </c>
      <c r="E2428">
        <v>175.3</v>
      </c>
      <c r="F2428">
        <v>177.101</v>
      </c>
      <c r="G2428">
        <v>181.24</v>
      </c>
      <c r="H2428">
        <v>189.16499999999999</v>
      </c>
    </row>
    <row r="2429" spans="1:18" x14ac:dyDescent="0.25">
      <c r="A2429" t="s">
        <v>309</v>
      </c>
      <c r="B2429">
        <v>2455</v>
      </c>
      <c r="C2429" t="s">
        <v>5784</v>
      </c>
      <c r="D2429" t="s">
        <v>5785</v>
      </c>
      <c r="E2429">
        <v>101.22</v>
      </c>
      <c r="F2429">
        <v>182.1</v>
      </c>
    </row>
    <row r="2430" spans="1:18" x14ac:dyDescent="0.25">
      <c r="A2430" t="s">
        <v>309</v>
      </c>
      <c r="B2430">
        <v>2456</v>
      </c>
      <c r="C2430" t="s">
        <v>5786</v>
      </c>
      <c r="D2430" t="s">
        <v>5787</v>
      </c>
      <c r="E2430">
        <v>182.2</v>
      </c>
    </row>
    <row r="2431" spans="1:18" x14ac:dyDescent="0.25">
      <c r="A2431" t="s">
        <v>309</v>
      </c>
      <c r="B2431">
        <v>2457</v>
      </c>
      <c r="C2431" t="s">
        <v>5788</v>
      </c>
      <c r="D2431" s="1" t="s">
        <v>15559</v>
      </c>
      <c r="E2431">
        <v>182.2</v>
      </c>
    </row>
    <row r="2432" spans="1:18" x14ac:dyDescent="0.25">
      <c r="A2432" t="s">
        <v>309</v>
      </c>
      <c r="B2432">
        <v>2458</v>
      </c>
      <c r="C2432" t="s">
        <v>5789</v>
      </c>
      <c r="D2432" t="s">
        <v>5790</v>
      </c>
      <c r="E2432">
        <v>172.51</v>
      </c>
    </row>
    <row r="2433" spans="1:8" x14ac:dyDescent="0.25">
      <c r="A2433" t="s">
        <v>309</v>
      </c>
      <c r="B2433">
        <v>2459</v>
      </c>
      <c r="C2433" t="s">
        <v>5791</v>
      </c>
      <c r="D2433" t="s">
        <v>5792</v>
      </c>
      <c r="E2433">
        <v>172.51</v>
      </c>
    </row>
    <row r="2434" spans="1:8" x14ac:dyDescent="0.25">
      <c r="A2434" t="s">
        <v>309</v>
      </c>
      <c r="B2434">
        <v>2460</v>
      </c>
      <c r="C2434" t="s">
        <v>5795</v>
      </c>
      <c r="D2434" t="s">
        <v>5796</v>
      </c>
      <c r="E2434">
        <v>172.51</v>
      </c>
    </row>
    <row r="2435" spans="1:8" x14ac:dyDescent="0.25">
      <c r="A2435" t="s">
        <v>317</v>
      </c>
      <c r="B2435">
        <v>2461</v>
      </c>
      <c r="C2435" t="s">
        <v>5797</v>
      </c>
      <c r="D2435" t="s">
        <v>5798</v>
      </c>
      <c r="E2435">
        <v>133.178</v>
      </c>
      <c r="F2435">
        <v>133.179</v>
      </c>
    </row>
    <row r="2436" spans="1:8" x14ac:dyDescent="0.25">
      <c r="A2436" t="s">
        <v>311</v>
      </c>
      <c r="B2436">
        <v>2463</v>
      </c>
      <c r="C2436" t="s">
        <v>5813</v>
      </c>
      <c r="D2436" t="s">
        <v>5814</v>
      </c>
    </row>
    <row r="2437" spans="1:8" x14ac:dyDescent="0.25">
      <c r="A2437" t="s">
        <v>315</v>
      </c>
      <c r="B2437">
        <v>2464</v>
      </c>
      <c r="C2437" t="s">
        <v>5861</v>
      </c>
      <c r="D2437" t="s">
        <v>5862</v>
      </c>
    </row>
    <row r="2438" spans="1:8" x14ac:dyDescent="0.25">
      <c r="A2438" t="s">
        <v>311</v>
      </c>
      <c r="B2438">
        <v>2465</v>
      </c>
      <c r="C2438" t="s">
        <v>5877</v>
      </c>
      <c r="D2438" t="s">
        <v>5878</v>
      </c>
    </row>
    <row r="2439" spans="1:8" x14ac:dyDescent="0.25">
      <c r="A2439" t="s">
        <v>309</v>
      </c>
      <c r="B2439">
        <v>2466</v>
      </c>
      <c r="C2439" t="s">
        <v>5904</v>
      </c>
      <c r="D2439" t="s">
        <v>5905</v>
      </c>
      <c r="E2439">
        <v>172.892</v>
      </c>
    </row>
    <row r="2440" spans="1:8" x14ac:dyDescent="0.25">
      <c r="A2440" t="s">
        <v>317</v>
      </c>
      <c r="B2440">
        <v>2467</v>
      </c>
      <c r="C2440" t="s">
        <v>5910</v>
      </c>
      <c r="D2440" t="s">
        <v>5911</v>
      </c>
      <c r="E2440">
        <v>172.864</v>
      </c>
      <c r="F2440">
        <v>173.28</v>
      </c>
      <c r="G2440">
        <v>175.3</v>
      </c>
      <c r="H2440">
        <v>178.34800000000001</v>
      </c>
    </row>
    <row r="2441" spans="1:8" x14ac:dyDescent="0.25">
      <c r="A2441" t="s">
        <v>317</v>
      </c>
      <c r="B2441">
        <v>2468</v>
      </c>
      <c r="C2441" t="s">
        <v>5942</v>
      </c>
      <c r="D2441" t="s">
        <v>5943</v>
      </c>
      <c r="E2441">
        <v>175.3</v>
      </c>
    </row>
    <row r="2442" spans="1:8" x14ac:dyDescent="0.25">
      <c r="A2442" t="s">
        <v>311</v>
      </c>
      <c r="B2442">
        <v>2469</v>
      </c>
      <c r="C2442" t="s">
        <v>5955</v>
      </c>
      <c r="D2442" t="s">
        <v>5956</v>
      </c>
      <c r="E2442">
        <v>172.51</v>
      </c>
    </row>
    <row r="2443" spans="1:8" x14ac:dyDescent="0.25">
      <c r="A2443" t="s">
        <v>309</v>
      </c>
      <c r="B2443">
        <v>2473</v>
      </c>
      <c r="C2443" t="s">
        <v>5959</v>
      </c>
      <c r="D2443" t="s">
        <v>5960</v>
      </c>
      <c r="E2443">
        <v>182.2</v>
      </c>
    </row>
    <row r="2444" spans="1:8" x14ac:dyDescent="0.25">
      <c r="A2444" t="s">
        <v>311</v>
      </c>
      <c r="B2444">
        <v>2474</v>
      </c>
      <c r="C2444" t="s">
        <v>5961</v>
      </c>
      <c r="D2444" t="s">
        <v>5962</v>
      </c>
      <c r="E2444">
        <v>172.51</v>
      </c>
    </row>
    <row r="2445" spans="1:8" x14ac:dyDescent="0.25">
      <c r="A2445" t="s">
        <v>311</v>
      </c>
      <c r="B2445">
        <v>2475</v>
      </c>
      <c r="C2445" t="s">
        <v>5965</v>
      </c>
      <c r="D2445" t="s">
        <v>5966</v>
      </c>
      <c r="E2445">
        <v>172.51</v>
      </c>
    </row>
    <row r="2446" spans="1:8" x14ac:dyDescent="0.25">
      <c r="A2446" t="s">
        <v>311</v>
      </c>
      <c r="B2446">
        <v>2476</v>
      </c>
      <c r="C2446" t="s">
        <v>5967</v>
      </c>
      <c r="D2446" t="s">
        <v>5968</v>
      </c>
      <c r="E2446">
        <v>172.51</v>
      </c>
    </row>
    <row r="2447" spans="1:8" x14ac:dyDescent="0.25">
      <c r="A2447" t="s">
        <v>309</v>
      </c>
      <c r="B2447">
        <v>2477</v>
      </c>
      <c r="C2447" t="s">
        <v>5969</v>
      </c>
      <c r="D2447" t="s">
        <v>5970</v>
      </c>
      <c r="E2447">
        <v>74.25</v>
      </c>
    </row>
    <row r="2448" spans="1:8" x14ac:dyDescent="0.25">
      <c r="A2448" t="s">
        <v>309</v>
      </c>
      <c r="B2448">
        <v>2478</v>
      </c>
      <c r="C2448" t="s">
        <v>5977</v>
      </c>
      <c r="D2448" t="s">
        <v>5978</v>
      </c>
      <c r="E2448">
        <v>182.2</v>
      </c>
    </row>
    <row r="2449" spans="1:6" x14ac:dyDescent="0.25">
      <c r="A2449" t="s">
        <v>309</v>
      </c>
      <c r="B2449">
        <v>2479</v>
      </c>
      <c r="C2449" t="s">
        <v>5971</v>
      </c>
      <c r="D2449" t="s">
        <v>5972</v>
      </c>
      <c r="E2449">
        <v>146.14599999999999</v>
      </c>
      <c r="F2449">
        <v>182.2</v>
      </c>
    </row>
    <row r="2450" spans="1:6" x14ac:dyDescent="0.25">
      <c r="A2450" t="s">
        <v>309</v>
      </c>
      <c r="B2450">
        <v>2480</v>
      </c>
      <c r="C2450" t="s">
        <v>5973</v>
      </c>
      <c r="D2450" t="s">
        <v>5974</v>
      </c>
      <c r="E2450">
        <v>182.2</v>
      </c>
    </row>
    <row r="2451" spans="1:6" x14ac:dyDescent="0.25">
      <c r="A2451" t="s">
        <v>309</v>
      </c>
      <c r="B2451">
        <v>2481</v>
      </c>
      <c r="C2451" t="s">
        <v>5979</v>
      </c>
      <c r="D2451" t="s">
        <v>5980</v>
      </c>
    </row>
    <row r="2452" spans="1:6" x14ac:dyDescent="0.25">
      <c r="A2452" t="s">
        <v>309</v>
      </c>
      <c r="B2452">
        <v>2482</v>
      </c>
      <c r="C2452" t="s">
        <v>5983</v>
      </c>
      <c r="D2452" t="s">
        <v>5984</v>
      </c>
      <c r="E2452">
        <v>182.2</v>
      </c>
    </row>
    <row r="2453" spans="1:6" x14ac:dyDescent="0.25">
      <c r="A2453" t="s">
        <v>309</v>
      </c>
      <c r="B2453">
        <v>2483</v>
      </c>
      <c r="C2453" t="s">
        <v>5985</v>
      </c>
      <c r="D2453" t="s">
        <v>5986</v>
      </c>
      <c r="E2453">
        <v>182.2</v>
      </c>
    </row>
    <row r="2454" spans="1:6" x14ac:dyDescent="0.25">
      <c r="A2454" t="s">
        <v>309</v>
      </c>
      <c r="B2454">
        <v>2484</v>
      </c>
      <c r="C2454" t="s">
        <v>5987</v>
      </c>
      <c r="D2454" t="s">
        <v>5988</v>
      </c>
      <c r="E2454">
        <v>182.2</v>
      </c>
    </row>
    <row r="2455" spans="1:6" x14ac:dyDescent="0.25">
      <c r="A2455" t="s">
        <v>309</v>
      </c>
      <c r="B2455">
        <v>2485</v>
      </c>
      <c r="C2455" t="s">
        <v>5989</v>
      </c>
      <c r="D2455" t="s">
        <v>5990</v>
      </c>
    </row>
    <row r="2456" spans="1:6" x14ac:dyDescent="0.25">
      <c r="A2456" t="s">
        <v>309</v>
      </c>
      <c r="B2456">
        <v>2486</v>
      </c>
      <c r="C2456" t="s">
        <v>5991</v>
      </c>
      <c r="D2456" t="s">
        <v>5992</v>
      </c>
      <c r="E2456">
        <v>182.2</v>
      </c>
    </row>
    <row r="2457" spans="1:6" x14ac:dyDescent="0.25">
      <c r="A2457" t="s">
        <v>309</v>
      </c>
      <c r="B2457">
        <v>2487</v>
      </c>
      <c r="C2457" t="s">
        <v>5993</v>
      </c>
      <c r="D2457" t="s">
        <v>5994</v>
      </c>
      <c r="E2457">
        <v>182.2</v>
      </c>
    </row>
    <row r="2458" spans="1:6" x14ac:dyDescent="0.25">
      <c r="A2458" t="s">
        <v>309</v>
      </c>
      <c r="B2458">
        <v>2488</v>
      </c>
      <c r="C2458" t="s">
        <v>5995</v>
      </c>
      <c r="D2458" t="s">
        <v>5996</v>
      </c>
      <c r="E2458">
        <v>182.2</v>
      </c>
    </row>
    <row r="2459" spans="1:6" x14ac:dyDescent="0.25">
      <c r="A2459" t="s">
        <v>309</v>
      </c>
      <c r="B2459">
        <v>2489</v>
      </c>
      <c r="C2459" t="s">
        <v>5997</v>
      </c>
      <c r="D2459" t="s">
        <v>5998</v>
      </c>
      <c r="E2459">
        <v>172.23</v>
      </c>
      <c r="F2459">
        <v>182.2</v>
      </c>
    </row>
    <row r="2460" spans="1:6" x14ac:dyDescent="0.25">
      <c r="A2460" t="s">
        <v>309</v>
      </c>
      <c r="B2460">
        <v>2490</v>
      </c>
      <c r="C2460" t="s">
        <v>5999</v>
      </c>
      <c r="D2460" t="s">
        <v>6000</v>
      </c>
      <c r="E2460">
        <v>182.2</v>
      </c>
    </row>
    <row r="2461" spans="1:6" x14ac:dyDescent="0.25">
      <c r="A2461" t="s">
        <v>317</v>
      </c>
      <c r="B2461">
        <v>2491</v>
      </c>
      <c r="C2461" t="s">
        <v>6001</v>
      </c>
      <c r="D2461" t="s">
        <v>6002</v>
      </c>
    </row>
    <row r="2462" spans="1:6" x14ac:dyDescent="0.25">
      <c r="A2462" t="s">
        <v>309</v>
      </c>
      <c r="B2462">
        <v>2492</v>
      </c>
      <c r="C2462" t="s">
        <v>6003</v>
      </c>
      <c r="D2462" t="s">
        <v>6004</v>
      </c>
      <c r="E2462">
        <v>101.22</v>
      </c>
      <c r="F2462">
        <v>182.1</v>
      </c>
    </row>
    <row r="2463" spans="1:6" x14ac:dyDescent="0.25">
      <c r="A2463" t="s">
        <v>317</v>
      </c>
      <c r="B2463">
        <v>2493</v>
      </c>
      <c r="C2463" t="s">
        <v>6005</v>
      </c>
      <c r="D2463" t="s">
        <v>6006</v>
      </c>
    </row>
    <row r="2464" spans="1:6" x14ac:dyDescent="0.25">
      <c r="A2464" t="s">
        <v>309</v>
      </c>
      <c r="B2464">
        <v>2494</v>
      </c>
      <c r="C2464" t="s">
        <v>6007</v>
      </c>
      <c r="D2464" s="1" t="s">
        <v>15551</v>
      </c>
      <c r="E2464">
        <v>172.51</v>
      </c>
      <c r="F2464">
        <v>182.2</v>
      </c>
    </row>
    <row r="2465" spans="1:8" x14ac:dyDescent="0.25">
      <c r="A2465" t="s">
        <v>309</v>
      </c>
      <c r="B2465">
        <v>2495</v>
      </c>
      <c r="C2465" t="s">
        <v>6012</v>
      </c>
      <c r="D2465" t="s">
        <v>6013</v>
      </c>
      <c r="E2465">
        <v>172.51</v>
      </c>
    </row>
    <row r="2466" spans="1:8" x14ac:dyDescent="0.25">
      <c r="A2466" t="s">
        <v>309</v>
      </c>
      <c r="B2466">
        <v>2496</v>
      </c>
      <c r="C2466" t="s">
        <v>6014</v>
      </c>
      <c r="D2466" t="s">
        <v>6015</v>
      </c>
      <c r="E2466">
        <v>172.51</v>
      </c>
    </row>
    <row r="2467" spans="1:8" x14ac:dyDescent="0.25">
      <c r="A2467" t="s">
        <v>309</v>
      </c>
      <c r="B2467">
        <v>2497</v>
      </c>
      <c r="C2467" t="s">
        <v>6016</v>
      </c>
      <c r="D2467" t="s">
        <v>6017</v>
      </c>
    </row>
    <row r="2468" spans="1:8" x14ac:dyDescent="0.25">
      <c r="A2468" t="s">
        <v>309</v>
      </c>
      <c r="B2468">
        <v>2498</v>
      </c>
      <c r="C2468" t="s">
        <v>6018</v>
      </c>
      <c r="D2468" t="s">
        <v>6019</v>
      </c>
      <c r="E2468">
        <v>184.15600000000001</v>
      </c>
    </row>
    <row r="2469" spans="1:8" x14ac:dyDescent="0.25">
      <c r="A2469" t="s">
        <v>317</v>
      </c>
      <c r="B2469">
        <v>2499</v>
      </c>
      <c r="C2469" t="s">
        <v>6020</v>
      </c>
      <c r="D2469" t="s">
        <v>6021</v>
      </c>
      <c r="E2469">
        <v>173.25</v>
      </c>
    </row>
    <row r="2470" spans="1:8" x14ac:dyDescent="0.25">
      <c r="A2470" t="s">
        <v>319</v>
      </c>
      <c r="B2470">
        <v>2500</v>
      </c>
      <c r="C2470" t="s">
        <v>6649</v>
      </c>
      <c r="D2470" t="s">
        <v>6650</v>
      </c>
      <c r="E2470">
        <v>189.17500000000001</v>
      </c>
    </row>
    <row r="2471" spans="1:8" x14ac:dyDescent="0.25">
      <c r="A2471" t="s">
        <v>317</v>
      </c>
      <c r="B2471">
        <v>2502</v>
      </c>
      <c r="C2471" t="s">
        <v>6056</v>
      </c>
      <c r="D2471" t="s">
        <v>6057</v>
      </c>
      <c r="E2471">
        <v>184.1583</v>
      </c>
    </row>
    <row r="2472" spans="1:8" x14ac:dyDescent="0.25">
      <c r="A2472" t="s">
        <v>317</v>
      </c>
      <c r="B2472">
        <v>2503</v>
      </c>
      <c r="C2472" t="s">
        <v>6058</v>
      </c>
      <c r="D2472" t="s">
        <v>6059</v>
      </c>
      <c r="E2472">
        <v>172.51</v>
      </c>
    </row>
    <row r="2473" spans="1:8" x14ac:dyDescent="0.25">
      <c r="A2473" t="s">
        <v>317</v>
      </c>
      <c r="B2473">
        <v>2504</v>
      </c>
      <c r="C2473" t="s">
        <v>6062</v>
      </c>
      <c r="D2473" t="s">
        <v>6063</v>
      </c>
      <c r="E2473">
        <v>582.55799999999999</v>
      </c>
    </row>
    <row r="2474" spans="1:8" x14ac:dyDescent="0.25">
      <c r="A2474" t="s">
        <v>309</v>
      </c>
      <c r="B2474">
        <v>2505</v>
      </c>
      <c r="C2474" t="s">
        <v>6064</v>
      </c>
      <c r="D2474" t="s">
        <v>6065</v>
      </c>
      <c r="E2474">
        <v>137.30500000000001</v>
      </c>
      <c r="F2474">
        <v>184.1585</v>
      </c>
    </row>
    <row r="2475" spans="1:8" x14ac:dyDescent="0.25">
      <c r="A2475" t="s">
        <v>309</v>
      </c>
      <c r="B2475">
        <v>2506</v>
      </c>
      <c r="C2475" t="s">
        <v>6076</v>
      </c>
      <c r="D2475" t="s">
        <v>6077</v>
      </c>
      <c r="E2475">
        <v>101.12</v>
      </c>
      <c r="F2475">
        <v>133.14699999999999</v>
      </c>
      <c r="G2475">
        <v>133.16499999999999</v>
      </c>
    </row>
    <row r="2476" spans="1:8" x14ac:dyDescent="0.25">
      <c r="A2476" t="s">
        <v>309</v>
      </c>
      <c r="B2476">
        <v>2507</v>
      </c>
      <c r="C2476" t="s">
        <v>6078</v>
      </c>
      <c r="D2476" t="s">
        <v>6079</v>
      </c>
      <c r="E2476">
        <v>182.2</v>
      </c>
    </row>
    <row r="2477" spans="1:8" x14ac:dyDescent="0.25">
      <c r="A2477" t="s">
        <v>309</v>
      </c>
      <c r="B2477">
        <v>2508</v>
      </c>
      <c r="C2477" t="s">
        <v>6080</v>
      </c>
      <c r="D2477" t="s">
        <v>6081</v>
      </c>
      <c r="E2477">
        <v>182.2</v>
      </c>
    </row>
    <row r="2478" spans="1:8" x14ac:dyDescent="0.25">
      <c r="A2478" t="s">
        <v>309</v>
      </c>
      <c r="B2478">
        <v>2509</v>
      </c>
      <c r="C2478" t="s">
        <v>6082</v>
      </c>
      <c r="D2478" t="s">
        <v>6083</v>
      </c>
      <c r="E2478">
        <v>101.22</v>
      </c>
      <c r="F2478">
        <v>139.125</v>
      </c>
      <c r="G2478">
        <v>139.16</v>
      </c>
      <c r="H2478">
        <v>182.1</v>
      </c>
    </row>
    <row r="2479" spans="1:8" x14ac:dyDescent="0.25">
      <c r="A2479" t="s">
        <v>311</v>
      </c>
      <c r="B2479">
        <v>2510</v>
      </c>
      <c r="C2479" t="s">
        <v>6084</v>
      </c>
      <c r="D2479" t="s">
        <v>6085</v>
      </c>
      <c r="E2479">
        <v>172.51</v>
      </c>
    </row>
    <row r="2480" spans="1:8" x14ac:dyDescent="0.25">
      <c r="A2480" t="s">
        <v>317</v>
      </c>
      <c r="B2480">
        <v>2511</v>
      </c>
      <c r="C2480" t="s">
        <v>6086</v>
      </c>
      <c r="D2480" t="s">
        <v>6087</v>
      </c>
      <c r="E2480">
        <v>172.51</v>
      </c>
    </row>
    <row r="2481" spans="1:18" x14ac:dyDescent="0.25">
      <c r="A2481" t="s">
        <v>309</v>
      </c>
      <c r="B2481">
        <v>2512</v>
      </c>
      <c r="C2481" t="s">
        <v>6088</v>
      </c>
      <c r="D2481" s="1" t="s">
        <v>15524</v>
      </c>
      <c r="E2481">
        <v>172.51</v>
      </c>
    </row>
    <row r="2482" spans="1:18" x14ac:dyDescent="0.25">
      <c r="A2482" t="s">
        <v>315</v>
      </c>
      <c r="B2482">
        <v>2513</v>
      </c>
      <c r="C2482" t="s">
        <v>2485</v>
      </c>
      <c r="D2482" t="s">
        <v>2486</v>
      </c>
      <c r="E2482">
        <v>172.71</v>
      </c>
      <c r="F2482">
        <v>176.18</v>
      </c>
      <c r="G2482">
        <v>176.21</v>
      </c>
    </row>
    <row r="2483" spans="1:18" x14ac:dyDescent="0.25">
      <c r="A2483" t="s">
        <v>317</v>
      </c>
      <c r="B2483">
        <v>2514</v>
      </c>
      <c r="C2483" t="s">
        <v>6089</v>
      </c>
      <c r="D2483" t="s">
        <v>6090</v>
      </c>
      <c r="E2483">
        <v>182.4</v>
      </c>
    </row>
    <row r="2484" spans="1:18" x14ac:dyDescent="0.25">
      <c r="A2484" t="s">
        <v>317</v>
      </c>
      <c r="B2484">
        <v>2515</v>
      </c>
      <c r="C2484" t="s">
        <v>6093</v>
      </c>
      <c r="D2484" t="s">
        <v>6094</v>
      </c>
      <c r="E2484">
        <v>172.51</v>
      </c>
    </row>
    <row r="2485" spans="1:18" x14ac:dyDescent="0.25">
      <c r="A2485" t="s">
        <v>309</v>
      </c>
      <c r="B2485">
        <v>2516</v>
      </c>
      <c r="C2485" t="s">
        <v>6095</v>
      </c>
      <c r="D2485" s="1" t="s">
        <v>15476</v>
      </c>
      <c r="E2485">
        <v>164.15</v>
      </c>
      <c r="F2485">
        <v>176.21</v>
      </c>
      <c r="G2485">
        <v>177.28</v>
      </c>
      <c r="H2485">
        <v>182.7</v>
      </c>
    </row>
    <row r="2486" spans="1:18" x14ac:dyDescent="0.25">
      <c r="A2486" t="s">
        <v>309</v>
      </c>
      <c r="B2486">
        <v>2517</v>
      </c>
      <c r="C2486" t="s">
        <v>6096</v>
      </c>
      <c r="D2486" t="s">
        <v>6097</v>
      </c>
      <c r="E2486">
        <v>182.4</v>
      </c>
    </row>
    <row r="2487" spans="1:18" x14ac:dyDescent="0.25">
      <c r="A2487" t="s">
        <v>309</v>
      </c>
      <c r="B2487">
        <v>2518</v>
      </c>
      <c r="C2487" t="s">
        <v>6100</v>
      </c>
      <c r="D2487" t="s">
        <v>6101</v>
      </c>
      <c r="E2487">
        <v>135.13999999999999</v>
      </c>
      <c r="F2487">
        <v>145.11600000000001</v>
      </c>
      <c r="G2487">
        <v>145.126</v>
      </c>
      <c r="H2487">
        <v>145.131</v>
      </c>
      <c r="I2487">
        <v>145.136</v>
      </c>
      <c r="J2487">
        <v>145.17099999999999</v>
      </c>
      <c r="K2487">
        <v>145.18100000000001</v>
      </c>
      <c r="L2487">
        <v>150.11000000000001</v>
      </c>
      <c r="M2487">
        <v>150.13999999999999</v>
      </c>
      <c r="N2487">
        <v>150.14099999999999</v>
      </c>
      <c r="O2487">
        <v>150.16</v>
      </c>
      <c r="P2487">
        <v>150.161</v>
      </c>
      <c r="Q2487">
        <v>173.38499999999999</v>
      </c>
      <c r="R2487">
        <v>184.15880000000001</v>
      </c>
    </row>
    <row r="2488" spans="1:18" x14ac:dyDescent="0.25">
      <c r="A2488" t="s">
        <v>309</v>
      </c>
      <c r="B2488">
        <v>2519</v>
      </c>
      <c r="C2488" t="s">
        <v>6104</v>
      </c>
      <c r="D2488" t="s">
        <v>6105</v>
      </c>
    </row>
    <row r="2489" spans="1:18" x14ac:dyDescent="0.25">
      <c r="A2489" t="s">
        <v>309</v>
      </c>
      <c r="B2489">
        <v>2520</v>
      </c>
      <c r="C2489" t="s">
        <v>6106</v>
      </c>
      <c r="D2489" t="s">
        <v>6107</v>
      </c>
    </row>
    <row r="2490" spans="1:18" x14ac:dyDescent="0.25">
      <c r="A2490" t="s">
        <v>309</v>
      </c>
      <c r="B2490">
        <v>2521</v>
      </c>
      <c r="C2490" t="s">
        <v>6108</v>
      </c>
      <c r="D2490" t="s">
        <v>6109</v>
      </c>
      <c r="E2490">
        <v>173.38499999999999</v>
      </c>
      <c r="F2490">
        <v>184.15880000000001</v>
      </c>
    </row>
    <row r="2491" spans="1:18" x14ac:dyDescent="0.25">
      <c r="A2491" t="s">
        <v>317</v>
      </c>
      <c r="B2491">
        <v>2522</v>
      </c>
      <c r="C2491" t="s">
        <v>6114</v>
      </c>
      <c r="D2491" t="s">
        <v>6115</v>
      </c>
    </row>
    <row r="2492" spans="1:18" x14ac:dyDescent="0.25">
      <c r="A2492" t="s">
        <v>317</v>
      </c>
      <c r="B2492">
        <v>2523</v>
      </c>
      <c r="C2492" t="s">
        <v>6116</v>
      </c>
      <c r="D2492" t="s">
        <v>6117</v>
      </c>
    </row>
    <row r="2493" spans="1:18" x14ac:dyDescent="0.25">
      <c r="A2493" t="s">
        <v>309</v>
      </c>
      <c r="B2493">
        <v>2524</v>
      </c>
      <c r="C2493" t="s">
        <v>6118</v>
      </c>
      <c r="D2493" t="s">
        <v>6119</v>
      </c>
      <c r="E2493">
        <v>172.51</v>
      </c>
    </row>
    <row r="2494" spans="1:18" x14ac:dyDescent="0.25">
      <c r="A2494" t="s">
        <v>311</v>
      </c>
      <c r="B2494">
        <v>2525</v>
      </c>
      <c r="C2494" t="s">
        <v>6126</v>
      </c>
      <c r="D2494" t="s">
        <v>6127</v>
      </c>
    </row>
    <row r="2495" spans="1:18" x14ac:dyDescent="0.25">
      <c r="A2495" t="s">
        <v>315</v>
      </c>
      <c r="B2495">
        <v>2526</v>
      </c>
      <c r="C2495" t="s">
        <v>6172</v>
      </c>
      <c r="D2495" t="s">
        <v>6173</v>
      </c>
    </row>
    <row r="2496" spans="1:18" x14ac:dyDescent="0.25">
      <c r="A2496" t="s">
        <v>309</v>
      </c>
      <c r="B2496">
        <v>2527</v>
      </c>
      <c r="C2496" t="s">
        <v>6192</v>
      </c>
      <c r="D2496" t="s">
        <v>6193</v>
      </c>
      <c r="E2496">
        <v>182.2</v>
      </c>
    </row>
    <row r="2497" spans="1:9" x14ac:dyDescent="0.25">
      <c r="A2497" t="s">
        <v>309</v>
      </c>
      <c r="B2497">
        <v>2528</v>
      </c>
      <c r="C2497" t="s">
        <v>6194</v>
      </c>
      <c r="D2497" t="s">
        <v>6195</v>
      </c>
      <c r="E2497">
        <v>182.2</v>
      </c>
    </row>
    <row r="2498" spans="1:9" x14ac:dyDescent="0.25">
      <c r="A2498" t="s">
        <v>309</v>
      </c>
      <c r="B2498">
        <v>2529</v>
      </c>
      <c r="C2498" t="s">
        <v>6196</v>
      </c>
      <c r="D2498" t="s">
        <v>6197</v>
      </c>
      <c r="E2498">
        <v>101.22</v>
      </c>
      <c r="F2498">
        <v>182.1</v>
      </c>
      <c r="G2498">
        <v>182.1</v>
      </c>
    </row>
    <row r="2499" spans="1:9" x14ac:dyDescent="0.25">
      <c r="A2499" t="s">
        <v>309</v>
      </c>
      <c r="B2499">
        <v>2530</v>
      </c>
      <c r="C2499" t="s">
        <v>6200</v>
      </c>
      <c r="D2499" t="s">
        <v>6201</v>
      </c>
      <c r="E2499">
        <v>182.1</v>
      </c>
    </row>
    <row r="2500" spans="1:9" x14ac:dyDescent="0.25">
      <c r="A2500" t="s">
        <v>309</v>
      </c>
      <c r="B2500">
        <v>2531</v>
      </c>
      <c r="C2500" t="s">
        <v>6202</v>
      </c>
      <c r="D2500" t="s">
        <v>6203</v>
      </c>
      <c r="E2500">
        <v>172.23</v>
      </c>
      <c r="F2500">
        <v>182.2</v>
      </c>
    </row>
    <row r="2501" spans="1:9" x14ac:dyDescent="0.25">
      <c r="A2501" t="s">
        <v>317</v>
      </c>
      <c r="B2501">
        <v>2532</v>
      </c>
      <c r="C2501" t="s">
        <v>6204</v>
      </c>
      <c r="D2501" t="s">
        <v>6205</v>
      </c>
      <c r="E2501">
        <v>182.1</v>
      </c>
    </row>
    <row r="2502" spans="1:9" x14ac:dyDescent="0.25">
      <c r="A2502" t="s">
        <v>309</v>
      </c>
      <c r="B2502">
        <v>2533</v>
      </c>
      <c r="C2502" t="s">
        <v>6208</v>
      </c>
      <c r="D2502" t="s">
        <v>6209</v>
      </c>
      <c r="E2502">
        <v>182.2</v>
      </c>
    </row>
    <row r="2503" spans="1:9" x14ac:dyDescent="0.25">
      <c r="A2503" t="s">
        <v>309</v>
      </c>
      <c r="B2503">
        <v>2534</v>
      </c>
      <c r="C2503" t="s">
        <v>6210</v>
      </c>
      <c r="D2503" t="s">
        <v>6211</v>
      </c>
      <c r="E2503">
        <v>182.2</v>
      </c>
    </row>
    <row r="2504" spans="1:9" x14ac:dyDescent="0.25">
      <c r="A2504" t="s">
        <v>309</v>
      </c>
      <c r="B2504">
        <v>2535</v>
      </c>
      <c r="C2504" t="s">
        <v>6212</v>
      </c>
      <c r="D2504" t="s">
        <v>6213</v>
      </c>
      <c r="E2504">
        <v>101.22</v>
      </c>
      <c r="F2504">
        <v>182.1</v>
      </c>
    </row>
    <row r="2505" spans="1:9" x14ac:dyDescent="0.25">
      <c r="A2505" t="s">
        <v>309</v>
      </c>
      <c r="B2505">
        <v>2536</v>
      </c>
      <c r="C2505" t="s">
        <v>6214</v>
      </c>
      <c r="D2505" t="s">
        <v>6215</v>
      </c>
      <c r="E2505">
        <v>137.30500000000001</v>
      </c>
      <c r="F2505">
        <v>184.15950000000001</v>
      </c>
    </row>
    <row r="2506" spans="1:9" x14ac:dyDescent="0.25">
      <c r="A2506" t="s">
        <v>311</v>
      </c>
      <c r="B2506">
        <v>2538</v>
      </c>
      <c r="C2506" t="s">
        <v>6216</v>
      </c>
      <c r="D2506" t="s">
        <v>6217</v>
      </c>
      <c r="E2506">
        <v>184.15530000000001</v>
      </c>
    </row>
    <row r="2507" spans="1:9" x14ac:dyDescent="0.25">
      <c r="A2507" t="s">
        <v>317</v>
      </c>
      <c r="B2507">
        <v>2539</v>
      </c>
      <c r="C2507" t="s">
        <v>6218</v>
      </c>
      <c r="D2507" t="s">
        <v>6219</v>
      </c>
      <c r="E2507">
        <v>172.56</v>
      </c>
      <c r="F2507">
        <v>172.892</v>
      </c>
      <c r="G2507">
        <v>173.315</v>
      </c>
      <c r="H2507">
        <v>173.37</v>
      </c>
      <c r="I2507">
        <v>178.101</v>
      </c>
    </row>
    <row r="2508" spans="1:9" x14ac:dyDescent="0.25">
      <c r="A2508" t="s">
        <v>309</v>
      </c>
      <c r="B2508">
        <v>2540</v>
      </c>
      <c r="C2508" t="s">
        <v>6232</v>
      </c>
      <c r="D2508" t="s">
        <v>6233</v>
      </c>
      <c r="E2508">
        <v>182.2</v>
      </c>
    </row>
    <row r="2509" spans="1:9" x14ac:dyDescent="0.25">
      <c r="A2509" t="s">
        <v>309</v>
      </c>
      <c r="B2509">
        <v>2541</v>
      </c>
      <c r="C2509" t="s">
        <v>6234</v>
      </c>
      <c r="D2509" t="s">
        <v>6235</v>
      </c>
      <c r="E2509">
        <v>182.2</v>
      </c>
    </row>
    <row r="2510" spans="1:9" x14ac:dyDescent="0.25">
      <c r="A2510" t="s">
        <v>309</v>
      </c>
      <c r="B2510">
        <v>2542</v>
      </c>
      <c r="C2510" t="s">
        <v>6236</v>
      </c>
      <c r="D2510" t="s">
        <v>6237</v>
      </c>
      <c r="E2510">
        <v>182.2</v>
      </c>
    </row>
    <row r="2511" spans="1:9" x14ac:dyDescent="0.25">
      <c r="A2511" t="s">
        <v>317</v>
      </c>
      <c r="B2511">
        <v>2543</v>
      </c>
      <c r="C2511" t="s">
        <v>6298</v>
      </c>
      <c r="D2511" t="s">
        <v>6299</v>
      </c>
      <c r="E2511">
        <v>173.25</v>
      </c>
    </row>
    <row r="2512" spans="1:9" x14ac:dyDescent="0.25">
      <c r="A2512" t="s">
        <v>317</v>
      </c>
      <c r="B2512">
        <v>2544</v>
      </c>
      <c r="C2512" t="s">
        <v>6294</v>
      </c>
      <c r="D2512" t="s">
        <v>6295</v>
      </c>
      <c r="E2512">
        <v>173.25</v>
      </c>
    </row>
    <row r="2513" spans="1:21" x14ac:dyDescent="0.25">
      <c r="A2513" t="s">
        <v>317</v>
      </c>
      <c r="B2513">
        <v>2545</v>
      </c>
      <c r="C2513" t="s">
        <v>6296</v>
      </c>
      <c r="D2513" t="s">
        <v>6297</v>
      </c>
      <c r="E2513">
        <v>173.25</v>
      </c>
    </row>
    <row r="2514" spans="1:21" x14ac:dyDescent="0.25">
      <c r="A2514" t="s">
        <v>317</v>
      </c>
      <c r="B2514">
        <v>2546</v>
      </c>
      <c r="C2514" t="s">
        <v>6300</v>
      </c>
      <c r="D2514" t="s">
        <v>6301</v>
      </c>
      <c r="E2514">
        <v>173.25</v>
      </c>
    </row>
    <row r="2515" spans="1:21" x14ac:dyDescent="0.25">
      <c r="A2515" t="s">
        <v>315</v>
      </c>
      <c r="B2515">
        <v>2547</v>
      </c>
      <c r="C2515" t="s">
        <v>6395</v>
      </c>
      <c r="D2515" t="s">
        <v>6396</v>
      </c>
    </row>
    <row r="2516" spans="1:21" x14ac:dyDescent="0.25">
      <c r="A2516" t="s">
        <v>309</v>
      </c>
      <c r="B2516">
        <v>2548</v>
      </c>
      <c r="C2516" t="s">
        <v>6401</v>
      </c>
      <c r="D2516" t="s">
        <v>6402</v>
      </c>
      <c r="E2516">
        <v>133.12299999999999</v>
      </c>
      <c r="F2516">
        <v>133.124</v>
      </c>
      <c r="G2516">
        <v>133.12899999999999</v>
      </c>
      <c r="H2516">
        <v>133.16900000000001</v>
      </c>
      <c r="I2516">
        <v>133.173</v>
      </c>
      <c r="J2516">
        <v>133.178</v>
      </c>
      <c r="K2516">
        <v>133.179</v>
      </c>
      <c r="L2516">
        <v>163.11000000000001</v>
      </c>
      <c r="M2516">
        <v>163.11099999999999</v>
      </c>
      <c r="N2516">
        <v>163.11199999999999</v>
      </c>
      <c r="O2516">
        <v>175.3</v>
      </c>
      <c r="P2516">
        <v>177.226</v>
      </c>
      <c r="Q2516">
        <v>178.101</v>
      </c>
      <c r="R2516">
        <v>178.352</v>
      </c>
      <c r="S2516">
        <v>182.10730000000001</v>
      </c>
      <c r="T2516">
        <v>73.275000000000006</v>
      </c>
      <c r="U2516">
        <v>73.849999999999994</v>
      </c>
    </row>
    <row r="2517" spans="1:21" x14ac:dyDescent="0.25">
      <c r="A2517" t="s">
        <v>317</v>
      </c>
      <c r="B2517">
        <v>2549</v>
      </c>
      <c r="C2517" t="s">
        <v>6403</v>
      </c>
      <c r="D2517" t="s">
        <v>6404</v>
      </c>
      <c r="E2517">
        <v>172.892</v>
      </c>
    </row>
    <row r="2518" spans="1:21" x14ac:dyDescent="0.25">
      <c r="A2518" t="s">
        <v>309</v>
      </c>
      <c r="B2518">
        <v>2550</v>
      </c>
      <c r="C2518" t="s">
        <v>6411</v>
      </c>
      <c r="D2518" t="s">
        <v>6412</v>
      </c>
      <c r="E2518">
        <v>182.2</v>
      </c>
    </row>
    <row r="2519" spans="1:21" x14ac:dyDescent="0.25">
      <c r="A2519" t="s">
        <v>311</v>
      </c>
      <c r="B2519">
        <v>2551</v>
      </c>
      <c r="C2519" t="s">
        <v>6415</v>
      </c>
      <c r="D2519" t="s">
        <v>6416</v>
      </c>
      <c r="E2519">
        <v>172.51</v>
      </c>
    </row>
    <row r="2520" spans="1:21" x14ac:dyDescent="0.25">
      <c r="A2520" t="s">
        <v>311</v>
      </c>
      <c r="B2520">
        <v>2552</v>
      </c>
      <c r="C2520" t="s">
        <v>6417</v>
      </c>
      <c r="D2520" t="s">
        <v>6418</v>
      </c>
      <c r="E2520">
        <v>172.51</v>
      </c>
    </row>
    <row r="2521" spans="1:21" x14ac:dyDescent="0.25">
      <c r="A2521" t="s">
        <v>317</v>
      </c>
      <c r="B2521">
        <v>2553</v>
      </c>
      <c r="C2521" t="s">
        <v>6419</v>
      </c>
      <c r="D2521" t="s">
        <v>6420</v>
      </c>
      <c r="E2521">
        <v>172.51</v>
      </c>
    </row>
    <row r="2522" spans="1:21" x14ac:dyDescent="0.25">
      <c r="A2522" t="s">
        <v>311</v>
      </c>
      <c r="B2522">
        <v>2554</v>
      </c>
      <c r="C2522" t="s">
        <v>6425</v>
      </c>
      <c r="D2522" t="s">
        <v>6426</v>
      </c>
      <c r="E2522">
        <v>172.51</v>
      </c>
    </row>
    <row r="2523" spans="1:21" x14ac:dyDescent="0.25">
      <c r="A2523" t="s">
        <v>309</v>
      </c>
      <c r="B2523">
        <v>2555</v>
      </c>
      <c r="C2523" t="s">
        <v>6427</v>
      </c>
      <c r="D2523" t="s">
        <v>6428</v>
      </c>
      <c r="E2523">
        <v>172.51</v>
      </c>
    </row>
    <row r="2524" spans="1:21" x14ac:dyDescent="0.25">
      <c r="A2524" t="s">
        <v>311</v>
      </c>
      <c r="B2524">
        <v>2556</v>
      </c>
      <c r="C2524" t="s">
        <v>6431</v>
      </c>
      <c r="D2524" t="s">
        <v>6432</v>
      </c>
      <c r="E2524">
        <v>172.51</v>
      </c>
    </row>
    <row r="2525" spans="1:21" x14ac:dyDescent="0.25">
      <c r="A2525" t="s">
        <v>317</v>
      </c>
      <c r="B2525">
        <v>2557</v>
      </c>
      <c r="C2525" t="s">
        <v>6439</v>
      </c>
      <c r="D2525" t="s">
        <v>6440</v>
      </c>
    </row>
    <row r="2526" spans="1:21" x14ac:dyDescent="0.25">
      <c r="A2526" t="s">
        <v>309</v>
      </c>
      <c r="B2526">
        <v>2558</v>
      </c>
      <c r="C2526" t="s">
        <v>6462</v>
      </c>
      <c r="D2526" t="s">
        <v>6463</v>
      </c>
      <c r="E2526">
        <v>182.2</v>
      </c>
    </row>
    <row r="2527" spans="1:21" x14ac:dyDescent="0.25">
      <c r="A2527" t="s">
        <v>317</v>
      </c>
      <c r="B2527">
        <v>2559</v>
      </c>
      <c r="C2527" t="s">
        <v>6473</v>
      </c>
      <c r="D2527" t="s">
        <v>6474</v>
      </c>
      <c r="E2527">
        <v>173.1</v>
      </c>
    </row>
    <row r="2528" spans="1:21" x14ac:dyDescent="0.25">
      <c r="A2528" t="s">
        <v>309</v>
      </c>
      <c r="B2528">
        <v>2560</v>
      </c>
      <c r="C2528" t="s">
        <v>6488</v>
      </c>
      <c r="D2528" t="s">
        <v>6489</v>
      </c>
      <c r="E2528">
        <v>173.34</v>
      </c>
      <c r="F2528">
        <v>176.17</v>
      </c>
      <c r="G2528">
        <v>176.2</v>
      </c>
    </row>
    <row r="2529" spans="1:9" x14ac:dyDescent="0.25">
      <c r="A2529" t="s">
        <v>317</v>
      </c>
      <c r="B2529">
        <v>2561</v>
      </c>
      <c r="C2529" t="s">
        <v>6492</v>
      </c>
      <c r="D2529" t="s">
        <v>6493</v>
      </c>
      <c r="E2529">
        <v>173.357</v>
      </c>
    </row>
    <row r="2530" spans="1:9" x14ac:dyDescent="0.25">
      <c r="A2530" t="s">
        <v>309</v>
      </c>
      <c r="B2530">
        <v>2562</v>
      </c>
      <c r="C2530" t="s">
        <v>6496</v>
      </c>
      <c r="D2530" t="s">
        <v>6497</v>
      </c>
      <c r="E2530">
        <v>172.71</v>
      </c>
      <c r="F2530">
        <v>175.10499999999999</v>
      </c>
    </row>
    <row r="2531" spans="1:9" x14ac:dyDescent="0.25">
      <c r="A2531" t="s">
        <v>317</v>
      </c>
      <c r="B2531">
        <v>2563</v>
      </c>
      <c r="C2531" t="s">
        <v>6504</v>
      </c>
      <c r="D2531" t="s">
        <v>6505</v>
      </c>
      <c r="E2531">
        <v>173.31</v>
      </c>
      <c r="F2531">
        <v>173.45</v>
      </c>
    </row>
    <row r="2532" spans="1:9" x14ac:dyDescent="0.25">
      <c r="A2532" t="s">
        <v>309</v>
      </c>
      <c r="B2532">
        <v>2564</v>
      </c>
      <c r="C2532" t="s">
        <v>6508</v>
      </c>
      <c r="D2532" t="s">
        <v>6509</v>
      </c>
      <c r="E2532">
        <v>173.34</v>
      </c>
      <c r="F2532">
        <v>176.2</v>
      </c>
    </row>
    <row r="2533" spans="1:9" x14ac:dyDescent="0.25">
      <c r="A2533" t="s">
        <v>309</v>
      </c>
      <c r="B2533">
        <v>2565</v>
      </c>
      <c r="C2533" t="s">
        <v>6525</v>
      </c>
      <c r="D2533" t="s">
        <v>6526</v>
      </c>
      <c r="E2533">
        <v>173.25</v>
      </c>
    </row>
    <row r="2534" spans="1:9" x14ac:dyDescent="0.25">
      <c r="A2534" t="s">
        <v>309</v>
      </c>
      <c r="B2534">
        <v>2566</v>
      </c>
      <c r="C2534" t="s">
        <v>6534</v>
      </c>
      <c r="D2534" t="s">
        <v>6535</v>
      </c>
      <c r="E2534">
        <v>182.2</v>
      </c>
    </row>
    <row r="2535" spans="1:9" x14ac:dyDescent="0.25">
      <c r="A2535" t="s">
        <v>317</v>
      </c>
      <c r="B2535">
        <v>2567</v>
      </c>
      <c r="C2535" t="s">
        <v>6536</v>
      </c>
      <c r="D2535" t="s">
        <v>6537</v>
      </c>
      <c r="E2535">
        <v>172.51</v>
      </c>
    </row>
    <row r="2536" spans="1:9" x14ac:dyDescent="0.25">
      <c r="A2536" t="s">
        <v>309</v>
      </c>
      <c r="B2536">
        <v>2568</v>
      </c>
      <c r="C2536" t="s">
        <v>6538</v>
      </c>
      <c r="D2536" t="s">
        <v>6539</v>
      </c>
      <c r="E2536">
        <v>182.1</v>
      </c>
    </row>
    <row r="2537" spans="1:9" x14ac:dyDescent="0.25">
      <c r="A2537" t="s">
        <v>317</v>
      </c>
      <c r="B2537">
        <v>2569</v>
      </c>
      <c r="C2537" t="s">
        <v>6542</v>
      </c>
      <c r="D2537" t="s">
        <v>6543</v>
      </c>
    </row>
    <row r="2538" spans="1:9" x14ac:dyDescent="0.25">
      <c r="A2538" t="s">
        <v>309</v>
      </c>
      <c r="B2538">
        <v>2570</v>
      </c>
      <c r="C2538" t="s">
        <v>6544</v>
      </c>
      <c r="D2538" t="s">
        <v>6545</v>
      </c>
      <c r="E2538">
        <v>150.14099999999999</v>
      </c>
      <c r="F2538">
        <v>150.161</v>
      </c>
      <c r="G2538">
        <v>184.10769999999999</v>
      </c>
    </row>
    <row r="2539" spans="1:9" x14ac:dyDescent="0.25">
      <c r="A2539" t="s">
        <v>309</v>
      </c>
      <c r="B2539">
        <v>2571</v>
      </c>
      <c r="C2539" t="s">
        <v>6546</v>
      </c>
      <c r="D2539" t="s">
        <v>6547</v>
      </c>
      <c r="E2539">
        <v>166.11</v>
      </c>
      <c r="F2539">
        <v>177.12100000000001</v>
      </c>
    </row>
    <row r="2540" spans="1:9" x14ac:dyDescent="0.25">
      <c r="A2540" t="s">
        <v>309</v>
      </c>
      <c r="B2540">
        <v>2572</v>
      </c>
      <c r="C2540" t="s">
        <v>6548</v>
      </c>
      <c r="D2540" t="s">
        <v>6549</v>
      </c>
      <c r="E2540">
        <v>163.11000000000001</v>
      </c>
      <c r="F2540">
        <v>163.11099999999999</v>
      </c>
      <c r="G2540">
        <v>163.11199999999999</v>
      </c>
      <c r="H2540">
        <v>184.16130000000001</v>
      </c>
      <c r="I2540">
        <v>73.849999999999994</v>
      </c>
    </row>
    <row r="2541" spans="1:9" x14ac:dyDescent="0.25">
      <c r="A2541" t="s">
        <v>309</v>
      </c>
      <c r="B2541">
        <v>2573</v>
      </c>
      <c r="C2541" t="s">
        <v>6550</v>
      </c>
      <c r="D2541" s="1" t="s">
        <v>15512</v>
      </c>
      <c r="E2541">
        <v>182.36160000000001</v>
      </c>
    </row>
    <row r="2542" spans="1:9" x14ac:dyDescent="0.25">
      <c r="A2542" t="s">
        <v>317</v>
      </c>
      <c r="B2542">
        <v>2574</v>
      </c>
      <c r="C2542" t="s">
        <v>6551</v>
      </c>
      <c r="D2542" t="s">
        <v>6552</v>
      </c>
    </row>
    <row r="2543" spans="1:9" x14ac:dyDescent="0.25">
      <c r="A2543" t="s">
        <v>317</v>
      </c>
      <c r="B2543">
        <v>2575</v>
      </c>
      <c r="C2543" t="s">
        <v>6555</v>
      </c>
      <c r="D2543" t="s">
        <v>6556</v>
      </c>
      <c r="E2543">
        <v>172.863</v>
      </c>
    </row>
    <row r="2544" spans="1:9" x14ac:dyDescent="0.25">
      <c r="A2544" t="s">
        <v>317</v>
      </c>
      <c r="B2544">
        <v>2576</v>
      </c>
      <c r="C2544" t="s">
        <v>6557</v>
      </c>
      <c r="D2544" t="s">
        <v>6558</v>
      </c>
      <c r="E2544">
        <v>172.863</v>
      </c>
    </row>
    <row r="2545" spans="1:15" x14ac:dyDescent="0.25">
      <c r="A2545" t="s">
        <v>309</v>
      </c>
      <c r="B2545">
        <v>2577</v>
      </c>
      <c r="C2545" t="s">
        <v>6559</v>
      </c>
      <c r="D2545" t="s">
        <v>6560</v>
      </c>
      <c r="E2545">
        <v>163.11000000000001</v>
      </c>
      <c r="F2545">
        <v>163.11099999999999</v>
      </c>
      <c r="G2545">
        <v>163.11199999999999</v>
      </c>
      <c r="H2545">
        <v>172.56</v>
      </c>
      <c r="I2545">
        <v>173.31</v>
      </c>
      <c r="J2545">
        <v>184.1619</v>
      </c>
      <c r="K2545">
        <v>73.849999999999994</v>
      </c>
    </row>
    <row r="2546" spans="1:15" x14ac:dyDescent="0.25">
      <c r="A2546" t="s">
        <v>309</v>
      </c>
      <c r="B2546">
        <v>2578</v>
      </c>
      <c r="C2546" t="s">
        <v>6563</v>
      </c>
      <c r="D2546" t="s">
        <v>6564</v>
      </c>
      <c r="E2546">
        <v>150.14099999999999</v>
      </c>
      <c r="F2546">
        <v>150.161</v>
      </c>
      <c r="G2546">
        <v>166.11</v>
      </c>
      <c r="H2546">
        <v>184.16220000000001</v>
      </c>
      <c r="I2546">
        <v>201.30600000000001</v>
      </c>
    </row>
    <row r="2547" spans="1:15" x14ac:dyDescent="0.25">
      <c r="A2547" t="s">
        <v>309</v>
      </c>
      <c r="B2547">
        <v>2579</v>
      </c>
      <c r="C2547" t="s">
        <v>6565</v>
      </c>
      <c r="D2547" s="1" t="s">
        <v>15859</v>
      </c>
      <c r="E2547">
        <v>133.16900000000001</v>
      </c>
      <c r="F2547">
        <v>133.173</v>
      </c>
      <c r="G2547">
        <v>133.179</v>
      </c>
      <c r="H2547">
        <v>150.14099999999999</v>
      </c>
      <c r="I2547">
        <v>150.161</v>
      </c>
      <c r="J2547">
        <v>175.3</v>
      </c>
      <c r="K2547">
        <v>184.16249999999999</v>
      </c>
    </row>
    <row r="2548" spans="1:15" x14ac:dyDescent="0.25">
      <c r="A2548" t="s">
        <v>319</v>
      </c>
      <c r="B2548">
        <v>2580</v>
      </c>
      <c r="C2548" t="s">
        <v>6566</v>
      </c>
      <c r="D2548" s="1" t="s">
        <v>15511</v>
      </c>
      <c r="E2548">
        <v>189.13499999999999</v>
      </c>
    </row>
    <row r="2549" spans="1:15" x14ac:dyDescent="0.25">
      <c r="A2549" t="s">
        <v>315</v>
      </c>
      <c r="B2549">
        <v>2581</v>
      </c>
      <c r="C2549" t="s">
        <v>6567</v>
      </c>
      <c r="D2549" t="s">
        <v>6568</v>
      </c>
    </row>
    <row r="2550" spans="1:15" x14ac:dyDescent="0.25">
      <c r="A2550" t="s">
        <v>317</v>
      </c>
      <c r="B2550">
        <v>2582</v>
      </c>
      <c r="C2550" t="s">
        <v>6569</v>
      </c>
      <c r="D2550" t="s">
        <v>6570</v>
      </c>
      <c r="E2550">
        <v>172.35</v>
      </c>
    </row>
    <row r="2551" spans="1:15" x14ac:dyDescent="0.25">
      <c r="A2551" t="s">
        <v>311</v>
      </c>
      <c r="B2551">
        <v>2583</v>
      </c>
      <c r="C2551" t="s">
        <v>6571</v>
      </c>
      <c r="D2551" t="s">
        <v>6572</v>
      </c>
      <c r="E2551">
        <v>172.72499999999999</v>
      </c>
    </row>
    <row r="2552" spans="1:15" x14ac:dyDescent="0.25">
      <c r="A2552" t="s">
        <v>317</v>
      </c>
      <c r="B2552">
        <v>2584</v>
      </c>
      <c r="C2552" t="s">
        <v>6573</v>
      </c>
      <c r="D2552" t="s">
        <v>6574</v>
      </c>
    </row>
    <row r="2553" spans="1:15" x14ac:dyDescent="0.25">
      <c r="A2553" t="s">
        <v>309</v>
      </c>
      <c r="B2553">
        <v>2585</v>
      </c>
      <c r="C2553" t="s">
        <v>6575</v>
      </c>
      <c r="D2553" t="s">
        <v>6576</v>
      </c>
    </row>
    <row r="2554" spans="1:15" x14ac:dyDescent="0.25">
      <c r="A2554" t="s">
        <v>309</v>
      </c>
      <c r="B2554">
        <v>2586</v>
      </c>
      <c r="C2554" t="s">
        <v>6577</v>
      </c>
      <c r="D2554" t="s">
        <v>6578</v>
      </c>
      <c r="E2554">
        <v>163.11000000000001</v>
      </c>
      <c r="F2554">
        <v>163.11099999999999</v>
      </c>
      <c r="G2554">
        <v>163.11199999999999</v>
      </c>
      <c r="H2554">
        <v>172.84100000000001</v>
      </c>
      <c r="I2554">
        <v>175.21</v>
      </c>
      <c r="J2554">
        <v>176.18</v>
      </c>
      <c r="K2554">
        <v>176.21</v>
      </c>
      <c r="L2554">
        <v>177.16</v>
      </c>
      <c r="M2554">
        <v>177.28</v>
      </c>
      <c r="N2554">
        <v>184.16309999999999</v>
      </c>
      <c r="O2554">
        <v>73.849999999999994</v>
      </c>
    </row>
    <row r="2555" spans="1:15" x14ac:dyDescent="0.25">
      <c r="A2555" t="s">
        <v>317</v>
      </c>
      <c r="B2555">
        <v>2587</v>
      </c>
      <c r="C2555" t="s">
        <v>6579</v>
      </c>
      <c r="D2555" t="s">
        <v>6580</v>
      </c>
    </row>
    <row r="2556" spans="1:15" x14ac:dyDescent="0.25">
      <c r="A2556" t="s">
        <v>309</v>
      </c>
      <c r="B2556">
        <v>2588</v>
      </c>
      <c r="C2556" t="s">
        <v>6581</v>
      </c>
      <c r="D2556" t="s">
        <v>6582</v>
      </c>
    </row>
    <row r="2557" spans="1:15" x14ac:dyDescent="0.25">
      <c r="A2557" t="s">
        <v>309</v>
      </c>
      <c r="B2557">
        <v>2589</v>
      </c>
      <c r="C2557" t="s">
        <v>6583</v>
      </c>
      <c r="D2557" s="1" t="s">
        <v>15474</v>
      </c>
      <c r="E2557">
        <v>136.11000000000001</v>
      </c>
      <c r="F2557">
        <v>184.1635</v>
      </c>
      <c r="G2557">
        <v>582.79999999999995</v>
      </c>
    </row>
    <row r="2558" spans="1:15" x14ac:dyDescent="0.25">
      <c r="A2558" t="s">
        <v>309</v>
      </c>
      <c r="B2558">
        <v>2590</v>
      </c>
      <c r="C2558" t="s">
        <v>6584</v>
      </c>
      <c r="D2558" t="s">
        <v>6585</v>
      </c>
      <c r="E2558">
        <v>100.155</v>
      </c>
      <c r="F2558">
        <v>172.375</v>
      </c>
      <c r="G2558">
        <v>178.101</v>
      </c>
      <c r="H2558">
        <v>184.1634</v>
      </c>
      <c r="I2558">
        <v>582.79999999999995</v>
      </c>
    </row>
    <row r="2559" spans="1:15" x14ac:dyDescent="0.25">
      <c r="A2559" t="s">
        <v>309</v>
      </c>
      <c r="B2559">
        <v>2591</v>
      </c>
      <c r="C2559" t="s">
        <v>6586</v>
      </c>
      <c r="D2559" t="s">
        <v>6587</v>
      </c>
      <c r="E2559">
        <v>184.16390000000001</v>
      </c>
    </row>
    <row r="2560" spans="1:15" x14ac:dyDescent="0.25">
      <c r="A2560" t="s">
        <v>317</v>
      </c>
      <c r="B2560">
        <v>2592</v>
      </c>
      <c r="C2560" t="s">
        <v>6588</v>
      </c>
      <c r="D2560" t="s">
        <v>6589</v>
      </c>
      <c r="E2560">
        <v>172.863</v>
      </c>
    </row>
    <row r="2561" spans="1:17" x14ac:dyDescent="0.25">
      <c r="A2561" t="s">
        <v>309</v>
      </c>
      <c r="B2561">
        <v>2593</v>
      </c>
      <c r="C2561" t="s">
        <v>6590</v>
      </c>
      <c r="D2561" t="s">
        <v>6591</v>
      </c>
      <c r="E2561">
        <v>182.36369999999999</v>
      </c>
    </row>
    <row r="2562" spans="1:17" x14ac:dyDescent="0.25">
      <c r="A2562" t="s">
        <v>311</v>
      </c>
      <c r="B2562">
        <v>2594</v>
      </c>
      <c r="C2562" t="s">
        <v>6594</v>
      </c>
      <c r="D2562" t="s">
        <v>6595</v>
      </c>
      <c r="E2562">
        <v>172.863</v>
      </c>
    </row>
    <row r="2563" spans="1:17" x14ac:dyDescent="0.25">
      <c r="A2563" t="s">
        <v>309</v>
      </c>
      <c r="B2563">
        <v>2595</v>
      </c>
      <c r="C2563" t="s">
        <v>6596</v>
      </c>
      <c r="D2563" t="s">
        <v>6597</v>
      </c>
      <c r="E2563">
        <v>172.16</v>
      </c>
      <c r="F2563">
        <v>181.33</v>
      </c>
      <c r="G2563">
        <v>181.34</v>
      </c>
    </row>
    <row r="2564" spans="1:17" x14ac:dyDescent="0.25">
      <c r="A2564" t="s">
        <v>317</v>
      </c>
      <c r="B2564">
        <v>2596</v>
      </c>
      <c r="C2564" t="s">
        <v>6598</v>
      </c>
      <c r="D2564" t="s">
        <v>6599</v>
      </c>
      <c r="E2564">
        <v>181.33</v>
      </c>
      <c r="F2564">
        <v>181.34</v>
      </c>
    </row>
    <row r="2565" spans="1:17" x14ac:dyDescent="0.25">
      <c r="A2565" t="s">
        <v>317</v>
      </c>
      <c r="B2565">
        <v>2597</v>
      </c>
      <c r="C2565" t="s">
        <v>6600</v>
      </c>
      <c r="D2565" t="s">
        <v>6601</v>
      </c>
      <c r="E2565">
        <v>172.863</v>
      </c>
      <c r="F2565">
        <v>175.3</v>
      </c>
      <c r="G2565">
        <v>181.29</v>
      </c>
    </row>
    <row r="2566" spans="1:17" x14ac:dyDescent="0.25">
      <c r="A2566" t="s">
        <v>317</v>
      </c>
      <c r="B2566">
        <v>2598</v>
      </c>
      <c r="C2566" t="s">
        <v>6602</v>
      </c>
      <c r="D2566" t="s">
        <v>6603</v>
      </c>
      <c r="E2566">
        <v>172.863</v>
      </c>
    </row>
    <row r="2567" spans="1:17" x14ac:dyDescent="0.25">
      <c r="A2567" t="s">
        <v>309</v>
      </c>
      <c r="B2567">
        <v>2599</v>
      </c>
      <c r="C2567" t="s">
        <v>6606</v>
      </c>
      <c r="D2567" t="s">
        <v>6607</v>
      </c>
      <c r="E2567">
        <v>172.892</v>
      </c>
      <c r="F2567">
        <v>175.10499999999999</v>
      </c>
      <c r="G2567">
        <v>178.101</v>
      </c>
    </row>
    <row r="2568" spans="1:17" x14ac:dyDescent="0.25">
      <c r="A2568" t="s">
        <v>309</v>
      </c>
      <c r="B2568">
        <v>2600</v>
      </c>
      <c r="C2568" t="s">
        <v>2416</v>
      </c>
      <c r="D2568" s="1" t="s">
        <v>15475</v>
      </c>
      <c r="E2568">
        <v>133.16900000000001</v>
      </c>
      <c r="F2568">
        <v>133.173</v>
      </c>
      <c r="G2568">
        <v>133.179</v>
      </c>
      <c r="H2568">
        <v>175.10499999999999</v>
      </c>
      <c r="I2568">
        <v>182.6285</v>
      </c>
      <c r="J2568">
        <v>73.849999999999994</v>
      </c>
    </row>
    <row r="2569" spans="1:17" x14ac:dyDescent="0.25">
      <c r="A2569" t="s">
        <v>309</v>
      </c>
      <c r="B2569">
        <v>2601</v>
      </c>
      <c r="C2569" t="s">
        <v>6610</v>
      </c>
      <c r="D2569" t="s">
        <v>6611</v>
      </c>
      <c r="E2569">
        <v>101.9</v>
      </c>
      <c r="F2569">
        <v>160.11000000000001</v>
      </c>
      <c r="G2569">
        <v>175.10499999999999</v>
      </c>
    </row>
    <row r="2570" spans="1:17" x14ac:dyDescent="0.25">
      <c r="A2570" t="s">
        <v>309</v>
      </c>
      <c r="B2570">
        <v>2602</v>
      </c>
      <c r="C2570" t="s">
        <v>6612</v>
      </c>
      <c r="D2570" t="s">
        <v>6613</v>
      </c>
      <c r="E2570">
        <v>175.10499999999999</v>
      </c>
      <c r="F2570">
        <v>176.17</v>
      </c>
      <c r="G2570">
        <v>176.18</v>
      </c>
      <c r="H2570">
        <v>73.849999999999994</v>
      </c>
    </row>
    <row r="2571" spans="1:17" x14ac:dyDescent="0.25">
      <c r="A2571" t="s">
        <v>317</v>
      </c>
      <c r="B2571">
        <v>2603</v>
      </c>
      <c r="C2571" t="s">
        <v>6614</v>
      </c>
      <c r="D2571" t="s">
        <v>6615</v>
      </c>
    </row>
    <row r="2572" spans="1:17" x14ac:dyDescent="0.25">
      <c r="A2572" t="s">
        <v>309</v>
      </c>
      <c r="B2572">
        <v>2604</v>
      </c>
      <c r="C2572" t="s">
        <v>6616</v>
      </c>
      <c r="D2572" t="s">
        <v>6617</v>
      </c>
      <c r="E2572">
        <v>173.315</v>
      </c>
    </row>
    <row r="2573" spans="1:17" x14ac:dyDescent="0.25">
      <c r="A2573" t="s">
        <v>309</v>
      </c>
      <c r="B2573">
        <v>2605</v>
      </c>
      <c r="C2573" t="s">
        <v>6618</v>
      </c>
      <c r="D2573" t="s">
        <v>6619</v>
      </c>
      <c r="E2573">
        <v>172.863</v>
      </c>
      <c r="F2573">
        <v>175.10499999999999</v>
      </c>
      <c r="G2573">
        <v>177.26</v>
      </c>
      <c r="H2573">
        <v>178.39099999999999</v>
      </c>
    </row>
    <row r="2574" spans="1:17" x14ac:dyDescent="0.25">
      <c r="A2574" t="s">
        <v>309</v>
      </c>
      <c r="B2574">
        <v>2606</v>
      </c>
      <c r="C2574" t="s">
        <v>6620</v>
      </c>
      <c r="D2574" t="s">
        <v>6621</v>
      </c>
      <c r="E2574">
        <v>133.11799999999999</v>
      </c>
      <c r="F2574">
        <v>133.12299999999999</v>
      </c>
      <c r="G2574">
        <v>133.124</v>
      </c>
      <c r="H2574">
        <v>133.16900000000001</v>
      </c>
      <c r="I2574">
        <v>133.173</v>
      </c>
      <c r="J2574">
        <v>133.179</v>
      </c>
      <c r="K2574">
        <v>133.18700000000001</v>
      </c>
      <c r="L2574">
        <v>133.18799999999999</v>
      </c>
      <c r="M2574">
        <v>150.14099999999999</v>
      </c>
      <c r="N2574">
        <v>150.161</v>
      </c>
      <c r="O2574">
        <v>166.11</v>
      </c>
      <c r="P2574">
        <v>182.364</v>
      </c>
      <c r="Q2574">
        <v>182.9</v>
      </c>
    </row>
    <row r="2575" spans="1:17" x14ac:dyDescent="0.25">
      <c r="A2575" t="s">
        <v>309</v>
      </c>
      <c r="B2575">
        <v>2607</v>
      </c>
      <c r="C2575" t="s">
        <v>6622</v>
      </c>
      <c r="D2575" t="s">
        <v>6623</v>
      </c>
      <c r="E2575">
        <v>172.61500000000001</v>
      </c>
      <c r="F2575">
        <v>172.863</v>
      </c>
      <c r="G2575">
        <v>173.34</v>
      </c>
      <c r="H2575">
        <v>175.3</v>
      </c>
      <c r="I2575">
        <v>179.45</v>
      </c>
      <c r="J2575">
        <v>181.29</v>
      </c>
    </row>
    <row r="2576" spans="1:17" x14ac:dyDescent="0.25">
      <c r="A2576" t="s">
        <v>309</v>
      </c>
      <c r="B2576">
        <v>2608</v>
      </c>
      <c r="C2576" t="s">
        <v>6624</v>
      </c>
      <c r="D2576" t="s">
        <v>6625</v>
      </c>
      <c r="E2576">
        <v>184.1643</v>
      </c>
      <c r="F2576">
        <v>73.849999999999994</v>
      </c>
    </row>
    <row r="2577" spans="1:10" x14ac:dyDescent="0.25">
      <c r="A2577" t="s">
        <v>309</v>
      </c>
      <c r="B2577">
        <v>2609</v>
      </c>
      <c r="C2577" t="s">
        <v>6628</v>
      </c>
      <c r="D2577" t="s">
        <v>6629</v>
      </c>
      <c r="E2577">
        <v>173.31</v>
      </c>
      <c r="F2577">
        <v>175.10499999999999</v>
      </c>
    </row>
    <row r="2578" spans="1:10" x14ac:dyDescent="0.25">
      <c r="A2578" t="s">
        <v>315</v>
      </c>
      <c r="B2578">
        <v>2611</v>
      </c>
      <c r="C2578" t="s">
        <v>6645</v>
      </c>
      <c r="D2578" t="s">
        <v>6646</v>
      </c>
      <c r="E2578">
        <v>182.2</v>
      </c>
    </row>
    <row r="2579" spans="1:10" x14ac:dyDescent="0.25">
      <c r="A2579" t="s">
        <v>317</v>
      </c>
      <c r="B2579">
        <v>2612</v>
      </c>
      <c r="C2579" t="s">
        <v>6647</v>
      </c>
      <c r="D2579" t="s">
        <v>6648</v>
      </c>
      <c r="E2579">
        <v>182.2</v>
      </c>
    </row>
    <row r="2580" spans="1:10" x14ac:dyDescent="0.25">
      <c r="A2580" t="s">
        <v>317</v>
      </c>
      <c r="B2580">
        <v>2613</v>
      </c>
      <c r="C2580" t="s">
        <v>6655</v>
      </c>
      <c r="D2580" t="s">
        <v>6656</v>
      </c>
      <c r="E2580">
        <v>173.35</v>
      </c>
      <c r="F2580">
        <v>184.16550000000001</v>
      </c>
    </row>
    <row r="2581" spans="1:10" x14ac:dyDescent="0.25">
      <c r="A2581" t="s">
        <v>315</v>
      </c>
      <c r="B2581">
        <v>2614</v>
      </c>
      <c r="C2581" t="s">
        <v>6673</v>
      </c>
      <c r="D2581" t="s">
        <v>6674</v>
      </c>
    </row>
    <row r="2582" spans="1:10" x14ac:dyDescent="0.25">
      <c r="A2582" t="s">
        <v>315</v>
      </c>
      <c r="B2582">
        <v>2615</v>
      </c>
      <c r="C2582" t="s">
        <v>6717</v>
      </c>
      <c r="D2582" t="s">
        <v>6718</v>
      </c>
    </row>
    <row r="2583" spans="1:10" x14ac:dyDescent="0.25">
      <c r="A2583" t="s">
        <v>317</v>
      </c>
      <c r="B2583">
        <v>2616</v>
      </c>
      <c r="C2583" t="s">
        <v>6723</v>
      </c>
      <c r="D2583" t="s">
        <v>6724</v>
      </c>
      <c r="E2583">
        <v>172.892</v>
      </c>
    </row>
    <row r="2584" spans="1:10" x14ac:dyDescent="0.25">
      <c r="A2584" t="s">
        <v>309</v>
      </c>
      <c r="B2584">
        <v>2617</v>
      </c>
      <c r="C2584" t="s">
        <v>6727</v>
      </c>
      <c r="D2584" t="s">
        <v>6728</v>
      </c>
      <c r="E2584">
        <v>133.178</v>
      </c>
      <c r="F2584">
        <v>133.179</v>
      </c>
      <c r="G2584">
        <v>172.21</v>
      </c>
      <c r="H2584">
        <v>172.858</v>
      </c>
      <c r="I2584">
        <v>173.34</v>
      </c>
      <c r="J2584">
        <v>176.17</v>
      </c>
    </row>
    <row r="2585" spans="1:10" x14ac:dyDescent="0.25">
      <c r="A2585" t="s">
        <v>315</v>
      </c>
      <c r="B2585">
        <v>2618</v>
      </c>
      <c r="C2585" t="s">
        <v>6753</v>
      </c>
      <c r="D2585" t="s">
        <v>6754</v>
      </c>
      <c r="E2585">
        <v>172.892</v>
      </c>
      <c r="F2585">
        <v>175.10499999999999</v>
      </c>
      <c r="G2585">
        <v>176.21</v>
      </c>
    </row>
    <row r="2586" spans="1:10" x14ac:dyDescent="0.25">
      <c r="A2586" t="s">
        <v>309</v>
      </c>
      <c r="B2586">
        <v>2619</v>
      </c>
      <c r="C2586" t="s">
        <v>6767</v>
      </c>
      <c r="D2586" t="s">
        <v>6768</v>
      </c>
      <c r="E2586">
        <v>150.14099999999999</v>
      </c>
      <c r="F2586">
        <v>150.161</v>
      </c>
      <c r="G2586">
        <v>172.51499999999999</v>
      </c>
      <c r="H2586">
        <v>181.23</v>
      </c>
      <c r="I2586">
        <v>184.167</v>
      </c>
    </row>
    <row r="2587" spans="1:10" x14ac:dyDescent="0.25">
      <c r="A2587" t="s">
        <v>309</v>
      </c>
      <c r="B2587">
        <v>2620</v>
      </c>
      <c r="C2587" t="s">
        <v>6807</v>
      </c>
      <c r="D2587" t="s">
        <v>6808</v>
      </c>
    </row>
    <row r="2588" spans="1:10" x14ac:dyDescent="0.25">
      <c r="A2588" t="s">
        <v>309</v>
      </c>
      <c r="B2588">
        <v>2621</v>
      </c>
      <c r="C2588" t="s">
        <v>6809</v>
      </c>
      <c r="D2588" t="s">
        <v>6810</v>
      </c>
    </row>
    <row r="2589" spans="1:10" x14ac:dyDescent="0.25">
      <c r="A2589" t="s">
        <v>309</v>
      </c>
      <c r="B2589">
        <v>2622</v>
      </c>
      <c r="C2589" t="s">
        <v>6811</v>
      </c>
      <c r="D2589" t="s">
        <v>6812</v>
      </c>
    </row>
    <row r="2590" spans="1:10" x14ac:dyDescent="0.25">
      <c r="A2590" t="s">
        <v>309</v>
      </c>
      <c r="B2590">
        <v>2623</v>
      </c>
      <c r="C2590" t="s">
        <v>6815</v>
      </c>
      <c r="D2590" t="s">
        <v>6816</v>
      </c>
    </row>
    <row r="2591" spans="1:10" x14ac:dyDescent="0.25">
      <c r="A2591" t="s">
        <v>309</v>
      </c>
      <c r="B2591">
        <v>2624</v>
      </c>
      <c r="C2591" t="s">
        <v>6817</v>
      </c>
      <c r="D2591" t="s">
        <v>6818</v>
      </c>
      <c r="E2591">
        <v>184.11500000000001</v>
      </c>
    </row>
    <row r="2592" spans="1:10" x14ac:dyDescent="0.25">
      <c r="A2592" t="s">
        <v>309</v>
      </c>
      <c r="B2592">
        <v>2625</v>
      </c>
      <c r="C2592" t="s">
        <v>6819</v>
      </c>
      <c r="D2592" t="s">
        <v>6820</v>
      </c>
      <c r="E2592">
        <v>170.6</v>
      </c>
    </row>
    <row r="2593" spans="1:11" x14ac:dyDescent="0.25">
      <c r="A2593" t="s">
        <v>309</v>
      </c>
      <c r="B2593">
        <v>2626</v>
      </c>
      <c r="C2593" t="s">
        <v>6821</v>
      </c>
      <c r="D2593" t="s">
        <v>6822</v>
      </c>
      <c r="E2593">
        <v>101.17</v>
      </c>
      <c r="F2593">
        <v>101.22</v>
      </c>
      <c r="G2593">
        <v>102.22</v>
      </c>
      <c r="H2593" t="s">
        <v>15860</v>
      </c>
      <c r="I2593">
        <v>170.6</v>
      </c>
      <c r="J2593">
        <v>573.20000000000005</v>
      </c>
    </row>
    <row r="2594" spans="1:11" x14ac:dyDescent="0.25">
      <c r="A2594" t="s">
        <v>317</v>
      </c>
      <c r="B2594">
        <v>2627</v>
      </c>
      <c r="C2594" t="s">
        <v>6823</v>
      </c>
      <c r="D2594" t="s">
        <v>6824</v>
      </c>
    </row>
    <row r="2595" spans="1:11" x14ac:dyDescent="0.25">
      <c r="A2595" t="s">
        <v>309</v>
      </c>
      <c r="B2595">
        <v>2628</v>
      </c>
      <c r="C2595" t="s">
        <v>6825</v>
      </c>
      <c r="D2595" t="s">
        <v>6826</v>
      </c>
      <c r="E2595">
        <v>139.11699999999999</v>
      </c>
      <c r="F2595">
        <v>155.12</v>
      </c>
      <c r="G2595">
        <v>155.13</v>
      </c>
      <c r="H2595">
        <v>155.16999999999999</v>
      </c>
      <c r="I2595">
        <v>155.19999999999999</v>
      </c>
      <c r="J2595">
        <v>155.20099999999999</v>
      </c>
      <c r="K2595">
        <v>170.6</v>
      </c>
    </row>
    <row r="2596" spans="1:11" x14ac:dyDescent="0.25">
      <c r="A2596" t="s">
        <v>317</v>
      </c>
      <c r="B2596">
        <v>2629</v>
      </c>
      <c r="C2596" t="s">
        <v>6829</v>
      </c>
      <c r="D2596" t="s">
        <v>6830</v>
      </c>
      <c r="E2596">
        <v>101.17</v>
      </c>
      <c r="F2596">
        <v>101.81</v>
      </c>
    </row>
    <row r="2597" spans="1:11" x14ac:dyDescent="0.25">
      <c r="A2597" t="s">
        <v>315</v>
      </c>
      <c r="B2597">
        <v>2630</v>
      </c>
      <c r="C2597" t="s">
        <v>7604</v>
      </c>
      <c r="D2597" t="s">
        <v>7605</v>
      </c>
      <c r="E2597">
        <v>172.71</v>
      </c>
      <c r="F2597">
        <v>176.18</v>
      </c>
      <c r="G2597">
        <v>176.21</v>
      </c>
      <c r="H2597">
        <v>177.16800000000001</v>
      </c>
    </row>
    <row r="2598" spans="1:11" x14ac:dyDescent="0.25">
      <c r="A2598" t="s">
        <v>315</v>
      </c>
      <c r="B2598">
        <v>2631</v>
      </c>
      <c r="C2598" t="s">
        <v>7600</v>
      </c>
      <c r="D2598" t="s">
        <v>7601</v>
      </c>
      <c r="E2598">
        <v>172.71</v>
      </c>
      <c r="F2598">
        <v>175.10499999999999</v>
      </c>
    </row>
    <row r="2599" spans="1:11" x14ac:dyDescent="0.25">
      <c r="A2599" t="s">
        <v>317</v>
      </c>
      <c r="B2599">
        <v>2632</v>
      </c>
      <c r="C2599" t="s">
        <v>6833</v>
      </c>
      <c r="D2599" t="s">
        <v>6834</v>
      </c>
      <c r="E2599">
        <v>186.16730000000001</v>
      </c>
    </row>
    <row r="2600" spans="1:11" x14ac:dyDescent="0.25">
      <c r="A2600" t="s">
        <v>315</v>
      </c>
      <c r="B2600">
        <v>2635</v>
      </c>
      <c r="C2600" t="s">
        <v>6847</v>
      </c>
      <c r="D2600" t="s">
        <v>6848</v>
      </c>
      <c r="E2600">
        <v>101.9</v>
      </c>
    </row>
    <row r="2601" spans="1:11" x14ac:dyDescent="0.25">
      <c r="A2601" t="s">
        <v>309</v>
      </c>
      <c r="B2601">
        <v>2636</v>
      </c>
      <c r="C2601" t="s">
        <v>6849</v>
      </c>
      <c r="D2601" t="s">
        <v>6850</v>
      </c>
      <c r="E2601">
        <v>101.9</v>
      </c>
      <c r="F2601">
        <v>107.1</v>
      </c>
      <c r="G2601">
        <v>184.16759999999999</v>
      </c>
    </row>
    <row r="2602" spans="1:11" x14ac:dyDescent="0.25">
      <c r="A2602" t="s">
        <v>309</v>
      </c>
      <c r="B2602">
        <v>2637</v>
      </c>
      <c r="C2602" t="s">
        <v>6851</v>
      </c>
      <c r="D2602" t="s">
        <v>6852</v>
      </c>
      <c r="E2602">
        <v>101.22</v>
      </c>
    </row>
    <row r="2603" spans="1:11" x14ac:dyDescent="0.25">
      <c r="A2603" t="s">
        <v>309</v>
      </c>
      <c r="B2603">
        <v>2638</v>
      </c>
      <c r="C2603" t="s">
        <v>6853</v>
      </c>
      <c r="D2603" t="s">
        <v>6854</v>
      </c>
      <c r="E2603">
        <v>172.51499999999999</v>
      </c>
    </row>
    <row r="2604" spans="1:11" x14ac:dyDescent="0.25">
      <c r="A2604" t="s">
        <v>309</v>
      </c>
      <c r="B2604">
        <v>2639</v>
      </c>
      <c r="C2604" t="s">
        <v>6867</v>
      </c>
      <c r="D2604" t="s">
        <v>6868</v>
      </c>
      <c r="E2604">
        <v>172.51</v>
      </c>
    </row>
    <row r="2605" spans="1:11" x14ac:dyDescent="0.25">
      <c r="A2605" t="s">
        <v>309</v>
      </c>
      <c r="B2605">
        <v>2640</v>
      </c>
      <c r="C2605" t="s">
        <v>6871</v>
      </c>
      <c r="D2605" t="s">
        <v>6872</v>
      </c>
      <c r="E2605">
        <v>172.51</v>
      </c>
      <c r="F2605">
        <v>173.31</v>
      </c>
    </row>
    <row r="2606" spans="1:11" x14ac:dyDescent="0.25">
      <c r="A2606" t="s">
        <v>309</v>
      </c>
      <c r="B2606">
        <v>2641</v>
      </c>
      <c r="C2606" t="s">
        <v>6875</v>
      </c>
      <c r="D2606" t="s">
        <v>6876</v>
      </c>
      <c r="E2606">
        <v>172.51</v>
      </c>
    </row>
    <row r="2607" spans="1:11" x14ac:dyDescent="0.25">
      <c r="A2607" t="s">
        <v>315</v>
      </c>
      <c r="B2607">
        <v>2642</v>
      </c>
      <c r="C2607" t="s">
        <v>6877</v>
      </c>
      <c r="D2607" t="s">
        <v>6878</v>
      </c>
      <c r="E2607">
        <v>182.4</v>
      </c>
    </row>
    <row r="2608" spans="1:11" x14ac:dyDescent="0.25">
      <c r="A2608" t="s">
        <v>309</v>
      </c>
      <c r="B2608">
        <v>2645</v>
      </c>
      <c r="C2608" t="s">
        <v>6887</v>
      </c>
      <c r="D2608" t="s">
        <v>6888</v>
      </c>
      <c r="E2608">
        <v>176.18</v>
      </c>
      <c r="F2608">
        <v>176.21</v>
      </c>
      <c r="G2608">
        <v>177.28</v>
      </c>
      <c r="H2608">
        <v>184.15549999999999</v>
      </c>
    </row>
    <row r="2609" spans="1:40" x14ac:dyDescent="0.25">
      <c r="A2609" t="s">
        <v>309</v>
      </c>
      <c r="B2609">
        <v>2646</v>
      </c>
      <c r="C2609" t="s">
        <v>6889</v>
      </c>
      <c r="D2609" t="s">
        <v>6890</v>
      </c>
      <c r="E2609">
        <v>184.15549999999999</v>
      </c>
    </row>
    <row r="2610" spans="1:40" x14ac:dyDescent="0.25">
      <c r="A2610" t="s">
        <v>309</v>
      </c>
      <c r="B2610">
        <v>2647</v>
      </c>
      <c r="C2610" t="s">
        <v>6899</v>
      </c>
      <c r="D2610" s="1" t="s">
        <v>15480</v>
      </c>
      <c r="E2610">
        <v>131.16</v>
      </c>
      <c r="F2610">
        <v>131.16200000000001</v>
      </c>
      <c r="G2610">
        <v>133.102</v>
      </c>
      <c r="H2610">
        <v>133.10599999999999</v>
      </c>
      <c r="I2610">
        <v>133.108</v>
      </c>
      <c r="J2610">
        <v>133.11099999999999</v>
      </c>
      <c r="K2610">
        <v>133.113</v>
      </c>
      <c r="L2610">
        <v>133.11799999999999</v>
      </c>
      <c r="M2610">
        <v>133.12700000000001</v>
      </c>
      <c r="N2610">
        <v>133.12899999999999</v>
      </c>
      <c r="O2610">
        <v>133.13300000000001</v>
      </c>
      <c r="P2610">
        <v>133.136</v>
      </c>
      <c r="Q2610">
        <v>133.13800000000001</v>
      </c>
      <c r="R2610">
        <v>133.14099999999999</v>
      </c>
      <c r="S2610">
        <v>133.14400000000001</v>
      </c>
      <c r="T2610">
        <v>133.14699999999999</v>
      </c>
      <c r="U2610">
        <v>133.149</v>
      </c>
      <c r="V2610">
        <v>133.15</v>
      </c>
      <c r="W2610">
        <v>133.15199999999999</v>
      </c>
      <c r="X2610">
        <v>133.15299999999999</v>
      </c>
      <c r="Y2610">
        <v>133.155</v>
      </c>
      <c r="Z2610">
        <v>133.15600000000001</v>
      </c>
      <c r="AA2610">
        <v>133.16200000000001</v>
      </c>
      <c r="AB2610">
        <v>133.16399999999999</v>
      </c>
      <c r="AC2610">
        <v>133.16499999999999</v>
      </c>
      <c r="AD2610">
        <v>133.18100000000001</v>
      </c>
      <c r="AE2610">
        <v>133.18199999999999</v>
      </c>
      <c r="AF2610">
        <v>133.18299999999999</v>
      </c>
      <c r="AG2610">
        <v>133.184</v>
      </c>
      <c r="AH2610">
        <v>133.185</v>
      </c>
      <c r="AI2610">
        <v>133.18700000000001</v>
      </c>
      <c r="AJ2610">
        <v>133.18799999999999</v>
      </c>
      <c r="AK2610">
        <v>133.18899999999999</v>
      </c>
      <c r="AL2610">
        <v>133.19</v>
      </c>
      <c r="AM2610">
        <v>133.19499999999999</v>
      </c>
      <c r="AN2610">
        <v>184.16849999999999</v>
      </c>
    </row>
    <row r="2611" spans="1:40" x14ac:dyDescent="0.25">
      <c r="A2611" t="s">
        <v>317</v>
      </c>
      <c r="B2611">
        <v>2648</v>
      </c>
      <c r="C2611" t="s">
        <v>6900</v>
      </c>
      <c r="D2611" t="s">
        <v>6901</v>
      </c>
      <c r="E2611">
        <v>173.25</v>
      </c>
    </row>
    <row r="2612" spans="1:40" x14ac:dyDescent="0.25">
      <c r="A2612" t="s">
        <v>309</v>
      </c>
      <c r="B2612">
        <v>2649</v>
      </c>
      <c r="C2612" t="s">
        <v>6904</v>
      </c>
      <c r="D2612" t="s">
        <v>6905</v>
      </c>
    </row>
    <row r="2613" spans="1:40" x14ac:dyDescent="0.25">
      <c r="A2613" t="s">
        <v>309</v>
      </c>
      <c r="B2613">
        <v>2650</v>
      </c>
      <c r="C2613" t="s">
        <v>6906</v>
      </c>
      <c r="D2613" t="s">
        <v>6907</v>
      </c>
      <c r="E2613">
        <v>172.51</v>
      </c>
    </row>
    <row r="2614" spans="1:40" x14ac:dyDescent="0.25">
      <c r="A2614" t="s">
        <v>309</v>
      </c>
      <c r="B2614">
        <v>2651</v>
      </c>
      <c r="C2614" t="s">
        <v>6924</v>
      </c>
      <c r="D2614" t="s">
        <v>6925</v>
      </c>
      <c r="E2614">
        <v>172.51</v>
      </c>
    </row>
    <row r="2615" spans="1:40" x14ac:dyDescent="0.25">
      <c r="A2615" t="s">
        <v>309</v>
      </c>
      <c r="B2615">
        <v>2652</v>
      </c>
      <c r="C2615" t="s">
        <v>6926</v>
      </c>
      <c r="D2615" t="s">
        <v>6927</v>
      </c>
      <c r="E2615">
        <v>172.51</v>
      </c>
    </row>
    <row r="2616" spans="1:40" x14ac:dyDescent="0.25">
      <c r="A2616" t="s">
        <v>309</v>
      </c>
      <c r="B2616">
        <v>2653</v>
      </c>
      <c r="C2616" t="s">
        <v>6928</v>
      </c>
      <c r="D2616" t="s">
        <v>6929</v>
      </c>
      <c r="E2616">
        <v>101.9</v>
      </c>
      <c r="F2616">
        <v>107.1</v>
      </c>
      <c r="G2616">
        <v>136.11500000000001</v>
      </c>
      <c r="H2616">
        <v>137.16499999999999</v>
      </c>
      <c r="I2616">
        <v>137.185</v>
      </c>
      <c r="J2616">
        <v>137.26</v>
      </c>
      <c r="K2616">
        <v>137.30500000000001</v>
      </c>
      <c r="L2616">
        <v>137.35</v>
      </c>
      <c r="M2616">
        <v>139.11500000000001</v>
      </c>
      <c r="N2616">
        <v>139.11699999999999</v>
      </c>
      <c r="O2616">
        <v>139.12200000000001</v>
      </c>
      <c r="P2616">
        <v>139.155</v>
      </c>
      <c r="Q2616">
        <v>184.1695</v>
      </c>
      <c r="R2616">
        <v>73.45</v>
      </c>
    </row>
    <row r="2617" spans="1:40" x14ac:dyDescent="0.25">
      <c r="A2617" t="s">
        <v>311</v>
      </c>
      <c r="B2617">
        <v>2654</v>
      </c>
      <c r="C2617" t="s">
        <v>6930</v>
      </c>
      <c r="D2617" t="s">
        <v>6931</v>
      </c>
    </row>
    <row r="2618" spans="1:40" x14ac:dyDescent="0.25">
      <c r="A2618" t="s">
        <v>309</v>
      </c>
      <c r="B2618">
        <v>2656</v>
      </c>
      <c r="C2618" t="s">
        <v>6938</v>
      </c>
      <c r="D2618" t="s">
        <v>6939</v>
      </c>
    </row>
    <row r="2619" spans="1:40" x14ac:dyDescent="0.25">
      <c r="A2619" t="s">
        <v>311</v>
      </c>
      <c r="B2619">
        <v>2657</v>
      </c>
      <c r="C2619" t="s">
        <v>6944</v>
      </c>
      <c r="D2619" t="s">
        <v>6945</v>
      </c>
      <c r="E2619">
        <v>182.2</v>
      </c>
    </row>
    <row r="2620" spans="1:40" x14ac:dyDescent="0.25">
      <c r="A2620" t="s">
        <v>317</v>
      </c>
      <c r="B2620">
        <v>2658</v>
      </c>
      <c r="C2620" t="s">
        <v>6946</v>
      </c>
      <c r="D2620" t="s">
        <v>6947</v>
      </c>
    </row>
    <row r="2621" spans="1:40" x14ac:dyDescent="0.25">
      <c r="A2621" t="s">
        <v>309</v>
      </c>
      <c r="B2621">
        <v>2659</v>
      </c>
      <c r="C2621" t="s">
        <v>6964</v>
      </c>
      <c r="D2621" t="s">
        <v>6965</v>
      </c>
      <c r="E2621">
        <v>182.2</v>
      </c>
    </row>
    <row r="2622" spans="1:40" x14ac:dyDescent="0.25">
      <c r="A2622" t="s">
        <v>317</v>
      </c>
      <c r="B2622">
        <v>2660</v>
      </c>
      <c r="C2622" t="s">
        <v>6948</v>
      </c>
      <c r="D2622" t="s">
        <v>6949</v>
      </c>
    </row>
    <row r="2623" spans="1:40" x14ac:dyDescent="0.25">
      <c r="A2623" t="s">
        <v>309</v>
      </c>
      <c r="B2623">
        <v>2661</v>
      </c>
      <c r="C2623" t="s">
        <v>6950</v>
      </c>
      <c r="D2623" t="s">
        <v>6951</v>
      </c>
      <c r="E2623">
        <v>182.2</v>
      </c>
    </row>
    <row r="2624" spans="1:40" x14ac:dyDescent="0.25">
      <c r="A2624" t="s">
        <v>317</v>
      </c>
      <c r="B2624">
        <v>2662</v>
      </c>
      <c r="C2624" t="s">
        <v>6952</v>
      </c>
      <c r="D2624" t="s">
        <v>6953</v>
      </c>
    </row>
    <row r="2625" spans="1:15" x14ac:dyDescent="0.25">
      <c r="A2625" t="s">
        <v>309</v>
      </c>
      <c r="B2625">
        <v>2663</v>
      </c>
      <c r="C2625" t="s">
        <v>6954</v>
      </c>
      <c r="D2625" t="s">
        <v>6955</v>
      </c>
      <c r="E2625">
        <v>172.51</v>
      </c>
    </row>
    <row r="2626" spans="1:15" x14ac:dyDescent="0.25">
      <c r="A2626" t="s">
        <v>309</v>
      </c>
      <c r="B2626">
        <v>2664</v>
      </c>
      <c r="C2626" t="s">
        <v>6958</v>
      </c>
      <c r="D2626" t="s">
        <v>6959</v>
      </c>
      <c r="E2626">
        <v>182.2</v>
      </c>
    </row>
    <row r="2627" spans="1:15" x14ac:dyDescent="0.25">
      <c r="A2627" t="s">
        <v>309</v>
      </c>
      <c r="B2627">
        <v>2665</v>
      </c>
      <c r="C2627" t="s">
        <v>6960</v>
      </c>
      <c r="D2627" t="s">
        <v>6961</v>
      </c>
      <c r="E2627">
        <v>182.2</v>
      </c>
    </row>
    <row r="2628" spans="1:15" x14ac:dyDescent="0.25">
      <c r="A2628" t="s">
        <v>309</v>
      </c>
      <c r="B2628">
        <v>2666</v>
      </c>
      <c r="C2628" t="s">
        <v>6962</v>
      </c>
      <c r="D2628" t="s">
        <v>6963</v>
      </c>
      <c r="E2628">
        <v>101.22</v>
      </c>
      <c r="F2628">
        <v>182.1</v>
      </c>
    </row>
    <row r="2629" spans="1:15" x14ac:dyDescent="0.25">
      <c r="A2629" t="s">
        <v>315</v>
      </c>
      <c r="B2629">
        <v>2667</v>
      </c>
      <c r="C2629" t="s">
        <v>6966</v>
      </c>
      <c r="D2629" t="s">
        <v>6967</v>
      </c>
      <c r="E2629">
        <v>182.2</v>
      </c>
    </row>
    <row r="2630" spans="1:15" x14ac:dyDescent="0.25">
      <c r="A2630" t="s">
        <v>309</v>
      </c>
      <c r="B2630">
        <v>2668</v>
      </c>
      <c r="C2630" t="s">
        <v>6992</v>
      </c>
      <c r="D2630" s="1" t="s">
        <v>15534</v>
      </c>
      <c r="E2630">
        <v>172.51</v>
      </c>
      <c r="F2630">
        <v>175.10499999999999</v>
      </c>
      <c r="G2630">
        <v>175.125</v>
      </c>
      <c r="H2630">
        <v>176.17</v>
      </c>
      <c r="I2630">
        <v>179.45</v>
      </c>
      <c r="J2630">
        <v>73.099999999999994</v>
      </c>
    </row>
    <row r="2631" spans="1:15" x14ac:dyDescent="0.25">
      <c r="A2631" t="s">
        <v>311</v>
      </c>
      <c r="B2631">
        <v>2669</v>
      </c>
      <c r="C2631" t="s">
        <v>7008</v>
      </c>
      <c r="D2631" t="s">
        <v>7009</v>
      </c>
      <c r="E2631">
        <v>184.16990000000001</v>
      </c>
    </row>
    <row r="2632" spans="1:15" x14ac:dyDescent="0.25">
      <c r="A2632" t="s">
        <v>315</v>
      </c>
      <c r="B2632">
        <v>2670</v>
      </c>
      <c r="C2632" t="s">
        <v>7010</v>
      </c>
      <c r="D2632" t="s">
        <v>7011</v>
      </c>
      <c r="E2632">
        <v>184.16980000000001</v>
      </c>
    </row>
    <row r="2633" spans="1:15" x14ac:dyDescent="0.25">
      <c r="A2633" t="s">
        <v>317</v>
      </c>
      <c r="B2633">
        <v>2671</v>
      </c>
      <c r="C2633" t="s">
        <v>7012</v>
      </c>
      <c r="D2633" t="s">
        <v>7013</v>
      </c>
    </row>
    <row r="2634" spans="1:15" x14ac:dyDescent="0.25">
      <c r="A2634" t="s">
        <v>309</v>
      </c>
      <c r="B2634">
        <v>2672</v>
      </c>
      <c r="C2634" t="s">
        <v>7016</v>
      </c>
      <c r="D2634" t="s">
        <v>7017</v>
      </c>
    </row>
    <row r="2635" spans="1:15" x14ac:dyDescent="0.25">
      <c r="A2635" t="s">
        <v>311</v>
      </c>
      <c r="B2635">
        <v>2676</v>
      </c>
      <c r="C2635" t="s">
        <v>7018</v>
      </c>
      <c r="D2635" t="s">
        <v>7019</v>
      </c>
      <c r="E2635">
        <v>145.11600000000001</v>
      </c>
      <c r="F2635">
        <v>145.126</v>
      </c>
      <c r="G2635">
        <v>145.131</v>
      </c>
      <c r="H2635">
        <v>145.136</v>
      </c>
      <c r="I2635">
        <v>145.17099999999999</v>
      </c>
      <c r="J2635">
        <v>145.17599999999999</v>
      </c>
      <c r="K2635">
        <v>145.18100000000001</v>
      </c>
      <c r="L2635">
        <v>150.14099999999999</v>
      </c>
      <c r="M2635">
        <v>150.161</v>
      </c>
      <c r="N2635">
        <v>172.81200000000001</v>
      </c>
      <c r="O2635">
        <v>180.37</v>
      </c>
    </row>
    <row r="2636" spans="1:15" x14ac:dyDescent="0.25">
      <c r="A2636" t="s">
        <v>317</v>
      </c>
      <c r="B2636">
        <v>2677</v>
      </c>
      <c r="C2636" t="s">
        <v>7020</v>
      </c>
      <c r="D2636" t="s">
        <v>7021</v>
      </c>
      <c r="E2636">
        <v>180.37</v>
      </c>
    </row>
    <row r="2637" spans="1:15" x14ac:dyDescent="0.25">
      <c r="A2637" t="s">
        <v>309</v>
      </c>
      <c r="B2637">
        <v>2678</v>
      </c>
      <c r="C2637" t="s">
        <v>7022</v>
      </c>
      <c r="D2637" t="s">
        <v>7023</v>
      </c>
      <c r="E2637">
        <v>150.14099999999999</v>
      </c>
      <c r="F2637">
        <v>150.161</v>
      </c>
      <c r="G2637">
        <v>180.37</v>
      </c>
    </row>
    <row r="2638" spans="1:15" x14ac:dyDescent="0.25">
      <c r="A2638" t="s">
        <v>311</v>
      </c>
      <c r="B2638">
        <v>2679</v>
      </c>
      <c r="C2638" t="s">
        <v>7027</v>
      </c>
      <c r="D2638" t="s">
        <v>7028</v>
      </c>
      <c r="E2638">
        <v>182.2</v>
      </c>
    </row>
    <row r="2639" spans="1:15" x14ac:dyDescent="0.25">
      <c r="A2639" t="s">
        <v>319</v>
      </c>
      <c r="B2639">
        <v>2680</v>
      </c>
      <c r="C2639" t="s">
        <v>7031</v>
      </c>
      <c r="D2639" t="s">
        <v>7032</v>
      </c>
      <c r="E2639">
        <v>189.18</v>
      </c>
    </row>
    <row r="2640" spans="1:15" x14ac:dyDescent="0.25">
      <c r="A2640" t="s">
        <v>309</v>
      </c>
      <c r="B2640">
        <v>2681</v>
      </c>
      <c r="C2640" t="s">
        <v>7033</v>
      </c>
      <c r="D2640" t="s">
        <v>7034</v>
      </c>
      <c r="E2640">
        <v>182.1</v>
      </c>
    </row>
    <row r="2641" spans="1:8" x14ac:dyDescent="0.25">
      <c r="A2641" t="s">
        <v>309</v>
      </c>
      <c r="B2641">
        <v>2682</v>
      </c>
      <c r="C2641" t="s">
        <v>7035</v>
      </c>
      <c r="D2641" t="s">
        <v>7036</v>
      </c>
      <c r="E2641">
        <v>182.2</v>
      </c>
    </row>
    <row r="2642" spans="1:8" x14ac:dyDescent="0.25">
      <c r="A2642" t="s">
        <v>309</v>
      </c>
      <c r="B2642">
        <v>2683</v>
      </c>
      <c r="C2642" t="s">
        <v>7037</v>
      </c>
      <c r="D2642" t="s">
        <v>7038</v>
      </c>
      <c r="E2642">
        <v>182.2</v>
      </c>
    </row>
    <row r="2643" spans="1:8" x14ac:dyDescent="0.25">
      <c r="A2643" t="s">
        <v>309</v>
      </c>
      <c r="B2643">
        <v>2684</v>
      </c>
      <c r="C2643" t="s">
        <v>7039</v>
      </c>
      <c r="D2643" t="s">
        <v>7040</v>
      </c>
      <c r="E2643">
        <v>101.22</v>
      </c>
      <c r="F2643">
        <v>182.1</v>
      </c>
    </row>
    <row r="2644" spans="1:8" x14ac:dyDescent="0.25">
      <c r="A2644" t="s">
        <v>309</v>
      </c>
      <c r="B2644">
        <v>2685</v>
      </c>
      <c r="C2644" t="s">
        <v>7041</v>
      </c>
      <c r="D2644" t="s">
        <v>7042</v>
      </c>
      <c r="E2644">
        <v>182.2</v>
      </c>
    </row>
    <row r="2645" spans="1:8" x14ac:dyDescent="0.25">
      <c r="A2645" t="s">
        <v>309</v>
      </c>
      <c r="B2645">
        <v>2686</v>
      </c>
      <c r="C2645" t="s">
        <v>7047</v>
      </c>
      <c r="D2645" t="s">
        <v>7048</v>
      </c>
      <c r="E2645">
        <v>172.72499999999999</v>
      </c>
      <c r="F2645">
        <v>172.863</v>
      </c>
      <c r="G2645">
        <v>175.10499999999999</v>
      </c>
      <c r="H2645">
        <v>74.302000000000007</v>
      </c>
    </row>
    <row r="2646" spans="1:8" x14ac:dyDescent="0.25">
      <c r="A2646" t="s">
        <v>311</v>
      </c>
      <c r="B2646">
        <v>2687</v>
      </c>
      <c r="C2646" t="s">
        <v>7049</v>
      </c>
      <c r="D2646" t="s">
        <v>7050</v>
      </c>
      <c r="E2646">
        <v>172.51</v>
      </c>
    </row>
    <row r="2647" spans="1:8" x14ac:dyDescent="0.25">
      <c r="A2647" t="s">
        <v>311</v>
      </c>
      <c r="B2647">
        <v>2688</v>
      </c>
      <c r="C2647" t="s">
        <v>7051</v>
      </c>
      <c r="D2647" t="s">
        <v>7052</v>
      </c>
      <c r="E2647">
        <v>172.51</v>
      </c>
    </row>
    <row r="2648" spans="1:8" x14ac:dyDescent="0.25">
      <c r="A2648" t="s">
        <v>311</v>
      </c>
      <c r="B2648">
        <v>2689</v>
      </c>
      <c r="C2648" t="s">
        <v>7053</v>
      </c>
      <c r="D2648" t="s">
        <v>7054</v>
      </c>
      <c r="E2648">
        <v>172.51</v>
      </c>
    </row>
    <row r="2649" spans="1:8" x14ac:dyDescent="0.25">
      <c r="A2649" t="s">
        <v>317</v>
      </c>
      <c r="B2649">
        <v>2690</v>
      </c>
      <c r="C2649" t="s">
        <v>7055</v>
      </c>
      <c r="D2649" t="s">
        <v>7056</v>
      </c>
      <c r="E2649">
        <v>172.51</v>
      </c>
      <c r="F2649">
        <v>175.10499999999999</v>
      </c>
      <c r="G2649">
        <v>175.3</v>
      </c>
    </row>
    <row r="2650" spans="1:8" x14ac:dyDescent="0.25">
      <c r="A2650" t="s">
        <v>311</v>
      </c>
      <c r="B2650">
        <v>2691</v>
      </c>
      <c r="C2650" t="s">
        <v>7059</v>
      </c>
      <c r="D2650" t="s">
        <v>7060</v>
      </c>
      <c r="E2650">
        <v>172.51499999999999</v>
      </c>
    </row>
    <row r="2651" spans="1:8" x14ac:dyDescent="0.25">
      <c r="A2651" t="s">
        <v>311</v>
      </c>
      <c r="B2651">
        <v>2692</v>
      </c>
      <c r="C2651" t="s">
        <v>7057</v>
      </c>
      <c r="D2651" t="s">
        <v>7058</v>
      </c>
      <c r="E2651">
        <v>172.51499999999999</v>
      </c>
    </row>
    <row r="2652" spans="1:8" x14ac:dyDescent="0.25">
      <c r="A2652" t="s">
        <v>309</v>
      </c>
      <c r="B2652">
        <v>2693</v>
      </c>
      <c r="C2652" t="s">
        <v>7069</v>
      </c>
      <c r="D2652" t="s">
        <v>7070</v>
      </c>
      <c r="E2652">
        <v>172.51</v>
      </c>
    </row>
    <row r="2653" spans="1:8" x14ac:dyDescent="0.25">
      <c r="A2653" t="s">
        <v>309</v>
      </c>
      <c r="B2653">
        <v>2694</v>
      </c>
      <c r="C2653" t="s">
        <v>7071</v>
      </c>
      <c r="D2653" t="s">
        <v>7072</v>
      </c>
      <c r="E2653">
        <v>172.58</v>
      </c>
    </row>
    <row r="2654" spans="1:8" x14ac:dyDescent="0.25">
      <c r="A2654" t="s">
        <v>315</v>
      </c>
      <c r="B2654">
        <v>2695</v>
      </c>
      <c r="C2654" t="s">
        <v>7073</v>
      </c>
      <c r="D2654" t="s">
        <v>7074</v>
      </c>
      <c r="E2654">
        <v>172.51</v>
      </c>
    </row>
    <row r="2655" spans="1:8" x14ac:dyDescent="0.25">
      <c r="A2655" t="s">
        <v>309</v>
      </c>
      <c r="B2655">
        <v>2696</v>
      </c>
      <c r="C2655" t="s">
        <v>7075</v>
      </c>
      <c r="D2655" t="s">
        <v>7076</v>
      </c>
    </row>
    <row r="2656" spans="1:8" x14ac:dyDescent="0.25">
      <c r="A2656" t="s">
        <v>309</v>
      </c>
      <c r="B2656">
        <v>2697</v>
      </c>
      <c r="C2656" t="s">
        <v>7077</v>
      </c>
      <c r="D2656" t="s">
        <v>7078</v>
      </c>
      <c r="E2656">
        <v>182.2</v>
      </c>
    </row>
    <row r="2657" spans="1:9" x14ac:dyDescent="0.25">
      <c r="A2657" t="s">
        <v>311</v>
      </c>
      <c r="B2657">
        <v>2698</v>
      </c>
      <c r="C2657" t="s">
        <v>7079</v>
      </c>
      <c r="D2657" t="s">
        <v>7080</v>
      </c>
      <c r="E2657">
        <v>182.2</v>
      </c>
    </row>
    <row r="2658" spans="1:9" x14ac:dyDescent="0.25">
      <c r="A2658" t="s">
        <v>309</v>
      </c>
      <c r="B2658">
        <v>2699</v>
      </c>
      <c r="C2658" t="s">
        <v>7081</v>
      </c>
      <c r="D2658" t="s">
        <v>7082</v>
      </c>
      <c r="E2658">
        <v>182.1</v>
      </c>
    </row>
    <row r="2659" spans="1:9" x14ac:dyDescent="0.25">
      <c r="A2659" t="s">
        <v>315</v>
      </c>
      <c r="B2659">
        <v>2700</v>
      </c>
      <c r="C2659" t="s">
        <v>7083</v>
      </c>
      <c r="D2659" t="s">
        <v>7084</v>
      </c>
      <c r="E2659">
        <v>182.2</v>
      </c>
    </row>
    <row r="2660" spans="1:9" x14ac:dyDescent="0.25">
      <c r="A2660" t="s">
        <v>315</v>
      </c>
      <c r="B2660">
        <v>2701</v>
      </c>
      <c r="C2660" t="s">
        <v>7085</v>
      </c>
      <c r="D2660" t="s">
        <v>7086</v>
      </c>
      <c r="E2660">
        <v>182.2</v>
      </c>
    </row>
    <row r="2661" spans="1:9" x14ac:dyDescent="0.25">
      <c r="A2661" t="s">
        <v>309</v>
      </c>
      <c r="B2661">
        <v>2702</v>
      </c>
      <c r="C2661" t="s">
        <v>7087</v>
      </c>
      <c r="D2661" t="s">
        <v>7088</v>
      </c>
      <c r="E2661">
        <v>182.1</v>
      </c>
    </row>
    <row r="2662" spans="1:9" x14ac:dyDescent="0.25">
      <c r="A2662" t="s">
        <v>309</v>
      </c>
      <c r="B2662">
        <v>2703</v>
      </c>
      <c r="C2662" t="s">
        <v>7089</v>
      </c>
      <c r="D2662" t="s">
        <v>7090</v>
      </c>
      <c r="E2662">
        <v>182.2</v>
      </c>
    </row>
    <row r="2663" spans="1:9" x14ac:dyDescent="0.25">
      <c r="A2663" t="s">
        <v>311</v>
      </c>
      <c r="B2663">
        <v>2704</v>
      </c>
      <c r="C2663" t="s">
        <v>7101</v>
      </c>
      <c r="D2663" t="s">
        <v>7102</v>
      </c>
      <c r="E2663">
        <v>172.51</v>
      </c>
    </row>
    <row r="2664" spans="1:9" x14ac:dyDescent="0.25">
      <c r="A2664" t="s">
        <v>315</v>
      </c>
      <c r="B2664">
        <v>2705</v>
      </c>
      <c r="C2664" t="s">
        <v>7105</v>
      </c>
      <c r="D2664" t="s">
        <v>7106</v>
      </c>
      <c r="E2664">
        <v>172.51</v>
      </c>
    </row>
    <row r="2665" spans="1:9" x14ac:dyDescent="0.25">
      <c r="A2665" t="s">
        <v>309</v>
      </c>
      <c r="B2665">
        <v>2706</v>
      </c>
      <c r="C2665" t="s">
        <v>7107</v>
      </c>
      <c r="D2665" t="s">
        <v>7108</v>
      </c>
      <c r="E2665">
        <v>182.1</v>
      </c>
    </row>
    <row r="2666" spans="1:9" x14ac:dyDescent="0.25">
      <c r="A2666" t="s">
        <v>309</v>
      </c>
      <c r="B2666">
        <v>2707</v>
      </c>
      <c r="C2666" t="s">
        <v>7111</v>
      </c>
      <c r="D2666" t="s">
        <v>7112</v>
      </c>
      <c r="E2666">
        <v>175.10499999999999</v>
      </c>
      <c r="F2666">
        <v>175.3</v>
      </c>
      <c r="G2666">
        <v>175.38</v>
      </c>
      <c r="H2666">
        <v>175.39</v>
      </c>
      <c r="I2666">
        <v>73.099999999999994</v>
      </c>
    </row>
    <row r="2667" spans="1:9" x14ac:dyDescent="0.25">
      <c r="A2667" t="s">
        <v>309</v>
      </c>
      <c r="B2667">
        <v>2708</v>
      </c>
      <c r="C2667" t="s">
        <v>7113</v>
      </c>
      <c r="D2667" t="s">
        <v>7114</v>
      </c>
      <c r="E2667">
        <v>101.4</v>
      </c>
    </row>
    <row r="2668" spans="1:9" x14ac:dyDescent="0.25">
      <c r="A2668" t="s">
        <v>317</v>
      </c>
      <c r="B2668">
        <v>2711</v>
      </c>
      <c r="C2668" t="s">
        <v>7118</v>
      </c>
      <c r="D2668" t="s">
        <v>7119</v>
      </c>
      <c r="E2668">
        <v>172.51</v>
      </c>
    </row>
    <row r="2669" spans="1:9" x14ac:dyDescent="0.25">
      <c r="A2669" t="s">
        <v>317</v>
      </c>
      <c r="B2669">
        <v>2712</v>
      </c>
      <c r="C2669" t="s">
        <v>7120</v>
      </c>
      <c r="D2669" t="s">
        <v>7121</v>
      </c>
    </row>
    <row r="2670" spans="1:9" x14ac:dyDescent="0.25">
      <c r="A2670" t="s">
        <v>315</v>
      </c>
      <c r="B2670">
        <v>2713</v>
      </c>
      <c r="C2670" t="s">
        <v>7122</v>
      </c>
      <c r="D2670" t="s">
        <v>7123</v>
      </c>
      <c r="E2670">
        <v>172.51</v>
      </c>
    </row>
    <row r="2671" spans="1:9" x14ac:dyDescent="0.25">
      <c r="A2671" t="s">
        <v>309</v>
      </c>
      <c r="B2671">
        <v>2714</v>
      </c>
      <c r="C2671" t="s">
        <v>7126</v>
      </c>
      <c r="D2671" t="s">
        <v>7127</v>
      </c>
      <c r="E2671">
        <v>182.2</v>
      </c>
    </row>
    <row r="2672" spans="1:9" x14ac:dyDescent="0.25">
      <c r="A2672" t="s">
        <v>309</v>
      </c>
      <c r="B2672">
        <v>2715</v>
      </c>
      <c r="C2672" t="s">
        <v>7128</v>
      </c>
      <c r="D2672" t="s">
        <v>7129</v>
      </c>
      <c r="E2672">
        <v>182.2</v>
      </c>
    </row>
    <row r="2673" spans="1:14" x14ac:dyDescent="0.25">
      <c r="A2673" t="s">
        <v>309</v>
      </c>
      <c r="B2673">
        <v>2716</v>
      </c>
      <c r="C2673" t="s">
        <v>7130</v>
      </c>
      <c r="D2673" t="s">
        <v>7131</v>
      </c>
    </row>
    <row r="2674" spans="1:14" x14ac:dyDescent="0.25">
      <c r="A2674" t="s">
        <v>311</v>
      </c>
      <c r="B2674">
        <v>2717</v>
      </c>
      <c r="C2674" t="s">
        <v>7132</v>
      </c>
      <c r="D2674" t="s">
        <v>7133</v>
      </c>
      <c r="E2674">
        <v>172.51</v>
      </c>
    </row>
    <row r="2675" spans="1:14" x14ac:dyDescent="0.25">
      <c r="A2675" t="s">
        <v>309</v>
      </c>
      <c r="B2675">
        <v>2718</v>
      </c>
      <c r="C2675" t="s">
        <v>7134</v>
      </c>
      <c r="D2675" t="s">
        <v>7135</v>
      </c>
      <c r="E2675">
        <v>150.14099999999999</v>
      </c>
      <c r="F2675">
        <v>150.161</v>
      </c>
      <c r="G2675">
        <v>173.31</v>
      </c>
      <c r="H2675">
        <v>182.7</v>
      </c>
      <c r="I2675">
        <v>184.1721</v>
      </c>
    </row>
    <row r="2676" spans="1:14" x14ac:dyDescent="0.25">
      <c r="A2676" t="s">
        <v>309</v>
      </c>
      <c r="B2676">
        <v>2719</v>
      </c>
      <c r="C2676" t="s">
        <v>2425</v>
      </c>
      <c r="D2676" t="s">
        <v>2426</v>
      </c>
      <c r="E2676">
        <v>181.29</v>
      </c>
    </row>
    <row r="2677" spans="1:14" x14ac:dyDescent="0.25">
      <c r="A2677" t="s">
        <v>309</v>
      </c>
      <c r="B2677">
        <v>2720</v>
      </c>
      <c r="C2677" t="s">
        <v>7136</v>
      </c>
      <c r="D2677" t="s">
        <v>7137</v>
      </c>
      <c r="E2677">
        <v>133.16900000000001</v>
      </c>
      <c r="F2677">
        <v>133.173</v>
      </c>
      <c r="G2677">
        <v>133.179</v>
      </c>
      <c r="H2677">
        <v>137.18</v>
      </c>
      <c r="I2677">
        <v>161.19</v>
      </c>
      <c r="J2677">
        <v>182.1087</v>
      </c>
    </row>
    <row r="2678" spans="1:14" x14ac:dyDescent="0.25">
      <c r="A2678" t="s">
        <v>315</v>
      </c>
      <c r="B2678">
        <v>2721</v>
      </c>
      <c r="C2678" t="s">
        <v>7140</v>
      </c>
      <c r="D2678" t="s">
        <v>7141</v>
      </c>
      <c r="E2678">
        <v>173.31</v>
      </c>
      <c r="F2678">
        <v>182.9</v>
      </c>
    </row>
    <row r="2679" spans="1:14" x14ac:dyDescent="0.25">
      <c r="A2679" t="s">
        <v>309</v>
      </c>
      <c r="B2679">
        <v>2722</v>
      </c>
      <c r="C2679" t="s">
        <v>7142</v>
      </c>
      <c r="D2679" t="s">
        <v>7143</v>
      </c>
      <c r="E2679">
        <v>133.16900000000001</v>
      </c>
      <c r="F2679">
        <v>133.173</v>
      </c>
      <c r="G2679">
        <v>133.179</v>
      </c>
      <c r="H2679">
        <v>137.10499999999999</v>
      </c>
      <c r="I2679">
        <v>137.18</v>
      </c>
      <c r="J2679">
        <v>137.27000000000001</v>
      </c>
      <c r="K2679">
        <v>182.1781</v>
      </c>
      <c r="L2679">
        <v>182.9</v>
      </c>
    </row>
    <row r="2680" spans="1:14" x14ac:dyDescent="0.25">
      <c r="A2680" t="s">
        <v>309</v>
      </c>
      <c r="B2680">
        <v>2723</v>
      </c>
      <c r="C2680" t="s">
        <v>7144</v>
      </c>
      <c r="D2680" t="s">
        <v>7145</v>
      </c>
      <c r="E2680">
        <v>160.10499999999999</v>
      </c>
      <c r="F2680">
        <v>160.185</v>
      </c>
      <c r="G2680">
        <v>182.27269999999999</v>
      </c>
    </row>
    <row r="2681" spans="1:14" x14ac:dyDescent="0.25">
      <c r="A2681" t="s">
        <v>309</v>
      </c>
      <c r="B2681">
        <v>2724</v>
      </c>
      <c r="C2681" t="s">
        <v>7146</v>
      </c>
      <c r="D2681" t="s">
        <v>7147</v>
      </c>
      <c r="E2681">
        <v>155.19999999999999</v>
      </c>
      <c r="F2681">
        <v>182.37309999999999</v>
      </c>
    </row>
    <row r="2682" spans="1:14" x14ac:dyDescent="0.25">
      <c r="A2682" t="s">
        <v>309</v>
      </c>
      <c r="B2682">
        <v>2725</v>
      </c>
      <c r="C2682" t="s">
        <v>7148</v>
      </c>
      <c r="D2682" t="s">
        <v>7149</v>
      </c>
      <c r="E2682">
        <v>150.14099999999999</v>
      </c>
      <c r="F2682">
        <v>150.161</v>
      </c>
      <c r="G2682">
        <v>166.11</v>
      </c>
      <c r="H2682">
        <v>181.23</v>
      </c>
      <c r="I2682">
        <v>184.17330000000001</v>
      </c>
    </row>
    <row r="2683" spans="1:14" x14ac:dyDescent="0.25">
      <c r="A2683" t="s">
        <v>309</v>
      </c>
      <c r="B2683">
        <v>2726</v>
      </c>
      <c r="C2683" t="s">
        <v>7150</v>
      </c>
      <c r="D2683" t="s">
        <v>7151</v>
      </c>
      <c r="E2683">
        <v>137.18</v>
      </c>
      <c r="F2683">
        <v>137.27000000000001</v>
      </c>
      <c r="G2683">
        <v>155.191</v>
      </c>
      <c r="H2683">
        <v>163.11000000000001</v>
      </c>
      <c r="I2683">
        <v>163.11099999999999</v>
      </c>
      <c r="J2683">
        <v>163.11199999999999</v>
      </c>
      <c r="K2683">
        <v>173.38499999999999</v>
      </c>
      <c r="L2683">
        <v>178.101</v>
      </c>
      <c r="M2683">
        <v>184.17359999999999</v>
      </c>
      <c r="N2683">
        <v>73.849999999999994</v>
      </c>
    </row>
    <row r="2684" spans="1:14" x14ac:dyDescent="0.25">
      <c r="A2684" t="s">
        <v>309</v>
      </c>
      <c r="B2684">
        <v>2727</v>
      </c>
      <c r="C2684" t="s">
        <v>7152</v>
      </c>
      <c r="D2684" t="s">
        <v>7153</v>
      </c>
      <c r="E2684">
        <v>161.173</v>
      </c>
      <c r="F2684">
        <v>173.31</v>
      </c>
      <c r="G2684">
        <v>177.12</v>
      </c>
      <c r="H2684">
        <v>182.37389999999999</v>
      </c>
    </row>
    <row r="2685" spans="1:14" x14ac:dyDescent="0.25">
      <c r="A2685" t="s">
        <v>315</v>
      </c>
      <c r="B2685">
        <v>2728</v>
      </c>
      <c r="C2685" t="s">
        <v>7154</v>
      </c>
      <c r="D2685" t="s">
        <v>7155</v>
      </c>
    </row>
    <row r="2686" spans="1:14" x14ac:dyDescent="0.25">
      <c r="A2686" t="s">
        <v>309</v>
      </c>
      <c r="B2686">
        <v>2729</v>
      </c>
      <c r="C2686" t="s">
        <v>7156</v>
      </c>
      <c r="D2686" t="s">
        <v>7157</v>
      </c>
      <c r="E2686">
        <v>172.56</v>
      </c>
    </row>
    <row r="2687" spans="1:14" x14ac:dyDescent="0.25">
      <c r="A2687" t="s">
        <v>315</v>
      </c>
      <c r="B2687">
        <v>2730</v>
      </c>
      <c r="C2687" t="s">
        <v>7158</v>
      </c>
      <c r="D2687" t="s">
        <v>7159</v>
      </c>
      <c r="E2687">
        <v>182.27289999999999</v>
      </c>
    </row>
    <row r="2688" spans="1:14" x14ac:dyDescent="0.25">
      <c r="A2688" t="s">
        <v>317</v>
      </c>
      <c r="B2688">
        <v>2731</v>
      </c>
      <c r="C2688" t="s">
        <v>7160</v>
      </c>
      <c r="D2688" t="s">
        <v>7161</v>
      </c>
      <c r="E2688">
        <v>172.863</v>
      </c>
    </row>
    <row r="2689" spans="1:87" x14ac:dyDescent="0.25">
      <c r="A2689" t="s">
        <v>317</v>
      </c>
      <c r="B2689">
        <v>2732</v>
      </c>
      <c r="C2689" t="s">
        <v>7162</v>
      </c>
      <c r="D2689" s="1" t="s">
        <v>15482</v>
      </c>
      <c r="E2689">
        <v>172.863</v>
      </c>
    </row>
    <row r="2690" spans="1:87" x14ac:dyDescent="0.25">
      <c r="A2690" t="s">
        <v>309</v>
      </c>
      <c r="B2690">
        <v>2733</v>
      </c>
      <c r="C2690" t="s">
        <v>7163</v>
      </c>
      <c r="D2690" t="s">
        <v>7164</v>
      </c>
      <c r="E2690">
        <v>163.11000000000001</v>
      </c>
      <c r="F2690">
        <v>163.11099999999999</v>
      </c>
      <c r="G2690">
        <v>163.11199999999999</v>
      </c>
      <c r="H2690">
        <v>172.82400000000001</v>
      </c>
      <c r="I2690">
        <v>173.31</v>
      </c>
      <c r="J2690">
        <v>184.17420000000001</v>
      </c>
      <c r="K2690">
        <v>73.849999999999994</v>
      </c>
    </row>
    <row r="2691" spans="1:87" x14ac:dyDescent="0.25">
      <c r="A2691" t="s">
        <v>309</v>
      </c>
      <c r="B2691">
        <v>2734</v>
      </c>
      <c r="C2691" t="s">
        <v>7165</v>
      </c>
      <c r="D2691" t="s">
        <v>7166</v>
      </c>
      <c r="E2691">
        <v>135.11000000000001</v>
      </c>
      <c r="F2691">
        <v>135.13999999999999</v>
      </c>
      <c r="G2691">
        <v>182.1748</v>
      </c>
    </row>
    <row r="2692" spans="1:87" x14ac:dyDescent="0.25">
      <c r="A2692" t="s">
        <v>309</v>
      </c>
      <c r="B2692">
        <v>2735</v>
      </c>
      <c r="C2692" t="s">
        <v>7167</v>
      </c>
      <c r="D2692" t="s">
        <v>296</v>
      </c>
      <c r="E2692">
        <v>100.155</v>
      </c>
      <c r="F2692">
        <v>101.22</v>
      </c>
      <c r="G2692">
        <v>101.61</v>
      </c>
      <c r="H2692">
        <v>131.11099999999999</v>
      </c>
      <c r="I2692">
        <v>131.11199999999999</v>
      </c>
      <c r="J2692">
        <v>131.16</v>
      </c>
      <c r="K2692">
        <v>131.16200000000001</v>
      </c>
      <c r="L2692">
        <v>131.16999999999999</v>
      </c>
      <c r="M2692">
        <v>133.10599999999999</v>
      </c>
      <c r="N2692">
        <v>133.113</v>
      </c>
      <c r="O2692">
        <v>133.12100000000001</v>
      </c>
      <c r="P2692">
        <v>133.12299999999999</v>
      </c>
      <c r="Q2692">
        <v>133.124</v>
      </c>
      <c r="R2692">
        <v>133.12700000000001</v>
      </c>
      <c r="S2692">
        <v>133.12899999999999</v>
      </c>
      <c r="T2692">
        <v>133.13300000000001</v>
      </c>
      <c r="U2692">
        <v>133.136</v>
      </c>
      <c r="V2692">
        <v>133.13800000000001</v>
      </c>
      <c r="W2692">
        <v>133.14099999999999</v>
      </c>
      <c r="X2692">
        <v>133.14699999999999</v>
      </c>
      <c r="Y2692">
        <v>133.15</v>
      </c>
      <c r="Z2692">
        <v>133.15299999999999</v>
      </c>
      <c r="AA2692">
        <v>133.155</v>
      </c>
      <c r="AB2692">
        <v>133.15600000000001</v>
      </c>
      <c r="AC2692">
        <v>133.16200000000001</v>
      </c>
      <c r="AD2692">
        <v>133.16499999999999</v>
      </c>
      <c r="AE2692">
        <v>133.16900000000001</v>
      </c>
      <c r="AF2692">
        <v>133.173</v>
      </c>
      <c r="AG2692">
        <v>133.179</v>
      </c>
      <c r="AH2692">
        <v>133.18100000000001</v>
      </c>
      <c r="AI2692">
        <v>133.18199999999999</v>
      </c>
      <c r="AJ2692">
        <v>133.18299999999999</v>
      </c>
      <c r="AK2692">
        <v>133.184</v>
      </c>
      <c r="AL2692">
        <v>133.18600000000001</v>
      </c>
      <c r="AM2692">
        <v>133.18700000000001</v>
      </c>
      <c r="AN2692">
        <v>133.18799999999999</v>
      </c>
      <c r="AO2692">
        <v>133.18899999999999</v>
      </c>
      <c r="AP2692">
        <v>133.19</v>
      </c>
      <c r="AQ2692">
        <v>133.19499999999999</v>
      </c>
      <c r="AR2692">
        <v>136.11000000000001</v>
      </c>
      <c r="AS2692">
        <v>137.18</v>
      </c>
      <c r="AT2692">
        <v>139.11000000000001</v>
      </c>
      <c r="AU2692">
        <v>139.15</v>
      </c>
      <c r="AV2692">
        <v>145.11000000000001</v>
      </c>
      <c r="AW2692">
        <v>145.13</v>
      </c>
      <c r="AX2692">
        <v>150.11000000000001</v>
      </c>
      <c r="AY2692">
        <v>155.12</v>
      </c>
      <c r="AZ2692">
        <v>155.13</v>
      </c>
      <c r="BA2692">
        <v>155.19</v>
      </c>
      <c r="BB2692">
        <v>155.191</v>
      </c>
      <c r="BC2692">
        <v>155.19399999999999</v>
      </c>
      <c r="BD2692">
        <v>155.19999999999999</v>
      </c>
      <c r="BE2692">
        <v>155.20099999999999</v>
      </c>
      <c r="BF2692">
        <v>155.30000000000001</v>
      </c>
      <c r="BG2692">
        <v>156.14500000000001</v>
      </c>
      <c r="BH2692">
        <v>156.30000000000001</v>
      </c>
      <c r="BI2692">
        <v>158.16999999999999</v>
      </c>
      <c r="BJ2692">
        <v>161.13</v>
      </c>
      <c r="BK2692">
        <v>161.14500000000001</v>
      </c>
      <c r="BL2692">
        <v>161.16999999999999</v>
      </c>
      <c r="BM2692">
        <v>161.173</v>
      </c>
      <c r="BN2692">
        <v>161.19</v>
      </c>
      <c r="BO2692">
        <v>163.11099999999999</v>
      </c>
      <c r="BP2692">
        <v>163.11199999999999</v>
      </c>
      <c r="BQ2692">
        <v>163.113</v>
      </c>
      <c r="BR2692">
        <v>163.12299999999999</v>
      </c>
      <c r="BS2692">
        <v>163.13</v>
      </c>
      <c r="BT2692">
        <v>166.11</v>
      </c>
      <c r="BU2692">
        <v>168.13</v>
      </c>
      <c r="BV2692">
        <v>168.14</v>
      </c>
      <c r="BW2692">
        <v>168.16</v>
      </c>
      <c r="BX2692">
        <v>168.18</v>
      </c>
      <c r="BY2692">
        <v>169.11500000000001</v>
      </c>
      <c r="BZ2692">
        <v>169.14</v>
      </c>
      <c r="CA2692">
        <v>169.15</v>
      </c>
      <c r="CB2692">
        <v>172.17699999999999</v>
      </c>
      <c r="CC2692">
        <v>172.43</v>
      </c>
      <c r="CD2692">
        <v>172.49</v>
      </c>
      <c r="CE2692">
        <v>172.84</v>
      </c>
      <c r="CF2692">
        <v>172.86099999999999</v>
      </c>
      <c r="CG2692">
        <v>182.1</v>
      </c>
      <c r="CH2692">
        <v>182.7</v>
      </c>
      <c r="CI2692">
        <v>182.9</v>
      </c>
    </row>
    <row r="2693" spans="1:87" x14ac:dyDescent="0.25">
      <c r="A2693" t="s">
        <v>309</v>
      </c>
      <c r="B2693">
        <v>2736</v>
      </c>
      <c r="C2693" t="s">
        <v>7168</v>
      </c>
      <c r="D2693" t="s">
        <v>294</v>
      </c>
      <c r="E2693">
        <v>172.892</v>
      </c>
      <c r="F2693">
        <v>173.32499999999999</v>
      </c>
      <c r="G2693">
        <v>175.10499999999999</v>
      </c>
      <c r="H2693">
        <v>186.17500000000001</v>
      </c>
    </row>
    <row r="2694" spans="1:87" x14ac:dyDescent="0.25">
      <c r="A2694" t="s">
        <v>309</v>
      </c>
      <c r="B2694">
        <v>2737</v>
      </c>
      <c r="C2694" t="s">
        <v>7868</v>
      </c>
      <c r="D2694" t="s">
        <v>7869</v>
      </c>
      <c r="E2694">
        <v>131.11099999999999</v>
      </c>
      <c r="F2694">
        <v>131.11199999999999</v>
      </c>
      <c r="G2694">
        <v>131.16</v>
      </c>
      <c r="H2694">
        <v>131.185</v>
      </c>
      <c r="I2694">
        <v>133.16900000000001</v>
      </c>
      <c r="J2694">
        <v>133.173</v>
      </c>
      <c r="K2694">
        <v>133.179</v>
      </c>
      <c r="L2694">
        <v>150.14099999999999</v>
      </c>
      <c r="M2694">
        <v>150.161</v>
      </c>
      <c r="N2694">
        <v>175.3</v>
      </c>
      <c r="O2694">
        <v>179.45</v>
      </c>
      <c r="P2694">
        <v>181.29</v>
      </c>
      <c r="Q2694">
        <v>184.17509999999999</v>
      </c>
    </row>
    <row r="2695" spans="1:87" x14ac:dyDescent="0.25">
      <c r="A2695" t="s">
        <v>319</v>
      </c>
      <c r="B2695">
        <v>2738</v>
      </c>
      <c r="C2695" t="s">
        <v>7171</v>
      </c>
      <c r="D2695" t="s">
        <v>7172</v>
      </c>
      <c r="E2695">
        <v>100.13</v>
      </c>
      <c r="F2695">
        <v>189.13499999999999</v>
      </c>
    </row>
    <row r="2696" spans="1:87" x14ac:dyDescent="0.25">
      <c r="A2696" t="s">
        <v>309</v>
      </c>
      <c r="B2696">
        <v>2739</v>
      </c>
      <c r="C2696" t="s">
        <v>7175</v>
      </c>
      <c r="D2696" t="s">
        <v>7176</v>
      </c>
      <c r="E2696">
        <v>172.13</v>
      </c>
      <c r="F2696">
        <v>175.10499999999999</v>
      </c>
    </row>
    <row r="2697" spans="1:87" x14ac:dyDescent="0.25">
      <c r="A2697" t="s">
        <v>309</v>
      </c>
      <c r="B2697">
        <v>2740</v>
      </c>
      <c r="C2697" t="s">
        <v>7177</v>
      </c>
      <c r="D2697" t="s">
        <v>7178</v>
      </c>
      <c r="E2697">
        <v>184.1754</v>
      </c>
    </row>
    <row r="2698" spans="1:87" x14ac:dyDescent="0.25">
      <c r="A2698" t="s">
        <v>309</v>
      </c>
      <c r="B2698">
        <v>2741</v>
      </c>
      <c r="C2698" t="s">
        <v>7205</v>
      </c>
      <c r="D2698" t="s">
        <v>7206</v>
      </c>
      <c r="E2698">
        <v>176.17</v>
      </c>
      <c r="F2698">
        <v>177.28</v>
      </c>
      <c r="G2698">
        <v>182.9</v>
      </c>
    </row>
    <row r="2699" spans="1:87" x14ac:dyDescent="0.25">
      <c r="A2699" t="s">
        <v>309</v>
      </c>
      <c r="B2699">
        <v>2742</v>
      </c>
      <c r="C2699" t="s">
        <v>7183</v>
      </c>
      <c r="D2699" t="s">
        <v>7184</v>
      </c>
      <c r="E2699">
        <v>155.19999999999999</v>
      </c>
    </row>
    <row r="2700" spans="1:87" x14ac:dyDescent="0.25">
      <c r="A2700" t="s">
        <v>317</v>
      </c>
      <c r="B2700">
        <v>2743</v>
      </c>
      <c r="C2700" t="s">
        <v>7187</v>
      </c>
      <c r="D2700" t="s">
        <v>7188</v>
      </c>
    </row>
    <row r="2701" spans="1:87" x14ac:dyDescent="0.25">
      <c r="A2701" t="s">
        <v>317</v>
      </c>
      <c r="B2701">
        <v>2744</v>
      </c>
      <c r="C2701" t="s">
        <v>7189</v>
      </c>
      <c r="D2701" t="s">
        <v>7190</v>
      </c>
    </row>
    <row r="2702" spans="1:87" x14ac:dyDescent="0.25">
      <c r="A2702" t="s">
        <v>317</v>
      </c>
      <c r="B2702">
        <v>2745</v>
      </c>
      <c r="C2702" t="s">
        <v>7191</v>
      </c>
      <c r="D2702" t="s">
        <v>7192</v>
      </c>
      <c r="E2702">
        <v>175.10499999999999</v>
      </c>
      <c r="F2702">
        <v>177.28</v>
      </c>
    </row>
    <row r="2703" spans="1:87" x14ac:dyDescent="0.25">
      <c r="A2703" t="s">
        <v>317</v>
      </c>
      <c r="B2703">
        <v>2746</v>
      </c>
      <c r="C2703" t="s">
        <v>7193</v>
      </c>
      <c r="D2703" t="s">
        <v>7194</v>
      </c>
      <c r="E2703">
        <v>175.10499999999999</v>
      </c>
      <c r="F2703">
        <v>186.1756</v>
      </c>
    </row>
    <row r="2704" spans="1:87" x14ac:dyDescent="0.25">
      <c r="A2704" t="s">
        <v>317</v>
      </c>
      <c r="B2704">
        <v>2747</v>
      </c>
      <c r="C2704" t="s">
        <v>7195</v>
      </c>
      <c r="D2704" t="s">
        <v>7196</v>
      </c>
      <c r="E2704">
        <v>172.35</v>
      </c>
      <c r="F2704" t="s">
        <v>15857</v>
      </c>
    </row>
    <row r="2705" spans="1:20" x14ac:dyDescent="0.25">
      <c r="A2705" t="s">
        <v>309</v>
      </c>
      <c r="B2705">
        <v>2748</v>
      </c>
      <c r="C2705" t="s">
        <v>7199</v>
      </c>
      <c r="D2705" t="s">
        <v>7200</v>
      </c>
      <c r="E2705">
        <v>178.101</v>
      </c>
      <c r="F2705">
        <v>182.67570000000001</v>
      </c>
    </row>
    <row r="2706" spans="1:20" x14ac:dyDescent="0.25">
      <c r="A2706" t="s">
        <v>309</v>
      </c>
      <c r="B2706">
        <v>2749</v>
      </c>
      <c r="C2706" t="s">
        <v>7207</v>
      </c>
      <c r="D2706" t="s">
        <v>7208</v>
      </c>
      <c r="E2706">
        <v>155.191</v>
      </c>
      <c r="F2706">
        <v>155.19399999999999</v>
      </c>
      <c r="G2706">
        <v>163.11000000000001</v>
      </c>
      <c r="H2706">
        <v>163.11099999999999</v>
      </c>
      <c r="I2706">
        <v>163.11199999999999</v>
      </c>
      <c r="J2706">
        <v>172.56</v>
      </c>
      <c r="K2706">
        <v>172.81399999999999</v>
      </c>
      <c r="L2706">
        <v>172.892</v>
      </c>
      <c r="M2706">
        <v>173.31</v>
      </c>
      <c r="N2706">
        <v>176.17</v>
      </c>
      <c r="O2706">
        <v>176.18</v>
      </c>
      <c r="P2706">
        <v>176.21</v>
      </c>
      <c r="Q2706">
        <v>177.16</v>
      </c>
      <c r="R2706">
        <v>177.28</v>
      </c>
      <c r="S2706">
        <v>184.1763</v>
      </c>
      <c r="T2706">
        <v>73.849999999999994</v>
      </c>
    </row>
    <row r="2707" spans="1:20" x14ac:dyDescent="0.25">
      <c r="A2707" t="s">
        <v>309</v>
      </c>
      <c r="B2707">
        <v>2750</v>
      </c>
      <c r="C2707" t="s">
        <v>7209</v>
      </c>
      <c r="D2707" t="s">
        <v>7210</v>
      </c>
      <c r="E2707">
        <v>172.892</v>
      </c>
      <c r="F2707">
        <v>173.315</v>
      </c>
      <c r="G2707">
        <v>175.10499999999999</v>
      </c>
      <c r="H2707">
        <v>176.17</v>
      </c>
      <c r="I2707">
        <v>177.28</v>
      </c>
      <c r="J2707">
        <v>178.101</v>
      </c>
    </row>
    <row r="2708" spans="1:20" x14ac:dyDescent="0.25">
      <c r="A2708" t="s">
        <v>317</v>
      </c>
      <c r="B2708">
        <v>2751</v>
      </c>
      <c r="C2708" t="s">
        <v>7211</v>
      </c>
      <c r="D2708" t="s">
        <v>7212</v>
      </c>
      <c r="E2708">
        <v>184.1764</v>
      </c>
    </row>
    <row r="2709" spans="1:20" x14ac:dyDescent="0.25">
      <c r="A2709" t="s">
        <v>309</v>
      </c>
      <c r="B2709">
        <v>2752</v>
      </c>
      <c r="C2709" t="s">
        <v>7213</v>
      </c>
      <c r="D2709" t="s">
        <v>7214</v>
      </c>
      <c r="E2709">
        <v>184.17679999999999</v>
      </c>
    </row>
    <row r="2710" spans="1:20" x14ac:dyDescent="0.25">
      <c r="A2710" t="s">
        <v>317</v>
      </c>
      <c r="B2710">
        <v>2753</v>
      </c>
      <c r="C2710" t="s">
        <v>7215</v>
      </c>
      <c r="D2710" t="s">
        <v>7216</v>
      </c>
      <c r="E2710">
        <v>172.863</v>
      </c>
    </row>
    <row r="2711" spans="1:20" x14ac:dyDescent="0.25">
      <c r="A2711" t="s">
        <v>309</v>
      </c>
      <c r="B2711">
        <v>2754</v>
      </c>
      <c r="C2711" t="s">
        <v>7221</v>
      </c>
      <c r="D2711" t="s">
        <v>7222</v>
      </c>
      <c r="E2711">
        <v>173.31</v>
      </c>
      <c r="F2711">
        <v>182.3766</v>
      </c>
    </row>
    <row r="2712" spans="1:20" x14ac:dyDescent="0.25">
      <c r="A2712" t="s">
        <v>309</v>
      </c>
      <c r="B2712">
        <v>2755</v>
      </c>
      <c r="C2712" t="s">
        <v>7223</v>
      </c>
      <c r="D2712" t="s">
        <v>7224</v>
      </c>
      <c r="E2712">
        <v>133.16900000000001</v>
      </c>
      <c r="F2712">
        <v>133.173</v>
      </c>
      <c r="G2712">
        <v>133.179</v>
      </c>
      <c r="H2712">
        <v>150.14099999999999</v>
      </c>
      <c r="I2712">
        <v>150.161</v>
      </c>
      <c r="J2712">
        <v>169.11500000000001</v>
      </c>
      <c r="K2712">
        <v>172.892</v>
      </c>
      <c r="L2712">
        <v>173.31</v>
      </c>
      <c r="M2712">
        <v>182.67689999999999</v>
      </c>
    </row>
    <row r="2713" spans="1:20" x14ac:dyDescent="0.25">
      <c r="A2713" t="s">
        <v>309</v>
      </c>
      <c r="B2713">
        <v>2756</v>
      </c>
      <c r="C2713" t="s">
        <v>7225</v>
      </c>
      <c r="D2713" t="s">
        <v>7226</v>
      </c>
      <c r="E2713">
        <v>173.31</v>
      </c>
      <c r="F2713" t="s">
        <v>15861</v>
      </c>
    </row>
    <row r="2714" spans="1:20" x14ac:dyDescent="0.25">
      <c r="A2714" t="s">
        <v>317</v>
      </c>
      <c r="B2714">
        <v>2757</v>
      </c>
      <c r="C2714" t="s">
        <v>7237</v>
      </c>
      <c r="D2714" t="s">
        <v>7238</v>
      </c>
      <c r="E2714">
        <v>172.863</v>
      </c>
    </row>
    <row r="2715" spans="1:20" x14ac:dyDescent="0.25">
      <c r="A2715" t="s">
        <v>309</v>
      </c>
      <c r="B2715">
        <v>2758</v>
      </c>
      <c r="C2715" t="s">
        <v>7239</v>
      </c>
      <c r="D2715" t="s">
        <v>7240</v>
      </c>
      <c r="E2715">
        <v>172.17</v>
      </c>
      <c r="F2715">
        <v>172.17500000000001</v>
      </c>
      <c r="G2715">
        <v>173.31</v>
      </c>
      <c r="H2715">
        <v>175.10499999999999</v>
      </c>
      <c r="I2715">
        <v>176.18</v>
      </c>
      <c r="J2715">
        <v>176.32</v>
      </c>
      <c r="K2715">
        <v>181.33</v>
      </c>
      <c r="L2715">
        <v>181.34</v>
      </c>
    </row>
    <row r="2716" spans="1:20" x14ac:dyDescent="0.25">
      <c r="A2716" t="s">
        <v>309</v>
      </c>
      <c r="B2716">
        <v>2759</v>
      </c>
      <c r="C2716" t="s">
        <v>7241</v>
      </c>
      <c r="D2716" t="s">
        <v>288</v>
      </c>
      <c r="E2716">
        <v>172.17</v>
      </c>
      <c r="F2716">
        <v>172.17500000000001</v>
      </c>
      <c r="G2716">
        <v>172.17699999999999</v>
      </c>
      <c r="H2716">
        <v>172.82</v>
      </c>
      <c r="I2716">
        <v>172.82400000000001</v>
      </c>
      <c r="J2716">
        <v>175.10499999999999</v>
      </c>
      <c r="K2716">
        <v>175.3</v>
      </c>
      <c r="L2716">
        <v>176.17</v>
      </c>
      <c r="M2716">
        <v>176.18</v>
      </c>
      <c r="N2716">
        <v>177.12100000000001</v>
      </c>
      <c r="O2716">
        <v>177.26</v>
      </c>
      <c r="P2716">
        <v>178.357</v>
      </c>
      <c r="Q2716">
        <v>178.39099999999999</v>
      </c>
      <c r="R2716">
        <v>181.33</v>
      </c>
      <c r="S2716">
        <v>181.34</v>
      </c>
      <c r="T2716">
        <v>573.70000000000005</v>
      </c>
    </row>
    <row r="2717" spans="1:20" x14ac:dyDescent="0.25">
      <c r="A2717" t="s">
        <v>317</v>
      </c>
      <c r="B2717">
        <v>2760</v>
      </c>
      <c r="C2717" t="s">
        <v>7242</v>
      </c>
      <c r="D2717" t="s">
        <v>7243</v>
      </c>
      <c r="E2717">
        <v>172.863</v>
      </c>
      <c r="F2717">
        <v>175.3</v>
      </c>
      <c r="G2717">
        <v>186.17699999999999</v>
      </c>
    </row>
    <row r="2718" spans="1:20" x14ac:dyDescent="0.25">
      <c r="A2718" t="s">
        <v>317</v>
      </c>
      <c r="B2718">
        <v>2761</v>
      </c>
      <c r="C2718" t="s">
        <v>7244</v>
      </c>
      <c r="D2718" t="s">
        <v>7245</v>
      </c>
      <c r="E2718">
        <v>172.863</v>
      </c>
      <c r="F2718">
        <v>186.1771</v>
      </c>
    </row>
    <row r="2719" spans="1:20" x14ac:dyDescent="0.25">
      <c r="A2719" t="s">
        <v>317</v>
      </c>
      <c r="B2719">
        <v>2762</v>
      </c>
      <c r="C2719" t="s">
        <v>7246</v>
      </c>
      <c r="D2719" t="s">
        <v>7247</v>
      </c>
    </row>
    <row r="2720" spans="1:20" x14ac:dyDescent="0.25">
      <c r="A2720" t="s">
        <v>317</v>
      </c>
      <c r="B2720">
        <v>2763</v>
      </c>
      <c r="C2720" t="s">
        <v>7248</v>
      </c>
      <c r="D2720" t="s">
        <v>7249</v>
      </c>
      <c r="E2720">
        <v>184.15880000000001</v>
      </c>
    </row>
    <row r="2721" spans="1:21" x14ac:dyDescent="0.25">
      <c r="A2721" t="s">
        <v>309</v>
      </c>
      <c r="B2721">
        <v>2764</v>
      </c>
      <c r="C2721" t="s">
        <v>7250</v>
      </c>
      <c r="D2721" t="s">
        <v>7251</v>
      </c>
      <c r="E2721">
        <v>133.16900000000001</v>
      </c>
      <c r="F2721">
        <v>133.173</v>
      </c>
      <c r="G2721">
        <v>133.179</v>
      </c>
      <c r="H2721">
        <v>135.11000000000001</v>
      </c>
      <c r="I2721">
        <v>137.30500000000001</v>
      </c>
      <c r="J2721">
        <v>139.11000000000001</v>
      </c>
      <c r="K2721">
        <v>150.14099999999999</v>
      </c>
      <c r="L2721">
        <v>150.161</v>
      </c>
      <c r="M2721">
        <v>173.31</v>
      </c>
      <c r="N2721">
        <v>175.21</v>
      </c>
      <c r="O2721">
        <v>175.3</v>
      </c>
      <c r="P2721">
        <v>181.29</v>
      </c>
      <c r="Q2721">
        <v>182.17779999999999</v>
      </c>
      <c r="R2721">
        <v>182.62899999999999</v>
      </c>
      <c r="S2721">
        <v>182.67779999999999</v>
      </c>
      <c r="T2721">
        <v>182.87780000000001</v>
      </c>
      <c r="U2721">
        <v>73.849999999999994</v>
      </c>
    </row>
    <row r="2722" spans="1:21" x14ac:dyDescent="0.25">
      <c r="A2722" t="s">
        <v>309</v>
      </c>
      <c r="B2722">
        <v>2765</v>
      </c>
      <c r="C2722" t="s">
        <v>7252</v>
      </c>
      <c r="D2722" t="s">
        <v>7253</v>
      </c>
      <c r="E2722">
        <v>133.16900000000001</v>
      </c>
      <c r="F2722">
        <v>133.173</v>
      </c>
      <c r="G2722">
        <v>133.179</v>
      </c>
      <c r="H2722">
        <v>150.14099999999999</v>
      </c>
      <c r="I2722">
        <v>150.161</v>
      </c>
      <c r="J2722">
        <v>160.11000000000001</v>
      </c>
      <c r="K2722">
        <v>172.892</v>
      </c>
      <c r="L2722">
        <v>173.31</v>
      </c>
      <c r="M2722">
        <v>178.101</v>
      </c>
      <c r="N2722">
        <v>182.17779999999999</v>
      </c>
      <c r="O2722">
        <v>182.60849999999999</v>
      </c>
      <c r="P2722">
        <v>182.67779999999999</v>
      </c>
      <c r="Q2722">
        <v>182.87780000000001</v>
      </c>
      <c r="R2722">
        <v>73.849999999999994</v>
      </c>
    </row>
    <row r="2723" spans="1:21" x14ac:dyDescent="0.25">
      <c r="A2723" t="s">
        <v>309</v>
      </c>
      <c r="B2723">
        <v>2766</v>
      </c>
      <c r="C2723" t="s">
        <v>7254</v>
      </c>
      <c r="D2723" t="s">
        <v>7255</v>
      </c>
      <c r="E2723">
        <v>133.16900000000001</v>
      </c>
      <c r="F2723">
        <v>133.173</v>
      </c>
      <c r="G2723">
        <v>133.179</v>
      </c>
      <c r="H2723">
        <v>150.14099999999999</v>
      </c>
      <c r="I2723">
        <v>150.161</v>
      </c>
      <c r="J2723">
        <v>173.31</v>
      </c>
      <c r="K2723">
        <v>178.101</v>
      </c>
      <c r="L2723">
        <v>182.17779999999999</v>
      </c>
      <c r="M2723">
        <v>182.67779999999999</v>
      </c>
      <c r="N2723">
        <v>73.849999999999994</v>
      </c>
    </row>
    <row r="2724" spans="1:21" x14ac:dyDescent="0.25">
      <c r="A2724" t="s">
        <v>317</v>
      </c>
      <c r="B2724">
        <v>2767</v>
      </c>
      <c r="C2724" t="s">
        <v>7258</v>
      </c>
      <c r="D2724" t="s">
        <v>7259</v>
      </c>
      <c r="E2724">
        <v>133.16900000000001</v>
      </c>
      <c r="F2724">
        <v>133.173</v>
      </c>
      <c r="G2724">
        <v>133.179</v>
      </c>
      <c r="H2724">
        <v>150.14099999999999</v>
      </c>
      <c r="I2724">
        <v>150.161</v>
      </c>
      <c r="J2724">
        <v>184.18039999999999</v>
      </c>
    </row>
    <row r="2725" spans="1:21" x14ac:dyDescent="0.25">
      <c r="A2725" t="s">
        <v>309</v>
      </c>
      <c r="B2725">
        <v>2768</v>
      </c>
      <c r="C2725" t="s">
        <v>7260</v>
      </c>
      <c r="D2725" t="s">
        <v>7261</v>
      </c>
      <c r="E2725">
        <v>133.12299999999999</v>
      </c>
      <c r="F2725">
        <v>133.124</v>
      </c>
      <c r="G2725">
        <v>133.16900000000001</v>
      </c>
      <c r="H2725">
        <v>133.173</v>
      </c>
      <c r="I2725">
        <v>133.179</v>
      </c>
      <c r="J2725">
        <v>150.14099999999999</v>
      </c>
      <c r="K2725">
        <v>150.161</v>
      </c>
      <c r="L2725">
        <v>179.45</v>
      </c>
      <c r="M2725">
        <v>180.23</v>
      </c>
      <c r="N2725">
        <v>184.17840000000001</v>
      </c>
    </row>
    <row r="2726" spans="1:21" x14ac:dyDescent="0.25">
      <c r="A2726" t="s">
        <v>309</v>
      </c>
      <c r="B2726">
        <v>2769</v>
      </c>
      <c r="C2726" t="s">
        <v>7262</v>
      </c>
      <c r="D2726" t="s">
        <v>7263</v>
      </c>
      <c r="E2726">
        <v>133.16900000000001</v>
      </c>
      <c r="F2726">
        <v>133.173</v>
      </c>
      <c r="G2726">
        <v>133.179</v>
      </c>
      <c r="H2726">
        <v>173.31</v>
      </c>
      <c r="I2726">
        <v>175.21</v>
      </c>
      <c r="J2726">
        <v>175.3</v>
      </c>
      <c r="K2726">
        <v>181.29</v>
      </c>
      <c r="L2726">
        <v>182.67869999999999</v>
      </c>
      <c r="M2726">
        <v>182.6789</v>
      </c>
      <c r="N2726">
        <v>182.7</v>
      </c>
    </row>
    <row r="2727" spans="1:21" x14ac:dyDescent="0.25">
      <c r="A2727" t="s">
        <v>309</v>
      </c>
      <c r="B2727">
        <v>2770</v>
      </c>
      <c r="C2727" t="s">
        <v>7264</v>
      </c>
      <c r="D2727" t="s">
        <v>7265</v>
      </c>
      <c r="E2727">
        <v>172.863</v>
      </c>
      <c r="F2727">
        <v>175.10499999999999</v>
      </c>
      <c r="G2727">
        <v>177.26</v>
      </c>
      <c r="H2727">
        <v>178.39099999999999</v>
      </c>
    </row>
    <row r="2728" spans="1:21" x14ac:dyDescent="0.25">
      <c r="A2728" t="s">
        <v>309</v>
      </c>
      <c r="B2728">
        <v>2771</v>
      </c>
      <c r="C2728" t="s">
        <v>7266</v>
      </c>
      <c r="D2728" t="s">
        <v>7267</v>
      </c>
      <c r="E2728">
        <v>184.17920000000001</v>
      </c>
    </row>
    <row r="2729" spans="1:21" x14ac:dyDescent="0.25">
      <c r="A2729" t="s">
        <v>309</v>
      </c>
      <c r="B2729">
        <v>2772</v>
      </c>
      <c r="C2729" t="s">
        <v>7268</v>
      </c>
      <c r="D2729" t="s">
        <v>7269</v>
      </c>
      <c r="E2729">
        <v>173.31</v>
      </c>
      <c r="F2729">
        <v>175.39</v>
      </c>
      <c r="G2729">
        <v>176.17</v>
      </c>
      <c r="H2729">
        <v>177.12</v>
      </c>
      <c r="I2729">
        <v>182.7</v>
      </c>
      <c r="J2729">
        <v>182.9</v>
      </c>
    </row>
    <row r="2730" spans="1:21" x14ac:dyDescent="0.25">
      <c r="A2730" t="s">
        <v>309</v>
      </c>
      <c r="B2730">
        <v>2773</v>
      </c>
      <c r="C2730" t="s">
        <v>7270</v>
      </c>
      <c r="D2730" t="s">
        <v>7271</v>
      </c>
      <c r="E2730">
        <v>133.11799999999999</v>
      </c>
      <c r="F2730">
        <v>133.12100000000001</v>
      </c>
      <c r="G2730">
        <v>133.12299999999999</v>
      </c>
      <c r="H2730">
        <v>133.124</v>
      </c>
      <c r="I2730">
        <v>133.16900000000001</v>
      </c>
      <c r="J2730">
        <v>133.173</v>
      </c>
      <c r="K2730">
        <v>133.179</v>
      </c>
      <c r="L2730">
        <v>133.18700000000001</v>
      </c>
      <c r="M2730">
        <v>133.18799999999999</v>
      </c>
      <c r="N2730">
        <v>150.14099999999999</v>
      </c>
      <c r="O2730">
        <v>150.161</v>
      </c>
      <c r="P2730">
        <v>166.11</v>
      </c>
      <c r="Q2730">
        <v>182.37950000000001</v>
      </c>
      <c r="R2730">
        <v>182.9</v>
      </c>
    </row>
    <row r="2731" spans="1:21" x14ac:dyDescent="0.25">
      <c r="A2731" t="s">
        <v>309</v>
      </c>
      <c r="B2731">
        <v>2774</v>
      </c>
      <c r="C2731" t="s">
        <v>7272</v>
      </c>
      <c r="D2731" t="s">
        <v>7273</v>
      </c>
      <c r="E2731">
        <v>172.61500000000001</v>
      </c>
      <c r="F2731">
        <v>172.863</v>
      </c>
      <c r="G2731">
        <v>175.3</v>
      </c>
      <c r="H2731">
        <v>177.26</v>
      </c>
      <c r="I2731">
        <v>179.45</v>
      </c>
      <c r="J2731">
        <v>181.29</v>
      </c>
    </row>
    <row r="2732" spans="1:21" x14ac:dyDescent="0.25">
      <c r="A2732" t="s">
        <v>309</v>
      </c>
      <c r="B2732">
        <v>2775</v>
      </c>
      <c r="C2732" t="s">
        <v>7282</v>
      </c>
      <c r="D2732" t="s">
        <v>7283</v>
      </c>
      <c r="E2732">
        <v>173.31</v>
      </c>
      <c r="F2732">
        <v>177.12</v>
      </c>
      <c r="G2732">
        <v>182.37979999999999</v>
      </c>
      <c r="H2732">
        <v>73.849999999999994</v>
      </c>
    </row>
    <row r="2733" spans="1:21" x14ac:dyDescent="0.25">
      <c r="A2733" t="s">
        <v>317</v>
      </c>
      <c r="B2733">
        <v>2776</v>
      </c>
      <c r="C2733" t="s">
        <v>7284</v>
      </c>
      <c r="D2733" t="s">
        <v>7285</v>
      </c>
      <c r="E2733">
        <v>133.16900000000001</v>
      </c>
      <c r="F2733">
        <v>133.173</v>
      </c>
      <c r="G2733">
        <v>133.179</v>
      </c>
      <c r="H2733">
        <v>150.14099999999999</v>
      </c>
      <c r="I2733">
        <v>150.161</v>
      </c>
      <c r="J2733">
        <v>184.18010000000001</v>
      </c>
    </row>
    <row r="2734" spans="1:21" x14ac:dyDescent="0.25">
      <c r="A2734" t="s">
        <v>317</v>
      </c>
      <c r="B2734">
        <v>2777</v>
      </c>
      <c r="C2734" t="s">
        <v>7286</v>
      </c>
      <c r="D2734" t="s">
        <v>7287</v>
      </c>
    </row>
    <row r="2735" spans="1:21" x14ac:dyDescent="0.25">
      <c r="A2735" t="s">
        <v>309</v>
      </c>
      <c r="B2735">
        <v>2778</v>
      </c>
      <c r="C2735" t="s">
        <v>7288</v>
      </c>
      <c r="D2735" t="s">
        <v>7289</v>
      </c>
      <c r="E2735">
        <v>184.1807</v>
      </c>
    </row>
    <row r="2736" spans="1:21" x14ac:dyDescent="0.25">
      <c r="A2736" t="s">
        <v>309</v>
      </c>
      <c r="B2736">
        <v>2779</v>
      </c>
      <c r="C2736" t="s">
        <v>7290</v>
      </c>
      <c r="D2736" t="s">
        <v>7291</v>
      </c>
      <c r="E2736">
        <v>172.892</v>
      </c>
      <c r="F2736">
        <v>173.31</v>
      </c>
      <c r="G2736">
        <v>182.18100000000001</v>
      </c>
      <c r="H2736">
        <v>182.68100000000001</v>
      </c>
      <c r="I2736">
        <v>182.9</v>
      </c>
      <c r="J2736">
        <v>74.302000000000007</v>
      </c>
    </row>
    <row r="2737" spans="1:19" x14ac:dyDescent="0.25">
      <c r="A2737" t="s">
        <v>317</v>
      </c>
      <c r="B2737">
        <v>2780</v>
      </c>
      <c r="C2737" t="s">
        <v>7292</v>
      </c>
      <c r="D2737" t="s">
        <v>7293</v>
      </c>
    </row>
    <row r="2738" spans="1:19" x14ac:dyDescent="0.25">
      <c r="A2738" t="s">
        <v>309</v>
      </c>
      <c r="B2738">
        <v>2781</v>
      </c>
      <c r="C2738" t="s">
        <v>7294</v>
      </c>
      <c r="D2738" t="s">
        <v>281</v>
      </c>
      <c r="E2738">
        <v>133.11799999999999</v>
      </c>
      <c r="F2738">
        <v>133.12299999999999</v>
      </c>
      <c r="G2738">
        <v>133.124</v>
      </c>
      <c r="H2738">
        <v>133.16900000000001</v>
      </c>
      <c r="I2738">
        <v>133.173</v>
      </c>
      <c r="J2738">
        <v>133.179</v>
      </c>
      <c r="K2738">
        <v>133.18700000000001</v>
      </c>
      <c r="L2738">
        <v>133.18799999999999</v>
      </c>
      <c r="M2738">
        <v>150.14099999999999</v>
      </c>
      <c r="N2738">
        <v>150.161</v>
      </c>
      <c r="O2738">
        <v>166.11</v>
      </c>
      <c r="P2738">
        <v>172.87200000000001</v>
      </c>
      <c r="Q2738">
        <v>177.226</v>
      </c>
      <c r="R2738">
        <v>181.23</v>
      </c>
      <c r="S2738">
        <v>182.30889999999999</v>
      </c>
    </row>
    <row r="2739" spans="1:19" x14ac:dyDescent="0.25">
      <c r="A2739" t="s">
        <v>309</v>
      </c>
      <c r="B2739">
        <v>2782</v>
      </c>
      <c r="C2739" t="s">
        <v>7299</v>
      </c>
      <c r="D2739" t="s">
        <v>7300</v>
      </c>
      <c r="E2739">
        <v>100.13</v>
      </c>
      <c r="F2739">
        <v>101.8</v>
      </c>
      <c r="G2739">
        <v>101.9</v>
      </c>
      <c r="H2739">
        <v>175.3</v>
      </c>
      <c r="I2739">
        <v>175.32</v>
      </c>
      <c r="J2739">
        <v>176.18</v>
      </c>
      <c r="K2739">
        <v>176.21</v>
      </c>
      <c r="L2739">
        <v>177.13900000000001</v>
      </c>
      <c r="M2739">
        <v>177.24199999999999</v>
      </c>
      <c r="N2739">
        <v>182.9</v>
      </c>
      <c r="O2739">
        <v>184.18350000000001</v>
      </c>
    </row>
    <row r="2740" spans="1:19" x14ac:dyDescent="0.25">
      <c r="A2740" t="s">
        <v>317</v>
      </c>
      <c r="B2740">
        <v>2783</v>
      </c>
      <c r="C2740" t="s">
        <v>7301</v>
      </c>
      <c r="D2740" t="s">
        <v>7302</v>
      </c>
      <c r="E2740">
        <v>186.18389999999999</v>
      </c>
    </row>
    <row r="2741" spans="1:19" x14ac:dyDescent="0.25">
      <c r="A2741" t="s">
        <v>317</v>
      </c>
      <c r="B2741">
        <v>2784</v>
      </c>
      <c r="C2741" t="s">
        <v>7305</v>
      </c>
      <c r="D2741" t="s">
        <v>7306</v>
      </c>
    </row>
    <row r="2742" spans="1:19" x14ac:dyDescent="0.25">
      <c r="A2742" t="s">
        <v>309</v>
      </c>
      <c r="B2742">
        <v>2787</v>
      </c>
      <c r="C2742" t="s">
        <v>7308</v>
      </c>
      <c r="D2742" t="s">
        <v>7309</v>
      </c>
      <c r="E2742">
        <v>176.18</v>
      </c>
      <c r="F2742">
        <v>176.21</v>
      </c>
      <c r="G2742">
        <v>177.28</v>
      </c>
      <c r="H2742">
        <v>182.7</v>
      </c>
    </row>
    <row r="2743" spans="1:19" x14ac:dyDescent="0.25">
      <c r="A2743" t="s">
        <v>309</v>
      </c>
      <c r="B2743">
        <v>2788</v>
      </c>
      <c r="C2743" t="s">
        <v>7310</v>
      </c>
      <c r="D2743" t="s">
        <v>7311</v>
      </c>
    </row>
    <row r="2744" spans="1:19" x14ac:dyDescent="0.25">
      <c r="A2744" t="s">
        <v>309</v>
      </c>
      <c r="B2744">
        <v>2789</v>
      </c>
      <c r="C2744" t="s">
        <v>7312</v>
      </c>
      <c r="D2744" t="s">
        <v>7313</v>
      </c>
      <c r="E2744">
        <v>166.11</v>
      </c>
      <c r="F2744">
        <v>176.18</v>
      </c>
      <c r="G2744">
        <v>182.9</v>
      </c>
    </row>
    <row r="2745" spans="1:19" x14ac:dyDescent="0.25">
      <c r="A2745" t="s">
        <v>309</v>
      </c>
      <c r="B2745">
        <v>2790</v>
      </c>
      <c r="C2745" t="s">
        <v>7314</v>
      </c>
      <c r="D2745" t="s">
        <v>7315</v>
      </c>
      <c r="E2745">
        <v>182.2</v>
      </c>
    </row>
    <row r="2746" spans="1:19" x14ac:dyDescent="0.25">
      <c r="A2746" t="s">
        <v>309</v>
      </c>
      <c r="B2746">
        <v>2791</v>
      </c>
      <c r="C2746" t="s">
        <v>7316</v>
      </c>
      <c r="D2746" t="s">
        <v>7317</v>
      </c>
      <c r="E2746">
        <v>182.1</v>
      </c>
    </row>
    <row r="2747" spans="1:19" x14ac:dyDescent="0.25">
      <c r="A2747" t="s">
        <v>309</v>
      </c>
      <c r="B2747">
        <v>2792</v>
      </c>
      <c r="C2747" t="s">
        <v>7318</v>
      </c>
      <c r="D2747" t="s">
        <v>7319</v>
      </c>
      <c r="E2747">
        <v>172.23</v>
      </c>
      <c r="F2747">
        <v>182.2</v>
      </c>
    </row>
    <row r="2748" spans="1:19" x14ac:dyDescent="0.25">
      <c r="A2748" t="s">
        <v>311</v>
      </c>
      <c r="B2748">
        <v>2793</v>
      </c>
      <c r="C2748" t="s">
        <v>7324</v>
      </c>
      <c r="D2748" t="s">
        <v>7325</v>
      </c>
    </row>
    <row r="2749" spans="1:19" x14ac:dyDescent="0.25">
      <c r="A2749" t="s">
        <v>317</v>
      </c>
      <c r="B2749">
        <v>2794</v>
      </c>
      <c r="C2749" t="s">
        <v>7328</v>
      </c>
      <c r="D2749" t="s">
        <v>7329</v>
      </c>
      <c r="E2749">
        <v>172.51</v>
      </c>
    </row>
    <row r="2750" spans="1:19" x14ac:dyDescent="0.25">
      <c r="A2750" t="s">
        <v>309</v>
      </c>
      <c r="B2750">
        <v>2795</v>
      </c>
      <c r="C2750" t="s">
        <v>7330</v>
      </c>
      <c r="D2750" t="s">
        <v>7331</v>
      </c>
      <c r="E2750">
        <v>172.51</v>
      </c>
    </row>
    <row r="2751" spans="1:19" x14ac:dyDescent="0.25">
      <c r="A2751" t="s">
        <v>317</v>
      </c>
      <c r="B2751">
        <v>2796</v>
      </c>
      <c r="C2751" t="s">
        <v>7334</v>
      </c>
      <c r="D2751" t="s">
        <v>7335</v>
      </c>
    </row>
    <row r="2752" spans="1:19" x14ac:dyDescent="0.25">
      <c r="A2752" t="s">
        <v>309</v>
      </c>
      <c r="B2752">
        <v>2797</v>
      </c>
      <c r="C2752" t="s">
        <v>7336</v>
      </c>
      <c r="D2752" t="s">
        <v>7337</v>
      </c>
      <c r="E2752">
        <v>155.19999999999999</v>
      </c>
      <c r="F2752">
        <v>172.18</v>
      </c>
      <c r="G2752">
        <v>175.3</v>
      </c>
      <c r="H2752">
        <v>177.26</v>
      </c>
      <c r="I2752">
        <v>184.18450000000001</v>
      </c>
    </row>
    <row r="2753" spans="1:11" x14ac:dyDescent="0.25">
      <c r="A2753" t="s">
        <v>309</v>
      </c>
      <c r="B2753">
        <v>2798</v>
      </c>
      <c r="C2753" t="s">
        <v>7338</v>
      </c>
      <c r="D2753" t="s">
        <v>7339</v>
      </c>
      <c r="E2753">
        <v>172.892</v>
      </c>
      <c r="F2753">
        <v>182.9</v>
      </c>
    </row>
    <row r="2754" spans="1:11" x14ac:dyDescent="0.25">
      <c r="A2754" t="s">
        <v>309</v>
      </c>
      <c r="B2754">
        <v>2799</v>
      </c>
      <c r="C2754" t="s">
        <v>7342</v>
      </c>
      <c r="D2754" t="s">
        <v>7343</v>
      </c>
      <c r="E2754">
        <v>172.892</v>
      </c>
    </row>
    <row r="2755" spans="1:11" x14ac:dyDescent="0.25">
      <c r="A2755" t="s">
        <v>309</v>
      </c>
      <c r="B2755">
        <v>2800</v>
      </c>
      <c r="C2755" t="s">
        <v>7344</v>
      </c>
      <c r="D2755" t="s">
        <v>7345</v>
      </c>
      <c r="E2755">
        <v>155.13</v>
      </c>
      <c r="F2755">
        <v>169.15</v>
      </c>
      <c r="G2755">
        <v>169.179</v>
      </c>
      <c r="H2755">
        <v>172.892</v>
      </c>
      <c r="I2755">
        <v>175.10499999999999</v>
      </c>
    </row>
    <row r="2756" spans="1:11" x14ac:dyDescent="0.25">
      <c r="A2756" t="s">
        <v>309</v>
      </c>
      <c r="B2756">
        <v>2801</v>
      </c>
      <c r="C2756" t="s">
        <v>7398</v>
      </c>
      <c r="D2756" t="s">
        <v>7399</v>
      </c>
      <c r="E2756">
        <v>137.10499999999999</v>
      </c>
      <c r="F2756">
        <v>155.13</v>
      </c>
      <c r="G2756">
        <v>169.15</v>
      </c>
      <c r="H2756">
        <v>169.179</v>
      </c>
      <c r="I2756">
        <v>175.10499999999999</v>
      </c>
      <c r="J2756">
        <v>178.101</v>
      </c>
      <c r="K2756">
        <v>182.9</v>
      </c>
    </row>
    <row r="2757" spans="1:11" x14ac:dyDescent="0.25">
      <c r="A2757" t="s">
        <v>317</v>
      </c>
      <c r="B2757">
        <v>2802</v>
      </c>
      <c r="C2757" t="s">
        <v>7404</v>
      </c>
      <c r="D2757" t="s">
        <v>7405</v>
      </c>
    </row>
    <row r="2758" spans="1:11" x14ac:dyDescent="0.25">
      <c r="A2758" t="s">
        <v>309</v>
      </c>
      <c r="B2758">
        <v>2803</v>
      </c>
      <c r="C2758" t="s">
        <v>7406</v>
      </c>
      <c r="D2758" t="s">
        <v>7407</v>
      </c>
      <c r="E2758">
        <v>166.11</v>
      </c>
      <c r="F2758">
        <v>184.18510000000001</v>
      </c>
    </row>
    <row r="2759" spans="1:11" x14ac:dyDescent="0.25">
      <c r="A2759" t="s">
        <v>315</v>
      </c>
      <c r="B2759">
        <v>2804</v>
      </c>
      <c r="C2759" t="s">
        <v>7412</v>
      </c>
      <c r="D2759" t="s">
        <v>7413</v>
      </c>
      <c r="E2759">
        <v>172.51</v>
      </c>
    </row>
    <row r="2760" spans="1:11" x14ac:dyDescent="0.25">
      <c r="A2760" t="s">
        <v>309</v>
      </c>
      <c r="B2760">
        <v>2805</v>
      </c>
      <c r="C2760" t="s">
        <v>7414</v>
      </c>
      <c r="D2760" t="s">
        <v>7415</v>
      </c>
      <c r="E2760">
        <v>172.51</v>
      </c>
    </row>
    <row r="2761" spans="1:11" x14ac:dyDescent="0.25">
      <c r="A2761" t="s">
        <v>309</v>
      </c>
      <c r="B2761">
        <v>2806</v>
      </c>
      <c r="C2761" t="s">
        <v>7416</v>
      </c>
      <c r="D2761" t="s">
        <v>7417</v>
      </c>
      <c r="E2761">
        <v>172.51</v>
      </c>
    </row>
    <row r="2762" spans="1:11" x14ac:dyDescent="0.25">
      <c r="A2762" t="s">
        <v>311</v>
      </c>
      <c r="B2762">
        <v>2807</v>
      </c>
      <c r="C2762" t="s">
        <v>7418</v>
      </c>
      <c r="D2762" s="1" t="s">
        <v>15529</v>
      </c>
      <c r="E2762">
        <v>172.51</v>
      </c>
    </row>
    <row r="2763" spans="1:11" x14ac:dyDescent="0.25">
      <c r="A2763" t="s">
        <v>317</v>
      </c>
      <c r="B2763">
        <v>2809</v>
      </c>
      <c r="C2763" t="s">
        <v>7421</v>
      </c>
      <c r="D2763" t="s">
        <v>7422</v>
      </c>
      <c r="E2763">
        <v>173.25</v>
      </c>
      <c r="F2763" t="s">
        <v>15862</v>
      </c>
    </row>
    <row r="2764" spans="1:11" x14ac:dyDescent="0.25">
      <c r="A2764" t="s">
        <v>317</v>
      </c>
      <c r="B2764">
        <v>2810</v>
      </c>
      <c r="C2764" t="s">
        <v>7423</v>
      </c>
      <c r="D2764" t="s">
        <v>7424</v>
      </c>
      <c r="E2764">
        <v>173.25</v>
      </c>
      <c r="F2764" t="s">
        <v>15863</v>
      </c>
    </row>
    <row r="2765" spans="1:11" x14ac:dyDescent="0.25">
      <c r="A2765" t="s">
        <v>317</v>
      </c>
      <c r="B2765">
        <v>2811</v>
      </c>
      <c r="C2765" t="s">
        <v>7425</v>
      </c>
      <c r="D2765" t="s">
        <v>7426</v>
      </c>
      <c r="E2765">
        <v>173.25</v>
      </c>
      <c r="F2765" t="s">
        <v>15862</v>
      </c>
    </row>
    <row r="2766" spans="1:11" x14ac:dyDescent="0.25">
      <c r="A2766" t="s">
        <v>317</v>
      </c>
      <c r="B2766">
        <v>2812</v>
      </c>
      <c r="C2766" t="s">
        <v>7427</v>
      </c>
      <c r="D2766" t="s">
        <v>7428</v>
      </c>
      <c r="E2766">
        <v>173.25</v>
      </c>
      <c r="F2766" t="s">
        <v>15864</v>
      </c>
    </row>
    <row r="2767" spans="1:11" x14ac:dyDescent="0.25">
      <c r="A2767" t="s">
        <v>315</v>
      </c>
      <c r="B2767">
        <v>2813</v>
      </c>
      <c r="C2767" t="s">
        <v>7429</v>
      </c>
      <c r="D2767" t="s">
        <v>7430</v>
      </c>
      <c r="E2767">
        <v>173.25</v>
      </c>
      <c r="F2767" t="s">
        <v>15865</v>
      </c>
    </row>
    <row r="2768" spans="1:11" x14ac:dyDescent="0.25">
      <c r="A2768" t="s">
        <v>309</v>
      </c>
      <c r="B2768">
        <v>2814</v>
      </c>
      <c r="C2768" t="s">
        <v>7431</v>
      </c>
      <c r="D2768" t="s">
        <v>7432</v>
      </c>
      <c r="E2768">
        <v>172.86099999999999</v>
      </c>
      <c r="F2768">
        <v>184.10910000000001</v>
      </c>
    </row>
    <row r="2769" spans="1:38" x14ac:dyDescent="0.25">
      <c r="A2769" t="s">
        <v>315</v>
      </c>
      <c r="B2769">
        <v>2815</v>
      </c>
      <c r="C2769" t="s">
        <v>7433</v>
      </c>
      <c r="D2769" t="s">
        <v>7434</v>
      </c>
      <c r="E2769">
        <v>172.892</v>
      </c>
      <c r="F2769">
        <v>175.3</v>
      </c>
      <c r="G2769">
        <v>175.38</v>
      </c>
      <c r="H2769">
        <v>175.39</v>
      </c>
      <c r="I2769">
        <v>176.17</v>
      </c>
      <c r="J2769">
        <v>177.12100000000001</v>
      </c>
    </row>
    <row r="2770" spans="1:38" x14ac:dyDescent="0.25">
      <c r="A2770" t="s">
        <v>309</v>
      </c>
      <c r="B2770">
        <v>2816</v>
      </c>
      <c r="C2770" t="s">
        <v>7443</v>
      </c>
      <c r="D2770" t="s">
        <v>7444</v>
      </c>
      <c r="E2770">
        <v>100.13</v>
      </c>
      <c r="F2770">
        <v>101.4</v>
      </c>
      <c r="G2770">
        <v>101.8</v>
      </c>
      <c r="H2770">
        <v>101.9</v>
      </c>
      <c r="I2770">
        <v>131.11199999999999</v>
      </c>
      <c r="J2770">
        <v>131.16999999999999</v>
      </c>
      <c r="K2770">
        <v>131.19999999999999</v>
      </c>
      <c r="L2770">
        <v>131.203</v>
      </c>
      <c r="M2770">
        <v>131.20599999999999</v>
      </c>
      <c r="N2770">
        <v>133.124</v>
      </c>
      <c r="O2770">
        <v>133.178</v>
      </c>
      <c r="P2770">
        <v>133.179</v>
      </c>
      <c r="Q2770">
        <v>145.13399999999999</v>
      </c>
      <c r="R2770">
        <v>145.18</v>
      </c>
      <c r="S2770">
        <v>145.30000000000001</v>
      </c>
      <c r="T2770">
        <v>146.13999999999999</v>
      </c>
      <c r="U2770">
        <v>146.14099999999999</v>
      </c>
      <c r="V2770">
        <v>146.14500000000001</v>
      </c>
      <c r="W2770">
        <v>146.14599999999999</v>
      </c>
      <c r="X2770">
        <v>146.30000000000001</v>
      </c>
      <c r="Y2770">
        <v>150.16</v>
      </c>
      <c r="Z2770">
        <v>155.16999999999999</v>
      </c>
      <c r="AA2770">
        <v>155.19999999999999</v>
      </c>
      <c r="AB2770">
        <v>169.17500000000001</v>
      </c>
      <c r="AC2770">
        <v>169.179</v>
      </c>
      <c r="AD2770">
        <v>172.81</v>
      </c>
      <c r="AE2770">
        <v>172.816</v>
      </c>
      <c r="AF2770">
        <v>172.85900000000001</v>
      </c>
      <c r="AG2770">
        <v>172.86099999999999</v>
      </c>
      <c r="AH2770">
        <v>172.88</v>
      </c>
      <c r="AI2770">
        <v>172.88399999999999</v>
      </c>
      <c r="AJ2770">
        <v>173.14500000000001</v>
      </c>
      <c r="AK2770">
        <v>184.18539999999999</v>
      </c>
      <c r="AL2770">
        <v>73.849999999999994</v>
      </c>
    </row>
    <row r="2771" spans="1:38" x14ac:dyDescent="0.25">
      <c r="A2771" t="s">
        <v>309</v>
      </c>
      <c r="B2771">
        <v>2817</v>
      </c>
      <c r="C2771" t="s">
        <v>7445</v>
      </c>
      <c r="D2771" t="s">
        <v>7446</v>
      </c>
      <c r="E2771">
        <v>172.833</v>
      </c>
      <c r="F2771">
        <v>175.10499999999999</v>
      </c>
    </row>
    <row r="2772" spans="1:38" x14ac:dyDescent="0.25">
      <c r="A2772" t="s">
        <v>309</v>
      </c>
      <c r="B2772">
        <v>2819</v>
      </c>
      <c r="C2772" t="s">
        <v>7449</v>
      </c>
      <c r="D2772" t="s">
        <v>7450</v>
      </c>
    </row>
    <row r="2773" spans="1:38" x14ac:dyDescent="0.25">
      <c r="A2773" t="s">
        <v>309</v>
      </c>
      <c r="B2773">
        <v>2822</v>
      </c>
      <c r="C2773" t="s">
        <v>7461</v>
      </c>
      <c r="D2773" t="s">
        <v>7462</v>
      </c>
      <c r="E2773">
        <v>186.10929999999999</v>
      </c>
    </row>
    <row r="2774" spans="1:38" x14ac:dyDescent="0.25">
      <c r="A2774" t="s">
        <v>309</v>
      </c>
      <c r="B2774">
        <v>2823</v>
      </c>
      <c r="C2774" t="s">
        <v>7463</v>
      </c>
      <c r="D2774" t="s">
        <v>7464</v>
      </c>
    </row>
    <row r="2775" spans="1:38" x14ac:dyDescent="0.25">
      <c r="A2775" t="s">
        <v>309</v>
      </c>
      <c r="B2775">
        <v>2824</v>
      </c>
      <c r="C2775" t="s">
        <v>7469</v>
      </c>
      <c r="D2775" s="1" t="s">
        <v>15473</v>
      </c>
      <c r="E2775">
        <v>172.892</v>
      </c>
      <c r="F2775">
        <v>182.3862</v>
      </c>
      <c r="G2775">
        <v>73.17</v>
      </c>
    </row>
    <row r="2776" spans="1:38" x14ac:dyDescent="0.25">
      <c r="A2776" t="s">
        <v>309</v>
      </c>
      <c r="B2776">
        <v>2825</v>
      </c>
      <c r="C2776" t="s">
        <v>7470</v>
      </c>
      <c r="D2776" t="s">
        <v>7471</v>
      </c>
      <c r="E2776">
        <v>172.56</v>
      </c>
      <c r="F2776">
        <v>172.892</v>
      </c>
      <c r="G2776">
        <v>173.38499999999999</v>
      </c>
      <c r="H2776">
        <v>176.17</v>
      </c>
      <c r="I2776">
        <v>176.18</v>
      </c>
      <c r="J2776">
        <v>176.21</v>
      </c>
      <c r="K2776">
        <v>177.28</v>
      </c>
      <c r="L2776">
        <v>178.101</v>
      </c>
      <c r="M2776">
        <v>179.45</v>
      </c>
      <c r="N2776">
        <v>184.1095</v>
      </c>
      <c r="O2776">
        <v>73.849999999999994</v>
      </c>
    </row>
    <row r="2777" spans="1:38" x14ac:dyDescent="0.25">
      <c r="A2777" t="s">
        <v>317</v>
      </c>
      <c r="B2777">
        <v>2826</v>
      </c>
      <c r="C2777" t="s">
        <v>7476</v>
      </c>
      <c r="D2777" t="s">
        <v>7477</v>
      </c>
      <c r="E2777">
        <v>73.295000000000002</v>
      </c>
    </row>
    <row r="2778" spans="1:38" x14ac:dyDescent="0.25">
      <c r="A2778" t="s">
        <v>309</v>
      </c>
      <c r="B2778">
        <v>2827</v>
      </c>
      <c r="C2778" t="s">
        <v>7478</v>
      </c>
      <c r="D2778" t="s">
        <v>7479</v>
      </c>
      <c r="E2778">
        <v>172.51</v>
      </c>
    </row>
    <row r="2779" spans="1:38" x14ac:dyDescent="0.25">
      <c r="A2779" t="s">
        <v>309</v>
      </c>
      <c r="B2779">
        <v>2828</v>
      </c>
      <c r="C2779" t="s">
        <v>7480</v>
      </c>
      <c r="D2779" t="s">
        <v>7481</v>
      </c>
      <c r="E2779">
        <v>175.3</v>
      </c>
      <c r="F2779">
        <v>175.38</v>
      </c>
      <c r="G2779">
        <v>175.39</v>
      </c>
      <c r="H2779">
        <v>176.17</v>
      </c>
      <c r="I2779">
        <v>177.12100000000001</v>
      </c>
      <c r="J2779">
        <v>177.13499999999999</v>
      </c>
      <c r="K2779">
        <v>177.14599999999999</v>
      </c>
      <c r="L2779">
        <v>178.3297</v>
      </c>
      <c r="M2779">
        <v>182.7</v>
      </c>
      <c r="N2779">
        <v>182.9</v>
      </c>
      <c r="O2779">
        <v>73.155000000000001</v>
      </c>
    </row>
    <row r="2780" spans="1:38" x14ac:dyDescent="0.25">
      <c r="A2780" t="s">
        <v>309</v>
      </c>
      <c r="B2780">
        <v>2830</v>
      </c>
      <c r="C2780" t="s">
        <v>7483</v>
      </c>
      <c r="D2780" t="s">
        <v>7484</v>
      </c>
      <c r="E2780">
        <v>176.17</v>
      </c>
      <c r="F2780">
        <v>176.21</v>
      </c>
      <c r="G2780">
        <v>177.28</v>
      </c>
      <c r="H2780">
        <v>182.7</v>
      </c>
    </row>
    <row r="2781" spans="1:38" x14ac:dyDescent="0.25">
      <c r="A2781" t="s">
        <v>309</v>
      </c>
      <c r="B2781">
        <v>2831</v>
      </c>
      <c r="C2781" t="s">
        <v>7487</v>
      </c>
      <c r="D2781" s="1" t="s">
        <v>15561</v>
      </c>
      <c r="E2781">
        <v>176.17</v>
      </c>
      <c r="F2781">
        <v>176.18</v>
      </c>
      <c r="G2781">
        <v>176.21</v>
      </c>
      <c r="H2781">
        <v>177.28</v>
      </c>
      <c r="I2781">
        <v>182.7</v>
      </c>
    </row>
    <row r="2782" spans="1:38" x14ac:dyDescent="0.25">
      <c r="A2782" t="s">
        <v>309</v>
      </c>
      <c r="B2782">
        <v>2832</v>
      </c>
      <c r="C2782" t="s">
        <v>7490</v>
      </c>
      <c r="D2782" t="s">
        <v>7491</v>
      </c>
      <c r="E2782">
        <v>182.2</v>
      </c>
    </row>
    <row r="2783" spans="1:38" x14ac:dyDescent="0.25">
      <c r="A2783" t="s">
        <v>309</v>
      </c>
      <c r="B2783">
        <v>2833</v>
      </c>
      <c r="C2783" t="s">
        <v>7492</v>
      </c>
      <c r="D2783" t="s">
        <v>7493</v>
      </c>
    </row>
    <row r="2784" spans="1:38" x14ac:dyDescent="0.25">
      <c r="A2784" t="s">
        <v>309</v>
      </c>
      <c r="B2784">
        <v>2834</v>
      </c>
      <c r="C2784" t="s">
        <v>7494</v>
      </c>
      <c r="D2784" t="s">
        <v>7495</v>
      </c>
      <c r="E2784">
        <v>182.2</v>
      </c>
    </row>
    <row r="2785" spans="1:16" x14ac:dyDescent="0.25">
      <c r="A2785" t="s">
        <v>309</v>
      </c>
      <c r="B2785">
        <v>2835</v>
      </c>
      <c r="C2785" t="s">
        <v>7498</v>
      </c>
      <c r="D2785" t="s">
        <v>7499</v>
      </c>
      <c r="E2785">
        <v>182.2</v>
      </c>
    </row>
    <row r="2786" spans="1:16" x14ac:dyDescent="0.25">
      <c r="A2786" t="s">
        <v>309</v>
      </c>
      <c r="B2786">
        <v>2836</v>
      </c>
      <c r="C2786" t="s">
        <v>7500</v>
      </c>
      <c r="D2786" t="s">
        <v>7501</v>
      </c>
      <c r="E2786">
        <v>173.31</v>
      </c>
      <c r="F2786">
        <v>184.1097</v>
      </c>
    </row>
    <row r="2787" spans="1:16" x14ac:dyDescent="0.25">
      <c r="A2787" t="s">
        <v>317</v>
      </c>
      <c r="B2787">
        <v>2837</v>
      </c>
      <c r="C2787" t="s">
        <v>7502</v>
      </c>
      <c r="D2787" t="s">
        <v>7503</v>
      </c>
      <c r="E2787">
        <v>172.51</v>
      </c>
    </row>
    <row r="2788" spans="1:16" x14ac:dyDescent="0.25">
      <c r="A2788" t="s">
        <v>315</v>
      </c>
      <c r="B2788">
        <v>2838</v>
      </c>
      <c r="C2788" t="s">
        <v>7504</v>
      </c>
      <c r="D2788" t="s">
        <v>7505</v>
      </c>
      <c r="E2788">
        <v>172.51</v>
      </c>
    </row>
    <row r="2789" spans="1:16" x14ac:dyDescent="0.25">
      <c r="A2789" t="s">
        <v>309</v>
      </c>
      <c r="B2789">
        <v>2839</v>
      </c>
      <c r="C2789" t="s">
        <v>7508</v>
      </c>
      <c r="D2789" t="s">
        <v>7509</v>
      </c>
      <c r="E2789">
        <v>101.22</v>
      </c>
      <c r="F2789">
        <v>182.1</v>
      </c>
    </row>
    <row r="2790" spans="1:16" x14ac:dyDescent="0.25">
      <c r="A2790" t="s">
        <v>317</v>
      </c>
      <c r="B2790">
        <v>2840</v>
      </c>
      <c r="C2790" t="s">
        <v>7510</v>
      </c>
      <c r="D2790" t="s">
        <v>7511</v>
      </c>
      <c r="E2790">
        <v>182.2</v>
      </c>
    </row>
    <row r="2791" spans="1:16" x14ac:dyDescent="0.25">
      <c r="A2791" t="s">
        <v>309</v>
      </c>
      <c r="B2791">
        <v>2841</v>
      </c>
      <c r="C2791" t="s">
        <v>7512</v>
      </c>
      <c r="D2791" t="s">
        <v>7513</v>
      </c>
      <c r="E2791">
        <v>182.2</v>
      </c>
    </row>
    <row r="2792" spans="1:16" x14ac:dyDescent="0.25">
      <c r="A2792" t="s">
        <v>317</v>
      </c>
      <c r="B2792">
        <v>2842</v>
      </c>
      <c r="C2792" t="s">
        <v>7518</v>
      </c>
      <c r="D2792" t="s">
        <v>7519</v>
      </c>
    </row>
    <row r="2793" spans="1:16" x14ac:dyDescent="0.25">
      <c r="A2793" t="s">
        <v>309</v>
      </c>
      <c r="B2793">
        <v>2843</v>
      </c>
      <c r="C2793" t="s">
        <v>7520</v>
      </c>
      <c r="D2793" t="s">
        <v>7521</v>
      </c>
      <c r="E2793">
        <v>182.2</v>
      </c>
    </row>
    <row r="2794" spans="1:16" x14ac:dyDescent="0.25">
      <c r="A2794" t="s">
        <v>309</v>
      </c>
      <c r="B2794">
        <v>2844</v>
      </c>
      <c r="C2794" t="s">
        <v>7522</v>
      </c>
      <c r="D2794" t="s">
        <v>7523</v>
      </c>
    </row>
    <row r="2795" spans="1:16" x14ac:dyDescent="0.25">
      <c r="A2795" t="s">
        <v>309</v>
      </c>
      <c r="B2795">
        <v>2845</v>
      </c>
      <c r="C2795" t="s">
        <v>7526</v>
      </c>
      <c r="D2795" t="s">
        <v>7527</v>
      </c>
      <c r="E2795">
        <v>172.28</v>
      </c>
      <c r="F2795">
        <v>172.61500000000001</v>
      </c>
      <c r="G2795">
        <v>175.10499999999999</v>
      </c>
      <c r="H2795">
        <v>177.12</v>
      </c>
      <c r="I2795">
        <v>73.099999999999994</v>
      </c>
    </row>
    <row r="2796" spans="1:16" x14ac:dyDescent="0.25">
      <c r="A2796" t="s">
        <v>309</v>
      </c>
      <c r="B2796">
        <v>2846</v>
      </c>
      <c r="C2796" t="s">
        <v>7528</v>
      </c>
      <c r="D2796" t="s">
        <v>7529</v>
      </c>
      <c r="E2796">
        <v>172.61500000000001</v>
      </c>
      <c r="F2796">
        <v>175.10499999999999</v>
      </c>
      <c r="G2796">
        <v>177.12</v>
      </c>
      <c r="H2796">
        <v>73.099999999999994</v>
      </c>
    </row>
    <row r="2797" spans="1:16" x14ac:dyDescent="0.25">
      <c r="A2797" t="s">
        <v>317</v>
      </c>
      <c r="B2797">
        <v>2847</v>
      </c>
      <c r="C2797" t="s">
        <v>7568</v>
      </c>
      <c r="D2797" t="s">
        <v>7569</v>
      </c>
      <c r="E2797">
        <v>173.25</v>
      </c>
      <c r="F2797" t="s">
        <v>15866</v>
      </c>
    </row>
    <row r="2798" spans="1:16" x14ac:dyDescent="0.25">
      <c r="A2798" t="s">
        <v>315</v>
      </c>
      <c r="B2798">
        <v>2848</v>
      </c>
      <c r="C2798" t="s">
        <v>7572</v>
      </c>
      <c r="D2798" t="s">
        <v>7573</v>
      </c>
    </row>
    <row r="2799" spans="1:16" x14ac:dyDescent="0.25">
      <c r="A2799" t="s">
        <v>311</v>
      </c>
      <c r="B2799">
        <v>2849</v>
      </c>
      <c r="C2799" t="s">
        <v>7614</v>
      </c>
      <c r="D2799" t="s">
        <v>7615</v>
      </c>
    </row>
    <row r="2800" spans="1:16" x14ac:dyDescent="0.25">
      <c r="A2800" t="s">
        <v>309</v>
      </c>
      <c r="B2800">
        <v>2850</v>
      </c>
      <c r="C2800" t="s">
        <v>7622</v>
      </c>
      <c r="D2800" t="s">
        <v>7623</v>
      </c>
      <c r="E2800">
        <v>101.9</v>
      </c>
      <c r="F2800">
        <v>107.1</v>
      </c>
      <c r="G2800">
        <v>136.11500000000001</v>
      </c>
      <c r="H2800">
        <v>137.16499999999999</v>
      </c>
      <c r="I2800">
        <v>137.185</v>
      </c>
      <c r="J2800">
        <v>137.26</v>
      </c>
      <c r="K2800">
        <v>137.30500000000001</v>
      </c>
      <c r="L2800">
        <v>137.35</v>
      </c>
      <c r="M2800">
        <v>139.11500000000001</v>
      </c>
      <c r="N2800">
        <v>139.11699999999999</v>
      </c>
      <c r="O2800">
        <v>139.12200000000001</v>
      </c>
      <c r="P2800">
        <v>139.155</v>
      </c>
    </row>
    <row r="2801" spans="1:10" x14ac:dyDescent="0.25">
      <c r="A2801" t="s">
        <v>309</v>
      </c>
      <c r="B2801">
        <v>2851</v>
      </c>
      <c r="C2801" t="s">
        <v>7626</v>
      </c>
      <c r="D2801" t="s">
        <v>7627</v>
      </c>
      <c r="E2801">
        <v>184.18780000000001</v>
      </c>
    </row>
    <row r="2802" spans="1:10" x14ac:dyDescent="0.25">
      <c r="A2802" t="s">
        <v>309</v>
      </c>
      <c r="B2802">
        <v>2852</v>
      </c>
      <c r="C2802" t="s">
        <v>7642</v>
      </c>
      <c r="D2802" t="s">
        <v>7643</v>
      </c>
      <c r="E2802">
        <v>175.3</v>
      </c>
      <c r="F2802">
        <v>177.101</v>
      </c>
      <c r="G2802">
        <v>178.20099999999999</v>
      </c>
      <c r="H2802">
        <v>181.24</v>
      </c>
      <c r="I2802">
        <v>182.3109</v>
      </c>
    </row>
    <row r="2803" spans="1:10" x14ac:dyDescent="0.25">
      <c r="A2803" t="s">
        <v>319</v>
      </c>
      <c r="B2803">
        <v>2853</v>
      </c>
      <c r="C2803" t="s">
        <v>7646</v>
      </c>
      <c r="D2803" t="s">
        <v>7647</v>
      </c>
      <c r="E2803">
        <v>189.19</v>
      </c>
    </row>
    <row r="2804" spans="1:10" x14ac:dyDescent="0.25">
      <c r="A2804" t="s">
        <v>311</v>
      </c>
      <c r="B2804">
        <v>2854</v>
      </c>
      <c r="C2804" t="s">
        <v>7648</v>
      </c>
      <c r="D2804" t="s">
        <v>7649</v>
      </c>
      <c r="E2804">
        <v>172.51</v>
      </c>
    </row>
    <row r="2805" spans="1:10" x14ac:dyDescent="0.25">
      <c r="A2805" t="s">
        <v>317</v>
      </c>
      <c r="B2805">
        <v>2855</v>
      </c>
      <c r="C2805" t="s">
        <v>7650</v>
      </c>
      <c r="D2805" t="s">
        <v>7651</v>
      </c>
      <c r="E2805">
        <v>172.51</v>
      </c>
    </row>
    <row r="2806" spans="1:10" x14ac:dyDescent="0.25">
      <c r="A2806" t="s">
        <v>317</v>
      </c>
      <c r="B2806">
        <v>2856</v>
      </c>
      <c r="C2806" t="s">
        <v>7652</v>
      </c>
      <c r="D2806" t="s">
        <v>7653</v>
      </c>
      <c r="E2806">
        <v>172.51</v>
      </c>
    </row>
    <row r="2807" spans="1:10" x14ac:dyDescent="0.25">
      <c r="A2807" t="s">
        <v>317</v>
      </c>
      <c r="B2807">
        <v>2857</v>
      </c>
      <c r="C2807" t="s">
        <v>7654</v>
      </c>
      <c r="D2807" t="s">
        <v>7655</v>
      </c>
      <c r="E2807">
        <v>172.51</v>
      </c>
    </row>
    <row r="2808" spans="1:10" x14ac:dyDescent="0.25">
      <c r="A2808" t="s">
        <v>309</v>
      </c>
      <c r="B2808">
        <v>2858</v>
      </c>
      <c r="C2808" t="s">
        <v>7664</v>
      </c>
      <c r="D2808" t="s">
        <v>7665</v>
      </c>
      <c r="E2808">
        <v>182.2</v>
      </c>
    </row>
    <row r="2809" spans="1:10" x14ac:dyDescent="0.25">
      <c r="A2809" t="s">
        <v>309</v>
      </c>
      <c r="B2809">
        <v>2859</v>
      </c>
      <c r="C2809" t="s">
        <v>7666</v>
      </c>
      <c r="D2809" t="s">
        <v>7667</v>
      </c>
      <c r="E2809">
        <v>182.2</v>
      </c>
    </row>
    <row r="2810" spans="1:10" x14ac:dyDescent="0.25">
      <c r="A2810" t="s">
        <v>309</v>
      </c>
      <c r="B2810">
        <v>2860</v>
      </c>
      <c r="C2810" t="s">
        <v>7668</v>
      </c>
      <c r="D2810" t="s">
        <v>7669</v>
      </c>
      <c r="E2810">
        <v>101.22</v>
      </c>
      <c r="F2810">
        <v>182.1</v>
      </c>
    </row>
    <row r="2811" spans="1:10" x14ac:dyDescent="0.25">
      <c r="A2811" t="s">
        <v>309</v>
      </c>
      <c r="B2811">
        <v>2861</v>
      </c>
      <c r="C2811" t="s">
        <v>7670</v>
      </c>
      <c r="D2811" t="s">
        <v>7671</v>
      </c>
      <c r="E2811">
        <v>182.1</v>
      </c>
    </row>
    <row r="2812" spans="1:10" x14ac:dyDescent="0.25">
      <c r="A2812" t="s">
        <v>317</v>
      </c>
      <c r="B2812">
        <v>2862</v>
      </c>
      <c r="C2812" t="s">
        <v>7672</v>
      </c>
      <c r="D2812" t="s">
        <v>7673</v>
      </c>
      <c r="E2812">
        <v>182.2</v>
      </c>
    </row>
    <row r="2813" spans="1:10" x14ac:dyDescent="0.25">
      <c r="A2813" t="s">
        <v>309</v>
      </c>
      <c r="B2813">
        <v>2863</v>
      </c>
      <c r="C2813" t="s">
        <v>7680</v>
      </c>
      <c r="D2813" t="s">
        <v>7681</v>
      </c>
      <c r="E2813">
        <v>101.9</v>
      </c>
      <c r="F2813">
        <v>107.1</v>
      </c>
      <c r="G2813">
        <v>182.38900000000001</v>
      </c>
      <c r="H2813">
        <v>182.88900000000001</v>
      </c>
      <c r="I2813">
        <v>182.88919999999999</v>
      </c>
      <c r="J2813">
        <v>184.18899999999999</v>
      </c>
    </row>
    <row r="2814" spans="1:10" x14ac:dyDescent="0.25">
      <c r="A2814" t="s">
        <v>309</v>
      </c>
      <c r="B2814">
        <v>2864</v>
      </c>
      <c r="C2814" t="s">
        <v>7686</v>
      </c>
      <c r="D2814" t="s">
        <v>7687</v>
      </c>
      <c r="E2814">
        <v>172.51</v>
      </c>
    </row>
    <row r="2815" spans="1:10" x14ac:dyDescent="0.25">
      <c r="A2815" t="s">
        <v>309</v>
      </c>
      <c r="B2815">
        <v>2865</v>
      </c>
      <c r="C2815" t="s">
        <v>7688</v>
      </c>
      <c r="D2815" t="s">
        <v>7689</v>
      </c>
      <c r="E2815">
        <v>172.51</v>
      </c>
    </row>
    <row r="2816" spans="1:10" x14ac:dyDescent="0.25">
      <c r="A2816" t="s">
        <v>315</v>
      </c>
      <c r="B2816">
        <v>2866</v>
      </c>
      <c r="C2816" t="s">
        <v>7714</v>
      </c>
      <c r="D2816" t="s">
        <v>7715</v>
      </c>
    </row>
    <row r="2817" spans="1:12" x14ac:dyDescent="0.25">
      <c r="A2817" t="s">
        <v>309</v>
      </c>
      <c r="B2817">
        <v>2867</v>
      </c>
      <c r="C2817" t="s">
        <v>7718</v>
      </c>
      <c r="D2817" t="s">
        <v>7719</v>
      </c>
      <c r="E2817">
        <v>133.178</v>
      </c>
      <c r="F2817">
        <v>133.179</v>
      </c>
      <c r="G2817">
        <v>150.14099999999999</v>
      </c>
      <c r="H2817">
        <v>150.161</v>
      </c>
      <c r="I2817">
        <v>184.13509999999999</v>
      </c>
    </row>
    <row r="2818" spans="1:12" x14ac:dyDescent="0.25">
      <c r="A2818" t="s">
        <v>317</v>
      </c>
      <c r="B2818">
        <v>2868</v>
      </c>
      <c r="C2818" t="s">
        <v>7768</v>
      </c>
      <c r="D2818" t="s">
        <v>7769</v>
      </c>
      <c r="E2818">
        <v>172.56</v>
      </c>
      <c r="F2818">
        <v>173.29</v>
      </c>
      <c r="G2818">
        <v>175.10499999999999</v>
      </c>
      <c r="H2818">
        <v>177.196</v>
      </c>
      <c r="I2818">
        <v>73.344999999999999</v>
      </c>
      <c r="J2818">
        <v>73.614999999999995</v>
      </c>
    </row>
    <row r="2819" spans="1:12" x14ac:dyDescent="0.25">
      <c r="A2819" t="s">
        <v>317</v>
      </c>
      <c r="B2819">
        <v>2869</v>
      </c>
      <c r="C2819" t="s">
        <v>7788</v>
      </c>
      <c r="D2819" t="s">
        <v>7789</v>
      </c>
      <c r="E2819">
        <v>173.25</v>
      </c>
      <c r="F2819" t="s">
        <v>15866</v>
      </c>
    </row>
    <row r="2820" spans="1:12" x14ac:dyDescent="0.25">
      <c r="A2820" t="s">
        <v>315</v>
      </c>
      <c r="B2820">
        <v>2870</v>
      </c>
      <c r="C2820" t="s">
        <v>7790</v>
      </c>
      <c r="D2820" t="s">
        <v>7791</v>
      </c>
      <c r="E2820">
        <v>173.39500000000001</v>
      </c>
    </row>
    <row r="2821" spans="1:12" x14ac:dyDescent="0.25">
      <c r="A2821" t="s">
        <v>311</v>
      </c>
      <c r="B2821">
        <v>2871</v>
      </c>
      <c r="C2821" t="s">
        <v>7862</v>
      </c>
      <c r="D2821" t="s">
        <v>7863</v>
      </c>
    </row>
    <row r="2822" spans="1:12" x14ac:dyDescent="0.25">
      <c r="A2822" t="s">
        <v>315</v>
      </c>
      <c r="B2822">
        <v>2872</v>
      </c>
      <c r="C2822" t="s">
        <v>7870</v>
      </c>
      <c r="D2822" t="s">
        <v>7871</v>
      </c>
      <c r="E2822">
        <v>173.31</v>
      </c>
    </row>
    <row r="2823" spans="1:12" x14ac:dyDescent="0.25">
      <c r="A2823" t="s">
        <v>317</v>
      </c>
      <c r="B2823">
        <v>2873</v>
      </c>
      <c r="C2823" t="s">
        <v>7876</v>
      </c>
      <c r="D2823" s="1" t="s">
        <v>15537</v>
      </c>
      <c r="E2823">
        <v>184.19139999999999</v>
      </c>
    </row>
    <row r="2824" spans="1:12" x14ac:dyDescent="0.25">
      <c r="A2824" t="s">
        <v>311</v>
      </c>
      <c r="B2824">
        <v>2874</v>
      </c>
      <c r="C2824" t="s">
        <v>7881</v>
      </c>
      <c r="D2824" s="1" t="s">
        <v>15530</v>
      </c>
      <c r="E2824">
        <v>182.2</v>
      </c>
    </row>
    <row r="2825" spans="1:12" x14ac:dyDescent="0.25">
      <c r="A2825" t="s">
        <v>309</v>
      </c>
      <c r="B2825">
        <v>2875</v>
      </c>
      <c r="C2825" t="s">
        <v>7886</v>
      </c>
      <c r="D2825" t="s">
        <v>7887</v>
      </c>
      <c r="E2825">
        <v>182.2</v>
      </c>
    </row>
    <row r="2826" spans="1:12" x14ac:dyDescent="0.25">
      <c r="A2826" t="s">
        <v>311</v>
      </c>
      <c r="B2826">
        <v>2876</v>
      </c>
      <c r="C2826" t="s">
        <v>7892</v>
      </c>
      <c r="D2826" t="s">
        <v>7893</v>
      </c>
      <c r="E2826">
        <v>172.51</v>
      </c>
    </row>
    <row r="2827" spans="1:12" x14ac:dyDescent="0.25">
      <c r="A2827" t="s">
        <v>309</v>
      </c>
      <c r="B2827">
        <v>2877</v>
      </c>
      <c r="C2827" t="s">
        <v>7894</v>
      </c>
      <c r="D2827" t="s">
        <v>7895</v>
      </c>
      <c r="E2827">
        <v>172.51</v>
      </c>
    </row>
    <row r="2828" spans="1:12" x14ac:dyDescent="0.25">
      <c r="A2828" t="s">
        <v>309</v>
      </c>
      <c r="B2828">
        <v>2878</v>
      </c>
      <c r="C2828" t="s">
        <v>7896</v>
      </c>
      <c r="D2828" t="s">
        <v>7897</v>
      </c>
      <c r="E2828">
        <v>172.51</v>
      </c>
    </row>
    <row r="2829" spans="1:12" x14ac:dyDescent="0.25">
      <c r="A2829" t="s">
        <v>317</v>
      </c>
      <c r="B2829">
        <v>2879</v>
      </c>
      <c r="C2829" t="s">
        <v>7902</v>
      </c>
      <c r="D2829" t="s">
        <v>7903</v>
      </c>
    </row>
    <row r="2830" spans="1:12" x14ac:dyDescent="0.25">
      <c r="A2830" t="s">
        <v>317</v>
      </c>
      <c r="B2830">
        <v>2880</v>
      </c>
      <c r="C2830" t="s">
        <v>7904</v>
      </c>
      <c r="D2830" t="s">
        <v>7905</v>
      </c>
      <c r="E2830">
        <v>177.28</v>
      </c>
      <c r="F2830">
        <v>178.3297</v>
      </c>
      <c r="G2830">
        <v>178.39699999999999</v>
      </c>
      <c r="H2830">
        <v>73.5</v>
      </c>
    </row>
    <row r="2831" spans="1:12" x14ac:dyDescent="0.25">
      <c r="A2831" t="s">
        <v>309</v>
      </c>
      <c r="B2831">
        <v>2881</v>
      </c>
      <c r="C2831" t="s">
        <v>7951</v>
      </c>
      <c r="D2831" t="s">
        <v>7952</v>
      </c>
      <c r="E2831">
        <v>175.10499999999999</v>
      </c>
      <c r="F2831">
        <v>175.3</v>
      </c>
      <c r="G2831">
        <v>175.352</v>
      </c>
      <c r="H2831">
        <v>176.18</v>
      </c>
      <c r="I2831">
        <v>176.32</v>
      </c>
      <c r="J2831">
        <v>177.12</v>
      </c>
      <c r="K2831">
        <v>177.19</v>
      </c>
      <c r="L2831">
        <v>184.19229999999999</v>
      </c>
    </row>
    <row r="2832" spans="1:12" x14ac:dyDescent="0.25">
      <c r="A2832" t="s">
        <v>309</v>
      </c>
      <c r="B2832">
        <v>2882</v>
      </c>
      <c r="C2832" t="s">
        <v>7962</v>
      </c>
      <c r="D2832" t="s">
        <v>7963</v>
      </c>
      <c r="E2832">
        <v>172.51</v>
      </c>
    </row>
    <row r="2833" spans="1:31" x14ac:dyDescent="0.25">
      <c r="A2833" t="s">
        <v>309</v>
      </c>
      <c r="B2833">
        <v>2883</v>
      </c>
      <c r="C2833" t="s">
        <v>7964</v>
      </c>
      <c r="D2833" t="s">
        <v>7965</v>
      </c>
      <c r="E2833">
        <v>172.51</v>
      </c>
    </row>
    <row r="2834" spans="1:31" x14ac:dyDescent="0.25">
      <c r="A2834" t="s">
        <v>309</v>
      </c>
      <c r="B2834">
        <v>2884</v>
      </c>
      <c r="C2834" t="s">
        <v>7974</v>
      </c>
      <c r="D2834" s="1" t="s">
        <v>15531</v>
      </c>
      <c r="E2834">
        <v>135.11000000000001</v>
      </c>
      <c r="F2834">
        <v>169.17500000000001</v>
      </c>
      <c r="G2834">
        <v>169.17599999999999</v>
      </c>
      <c r="H2834">
        <v>169.18</v>
      </c>
      <c r="I2834">
        <v>182.2</v>
      </c>
    </row>
    <row r="2835" spans="1:31" x14ac:dyDescent="0.25">
      <c r="A2835" t="s">
        <v>309</v>
      </c>
      <c r="B2835">
        <v>2885</v>
      </c>
      <c r="C2835" t="s">
        <v>7975</v>
      </c>
      <c r="D2835" t="s">
        <v>7976</v>
      </c>
      <c r="E2835">
        <v>169.17500000000001</v>
      </c>
      <c r="F2835">
        <v>169.179</v>
      </c>
      <c r="G2835">
        <v>182.2</v>
      </c>
    </row>
    <row r="2836" spans="1:31" x14ac:dyDescent="0.25">
      <c r="A2836" t="s">
        <v>309</v>
      </c>
      <c r="B2836">
        <v>2886</v>
      </c>
      <c r="C2836" t="s">
        <v>7977</v>
      </c>
      <c r="D2836" t="s">
        <v>7978</v>
      </c>
      <c r="E2836">
        <v>135.11000000000001</v>
      </c>
      <c r="F2836">
        <v>169.17500000000001</v>
      </c>
      <c r="G2836">
        <v>169.179</v>
      </c>
      <c r="H2836">
        <v>169.3</v>
      </c>
      <c r="I2836">
        <v>182.1</v>
      </c>
    </row>
    <row r="2837" spans="1:31" x14ac:dyDescent="0.25">
      <c r="A2837" t="s">
        <v>311</v>
      </c>
      <c r="B2837">
        <v>2887</v>
      </c>
      <c r="C2837" t="s">
        <v>7987</v>
      </c>
      <c r="D2837" t="s">
        <v>7988</v>
      </c>
    </row>
    <row r="2838" spans="1:31" x14ac:dyDescent="0.25">
      <c r="A2838" t="s">
        <v>309</v>
      </c>
      <c r="B2838">
        <v>2888</v>
      </c>
      <c r="C2838" t="s">
        <v>8001</v>
      </c>
      <c r="D2838" t="s">
        <v>8002</v>
      </c>
    </row>
    <row r="2839" spans="1:31" x14ac:dyDescent="0.25">
      <c r="A2839" t="s">
        <v>309</v>
      </c>
      <c r="B2839">
        <v>2891</v>
      </c>
      <c r="C2839" t="s">
        <v>8011</v>
      </c>
      <c r="D2839" t="s">
        <v>8012</v>
      </c>
      <c r="E2839">
        <v>172.51</v>
      </c>
    </row>
    <row r="2840" spans="1:31" x14ac:dyDescent="0.25">
      <c r="A2840" t="s">
        <v>315</v>
      </c>
      <c r="B2840">
        <v>2892</v>
      </c>
      <c r="C2840" t="s">
        <v>8013</v>
      </c>
      <c r="D2840" t="s">
        <v>8014</v>
      </c>
      <c r="E2840">
        <v>172.51</v>
      </c>
    </row>
    <row r="2841" spans="1:31" x14ac:dyDescent="0.25">
      <c r="A2841" t="s">
        <v>311</v>
      </c>
      <c r="B2841">
        <v>2893</v>
      </c>
      <c r="C2841" t="s">
        <v>8015</v>
      </c>
      <c r="D2841" t="s">
        <v>8016</v>
      </c>
      <c r="E2841">
        <v>172.51</v>
      </c>
    </row>
    <row r="2842" spans="1:31" x14ac:dyDescent="0.25">
      <c r="A2842" t="s">
        <v>309</v>
      </c>
      <c r="B2842">
        <v>2894</v>
      </c>
      <c r="C2842" t="s">
        <v>8019</v>
      </c>
      <c r="D2842" t="s">
        <v>8020</v>
      </c>
      <c r="E2842">
        <v>172.51</v>
      </c>
    </row>
    <row r="2843" spans="1:31" x14ac:dyDescent="0.25">
      <c r="A2843" t="s">
        <v>317</v>
      </c>
      <c r="B2843">
        <v>2895</v>
      </c>
      <c r="C2843" t="s">
        <v>8023</v>
      </c>
      <c r="D2843" t="s">
        <v>8024</v>
      </c>
      <c r="E2843">
        <v>172.892</v>
      </c>
      <c r="F2843">
        <v>175.10499999999999</v>
      </c>
      <c r="G2843">
        <v>175.32</v>
      </c>
      <c r="H2843">
        <v>175.35</v>
      </c>
      <c r="I2843">
        <v>176.17</v>
      </c>
      <c r="J2843">
        <v>176.18</v>
      </c>
      <c r="K2843">
        <v>177.13300000000001</v>
      </c>
      <c r="L2843">
        <v>177.13499999999999</v>
      </c>
      <c r="M2843">
        <v>177.136</v>
      </c>
      <c r="N2843">
        <v>177.13900000000001</v>
      </c>
      <c r="O2843">
        <v>177.22499999999999</v>
      </c>
      <c r="P2843">
        <v>177.226</v>
      </c>
      <c r="Q2843">
        <v>177.28</v>
      </c>
    </row>
    <row r="2844" spans="1:31" x14ac:dyDescent="0.25">
      <c r="A2844" t="s">
        <v>317</v>
      </c>
      <c r="B2844">
        <v>2896</v>
      </c>
      <c r="C2844" t="s">
        <v>8027</v>
      </c>
      <c r="D2844" s="1" t="s">
        <v>15543</v>
      </c>
      <c r="E2844">
        <v>172.21</v>
      </c>
      <c r="F2844">
        <v>175.10499999999999</v>
      </c>
      <c r="G2844">
        <v>175.3</v>
      </c>
      <c r="H2844">
        <v>175.32</v>
      </c>
      <c r="I2844">
        <v>176.17</v>
      </c>
      <c r="J2844">
        <v>176.18</v>
      </c>
      <c r="K2844">
        <v>177.12</v>
      </c>
      <c r="L2844">
        <v>177.16300000000001</v>
      </c>
      <c r="M2844">
        <v>179.45</v>
      </c>
    </row>
    <row r="2845" spans="1:31" x14ac:dyDescent="0.25">
      <c r="A2845" t="s">
        <v>311</v>
      </c>
      <c r="B2845">
        <v>2897</v>
      </c>
      <c r="C2845" t="s">
        <v>8028</v>
      </c>
      <c r="D2845" t="s">
        <v>8029</v>
      </c>
    </row>
    <row r="2846" spans="1:31" x14ac:dyDescent="0.25">
      <c r="A2846" t="s">
        <v>309</v>
      </c>
      <c r="B2846">
        <v>2898</v>
      </c>
      <c r="C2846" t="s">
        <v>8030</v>
      </c>
      <c r="D2846" s="1" t="s">
        <v>15532</v>
      </c>
      <c r="E2846">
        <v>182.2</v>
      </c>
    </row>
    <row r="2847" spans="1:31" x14ac:dyDescent="0.25">
      <c r="A2847" t="s">
        <v>315</v>
      </c>
      <c r="B2847">
        <v>2899</v>
      </c>
      <c r="C2847" t="s">
        <v>8031</v>
      </c>
      <c r="D2847" t="s">
        <v>8032</v>
      </c>
      <c r="E2847">
        <v>172.51</v>
      </c>
    </row>
    <row r="2848" spans="1:31" x14ac:dyDescent="0.25">
      <c r="A2848" t="s">
        <v>309</v>
      </c>
      <c r="B2848">
        <v>2900</v>
      </c>
      <c r="C2848" t="s">
        <v>8039</v>
      </c>
      <c r="D2848" t="s">
        <v>8040</v>
      </c>
      <c r="E2848">
        <v>101.14</v>
      </c>
      <c r="F2848">
        <v>101.9</v>
      </c>
      <c r="G2848">
        <v>107.1</v>
      </c>
      <c r="H2848">
        <v>131.11000000000001</v>
      </c>
      <c r="I2848">
        <v>131.11099999999999</v>
      </c>
      <c r="J2848">
        <v>131.11199999999999</v>
      </c>
      <c r="K2848">
        <v>131.12299999999999</v>
      </c>
      <c r="L2848">
        <v>131.12700000000001</v>
      </c>
      <c r="M2848">
        <v>131.13499999999999</v>
      </c>
      <c r="N2848">
        <v>131.143</v>
      </c>
      <c r="O2848">
        <v>131.14699999999999</v>
      </c>
      <c r="P2848">
        <v>131.19999999999999</v>
      </c>
      <c r="Q2848">
        <v>131.203</v>
      </c>
      <c r="R2848">
        <v>131.20599999999999</v>
      </c>
      <c r="S2848">
        <v>133.102</v>
      </c>
      <c r="T2848">
        <v>133.10599999999999</v>
      </c>
      <c r="U2848">
        <v>133.11099999999999</v>
      </c>
      <c r="V2848">
        <v>133.14099999999999</v>
      </c>
      <c r="W2848">
        <v>133.16499999999999</v>
      </c>
      <c r="X2848">
        <v>133.18100000000001</v>
      </c>
      <c r="Y2848">
        <v>133.18299999999999</v>
      </c>
      <c r="Z2848">
        <v>133.19499999999999</v>
      </c>
      <c r="AA2848">
        <v>135.13</v>
      </c>
      <c r="AB2848">
        <v>166.11</v>
      </c>
      <c r="AC2848">
        <v>182.59299999999999</v>
      </c>
      <c r="AD2848">
        <v>184.12450000000001</v>
      </c>
      <c r="AE2848">
        <v>184.19300000000001</v>
      </c>
    </row>
    <row r="2849" spans="1:26" x14ac:dyDescent="0.25">
      <c r="A2849" t="s">
        <v>309</v>
      </c>
      <c r="B2849">
        <v>2901</v>
      </c>
      <c r="C2849" t="s">
        <v>8041</v>
      </c>
      <c r="D2849" t="s">
        <v>8042</v>
      </c>
      <c r="E2849">
        <v>184.19300000000001</v>
      </c>
    </row>
    <row r="2850" spans="1:26" x14ac:dyDescent="0.25">
      <c r="A2850" t="s">
        <v>309</v>
      </c>
      <c r="B2850">
        <v>2902</v>
      </c>
      <c r="C2850" t="s">
        <v>8049</v>
      </c>
      <c r="D2850" t="s">
        <v>8050</v>
      </c>
      <c r="E2850">
        <v>184.19300000000001</v>
      </c>
    </row>
    <row r="2851" spans="1:26" x14ac:dyDescent="0.25">
      <c r="A2851" t="s">
        <v>309</v>
      </c>
      <c r="B2851">
        <v>2903</v>
      </c>
      <c r="C2851" t="s">
        <v>8037</v>
      </c>
      <c r="D2851" t="s">
        <v>8038</v>
      </c>
      <c r="E2851">
        <v>101.9</v>
      </c>
      <c r="F2851">
        <v>107.1</v>
      </c>
      <c r="G2851">
        <v>172.77500000000001</v>
      </c>
      <c r="H2851">
        <v>184.19450000000001</v>
      </c>
    </row>
    <row r="2852" spans="1:26" x14ac:dyDescent="0.25">
      <c r="A2852" t="s">
        <v>309</v>
      </c>
      <c r="B2852">
        <v>2904</v>
      </c>
      <c r="C2852" t="s">
        <v>8043</v>
      </c>
      <c r="D2852" t="s">
        <v>8044</v>
      </c>
    </row>
    <row r="2853" spans="1:26" x14ac:dyDescent="0.25">
      <c r="A2853" t="s">
        <v>309</v>
      </c>
      <c r="B2853">
        <v>2905</v>
      </c>
      <c r="C2853" t="s">
        <v>8045</v>
      </c>
      <c r="D2853" t="s">
        <v>8046</v>
      </c>
      <c r="E2853">
        <v>101.9</v>
      </c>
      <c r="F2853">
        <v>107.1</v>
      </c>
      <c r="G2853">
        <v>107.1</v>
      </c>
      <c r="H2853">
        <v>131.11000000000001</v>
      </c>
      <c r="I2853">
        <v>131.11099999999999</v>
      </c>
      <c r="J2853">
        <v>131.11199999999999</v>
      </c>
      <c r="K2853">
        <v>131.11500000000001</v>
      </c>
      <c r="L2853">
        <v>131.12299999999999</v>
      </c>
      <c r="M2853">
        <v>131.12700000000001</v>
      </c>
      <c r="N2853">
        <v>131.13499999999999</v>
      </c>
      <c r="O2853">
        <v>131.143</v>
      </c>
      <c r="P2853">
        <v>131.14699999999999</v>
      </c>
      <c r="Q2853">
        <v>131.19999999999999</v>
      </c>
      <c r="R2853">
        <v>131.203</v>
      </c>
      <c r="S2853">
        <v>131.20599999999999</v>
      </c>
      <c r="T2853">
        <v>137.26</v>
      </c>
      <c r="U2853">
        <v>137.30500000000001</v>
      </c>
      <c r="V2853">
        <v>137.35</v>
      </c>
      <c r="W2853">
        <v>139.11500000000001</v>
      </c>
      <c r="X2853">
        <v>139.155</v>
      </c>
      <c r="Y2853">
        <v>166.11</v>
      </c>
      <c r="Z2853">
        <v>184.19499999999999</v>
      </c>
    </row>
    <row r="2854" spans="1:26" x14ac:dyDescent="0.25">
      <c r="A2854" t="s">
        <v>309</v>
      </c>
      <c r="B2854">
        <v>2906</v>
      </c>
      <c r="C2854" t="s">
        <v>8033</v>
      </c>
      <c r="D2854" t="s">
        <v>8034</v>
      </c>
      <c r="E2854">
        <v>172.37899999999999</v>
      </c>
      <c r="F2854">
        <v>184.19499999999999</v>
      </c>
      <c r="G2854">
        <v>582.59500000000003</v>
      </c>
    </row>
    <row r="2855" spans="1:26" x14ac:dyDescent="0.25">
      <c r="A2855" t="s">
        <v>309</v>
      </c>
      <c r="B2855">
        <v>2907</v>
      </c>
      <c r="C2855" t="s">
        <v>8035</v>
      </c>
      <c r="D2855" t="s">
        <v>8036</v>
      </c>
      <c r="E2855">
        <v>172.38</v>
      </c>
      <c r="F2855">
        <v>184.19499999999999</v>
      </c>
      <c r="G2855">
        <v>582.59529999999995</v>
      </c>
    </row>
    <row r="2856" spans="1:26" x14ac:dyDescent="0.25">
      <c r="A2856" t="s">
        <v>309</v>
      </c>
      <c r="B2856">
        <v>2908</v>
      </c>
      <c r="C2856" t="s">
        <v>8047</v>
      </c>
      <c r="D2856" t="s">
        <v>8048</v>
      </c>
      <c r="E2856">
        <v>101.9</v>
      </c>
      <c r="F2856">
        <v>107.1</v>
      </c>
    </row>
    <row r="2857" spans="1:26" x14ac:dyDescent="0.25">
      <c r="A2857" t="s">
        <v>309</v>
      </c>
      <c r="B2857">
        <v>2909</v>
      </c>
      <c r="C2857" t="s">
        <v>8051</v>
      </c>
      <c r="D2857" t="s">
        <v>8052</v>
      </c>
      <c r="E2857">
        <v>172.51</v>
      </c>
    </row>
    <row r="2858" spans="1:26" x14ac:dyDescent="0.25">
      <c r="A2858" t="s">
        <v>309</v>
      </c>
      <c r="B2858">
        <v>2910</v>
      </c>
      <c r="C2858" t="s">
        <v>8053</v>
      </c>
      <c r="D2858" t="s">
        <v>8054</v>
      </c>
      <c r="E2858">
        <v>172.51</v>
      </c>
    </row>
    <row r="2859" spans="1:26" x14ac:dyDescent="0.25">
      <c r="A2859" t="s">
        <v>309</v>
      </c>
      <c r="B2859">
        <v>2913</v>
      </c>
      <c r="C2859" t="s">
        <v>8055</v>
      </c>
      <c r="D2859" t="s">
        <v>8056</v>
      </c>
      <c r="E2859">
        <v>184.13220000000001</v>
      </c>
    </row>
    <row r="2860" spans="1:26" x14ac:dyDescent="0.25">
      <c r="A2860" t="s">
        <v>309</v>
      </c>
      <c r="B2860">
        <v>2915</v>
      </c>
      <c r="C2860" t="s">
        <v>8059</v>
      </c>
      <c r="D2860" t="s">
        <v>8060</v>
      </c>
      <c r="E2860">
        <v>101.4</v>
      </c>
      <c r="F2860">
        <v>131.11099999999999</v>
      </c>
      <c r="G2860">
        <v>131.11199999999999</v>
      </c>
      <c r="H2860">
        <v>131.13</v>
      </c>
      <c r="I2860">
        <v>131.16999999999999</v>
      </c>
      <c r="J2860">
        <v>131.19999999999999</v>
      </c>
      <c r="K2860">
        <v>131.203</v>
      </c>
      <c r="L2860">
        <v>131.20599999999999</v>
      </c>
      <c r="M2860">
        <v>133.11099999999999</v>
      </c>
      <c r="N2860">
        <v>133.13300000000001</v>
      </c>
      <c r="O2860">
        <v>133.14699999999999</v>
      </c>
      <c r="P2860">
        <v>135.11000000000001</v>
      </c>
      <c r="Q2860">
        <v>135.13999999999999</v>
      </c>
      <c r="R2860">
        <v>163.124</v>
      </c>
      <c r="S2860">
        <v>166.11</v>
      </c>
      <c r="T2860">
        <v>184.1979</v>
      </c>
    </row>
    <row r="2861" spans="1:26" x14ac:dyDescent="0.25">
      <c r="A2861" t="s">
        <v>309</v>
      </c>
      <c r="B2861">
        <v>2917</v>
      </c>
      <c r="C2861" t="s">
        <v>8061</v>
      </c>
      <c r="D2861" t="s">
        <v>8062</v>
      </c>
      <c r="E2861">
        <v>135.11000000000001</v>
      </c>
      <c r="F2861">
        <v>135.13999999999999</v>
      </c>
      <c r="G2861">
        <v>166.11</v>
      </c>
    </row>
    <row r="2862" spans="1:26" x14ac:dyDescent="0.25">
      <c r="A2862" t="s">
        <v>309</v>
      </c>
      <c r="B2862">
        <v>2918</v>
      </c>
      <c r="C2862" t="s">
        <v>8063</v>
      </c>
      <c r="D2862" t="s">
        <v>8064</v>
      </c>
      <c r="E2862">
        <v>135.11000000000001</v>
      </c>
      <c r="F2862">
        <v>135.13999999999999</v>
      </c>
      <c r="G2862">
        <v>163.124</v>
      </c>
      <c r="H2862">
        <v>166.11</v>
      </c>
    </row>
    <row r="2863" spans="1:26" x14ac:dyDescent="0.25">
      <c r="A2863" t="s">
        <v>315</v>
      </c>
      <c r="B2863">
        <v>2920</v>
      </c>
      <c r="C2863" t="s">
        <v>8065</v>
      </c>
      <c r="D2863" t="s">
        <v>8066</v>
      </c>
      <c r="E2863">
        <v>131.11099999999999</v>
      </c>
      <c r="F2863">
        <v>131.11199999999999</v>
      </c>
      <c r="G2863">
        <v>131.16999999999999</v>
      </c>
      <c r="H2863">
        <v>131.19999999999999</v>
      </c>
      <c r="I2863">
        <v>131.203</v>
      </c>
      <c r="J2863">
        <v>131.20599999999999</v>
      </c>
      <c r="K2863">
        <v>163.124</v>
      </c>
      <c r="L2863">
        <v>166.11</v>
      </c>
      <c r="M2863" t="s">
        <v>15867</v>
      </c>
      <c r="N2863" t="s">
        <v>15868</v>
      </c>
    </row>
    <row r="2864" spans="1:26" x14ac:dyDescent="0.25">
      <c r="A2864" t="s">
        <v>311</v>
      </c>
      <c r="B2864">
        <v>2921</v>
      </c>
      <c r="C2864" t="s">
        <v>8069</v>
      </c>
      <c r="D2864" t="s">
        <v>8070</v>
      </c>
    </row>
    <row r="2865" spans="1:9" x14ac:dyDescent="0.25">
      <c r="A2865" t="s">
        <v>309</v>
      </c>
      <c r="B2865">
        <v>2922</v>
      </c>
      <c r="C2865" t="s">
        <v>8071</v>
      </c>
      <c r="D2865" t="s">
        <v>8072</v>
      </c>
    </row>
    <row r="2866" spans="1:9" x14ac:dyDescent="0.25">
      <c r="A2866" t="s">
        <v>311</v>
      </c>
      <c r="B2866">
        <v>2923</v>
      </c>
      <c r="C2866" t="s">
        <v>8073</v>
      </c>
      <c r="D2866" t="s">
        <v>8074</v>
      </c>
      <c r="E2866">
        <v>172.51</v>
      </c>
    </row>
    <row r="2867" spans="1:9" x14ac:dyDescent="0.25">
      <c r="A2867" t="s">
        <v>315</v>
      </c>
      <c r="B2867">
        <v>2924</v>
      </c>
      <c r="C2867" t="s">
        <v>8075</v>
      </c>
      <c r="D2867" t="s">
        <v>8076</v>
      </c>
    </row>
    <row r="2868" spans="1:9" x14ac:dyDescent="0.25">
      <c r="A2868" t="s">
        <v>309</v>
      </c>
      <c r="B2868">
        <v>2925</v>
      </c>
      <c r="C2868" t="s">
        <v>8086</v>
      </c>
      <c r="D2868" t="s">
        <v>8087</v>
      </c>
      <c r="E2868">
        <v>101.8</v>
      </c>
      <c r="F2868">
        <v>101.9</v>
      </c>
      <c r="G2868">
        <v>172.39500000000001</v>
      </c>
    </row>
    <row r="2869" spans="1:9" x14ac:dyDescent="0.25">
      <c r="A2869" t="s">
        <v>311</v>
      </c>
      <c r="B2869">
        <v>2926</v>
      </c>
      <c r="C2869" t="s">
        <v>8090</v>
      </c>
      <c r="D2869" t="s">
        <v>8091</v>
      </c>
      <c r="E2869">
        <v>172.51</v>
      </c>
    </row>
    <row r="2870" spans="1:9" x14ac:dyDescent="0.25">
      <c r="A2870" t="s">
        <v>309</v>
      </c>
      <c r="B2870">
        <v>2927</v>
      </c>
      <c r="C2870" t="s">
        <v>8093</v>
      </c>
      <c r="D2870" t="s">
        <v>8094</v>
      </c>
    </row>
    <row r="2871" spans="1:9" x14ac:dyDescent="0.25">
      <c r="A2871" t="s">
        <v>317</v>
      </c>
      <c r="B2871">
        <v>2928</v>
      </c>
      <c r="C2871" t="s">
        <v>8095</v>
      </c>
      <c r="D2871" t="s">
        <v>8096</v>
      </c>
      <c r="E2871">
        <v>137.30500000000001</v>
      </c>
    </row>
    <row r="2872" spans="1:9" x14ac:dyDescent="0.25">
      <c r="A2872" t="s">
        <v>309</v>
      </c>
      <c r="B2872">
        <v>2929</v>
      </c>
      <c r="C2872" t="s">
        <v>866</v>
      </c>
      <c r="D2872" s="1" t="s">
        <v>15522</v>
      </c>
      <c r="E2872">
        <v>184.19829999999999</v>
      </c>
    </row>
    <row r="2873" spans="1:9" x14ac:dyDescent="0.25">
      <c r="A2873" t="s">
        <v>317</v>
      </c>
      <c r="B2873">
        <v>2930</v>
      </c>
      <c r="C2873" t="s">
        <v>8097</v>
      </c>
      <c r="D2873" t="s">
        <v>8098</v>
      </c>
      <c r="E2873">
        <v>155.12</v>
      </c>
      <c r="F2873">
        <v>155.13</v>
      </c>
      <c r="G2873">
        <v>155.16999999999999</v>
      </c>
      <c r="H2873">
        <v>155.19999999999999</v>
      </c>
      <c r="I2873">
        <v>155.20099999999999</v>
      </c>
    </row>
    <row r="2874" spans="1:9" x14ac:dyDescent="0.25">
      <c r="A2874" t="s">
        <v>309</v>
      </c>
      <c r="B2874">
        <v>2931</v>
      </c>
      <c r="C2874" t="s">
        <v>8101</v>
      </c>
      <c r="D2874" t="s">
        <v>8102</v>
      </c>
      <c r="E2874">
        <v>136.11000000000001</v>
      </c>
      <c r="F2874">
        <v>160.10499999999999</v>
      </c>
      <c r="G2874">
        <v>160.14500000000001</v>
      </c>
      <c r="H2874">
        <v>160.185</v>
      </c>
    </row>
    <row r="2875" spans="1:9" x14ac:dyDescent="0.25">
      <c r="A2875" t="s">
        <v>309</v>
      </c>
      <c r="B2875">
        <v>2932</v>
      </c>
      <c r="C2875" t="s">
        <v>8107</v>
      </c>
      <c r="D2875" t="s">
        <v>8108</v>
      </c>
      <c r="E2875">
        <v>172.51</v>
      </c>
    </row>
    <row r="2876" spans="1:9" x14ac:dyDescent="0.25">
      <c r="A2876" t="s">
        <v>311</v>
      </c>
      <c r="B2876">
        <v>2933</v>
      </c>
      <c r="C2876" t="s">
        <v>8109</v>
      </c>
      <c r="D2876" t="s">
        <v>8110</v>
      </c>
      <c r="E2876">
        <v>182.2</v>
      </c>
    </row>
    <row r="2877" spans="1:9" x14ac:dyDescent="0.25">
      <c r="A2877" t="s">
        <v>309</v>
      </c>
      <c r="B2877">
        <v>2934</v>
      </c>
      <c r="C2877" t="s">
        <v>8111</v>
      </c>
      <c r="D2877" t="s">
        <v>8112</v>
      </c>
      <c r="E2877">
        <v>172.51</v>
      </c>
    </row>
    <row r="2878" spans="1:9" x14ac:dyDescent="0.25">
      <c r="A2878" t="s">
        <v>309</v>
      </c>
      <c r="B2878">
        <v>2935</v>
      </c>
      <c r="C2878" t="s">
        <v>8113</v>
      </c>
      <c r="D2878" t="s">
        <v>8114</v>
      </c>
      <c r="E2878">
        <v>172.51</v>
      </c>
    </row>
    <row r="2879" spans="1:9" x14ac:dyDescent="0.25">
      <c r="A2879" t="s">
        <v>309</v>
      </c>
      <c r="B2879">
        <v>2936</v>
      </c>
      <c r="C2879" t="s">
        <v>8117</v>
      </c>
      <c r="D2879" t="s">
        <v>8118</v>
      </c>
      <c r="E2879">
        <v>182.2</v>
      </c>
    </row>
    <row r="2880" spans="1:9" x14ac:dyDescent="0.25">
      <c r="A2880" t="s">
        <v>311</v>
      </c>
      <c r="B2880">
        <v>2937</v>
      </c>
      <c r="C2880" t="s">
        <v>8119</v>
      </c>
      <c r="D2880" t="s">
        <v>8120</v>
      </c>
      <c r="E2880">
        <v>182.1</v>
      </c>
    </row>
    <row r="2881" spans="1:13" x14ac:dyDescent="0.25">
      <c r="A2881" t="s">
        <v>309</v>
      </c>
      <c r="B2881">
        <v>2938</v>
      </c>
      <c r="C2881" t="s">
        <v>8121</v>
      </c>
      <c r="D2881" t="s">
        <v>8122</v>
      </c>
      <c r="E2881">
        <v>175.10499999999999</v>
      </c>
      <c r="F2881">
        <v>184.19839999999999</v>
      </c>
    </row>
    <row r="2882" spans="1:13" x14ac:dyDescent="0.25">
      <c r="A2882" t="s">
        <v>315</v>
      </c>
      <c r="B2882">
        <v>2939</v>
      </c>
      <c r="C2882" t="s">
        <v>8123</v>
      </c>
      <c r="D2882" t="s">
        <v>8124</v>
      </c>
      <c r="E2882">
        <v>175.10499999999999</v>
      </c>
      <c r="F2882">
        <v>582.79999999999995</v>
      </c>
    </row>
    <row r="2883" spans="1:13" x14ac:dyDescent="0.25">
      <c r="A2883" t="s">
        <v>317</v>
      </c>
      <c r="B2883">
        <v>2940</v>
      </c>
      <c r="C2883" t="s">
        <v>8125</v>
      </c>
      <c r="D2883" t="s">
        <v>8126</v>
      </c>
      <c r="E2883">
        <v>176.17</v>
      </c>
      <c r="F2883">
        <v>177.16800000000001</v>
      </c>
      <c r="G2883">
        <v>177.226</v>
      </c>
      <c r="H2883">
        <v>177.26</v>
      </c>
      <c r="I2883">
        <v>178.3297</v>
      </c>
      <c r="J2883">
        <v>582.79999999999995</v>
      </c>
    </row>
    <row r="2884" spans="1:13" x14ac:dyDescent="0.25">
      <c r="A2884" t="s">
        <v>309</v>
      </c>
      <c r="B2884">
        <v>2941</v>
      </c>
      <c r="C2884" t="s">
        <v>8127</v>
      </c>
      <c r="D2884" t="s">
        <v>8128</v>
      </c>
      <c r="E2884">
        <v>182.7</v>
      </c>
      <c r="F2884">
        <v>182.89850000000001</v>
      </c>
      <c r="G2884">
        <v>582.79999999999995</v>
      </c>
    </row>
    <row r="2885" spans="1:13" x14ac:dyDescent="0.25">
      <c r="A2885" t="s">
        <v>317</v>
      </c>
      <c r="B2885">
        <v>2942</v>
      </c>
      <c r="C2885" t="s">
        <v>8129</v>
      </c>
      <c r="D2885" t="s">
        <v>8130</v>
      </c>
      <c r="E2885">
        <v>177.28</v>
      </c>
      <c r="F2885">
        <v>182.9</v>
      </c>
    </row>
    <row r="2886" spans="1:13" x14ac:dyDescent="0.25">
      <c r="A2886" t="s">
        <v>309</v>
      </c>
      <c r="B2886">
        <v>2943</v>
      </c>
      <c r="C2886" t="s">
        <v>8131</v>
      </c>
      <c r="D2886" s="1" t="s">
        <v>15471</v>
      </c>
      <c r="E2886">
        <v>182.89879999999999</v>
      </c>
    </row>
    <row r="2887" spans="1:13" x14ac:dyDescent="0.25">
      <c r="A2887" t="s">
        <v>309</v>
      </c>
      <c r="B2887">
        <v>2944</v>
      </c>
      <c r="C2887" t="s">
        <v>8134</v>
      </c>
      <c r="D2887" t="s">
        <v>8135</v>
      </c>
      <c r="E2887">
        <v>175.3</v>
      </c>
      <c r="F2887">
        <v>176.17</v>
      </c>
      <c r="G2887">
        <v>177.16800000000001</v>
      </c>
      <c r="H2887">
        <v>177.226</v>
      </c>
      <c r="I2887">
        <v>178.3297</v>
      </c>
      <c r="J2887">
        <v>182.8991</v>
      </c>
      <c r="K2887">
        <v>582.79999999999995</v>
      </c>
      <c r="L2887">
        <v>73.199100000000001</v>
      </c>
      <c r="M2887">
        <v>73.299099999999996</v>
      </c>
    </row>
    <row r="2888" spans="1:13" x14ac:dyDescent="0.25">
      <c r="A2888" t="s">
        <v>309</v>
      </c>
      <c r="B2888">
        <v>2945</v>
      </c>
      <c r="C2888" t="s">
        <v>8136</v>
      </c>
      <c r="D2888" t="s">
        <v>8137</v>
      </c>
      <c r="E2888">
        <v>175.3</v>
      </c>
      <c r="F2888">
        <v>176.18</v>
      </c>
      <c r="G2888">
        <v>177.14599999999999</v>
      </c>
      <c r="H2888">
        <v>177.19</v>
      </c>
      <c r="I2888">
        <v>177.24100000000001</v>
      </c>
      <c r="J2888">
        <v>178.20099999999999</v>
      </c>
      <c r="K2888">
        <v>182.5994</v>
      </c>
      <c r="L2888">
        <v>182.89940000000001</v>
      </c>
    </row>
    <row r="2889" spans="1:13" x14ac:dyDescent="0.25">
      <c r="A2889" t="s">
        <v>309</v>
      </c>
      <c r="B2889">
        <v>2946</v>
      </c>
      <c r="C2889" t="s">
        <v>8138</v>
      </c>
      <c r="D2889" t="s">
        <v>8139</v>
      </c>
      <c r="E2889">
        <v>182.8997</v>
      </c>
      <c r="F2889">
        <v>182.9</v>
      </c>
      <c r="G2889">
        <v>582.79999999999995</v>
      </c>
    </row>
    <row r="2890" spans="1:13" x14ac:dyDescent="0.25">
      <c r="A2890" t="s">
        <v>317</v>
      </c>
      <c r="B2890">
        <v>2947</v>
      </c>
      <c r="C2890" t="s">
        <v>6869</v>
      </c>
      <c r="D2890" t="s">
        <v>6870</v>
      </c>
      <c r="E2890">
        <v>172.16499999999999</v>
      </c>
      <c r="F2890">
        <v>173.32</v>
      </c>
    </row>
    <row r="2891" spans="1:13" x14ac:dyDescent="0.25">
      <c r="A2891" t="s">
        <v>315</v>
      </c>
      <c r="B2891">
        <v>2948</v>
      </c>
      <c r="C2891" t="s">
        <v>3087</v>
      </c>
      <c r="D2891" t="s">
        <v>3088</v>
      </c>
      <c r="E2891" t="s">
        <v>15869</v>
      </c>
    </row>
    <row r="2892" spans="1:13" x14ac:dyDescent="0.25">
      <c r="A2892" t="s">
        <v>309</v>
      </c>
      <c r="B2892">
        <v>2949</v>
      </c>
      <c r="C2892" t="s">
        <v>6120</v>
      </c>
      <c r="D2892" t="s">
        <v>6121</v>
      </c>
      <c r="E2892">
        <v>172.51</v>
      </c>
    </row>
    <row r="2893" spans="1:13" x14ac:dyDescent="0.25">
      <c r="A2893" t="s">
        <v>317</v>
      </c>
      <c r="B2893">
        <v>2950</v>
      </c>
      <c r="C2893" t="s">
        <v>2525</v>
      </c>
      <c r="D2893" t="s">
        <v>2526</v>
      </c>
      <c r="E2893">
        <v>184.12870000000001</v>
      </c>
    </row>
    <row r="2894" spans="1:13" x14ac:dyDescent="0.25">
      <c r="A2894" t="s">
        <v>309</v>
      </c>
      <c r="B2894">
        <v>2951</v>
      </c>
      <c r="C2894" t="s">
        <v>3377</v>
      </c>
      <c r="D2894" t="s">
        <v>3378</v>
      </c>
      <c r="E2894">
        <v>172.81100000000001</v>
      </c>
    </row>
    <row r="2895" spans="1:13" x14ac:dyDescent="0.25">
      <c r="A2895" t="s">
        <v>309</v>
      </c>
      <c r="B2895">
        <v>2952</v>
      </c>
      <c r="C2895" t="s">
        <v>333</v>
      </c>
      <c r="D2895" t="s">
        <v>334</v>
      </c>
      <c r="E2895">
        <v>172.8</v>
      </c>
    </row>
    <row r="2896" spans="1:13" x14ac:dyDescent="0.25">
      <c r="A2896" t="s">
        <v>315</v>
      </c>
      <c r="B2896">
        <v>2953</v>
      </c>
      <c r="C2896" t="s">
        <v>5963</v>
      </c>
      <c r="D2896" t="s">
        <v>5964</v>
      </c>
      <c r="E2896">
        <v>172.51</v>
      </c>
    </row>
    <row r="2897" spans="1:7" x14ac:dyDescent="0.25">
      <c r="A2897" t="s">
        <v>309</v>
      </c>
      <c r="B2897">
        <v>2954</v>
      </c>
      <c r="C2897" t="s">
        <v>2270</v>
      </c>
      <c r="D2897" t="s">
        <v>2271</v>
      </c>
      <c r="E2897">
        <v>172.13300000000001</v>
      </c>
    </row>
    <row r="2898" spans="1:7" x14ac:dyDescent="0.25">
      <c r="A2898" t="s">
        <v>317</v>
      </c>
      <c r="B2898">
        <v>2955</v>
      </c>
      <c r="C2898" t="s">
        <v>6891</v>
      </c>
      <c r="D2898" t="s">
        <v>6892</v>
      </c>
      <c r="E2898">
        <v>184.15549999999999</v>
      </c>
    </row>
    <row r="2899" spans="1:7" x14ac:dyDescent="0.25">
      <c r="A2899" t="s">
        <v>317</v>
      </c>
      <c r="B2899">
        <v>2956</v>
      </c>
      <c r="C2899" t="s">
        <v>6893</v>
      </c>
      <c r="D2899" t="s">
        <v>6894</v>
      </c>
      <c r="E2899">
        <v>184.15549999999999</v>
      </c>
    </row>
    <row r="2900" spans="1:7" x14ac:dyDescent="0.25">
      <c r="A2900" t="s">
        <v>317</v>
      </c>
      <c r="B2900">
        <v>2957</v>
      </c>
      <c r="C2900" t="s">
        <v>447</v>
      </c>
      <c r="D2900" t="s">
        <v>448</v>
      </c>
      <c r="E2900">
        <v>173.31</v>
      </c>
      <c r="F2900">
        <v>176.17</v>
      </c>
    </row>
    <row r="2901" spans="1:7" x14ac:dyDescent="0.25">
      <c r="A2901" t="s">
        <v>309</v>
      </c>
      <c r="B2901">
        <v>2959</v>
      </c>
      <c r="C2901" t="s">
        <v>7678</v>
      </c>
      <c r="D2901" t="s">
        <v>7679</v>
      </c>
      <c r="E2901">
        <v>172.48</v>
      </c>
      <c r="F2901">
        <v>182.88919999999999</v>
      </c>
    </row>
    <row r="2902" spans="1:7" x14ac:dyDescent="0.25">
      <c r="A2902" t="s">
        <v>317</v>
      </c>
      <c r="B2902">
        <v>2960</v>
      </c>
      <c r="C2902" t="s">
        <v>4277</v>
      </c>
      <c r="D2902" t="s">
        <v>4278</v>
      </c>
      <c r="E2902">
        <v>133.124</v>
      </c>
      <c r="F2902">
        <v>133.178</v>
      </c>
      <c r="G2902">
        <v>133.179</v>
      </c>
    </row>
    <row r="2903" spans="1:7" x14ac:dyDescent="0.25">
      <c r="A2903" t="s">
        <v>317</v>
      </c>
      <c r="B2903">
        <v>2961</v>
      </c>
      <c r="C2903" t="s">
        <v>4588</v>
      </c>
      <c r="D2903" t="s">
        <v>4589</v>
      </c>
      <c r="E2903">
        <v>184.1472</v>
      </c>
    </row>
    <row r="2904" spans="1:7" x14ac:dyDescent="0.25">
      <c r="A2904" t="s">
        <v>317</v>
      </c>
      <c r="B2904">
        <v>2962</v>
      </c>
      <c r="C2904" t="s">
        <v>4590</v>
      </c>
      <c r="D2904" t="s">
        <v>4591</v>
      </c>
      <c r="E2904">
        <v>184.1472</v>
      </c>
    </row>
    <row r="2905" spans="1:7" x14ac:dyDescent="0.25">
      <c r="A2905" t="s">
        <v>317</v>
      </c>
      <c r="B2905">
        <v>2963</v>
      </c>
      <c r="C2905" t="s">
        <v>5470</v>
      </c>
      <c r="D2905" t="s">
        <v>5471</v>
      </c>
      <c r="E2905">
        <v>184.1498</v>
      </c>
    </row>
    <row r="2906" spans="1:7" x14ac:dyDescent="0.25">
      <c r="A2906" t="s">
        <v>317</v>
      </c>
      <c r="B2906">
        <v>2964</v>
      </c>
      <c r="C2906" t="s">
        <v>1561</v>
      </c>
      <c r="D2906" t="s">
        <v>1562</v>
      </c>
      <c r="E2906">
        <v>173.34200000000001</v>
      </c>
    </row>
    <row r="2907" spans="1:7" x14ac:dyDescent="0.25">
      <c r="A2907" t="s">
        <v>309</v>
      </c>
      <c r="B2907">
        <v>2965</v>
      </c>
      <c r="C2907" t="s">
        <v>603</v>
      </c>
      <c r="D2907" s="1" t="s">
        <v>15496</v>
      </c>
    </row>
    <row r="2908" spans="1:7" x14ac:dyDescent="0.25">
      <c r="A2908" t="s">
        <v>309</v>
      </c>
      <c r="B2908">
        <v>2966</v>
      </c>
      <c r="C2908" t="s">
        <v>7516</v>
      </c>
      <c r="D2908" t="s">
        <v>7517</v>
      </c>
    </row>
    <row r="2909" spans="1:7" x14ac:dyDescent="0.25">
      <c r="A2909" t="s">
        <v>317</v>
      </c>
      <c r="B2909">
        <v>2967</v>
      </c>
      <c r="C2909" t="s">
        <v>7340</v>
      </c>
      <c r="D2909" t="s">
        <v>7341</v>
      </c>
      <c r="E2909">
        <v>172.892</v>
      </c>
    </row>
    <row r="2910" spans="1:7" x14ac:dyDescent="0.25">
      <c r="A2910" t="s">
        <v>309</v>
      </c>
      <c r="B2910">
        <v>2968</v>
      </c>
      <c r="C2910" t="s">
        <v>1380</v>
      </c>
      <c r="D2910" t="s">
        <v>1381</v>
      </c>
    </row>
    <row r="2911" spans="1:7" x14ac:dyDescent="0.25">
      <c r="A2911" t="s">
        <v>309</v>
      </c>
      <c r="B2911">
        <v>2969</v>
      </c>
      <c r="C2911" t="s">
        <v>1364</v>
      </c>
      <c r="D2911" s="1" t="s">
        <v>15479</v>
      </c>
      <c r="E2911">
        <v>175.10499999999999</v>
      </c>
      <c r="F2911">
        <v>175.3</v>
      </c>
      <c r="G2911">
        <v>182.7</v>
      </c>
    </row>
    <row r="2912" spans="1:7" x14ac:dyDescent="0.25">
      <c r="A2912" t="s">
        <v>311</v>
      </c>
      <c r="B2912">
        <v>2970</v>
      </c>
      <c r="C2912" t="s">
        <v>791</v>
      </c>
      <c r="D2912" t="s">
        <v>792</v>
      </c>
    </row>
    <row r="2913" spans="1:8" x14ac:dyDescent="0.25">
      <c r="A2913" t="s">
        <v>315</v>
      </c>
      <c r="B2913">
        <v>2971</v>
      </c>
      <c r="C2913" t="s">
        <v>747</v>
      </c>
      <c r="D2913" t="s">
        <v>748</v>
      </c>
    </row>
    <row r="2914" spans="1:8" x14ac:dyDescent="0.25">
      <c r="A2914" t="s">
        <v>309</v>
      </c>
      <c r="B2914">
        <v>2972</v>
      </c>
      <c r="C2914" t="s">
        <v>2038</v>
      </c>
      <c r="D2914" t="s">
        <v>2039</v>
      </c>
    </row>
    <row r="2915" spans="1:8" x14ac:dyDescent="0.25">
      <c r="A2915" t="s">
        <v>309</v>
      </c>
      <c r="B2915">
        <v>2973</v>
      </c>
      <c r="C2915" t="s">
        <v>8067</v>
      </c>
      <c r="D2915" t="s">
        <v>8068</v>
      </c>
      <c r="E2915">
        <v>135.11000000000001</v>
      </c>
      <c r="F2915">
        <v>135.13999999999999</v>
      </c>
      <c r="G2915">
        <v>163.124</v>
      </c>
      <c r="H2915" t="s">
        <v>15870</v>
      </c>
    </row>
    <row r="2916" spans="1:8" x14ac:dyDescent="0.25">
      <c r="A2916" t="s">
        <v>317</v>
      </c>
      <c r="B2916">
        <v>2974</v>
      </c>
      <c r="C2916" t="s">
        <v>2048</v>
      </c>
      <c r="D2916" t="s">
        <v>2049</v>
      </c>
    </row>
    <row r="2917" spans="1:8" x14ac:dyDescent="0.25">
      <c r="A2917" t="s">
        <v>317</v>
      </c>
      <c r="B2917">
        <v>2975</v>
      </c>
      <c r="C2917" t="s">
        <v>2624</v>
      </c>
      <c r="D2917" t="s">
        <v>2625</v>
      </c>
    </row>
    <row r="2918" spans="1:8" x14ac:dyDescent="0.25">
      <c r="A2918" t="s">
        <v>311</v>
      </c>
      <c r="B2918">
        <v>2976</v>
      </c>
      <c r="C2918" t="s">
        <v>3407</v>
      </c>
      <c r="D2918" t="s">
        <v>3408</v>
      </c>
      <c r="E2918">
        <v>184.14089999999999</v>
      </c>
    </row>
    <row r="2919" spans="1:8" x14ac:dyDescent="0.25">
      <c r="A2919" t="s">
        <v>311</v>
      </c>
      <c r="B2919">
        <v>2977</v>
      </c>
      <c r="C2919" t="s">
        <v>4134</v>
      </c>
      <c r="D2919" t="s">
        <v>4135</v>
      </c>
    </row>
    <row r="2920" spans="1:8" x14ac:dyDescent="0.25">
      <c r="A2920" t="s">
        <v>317</v>
      </c>
      <c r="B2920">
        <v>2978</v>
      </c>
      <c r="C2920" t="s">
        <v>7953</v>
      </c>
      <c r="D2920" t="s">
        <v>7954</v>
      </c>
      <c r="E2920">
        <v>184.19239999999999</v>
      </c>
    </row>
    <row r="2921" spans="1:8" x14ac:dyDescent="0.25">
      <c r="A2921" t="s">
        <v>311</v>
      </c>
      <c r="B2921">
        <v>2979</v>
      </c>
      <c r="C2921" t="s">
        <v>5035</v>
      </c>
      <c r="D2921" t="s">
        <v>5036</v>
      </c>
    </row>
    <row r="2922" spans="1:8" x14ac:dyDescent="0.25">
      <c r="A2922" t="s">
        <v>317</v>
      </c>
      <c r="B2922">
        <v>2980</v>
      </c>
      <c r="C2922" t="s">
        <v>5217</v>
      </c>
      <c r="D2922" t="s">
        <v>5218</v>
      </c>
    </row>
    <row r="2923" spans="1:8" x14ac:dyDescent="0.25">
      <c r="A2923" t="s">
        <v>317</v>
      </c>
      <c r="B2923">
        <v>2981</v>
      </c>
      <c r="C2923" t="s">
        <v>6182</v>
      </c>
      <c r="D2923" t="s">
        <v>6183</v>
      </c>
    </row>
    <row r="2924" spans="1:8" x14ac:dyDescent="0.25">
      <c r="A2924" t="s">
        <v>317</v>
      </c>
      <c r="B2924">
        <v>2982</v>
      </c>
      <c r="C2924" t="s">
        <v>1828</v>
      </c>
      <c r="D2924" t="s">
        <v>1829</v>
      </c>
      <c r="E2924">
        <v>184.12620000000001</v>
      </c>
    </row>
    <row r="2925" spans="1:8" x14ac:dyDescent="0.25">
      <c r="A2925" t="s">
        <v>317</v>
      </c>
      <c r="B2925">
        <v>2983</v>
      </c>
      <c r="C2925" t="s">
        <v>5601</v>
      </c>
      <c r="D2925" t="s">
        <v>5602</v>
      </c>
    </row>
    <row r="2926" spans="1:8" x14ac:dyDescent="0.25">
      <c r="A2926" t="s">
        <v>311</v>
      </c>
      <c r="B2926">
        <v>2984</v>
      </c>
      <c r="C2926" t="s">
        <v>5688</v>
      </c>
      <c r="D2926" t="s">
        <v>5689</v>
      </c>
    </row>
    <row r="2927" spans="1:8" x14ac:dyDescent="0.25">
      <c r="A2927" t="s">
        <v>317</v>
      </c>
      <c r="B2927">
        <v>2985</v>
      </c>
      <c r="C2927" t="s">
        <v>7618</v>
      </c>
      <c r="D2927" t="s">
        <v>7619</v>
      </c>
    </row>
    <row r="2928" spans="1:8" x14ac:dyDescent="0.25">
      <c r="A2928" t="s">
        <v>317</v>
      </c>
      <c r="B2928">
        <v>2986</v>
      </c>
      <c r="C2928" t="s">
        <v>6026</v>
      </c>
      <c r="D2928" t="s">
        <v>6027</v>
      </c>
    </row>
    <row r="2929" spans="1:5" x14ac:dyDescent="0.25">
      <c r="A2929" t="s">
        <v>317</v>
      </c>
      <c r="B2929">
        <v>2987</v>
      </c>
      <c r="C2929" t="s">
        <v>6030</v>
      </c>
      <c r="D2929" t="s">
        <v>6031</v>
      </c>
    </row>
    <row r="2930" spans="1:5" x14ac:dyDescent="0.25">
      <c r="A2930" t="s">
        <v>317</v>
      </c>
      <c r="B2930">
        <v>2988</v>
      </c>
      <c r="C2930" t="s">
        <v>6040</v>
      </c>
      <c r="D2930" t="s">
        <v>6041</v>
      </c>
    </row>
    <row r="2931" spans="1:5" x14ac:dyDescent="0.25">
      <c r="A2931" t="s">
        <v>317</v>
      </c>
      <c r="B2931">
        <v>2989</v>
      </c>
      <c r="C2931" t="s">
        <v>6046</v>
      </c>
      <c r="D2931" t="s">
        <v>6047</v>
      </c>
    </row>
    <row r="2932" spans="1:5" x14ac:dyDescent="0.25">
      <c r="A2932" t="s">
        <v>317</v>
      </c>
      <c r="B2932">
        <v>2990</v>
      </c>
      <c r="C2932" t="s">
        <v>6036</v>
      </c>
      <c r="D2932" t="s">
        <v>6037</v>
      </c>
    </row>
    <row r="2933" spans="1:5" x14ac:dyDescent="0.25">
      <c r="A2933" t="s">
        <v>317</v>
      </c>
      <c r="B2933">
        <v>2991</v>
      </c>
      <c r="C2933" t="s">
        <v>6034</v>
      </c>
      <c r="D2933" t="s">
        <v>6035</v>
      </c>
    </row>
    <row r="2934" spans="1:5" x14ac:dyDescent="0.25">
      <c r="A2934" t="s">
        <v>317</v>
      </c>
      <c r="B2934">
        <v>2992</v>
      </c>
      <c r="C2934" t="s">
        <v>7231</v>
      </c>
      <c r="D2934" t="s">
        <v>7232</v>
      </c>
    </row>
    <row r="2935" spans="1:5" x14ac:dyDescent="0.25">
      <c r="A2935" t="s">
        <v>317</v>
      </c>
      <c r="B2935">
        <v>2993</v>
      </c>
      <c r="C2935" t="s">
        <v>3902</v>
      </c>
      <c r="D2935" t="s">
        <v>3903</v>
      </c>
    </row>
    <row r="2936" spans="1:5" x14ac:dyDescent="0.25">
      <c r="A2936" t="s">
        <v>309</v>
      </c>
      <c r="B2936">
        <v>2994</v>
      </c>
      <c r="C2936" t="s">
        <v>3232</v>
      </c>
      <c r="D2936" t="s">
        <v>3233</v>
      </c>
      <c r="E2936">
        <v>172.66499999999999</v>
      </c>
    </row>
    <row r="2937" spans="1:5" x14ac:dyDescent="0.25">
      <c r="A2937" t="s">
        <v>309</v>
      </c>
      <c r="B2937">
        <v>2995</v>
      </c>
      <c r="C2937" t="s">
        <v>461</v>
      </c>
      <c r="D2937" t="s">
        <v>462</v>
      </c>
      <c r="E2937">
        <v>172.54</v>
      </c>
    </row>
    <row r="2938" spans="1:5" x14ac:dyDescent="0.25">
      <c r="A2938" t="s">
        <v>311</v>
      </c>
      <c r="B2938">
        <v>2996</v>
      </c>
      <c r="C2938" t="s">
        <v>1776</v>
      </c>
      <c r="D2938" t="s">
        <v>1777</v>
      </c>
      <c r="E2938">
        <v>172.86099999999999</v>
      </c>
    </row>
    <row r="2939" spans="1:5" x14ac:dyDescent="0.25">
      <c r="A2939" t="s">
        <v>311</v>
      </c>
      <c r="B2939">
        <v>2997</v>
      </c>
      <c r="C2939" t="s">
        <v>347</v>
      </c>
      <c r="D2939" t="s">
        <v>348</v>
      </c>
    </row>
    <row r="2940" spans="1:5" x14ac:dyDescent="0.25">
      <c r="A2940" t="s">
        <v>311</v>
      </c>
      <c r="B2940">
        <v>2998</v>
      </c>
      <c r="C2940" t="s">
        <v>2164</v>
      </c>
      <c r="D2940" t="s">
        <v>2165</v>
      </c>
    </row>
    <row r="2941" spans="1:5" x14ac:dyDescent="0.25">
      <c r="A2941" t="s">
        <v>311</v>
      </c>
      <c r="B2941">
        <v>2999</v>
      </c>
      <c r="C2941" t="s">
        <v>2573</v>
      </c>
      <c r="D2941" t="s">
        <v>2574</v>
      </c>
    </row>
    <row r="2942" spans="1:5" x14ac:dyDescent="0.25">
      <c r="A2942" t="s">
        <v>309</v>
      </c>
      <c r="B2942">
        <v>3000</v>
      </c>
      <c r="C2942" t="s">
        <v>3652</v>
      </c>
      <c r="D2942" t="s">
        <v>3653</v>
      </c>
    </row>
    <row r="2943" spans="1:5" x14ac:dyDescent="0.25">
      <c r="A2943" t="s">
        <v>309</v>
      </c>
      <c r="B2943">
        <v>3001</v>
      </c>
      <c r="C2943" t="s">
        <v>3814</v>
      </c>
      <c r="D2943" t="s">
        <v>3815</v>
      </c>
    </row>
    <row r="2944" spans="1:5" x14ac:dyDescent="0.25">
      <c r="A2944" t="s">
        <v>309</v>
      </c>
      <c r="B2944">
        <v>3002</v>
      </c>
      <c r="C2944" t="s">
        <v>4058</v>
      </c>
      <c r="D2944" t="s">
        <v>4059</v>
      </c>
    </row>
    <row r="2945" spans="1:6" x14ac:dyDescent="0.25">
      <c r="A2945" t="s">
        <v>309</v>
      </c>
      <c r="B2945">
        <v>3003</v>
      </c>
      <c r="C2945" t="s">
        <v>4162</v>
      </c>
      <c r="D2945" t="s">
        <v>4163</v>
      </c>
    </row>
    <row r="2946" spans="1:6" x14ac:dyDescent="0.25">
      <c r="A2946" t="s">
        <v>309</v>
      </c>
      <c r="B2946">
        <v>3004</v>
      </c>
      <c r="C2946" t="s">
        <v>4225</v>
      </c>
      <c r="D2946" t="s">
        <v>4226</v>
      </c>
    </row>
    <row r="2947" spans="1:6" x14ac:dyDescent="0.25">
      <c r="A2947" t="s">
        <v>309</v>
      </c>
      <c r="B2947">
        <v>3005</v>
      </c>
      <c r="C2947" t="s">
        <v>4630</v>
      </c>
      <c r="D2947" t="s">
        <v>4631</v>
      </c>
    </row>
    <row r="2948" spans="1:6" x14ac:dyDescent="0.25">
      <c r="A2948" t="s">
        <v>311</v>
      </c>
      <c r="B2948">
        <v>3006</v>
      </c>
      <c r="C2948" t="s">
        <v>4760</v>
      </c>
      <c r="D2948" t="s">
        <v>4761</v>
      </c>
    </row>
    <row r="2949" spans="1:6" x14ac:dyDescent="0.25">
      <c r="A2949" t="s">
        <v>309</v>
      </c>
      <c r="B2949">
        <v>3007</v>
      </c>
      <c r="C2949" t="s">
        <v>4944</v>
      </c>
      <c r="D2949" t="s">
        <v>4945</v>
      </c>
    </row>
    <row r="2950" spans="1:6" x14ac:dyDescent="0.25">
      <c r="A2950" t="s">
        <v>311</v>
      </c>
      <c r="B2950">
        <v>3008</v>
      </c>
      <c r="C2950" t="s">
        <v>5336</v>
      </c>
      <c r="D2950" t="s">
        <v>5337</v>
      </c>
    </row>
    <row r="2951" spans="1:6" x14ac:dyDescent="0.25">
      <c r="A2951" t="s">
        <v>309</v>
      </c>
      <c r="B2951">
        <v>3009</v>
      </c>
      <c r="C2951" t="s">
        <v>5372</v>
      </c>
      <c r="D2951" t="s">
        <v>5373</v>
      </c>
    </row>
    <row r="2952" spans="1:6" x14ac:dyDescent="0.25">
      <c r="A2952" t="s">
        <v>309</v>
      </c>
      <c r="B2952">
        <v>3010</v>
      </c>
      <c r="C2952" t="s">
        <v>5402</v>
      </c>
      <c r="D2952" t="s">
        <v>5403</v>
      </c>
    </row>
    <row r="2953" spans="1:6" x14ac:dyDescent="0.25">
      <c r="A2953" t="s">
        <v>309</v>
      </c>
      <c r="B2953">
        <v>3011</v>
      </c>
      <c r="C2953" t="s">
        <v>5432</v>
      </c>
      <c r="D2953" t="s">
        <v>5433</v>
      </c>
    </row>
    <row r="2954" spans="1:6" x14ac:dyDescent="0.25">
      <c r="A2954" t="s">
        <v>309</v>
      </c>
      <c r="B2954">
        <v>3012</v>
      </c>
      <c r="C2954" t="s">
        <v>5825</v>
      </c>
      <c r="D2954" t="s">
        <v>5826</v>
      </c>
    </row>
    <row r="2955" spans="1:6" x14ac:dyDescent="0.25">
      <c r="A2955" t="s">
        <v>311</v>
      </c>
      <c r="B2955">
        <v>3013</v>
      </c>
      <c r="C2955" t="s">
        <v>6134</v>
      </c>
      <c r="D2955" t="s">
        <v>6135</v>
      </c>
    </row>
    <row r="2956" spans="1:6" x14ac:dyDescent="0.25">
      <c r="A2956" t="s">
        <v>309</v>
      </c>
      <c r="B2956">
        <v>3014</v>
      </c>
      <c r="C2956" t="s">
        <v>6934</v>
      </c>
      <c r="D2956" t="s">
        <v>6935</v>
      </c>
    </row>
    <row r="2957" spans="1:6" x14ac:dyDescent="0.25">
      <c r="A2957" t="s">
        <v>309</v>
      </c>
      <c r="B2957">
        <v>3015</v>
      </c>
      <c r="C2957" t="s">
        <v>7093</v>
      </c>
      <c r="D2957" t="s">
        <v>7094</v>
      </c>
    </row>
    <row r="2958" spans="1:6" x14ac:dyDescent="0.25">
      <c r="A2958" t="s">
        <v>311</v>
      </c>
      <c r="B2958">
        <v>3016</v>
      </c>
      <c r="C2958" t="s">
        <v>7926</v>
      </c>
      <c r="D2958" t="s">
        <v>7927</v>
      </c>
    </row>
    <row r="2959" spans="1:6" x14ac:dyDescent="0.25">
      <c r="A2959" t="s">
        <v>309</v>
      </c>
      <c r="B2959">
        <v>3017</v>
      </c>
      <c r="C2959" t="s">
        <v>7995</v>
      </c>
      <c r="D2959" t="s">
        <v>7996</v>
      </c>
    </row>
    <row r="2960" spans="1:6" x14ac:dyDescent="0.25">
      <c r="A2960" t="s">
        <v>309</v>
      </c>
      <c r="B2960">
        <v>3018</v>
      </c>
      <c r="C2960" t="s">
        <v>1834</v>
      </c>
      <c r="D2960" t="s">
        <v>1835</v>
      </c>
      <c r="E2960">
        <v>182.7</v>
      </c>
      <c r="F2960">
        <v>182.9</v>
      </c>
    </row>
    <row r="2961" spans="1:5" x14ac:dyDescent="0.25">
      <c r="A2961" t="s">
        <v>309</v>
      </c>
      <c r="B2961">
        <v>3019</v>
      </c>
      <c r="C2961" t="s">
        <v>1836</v>
      </c>
      <c r="D2961" t="s">
        <v>1837</v>
      </c>
    </row>
    <row r="2962" spans="1:5" x14ac:dyDescent="0.25">
      <c r="A2962" t="s">
        <v>309</v>
      </c>
      <c r="B2962">
        <v>3020</v>
      </c>
      <c r="C2962" t="s">
        <v>829</v>
      </c>
      <c r="D2962" t="s">
        <v>830</v>
      </c>
    </row>
    <row r="2963" spans="1:5" x14ac:dyDescent="0.25">
      <c r="A2963" t="s">
        <v>309</v>
      </c>
      <c r="B2963">
        <v>3021</v>
      </c>
      <c r="C2963" t="s">
        <v>6630</v>
      </c>
      <c r="D2963" t="s">
        <v>6631</v>
      </c>
      <c r="E2963">
        <v>182.7</v>
      </c>
    </row>
    <row r="2964" spans="1:5" x14ac:dyDescent="0.25">
      <c r="A2964" t="s">
        <v>309</v>
      </c>
      <c r="B2964">
        <v>3022</v>
      </c>
      <c r="C2964" t="s">
        <v>6940</v>
      </c>
      <c r="D2964" t="s">
        <v>6941</v>
      </c>
    </row>
    <row r="2965" spans="1:5" x14ac:dyDescent="0.25">
      <c r="A2965" t="s">
        <v>309</v>
      </c>
      <c r="B2965">
        <v>3023</v>
      </c>
      <c r="C2965" t="s">
        <v>7506</v>
      </c>
      <c r="D2965" t="s">
        <v>7507</v>
      </c>
      <c r="E2965">
        <v>182.7</v>
      </c>
    </row>
    <row r="2966" spans="1:5" x14ac:dyDescent="0.25">
      <c r="A2966" t="s">
        <v>309</v>
      </c>
      <c r="B2966">
        <v>3024</v>
      </c>
      <c r="C2966" t="s">
        <v>8057</v>
      </c>
      <c r="D2966" t="s">
        <v>8058</v>
      </c>
      <c r="E2966">
        <v>182.7</v>
      </c>
    </row>
    <row r="2967" spans="1:5" x14ac:dyDescent="0.25">
      <c r="A2967" t="s">
        <v>317</v>
      </c>
      <c r="B2967">
        <v>3025</v>
      </c>
      <c r="C2967" t="s">
        <v>2561</v>
      </c>
      <c r="D2967" t="s">
        <v>2562</v>
      </c>
      <c r="E2967">
        <v>173.21</v>
      </c>
    </row>
    <row r="2968" spans="1:5" x14ac:dyDescent="0.25">
      <c r="A2968" t="s">
        <v>311</v>
      </c>
      <c r="B2968">
        <v>3026</v>
      </c>
      <c r="C2968" t="s">
        <v>860</v>
      </c>
      <c r="D2968" t="s">
        <v>861</v>
      </c>
      <c r="E2968">
        <v>73.349999999999994</v>
      </c>
    </row>
    <row r="2969" spans="1:5" x14ac:dyDescent="0.25">
      <c r="A2969" t="s">
        <v>311</v>
      </c>
      <c r="B2969">
        <v>3027</v>
      </c>
      <c r="C2969" t="s">
        <v>1585</v>
      </c>
      <c r="D2969" t="s">
        <v>1586</v>
      </c>
      <c r="E2969">
        <v>184.16849999999999</v>
      </c>
    </row>
    <row r="2970" spans="1:5" x14ac:dyDescent="0.25">
      <c r="A2970" t="s">
        <v>311</v>
      </c>
      <c r="B2970">
        <v>3028</v>
      </c>
      <c r="C2970" t="s">
        <v>1587</v>
      </c>
      <c r="D2970" t="s">
        <v>1588</v>
      </c>
      <c r="E2970">
        <v>184.16849999999999</v>
      </c>
    </row>
    <row r="2971" spans="1:5" x14ac:dyDescent="0.25">
      <c r="A2971" t="s">
        <v>311</v>
      </c>
      <c r="B2971">
        <v>3029</v>
      </c>
      <c r="C2971" t="s">
        <v>1583</v>
      </c>
      <c r="D2971" t="s">
        <v>1584</v>
      </c>
      <c r="E2971">
        <v>184.16849999999999</v>
      </c>
    </row>
    <row r="2972" spans="1:5" x14ac:dyDescent="0.25">
      <c r="A2972" t="s">
        <v>311</v>
      </c>
      <c r="B2972">
        <v>3030</v>
      </c>
      <c r="C2972" t="s">
        <v>4815</v>
      </c>
      <c r="D2972" t="s">
        <v>4816</v>
      </c>
      <c r="E2972">
        <v>173.25</v>
      </c>
    </row>
    <row r="2973" spans="1:5" x14ac:dyDescent="0.25">
      <c r="A2973" t="s">
        <v>311</v>
      </c>
      <c r="B2973">
        <v>3031</v>
      </c>
      <c r="C2973" t="s">
        <v>7467</v>
      </c>
      <c r="D2973" t="s">
        <v>7468</v>
      </c>
      <c r="E2973">
        <v>173.25</v>
      </c>
    </row>
    <row r="2974" spans="1:5" x14ac:dyDescent="0.25">
      <c r="A2974" t="s">
        <v>311</v>
      </c>
      <c r="B2974">
        <v>3032</v>
      </c>
      <c r="C2974" t="s">
        <v>1501</v>
      </c>
      <c r="D2974" s="1" t="s">
        <v>15544</v>
      </c>
      <c r="E2974">
        <v>173.357</v>
      </c>
    </row>
    <row r="2975" spans="1:5" x14ac:dyDescent="0.25">
      <c r="A2975" t="s">
        <v>311</v>
      </c>
      <c r="B2975">
        <v>3033</v>
      </c>
      <c r="C2975" t="s">
        <v>1360</v>
      </c>
      <c r="D2975" t="s">
        <v>1361</v>
      </c>
      <c r="E2975">
        <v>184.1027</v>
      </c>
    </row>
    <row r="2976" spans="1:5" x14ac:dyDescent="0.25">
      <c r="A2976" t="s">
        <v>311</v>
      </c>
      <c r="B2976">
        <v>3034</v>
      </c>
      <c r="C2976" t="s">
        <v>705</v>
      </c>
      <c r="D2976" t="s">
        <v>706</v>
      </c>
      <c r="E2976">
        <v>184.10120000000001</v>
      </c>
    </row>
    <row r="2977" spans="1:10" x14ac:dyDescent="0.25">
      <c r="A2977" t="s">
        <v>311</v>
      </c>
      <c r="B2977">
        <v>3035</v>
      </c>
      <c r="C2977" t="s">
        <v>666</v>
      </c>
      <c r="D2977" t="s">
        <v>667</v>
      </c>
      <c r="E2977">
        <v>184.1985</v>
      </c>
    </row>
    <row r="2978" spans="1:10" x14ac:dyDescent="0.25">
      <c r="A2978" t="s">
        <v>311</v>
      </c>
      <c r="B2978">
        <v>3036</v>
      </c>
      <c r="C2978" t="s">
        <v>6482</v>
      </c>
      <c r="D2978" t="s">
        <v>299</v>
      </c>
      <c r="E2978">
        <v>173.65</v>
      </c>
    </row>
    <row r="2979" spans="1:10" x14ac:dyDescent="0.25">
      <c r="A2979" t="s">
        <v>311</v>
      </c>
      <c r="B2979">
        <v>3037</v>
      </c>
      <c r="C2979" t="s">
        <v>6483</v>
      </c>
      <c r="D2979" t="s">
        <v>6484</v>
      </c>
      <c r="E2979">
        <v>173.7</v>
      </c>
    </row>
    <row r="2980" spans="1:10" x14ac:dyDescent="0.25">
      <c r="A2980" t="s">
        <v>311</v>
      </c>
      <c r="B2980">
        <v>3038</v>
      </c>
      <c r="C2980" t="s">
        <v>664</v>
      </c>
      <c r="D2980" t="s">
        <v>665</v>
      </c>
      <c r="E2980">
        <v>173.17</v>
      </c>
    </row>
    <row r="2981" spans="1:10" x14ac:dyDescent="0.25">
      <c r="A2981" t="s">
        <v>311</v>
      </c>
      <c r="B2981">
        <v>3039</v>
      </c>
      <c r="C2981" t="s">
        <v>1493</v>
      </c>
      <c r="D2981" t="s">
        <v>1494</v>
      </c>
      <c r="E2981">
        <v>173.357</v>
      </c>
    </row>
    <row r="2982" spans="1:10" x14ac:dyDescent="0.25">
      <c r="A2982" t="s">
        <v>311</v>
      </c>
      <c r="B2982">
        <v>3040</v>
      </c>
      <c r="C2982" t="s">
        <v>4271</v>
      </c>
      <c r="D2982" t="s">
        <v>4272</v>
      </c>
      <c r="E2982">
        <v>184.1387</v>
      </c>
    </row>
    <row r="2983" spans="1:10" x14ac:dyDescent="0.25">
      <c r="A2983" t="s">
        <v>309</v>
      </c>
      <c r="B2983">
        <v>3041</v>
      </c>
      <c r="C2983" t="s">
        <v>3371</v>
      </c>
      <c r="D2983" t="s">
        <v>3372</v>
      </c>
      <c r="E2983">
        <v>184.13290000000001</v>
      </c>
    </row>
    <row r="2984" spans="1:10" x14ac:dyDescent="0.25">
      <c r="A2984" t="s">
        <v>311</v>
      </c>
      <c r="B2984">
        <v>3042</v>
      </c>
      <c r="C2984" t="s">
        <v>1780</v>
      </c>
      <c r="D2984" t="s">
        <v>1781</v>
      </c>
      <c r="E2984">
        <v>184.1259</v>
      </c>
    </row>
    <row r="2985" spans="1:10" x14ac:dyDescent="0.25">
      <c r="A2985" t="s">
        <v>311</v>
      </c>
      <c r="B2985">
        <v>3043</v>
      </c>
      <c r="C2985" t="s">
        <v>7307</v>
      </c>
      <c r="D2985" s="1" t="s">
        <v>15523</v>
      </c>
      <c r="E2985">
        <v>172.72300000000001</v>
      </c>
      <c r="F2985">
        <v>175.10499999999999</v>
      </c>
      <c r="G2985">
        <v>175.3</v>
      </c>
      <c r="H2985">
        <v>177.16499999999999</v>
      </c>
      <c r="I2985">
        <v>178.39099999999999</v>
      </c>
      <c r="J2985">
        <v>181.27</v>
      </c>
    </row>
    <row r="2986" spans="1:10" x14ac:dyDescent="0.25">
      <c r="A2986" t="s">
        <v>311</v>
      </c>
      <c r="B2986">
        <v>3044</v>
      </c>
      <c r="C2986" t="s">
        <v>385</v>
      </c>
      <c r="D2986" t="s">
        <v>386</v>
      </c>
    </row>
    <row r="2987" spans="1:10" x14ac:dyDescent="0.25">
      <c r="A2987" t="s">
        <v>311</v>
      </c>
      <c r="B2987">
        <v>3045</v>
      </c>
      <c r="C2987" t="s">
        <v>2180</v>
      </c>
      <c r="D2987" t="s">
        <v>2181</v>
      </c>
    </row>
    <row r="2988" spans="1:10" x14ac:dyDescent="0.25">
      <c r="A2988" t="s">
        <v>311</v>
      </c>
      <c r="B2988">
        <v>3046</v>
      </c>
      <c r="C2988" t="s">
        <v>2220</v>
      </c>
      <c r="D2988" t="s">
        <v>2221</v>
      </c>
    </row>
    <row r="2989" spans="1:10" x14ac:dyDescent="0.25">
      <c r="A2989" t="s">
        <v>311</v>
      </c>
      <c r="B2989">
        <v>3047</v>
      </c>
      <c r="C2989" t="s">
        <v>2890</v>
      </c>
      <c r="D2989" t="s">
        <v>2891</v>
      </c>
    </row>
    <row r="2990" spans="1:10" x14ac:dyDescent="0.25">
      <c r="A2990" t="s">
        <v>311</v>
      </c>
      <c r="B2990">
        <v>3048</v>
      </c>
      <c r="C2990" t="s">
        <v>2962</v>
      </c>
      <c r="D2990" t="s">
        <v>2963</v>
      </c>
    </row>
    <row r="2991" spans="1:10" x14ac:dyDescent="0.25">
      <c r="A2991" t="s">
        <v>311</v>
      </c>
      <c r="B2991">
        <v>3049</v>
      </c>
      <c r="C2991" t="s">
        <v>3816</v>
      </c>
      <c r="D2991" t="s">
        <v>3817</v>
      </c>
    </row>
    <row r="2992" spans="1:10" x14ac:dyDescent="0.25">
      <c r="A2992" t="s">
        <v>311</v>
      </c>
      <c r="B2992">
        <v>3050</v>
      </c>
      <c r="C2992" t="s">
        <v>3864</v>
      </c>
      <c r="D2992" t="s">
        <v>3865</v>
      </c>
    </row>
    <row r="2993" spans="1:11" x14ac:dyDescent="0.25">
      <c r="A2993" t="s">
        <v>311</v>
      </c>
      <c r="B2993">
        <v>3051</v>
      </c>
      <c r="C2993" t="s">
        <v>4204</v>
      </c>
      <c r="D2993" t="s">
        <v>4205</v>
      </c>
    </row>
    <row r="2994" spans="1:11" x14ac:dyDescent="0.25">
      <c r="A2994" t="s">
        <v>311</v>
      </c>
      <c r="B2994">
        <v>3052</v>
      </c>
      <c r="C2994" t="s">
        <v>4636</v>
      </c>
      <c r="D2994" t="s">
        <v>4637</v>
      </c>
    </row>
    <row r="2995" spans="1:11" x14ac:dyDescent="0.25">
      <c r="A2995" t="s">
        <v>311</v>
      </c>
      <c r="B2995">
        <v>3053</v>
      </c>
      <c r="C2995" t="s">
        <v>4654</v>
      </c>
      <c r="D2995" t="s">
        <v>4655</v>
      </c>
    </row>
    <row r="2996" spans="1:11" x14ac:dyDescent="0.25">
      <c r="A2996" t="s">
        <v>311</v>
      </c>
      <c r="B2996">
        <v>3054</v>
      </c>
      <c r="C2996" t="s">
        <v>4622</v>
      </c>
      <c r="D2996" t="s">
        <v>4623</v>
      </c>
    </row>
    <row r="2997" spans="1:11" x14ac:dyDescent="0.25">
      <c r="A2997" t="s">
        <v>311</v>
      </c>
      <c r="B2997">
        <v>3055</v>
      </c>
      <c r="C2997" t="s">
        <v>4620</v>
      </c>
      <c r="D2997" t="s">
        <v>4621</v>
      </c>
    </row>
    <row r="2998" spans="1:11" x14ac:dyDescent="0.25">
      <c r="A2998" t="s">
        <v>315</v>
      </c>
      <c r="B2998">
        <v>3056</v>
      </c>
      <c r="C2998" t="s">
        <v>4624</v>
      </c>
      <c r="D2998" t="s">
        <v>4625</v>
      </c>
    </row>
    <row r="2999" spans="1:11" x14ac:dyDescent="0.25">
      <c r="A2999" t="s">
        <v>311</v>
      </c>
      <c r="B2999">
        <v>3057</v>
      </c>
      <c r="C2999" t="s">
        <v>5540</v>
      </c>
      <c r="D2999" t="s">
        <v>5541</v>
      </c>
    </row>
    <row r="3000" spans="1:11" x14ac:dyDescent="0.25">
      <c r="A3000" t="s">
        <v>311</v>
      </c>
      <c r="B3000">
        <v>3058</v>
      </c>
      <c r="C3000" t="s">
        <v>5629</v>
      </c>
      <c r="D3000" t="s">
        <v>5630</v>
      </c>
    </row>
    <row r="3001" spans="1:11" x14ac:dyDescent="0.25">
      <c r="A3001" t="s">
        <v>311</v>
      </c>
      <c r="B3001">
        <v>3059</v>
      </c>
      <c r="C3001" t="s">
        <v>7229</v>
      </c>
      <c r="D3001" t="s">
        <v>7230</v>
      </c>
    </row>
    <row r="3002" spans="1:11" x14ac:dyDescent="0.25">
      <c r="A3002" t="s">
        <v>311</v>
      </c>
      <c r="B3002">
        <v>3060</v>
      </c>
      <c r="C3002" t="s">
        <v>7616</v>
      </c>
      <c r="D3002" t="s">
        <v>7617</v>
      </c>
    </row>
    <row r="3003" spans="1:11" x14ac:dyDescent="0.25">
      <c r="A3003" t="s">
        <v>311</v>
      </c>
      <c r="B3003">
        <v>3061</v>
      </c>
      <c r="C3003" t="s">
        <v>7997</v>
      </c>
      <c r="D3003" t="s">
        <v>7998</v>
      </c>
    </row>
    <row r="3004" spans="1:11" x14ac:dyDescent="0.25">
      <c r="A3004" t="s">
        <v>309</v>
      </c>
      <c r="B3004">
        <v>3062</v>
      </c>
      <c r="C3004" t="s">
        <v>2711</v>
      </c>
      <c r="D3004" t="s">
        <v>2712</v>
      </c>
      <c r="E3004">
        <v>172.22499999999999</v>
      </c>
    </row>
    <row r="3005" spans="1:11" x14ac:dyDescent="0.25">
      <c r="A3005" t="s">
        <v>311</v>
      </c>
      <c r="B3005">
        <v>3063</v>
      </c>
      <c r="C3005" t="s">
        <v>1177</v>
      </c>
      <c r="D3005" t="s">
        <v>1178</v>
      </c>
      <c r="E3005">
        <v>172.27</v>
      </c>
      <c r="F3005">
        <v>177.28</v>
      </c>
    </row>
    <row r="3006" spans="1:11" x14ac:dyDescent="0.25">
      <c r="A3006" t="s">
        <v>311</v>
      </c>
      <c r="B3006">
        <v>3064</v>
      </c>
      <c r="C3006" t="s">
        <v>6506</v>
      </c>
      <c r="D3006" t="s">
        <v>6507</v>
      </c>
      <c r="E3006">
        <v>173.31</v>
      </c>
      <c r="F3006">
        <v>173.45</v>
      </c>
    </row>
    <row r="3007" spans="1:11" x14ac:dyDescent="0.25">
      <c r="A3007" t="s">
        <v>309</v>
      </c>
      <c r="B3007">
        <v>3065</v>
      </c>
      <c r="C3007" t="s">
        <v>3723</v>
      </c>
      <c r="D3007" t="s">
        <v>3724</v>
      </c>
      <c r="E3007">
        <v>131.11099999999999</v>
      </c>
      <c r="F3007">
        <v>131.11199999999999</v>
      </c>
      <c r="G3007">
        <v>131.16999999999999</v>
      </c>
      <c r="H3007">
        <v>131.19999999999999</v>
      </c>
      <c r="I3007">
        <v>131.203</v>
      </c>
      <c r="J3007">
        <v>131.20599999999999</v>
      </c>
      <c r="K3007">
        <v>184.1866</v>
      </c>
    </row>
    <row r="3008" spans="1:11" x14ac:dyDescent="0.25">
      <c r="A3008" t="s">
        <v>309</v>
      </c>
      <c r="B3008">
        <v>3066</v>
      </c>
      <c r="C3008" t="s">
        <v>4354</v>
      </c>
      <c r="D3008" t="s">
        <v>4355</v>
      </c>
    </row>
    <row r="3009" spans="1:7" x14ac:dyDescent="0.25">
      <c r="A3009" t="s">
        <v>311</v>
      </c>
      <c r="B3009">
        <v>3067</v>
      </c>
      <c r="C3009" t="s">
        <v>5948</v>
      </c>
      <c r="D3009" t="s">
        <v>5949</v>
      </c>
      <c r="E3009">
        <v>172.86699999999999</v>
      </c>
    </row>
    <row r="3010" spans="1:7" x14ac:dyDescent="0.25">
      <c r="A3010" t="s">
        <v>311</v>
      </c>
      <c r="B3010">
        <v>3068</v>
      </c>
      <c r="C3010" t="s">
        <v>6230</v>
      </c>
      <c r="D3010" t="s">
        <v>6231</v>
      </c>
      <c r="E3010">
        <v>173.357</v>
      </c>
    </row>
    <row r="3011" spans="1:7" x14ac:dyDescent="0.25">
      <c r="A3011" t="s">
        <v>311</v>
      </c>
      <c r="B3011">
        <v>3069</v>
      </c>
      <c r="C3011" t="s">
        <v>4331</v>
      </c>
      <c r="D3011" t="s">
        <v>4332</v>
      </c>
      <c r="E3011">
        <v>184.1063</v>
      </c>
    </row>
    <row r="3012" spans="1:7" x14ac:dyDescent="0.25">
      <c r="A3012" t="s">
        <v>311</v>
      </c>
      <c r="B3012">
        <v>3070</v>
      </c>
      <c r="C3012" t="s">
        <v>3922</v>
      </c>
      <c r="D3012" t="s">
        <v>3923</v>
      </c>
      <c r="E3012">
        <v>184.13720000000001</v>
      </c>
    </row>
    <row r="3013" spans="1:7" x14ac:dyDescent="0.25">
      <c r="A3013" t="s">
        <v>311</v>
      </c>
      <c r="B3013">
        <v>3071</v>
      </c>
      <c r="C3013" t="s">
        <v>1882</v>
      </c>
      <c r="D3013" t="s">
        <v>1883</v>
      </c>
      <c r="E3013">
        <v>172.809</v>
      </c>
    </row>
    <row r="3014" spans="1:7" x14ac:dyDescent="0.25">
      <c r="A3014" t="s">
        <v>311</v>
      </c>
      <c r="B3014">
        <v>3072</v>
      </c>
      <c r="C3014" t="s">
        <v>701</v>
      </c>
      <c r="D3014" t="s">
        <v>702</v>
      </c>
      <c r="E3014">
        <v>73.849999999999994</v>
      </c>
    </row>
    <row r="3015" spans="1:7" x14ac:dyDescent="0.25">
      <c r="A3015" t="s">
        <v>309</v>
      </c>
      <c r="B3015">
        <v>3073</v>
      </c>
      <c r="C3015" t="s">
        <v>1838</v>
      </c>
      <c r="D3015" t="s">
        <v>1839</v>
      </c>
      <c r="E3015">
        <v>73.275000000000006</v>
      </c>
    </row>
    <row r="3016" spans="1:7" x14ac:dyDescent="0.25">
      <c r="A3016" t="s">
        <v>311</v>
      </c>
      <c r="B3016">
        <v>3074</v>
      </c>
      <c r="C3016" t="s">
        <v>6626</v>
      </c>
      <c r="D3016" t="s">
        <v>6627</v>
      </c>
      <c r="E3016">
        <v>73.849999999999994</v>
      </c>
    </row>
    <row r="3017" spans="1:7" x14ac:dyDescent="0.25">
      <c r="A3017" t="s">
        <v>311</v>
      </c>
      <c r="B3017">
        <v>3075</v>
      </c>
      <c r="C3017" t="s">
        <v>7472</v>
      </c>
      <c r="D3017" t="s">
        <v>7473</v>
      </c>
      <c r="E3017">
        <v>73.849999999999994</v>
      </c>
    </row>
    <row r="3018" spans="1:7" x14ac:dyDescent="0.25">
      <c r="A3018" t="s">
        <v>311</v>
      </c>
      <c r="B3018">
        <v>3076</v>
      </c>
      <c r="C3018" t="s">
        <v>8078</v>
      </c>
      <c r="D3018" t="s">
        <v>8079</v>
      </c>
      <c r="E3018">
        <v>73.275000000000006</v>
      </c>
      <c r="F3018">
        <v>73.295000000000002</v>
      </c>
      <c r="G3018">
        <v>73.314999999999998</v>
      </c>
    </row>
    <row r="3019" spans="1:7" x14ac:dyDescent="0.25">
      <c r="A3019" t="s">
        <v>311</v>
      </c>
      <c r="B3019">
        <v>3077</v>
      </c>
      <c r="C3019" t="s">
        <v>6052</v>
      </c>
      <c r="D3019" t="s">
        <v>6053</v>
      </c>
      <c r="E3019">
        <v>173.36799999999999</v>
      </c>
      <c r="F3019">
        <v>184.15629999999999</v>
      </c>
    </row>
    <row r="3020" spans="1:7" x14ac:dyDescent="0.25">
      <c r="A3020" t="s">
        <v>311</v>
      </c>
      <c r="B3020">
        <v>3078</v>
      </c>
      <c r="C3020" t="s">
        <v>811</v>
      </c>
      <c r="D3020" t="s">
        <v>812</v>
      </c>
      <c r="E3020">
        <v>172.10499999999999</v>
      </c>
    </row>
    <row r="3021" spans="1:7" x14ac:dyDescent="0.25">
      <c r="A3021" t="s">
        <v>311</v>
      </c>
      <c r="B3021">
        <v>3079</v>
      </c>
      <c r="C3021" t="s">
        <v>1866</v>
      </c>
      <c r="D3021" t="s">
        <v>1867</v>
      </c>
      <c r="E3021">
        <v>172.61500000000001</v>
      </c>
    </row>
    <row r="3022" spans="1:7" x14ac:dyDescent="0.25">
      <c r="A3022" t="s">
        <v>309</v>
      </c>
      <c r="B3022">
        <v>3080</v>
      </c>
      <c r="C3022" t="s">
        <v>879</v>
      </c>
      <c r="D3022" t="s">
        <v>880</v>
      </c>
      <c r="E3022">
        <v>172.51</v>
      </c>
    </row>
    <row r="3023" spans="1:7" x14ac:dyDescent="0.25">
      <c r="A3023" t="s">
        <v>311</v>
      </c>
      <c r="B3023">
        <v>3081</v>
      </c>
      <c r="C3023" t="s">
        <v>5671</v>
      </c>
      <c r="D3023" t="s">
        <v>5672</v>
      </c>
      <c r="E3023">
        <v>172.61500000000001</v>
      </c>
    </row>
    <row r="3024" spans="1:7" x14ac:dyDescent="0.25">
      <c r="A3024" t="s">
        <v>311</v>
      </c>
      <c r="B3024">
        <v>3082</v>
      </c>
      <c r="C3024" t="s">
        <v>6226</v>
      </c>
      <c r="D3024" t="s">
        <v>6227</v>
      </c>
      <c r="E3024">
        <v>172.61500000000001</v>
      </c>
    </row>
    <row r="3025" spans="1:9" x14ac:dyDescent="0.25">
      <c r="A3025" t="s">
        <v>311</v>
      </c>
      <c r="B3025">
        <v>3083</v>
      </c>
      <c r="C3025" t="s">
        <v>6478</v>
      </c>
      <c r="D3025" t="s">
        <v>6479</v>
      </c>
      <c r="E3025">
        <v>172.886</v>
      </c>
      <c r="F3025">
        <v>178.37100000000001</v>
      </c>
    </row>
    <row r="3026" spans="1:9" x14ac:dyDescent="0.25">
      <c r="A3026" t="s">
        <v>311</v>
      </c>
      <c r="B3026">
        <v>3084</v>
      </c>
      <c r="C3026" t="s">
        <v>7350</v>
      </c>
      <c r="D3026" t="s">
        <v>7351</v>
      </c>
      <c r="E3026">
        <v>172.892</v>
      </c>
      <c r="F3026">
        <v>175.10499999999999</v>
      </c>
    </row>
    <row r="3027" spans="1:9" x14ac:dyDescent="0.25">
      <c r="A3027" t="s">
        <v>311</v>
      </c>
      <c r="B3027">
        <v>3085</v>
      </c>
      <c r="C3027" t="s">
        <v>7356</v>
      </c>
      <c r="D3027" t="s">
        <v>7357</v>
      </c>
      <c r="E3027">
        <v>172.892</v>
      </c>
      <c r="F3027">
        <v>175.10499999999999</v>
      </c>
    </row>
    <row r="3028" spans="1:9" x14ac:dyDescent="0.25">
      <c r="A3028" t="s">
        <v>311</v>
      </c>
      <c r="B3028">
        <v>3086</v>
      </c>
      <c r="C3028" t="s">
        <v>7602</v>
      </c>
      <c r="D3028" t="s">
        <v>7603</v>
      </c>
      <c r="E3028">
        <v>172.71</v>
      </c>
    </row>
    <row r="3029" spans="1:9" x14ac:dyDescent="0.25">
      <c r="A3029" t="s">
        <v>319</v>
      </c>
      <c r="B3029">
        <v>3087</v>
      </c>
      <c r="C3029" t="s">
        <v>3016</v>
      </c>
      <c r="D3029" t="s">
        <v>3017</v>
      </c>
      <c r="E3029">
        <v>81.3</v>
      </c>
    </row>
    <row r="3030" spans="1:9" x14ac:dyDescent="0.25">
      <c r="A3030" t="s">
        <v>319</v>
      </c>
      <c r="B3030">
        <v>3088</v>
      </c>
      <c r="C3030" t="s">
        <v>3014</v>
      </c>
      <c r="D3030" t="s">
        <v>3015</v>
      </c>
      <c r="E3030">
        <v>81.3</v>
      </c>
    </row>
    <row r="3031" spans="1:9" x14ac:dyDescent="0.25">
      <c r="A3031" t="s">
        <v>319</v>
      </c>
      <c r="B3031">
        <v>3089</v>
      </c>
      <c r="C3031" t="s">
        <v>3032</v>
      </c>
      <c r="D3031" s="1" t="s">
        <v>15492</v>
      </c>
      <c r="E3031">
        <v>81.099999999999994</v>
      </c>
      <c r="F3031">
        <v>81.3</v>
      </c>
    </row>
    <row r="3032" spans="1:9" x14ac:dyDescent="0.25">
      <c r="A3032" t="s">
        <v>319</v>
      </c>
      <c r="B3032">
        <v>3090</v>
      </c>
      <c r="C3032" t="s">
        <v>3033</v>
      </c>
      <c r="D3032" t="s">
        <v>3034</v>
      </c>
      <c r="E3032">
        <v>81.099999999999994</v>
      </c>
      <c r="F3032">
        <v>81.3</v>
      </c>
    </row>
    <row r="3033" spans="1:9" x14ac:dyDescent="0.25">
      <c r="A3033" t="s">
        <v>319</v>
      </c>
      <c r="B3033">
        <v>3091</v>
      </c>
      <c r="C3033" t="s">
        <v>3030</v>
      </c>
      <c r="D3033" t="s">
        <v>3031</v>
      </c>
      <c r="E3033">
        <v>74.130399999999995</v>
      </c>
      <c r="F3033">
        <v>74.230400000000003</v>
      </c>
      <c r="G3033">
        <v>81.099999999999994</v>
      </c>
      <c r="H3033">
        <v>81.3</v>
      </c>
      <c r="I3033">
        <v>82.304000000000002</v>
      </c>
    </row>
    <row r="3034" spans="1:9" x14ac:dyDescent="0.25">
      <c r="A3034" t="s">
        <v>319</v>
      </c>
      <c r="B3034">
        <v>3092</v>
      </c>
      <c r="C3034" t="s">
        <v>3035</v>
      </c>
      <c r="D3034" t="s">
        <v>3036</v>
      </c>
      <c r="E3034">
        <v>81.099999999999994</v>
      </c>
      <c r="F3034">
        <v>81.3</v>
      </c>
    </row>
    <row r="3035" spans="1:9" x14ac:dyDescent="0.25">
      <c r="A3035" t="s">
        <v>311</v>
      </c>
      <c r="B3035">
        <v>3093</v>
      </c>
      <c r="C3035" t="s">
        <v>2246</v>
      </c>
      <c r="D3035" t="s">
        <v>2247</v>
      </c>
      <c r="E3035">
        <v>173.6</v>
      </c>
      <c r="F3035">
        <v>176.17</v>
      </c>
    </row>
    <row r="3036" spans="1:9" x14ac:dyDescent="0.25">
      <c r="A3036" t="s">
        <v>311</v>
      </c>
      <c r="B3036">
        <v>3094</v>
      </c>
      <c r="C3036" t="s">
        <v>2994</v>
      </c>
      <c r="D3036" t="s">
        <v>2995</v>
      </c>
      <c r="E3036">
        <v>172.864</v>
      </c>
      <c r="F3036">
        <v>178.34800000000001</v>
      </c>
    </row>
    <row r="3037" spans="1:9" x14ac:dyDescent="0.25">
      <c r="A3037" t="s">
        <v>311</v>
      </c>
      <c r="B3037">
        <v>3095</v>
      </c>
      <c r="C3037" t="s">
        <v>5546</v>
      </c>
      <c r="D3037" t="s">
        <v>5547</v>
      </c>
      <c r="E3037">
        <v>172.21</v>
      </c>
      <c r="F3037">
        <v>178.37700000000001</v>
      </c>
    </row>
    <row r="3038" spans="1:9" x14ac:dyDescent="0.25">
      <c r="A3038" t="s">
        <v>311</v>
      </c>
      <c r="B3038">
        <v>3096</v>
      </c>
      <c r="C3038" t="s">
        <v>689</v>
      </c>
      <c r="D3038" t="s">
        <v>690</v>
      </c>
      <c r="E3038">
        <v>184.15880000000001</v>
      </c>
    </row>
    <row r="3039" spans="1:9" x14ac:dyDescent="0.25">
      <c r="A3039" t="s">
        <v>311</v>
      </c>
      <c r="B3039">
        <v>3097</v>
      </c>
      <c r="C3039" t="s">
        <v>757</v>
      </c>
      <c r="D3039" t="s">
        <v>758</v>
      </c>
      <c r="E3039">
        <v>182.1</v>
      </c>
    </row>
    <row r="3040" spans="1:9" x14ac:dyDescent="0.25">
      <c r="A3040" t="s">
        <v>311</v>
      </c>
      <c r="B3040">
        <v>3101</v>
      </c>
      <c r="C3040" t="s">
        <v>893</v>
      </c>
      <c r="D3040" t="s">
        <v>894</v>
      </c>
      <c r="E3040">
        <v>182.2</v>
      </c>
    </row>
    <row r="3041" spans="1:5" x14ac:dyDescent="0.25">
      <c r="A3041" t="s">
        <v>311</v>
      </c>
      <c r="B3041">
        <v>3106</v>
      </c>
      <c r="C3041" t="s">
        <v>1062</v>
      </c>
      <c r="D3041" t="s">
        <v>1063</v>
      </c>
      <c r="E3041">
        <v>172.51</v>
      </c>
    </row>
    <row r="3042" spans="1:5" x14ac:dyDescent="0.25">
      <c r="A3042" t="s">
        <v>311</v>
      </c>
      <c r="B3042">
        <v>3112</v>
      </c>
      <c r="C3042" t="s">
        <v>5528</v>
      </c>
      <c r="D3042" t="s">
        <v>5529</v>
      </c>
      <c r="E3042">
        <v>172.73599999999999</v>
      </c>
    </row>
    <row r="3043" spans="1:5" x14ac:dyDescent="0.25">
      <c r="A3043" t="s">
        <v>311</v>
      </c>
      <c r="B3043">
        <v>3113</v>
      </c>
      <c r="C3043" t="s">
        <v>6110</v>
      </c>
      <c r="D3043" t="s">
        <v>6111</v>
      </c>
      <c r="E3043">
        <v>172.73599999999999</v>
      </c>
    </row>
    <row r="3044" spans="1:5" x14ac:dyDescent="0.25">
      <c r="A3044" t="s">
        <v>311</v>
      </c>
      <c r="B3044">
        <v>3114</v>
      </c>
      <c r="C3044" t="s">
        <v>1618</v>
      </c>
      <c r="D3044" t="s">
        <v>1619</v>
      </c>
      <c r="E3044">
        <v>182.2</v>
      </c>
    </row>
    <row r="3045" spans="1:5" x14ac:dyDescent="0.25">
      <c r="A3045" t="s">
        <v>311</v>
      </c>
      <c r="B3045">
        <v>3115</v>
      </c>
      <c r="C3045" t="s">
        <v>1738</v>
      </c>
      <c r="D3045" t="s">
        <v>1739</v>
      </c>
      <c r="E3045">
        <v>182.2</v>
      </c>
    </row>
    <row r="3046" spans="1:5" x14ac:dyDescent="0.25">
      <c r="A3046" t="s">
        <v>311</v>
      </c>
      <c r="B3046">
        <v>3116</v>
      </c>
      <c r="C3046" t="s">
        <v>1742</v>
      </c>
      <c r="D3046" t="s">
        <v>1743</v>
      </c>
      <c r="E3046">
        <v>182.2</v>
      </c>
    </row>
    <row r="3047" spans="1:5" x14ac:dyDescent="0.25">
      <c r="A3047" t="s">
        <v>311</v>
      </c>
      <c r="B3047">
        <v>3119</v>
      </c>
      <c r="C3047" t="s">
        <v>1816</v>
      </c>
      <c r="D3047" t="s">
        <v>1817</v>
      </c>
      <c r="E3047">
        <v>182.2</v>
      </c>
    </row>
    <row r="3048" spans="1:5" x14ac:dyDescent="0.25">
      <c r="A3048" t="s">
        <v>311</v>
      </c>
      <c r="B3048">
        <v>3125</v>
      </c>
      <c r="C3048" t="s">
        <v>2211</v>
      </c>
      <c r="D3048" s="1" t="s">
        <v>15527</v>
      </c>
      <c r="E3048">
        <v>172.51</v>
      </c>
    </row>
    <row r="3049" spans="1:5" x14ac:dyDescent="0.25">
      <c r="A3049" t="s">
        <v>311</v>
      </c>
      <c r="B3049">
        <v>3134</v>
      </c>
      <c r="C3049" t="s">
        <v>3065</v>
      </c>
      <c r="D3049" t="s">
        <v>3066</v>
      </c>
      <c r="E3049">
        <v>184.12960000000001</v>
      </c>
    </row>
    <row r="3050" spans="1:5" x14ac:dyDescent="0.25">
      <c r="A3050" t="s">
        <v>311</v>
      </c>
      <c r="B3050">
        <v>3137</v>
      </c>
      <c r="C3050" t="s">
        <v>3104</v>
      </c>
      <c r="D3050" t="s">
        <v>3105</v>
      </c>
      <c r="E3050">
        <v>172.51</v>
      </c>
    </row>
    <row r="3051" spans="1:5" x14ac:dyDescent="0.25">
      <c r="A3051" t="s">
        <v>311</v>
      </c>
      <c r="B3051">
        <v>3141</v>
      </c>
      <c r="C3051" t="s">
        <v>3226</v>
      </c>
      <c r="D3051" t="s">
        <v>3227</v>
      </c>
      <c r="E3051">
        <v>184.1317</v>
      </c>
    </row>
    <row r="3052" spans="1:5" x14ac:dyDescent="0.25">
      <c r="A3052" t="s">
        <v>311</v>
      </c>
      <c r="B3052">
        <v>3146</v>
      </c>
      <c r="C3052" t="s">
        <v>3393</v>
      </c>
      <c r="D3052" t="s">
        <v>3394</v>
      </c>
      <c r="E3052">
        <v>182.2</v>
      </c>
    </row>
    <row r="3053" spans="1:5" x14ac:dyDescent="0.25">
      <c r="A3053" t="s">
        <v>311</v>
      </c>
      <c r="B3053">
        <v>3147</v>
      </c>
      <c r="C3053" t="s">
        <v>3395</v>
      </c>
      <c r="D3053" t="s">
        <v>3396</v>
      </c>
      <c r="E3053">
        <v>182.2</v>
      </c>
    </row>
    <row r="3054" spans="1:5" x14ac:dyDescent="0.25">
      <c r="A3054" t="s">
        <v>311</v>
      </c>
      <c r="B3054">
        <v>3148</v>
      </c>
      <c r="C3054" t="s">
        <v>3401</v>
      </c>
      <c r="D3054" t="s">
        <v>3402</v>
      </c>
      <c r="E3054">
        <v>182.2</v>
      </c>
    </row>
    <row r="3055" spans="1:5" x14ac:dyDescent="0.25">
      <c r="A3055" t="s">
        <v>311</v>
      </c>
      <c r="B3055">
        <v>3150</v>
      </c>
      <c r="C3055" t="s">
        <v>3435</v>
      </c>
      <c r="D3055" t="s">
        <v>3436</v>
      </c>
      <c r="E3055">
        <v>172.51</v>
      </c>
    </row>
    <row r="3056" spans="1:5" x14ac:dyDescent="0.25">
      <c r="A3056" t="s">
        <v>309</v>
      </c>
      <c r="B3056">
        <v>3151</v>
      </c>
      <c r="C3056" t="s">
        <v>3441</v>
      </c>
      <c r="D3056" t="s">
        <v>3442</v>
      </c>
      <c r="E3056">
        <v>182.2</v>
      </c>
    </row>
    <row r="3057" spans="1:30" x14ac:dyDescent="0.25">
      <c r="A3057" t="s">
        <v>311</v>
      </c>
      <c r="B3057">
        <v>3154</v>
      </c>
      <c r="C3057" t="s">
        <v>3912</v>
      </c>
      <c r="D3057" t="s">
        <v>3913</v>
      </c>
      <c r="E3057">
        <v>182.2</v>
      </c>
    </row>
    <row r="3058" spans="1:30" x14ac:dyDescent="0.25">
      <c r="A3058" t="s">
        <v>311</v>
      </c>
      <c r="B3058">
        <v>3158</v>
      </c>
      <c r="C3058" t="s">
        <v>4305</v>
      </c>
      <c r="D3058" t="s">
        <v>4306</v>
      </c>
      <c r="E3058">
        <v>182.2</v>
      </c>
    </row>
    <row r="3059" spans="1:30" x14ac:dyDescent="0.25">
      <c r="A3059" t="s">
        <v>311</v>
      </c>
      <c r="B3059">
        <v>3159</v>
      </c>
      <c r="C3059" t="s">
        <v>4307</v>
      </c>
      <c r="D3059" t="s">
        <v>4308</v>
      </c>
      <c r="E3059">
        <v>182.2</v>
      </c>
    </row>
    <row r="3060" spans="1:30" x14ac:dyDescent="0.25">
      <c r="A3060" t="s">
        <v>311</v>
      </c>
      <c r="B3060">
        <v>3163</v>
      </c>
      <c r="C3060" t="s">
        <v>4344</v>
      </c>
      <c r="D3060" t="s">
        <v>4345</v>
      </c>
      <c r="E3060">
        <v>145.11500000000001</v>
      </c>
      <c r="F3060">
        <v>145.125</v>
      </c>
      <c r="G3060">
        <v>145.13</v>
      </c>
      <c r="H3060">
        <v>145.13399999999999</v>
      </c>
      <c r="I3060">
        <v>145.13499999999999</v>
      </c>
      <c r="J3060">
        <v>145.13999999999999</v>
      </c>
      <c r="K3060">
        <v>145.14500000000001</v>
      </c>
      <c r="L3060">
        <v>145.16999999999999</v>
      </c>
      <c r="M3060">
        <v>145.17500000000001</v>
      </c>
      <c r="N3060">
        <v>145.185</v>
      </c>
      <c r="O3060">
        <v>145.19</v>
      </c>
      <c r="P3060">
        <v>146.114</v>
      </c>
      <c r="Q3060">
        <v>146.12</v>
      </c>
      <c r="R3060">
        <v>146.18700000000001</v>
      </c>
      <c r="S3060">
        <v>150.14099999999999</v>
      </c>
      <c r="T3060">
        <v>150.161</v>
      </c>
      <c r="U3060">
        <v>155.12</v>
      </c>
      <c r="V3060">
        <v>155.13</v>
      </c>
      <c r="W3060">
        <v>155.16999999999999</v>
      </c>
      <c r="X3060">
        <v>155.191</v>
      </c>
      <c r="Y3060">
        <v>155.19399999999999</v>
      </c>
      <c r="Z3060">
        <v>155.19999999999999</v>
      </c>
      <c r="AA3060">
        <v>169.11500000000001</v>
      </c>
      <c r="AB3060">
        <v>169.14</v>
      </c>
      <c r="AC3060">
        <v>169.15</v>
      </c>
      <c r="AD3060">
        <v>182.2</v>
      </c>
    </row>
    <row r="3061" spans="1:30" x14ac:dyDescent="0.25">
      <c r="A3061" t="s">
        <v>311</v>
      </c>
      <c r="B3061">
        <v>3167</v>
      </c>
      <c r="C3061" t="s">
        <v>4358</v>
      </c>
      <c r="D3061" s="1" t="s">
        <v>15560</v>
      </c>
      <c r="E3061">
        <v>172.51</v>
      </c>
    </row>
    <row r="3062" spans="1:30" x14ac:dyDescent="0.25">
      <c r="A3062" t="s">
        <v>309</v>
      </c>
      <c r="B3062">
        <v>3168</v>
      </c>
      <c r="C3062" t="s">
        <v>4381</v>
      </c>
      <c r="D3062" t="s">
        <v>4382</v>
      </c>
      <c r="E3062">
        <v>182.2</v>
      </c>
    </row>
    <row r="3063" spans="1:30" x14ac:dyDescent="0.25">
      <c r="A3063" t="s">
        <v>309</v>
      </c>
      <c r="B3063">
        <v>3169</v>
      </c>
      <c r="C3063" t="s">
        <v>4383</v>
      </c>
      <c r="D3063" t="s">
        <v>4384</v>
      </c>
      <c r="E3063">
        <v>146.18700000000001</v>
      </c>
      <c r="F3063">
        <v>150.14099999999999</v>
      </c>
      <c r="G3063">
        <v>150.161</v>
      </c>
      <c r="H3063">
        <v>169.11500000000001</v>
      </c>
      <c r="I3063">
        <v>169.14</v>
      </c>
      <c r="J3063">
        <v>169.15</v>
      </c>
      <c r="K3063">
        <v>182.2</v>
      </c>
    </row>
    <row r="3064" spans="1:30" x14ac:dyDescent="0.25">
      <c r="A3064" t="s">
        <v>311</v>
      </c>
      <c r="B3064">
        <v>3171</v>
      </c>
      <c r="C3064" t="s">
        <v>5486</v>
      </c>
      <c r="D3064" t="s">
        <v>5487</v>
      </c>
      <c r="E3064">
        <v>172.51</v>
      </c>
    </row>
    <row r="3065" spans="1:30" x14ac:dyDescent="0.25">
      <c r="A3065" t="s">
        <v>311</v>
      </c>
      <c r="B3065">
        <v>3176</v>
      </c>
      <c r="C3065" t="s">
        <v>5593</v>
      </c>
      <c r="D3065" t="s">
        <v>5594</v>
      </c>
      <c r="E3065">
        <v>172.51</v>
      </c>
    </row>
    <row r="3066" spans="1:30" x14ac:dyDescent="0.25">
      <c r="A3066" t="s">
        <v>311</v>
      </c>
      <c r="B3066">
        <v>3178</v>
      </c>
      <c r="C3066" t="s">
        <v>5605</v>
      </c>
      <c r="D3066" t="s">
        <v>5606</v>
      </c>
      <c r="E3066">
        <v>172.51</v>
      </c>
    </row>
    <row r="3067" spans="1:30" x14ac:dyDescent="0.25">
      <c r="A3067" t="s">
        <v>311</v>
      </c>
      <c r="B3067">
        <v>3180</v>
      </c>
      <c r="C3067" t="s">
        <v>5793</v>
      </c>
      <c r="D3067" t="s">
        <v>5794</v>
      </c>
      <c r="E3067">
        <v>172.51</v>
      </c>
    </row>
    <row r="3068" spans="1:30" x14ac:dyDescent="0.25">
      <c r="A3068" t="s">
        <v>311</v>
      </c>
      <c r="B3068">
        <v>3181</v>
      </c>
      <c r="C3068" t="s">
        <v>5952</v>
      </c>
      <c r="D3068" t="s">
        <v>5953</v>
      </c>
      <c r="E3068">
        <v>172.51</v>
      </c>
    </row>
    <row r="3069" spans="1:30" x14ac:dyDescent="0.25">
      <c r="A3069" t="s">
        <v>311</v>
      </c>
      <c r="B3069">
        <v>3182</v>
      </c>
      <c r="C3069" t="s">
        <v>5954</v>
      </c>
      <c r="D3069" s="1" t="s">
        <v>15533</v>
      </c>
      <c r="E3069">
        <v>172.51</v>
      </c>
    </row>
    <row r="3070" spans="1:30" x14ac:dyDescent="0.25">
      <c r="A3070" t="s">
        <v>311</v>
      </c>
      <c r="B3070">
        <v>3183</v>
      </c>
      <c r="C3070" t="s">
        <v>5957</v>
      </c>
      <c r="D3070" t="s">
        <v>5958</v>
      </c>
      <c r="E3070">
        <v>172.51</v>
      </c>
    </row>
    <row r="3071" spans="1:30" x14ac:dyDescent="0.25">
      <c r="A3071" t="s">
        <v>311</v>
      </c>
      <c r="B3071">
        <v>3187</v>
      </c>
      <c r="C3071" t="s">
        <v>5975</v>
      </c>
      <c r="D3071" t="s">
        <v>5976</v>
      </c>
      <c r="E3071">
        <v>182.2</v>
      </c>
    </row>
    <row r="3072" spans="1:30" x14ac:dyDescent="0.25">
      <c r="A3072" t="s">
        <v>311</v>
      </c>
      <c r="B3072">
        <v>3188</v>
      </c>
      <c r="C3072" t="s">
        <v>5981</v>
      </c>
      <c r="D3072" t="s">
        <v>5982</v>
      </c>
      <c r="E3072">
        <v>146.13499999999999</v>
      </c>
      <c r="F3072">
        <v>146.137</v>
      </c>
      <c r="G3072">
        <v>146.13999999999999</v>
      </c>
      <c r="H3072">
        <v>146.14099999999999</v>
      </c>
      <c r="I3072">
        <v>146.14500000000001</v>
      </c>
      <c r="J3072">
        <v>146.14599999999999</v>
      </c>
      <c r="K3072">
        <v>146.148</v>
      </c>
      <c r="L3072">
        <v>146.15</v>
      </c>
      <c r="M3072">
        <v>146.15100000000001</v>
      </c>
      <c r="N3072">
        <v>146.15199999999999</v>
      </c>
      <c r="O3072">
        <v>146.15299999999999</v>
      </c>
      <c r="P3072">
        <v>146.154</v>
      </c>
      <c r="Q3072">
        <v>182.2</v>
      </c>
    </row>
    <row r="3073" spans="1:5" x14ac:dyDescent="0.25">
      <c r="A3073" t="s">
        <v>311</v>
      </c>
      <c r="B3073">
        <v>3194</v>
      </c>
      <c r="C3073" t="s">
        <v>6091</v>
      </c>
      <c r="D3073" t="s">
        <v>6092</v>
      </c>
      <c r="E3073">
        <v>172.51</v>
      </c>
    </row>
    <row r="3074" spans="1:5" x14ac:dyDescent="0.25">
      <c r="A3074" t="s">
        <v>311</v>
      </c>
      <c r="B3074">
        <v>3195</v>
      </c>
      <c r="C3074" t="s">
        <v>6102</v>
      </c>
      <c r="D3074" t="s">
        <v>6103</v>
      </c>
      <c r="E3074">
        <v>184.15880000000001</v>
      </c>
    </row>
    <row r="3075" spans="1:5" x14ac:dyDescent="0.25">
      <c r="A3075" t="s">
        <v>311</v>
      </c>
      <c r="B3075">
        <v>3197</v>
      </c>
      <c r="C3075" t="s">
        <v>6198</v>
      </c>
      <c r="D3075" t="s">
        <v>6199</v>
      </c>
      <c r="E3075">
        <v>182.2</v>
      </c>
    </row>
    <row r="3076" spans="1:5" x14ac:dyDescent="0.25">
      <c r="A3076" t="s">
        <v>311</v>
      </c>
      <c r="B3076">
        <v>3198</v>
      </c>
      <c r="C3076" t="s">
        <v>6206</v>
      </c>
      <c r="D3076" t="s">
        <v>6207</v>
      </c>
      <c r="E3076">
        <v>182.1</v>
      </c>
    </row>
    <row r="3077" spans="1:5" x14ac:dyDescent="0.25">
      <c r="A3077" t="s">
        <v>311</v>
      </c>
      <c r="B3077">
        <v>3199</v>
      </c>
      <c r="C3077" t="s">
        <v>651</v>
      </c>
      <c r="D3077" t="s">
        <v>652</v>
      </c>
    </row>
    <row r="3078" spans="1:5" x14ac:dyDescent="0.25">
      <c r="A3078" t="s">
        <v>311</v>
      </c>
      <c r="B3078">
        <v>3200</v>
      </c>
      <c r="C3078" t="s">
        <v>1042</v>
      </c>
      <c r="D3078" t="s">
        <v>1043</v>
      </c>
    </row>
    <row r="3079" spans="1:5" x14ac:dyDescent="0.25">
      <c r="A3079" t="s">
        <v>311</v>
      </c>
      <c r="B3079">
        <v>3203</v>
      </c>
      <c r="C3079" t="s">
        <v>1931</v>
      </c>
      <c r="D3079" t="s">
        <v>1932</v>
      </c>
    </row>
    <row r="3080" spans="1:5" x14ac:dyDescent="0.25">
      <c r="A3080" t="s">
        <v>311</v>
      </c>
      <c r="B3080">
        <v>3204</v>
      </c>
      <c r="C3080" t="s">
        <v>1974</v>
      </c>
      <c r="D3080" t="s">
        <v>1975</v>
      </c>
    </row>
    <row r="3081" spans="1:5" x14ac:dyDescent="0.25">
      <c r="A3081" t="s">
        <v>311</v>
      </c>
      <c r="B3081">
        <v>3205</v>
      </c>
      <c r="C3081" t="s">
        <v>1999</v>
      </c>
      <c r="D3081" t="s">
        <v>2000</v>
      </c>
    </row>
    <row r="3082" spans="1:5" x14ac:dyDescent="0.25">
      <c r="A3082" t="s">
        <v>311</v>
      </c>
      <c r="B3082">
        <v>3206</v>
      </c>
      <c r="C3082" t="s">
        <v>2007</v>
      </c>
      <c r="D3082" t="s">
        <v>2008</v>
      </c>
    </row>
    <row r="3083" spans="1:5" x14ac:dyDescent="0.25">
      <c r="A3083" t="s">
        <v>311</v>
      </c>
      <c r="B3083">
        <v>3207</v>
      </c>
      <c r="C3083" t="s">
        <v>2005</v>
      </c>
      <c r="D3083" t="s">
        <v>2006</v>
      </c>
    </row>
    <row r="3084" spans="1:5" x14ac:dyDescent="0.25">
      <c r="A3084" t="s">
        <v>311</v>
      </c>
      <c r="B3084">
        <v>3208</v>
      </c>
      <c r="C3084" t="s">
        <v>2106</v>
      </c>
      <c r="D3084" t="s">
        <v>2107</v>
      </c>
    </row>
    <row r="3085" spans="1:5" x14ac:dyDescent="0.25">
      <c r="A3085" t="s">
        <v>311</v>
      </c>
      <c r="B3085">
        <v>3209</v>
      </c>
      <c r="C3085" t="s">
        <v>6604</v>
      </c>
      <c r="D3085" t="s">
        <v>6605</v>
      </c>
      <c r="E3085">
        <v>184.15880000000001</v>
      </c>
    </row>
    <row r="3086" spans="1:5" x14ac:dyDescent="0.25">
      <c r="A3086" t="s">
        <v>311</v>
      </c>
      <c r="B3086">
        <v>3210</v>
      </c>
      <c r="C3086" t="s">
        <v>6932</v>
      </c>
      <c r="D3086" t="s">
        <v>6933</v>
      </c>
      <c r="E3086">
        <v>184.16970000000001</v>
      </c>
    </row>
    <row r="3087" spans="1:5" x14ac:dyDescent="0.25">
      <c r="A3087" t="s">
        <v>311</v>
      </c>
      <c r="B3087">
        <v>3211</v>
      </c>
      <c r="C3087" t="s">
        <v>2104</v>
      </c>
      <c r="D3087" t="s">
        <v>2105</v>
      </c>
    </row>
    <row r="3088" spans="1:5" x14ac:dyDescent="0.25">
      <c r="A3088" t="s">
        <v>311</v>
      </c>
      <c r="B3088">
        <v>3212</v>
      </c>
      <c r="C3088" t="s">
        <v>2146</v>
      </c>
      <c r="D3088" t="s">
        <v>2147</v>
      </c>
    </row>
    <row r="3089" spans="1:7" x14ac:dyDescent="0.25">
      <c r="A3089" t="s">
        <v>309</v>
      </c>
      <c r="B3089">
        <v>3214</v>
      </c>
      <c r="C3089" t="s">
        <v>6956</v>
      </c>
      <c r="D3089" t="s">
        <v>6957</v>
      </c>
      <c r="E3089">
        <v>182.2</v>
      </c>
    </row>
    <row r="3090" spans="1:7" x14ac:dyDescent="0.25">
      <c r="A3090" t="s">
        <v>311</v>
      </c>
      <c r="B3090">
        <v>3215</v>
      </c>
      <c r="C3090" t="s">
        <v>2844</v>
      </c>
      <c r="D3090" t="s">
        <v>2845</v>
      </c>
    </row>
    <row r="3091" spans="1:7" x14ac:dyDescent="0.25">
      <c r="A3091" t="s">
        <v>311</v>
      </c>
      <c r="B3091">
        <v>3216</v>
      </c>
      <c r="C3091" t="s">
        <v>3494</v>
      </c>
      <c r="D3091" t="s">
        <v>3495</v>
      </c>
    </row>
    <row r="3092" spans="1:7" x14ac:dyDescent="0.25">
      <c r="A3092" t="s">
        <v>309</v>
      </c>
      <c r="B3092">
        <v>3218</v>
      </c>
      <c r="C3092" t="s">
        <v>6873</v>
      </c>
      <c r="D3092" t="s">
        <v>6874</v>
      </c>
      <c r="E3092">
        <v>172.51</v>
      </c>
    </row>
    <row r="3093" spans="1:7" x14ac:dyDescent="0.25">
      <c r="A3093" t="s">
        <v>311</v>
      </c>
      <c r="B3093">
        <v>3219</v>
      </c>
      <c r="C3093" t="s">
        <v>7115</v>
      </c>
      <c r="D3093" t="s">
        <v>7116</v>
      </c>
      <c r="E3093">
        <v>182.1711</v>
      </c>
    </row>
    <row r="3094" spans="1:7" x14ac:dyDescent="0.25">
      <c r="A3094" t="s">
        <v>309</v>
      </c>
      <c r="B3094">
        <v>3220</v>
      </c>
      <c r="C3094" t="s">
        <v>7201</v>
      </c>
      <c r="D3094" t="s">
        <v>7202</v>
      </c>
      <c r="E3094">
        <v>173.31</v>
      </c>
      <c r="F3094">
        <v>182.67599999999999</v>
      </c>
      <c r="G3094">
        <v>182.9</v>
      </c>
    </row>
    <row r="3095" spans="1:7" x14ac:dyDescent="0.25">
      <c r="A3095" t="s">
        <v>311</v>
      </c>
      <c r="B3095">
        <v>3221</v>
      </c>
      <c r="C3095" t="s">
        <v>3548</v>
      </c>
      <c r="D3095" t="s">
        <v>3549</v>
      </c>
    </row>
    <row r="3096" spans="1:7" x14ac:dyDescent="0.25">
      <c r="A3096" t="s">
        <v>311</v>
      </c>
      <c r="B3096">
        <v>3222</v>
      </c>
      <c r="C3096" t="s">
        <v>7485</v>
      </c>
      <c r="D3096" t="s">
        <v>7486</v>
      </c>
      <c r="E3096">
        <v>182.7</v>
      </c>
    </row>
    <row r="3097" spans="1:7" x14ac:dyDescent="0.25">
      <c r="A3097" t="s">
        <v>309</v>
      </c>
      <c r="B3097">
        <v>3223</v>
      </c>
      <c r="C3097" t="s">
        <v>7496</v>
      </c>
      <c r="D3097" t="s">
        <v>7497</v>
      </c>
      <c r="E3097">
        <v>182.2</v>
      </c>
    </row>
    <row r="3098" spans="1:7" x14ac:dyDescent="0.25">
      <c r="A3098" t="s">
        <v>311</v>
      </c>
      <c r="B3098">
        <v>3224</v>
      </c>
      <c r="C3098" t="s">
        <v>3592</v>
      </c>
      <c r="D3098" t="s">
        <v>3593</v>
      </c>
    </row>
    <row r="3099" spans="1:7" x14ac:dyDescent="0.25">
      <c r="A3099" t="s">
        <v>311</v>
      </c>
      <c r="B3099">
        <v>3225</v>
      </c>
      <c r="C3099" t="s">
        <v>3620</v>
      </c>
      <c r="D3099" t="s">
        <v>3621</v>
      </c>
    </row>
    <row r="3100" spans="1:7" x14ac:dyDescent="0.25">
      <c r="A3100" t="s">
        <v>311</v>
      </c>
      <c r="B3100">
        <v>3226</v>
      </c>
      <c r="C3100" t="s">
        <v>3622</v>
      </c>
      <c r="D3100" t="s">
        <v>3623</v>
      </c>
    </row>
    <row r="3101" spans="1:7" x14ac:dyDescent="0.25">
      <c r="A3101" t="s">
        <v>311</v>
      </c>
      <c r="B3101">
        <v>3227</v>
      </c>
      <c r="C3101" t="s">
        <v>3626</v>
      </c>
      <c r="D3101" t="s">
        <v>3627</v>
      </c>
    </row>
    <row r="3102" spans="1:7" x14ac:dyDescent="0.25">
      <c r="A3102" t="s">
        <v>311</v>
      </c>
      <c r="B3102">
        <v>3228</v>
      </c>
      <c r="C3102" t="s">
        <v>3630</v>
      </c>
      <c r="D3102" t="s">
        <v>3631</v>
      </c>
    </row>
    <row r="3103" spans="1:7" x14ac:dyDescent="0.25">
      <c r="A3103" t="s">
        <v>311</v>
      </c>
      <c r="B3103">
        <v>3229</v>
      </c>
      <c r="C3103" t="s">
        <v>7662</v>
      </c>
      <c r="D3103" t="s">
        <v>7663</v>
      </c>
      <c r="E3103">
        <v>182.2</v>
      </c>
    </row>
    <row r="3104" spans="1:7" x14ac:dyDescent="0.25">
      <c r="A3104" t="s">
        <v>311</v>
      </c>
      <c r="B3104">
        <v>3230</v>
      </c>
      <c r="C3104" t="s">
        <v>3606</v>
      </c>
      <c r="D3104" t="s">
        <v>3607</v>
      </c>
    </row>
    <row r="3105" spans="1:5" x14ac:dyDescent="0.25">
      <c r="A3105" t="s">
        <v>311</v>
      </c>
      <c r="B3105">
        <v>3231</v>
      </c>
      <c r="C3105" t="s">
        <v>3634</v>
      </c>
      <c r="D3105" t="s">
        <v>3635</v>
      </c>
    </row>
    <row r="3106" spans="1:5" x14ac:dyDescent="0.25">
      <c r="A3106" t="s">
        <v>311</v>
      </c>
      <c r="B3106">
        <v>3232</v>
      </c>
      <c r="C3106" t="s">
        <v>3638</v>
      </c>
      <c r="D3106" t="s">
        <v>3639</v>
      </c>
    </row>
    <row r="3107" spans="1:5" x14ac:dyDescent="0.25">
      <c r="A3107" t="s">
        <v>311</v>
      </c>
      <c r="B3107">
        <v>3233</v>
      </c>
      <c r="C3107" t="s">
        <v>7972</v>
      </c>
      <c r="D3107" t="s">
        <v>7973</v>
      </c>
      <c r="E3107">
        <v>182.2</v>
      </c>
    </row>
    <row r="3108" spans="1:5" x14ac:dyDescent="0.25">
      <c r="A3108" t="s">
        <v>311</v>
      </c>
      <c r="B3108">
        <v>3234</v>
      </c>
      <c r="C3108" t="s">
        <v>4875</v>
      </c>
      <c r="D3108" t="s">
        <v>4876</v>
      </c>
    </row>
    <row r="3109" spans="1:5" x14ac:dyDescent="0.25">
      <c r="A3109" t="s">
        <v>311</v>
      </c>
      <c r="B3109">
        <v>3235</v>
      </c>
      <c r="C3109" t="s">
        <v>8092</v>
      </c>
      <c r="D3109" s="1" t="s">
        <v>15528</v>
      </c>
      <c r="E3109">
        <v>172.51</v>
      </c>
    </row>
    <row r="3110" spans="1:5" x14ac:dyDescent="0.25">
      <c r="A3110" t="s">
        <v>311</v>
      </c>
      <c r="B3110">
        <v>3236</v>
      </c>
      <c r="C3110" t="s">
        <v>3650</v>
      </c>
      <c r="D3110" t="s">
        <v>3651</v>
      </c>
    </row>
    <row r="3111" spans="1:5" x14ac:dyDescent="0.25">
      <c r="A3111" t="s">
        <v>319</v>
      </c>
      <c r="B3111">
        <v>3237</v>
      </c>
      <c r="C3111" t="s">
        <v>1211</v>
      </c>
      <c r="D3111" t="s">
        <v>1212</v>
      </c>
      <c r="E3111">
        <v>189.11</v>
      </c>
    </row>
    <row r="3112" spans="1:5" x14ac:dyDescent="0.25">
      <c r="A3112" t="s">
        <v>319</v>
      </c>
      <c r="B3112">
        <v>3238</v>
      </c>
      <c r="C3112" t="s">
        <v>1768</v>
      </c>
      <c r="D3112" t="s">
        <v>1769</v>
      </c>
      <c r="E3112">
        <v>189.12</v>
      </c>
    </row>
    <row r="3113" spans="1:5" x14ac:dyDescent="0.25">
      <c r="A3113" t="s">
        <v>311</v>
      </c>
      <c r="B3113">
        <v>3239</v>
      </c>
      <c r="C3113" t="s">
        <v>4586</v>
      </c>
      <c r="D3113" t="s">
        <v>4587</v>
      </c>
      <c r="E3113">
        <v>184.1472</v>
      </c>
    </row>
    <row r="3114" spans="1:5" x14ac:dyDescent="0.25">
      <c r="A3114" t="s">
        <v>311</v>
      </c>
      <c r="B3114">
        <v>3240</v>
      </c>
      <c r="C3114" t="s">
        <v>2509</v>
      </c>
      <c r="D3114" t="s">
        <v>2510</v>
      </c>
    </row>
    <row r="3115" spans="1:5" x14ac:dyDescent="0.25">
      <c r="A3115" t="s">
        <v>309</v>
      </c>
      <c r="B3115">
        <v>3241</v>
      </c>
      <c r="C3115" t="s">
        <v>7441</v>
      </c>
      <c r="D3115" t="s">
        <v>7442</v>
      </c>
      <c r="E3115">
        <v>172.83099999999999</v>
      </c>
    </row>
    <row r="3116" spans="1:5" x14ac:dyDescent="0.25">
      <c r="A3116" t="s">
        <v>311</v>
      </c>
      <c r="B3116">
        <v>3242</v>
      </c>
      <c r="C3116" t="s">
        <v>5490</v>
      </c>
      <c r="D3116" t="s">
        <v>5491</v>
      </c>
    </row>
    <row r="3117" spans="1:5" x14ac:dyDescent="0.25">
      <c r="A3117" t="s">
        <v>311</v>
      </c>
      <c r="B3117">
        <v>3243</v>
      </c>
      <c r="C3117" t="s">
        <v>4447</v>
      </c>
      <c r="D3117" t="s">
        <v>4448</v>
      </c>
      <c r="E3117">
        <v>184.142</v>
      </c>
    </row>
    <row r="3118" spans="1:5" x14ac:dyDescent="0.25">
      <c r="A3118" t="s">
        <v>311</v>
      </c>
      <c r="B3118">
        <v>3244</v>
      </c>
      <c r="C3118" t="s">
        <v>7109</v>
      </c>
      <c r="D3118" t="s">
        <v>7110</v>
      </c>
      <c r="E3118">
        <v>184.17019999999999</v>
      </c>
    </row>
    <row r="3119" spans="1:5" x14ac:dyDescent="0.25">
      <c r="A3119" t="s">
        <v>311</v>
      </c>
      <c r="B3119">
        <v>3245</v>
      </c>
      <c r="C3119" t="s">
        <v>595</v>
      </c>
      <c r="D3119" t="s">
        <v>596</v>
      </c>
      <c r="E3119">
        <v>173.34</v>
      </c>
    </row>
    <row r="3120" spans="1:5" x14ac:dyDescent="0.25">
      <c r="A3120" t="s">
        <v>311</v>
      </c>
      <c r="B3120">
        <v>3246</v>
      </c>
      <c r="C3120" t="s">
        <v>408</v>
      </c>
      <c r="D3120" t="s">
        <v>409</v>
      </c>
    </row>
    <row r="3121" spans="1:4" x14ac:dyDescent="0.25">
      <c r="A3121" t="s">
        <v>311</v>
      </c>
      <c r="B3121">
        <v>3247</v>
      </c>
      <c r="C3121" t="s">
        <v>434</v>
      </c>
      <c r="D3121" t="s">
        <v>435</v>
      </c>
    </row>
    <row r="3122" spans="1:4" x14ac:dyDescent="0.25">
      <c r="A3122" t="s">
        <v>311</v>
      </c>
      <c r="B3122">
        <v>3248</v>
      </c>
      <c r="C3122" t="s">
        <v>3656</v>
      </c>
      <c r="D3122" t="s">
        <v>3657</v>
      </c>
    </row>
    <row r="3123" spans="1:4" x14ac:dyDescent="0.25">
      <c r="A3123" t="s">
        <v>311</v>
      </c>
      <c r="B3123">
        <v>3249</v>
      </c>
      <c r="C3123" t="s">
        <v>1374</v>
      </c>
      <c r="D3123" t="s">
        <v>1375</v>
      </c>
    </row>
    <row r="3124" spans="1:4" x14ac:dyDescent="0.25">
      <c r="A3124" t="s">
        <v>311</v>
      </c>
      <c r="B3124">
        <v>3250</v>
      </c>
      <c r="C3124" t="s">
        <v>1927</v>
      </c>
      <c r="D3124" t="s">
        <v>1928</v>
      </c>
    </row>
    <row r="3125" spans="1:4" x14ac:dyDescent="0.25">
      <c r="A3125" t="s">
        <v>311</v>
      </c>
      <c r="B3125">
        <v>3251</v>
      </c>
      <c r="C3125" t="s">
        <v>3660</v>
      </c>
      <c r="D3125" t="s">
        <v>3661</v>
      </c>
    </row>
    <row r="3126" spans="1:4" x14ac:dyDescent="0.25">
      <c r="A3126" t="s">
        <v>311</v>
      </c>
      <c r="B3126">
        <v>3252</v>
      </c>
      <c r="C3126" t="s">
        <v>2015</v>
      </c>
      <c r="D3126" t="s">
        <v>2016</v>
      </c>
    </row>
    <row r="3127" spans="1:4" x14ac:dyDescent="0.25">
      <c r="A3127" t="s">
        <v>311</v>
      </c>
      <c r="B3127">
        <v>3253</v>
      </c>
      <c r="C3127" t="s">
        <v>2118</v>
      </c>
      <c r="D3127" t="s">
        <v>2119</v>
      </c>
    </row>
    <row r="3128" spans="1:4" x14ac:dyDescent="0.25">
      <c r="A3128" t="s">
        <v>311</v>
      </c>
      <c r="B3128">
        <v>3254</v>
      </c>
      <c r="C3128" t="s">
        <v>3658</v>
      </c>
      <c r="D3128" t="s">
        <v>3659</v>
      </c>
    </row>
    <row r="3129" spans="1:4" x14ac:dyDescent="0.25">
      <c r="A3129" t="s">
        <v>311</v>
      </c>
      <c r="B3129">
        <v>3255</v>
      </c>
      <c r="C3129" t="s">
        <v>2199</v>
      </c>
      <c r="D3129" t="s">
        <v>2200</v>
      </c>
    </row>
    <row r="3130" spans="1:4" x14ac:dyDescent="0.25">
      <c r="A3130" t="s">
        <v>311</v>
      </c>
      <c r="B3130">
        <v>3256</v>
      </c>
      <c r="C3130" t="s">
        <v>2248</v>
      </c>
      <c r="D3130" t="s">
        <v>2249</v>
      </c>
    </row>
    <row r="3131" spans="1:4" x14ac:dyDescent="0.25">
      <c r="A3131" t="s">
        <v>311</v>
      </c>
      <c r="B3131">
        <v>3257</v>
      </c>
      <c r="C3131" t="s">
        <v>2343</v>
      </c>
      <c r="D3131" t="s">
        <v>2344</v>
      </c>
    </row>
    <row r="3132" spans="1:4" x14ac:dyDescent="0.25">
      <c r="A3132" t="s">
        <v>311</v>
      </c>
      <c r="B3132">
        <v>3258</v>
      </c>
      <c r="C3132" t="s">
        <v>2354</v>
      </c>
      <c r="D3132" t="s">
        <v>2355</v>
      </c>
    </row>
    <row r="3133" spans="1:4" x14ac:dyDescent="0.25">
      <c r="A3133" t="s">
        <v>311</v>
      </c>
      <c r="B3133">
        <v>3259</v>
      </c>
      <c r="C3133" t="s">
        <v>2440</v>
      </c>
      <c r="D3133" t="s">
        <v>2441</v>
      </c>
    </row>
    <row r="3134" spans="1:4" x14ac:dyDescent="0.25">
      <c r="A3134" t="s">
        <v>311</v>
      </c>
      <c r="B3134">
        <v>3260</v>
      </c>
      <c r="C3134" t="s">
        <v>2656</v>
      </c>
      <c r="D3134" t="s">
        <v>2657</v>
      </c>
    </row>
    <row r="3135" spans="1:4" x14ac:dyDescent="0.25">
      <c r="A3135" t="s">
        <v>311</v>
      </c>
      <c r="B3135">
        <v>3261</v>
      </c>
      <c r="C3135" t="s">
        <v>3842</v>
      </c>
      <c r="D3135" t="s">
        <v>3843</v>
      </c>
    </row>
    <row r="3136" spans="1:4" x14ac:dyDescent="0.25">
      <c r="A3136" t="s">
        <v>311</v>
      </c>
      <c r="B3136">
        <v>3262</v>
      </c>
      <c r="C3136" t="s">
        <v>3848</v>
      </c>
      <c r="D3136" t="s">
        <v>3849</v>
      </c>
    </row>
    <row r="3137" spans="1:4" x14ac:dyDescent="0.25">
      <c r="A3137" t="s">
        <v>311</v>
      </c>
      <c r="B3137">
        <v>3263</v>
      </c>
      <c r="C3137" t="s">
        <v>4158</v>
      </c>
      <c r="D3137" t="s">
        <v>4159</v>
      </c>
    </row>
    <row r="3138" spans="1:4" x14ac:dyDescent="0.25">
      <c r="A3138" t="s">
        <v>311</v>
      </c>
      <c r="B3138">
        <v>3264</v>
      </c>
      <c r="C3138" t="s">
        <v>4200</v>
      </c>
      <c r="D3138" t="s">
        <v>4201</v>
      </c>
    </row>
    <row r="3139" spans="1:4" x14ac:dyDescent="0.25">
      <c r="A3139" t="s">
        <v>311</v>
      </c>
      <c r="B3139">
        <v>3265</v>
      </c>
      <c r="C3139" t="s">
        <v>2964</v>
      </c>
      <c r="D3139" t="s">
        <v>2965</v>
      </c>
    </row>
    <row r="3140" spans="1:4" x14ac:dyDescent="0.25">
      <c r="A3140" t="s">
        <v>311</v>
      </c>
      <c r="B3140">
        <v>3266</v>
      </c>
      <c r="C3140" t="s">
        <v>2966</v>
      </c>
      <c r="D3140" t="s">
        <v>2967</v>
      </c>
    </row>
    <row r="3141" spans="1:4" x14ac:dyDescent="0.25">
      <c r="A3141" t="s">
        <v>311</v>
      </c>
      <c r="B3141">
        <v>3267</v>
      </c>
      <c r="C3141" t="s">
        <v>2988</v>
      </c>
      <c r="D3141" t="s">
        <v>2989</v>
      </c>
    </row>
    <row r="3142" spans="1:4" x14ac:dyDescent="0.25">
      <c r="A3142" t="s">
        <v>311</v>
      </c>
      <c r="B3142">
        <v>3268</v>
      </c>
      <c r="C3142" t="s">
        <v>3136</v>
      </c>
      <c r="D3142" t="s">
        <v>3137</v>
      </c>
    </row>
    <row r="3143" spans="1:4" x14ac:dyDescent="0.25">
      <c r="A3143" t="s">
        <v>311</v>
      </c>
      <c r="B3143">
        <v>3269</v>
      </c>
      <c r="C3143" t="s">
        <v>3498</v>
      </c>
      <c r="D3143" t="s">
        <v>3499</v>
      </c>
    </row>
    <row r="3144" spans="1:4" x14ac:dyDescent="0.25">
      <c r="A3144" t="s">
        <v>311</v>
      </c>
      <c r="B3144">
        <v>3270</v>
      </c>
      <c r="C3144" t="s">
        <v>3580</v>
      </c>
      <c r="D3144" t="s">
        <v>3581</v>
      </c>
    </row>
    <row r="3145" spans="1:4" x14ac:dyDescent="0.25">
      <c r="A3145" t="s">
        <v>311</v>
      </c>
      <c r="B3145">
        <v>3271</v>
      </c>
      <c r="C3145" t="s">
        <v>3876</v>
      </c>
      <c r="D3145" t="s">
        <v>3877</v>
      </c>
    </row>
    <row r="3146" spans="1:4" x14ac:dyDescent="0.25">
      <c r="A3146" t="s">
        <v>311</v>
      </c>
      <c r="B3146">
        <v>3272</v>
      </c>
      <c r="C3146" t="s">
        <v>3948</v>
      </c>
      <c r="D3146" t="s">
        <v>3949</v>
      </c>
    </row>
    <row r="3147" spans="1:4" x14ac:dyDescent="0.25">
      <c r="A3147" t="s">
        <v>311</v>
      </c>
      <c r="B3147">
        <v>3273</v>
      </c>
      <c r="C3147" t="s">
        <v>4122</v>
      </c>
      <c r="D3147" t="s">
        <v>4123</v>
      </c>
    </row>
    <row r="3148" spans="1:4" x14ac:dyDescent="0.25">
      <c r="A3148" t="s">
        <v>311</v>
      </c>
      <c r="B3148">
        <v>3274</v>
      </c>
      <c r="C3148" t="s">
        <v>4533</v>
      </c>
      <c r="D3148" t="s">
        <v>4534</v>
      </c>
    </row>
    <row r="3149" spans="1:4" x14ac:dyDescent="0.25">
      <c r="A3149" t="s">
        <v>311</v>
      </c>
      <c r="B3149">
        <v>3275</v>
      </c>
      <c r="C3149" t="s">
        <v>4718</v>
      </c>
      <c r="D3149" t="s">
        <v>4719</v>
      </c>
    </row>
    <row r="3150" spans="1:4" x14ac:dyDescent="0.25">
      <c r="A3150" t="s">
        <v>311</v>
      </c>
      <c r="B3150">
        <v>3276</v>
      </c>
      <c r="C3150" t="s">
        <v>4672</v>
      </c>
      <c r="D3150" t="s">
        <v>4673</v>
      </c>
    </row>
    <row r="3151" spans="1:4" x14ac:dyDescent="0.25">
      <c r="A3151" t="s">
        <v>311</v>
      </c>
      <c r="B3151">
        <v>3277</v>
      </c>
      <c r="C3151" t="s">
        <v>4674</v>
      </c>
      <c r="D3151" t="s">
        <v>4675</v>
      </c>
    </row>
    <row r="3152" spans="1:4" x14ac:dyDescent="0.25">
      <c r="A3152" t="s">
        <v>311</v>
      </c>
      <c r="B3152">
        <v>3278</v>
      </c>
      <c r="C3152" t="s">
        <v>4676</v>
      </c>
      <c r="D3152" t="s">
        <v>4677</v>
      </c>
    </row>
    <row r="3153" spans="1:4" x14ac:dyDescent="0.25">
      <c r="A3153" t="s">
        <v>311</v>
      </c>
      <c r="B3153">
        <v>3279</v>
      </c>
      <c r="C3153" t="s">
        <v>4678</v>
      </c>
      <c r="D3153" t="s">
        <v>4679</v>
      </c>
    </row>
    <row r="3154" spans="1:4" x14ac:dyDescent="0.25">
      <c r="A3154" t="s">
        <v>311</v>
      </c>
      <c r="B3154">
        <v>3280</v>
      </c>
      <c r="C3154" t="s">
        <v>4684</v>
      </c>
      <c r="D3154" t="s">
        <v>4685</v>
      </c>
    </row>
    <row r="3155" spans="1:4" x14ac:dyDescent="0.25">
      <c r="A3155" t="s">
        <v>311</v>
      </c>
      <c r="B3155">
        <v>3281</v>
      </c>
      <c r="C3155" t="s">
        <v>4688</v>
      </c>
      <c r="D3155" t="s">
        <v>4689</v>
      </c>
    </row>
    <row r="3156" spans="1:4" x14ac:dyDescent="0.25">
      <c r="A3156" t="s">
        <v>311</v>
      </c>
      <c r="B3156">
        <v>3282</v>
      </c>
      <c r="C3156" t="s">
        <v>4744</v>
      </c>
      <c r="D3156" t="s">
        <v>4745</v>
      </c>
    </row>
    <row r="3157" spans="1:4" x14ac:dyDescent="0.25">
      <c r="A3157" t="s">
        <v>311</v>
      </c>
      <c r="B3157">
        <v>3283</v>
      </c>
      <c r="C3157" t="s">
        <v>4742</v>
      </c>
      <c r="D3157" t="s">
        <v>4743</v>
      </c>
    </row>
    <row r="3158" spans="1:4" x14ac:dyDescent="0.25">
      <c r="A3158" t="s">
        <v>311</v>
      </c>
      <c r="B3158">
        <v>3284</v>
      </c>
      <c r="C3158" t="s">
        <v>4861</v>
      </c>
      <c r="D3158" t="s">
        <v>4862</v>
      </c>
    </row>
    <row r="3159" spans="1:4" x14ac:dyDescent="0.25">
      <c r="A3159" t="s">
        <v>311</v>
      </c>
      <c r="B3159">
        <v>3285</v>
      </c>
      <c r="C3159" t="s">
        <v>4740</v>
      </c>
      <c r="D3159" t="s">
        <v>4741</v>
      </c>
    </row>
    <row r="3160" spans="1:4" x14ac:dyDescent="0.25">
      <c r="A3160" t="s">
        <v>311</v>
      </c>
      <c r="B3160">
        <v>3286</v>
      </c>
      <c r="C3160" t="s">
        <v>4977</v>
      </c>
      <c r="D3160" t="s">
        <v>4978</v>
      </c>
    </row>
    <row r="3161" spans="1:4" x14ac:dyDescent="0.25">
      <c r="A3161" t="s">
        <v>311</v>
      </c>
      <c r="B3161">
        <v>3287</v>
      </c>
      <c r="C3161" t="s">
        <v>4928</v>
      </c>
      <c r="D3161" t="s">
        <v>4929</v>
      </c>
    </row>
    <row r="3162" spans="1:4" x14ac:dyDescent="0.25">
      <c r="A3162" t="s">
        <v>311</v>
      </c>
      <c r="B3162">
        <v>3288</v>
      </c>
      <c r="C3162" t="s">
        <v>4926</v>
      </c>
      <c r="D3162" t="s">
        <v>4927</v>
      </c>
    </row>
    <row r="3163" spans="1:4" x14ac:dyDescent="0.25">
      <c r="A3163" t="s">
        <v>311</v>
      </c>
      <c r="B3163">
        <v>3289</v>
      </c>
      <c r="C3163" t="s">
        <v>4924</v>
      </c>
      <c r="D3163" t="s">
        <v>4925</v>
      </c>
    </row>
    <row r="3164" spans="1:4" x14ac:dyDescent="0.25">
      <c r="A3164" t="s">
        <v>311</v>
      </c>
      <c r="B3164">
        <v>3290</v>
      </c>
      <c r="C3164" t="s">
        <v>4985</v>
      </c>
      <c r="D3164" t="s">
        <v>4986</v>
      </c>
    </row>
    <row r="3165" spans="1:4" x14ac:dyDescent="0.25">
      <c r="A3165" t="s">
        <v>311</v>
      </c>
      <c r="B3165">
        <v>3291</v>
      </c>
      <c r="C3165" t="s">
        <v>5468</v>
      </c>
      <c r="D3165" t="s">
        <v>5469</v>
      </c>
    </row>
    <row r="3166" spans="1:4" x14ac:dyDescent="0.25">
      <c r="A3166" t="s">
        <v>311</v>
      </c>
      <c r="B3166">
        <v>3292</v>
      </c>
      <c r="C3166" t="s">
        <v>5692</v>
      </c>
      <c r="D3166" t="s">
        <v>5693</v>
      </c>
    </row>
    <row r="3167" spans="1:4" x14ac:dyDescent="0.25">
      <c r="A3167" t="s">
        <v>311</v>
      </c>
      <c r="B3167">
        <v>3293</v>
      </c>
      <c r="C3167" t="s">
        <v>5700</v>
      </c>
      <c r="D3167" t="s">
        <v>5701</v>
      </c>
    </row>
    <row r="3168" spans="1:4" x14ac:dyDescent="0.25">
      <c r="A3168" t="s">
        <v>311</v>
      </c>
      <c r="B3168">
        <v>3294</v>
      </c>
      <c r="C3168" t="s">
        <v>5702</v>
      </c>
      <c r="D3168" t="s">
        <v>5703</v>
      </c>
    </row>
    <row r="3169" spans="1:4" x14ac:dyDescent="0.25">
      <c r="A3169" t="s">
        <v>311</v>
      </c>
      <c r="B3169">
        <v>3295</v>
      </c>
      <c r="C3169" t="s">
        <v>5201</v>
      </c>
      <c r="D3169" t="s">
        <v>5202</v>
      </c>
    </row>
    <row r="3170" spans="1:4" x14ac:dyDescent="0.25">
      <c r="A3170" t="s">
        <v>311</v>
      </c>
      <c r="B3170">
        <v>3296</v>
      </c>
      <c r="C3170" t="s">
        <v>5205</v>
      </c>
      <c r="D3170" t="s">
        <v>5206</v>
      </c>
    </row>
    <row r="3171" spans="1:4" x14ac:dyDescent="0.25">
      <c r="A3171" t="s">
        <v>311</v>
      </c>
      <c r="B3171">
        <v>3297</v>
      </c>
      <c r="C3171" t="s">
        <v>5207</v>
      </c>
      <c r="D3171" t="s">
        <v>5208</v>
      </c>
    </row>
    <row r="3172" spans="1:4" x14ac:dyDescent="0.25">
      <c r="A3172" t="s">
        <v>311</v>
      </c>
      <c r="B3172">
        <v>3298</v>
      </c>
      <c r="C3172" t="s">
        <v>5746</v>
      </c>
      <c r="D3172" t="s">
        <v>5747</v>
      </c>
    </row>
    <row r="3173" spans="1:4" x14ac:dyDescent="0.25">
      <c r="A3173" t="s">
        <v>311</v>
      </c>
      <c r="B3173">
        <v>3299</v>
      </c>
      <c r="C3173" t="s">
        <v>5280</v>
      </c>
      <c r="D3173" t="s">
        <v>5281</v>
      </c>
    </row>
    <row r="3174" spans="1:4" x14ac:dyDescent="0.25">
      <c r="A3174" t="s">
        <v>311</v>
      </c>
      <c r="B3174">
        <v>3300</v>
      </c>
      <c r="C3174" t="s">
        <v>5290</v>
      </c>
      <c r="D3174" t="s">
        <v>5291</v>
      </c>
    </row>
    <row r="3175" spans="1:4" x14ac:dyDescent="0.25">
      <c r="A3175" t="s">
        <v>311</v>
      </c>
      <c r="B3175">
        <v>3301</v>
      </c>
      <c r="C3175" t="s">
        <v>5756</v>
      </c>
      <c r="D3175" t="s">
        <v>5757</v>
      </c>
    </row>
    <row r="3176" spans="1:4" x14ac:dyDescent="0.25">
      <c r="A3176" t="s">
        <v>311</v>
      </c>
      <c r="B3176">
        <v>3302</v>
      </c>
      <c r="C3176" t="s">
        <v>5400</v>
      </c>
      <c r="D3176" t="s">
        <v>5401</v>
      </c>
    </row>
    <row r="3177" spans="1:4" x14ac:dyDescent="0.25">
      <c r="A3177" t="s">
        <v>311</v>
      </c>
      <c r="B3177">
        <v>3303</v>
      </c>
      <c r="C3177" t="s">
        <v>1016</v>
      </c>
      <c r="D3177" t="s">
        <v>1017</v>
      </c>
    </row>
    <row r="3178" spans="1:4" x14ac:dyDescent="0.25">
      <c r="A3178" t="s">
        <v>311</v>
      </c>
      <c r="B3178">
        <v>3304</v>
      </c>
      <c r="C3178" t="s">
        <v>5815</v>
      </c>
      <c r="D3178" t="s">
        <v>5816</v>
      </c>
    </row>
    <row r="3179" spans="1:4" x14ac:dyDescent="0.25">
      <c r="A3179" t="s">
        <v>311</v>
      </c>
      <c r="B3179">
        <v>3305</v>
      </c>
      <c r="C3179" t="s">
        <v>5867</v>
      </c>
      <c r="D3179" t="s">
        <v>5868</v>
      </c>
    </row>
    <row r="3180" spans="1:4" x14ac:dyDescent="0.25">
      <c r="A3180" t="s">
        <v>311</v>
      </c>
      <c r="B3180">
        <v>3306</v>
      </c>
      <c r="C3180" t="s">
        <v>6320</v>
      </c>
      <c r="D3180" t="s">
        <v>6321</v>
      </c>
    </row>
    <row r="3181" spans="1:4" x14ac:dyDescent="0.25">
      <c r="A3181" t="s">
        <v>311</v>
      </c>
      <c r="B3181">
        <v>3307</v>
      </c>
      <c r="C3181" t="s">
        <v>2307</v>
      </c>
      <c r="D3181" t="s">
        <v>2308</v>
      </c>
    </row>
    <row r="3182" spans="1:4" x14ac:dyDescent="0.25">
      <c r="A3182" t="s">
        <v>311</v>
      </c>
      <c r="B3182">
        <v>3308</v>
      </c>
      <c r="C3182" t="s">
        <v>3094</v>
      </c>
      <c r="D3182" t="s">
        <v>3095</v>
      </c>
    </row>
    <row r="3183" spans="1:4" x14ac:dyDescent="0.25">
      <c r="A3183" t="s">
        <v>311</v>
      </c>
      <c r="B3183">
        <v>3309</v>
      </c>
      <c r="C3183" t="s">
        <v>6795</v>
      </c>
      <c r="D3183" t="s">
        <v>6796</v>
      </c>
    </row>
    <row r="3184" spans="1:4" x14ac:dyDescent="0.25">
      <c r="A3184" t="s">
        <v>311</v>
      </c>
      <c r="B3184">
        <v>3310</v>
      </c>
      <c r="C3184" t="s">
        <v>7810</v>
      </c>
      <c r="D3184" t="s">
        <v>7811</v>
      </c>
    </row>
    <row r="3185" spans="1:4" x14ac:dyDescent="0.25">
      <c r="A3185" t="s">
        <v>311</v>
      </c>
      <c r="B3185">
        <v>3311</v>
      </c>
      <c r="C3185" t="s">
        <v>7856</v>
      </c>
      <c r="D3185" t="s">
        <v>7857</v>
      </c>
    </row>
    <row r="3186" spans="1:4" x14ac:dyDescent="0.25">
      <c r="A3186" t="s">
        <v>311</v>
      </c>
      <c r="B3186">
        <v>3312</v>
      </c>
      <c r="C3186" t="s">
        <v>5869</v>
      </c>
      <c r="D3186" t="s">
        <v>5870</v>
      </c>
    </row>
    <row r="3187" spans="1:4" x14ac:dyDescent="0.25">
      <c r="A3187" t="s">
        <v>311</v>
      </c>
      <c r="B3187">
        <v>3313</v>
      </c>
      <c r="C3187" t="s">
        <v>5875</v>
      </c>
      <c r="D3187" t="s">
        <v>5876</v>
      </c>
    </row>
    <row r="3188" spans="1:4" x14ac:dyDescent="0.25">
      <c r="A3188" t="s">
        <v>311</v>
      </c>
      <c r="B3188">
        <v>3314</v>
      </c>
      <c r="C3188" t="s">
        <v>5898</v>
      </c>
      <c r="D3188" t="s">
        <v>5899</v>
      </c>
    </row>
    <row r="3189" spans="1:4" x14ac:dyDescent="0.25">
      <c r="A3189" t="s">
        <v>311</v>
      </c>
      <c r="B3189">
        <v>3315</v>
      </c>
      <c r="C3189" t="s">
        <v>5902</v>
      </c>
      <c r="D3189" t="s">
        <v>5903</v>
      </c>
    </row>
    <row r="3190" spans="1:4" x14ac:dyDescent="0.25">
      <c r="A3190" t="s">
        <v>311</v>
      </c>
      <c r="B3190">
        <v>3316</v>
      </c>
      <c r="C3190" t="s">
        <v>6042</v>
      </c>
      <c r="D3190" t="s">
        <v>6043</v>
      </c>
    </row>
    <row r="3191" spans="1:4" x14ac:dyDescent="0.25">
      <c r="A3191" t="s">
        <v>311</v>
      </c>
      <c r="B3191">
        <v>3317</v>
      </c>
      <c r="C3191" t="s">
        <v>6044</v>
      </c>
      <c r="D3191" t="s">
        <v>6045</v>
      </c>
    </row>
    <row r="3192" spans="1:4" x14ac:dyDescent="0.25">
      <c r="A3192" t="s">
        <v>311</v>
      </c>
      <c r="B3192">
        <v>3318</v>
      </c>
      <c r="C3192" t="s">
        <v>6174</v>
      </c>
      <c r="D3192" t="s">
        <v>6175</v>
      </c>
    </row>
    <row r="3193" spans="1:4" x14ac:dyDescent="0.25">
      <c r="A3193" t="s">
        <v>311</v>
      </c>
      <c r="B3193">
        <v>3319</v>
      </c>
      <c r="C3193" t="s">
        <v>6346</v>
      </c>
      <c r="D3193" t="s">
        <v>6347</v>
      </c>
    </row>
    <row r="3194" spans="1:4" x14ac:dyDescent="0.25">
      <c r="A3194" t="s">
        <v>311</v>
      </c>
      <c r="B3194">
        <v>3320</v>
      </c>
      <c r="C3194" t="s">
        <v>6641</v>
      </c>
      <c r="D3194" t="s">
        <v>6642</v>
      </c>
    </row>
    <row r="3195" spans="1:4" x14ac:dyDescent="0.25">
      <c r="A3195" t="s">
        <v>311</v>
      </c>
      <c r="B3195">
        <v>3321</v>
      </c>
      <c r="C3195" t="s">
        <v>6643</v>
      </c>
      <c r="D3195" t="s">
        <v>6644</v>
      </c>
    </row>
    <row r="3196" spans="1:4" x14ac:dyDescent="0.25">
      <c r="A3196" t="s">
        <v>311</v>
      </c>
      <c r="B3196">
        <v>3322</v>
      </c>
      <c r="C3196" t="s">
        <v>6663</v>
      </c>
      <c r="D3196" t="s">
        <v>6664</v>
      </c>
    </row>
    <row r="3197" spans="1:4" x14ac:dyDescent="0.25">
      <c r="A3197" t="s">
        <v>311</v>
      </c>
      <c r="B3197">
        <v>3323</v>
      </c>
      <c r="C3197" t="s">
        <v>6861</v>
      </c>
      <c r="D3197" t="s">
        <v>6862</v>
      </c>
    </row>
    <row r="3198" spans="1:4" x14ac:dyDescent="0.25">
      <c r="A3198" t="s">
        <v>311</v>
      </c>
      <c r="B3198">
        <v>3324</v>
      </c>
      <c r="C3198" t="s">
        <v>7067</v>
      </c>
      <c r="D3198" t="s">
        <v>7068</v>
      </c>
    </row>
    <row r="3199" spans="1:4" x14ac:dyDescent="0.25">
      <c r="A3199" t="s">
        <v>311</v>
      </c>
      <c r="B3199">
        <v>3325</v>
      </c>
      <c r="C3199" t="s">
        <v>7219</v>
      </c>
      <c r="D3199" t="s">
        <v>7220</v>
      </c>
    </row>
    <row r="3200" spans="1:4" x14ac:dyDescent="0.25">
      <c r="A3200" t="s">
        <v>311</v>
      </c>
      <c r="B3200">
        <v>3326</v>
      </c>
      <c r="C3200" t="s">
        <v>7852</v>
      </c>
      <c r="D3200" t="s">
        <v>7853</v>
      </c>
    </row>
    <row r="3201" spans="1:11" x14ac:dyDescent="0.25">
      <c r="A3201" t="s">
        <v>311</v>
      </c>
      <c r="B3201">
        <v>3327</v>
      </c>
      <c r="C3201" t="s">
        <v>7989</v>
      </c>
      <c r="D3201" t="s">
        <v>7990</v>
      </c>
    </row>
    <row r="3202" spans="1:11" x14ac:dyDescent="0.25">
      <c r="A3202" t="s">
        <v>311</v>
      </c>
      <c r="B3202">
        <v>3328</v>
      </c>
      <c r="C3202" t="s">
        <v>7991</v>
      </c>
      <c r="D3202" t="s">
        <v>7992</v>
      </c>
    </row>
    <row r="3203" spans="1:11" x14ac:dyDescent="0.25">
      <c r="A3203" t="s">
        <v>311</v>
      </c>
      <c r="B3203">
        <v>3329</v>
      </c>
      <c r="C3203" t="s">
        <v>2992</v>
      </c>
      <c r="D3203" t="s">
        <v>2993</v>
      </c>
      <c r="E3203">
        <v>172.21</v>
      </c>
      <c r="F3203">
        <v>172.34</v>
      </c>
      <c r="G3203">
        <v>172.822</v>
      </c>
      <c r="H3203">
        <v>172.86</v>
      </c>
      <c r="I3203">
        <v>175.10499999999999</v>
      </c>
      <c r="J3203">
        <v>177.24199999999999</v>
      </c>
      <c r="K3203">
        <v>177.26</v>
      </c>
    </row>
    <row r="3204" spans="1:11" x14ac:dyDescent="0.25">
      <c r="A3204" t="s">
        <v>311</v>
      </c>
      <c r="B3204">
        <v>3330</v>
      </c>
      <c r="C3204" t="s">
        <v>5472</v>
      </c>
      <c r="D3204" t="s">
        <v>5473</v>
      </c>
      <c r="E3204">
        <v>173.15</v>
      </c>
    </row>
    <row r="3205" spans="1:11" x14ac:dyDescent="0.25">
      <c r="A3205" t="s">
        <v>311</v>
      </c>
      <c r="B3205">
        <v>3331</v>
      </c>
      <c r="C3205" t="s">
        <v>1489</v>
      </c>
      <c r="D3205" t="s">
        <v>1490</v>
      </c>
      <c r="E3205">
        <v>184.125</v>
      </c>
    </row>
    <row r="3206" spans="1:11" x14ac:dyDescent="0.25">
      <c r="A3206" t="s">
        <v>311</v>
      </c>
      <c r="B3206">
        <v>3332</v>
      </c>
      <c r="C3206" t="s">
        <v>1350</v>
      </c>
      <c r="D3206" t="s">
        <v>1351</v>
      </c>
      <c r="E3206">
        <v>184.1148</v>
      </c>
    </row>
    <row r="3207" spans="1:11" x14ac:dyDescent="0.25">
      <c r="A3207" t="s">
        <v>311</v>
      </c>
      <c r="B3207">
        <v>3333</v>
      </c>
      <c r="C3207" t="s">
        <v>1354</v>
      </c>
      <c r="D3207" t="s">
        <v>1355</v>
      </c>
      <c r="E3207">
        <v>184.1148</v>
      </c>
    </row>
    <row r="3208" spans="1:11" x14ac:dyDescent="0.25">
      <c r="A3208" t="s">
        <v>311</v>
      </c>
      <c r="B3208">
        <v>3334</v>
      </c>
      <c r="C3208" t="s">
        <v>6813</v>
      </c>
      <c r="D3208" t="s">
        <v>6814</v>
      </c>
      <c r="E3208">
        <v>184.11500000000001</v>
      </c>
    </row>
    <row r="3209" spans="1:11" x14ac:dyDescent="0.25">
      <c r="A3209" t="s">
        <v>311</v>
      </c>
      <c r="B3209">
        <v>3335</v>
      </c>
      <c r="C3209" t="s">
        <v>1099</v>
      </c>
      <c r="D3209" t="s">
        <v>1100</v>
      </c>
    </row>
    <row r="3210" spans="1:11" x14ac:dyDescent="0.25">
      <c r="A3210" t="s">
        <v>315</v>
      </c>
      <c r="B3210">
        <v>3336</v>
      </c>
      <c r="C3210" t="s">
        <v>1955</v>
      </c>
      <c r="D3210" t="s">
        <v>1956</v>
      </c>
    </row>
    <row r="3211" spans="1:11" x14ac:dyDescent="0.25">
      <c r="A3211" t="s">
        <v>311</v>
      </c>
      <c r="B3211">
        <v>3337</v>
      </c>
      <c r="C3211" t="s">
        <v>2184</v>
      </c>
      <c r="D3211" t="s">
        <v>2185</v>
      </c>
    </row>
    <row r="3212" spans="1:11" x14ac:dyDescent="0.25">
      <c r="A3212" t="s">
        <v>311</v>
      </c>
      <c r="B3212">
        <v>3338</v>
      </c>
      <c r="C3212" t="s">
        <v>2745</v>
      </c>
      <c r="D3212" t="s">
        <v>2746</v>
      </c>
    </row>
    <row r="3213" spans="1:11" x14ac:dyDescent="0.25">
      <c r="A3213" t="s">
        <v>311</v>
      </c>
      <c r="B3213">
        <v>3339</v>
      </c>
      <c r="C3213" t="s">
        <v>2922</v>
      </c>
      <c r="D3213" t="s">
        <v>2923</v>
      </c>
    </row>
    <row r="3214" spans="1:11" x14ac:dyDescent="0.25">
      <c r="A3214" t="s">
        <v>311</v>
      </c>
      <c r="B3214">
        <v>3340</v>
      </c>
      <c r="C3214" t="s">
        <v>2589</v>
      </c>
      <c r="D3214" t="s">
        <v>2590</v>
      </c>
    </row>
    <row r="3215" spans="1:11" x14ac:dyDescent="0.25">
      <c r="A3215" t="s">
        <v>311</v>
      </c>
      <c r="B3215">
        <v>3341</v>
      </c>
      <c r="C3215" t="s">
        <v>2638</v>
      </c>
      <c r="D3215" t="s">
        <v>2639</v>
      </c>
    </row>
    <row r="3216" spans="1:11" x14ac:dyDescent="0.25">
      <c r="A3216" t="s">
        <v>311</v>
      </c>
      <c r="B3216">
        <v>3342</v>
      </c>
      <c r="C3216" t="s">
        <v>4451</v>
      </c>
      <c r="D3216" t="s">
        <v>4452</v>
      </c>
    </row>
    <row r="3217" spans="1:4" x14ac:dyDescent="0.25">
      <c r="A3217" t="s">
        <v>311</v>
      </c>
      <c r="B3217">
        <v>3343</v>
      </c>
      <c r="C3217" t="s">
        <v>4628</v>
      </c>
      <c r="D3217" t="s">
        <v>4629</v>
      </c>
    </row>
    <row r="3218" spans="1:4" x14ac:dyDescent="0.25">
      <c r="A3218" t="s">
        <v>311</v>
      </c>
      <c r="B3218">
        <v>3344</v>
      </c>
      <c r="C3218" t="s">
        <v>4712</v>
      </c>
      <c r="D3218" t="s">
        <v>4713</v>
      </c>
    </row>
    <row r="3219" spans="1:4" x14ac:dyDescent="0.25">
      <c r="A3219" t="s">
        <v>311</v>
      </c>
      <c r="B3219">
        <v>3345</v>
      </c>
      <c r="C3219" t="s">
        <v>4841</v>
      </c>
      <c r="D3219" t="s">
        <v>4842</v>
      </c>
    </row>
    <row r="3220" spans="1:4" x14ac:dyDescent="0.25">
      <c r="A3220" t="s">
        <v>311</v>
      </c>
      <c r="B3220">
        <v>3346</v>
      </c>
      <c r="C3220" t="s">
        <v>4940</v>
      </c>
      <c r="D3220" t="s">
        <v>4941</v>
      </c>
    </row>
    <row r="3221" spans="1:4" x14ac:dyDescent="0.25">
      <c r="A3221" t="s">
        <v>311</v>
      </c>
      <c r="B3221">
        <v>3347</v>
      </c>
      <c r="C3221" t="s">
        <v>4979</v>
      </c>
      <c r="D3221" t="s">
        <v>4980</v>
      </c>
    </row>
    <row r="3222" spans="1:4" x14ac:dyDescent="0.25">
      <c r="A3222" t="s">
        <v>311</v>
      </c>
      <c r="B3222">
        <v>3348</v>
      </c>
      <c r="C3222" t="s">
        <v>5049</v>
      </c>
      <c r="D3222" t="s">
        <v>5050</v>
      </c>
    </row>
    <row r="3223" spans="1:4" x14ac:dyDescent="0.25">
      <c r="A3223" t="s">
        <v>311</v>
      </c>
      <c r="B3223">
        <v>3349</v>
      </c>
      <c r="C3223" t="s">
        <v>6689</v>
      </c>
      <c r="D3223" t="s">
        <v>6690</v>
      </c>
    </row>
    <row r="3224" spans="1:4" x14ac:dyDescent="0.25">
      <c r="A3224" t="s">
        <v>311</v>
      </c>
      <c r="B3224">
        <v>3350</v>
      </c>
      <c r="C3224" t="s">
        <v>5117</v>
      </c>
      <c r="D3224" t="s">
        <v>5118</v>
      </c>
    </row>
    <row r="3225" spans="1:4" x14ac:dyDescent="0.25">
      <c r="A3225" t="s">
        <v>311</v>
      </c>
      <c r="B3225">
        <v>3351</v>
      </c>
      <c r="C3225" t="s">
        <v>5119</v>
      </c>
      <c r="D3225" t="s">
        <v>5120</v>
      </c>
    </row>
    <row r="3226" spans="1:4" x14ac:dyDescent="0.25">
      <c r="A3226" t="s">
        <v>311</v>
      </c>
      <c r="B3226">
        <v>3352</v>
      </c>
      <c r="C3226" t="s">
        <v>5286</v>
      </c>
      <c r="D3226" t="s">
        <v>5287</v>
      </c>
    </row>
    <row r="3227" spans="1:4" x14ac:dyDescent="0.25">
      <c r="A3227" t="s">
        <v>311</v>
      </c>
      <c r="B3227">
        <v>3353</v>
      </c>
      <c r="C3227" t="s">
        <v>5127</v>
      </c>
      <c r="D3227" t="s">
        <v>5128</v>
      </c>
    </row>
    <row r="3228" spans="1:4" x14ac:dyDescent="0.25">
      <c r="A3228" t="s">
        <v>311</v>
      </c>
      <c r="B3228">
        <v>3354</v>
      </c>
      <c r="C3228" t="s">
        <v>5193</v>
      </c>
      <c r="D3228" t="s">
        <v>5194</v>
      </c>
    </row>
    <row r="3229" spans="1:4" x14ac:dyDescent="0.25">
      <c r="A3229" t="s">
        <v>311</v>
      </c>
      <c r="B3229">
        <v>3355</v>
      </c>
      <c r="C3229" t="s">
        <v>5266</v>
      </c>
      <c r="D3229" t="s">
        <v>5267</v>
      </c>
    </row>
    <row r="3230" spans="1:4" x14ac:dyDescent="0.25">
      <c r="A3230" t="s">
        <v>311</v>
      </c>
      <c r="B3230">
        <v>3356</v>
      </c>
      <c r="C3230" t="s">
        <v>5368</v>
      </c>
      <c r="D3230" t="s">
        <v>5369</v>
      </c>
    </row>
    <row r="3231" spans="1:4" x14ac:dyDescent="0.25">
      <c r="A3231" t="s">
        <v>311</v>
      </c>
      <c r="B3231">
        <v>3357</v>
      </c>
      <c r="C3231" t="s">
        <v>5408</v>
      </c>
      <c r="D3231" t="s">
        <v>5409</v>
      </c>
    </row>
    <row r="3232" spans="1:4" x14ac:dyDescent="0.25">
      <c r="A3232" t="s">
        <v>311</v>
      </c>
      <c r="B3232">
        <v>3358</v>
      </c>
      <c r="C3232" t="s">
        <v>5410</v>
      </c>
      <c r="D3232" t="s">
        <v>5411</v>
      </c>
    </row>
    <row r="3233" spans="1:6" x14ac:dyDescent="0.25">
      <c r="A3233" t="s">
        <v>311</v>
      </c>
      <c r="B3233">
        <v>3359</v>
      </c>
      <c r="C3233" t="s">
        <v>5420</v>
      </c>
      <c r="D3233" t="s">
        <v>5421</v>
      </c>
    </row>
    <row r="3234" spans="1:6" x14ac:dyDescent="0.25">
      <c r="A3234" t="s">
        <v>311</v>
      </c>
      <c r="B3234">
        <v>3360</v>
      </c>
      <c r="C3234" t="s">
        <v>5430</v>
      </c>
      <c r="D3234" t="s">
        <v>5431</v>
      </c>
    </row>
    <row r="3235" spans="1:6" x14ac:dyDescent="0.25">
      <c r="A3235" t="s">
        <v>311</v>
      </c>
      <c r="B3235">
        <v>3361</v>
      </c>
      <c r="C3235" t="s">
        <v>5434</v>
      </c>
      <c r="D3235" t="s">
        <v>5435</v>
      </c>
    </row>
    <row r="3236" spans="1:6" x14ac:dyDescent="0.25">
      <c r="A3236" t="s">
        <v>311</v>
      </c>
      <c r="B3236">
        <v>3362</v>
      </c>
      <c r="C3236" t="s">
        <v>5694</v>
      </c>
      <c r="D3236" t="s">
        <v>5695</v>
      </c>
    </row>
    <row r="3237" spans="1:6" x14ac:dyDescent="0.25">
      <c r="A3237" t="s">
        <v>311</v>
      </c>
      <c r="B3237">
        <v>3363</v>
      </c>
      <c r="C3237" t="s">
        <v>5696</v>
      </c>
      <c r="D3237" t="s">
        <v>5697</v>
      </c>
    </row>
    <row r="3238" spans="1:6" x14ac:dyDescent="0.25">
      <c r="A3238" t="s">
        <v>311</v>
      </c>
      <c r="B3238">
        <v>3364</v>
      </c>
      <c r="C3238" t="s">
        <v>3447</v>
      </c>
      <c r="D3238" t="s">
        <v>3448</v>
      </c>
      <c r="E3238">
        <v>73.185000000000002</v>
      </c>
    </row>
    <row r="3239" spans="1:6" x14ac:dyDescent="0.25">
      <c r="A3239" t="s">
        <v>311</v>
      </c>
      <c r="B3239">
        <v>3365</v>
      </c>
      <c r="C3239" t="s">
        <v>371</v>
      </c>
      <c r="D3239" t="s">
        <v>372</v>
      </c>
      <c r="E3239">
        <v>173.11500000000001</v>
      </c>
    </row>
    <row r="3240" spans="1:6" x14ac:dyDescent="0.25">
      <c r="A3240" t="s">
        <v>311</v>
      </c>
      <c r="B3240">
        <v>3366</v>
      </c>
      <c r="C3240" t="s">
        <v>6247</v>
      </c>
      <c r="D3240" t="s">
        <v>6248</v>
      </c>
      <c r="E3240">
        <v>73.355000000000004</v>
      </c>
    </row>
    <row r="3241" spans="1:6" x14ac:dyDescent="0.25">
      <c r="A3241" t="s">
        <v>311</v>
      </c>
      <c r="B3241">
        <v>3367</v>
      </c>
      <c r="C3241" t="s">
        <v>7354</v>
      </c>
      <c r="D3241" t="s">
        <v>7355</v>
      </c>
      <c r="E3241">
        <v>172.892</v>
      </c>
      <c r="F3241">
        <v>175.10499999999999</v>
      </c>
    </row>
    <row r="3242" spans="1:6" x14ac:dyDescent="0.25">
      <c r="A3242" t="s">
        <v>311</v>
      </c>
      <c r="B3242">
        <v>3368</v>
      </c>
      <c r="C3242" t="s">
        <v>7366</v>
      </c>
      <c r="D3242" t="s">
        <v>7367</v>
      </c>
      <c r="E3242">
        <v>172.892</v>
      </c>
      <c r="F3242">
        <v>175.10499999999999</v>
      </c>
    </row>
    <row r="3243" spans="1:6" x14ac:dyDescent="0.25">
      <c r="A3243" t="s">
        <v>311</v>
      </c>
      <c r="B3243">
        <v>3369</v>
      </c>
      <c r="C3243" t="s">
        <v>7374</v>
      </c>
      <c r="D3243" t="s">
        <v>7375</v>
      </c>
      <c r="E3243">
        <v>172.892</v>
      </c>
      <c r="F3243">
        <v>175.10499999999999</v>
      </c>
    </row>
    <row r="3244" spans="1:6" x14ac:dyDescent="0.25">
      <c r="A3244" t="s">
        <v>311</v>
      </c>
      <c r="B3244">
        <v>3370</v>
      </c>
      <c r="C3244" t="s">
        <v>7382</v>
      </c>
      <c r="D3244" t="s">
        <v>7383</v>
      </c>
      <c r="E3244">
        <v>172.892</v>
      </c>
      <c r="F3244">
        <v>175.10499999999999</v>
      </c>
    </row>
    <row r="3245" spans="1:6" x14ac:dyDescent="0.25">
      <c r="A3245" t="s">
        <v>311</v>
      </c>
      <c r="B3245">
        <v>3371</v>
      </c>
      <c r="C3245" t="s">
        <v>7834</v>
      </c>
      <c r="D3245" t="s">
        <v>7835</v>
      </c>
    </row>
    <row r="3246" spans="1:6" x14ac:dyDescent="0.25">
      <c r="A3246" t="s">
        <v>311</v>
      </c>
      <c r="B3246">
        <v>3372</v>
      </c>
      <c r="C3246" t="s">
        <v>2069</v>
      </c>
      <c r="D3246" t="s">
        <v>2070</v>
      </c>
    </row>
    <row r="3247" spans="1:6" x14ac:dyDescent="0.25">
      <c r="A3247" t="s">
        <v>311</v>
      </c>
      <c r="B3247">
        <v>3373</v>
      </c>
      <c r="C3247" t="s">
        <v>2170</v>
      </c>
      <c r="D3247" t="s">
        <v>2171</v>
      </c>
    </row>
    <row r="3248" spans="1:6" x14ac:dyDescent="0.25">
      <c r="A3248" t="s">
        <v>311</v>
      </c>
      <c r="B3248">
        <v>3374</v>
      </c>
      <c r="C3248" t="s">
        <v>2172</v>
      </c>
      <c r="D3248" t="s">
        <v>2173</v>
      </c>
    </row>
    <row r="3249" spans="1:19" x14ac:dyDescent="0.25">
      <c r="A3249" t="s">
        <v>311</v>
      </c>
      <c r="B3249">
        <v>3375</v>
      </c>
      <c r="C3249" t="s">
        <v>2201</v>
      </c>
      <c r="D3249" t="s">
        <v>2202</v>
      </c>
    </row>
    <row r="3250" spans="1:19" x14ac:dyDescent="0.25">
      <c r="A3250" t="s">
        <v>311</v>
      </c>
      <c r="B3250">
        <v>3376</v>
      </c>
      <c r="C3250" t="s">
        <v>2815</v>
      </c>
      <c r="D3250" t="s">
        <v>2816</v>
      </c>
    </row>
    <row r="3251" spans="1:19" x14ac:dyDescent="0.25">
      <c r="A3251" t="s">
        <v>311</v>
      </c>
      <c r="B3251">
        <v>3377</v>
      </c>
      <c r="C3251" t="s">
        <v>2610</v>
      </c>
      <c r="D3251" t="s">
        <v>2611</v>
      </c>
    </row>
    <row r="3252" spans="1:19" x14ac:dyDescent="0.25">
      <c r="A3252" t="s">
        <v>311</v>
      </c>
      <c r="B3252">
        <v>3378</v>
      </c>
      <c r="C3252" t="s">
        <v>2743</v>
      </c>
      <c r="D3252" t="s">
        <v>2744</v>
      </c>
    </row>
    <row r="3253" spans="1:19" x14ac:dyDescent="0.25">
      <c r="A3253" t="s">
        <v>311</v>
      </c>
      <c r="B3253">
        <v>3379</v>
      </c>
      <c r="C3253" t="s">
        <v>2866</v>
      </c>
      <c r="D3253" t="s">
        <v>2867</v>
      </c>
    </row>
    <row r="3254" spans="1:19" x14ac:dyDescent="0.25">
      <c r="A3254" t="s">
        <v>311</v>
      </c>
      <c r="B3254">
        <v>3380</v>
      </c>
      <c r="C3254" t="s">
        <v>2754</v>
      </c>
      <c r="D3254" t="s">
        <v>2755</v>
      </c>
    </row>
    <row r="3255" spans="1:19" x14ac:dyDescent="0.25">
      <c r="A3255" t="s">
        <v>311</v>
      </c>
      <c r="B3255">
        <v>3381</v>
      </c>
      <c r="C3255" t="s">
        <v>2986</v>
      </c>
      <c r="D3255" t="s">
        <v>2987</v>
      </c>
    </row>
    <row r="3256" spans="1:19" x14ac:dyDescent="0.25">
      <c r="A3256" t="s">
        <v>311</v>
      </c>
      <c r="B3256">
        <v>3382</v>
      </c>
      <c r="C3256" t="s">
        <v>3184</v>
      </c>
      <c r="D3256" t="s">
        <v>3185</v>
      </c>
    </row>
    <row r="3257" spans="1:19" x14ac:dyDescent="0.25">
      <c r="A3257" t="s">
        <v>311</v>
      </c>
      <c r="B3257">
        <v>3383</v>
      </c>
      <c r="C3257" t="s">
        <v>4128</v>
      </c>
      <c r="D3257" t="s">
        <v>4129</v>
      </c>
    </row>
    <row r="3258" spans="1:19" x14ac:dyDescent="0.25">
      <c r="A3258" t="s">
        <v>311</v>
      </c>
      <c r="B3258">
        <v>3384</v>
      </c>
      <c r="C3258" t="s">
        <v>4652</v>
      </c>
      <c r="D3258" t="s">
        <v>4653</v>
      </c>
    </row>
    <row r="3259" spans="1:19" x14ac:dyDescent="0.25">
      <c r="A3259" t="s">
        <v>311</v>
      </c>
      <c r="B3259">
        <v>3385</v>
      </c>
      <c r="C3259" t="s">
        <v>5133</v>
      </c>
      <c r="D3259" t="s">
        <v>5134</v>
      </c>
    </row>
    <row r="3260" spans="1:19" x14ac:dyDescent="0.25">
      <c r="A3260" t="s">
        <v>311</v>
      </c>
      <c r="B3260">
        <v>3386</v>
      </c>
      <c r="C3260" t="s">
        <v>5143</v>
      </c>
      <c r="D3260" t="s">
        <v>5144</v>
      </c>
    </row>
    <row r="3261" spans="1:19" x14ac:dyDescent="0.25">
      <c r="A3261" t="s">
        <v>311</v>
      </c>
      <c r="B3261">
        <v>3387</v>
      </c>
      <c r="C3261" t="s">
        <v>4784</v>
      </c>
      <c r="D3261" t="s">
        <v>4785</v>
      </c>
      <c r="E3261">
        <v>175.10499999999999</v>
      </c>
      <c r="F3261">
        <v>175.3</v>
      </c>
      <c r="G3261">
        <v>175.32</v>
      </c>
      <c r="H3261">
        <v>175.36</v>
      </c>
      <c r="I3261">
        <v>176.17</v>
      </c>
      <c r="J3261">
        <v>176.18</v>
      </c>
      <c r="K3261">
        <v>177.101</v>
      </c>
      <c r="L3261">
        <v>177.10300000000001</v>
      </c>
      <c r="M3261">
        <v>177.12</v>
      </c>
      <c r="N3261">
        <v>177.16300000000001</v>
      </c>
      <c r="O3261">
        <v>177.18299999999999</v>
      </c>
      <c r="P3261">
        <v>177.2</v>
      </c>
      <c r="Q3261">
        <v>177.24199999999999</v>
      </c>
      <c r="R3261">
        <v>177.2465</v>
      </c>
      <c r="S3261">
        <v>178.37899999999999</v>
      </c>
    </row>
    <row r="3262" spans="1:19" x14ac:dyDescent="0.25">
      <c r="A3262" t="s">
        <v>311</v>
      </c>
      <c r="B3262">
        <v>3388</v>
      </c>
      <c r="C3262" t="s">
        <v>5538</v>
      </c>
      <c r="D3262" t="s">
        <v>5539</v>
      </c>
    </row>
    <row r="3263" spans="1:19" x14ac:dyDescent="0.25">
      <c r="A3263" t="s">
        <v>311</v>
      </c>
      <c r="B3263">
        <v>3389</v>
      </c>
      <c r="C3263" t="s">
        <v>6074</v>
      </c>
      <c r="D3263" t="s">
        <v>6075</v>
      </c>
      <c r="E3263">
        <v>177.24100000000001</v>
      </c>
    </row>
    <row r="3264" spans="1:19" x14ac:dyDescent="0.25">
      <c r="A3264" t="s">
        <v>311</v>
      </c>
      <c r="B3264">
        <v>3390</v>
      </c>
      <c r="C3264" t="s">
        <v>6224</v>
      </c>
      <c r="D3264" t="s">
        <v>6225</v>
      </c>
    </row>
    <row r="3265" spans="1:8" x14ac:dyDescent="0.25">
      <c r="A3265" t="s">
        <v>311</v>
      </c>
      <c r="B3265">
        <v>3391</v>
      </c>
      <c r="C3265" t="s">
        <v>6275</v>
      </c>
      <c r="D3265" s="1" t="s">
        <v>15486</v>
      </c>
    </row>
    <row r="3266" spans="1:8" x14ac:dyDescent="0.25">
      <c r="A3266" t="s">
        <v>311</v>
      </c>
      <c r="B3266">
        <v>3392</v>
      </c>
      <c r="C3266" t="s">
        <v>6835</v>
      </c>
      <c r="D3266" t="s">
        <v>6836</v>
      </c>
    </row>
    <row r="3267" spans="1:8" x14ac:dyDescent="0.25">
      <c r="A3267" t="s">
        <v>311</v>
      </c>
      <c r="B3267">
        <v>3393</v>
      </c>
      <c r="C3267" t="s">
        <v>7410</v>
      </c>
      <c r="D3267" t="s">
        <v>7411</v>
      </c>
    </row>
    <row r="3268" spans="1:8" x14ac:dyDescent="0.25">
      <c r="A3268" t="s">
        <v>311</v>
      </c>
      <c r="B3268">
        <v>3394</v>
      </c>
      <c r="C3268" t="s">
        <v>7045</v>
      </c>
      <c r="D3268" t="s">
        <v>7046</v>
      </c>
      <c r="E3268">
        <v>175.10499999999999</v>
      </c>
      <c r="F3268">
        <v>175.3</v>
      </c>
      <c r="G3268">
        <v>177.26</v>
      </c>
    </row>
    <row r="3269" spans="1:8" x14ac:dyDescent="0.25">
      <c r="A3269" t="s">
        <v>311</v>
      </c>
      <c r="B3269">
        <v>3395</v>
      </c>
      <c r="C3269" t="s">
        <v>7227</v>
      </c>
      <c r="D3269" t="s">
        <v>7228</v>
      </c>
    </row>
    <row r="3270" spans="1:8" x14ac:dyDescent="0.25">
      <c r="A3270" t="s">
        <v>311</v>
      </c>
      <c r="B3270">
        <v>3396</v>
      </c>
      <c r="C3270" t="s">
        <v>7979</v>
      </c>
      <c r="D3270" t="s">
        <v>7980</v>
      </c>
    </row>
    <row r="3271" spans="1:8" x14ac:dyDescent="0.25">
      <c r="A3271" t="s">
        <v>311</v>
      </c>
      <c r="B3271">
        <v>3397</v>
      </c>
      <c r="C3271" t="s">
        <v>7985</v>
      </c>
      <c r="D3271" t="s">
        <v>7986</v>
      </c>
    </row>
    <row r="3272" spans="1:8" x14ac:dyDescent="0.25">
      <c r="A3272" t="s">
        <v>311</v>
      </c>
      <c r="B3272">
        <v>3398</v>
      </c>
      <c r="C3272" t="s">
        <v>650</v>
      </c>
      <c r="D3272" t="s">
        <v>301</v>
      </c>
      <c r="E3272">
        <v>175.10499999999999</v>
      </c>
      <c r="F3272">
        <v>176.17</v>
      </c>
      <c r="G3272">
        <v>176.18</v>
      </c>
      <c r="H3272">
        <v>176.21</v>
      </c>
    </row>
    <row r="3273" spans="1:8" x14ac:dyDescent="0.25">
      <c r="A3273" t="s">
        <v>311</v>
      </c>
      <c r="B3273">
        <v>3399</v>
      </c>
      <c r="C3273" t="s">
        <v>5446</v>
      </c>
      <c r="D3273" t="s">
        <v>5447</v>
      </c>
    </row>
    <row r="3274" spans="1:8" x14ac:dyDescent="0.25">
      <c r="A3274" t="s">
        <v>311</v>
      </c>
      <c r="B3274">
        <v>3400</v>
      </c>
      <c r="C3274" t="s">
        <v>5390</v>
      </c>
      <c r="D3274" t="s">
        <v>5391</v>
      </c>
    </row>
    <row r="3275" spans="1:8" x14ac:dyDescent="0.25">
      <c r="A3275" t="s">
        <v>311</v>
      </c>
      <c r="B3275">
        <v>3401</v>
      </c>
      <c r="C3275" t="s">
        <v>416</v>
      </c>
      <c r="D3275" t="s">
        <v>417</v>
      </c>
    </row>
    <row r="3276" spans="1:8" x14ac:dyDescent="0.25">
      <c r="A3276" t="s">
        <v>311</v>
      </c>
      <c r="B3276">
        <v>3402</v>
      </c>
      <c r="C3276" t="s">
        <v>3518</v>
      </c>
      <c r="D3276" t="s">
        <v>3519</v>
      </c>
    </row>
    <row r="3277" spans="1:8" x14ac:dyDescent="0.25">
      <c r="A3277" t="s">
        <v>311</v>
      </c>
      <c r="B3277">
        <v>3403</v>
      </c>
      <c r="C3277" t="s">
        <v>3632</v>
      </c>
      <c r="D3277" t="s">
        <v>3633</v>
      </c>
    </row>
    <row r="3278" spans="1:8" x14ac:dyDescent="0.25">
      <c r="A3278" t="s">
        <v>311</v>
      </c>
      <c r="B3278">
        <v>3404</v>
      </c>
      <c r="C3278" t="s">
        <v>3858</v>
      </c>
      <c r="D3278" t="s">
        <v>3859</v>
      </c>
    </row>
    <row r="3279" spans="1:8" x14ac:dyDescent="0.25">
      <c r="A3279" t="s">
        <v>311</v>
      </c>
      <c r="B3279">
        <v>3405</v>
      </c>
      <c r="C3279" t="s">
        <v>4700</v>
      </c>
      <c r="D3279" t="s">
        <v>4701</v>
      </c>
    </row>
    <row r="3280" spans="1:8" x14ac:dyDescent="0.25">
      <c r="A3280" t="s">
        <v>311</v>
      </c>
      <c r="B3280">
        <v>3406</v>
      </c>
      <c r="C3280" t="s">
        <v>4869</v>
      </c>
      <c r="D3280" t="s">
        <v>4870</v>
      </c>
    </row>
    <row r="3281" spans="1:4" x14ac:dyDescent="0.25">
      <c r="A3281" t="s">
        <v>311</v>
      </c>
      <c r="B3281">
        <v>3407</v>
      </c>
      <c r="C3281" t="s">
        <v>5031</v>
      </c>
      <c r="D3281" t="s">
        <v>5032</v>
      </c>
    </row>
    <row r="3282" spans="1:4" x14ac:dyDescent="0.25">
      <c r="A3282" t="s">
        <v>311</v>
      </c>
      <c r="B3282">
        <v>3408</v>
      </c>
      <c r="C3282" t="s">
        <v>6168</v>
      </c>
      <c r="D3282" t="s">
        <v>6169</v>
      </c>
    </row>
    <row r="3283" spans="1:4" x14ac:dyDescent="0.25">
      <c r="A3283" t="s">
        <v>311</v>
      </c>
      <c r="B3283">
        <v>3409</v>
      </c>
      <c r="C3283" t="s">
        <v>2321</v>
      </c>
      <c r="D3283" t="s">
        <v>2322</v>
      </c>
    </row>
    <row r="3284" spans="1:4" x14ac:dyDescent="0.25">
      <c r="A3284" t="s">
        <v>311</v>
      </c>
      <c r="B3284">
        <v>3410</v>
      </c>
      <c r="C3284" t="s">
        <v>436</v>
      </c>
      <c r="D3284" t="s">
        <v>437</v>
      </c>
    </row>
    <row r="3285" spans="1:4" x14ac:dyDescent="0.25">
      <c r="A3285" t="s">
        <v>311</v>
      </c>
      <c r="B3285">
        <v>3411</v>
      </c>
      <c r="C3285" t="s">
        <v>1993</v>
      </c>
      <c r="D3285" t="s">
        <v>1994</v>
      </c>
    </row>
    <row r="3286" spans="1:4" x14ac:dyDescent="0.25">
      <c r="A3286" t="s">
        <v>311</v>
      </c>
      <c r="B3286">
        <v>3412</v>
      </c>
      <c r="C3286" t="s">
        <v>3510</v>
      </c>
      <c r="D3286" t="s">
        <v>3511</v>
      </c>
    </row>
    <row r="3287" spans="1:4" x14ac:dyDescent="0.25">
      <c r="A3287" t="s">
        <v>311</v>
      </c>
      <c r="B3287">
        <v>3413</v>
      </c>
      <c r="C3287" t="s">
        <v>3628</v>
      </c>
      <c r="D3287" t="s">
        <v>3629</v>
      </c>
    </row>
    <row r="3288" spans="1:4" x14ac:dyDescent="0.25">
      <c r="A3288" t="s">
        <v>311</v>
      </c>
      <c r="B3288">
        <v>3414</v>
      </c>
      <c r="C3288" t="s">
        <v>3856</v>
      </c>
      <c r="D3288" t="s">
        <v>3857</v>
      </c>
    </row>
    <row r="3289" spans="1:4" x14ac:dyDescent="0.25">
      <c r="A3289" t="s">
        <v>311</v>
      </c>
      <c r="B3289">
        <v>3415</v>
      </c>
      <c r="C3289" t="s">
        <v>4682</v>
      </c>
      <c r="D3289" t="s">
        <v>4683</v>
      </c>
    </row>
    <row r="3290" spans="1:4" x14ac:dyDescent="0.25">
      <c r="A3290" t="s">
        <v>311</v>
      </c>
      <c r="B3290">
        <v>3416</v>
      </c>
      <c r="C3290" t="s">
        <v>4696</v>
      </c>
      <c r="D3290" t="s">
        <v>4697</v>
      </c>
    </row>
    <row r="3291" spans="1:4" x14ac:dyDescent="0.25">
      <c r="A3291" t="s">
        <v>311</v>
      </c>
      <c r="B3291">
        <v>3417</v>
      </c>
      <c r="C3291" t="s">
        <v>4694</v>
      </c>
      <c r="D3291" t="s">
        <v>4695</v>
      </c>
    </row>
    <row r="3292" spans="1:4" x14ac:dyDescent="0.25">
      <c r="A3292" t="s">
        <v>311</v>
      </c>
      <c r="B3292">
        <v>3418</v>
      </c>
      <c r="C3292" t="s">
        <v>4942</v>
      </c>
      <c r="D3292" t="s">
        <v>4943</v>
      </c>
    </row>
    <row r="3293" spans="1:4" x14ac:dyDescent="0.25">
      <c r="A3293" t="s">
        <v>311</v>
      </c>
      <c r="B3293">
        <v>3419</v>
      </c>
      <c r="C3293" t="s">
        <v>4887</v>
      </c>
      <c r="D3293" s="1" t="s">
        <v>15500</v>
      </c>
    </row>
    <row r="3294" spans="1:4" x14ac:dyDescent="0.25">
      <c r="A3294" t="s">
        <v>311</v>
      </c>
      <c r="B3294">
        <v>3420</v>
      </c>
      <c r="C3294" t="s">
        <v>5766</v>
      </c>
      <c r="D3294" t="s">
        <v>5767</v>
      </c>
    </row>
    <row r="3295" spans="1:4" x14ac:dyDescent="0.25">
      <c r="A3295" t="s">
        <v>311</v>
      </c>
      <c r="B3295">
        <v>3421</v>
      </c>
      <c r="C3295" t="s">
        <v>5918</v>
      </c>
      <c r="D3295" t="s">
        <v>5919</v>
      </c>
    </row>
    <row r="3296" spans="1:4" x14ac:dyDescent="0.25">
      <c r="A3296" t="s">
        <v>311</v>
      </c>
      <c r="B3296">
        <v>3422</v>
      </c>
      <c r="C3296" t="s">
        <v>5817</v>
      </c>
      <c r="D3296" t="s">
        <v>5818</v>
      </c>
    </row>
    <row r="3297" spans="1:4" x14ac:dyDescent="0.25">
      <c r="A3297" t="s">
        <v>311</v>
      </c>
      <c r="B3297">
        <v>3423</v>
      </c>
      <c r="C3297" t="s">
        <v>2029</v>
      </c>
      <c r="D3297" t="s">
        <v>2030</v>
      </c>
    </row>
    <row r="3298" spans="1:4" x14ac:dyDescent="0.25">
      <c r="A3298" t="s">
        <v>311</v>
      </c>
      <c r="B3298">
        <v>3424</v>
      </c>
      <c r="C3298" t="s">
        <v>3770</v>
      </c>
      <c r="D3298" t="s">
        <v>3771</v>
      </c>
    </row>
    <row r="3299" spans="1:4" x14ac:dyDescent="0.25">
      <c r="A3299" t="s">
        <v>315</v>
      </c>
      <c r="B3299">
        <v>3425</v>
      </c>
      <c r="C3299" t="s">
        <v>3772</v>
      </c>
      <c r="D3299" t="s">
        <v>3773</v>
      </c>
    </row>
    <row r="3300" spans="1:4" x14ac:dyDescent="0.25">
      <c r="A3300" t="s">
        <v>311</v>
      </c>
      <c r="B3300">
        <v>3426</v>
      </c>
      <c r="C3300" t="s">
        <v>3776</v>
      </c>
      <c r="D3300" t="s">
        <v>3777</v>
      </c>
    </row>
    <row r="3301" spans="1:4" x14ac:dyDescent="0.25">
      <c r="A3301" t="s">
        <v>311</v>
      </c>
      <c r="B3301">
        <v>3427</v>
      </c>
      <c r="C3301" t="s">
        <v>4702</v>
      </c>
      <c r="D3301" t="s">
        <v>4703</v>
      </c>
    </row>
    <row r="3302" spans="1:4" x14ac:dyDescent="0.25">
      <c r="A3302" t="s">
        <v>311</v>
      </c>
      <c r="B3302">
        <v>3428</v>
      </c>
      <c r="C3302" t="s">
        <v>6160</v>
      </c>
      <c r="D3302" t="s">
        <v>6161</v>
      </c>
    </row>
    <row r="3303" spans="1:4" x14ac:dyDescent="0.25">
      <c r="A3303" t="s">
        <v>311</v>
      </c>
      <c r="B3303">
        <v>3429</v>
      </c>
      <c r="C3303" t="s">
        <v>2148</v>
      </c>
      <c r="D3303" t="s">
        <v>2149</v>
      </c>
    </row>
    <row r="3304" spans="1:4" x14ac:dyDescent="0.25">
      <c r="A3304" t="s">
        <v>311</v>
      </c>
      <c r="B3304">
        <v>3430</v>
      </c>
      <c r="C3304" t="s">
        <v>2335</v>
      </c>
      <c r="D3304" t="s">
        <v>2336</v>
      </c>
    </row>
    <row r="3305" spans="1:4" x14ac:dyDescent="0.25">
      <c r="A3305" t="s">
        <v>311</v>
      </c>
      <c r="B3305">
        <v>3431</v>
      </c>
      <c r="C3305" t="s">
        <v>2333</v>
      </c>
      <c r="D3305" t="s">
        <v>2334</v>
      </c>
    </row>
    <row r="3306" spans="1:4" x14ac:dyDescent="0.25">
      <c r="A3306" t="s">
        <v>311</v>
      </c>
      <c r="B3306">
        <v>3432</v>
      </c>
      <c r="C3306" t="s">
        <v>2337</v>
      </c>
      <c r="D3306" t="s">
        <v>2338</v>
      </c>
    </row>
    <row r="3307" spans="1:4" x14ac:dyDescent="0.25">
      <c r="A3307" t="s">
        <v>311</v>
      </c>
      <c r="B3307">
        <v>3433</v>
      </c>
      <c r="C3307" t="s">
        <v>5037</v>
      </c>
      <c r="D3307" t="s">
        <v>5038</v>
      </c>
    </row>
    <row r="3308" spans="1:4" x14ac:dyDescent="0.25">
      <c r="A3308" t="s">
        <v>311</v>
      </c>
      <c r="B3308">
        <v>3434</v>
      </c>
      <c r="C3308" t="s">
        <v>343</v>
      </c>
      <c r="D3308" t="s">
        <v>344</v>
      </c>
    </row>
    <row r="3309" spans="1:4" x14ac:dyDescent="0.25">
      <c r="A3309" t="s">
        <v>311</v>
      </c>
      <c r="B3309">
        <v>3435</v>
      </c>
      <c r="C3309" t="s">
        <v>739</v>
      </c>
      <c r="D3309" t="s">
        <v>740</v>
      </c>
    </row>
    <row r="3310" spans="1:4" x14ac:dyDescent="0.25">
      <c r="A3310" t="s">
        <v>311</v>
      </c>
      <c r="B3310">
        <v>3436</v>
      </c>
      <c r="C3310" t="s">
        <v>970</v>
      </c>
      <c r="D3310" t="s">
        <v>971</v>
      </c>
    </row>
    <row r="3311" spans="1:4" x14ac:dyDescent="0.25">
      <c r="A3311" t="s">
        <v>311</v>
      </c>
      <c r="B3311">
        <v>3437</v>
      </c>
      <c r="C3311" t="s">
        <v>1139</v>
      </c>
      <c r="D3311" t="s">
        <v>1140</v>
      </c>
    </row>
    <row r="3312" spans="1:4" x14ac:dyDescent="0.25">
      <c r="A3312" t="s">
        <v>311</v>
      </c>
      <c r="B3312">
        <v>3438</v>
      </c>
      <c r="C3312" t="s">
        <v>1892</v>
      </c>
      <c r="D3312" t="s">
        <v>1893</v>
      </c>
    </row>
    <row r="3313" spans="1:4" x14ac:dyDescent="0.25">
      <c r="A3313" t="s">
        <v>311</v>
      </c>
      <c r="B3313">
        <v>3439</v>
      </c>
      <c r="C3313" t="s">
        <v>2124</v>
      </c>
      <c r="D3313" t="s">
        <v>2125</v>
      </c>
    </row>
    <row r="3314" spans="1:4" x14ac:dyDescent="0.25">
      <c r="A3314" t="s">
        <v>311</v>
      </c>
      <c r="B3314">
        <v>3440</v>
      </c>
      <c r="C3314" t="s">
        <v>2126</v>
      </c>
      <c r="D3314" t="s">
        <v>2127</v>
      </c>
    </row>
    <row r="3315" spans="1:4" x14ac:dyDescent="0.25">
      <c r="A3315" t="s">
        <v>311</v>
      </c>
      <c r="B3315">
        <v>3441</v>
      </c>
      <c r="C3315" t="s">
        <v>2150</v>
      </c>
      <c r="D3315" t="s">
        <v>2151</v>
      </c>
    </row>
    <row r="3316" spans="1:4" x14ac:dyDescent="0.25">
      <c r="A3316" t="s">
        <v>311</v>
      </c>
      <c r="B3316">
        <v>3442</v>
      </c>
      <c r="C3316" t="s">
        <v>2162</v>
      </c>
      <c r="D3316" t="s">
        <v>2163</v>
      </c>
    </row>
    <row r="3317" spans="1:4" x14ac:dyDescent="0.25">
      <c r="A3317" t="s">
        <v>311</v>
      </c>
      <c r="B3317">
        <v>3443</v>
      </c>
      <c r="C3317" t="s">
        <v>2176</v>
      </c>
      <c r="D3317" t="s">
        <v>2177</v>
      </c>
    </row>
    <row r="3318" spans="1:4" x14ac:dyDescent="0.25">
      <c r="A3318" t="s">
        <v>311</v>
      </c>
      <c r="B3318">
        <v>3444</v>
      </c>
      <c r="C3318" t="s">
        <v>2174</v>
      </c>
      <c r="D3318" t="s">
        <v>2175</v>
      </c>
    </row>
    <row r="3319" spans="1:4" x14ac:dyDescent="0.25">
      <c r="A3319" t="s">
        <v>311</v>
      </c>
      <c r="B3319">
        <v>3445</v>
      </c>
      <c r="C3319" t="s">
        <v>2293</v>
      </c>
      <c r="D3319" t="s">
        <v>2294</v>
      </c>
    </row>
    <row r="3320" spans="1:4" x14ac:dyDescent="0.25">
      <c r="A3320" t="s">
        <v>311</v>
      </c>
      <c r="B3320">
        <v>3446</v>
      </c>
      <c r="C3320" t="s">
        <v>2392</v>
      </c>
      <c r="D3320" t="s">
        <v>2393</v>
      </c>
    </row>
    <row r="3321" spans="1:4" x14ac:dyDescent="0.25">
      <c r="A3321" t="s">
        <v>311</v>
      </c>
      <c r="B3321">
        <v>3447</v>
      </c>
      <c r="C3321" t="s">
        <v>2469</v>
      </c>
      <c r="D3321" t="s">
        <v>2470</v>
      </c>
    </row>
    <row r="3322" spans="1:4" x14ac:dyDescent="0.25">
      <c r="A3322" t="s">
        <v>311</v>
      </c>
      <c r="B3322">
        <v>3448</v>
      </c>
      <c r="C3322" t="s">
        <v>2537</v>
      </c>
      <c r="D3322" t="s">
        <v>2538</v>
      </c>
    </row>
    <row r="3323" spans="1:4" x14ac:dyDescent="0.25">
      <c r="A3323" t="s">
        <v>311</v>
      </c>
      <c r="B3323">
        <v>3449</v>
      </c>
      <c r="C3323" t="s">
        <v>2594</v>
      </c>
      <c r="D3323" t="s">
        <v>2595</v>
      </c>
    </row>
    <row r="3324" spans="1:4" x14ac:dyDescent="0.25">
      <c r="A3324" t="s">
        <v>311</v>
      </c>
      <c r="B3324">
        <v>3450</v>
      </c>
      <c r="C3324" t="s">
        <v>2598</v>
      </c>
      <c r="D3324" t="s">
        <v>2599</v>
      </c>
    </row>
    <row r="3325" spans="1:4" x14ac:dyDescent="0.25">
      <c r="A3325" t="s">
        <v>311</v>
      </c>
      <c r="B3325">
        <v>3451</v>
      </c>
      <c r="C3325" t="s">
        <v>2828</v>
      </c>
      <c r="D3325" t="s">
        <v>2829</v>
      </c>
    </row>
    <row r="3326" spans="1:4" x14ac:dyDescent="0.25">
      <c r="A3326" t="s">
        <v>311</v>
      </c>
      <c r="B3326">
        <v>3452</v>
      </c>
      <c r="C3326" t="s">
        <v>2924</v>
      </c>
      <c r="D3326" t="s">
        <v>2925</v>
      </c>
    </row>
    <row r="3327" spans="1:4" x14ac:dyDescent="0.25">
      <c r="A3327" t="s">
        <v>311</v>
      </c>
      <c r="B3327">
        <v>3453</v>
      </c>
      <c r="C3327" t="s">
        <v>2926</v>
      </c>
      <c r="D3327" t="s">
        <v>2927</v>
      </c>
    </row>
    <row r="3328" spans="1:4" x14ac:dyDescent="0.25">
      <c r="A3328" t="s">
        <v>311</v>
      </c>
      <c r="B3328">
        <v>3454</v>
      </c>
      <c r="C3328" t="s">
        <v>5940</v>
      </c>
      <c r="D3328" t="s">
        <v>5941</v>
      </c>
    </row>
    <row r="3329" spans="1:4" x14ac:dyDescent="0.25">
      <c r="A3329" t="s">
        <v>311</v>
      </c>
      <c r="B3329">
        <v>3455</v>
      </c>
      <c r="C3329" t="s">
        <v>3282</v>
      </c>
      <c r="D3329" t="s">
        <v>3283</v>
      </c>
    </row>
    <row r="3330" spans="1:4" x14ac:dyDescent="0.25">
      <c r="A3330" t="s">
        <v>311</v>
      </c>
      <c r="B3330">
        <v>3456</v>
      </c>
      <c r="C3330" t="s">
        <v>3403</v>
      </c>
      <c r="D3330" t="s">
        <v>3404</v>
      </c>
    </row>
    <row r="3331" spans="1:4" x14ac:dyDescent="0.25">
      <c r="A3331" t="s">
        <v>311</v>
      </c>
      <c r="B3331">
        <v>3457</v>
      </c>
      <c r="C3331" t="s">
        <v>3590</v>
      </c>
      <c r="D3331" t="s">
        <v>3591</v>
      </c>
    </row>
    <row r="3332" spans="1:4" x14ac:dyDescent="0.25">
      <c r="A3332" t="s">
        <v>311</v>
      </c>
      <c r="B3332">
        <v>3458</v>
      </c>
      <c r="C3332" t="s">
        <v>3602</v>
      </c>
      <c r="D3332" t="s">
        <v>3603</v>
      </c>
    </row>
    <row r="3333" spans="1:4" x14ac:dyDescent="0.25">
      <c r="A3333" t="s">
        <v>311</v>
      </c>
      <c r="B3333">
        <v>3459</v>
      </c>
      <c r="C3333" t="s">
        <v>3680</v>
      </c>
      <c r="D3333" t="s">
        <v>3681</v>
      </c>
    </row>
    <row r="3334" spans="1:4" x14ac:dyDescent="0.25">
      <c r="A3334" t="s">
        <v>311</v>
      </c>
      <c r="B3334">
        <v>3460</v>
      </c>
      <c r="C3334" t="s">
        <v>3806</v>
      </c>
      <c r="D3334" t="s">
        <v>3807</v>
      </c>
    </row>
    <row r="3335" spans="1:4" x14ac:dyDescent="0.25">
      <c r="A3335" t="s">
        <v>311</v>
      </c>
      <c r="B3335">
        <v>3461</v>
      </c>
      <c r="C3335" t="s">
        <v>3810</v>
      </c>
      <c r="D3335" t="s">
        <v>3811</v>
      </c>
    </row>
    <row r="3336" spans="1:4" x14ac:dyDescent="0.25">
      <c r="A3336" t="s">
        <v>311</v>
      </c>
      <c r="B3336">
        <v>3462</v>
      </c>
      <c r="C3336" t="s">
        <v>3860</v>
      </c>
      <c r="D3336" t="s">
        <v>3861</v>
      </c>
    </row>
    <row r="3337" spans="1:4" x14ac:dyDescent="0.25">
      <c r="A3337" t="s">
        <v>311</v>
      </c>
      <c r="B3337">
        <v>3463</v>
      </c>
      <c r="C3337" t="s">
        <v>3884</v>
      </c>
      <c r="D3337" t="s">
        <v>3885</v>
      </c>
    </row>
    <row r="3338" spans="1:4" x14ac:dyDescent="0.25">
      <c r="A3338" t="s">
        <v>311</v>
      </c>
      <c r="B3338">
        <v>3464</v>
      </c>
      <c r="C3338" t="s">
        <v>6466</v>
      </c>
      <c r="D3338" t="s">
        <v>6467</v>
      </c>
    </row>
    <row r="3339" spans="1:4" x14ac:dyDescent="0.25">
      <c r="A3339" t="s">
        <v>311</v>
      </c>
      <c r="B3339">
        <v>3465</v>
      </c>
      <c r="C3339" t="s">
        <v>4646</v>
      </c>
      <c r="D3339" t="s">
        <v>4647</v>
      </c>
    </row>
    <row r="3340" spans="1:4" x14ac:dyDescent="0.25">
      <c r="A3340" t="s">
        <v>311</v>
      </c>
      <c r="B3340">
        <v>3466</v>
      </c>
      <c r="C3340" t="s">
        <v>4794</v>
      </c>
      <c r="D3340" t="s">
        <v>4795</v>
      </c>
    </row>
    <row r="3341" spans="1:4" x14ac:dyDescent="0.25">
      <c r="A3341" t="s">
        <v>311</v>
      </c>
      <c r="B3341">
        <v>3467</v>
      </c>
      <c r="C3341" t="s">
        <v>5017</v>
      </c>
      <c r="D3341" t="s">
        <v>5018</v>
      </c>
    </row>
    <row r="3342" spans="1:4" x14ac:dyDescent="0.25">
      <c r="A3342" t="s">
        <v>311</v>
      </c>
      <c r="B3342">
        <v>3468</v>
      </c>
      <c r="C3342" t="s">
        <v>5163</v>
      </c>
      <c r="D3342" t="s">
        <v>5164</v>
      </c>
    </row>
    <row r="3343" spans="1:4" x14ac:dyDescent="0.25">
      <c r="A3343" t="s">
        <v>311</v>
      </c>
      <c r="B3343">
        <v>3469</v>
      </c>
      <c r="C3343" t="s">
        <v>5464</v>
      </c>
      <c r="D3343" t="s">
        <v>5465</v>
      </c>
    </row>
    <row r="3344" spans="1:4" x14ac:dyDescent="0.25">
      <c r="A3344" t="s">
        <v>311</v>
      </c>
      <c r="B3344">
        <v>3470</v>
      </c>
      <c r="C3344" t="s">
        <v>5807</v>
      </c>
      <c r="D3344" t="s">
        <v>5808</v>
      </c>
    </row>
    <row r="3345" spans="1:5" x14ac:dyDescent="0.25">
      <c r="A3345" t="s">
        <v>311</v>
      </c>
      <c r="B3345">
        <v>3471</v>
      </c>
      <c r="C3345" t="s">
        <v>5839</v>
      </c>
      <c r="D3345" t="s">
        <v>5840</v>
      </c>
    </row>
    <row r="3346" spans="1:5" x14ac:dyDescent="0.25">
      <c r="A3346" t="s">
        <v>311</v>
      </c>
      <c r="B3346">
        <v>3472</v>
      </c>
      <c r="C3346" t="s">
        <v>6344</v>
      </c>
      <c r="D3346" t="s">
        <v>6345</v>
      </c>
    </row>
    <row r="3347" spans="1:5" x14ac:dyDescent="0.25">
      <c r="A3347" t="s">
        <v>311</v>
      </c>
      <c r="B3347">
        <v>3473</v>
      </c>
      <c r="C3347" t="s">
        <v>6677</v>
      </c>
      <c r="D3347" t="s">
        <v>6678</v>
      </c>
    </row>
    <row r="3348" spans="1:5" x14ac:dyDescent="0.25">
      <c r="A3348" t="s">
        <v>311</v>
      </c>
      <c r="B3348">
        <v>3474</v>
      </c>
      <c r="C3348" t="s">
        <v>6693</v>
      </c>
      <c r="D3348" t="s">
        <v>6694</v>
      </c>
    </row>
    <row r="3349" spans="1:5" x14ac:dyDescent="0.25">
      <c r="A3349" t="s">
        <v>311</v>
      </c>
      <c r="B3349">
        <v>3475</v>
      </c>
      <c r="C3349" t="s">
        <v>6697</v>
      </c>
      <c r="D3349" t="s">
        <v>6698</v>
      </c>
    </row>
    <row r="3350" spans="1:5" x14ac:dyDescent="0.25">
      <c r="A3350" t="s">
        <v>311</v>
      </c>
      <c r="B3350">
        <v>3476</v>
      </c>
      <c r="C3350" t="s">
        <v>6797</v>
      </c>
      <c r="D3350" t="s">
        <v>6798</v>
      </c>
    </row>
    <row r="3351" spans="1:5" x14ac:dyDescent="0.25">
      <c r="A3351" t="s">
        <v>311</v>
      </c>
      <c r="B3351">
        <v>3477</v>
      </c>
      <c r="C3351" t="s">
        <v>7562</v>
      </c>
      <c r="D3351" t="s">
        <v>7563</v>
      </c>
    </row>
    <row r="3352" spans="1:5" x14ac:dyDescent="0.25">
      <c r="A3352" t="s">
        <v>311</v>
      </c>
      <c r="B3352">
        <v>3478</v>
      </c>
      <c r="C3352" t="s">
        <v>7879</v>
      </c>
      <c r="D3352" t="s">
        <v>7880</v>
      </c>
    </row>
    <row r="3353" spans="1:5" x14ac:dyDescent="0.25">
      <c r="A3353" t="s">
        <v>311</v>
      </c>
      <c r="B3353">
        <v>3479</v>
      </c>
      <c r="C3353" t="s">
        <v>7938</v>
      </c>
      <c r="D3353" t="s">
        <v>7942</v>
      </c>
    </row>
    <row r="3354" spans="1:5" x14ac:dyDescent="0.25">
      <c r="A3354" t="s">
        <v>311</v>
      </c>
      <c r="B3354">
        <v>3480</v>
      </c>
      <c r="C3354" t="s">
        <v>7455</v>
      </c>
      <c r="D3354" t="s">
        <v>7456</v>
      </c>
      <c r="E3354">
        <v>172.869</v>
      </c>
    </row>
    <row r="3355" spans="1:5" x14ac:dyDescent="0.25">
      <c r="A3355" t="s">
        <v>311</v>
      </c>
      <c r="B3355">
        <v>3481</v>
      </c>
      <c r="C3355" t="s">
        <v>387</v>
      </c>
      <c r="D3355" t="s">
        <v>388</v>
      </c>
    </row>
    <row r="3356" spans="1:5" x14ac:dyDescent="0.25">
      <c r="A3356" t="s">
        <v>311</v>
      </c>
      <c r="B3356">
        <v>3482</v>
      </c>
      <c r="C3356" t="s">
        <v>396</v>
      </c>
      <c r="D3356" t="s">
        <v>397</v>
      </c>
    </row>
    <row r="3357" spans="1:5" x14ac:dyDescent="0.25">
      <c r="A3357" t="s">
        <v>311</v>
      </c>
      <c r="B3357">
        <v>3483</v>
      </c>
      <c r="C3357" t="s">
        <v>392</v>
      </c>
      <c r="D3357" t="s">
        <v>393</v>
      </c>
    </row>
    <row r="3358" spans="1:5" x14ac:dyDescent="0.25">
      <c r="A3358" t="s">
        <v>311</v>
      </c>
      <c r="B3358">
        <v>3484</v>
      </c>
      <c r="C3358" t="s">
        <v>571</v>
      </c>
      <c r="D3358" t="s">
        <v>572</v>
      </c>
    </row>
    <row r="3359" spans="1:5" x14ac:dyDescent="0.25">
      <c r="A3359" t="s">
        <v>311</v>
      </c>
      <c r="B3359">
        <v>3485</v>
      </c>
      <c r="C3359" t="s">
        <v>585</v>
      </c>
      <c r="D3359" t="s">
        <v>586</v>
      </c>
    </row>
    <row r="3360" spans="1:5" x14ac:dyDescent="0.25">
      <c r="A3360" t="s">
        <v>311</v>
      </c>
      <c r="B3360">
        <v>3486</v>
      </c>
      <c r="C3360" t="s">
        <v>563</v>
      </c>
      <c r="D3360" t="s">
        <v>564</v>
      </c>
    </row>
    <row r="3361" spans="1:4" x14ac:dyDescent="0.25">
      <c r="A3361" t="s">
        <v>311</v>
      </c>
      <c r="B3361">
        <v>3487</v>
      </c>
      <c r="C3361" t="s">
        <v>577</v>
      </c>
      <c r="D3361" t="s">
        <v>578</v>
      </c>
    </row>
    <row r="3362" spans="1:4" x14ac:dyDescent="0.25">
      <c r="A3362" t="s">
        <v>311</v>
      </c>
      <c r="B3362">
        <v>3488</v>
      </c>
      <c r="C3362" t="s">
        <v>942</v>
      </c>
      <c r="D3362" t="s">
        <v>943</v>
      </c>
    </row>
    <row r="3363" spans="1:4" x14ac:dyDescent="0.25">
      <c r="A3363" t="s">
        <v>311</v>
      </c>
      <c r="B3363">
        <v>3489</v>
      </c>
      <c r="C3363" t="s">
        <v>7660</v>
      </c>
      <c r="D3363" t="s">
        <v>7661</v>
      </c>
    </row>
    <row r="3364" spans="1:4" x14ac:dyDescent="0.25">
      <c r="A3364" t="s">
        <v>311</v>
      </c>
      <c r="B3364">
        <v>3490</v>
      </c>
      <c r="C3364" t="s">
        <v>1038</v>
      </c>
      <c r="D3364" t="s">
        <v>1039</v>
      </c>
    </row>
    <row r="3365" spans="1:4" x14ac:dyDescent="0.25">
      <c r="A3365" t="s">
        <v>311</v>
      </c>
      <c r="B3365">
        <v>3491</v>
      </c>
      <c r="C3365" t="s">
        <v>1145</v>
      </c>
      <c r="D3365" t="s">
        <v>1146</v>
      </c>
    </row>
    <row r="3366" spans="1:4" x14ac:dyDescent="0.25">
      <c r="A3366" t="s">
        <v>311</v>
      </c>
      <c r="B3366">
        <v>3492</v>
      </c>
      <c r="C3366" t="s">
        <v>1161</v>
      </c>
      <c r="D3366" t="s">
        <v>1162</v>
      </c>
    </row>
    <row r="3367" spans="1:4" x14ac:dyDescent="0.25">
      <c r="A3367" t="s">
        <v>311</v>
      </c>
      <c r="B3367">
        <v>3493</v>
      </c>
      <c r="C3367" t="s">
        <v>1203</v>
      </c>
      <c r="D3367" t="s">
        <v>1204</v>
      </c>
    </row>
    <row r="3368" spans="1:4" x14ac:dyDescent="0.25">
      <c r="A3368" t="s">
        <v>311</v>
      </c>
      <c r="B3368">
        <v>3494</v>
      </c>
      <c r="C3368" t="s">
        <v>1714</v>
      </c>
      <c r="D3368" t="s">
        <v>1715</v>
      </c>
    </row>
    <row r="3369" spans="1:4" x14ac:dyDescent="0.25">
      <c r="A3369" t="s">
        <v>311</v>
      </c>
      <c r="B3369">
        <v>3495</v>
      </c>
      <c r="C3369" t="s">
        <v>1939</v>
      </c>
      <c r="D3369" t="s">
        <v>1940</v>
      </c>
    </row>
    <row r="3370" spans="1:4" x14ac:dyDescent="0.25">
      <c r="A3370" t="s">
        <v>311</v>
      </c>
      <c r="B3370">
        <v>3496</v>
      </c>
      <c r="C3370" t="s">
        <v>1963</v>
      </c>
      <c r="D3370" t="s">
        <v>1964</v>
      </c>
    </row>
    <row r="3371" spans="1:4" x14ac:dyDescent="0.25">
      <c r="A3371" t="s">
        <v>311</v>
      </c>
      <c r="B3371">
        <v>3497</v>
      </c>
      <c r="C3371" t="s">
        <v>1997</v>
      </c>
      <c r="D3371" t="s">
        <v>1998</v>
      </c>
    </row>
    <row r="3372" spans="1:4" x14ac:dyDescent="0.25">
      <c r="A3372" t="s">
        <v>311</v>
      </c>
      <c r="B3372">
        <v>3498</v>
      </c>
      <c r="C3372" t="s">
        <v>2034</v>
      </c>
      <c r="D3372" t="s">
        <v>2035</v>
      </c>
    </row>
    <row r="3373" spans="1:4" x14ac:dyDescent="0.25">
      <c r="A3373" t="s">
        <v>311</v>
      </c>
      <c r="B3373">
        <v>3499</v>
      </c>
      <c r="C3373" t="s">
        <v>2050</v>
      </c>
      <c r="D3373" t="s">
        <v>2051</v>
      </c>
    </row>
    <row r="3374" spans="1:4" x14ac:dyDescent="0.25">
      <c r="A3374" t="s">
        <v>311</v>
      </c>
      <c r="B3374">
        <v>3500</v>
      </c>
      <c r="C3374" t="s">
        <v>2093</v>
      </c>
      <c r="D3374" t="s">
        <v>2094</v>
      </c>
    </row>
    <row r="3375" spans="1:4" x14ac:dyDescent="0.25">
      <c r="A3375" t="s">
        <v>311</v>
      </c>
      <c r="B3375">
        <v>3501</v>
      </c>
      <c r="C3375" t="s">
        <v>5492</v>
      </c>
      <c r="D3375" t="s">
        <v>5493</v>
      </c>
    </row>
    <row r="3376" spans="1:4" x14ac:dyDescent="0.25">
      <c r="A3376" t="s">
        <v>311</v>
      </c>
      <c r="B3376">
        <v>3502</v>
      </c>
      <c r="C3376" t="s">
        <v>2130</v>
      </c>
      <c r="D3376" t="s">
        <v>2131</v>
      </c>
    </row>
    <row r="3377" spans="1:5" x14ac:dyDescent="0.25">
      <c r="A3377" t="s">
        <v>311</v>
      </c>
      <c r="B3377">
        <v>3503</v>
      </c>
      <c r="C3377" t="s">
        <v>2195</v>
      </c>
      <c r="D3377" t="s">
        <v>2196</v>
      </c>
    </row>
    <row r="3378" spans="1:5" x14ac:dyDescent="0.25">
      <c r="A3378" t="s">
        <v>311</v>
      </c>
      <c r="B3378">
        <v>3504</v>
      </c>
      <c r="C3378" t="s">
        <v>2214</v>
      </c>
      <c r="D3378" t="s">
        <v>2215</v>
      </c>
    </row>
    <row r="3379" spans="1:5" x14ac:dyDescent="0.25">
      <c r="A3379" t="s">
        <v>311</v>
      </c>
      <c r="B3379">
        <v>3505</v>
      </c>
      <c r="C3379" t="s">
        <v>2226</v>
      </c>
      <c r="D3379" t="s">
        <v>2227</v>
      </c>
    </row>
    <row r="3380" spans="1:5" x14ac:dyDescent="0.25">
      <c r="A3380" t="s">
        <v>311</v>
      </c>
      <c r="B3380">
        <v>3506</v>
      </c>
      <c r="C3380" t="s">
        <v>2276</v>
      </c>
      <c r="D3380" s="1" t="s">
        <v>15554</v>
      </c>
    </row>
    <row r="3381" spans="1:5" x14ac:dyDescent="0.25">
      <c r="A3381" t="s">
        <v>311</v>
      </c>
      <c r="B3381">
        <v>3507</v>
      </c>
      <c r="C3381" t="s">
        <v>2309</v>
      </c>
      <c r="D3381" t="s">
        <v>2310</v>
      </c>
    </row>
    <row r="3382" spans="1:5" x14ac:dyDescent="0.25">
      <c r="A3382" t="s">
        <v>311</v>
      </c>
      <c r="B3382">
        <v>3508</v>
      </c>
      <c r="C3382" t="s">
        <v>2289</v>
      </c>
      <c r="D3382" t="s">
        <v>2290</v>
      </c>
    </row>
    <row r="3383" spans="1:5" x14ac:dyDescent="0.25">
      <c r="A3383" t="s">
        <v>311</v>
      </c>
      <c r="B3383">
        <v>3509</v>
      </c>
      <c r="C3383" t="s">
        <v>2331</v>
      </c>
      <c r="D3383" t="s">
        <v>2332</v>
      </c>
    </row>
    <row r="3384" spans="1:5" x14ac:dyDescent="0.25">
      <c r="A3384" t="s">
        <v>311</v>
      </c>
      <c r="B3384">
        <v>3510</v>
      </c>
      <c r="C3384" t="s">
        <v>2339</v>
      </c>
      <c r="D3384" t="s">
        <v>2340</v>
      </c>
    </row>
    <row r="3385" spans="1:5" x14ac:dyDescent="0.25">
      <c r="A3385" t="s">
        <v>311</v>
      </c>
      <c r="B3385">
        <v>3511</v>
      </c>
      <c r="C3385" t="s">
        <v>2279</v>
      </c>
      <c r="D3385" t="s">
        <v>2280</v>
      </c>
    </row>
    <row r="3386" spans="1:5" x14ac:dyDescent="0.25">
      <c r="A3386" t="s">
        <v>311</v>
      </c>
      <c r="B3386">
        <v>3512</v>
      </c>
      <c r="C3386" t="s">
        <v>2266</v>
      </c>
      <c r="D3386" t="s">
        <v>2267</v>
      </c>
    </row>
    <row r="3387" spans="1:5" x14ac:dyDescent="0.25">
      <c r="A3387" t="s">
        <v>311</v>
      </c>
      <c r="B3387">
        <v>3513</v>
      </c>
      <c r="C3387" t="s">
        <v>2287</v>
      </c>
      <c r="D3387" t="s">
        <v>2288</v>
      </c>
    </row>
    <row r="3388" spans="1:5" x14ac:dyDescent="0.25">
      <c r="A3388" t="s">
        <v>311</v>
      </c>
      <c r="B3388">
        <v>3514</v>
      </c>
      <c r="C3388" t="s">
        <v>2450</v>
      </c>
      <c r="D3388" t="s">
        <v>2451</v>
      </c>
    </row>
    <row r="3389" spans="1:5" x14ac:dyDescent="0.25">
      <c r="A3389" t="s">
        <v>311</v>
      </c>
      <c r="B3389">
        <v>3515</v>
      </c>
      <c r="C3389" t="s">
        <v>2533</v>
      </c>
      <c r="D3389" t="s">
        <v>2534</v>
      </c>
    </row>
    <row r="3390" spans="1:5" x14ac:dyDescent="0.25">
      <c r="A3390" t="s">
        <v>311</v>
      </c>
      <c r="B3390">
        <v>3516</v>
      </c>
      <c r="C3390" t="s">
        <v>2543</v>
      </c>
      <c r="D3390" t="s">
        <v>2544</v>
      </c>
    </row>
    <row r="3391" spans="1:5" x14ac:dyDescent="0.25">
      <c r="A3391" t="s">
        <v>311</v>
      </c>
      <c r="B3391">
        <v>3517</v>
      </c>
      <c r="C3391" t="s">
        <v>7716</v>
      </c>
      <c r="D3391" t="s">
        <v>7717</v>
      </c>
      <c r="E3391">
        <v>73.584999999999994</v>
      </c>
    </row>
    <row r="3392" spans="1:5" x14ac:dyDescent="0.25">
      <c r="A3392" t="s">
        <v>311</v>
      </c>
      <c r="B3392">
        <v>3518</v>
      </c>
      <c r="C3392" t="s">
        <v>2559</v>
      </c>
      <c r="D3392" t="s">
        <v>2560</v>
      </c>
    </row>
    <row r="3393" spans="1:4" x14ac:dyDescent="0.25">
      <c r="A3393" t="s">
        <v>311</v>
      </c>
      <c r="B3393">
        <v>3519</v>
      </c>
      <c r="C3393" t="s">
        <v>2752</v>
      </c>
      <c r="D3393" t="s">
        <v>2753</v>
      </c>
    </row>
    <row r="3394" spans="1:4" x14ac:dyDescent="0.25">
      <c r="A3394" t="s">
        <v>311</v>
      </c>
      <c r="B3394">
        <v>3520</v>
      </c>
      <c r="C3394" t="s">
        <v>2876</v>
      </c>
      <c r="D3394" t="s">
        <v>2877</v>
      </c>
    </row>
    <row r="3395" spans="1:4" x14ac:dyDescent="0.25">
      <c r="A3395" t="s">
        <v>311</v>
      </c>
      <c r="B3395">
        <v>3521</v>
      </c>
      <c r="C3395" t="s">
        <v>2731</v>
      </c>
      <c r="D3395" t="s">
        <v>2732</v>
      </c>
    </row>
    <row r="3396" spans="1:4" x14ac:dyDescent="0.25">
      <c r="A3396" t="s">
        <v>311</v>
      </c>
      <c r="B3396">
        <v>3522</v>
      </c>
      <c r="C3396" t="s">
        <v>2824</v>
      </c>
      <c r="D3396" t="s">
        <v>2825</v>
      </c>
    </row>
    <row r="3397" spans="1:4" x14ac:dyDescent="0.25">
      <c r="A3397" t="s">
        <v>311</v>
      </c>
      <c r="B3397">
        <v>3523</v>
      </c>
      <c r="C3397" t="s">
        <v>2886</v>
      </c>
      <c r="D3397" t="s">
        <v>2887</v>
      </c>
    </row>
    <row r="3398" spans="1:4" x14ac:dyDescent="0.25">
      <c r="A3398" t="s">
        <v>311</v>
      </c>
      <c r="B3398">
        <v>3524</v>
      </c>
      <c r="C3398" t="s">
        <v>2980</v>
      </c>
      <c r="D3398" t="s">
        <v>2981</v>
      </c>
    </row>
    <row r="3399" spans="1:4" x14ac:dyDescent="0.25">
      <c r="A3399" t="s">
        <v>311</v>
      </c>
      <c r="B3399">
        <v>3525</v>
      </c>
      <c r="C3399" t="s">
        <v>3174</v>
      </c>
      <c r="D3399" t="s">
        <v>3175</v>
      </c>
    </row>
    <row r="3400" spans="1:4" x14ac:dyDescent="0.25">
      <c r="A3400" t="s">
        <v>311</v>
      </c>
      <c r="B3400">
        <v>3526</v>
      </c>
      <c r="C3400" t="s">
        <v>3198</v>
      </c>
      <c r="D3400" t="s">
        <v>3199</v>
      </c>
    </row>
    <row r="3401" spans="1:4" x14ac:dyDescent="0.25">
      <c r="A3401" t="s">
        <v>311</v>
      </c>
      <c r="B3401">
        <v>3527</v>
      </c>
      <c r="C3401" t="s">
        <v>3242</v>
      </c>
      <c r="D3401" t="s">
        <v>3243</v>
      </c>
    </row>
    <row r="3402" spans="1:4" x14ac:dyDescent="0.25">
      <c r="A3402" t="s">
        <v>311</v>
      </c>
      <c r="B3402">
        <v>3528</v>
      </c>
      <c r="C3402" t="s">
        <v>3276</v>
      </c>
      <c r="D3402" t="s">
        <v>3277</v>
      </c>
    </row>
    <row r="3403" spans="1:4" x14ac:dyDescent="0.25">
      <c r="A3403" t="s">
        <v>311</v>
      </c>
      <c r="B3403">
        <v>3529</v>
      </c>
      <c r="C3403" t="s">
        <v>3284</v>
      </c>
      <c r="D3403" t="s">
        <v>3285</v>
      </c>
    </row>
    <row r="3404" spans="1:4" x14ac:dyDescent="0.25">
      <c r="A3404" t="s">
        <v>311</v>
      </c>
      <c r="B3404">
        <v>3530</v>
      </c>
      <c r="C3404" t="s">
        <v>3504</v>
      </c>
      <c r="D3404" t="s">
        <v>3505</v>
      </c>
    </row>
    <row r="3405" spans="1:4" x14ac:dyDescent="0.25">
      <c r="A3405" t="s">
        <v>311</v>
      </c>
      <c r="B3405">
        <v>3531</v>
      </c>
      <c r="C3405" t="s">
        <v>3506</v>
      </c>
      <c r="D3405" t="s">
        <v>3507</v>
      </c>
    </row>
    <row r="3406" spans="1:4" x14ac:dyDescent="0.25">
      <c r="A3406" t="s">
        <v>311</v>
      </c>
      <c r="B3406">
        <v>3532</v>
      </c>
      <c r="C3406" t="s">
        <v>3459</v>
      </c>
      <c r="D3406" t="s">
        <v>3460</v>
      </c>
    </row>
    <row r="3407" spans="1:4" x14ac:dyDescent="0.25">
      <c r="A3407" t="s">
        <v>311</v>
      </c>
      <c r="B3407">
        <v>3533</v>
      </c>
      <c r="C3407" t="s">
        <v>3472</v>
      </c>
      <c r="D3407" t="s">
        <v>3473</v>
      </c>
    </row>
    <row r="3408" spans="1:4" x14ac:dyDescent="0.25">
      <c r="A3408" t="s">
        <v>311</v>
      </c>
      <c r="B3408">
        <v>3534</v>
      </c>
      <c r="C3408" t="s">
        <v>3496</v>
      </c>
      <c r="D3408" t="s">
        <v>3497</v>
      </c>
    </row>
    <row r="3409" spans="1:4" x14ac:dyDescent="0.25">
      <c r="A3409" t="s">
        <v>311</v>
      </c>
      <c r="B3409">
        <v>3535</v>
      </c>
      <c r="C3409" t="s">
        <v>3522</v>
      </c>
      <c r="D3409" t="s">
        <v>3523</v>
      </c>
    </row>
    <row r="3410" spans="1:4" x14ac:dyDescent="0.25">
      <c r="A3410" t="s">
        <v>311</v>
      </c>
      <c r="B3410">
        <v>3536</v>
      </c>
      <c r="C3410" t="s">
        <v>3556</v>
      </c>
      <c r="D3410" t="s">
        <v>3557</v>
      </c>
    </row>
    <row r="3411" spans="1:4" x14ac:dyDescent="0.25">
      <c r="A3411" t="s">
        <v>311</v>
      </c>
      <c r="B3411">
        <v>3537</v>
      </c>
      <c r="C3411" t="s">
        <v>3550</v>
      </c>
      <c r="D3411" t="s">
        <v>3551</v>
      </c>
    </row>
    <row r="3412" spans="1:4" x14ac:dyDescent="0.25">
      <c r="A3412" t="s">
        <v>311</v>
      </c>
      <c r="B3412">
        <v>3538</v>
      </c>
      <c r="C3412" t="s">
        <v>3552</v>
      </c>
      <c r="D3412" t="s">
        <v>3553</v>
      </c>
    </row>
    <row r="3413" spans="1:4" x14ac:dyDescent="0.25">
      <c r="A3413" t="s">
        <v>311</v>
      </c>
      <c r="B3413">
        <v>3539</v>
      </c>
      <c r="C3413" t="s">
        <v>3554</v>
      </c>
      <c r="D3413" t="s">
        <v>3555</v>
      </c>
    </row>
    <row r="3414" spans="1:4" x14ac:dyDescent="0.25">
      <c r="A3414" t="s">
        <v>311</v>
      </c>
      <c r="B3414">
        <v>3540</v>
      </c>
      <c r="C3414" t="s">
        <v>3646</v>
      </c>
      <c r="D3414" t="s">
        <v>3647</v>
      </c>
    </row>
    <row r="3415" spans="1:4" x14ac:dyDescent="0.25">
      <c r="A3415" t="s">
        <v>311</v>
      </c>
      <c r="B3415">
        <v>3541</v>
      </c>
      <c r="C3415" t="s">
        <v>3703</v>
      </c>
      <c r="D3415" t="s">
        <v>3704</v>
      </c>
    </row>
    <row r="3416" spans="1:4" x14ac:dyDescent="0.25">
      <c r="A3416" t="s">
        <v>311</v>
      </c>
      <c r="B3416">
        <v>3542</v>
      </c>
      <c r="C3416" t="s">
        <v>3717</v>
      </c>
      <c r="D3416" t="s">
        <v>3718</v>
      </c>
    </row>
    <row r="3417" spans="1:4" x14ac:dyDescent="0.25">
      <c r="A3417" t="s">
        <v>311</v>
      </c>
      <c r="B3417">
        <v>3543</v>
      </c>
      <c r="C3417" t="s">
        <v>3782</v>
      </c>
      <c r="D3417" t="s">
        <v>3783</v>
      </c>
    </row>
    <row r="3418" spans="1:4" x14ac:dyDescent="0.25">
      <c r="A3418" t="s">
        <v>311</v>
      </c>
      <c r="B3418">
        <v>3544</v>
      </c>
      <c r="C3418" t="s">
        <v>3872</v>
      </c>
      <c r="D3418" t="s">
        <v>3873</v>
      </c>
    </row>
    <row r="3419" spans="1:4" x14ac:dyDescent="0.25">
      <c r="A3419" t="s">
        <v>311</v>
      </c>
      <c r="B3419">
        <v>3545</v>
      </c>
      <c r="C3419" t="s">
        <v>3840</v>
      </c>
      <c r="D3419" t="s">
        <v>3841</v>
      </c>
    </row>
    <row r="3420" spans="1:4" x14ac:dyDescent="0.25">
      <c r="A3420" t="s">
        <v>311</v>
      </c>
      <c r="B3420">
        <v>3546</v>
      </c>
      <c r="C3420" t="s">
        <v>3854</v>
      </c>
      <c r="D3420" t="s">
        <v>3855</v>
      </c>
    </row>
    <row r="3421" spans="1:4" x14ac:dyDescent="0.25">
      <c r="A3421" t="s">
        <v>311</v>
      </c>
      <c r="B3421">
        <v>3547</v>
      </c>
      <c r="C3421" t="s">
        <v>3868</v>
      </c>
      <c r="D3421" t="s">
        <v>3869</v>
      </c>
    </row>
    <row r="3422" spans="1:4" x14ac:dyDescent="0.25">
      <c r="A3422" t="s">
        <v>311</v>
      </c>
      <c r="B3422">
        <v>3548</v>
      </c>
      <c r="C3422" t="s">
        <v>3890</v>
      </c>
      <c r="D3422" t="s">
        <v>3891</v>
      </c>
    </row>
    <row r="3423" spans="1:4" x14ac:dyDescent="0.25">
      <c r="A3423" t="s">
        <v>311</v>
      </c>
      <c r="B3423">
        <v>3549</v>
      </c>
      <c r="C3423" t="s">
        <v>3946</v>
      </c>
      <c r="D3423" t="s">
        <v>3947</v>
      </c>
    </row>
    <row r="3424" spans="1:4" x14ac:dyDescent="0.25">
      <c r="A3424" t="s">
        <v>311</v>
      </c>
      <c r="B3424">
        <v>3550</v>
      </c>
      <c r="C3424" t="s">
        <v>3973</v>
      </c>
      <c r="D3424" t="s">
        <v>3974</v>
      </c>
    </row>
    <row r="3425" spans="1:4" x14ac:dyDescent="0.25">
      <c r="A3425" t="s">
        <v>311</v>
      </c>
      <c r="B3425">
        <v>3551</v>
      </c>
      <c r="C3425" t="s">
        <v>4026</v>
      </c>
      <c r="D3425" t="s">
        <v>4027</v>
      </c>
    </row>
    <row r="3426" spans="1:4" x14ac:dyDescent="0.25">
      <c r="A3426" t="s">
        <v>311</v>
      </c>
      <c r="B3426">
        <v>3552</v>
      </c>
      <c r="C3426" t="s">
        <v>4030</v>
      </c>
      <c r="D3426" t="s">
        <v>4031</v>
      </c>
    </row>
    <row r="3427" spans="1:4" x14ac:dyDescent="0.25">
      <c r="A3427" t="s">
        <v>311</v>
      </c>
      <c r="B3427">
        <v>3553</v>
      </c>
      <c r="C3427" t="s">
        <v>4056</v>
      </c>
      <c r="D3427" t="s">
        <v>4057</v>
      </c>
    </row>
    <row r="3428" spans="1:4" x14ac:dyDescent="0.25">
      <c r="A3428" t="s">
        <v>311</v>
      </c>
      <c r="B3428">
        <v>3554</v>
      </c>
      <c r="C3428" t="s">
        <v>4082</v>
      </c>
      <c r="D3428" t="s">
        <v>4083</v>
      </c>
    </row>
    <row r="3429" spans="1:4" x14ac:dyDescent="0.25">
      <c r="A3429" t="s">
        <v>311</v>
      </c>
      <c r="B3429">
        <v>3555</v>
      </c>
      <c r="C3429" t="s">
        <v>4120</v>
      </c>
      <c r="D3429" t="s">
        <v>4121</v>
      </c>
    </row>
    <row r="3430" spans="1:4" x14ac:dyDescent="0.25">
      <c r="A3430" t="s">
        <v>311</v>
      </c>
      <c r="B3430">
        <v>3556</v>
      </c>
      <c r="C3430" t="s">
        <v>4132</v>
      </c>
      <c r="D3430" t="s">
        <v>4133</v>
      </c>
    </row>
    <row r="3431" spans="1:4" x14ac:dyDescent="0.25">
      <c r="A3431" t="s">
        <v>311</v>
      </c>
      <c r="B3431">
        <v>3557</v>
      </c>
      <c r="C3431" t="s">
        <v>4626</v>
      </c>
      <c r="D3431" t="s">
        <v>4627</v>
      </c>
    </row>
    <row r="3432" spans="1:4" x14ac:dyDescent="0.25">
      <c r="A3432" t="s">
        <v>311</v>
      </c>
      <c r="B3432">
        <v>3558</v>
      </c>
      <c r="C3432" t="s">
        <v>4656</v>
      </c>
      <c r="D3432" t="s">
        <v>4657</v>
      </c>
    </row>
    <row r="3433" spans="1:4" x14ac:dyDescent="0.25">
      <c r="A3433" t="s">
        <v>311</v>
      </c>
      <c r="B3433">
        <v>3559</v>
      </c>
      <c r="C3433" t="s">
        <v>4658</v>
      </c>
      <c r="D3433" t="s">
        <v>4659</v>
      </c>
    </row>
    <row r="3434" spans="1:4" x14ac:dyDescent="0.25">
      <c r="A3434" t="s">
        <v>311</v>
      </c>
      <c r="B3434">
        <v>3560</v>
      </c>
      <c r="C3434" t="s">
        <v>4708</v>
      </c>
      <c r="D3434" t="s">
        <v>4709</v>
      </c>
    </row>
    <row r="3435" spans="1:4" x14ac:dyDescent="0.25">
      <c r="A3435" t="s">
        <v>311</v>
      </c>
      <c r="B3435">
        <v>3561</v>
      </c>
      <c r="C3435" t="s">
        <v>4698</v>
      </c>
      <c r="D3435" t="s">
        <v>4699</v>
      </c>
    </row>
    <row r="3436" spans="1:4" x14ac:dyDescent="0.25">
      <c r="A3436" t="s">
        <v>311</v>
      </c>
      <c r="B3436">
        <v>3562</v>
      </c>
      <c r="C3436" t="s">
        <v>4660</v>
      </c>
      <c r="D3436" t="s">
        <v>4661</v>
      </c>
    </row>
    <row r="3437" spans="1:4" x14ac:dyDescent="0.25">
      <c r="A3437" t="s">
        <v>311</v>
      </c>
      <c r="B3437">
        <v>3563</v>
      </c>
      <c r="C3437" t="s">
        <v>4728</v>
      </c>
      <c r="D3437" t="s">
        <v>4729</v>
      </c>
    </row>
    <row r="3438" spans="1:4" x14ac:dyDescent="0.25">
      <c r="A3438" t="s">
        <v>311</v>
      </c>
      <c r="B3438">
        <v>3564</v>
      </c>
      <c r="C3438" t="s">
        <v>4750</v>
      </c>
      <c r="D3438" t="s">
        <v>4751</v>
      </c>
    </row>
    <row r="3439" spans="1:4" x14ac:dyDescent="0.25">
      <c r="A3439" t="s">
        <v>311</v>
      </c>
      <c r="B3439">
        <v>3565</v>
      </c>
      <c r="C3439" t="s">
        <v>4752</v>
      </c>
      <c r="D3439" t="s">
        <v>4753</v>
      </c>
    </row>
    <row r="3440" spans="1:4" x14ac:dyDescent="0.25">
      <c r="A3440" t="s">
        <v>311</v>
      </c>
      <c r="B3440">
        <v>3566</v>
      </c>
      <c r="C3440" t="s">
        <v>4732</v>
      </c>
      <c r="D3440" t="s">
        <v>4733</v>
      </c>
    </row>
    <row r="3441" spans="1:4" x14ac:dyDescent="0.25">
      <c r="A3441" t="s">
        <v>311</v>
      </c>
      <c r="B3441">
        <v>3567</v>
      </c>
      <c r="C3441" t="s">
        <v>5059</v>
      </c>
      <c r="D3441" t="s">
        <v>5060</v>
      </c>
    </row>
    <row r="3442" spans="1:4" x14ac:dyDescent="0.25">
      <c r="A3442" t="s">
        <v>311</v>
      </c>
      <c r="B3442">
        <v>3568</v>
      </c>
      <c r="C3442" t="s">
        <v>5191</v>
      </c>
      <c r="D3442" t="s">
        <v>5192</v>
      </c>
    </row>
    <row r="3443" spans="1:4" x14ac:dyDescent="0.25">
      <c r="A3443" t="s">
        <v>311</v>
      </c>
      <c r="B3443">
        <v>3569</v>
      </c>
      <c r="C3443" t="s">
        <v>5135</v>
      </c>
      <c r="D3443" t="s">
        <v>5136</v>
      </c>
    </row>
    <row r="3444" spans="1:4" x14ac:dyDescent="0.25">
      <c r="A3444" t="s">
        <v>311</v>
      </c>
      <c r="B3444">
        <v>3570</v>
      </c>
      <c r="C3444" t="s">
        <v>5107</v>
      </c>
      <c r="D3444" t="s">
        <v>5108</v>
      </c>
    </row>
    <row r="3445" spans="1:4" x14ac:dyDescent="0.25">
      <c r="A3445" t="s">
        <v>311</v>
      </c>
      <c r="B3445">
        <v>3571</v>
      </c>
      <c r="C3445" t="s">
        <v>5089</v>
      </c>
      <c r="D3445" t="s">
        <v>5090</v>
      </c>
    </row>
    <row r="3446" spans="1:4" x14ac:dyDescent="0.25">
      <c r="A3446" t="s">
        <v>311</v>
      </c>
      <c r="B3446">
        <v>3572</v>
      </c>
      <c r="C3446" t="s">
        <v>4957</v>
      </c>
      <c r="D3446" t="s">
        <v>4958</v>
      </c>
    </row>
    <row r="3447" spans="1:4" x14ac:dyDescent="0.25">
      <c r="A3447" t="s">
        <v>311</v>
      </c>
      <c r="B3447">
        <v>3573</v>
      </c>
      <c r="C3447" t="s">
        <v>4800</v>
      </c>
      <c r="D3447" s="1" t="s">
        <v>15490</v>
      </c>
    </row>
    <row r="3448" spans="1:4" x14ac:dyDescent="0.25">
      <c r="A3448" t="s">
        <v>311</v>
      </c>
      <c r="B3448">
        <v>3574</v>
      </c>
      <c r="C3448" t="s">
        <v>4981</v>
      </c>
      <c r="D3448" t="s">
        <v>4982</v>
      </c>
    </row>
    <row r="3449" spans="1:4" x14ac:dyDescent="0.25">
      <c r="A3449" t="s">
        <v>311</v>
      </c>
      <c r="B3449">
        <v>3575</v>
      </c>
      <c r="C3449" t="s">
        <v>5288</v>
      </c>
      <c r="D3449" t="s">
        <v>5289</v>
      </c>
    </row>
    <row r="3450" spans="1:4" x14ac:dyDescent="0.25">
      <c r="A3450" t="s">
        <v>311</v>
      </c>
      <c r="B3450">
        <v>3576</v>
      </c>
      <c r="C3450" t="s">
        <v>5137</v>
      </c>
      <c r="D3450" t="s">
        <v>5138</v>
      </c>
    </row>
    <row r="3451" spans="1:4" x14ac:dyDescent="0.25">
      <c r="A3451" t="s">
        <v>311</v>
      </c>
      <c r="B3451">
        <v>3577</v>
      </c>
      <c r="C3451" t="s">
        <v>5121</v>
      </c>
      <c r="D3451" t="s">
        <v>5122</v>
      </c>
    </row>
    <row r="3452" spans="1:4" x14ac:dyDescent="0.25">
      <c r="A3452" t="s">
        <v>311</v>
      </c>
      <c r="B3452">
        <v>3578</v>
      </c>
      <c r="C3452" t="s">
        <v>5013</v>
      </c>
      <c r="D3452" t="s">
        <v>5014</v>
      </c>
    </row>
    <row r="3453" spans="1:4" x14ac:dyDescent="0.25">
      <c r="A3453" t="s">
        <v>311</v>
      </c>
      <c r="B3453">
        <v>3579</v>
      </c>
      <c r="C3453" t="s">
        <v>4989</v>
      </c>
      <c r="D3453" t="s">
        <v>4990</v>
      </c>
    </row>
    <row r="3454" spans="1:4" x14ac:dyDescent="0.25">
      <c r="A3454" t="s">
        <v>311</v>
      </c>
      <c r="B3454">
        <v>3580</v>
      </c>
      <c r="C3454" t="s">
        <v>5043</v>
      </c>
      <c r="D3454" t="s">
        <v>5044</v>
      </c>
    </row>
    <row r="3455" spans="1:4" x14ac:dyDescent="0.25">
      <c r="A3455" t="s">
        <v>311</v>
      </c>
      <c r="B3455">
        <v>3581</v>
      </c>
      <c r="C3455" t="s">
        <v>4879</v>
      </c>
      <c r="D3455" t="s">
        <v>4880</v>
      </c>
    </row>
    <row r="3456" spans="1:4" x14ac:dyDescent="0.25">
      <c r="A3456" t="s">
        <v>311</v>
      </c>
      <c r="B3456">
        <v>3582</v>
      </c>
      <c r="C3456" t="s">
        <v>4983</v>
      </c>
      <c r="D3456" t="s">
        <v>4984</v>
      </c>
    </row>
    <row r="3457" spans="1:4" x14ac:dyDescent="0.25">
      <c r="A3457" t="s">
        <v>311</v>
      </c>
      <c r="B3457">
        <v>3583</v>
      </c>
      <c r="C3457" t="s">
        <v>5229</v>
      </c>
      <c r="D3457" t="s">
        <v>5230</v>
      </c>
    </row>
    <row r="3458" spans="1:4" x14ac:dyDescent="0.25">
      <c r="A3458" t="s">
        <v>311</v>
      </c>
      <c r="B3458">
        <v>3584</v>
      </c>
      <c r="C3458" t="s">
        <v>5382</v>
      </c>
      <c r="D3458" t="s">
        <v>5383</v>
      </c>
    </row>
    <row r="3459" spans="1:4" x14ac:dyDescent="0.25">
      <c r="A3459" t="s">
        <v>311</v>
      </c>
      <c r="B3459">
        <v>3585</v>
      </c>
      <c r="C3459" t="s">
        <v>5422</v>
      </c>
      <c r="D3459" t="s">
        <v>5423</v>
      </c>
    </row>
    <row r="3460" spans="1:4" x14ac:dyDescent="0.25">
      <c r="A3460" t="s">
        <v>311</v>
      </c>
      <c r="B3460">
        <v>3586</v>
      </c>
      <c r="C3460" t="s">
        <v>5396</v>
      </c>
      <c r="D3460" t="s">
        <v>5397</v>
      </c>
    </row>
    <row r="3461" spans="1:4" x14ac:dyDescent="0.25">
      <c r="A3461" t="s">
        <v>311</v>
      </c>
      <c r="B3461">
        <v>3587</v>
      </c>
      <c r="C3461" t="s">
        <v>5416</v>
      </c>
      <c r="D3461" t="s">
        <v>5417</v>
      </c>
    </row>
    <row r="3462" spans="1:4" x14ac:dyDescent="0.25">
      <c r="A3462" t="s">
        <v>311</v>
      </c>
      <c r="B3462">
        <v>3588</v>
      </c>
      <c r="C3462" t="s">
        <v>5412</v>
      </c>
      <c r="D3462" t="s">
        <v>5413</v>
      </c>
    </row>
    <row r="3463" spans="1:4" x14ac:dyDescent="0.25">
      <c r="A3463" t="s">
        <v>311</v>
      </c>
      <c r="B3463">
        <v>3589</v>
      </c>
      <c r="C3463" t="s">
        <v>5738</v>
      </c>
      <c r="D3463" t="s">
        <v>5739</v>
      </c>
    </row>
    <row r="3464" spans="1:4" x14ac:dyDescent="0.25">
      <c r="A3464" t="s">
        <v>311</v>
      </c>
      <c r="B3464">
        <v>3590</v>
      </c>
      <c r="C3464" t="s">
        <v>5748</v>
      </c>
      <c r="D3464" t="s">
        <v>5749</v>
      </c>
    </row>
    <row r="3465" spans="1:4" x14ac:dyDescent="0.25">
      <c r="A3465" t="s">
        <v>311</v>
      </c>
      <c r="B3465">
        <v>3591</v>
      </c>
      <c r="C3465" t="s">
        <v>5900</v>
      </c>
      <c r="D3465" t="s">
        <v>5901</v>
      </c>
    </row>
    <row r="3466" spans="1:4" x14ac:dyDescent="0.25">
      <c r="A3466" t="s">
        <v>311</v>
      </c>
      <c r="B3466">
        <v>3592</v>
      </c>
      <c r="C3466" t="s">
        <v>6010</v>
      </c>
      <c r="D3466" t="s">
        <v>6011</v>
      </c>
    </row>
    <row r="3467" spans="1:4" x14ac:dyDescent="0.25">
      <c r="A3467" t="s">
        <v>311</v>
      </c>
      <c r="B3467">
        <v>3593</v>
      </c>
      <c r="C3467" t="s">
        <v>6162</v>
      </c>
      <c r="D3467" t="s">
        <v>6163</v>
      </c>
    </row>
    <row r="3468" spans="1:4" x14ac:dyDescent="0.25">
      <c r="A3468" t="s">
        <v>311</v>
      </c>
      <c r="B3468">
        <v>3594</v>
      </c>
      <c r="C3468" t="s">
        <v>6142</v>
      </c>
      <c r="D3468" t="s">
        <v>6143</v>
      </c>
    </row>
    <row r="3469" spans="1:4" x14ac:dyDescent="0.25">
      <c r="A3469" t="s">
        <v>311</v>
      </c>
      <c r="B3469">
        <v>3595</v>
      </c>
      <c r="C3469" t="s">
        <v>6148</v>
      </c>
      <c r="D3469" t="s">
        <v>6149</v>
      </c>
    </row>
    <row r="3470" spans="1:4" x14ac:dyDescent="0.25">
      <c r="A3470" t="s">
        <v>311</v>
      </c>
      <c r="B3470">
        <v>3596</v>
      </c>
      <c r="C3470" t="s">
        <v>6348</v>
      </c>
      <c r="D3470" t="s">
        <v>6349</v>
      </c>
    </row>
    <row r="3471" spans="1:4" x14ac:dyDescent="0.25">
      <c r="A3471" t="s">
        <v>311</v>
      </c>
      <c r="B3471">
        <v>3597</v>
      </c>
      <c r="C3471" t="s">
        <v>6405</v>
      </c>
      <c r="D3471" t="s">
        <v>6406</v>
      </c>
    </row>
    <row r="3472" spans="1:4" x14ac:dyDescent="0.25">
      <c r="A3472" t="s">
        <v>311</v>
      </c>
      <c r="B3472">
        <v>3598</v>
      </c>
      <c r="C3472" t="s">
        <v>6407</v>
      </c>
      <c r="D3472" t="s">
        <v>6408</v>
      </c>
    </row>
    <row r="3473" spans="1:4" x14ac:dyDescent="0.25">
      <c r="A3473" t="s">
        <v>311</v>
      </c>
      <c r="B3473">
        <v>3599</v>
      </c>
      <c r="C3473" t="s">
        <v>6409</v>
      </c>
      <c r="D3473" t="s">
        <v>6410</v>
      </c>
    </row>
    <row r="3474" spans="1:4" x14ac:dyDescent="0.25">
      <c r="A3474" t="s">
        <v>311</v>
      </c>
      <c r="B3474">
        <v>3600</v>
      </c>
      <c r="C3474" t="s">
        <v>6413</v>
      </c>
      <c r="D3474" t="s">
        <v>6414</v>
      </c>
    </row>
    <row r="3475" spans="1:4" x14ac:dyDescent="0.25">
      <c r="A3475" t="s">
        <v>311</v>
      </c>
      <c r="B3475">
        <v>3601</v>
      </c>
      <c r="C3475" t="s">
        <v>6449</v>
      </c>
      <c r="D3475" t="s">
        <v>6450</v>
      </c>
    </row>
    <row r="3476" spans="1:4" x14ac:dyDescent="0.25">
      <c r="A3476" t="s">
        <v>311</v>
      </c>
      <c r="B3476">
        <v>3602</v>
      </c>
      <c r="C3476" t="s">
        <v>6632</v>
      </c>
      <c r="D3476" t="s">
        <v>6633</v>
      </c>
    </row>
    <row r="3477" spans="1:4" x14ac:dyDescent="0.25">
      <c r="A3477" t="s">
        <v>311</v>
      </c>
      <c r="B3477">
        <v>3603</v>
      </c>
      <c r="C3477" t="s">
        <v>6634</v>
      </c>
      <c r="D3477" s="1" t="s">
        <v>15550</v>
      </c>
    </row>
    <row r="3478" spans="1:4" x14ac:dyDescent="0.25">
      <c r="A3478" t="s">
        <v>311</v>
      </c>
      <c r="B3478">
        <v>3604</v>
      </c>
      <c r="C3478" t="s">
        <v>6635</v>
      </c>
      <c r="D3478" t="s">
        <v>6636</v>
      </c>
    </row>
    <row r="3479" spans="1:4" x14ac:dyDescent="0.25">
      <c r="A3479" t="s">
        <v>311</v>
      </c>
      <c r="B3479">
        <v>3605</v>
      </c>
      <c r="C3479" t="s">
        <v>6637</v>
      </c>
      <c r="D3479" t="s">
        <v>6638</v>
      </c>
    </row>
    <row r="3480" spans="1:4" x14ac:dyDescent="0.25">
      <c r="A3480" t="s">
        <v>311</v>
      </c>
      <c r="B3480">
        <v>3606</v>
      </c>
      <c r="C3480" t="s">
        <v>6639</v>
      </c>
      <c r="D3480" t="s">
        <v>6640</v>
      </c>
    </row>
    <row r="3481" spans="1:4" x14ac:dyDescent="0.25">
      <c r="A3481" t="s">
        <v>311</v>
      </c>
      <c r="B3481">
        <v>3607</v>
      </c>
      <c r="C3481" t="s">
        <v>6779</v>
      </c>
      <c r="D3481" t="s">
        <v>6780</v>
      </c>
    </row>
    <row r="3482" spans="1:4" x14ac:dyDescent="0.25">
      <c r="A3482" t="s">
        <v>311</v>
      </c>
      <c r="B3482">
        <v>3608</v>
      </c>
      <c r="C3482" t="s">
        <v>7564</v>
      </c>
      <c r="D3482" t="s">
        <v>7565</v>
      </c>
    </row>
    <row r="3483" spans="1:4" x14ac:dyDescent="0.25">
      <c r="A3483" t="s">
        <v>311</v>
      </c>
      <c r="B3483">
        <v>3609</v>
      </c>
      <c r="C3483" t="s">
        <v>7638</v>
      </c>
      <c r="D3483" t="s">
        <v>7639</v>
      </c>
    </row>
    <row r="3484" spans="1:4" x14ac:dyDescent="0.25">
      <c r="A3484" t="s">
        <v>311</v>
      </c>
      <c r="B3484">
        <v>3610</v>
      </c>
      <c r="C3484" t="s">
        <v>7838</v>
      </c>
      <c r="D3484" t="s">
        <v>7839</v>
      </c>
    </row>
    <row r="3485" spans="1:4" x14ac:dyDescent="0.25">
      <c r="A3485" t="s">
        <v>311</v>
      </c>
      <c r="B3485">
        <v>3611</v>
      </c>
      <c r="C3485" t="s">
        <v>7840</v>
      </c>
      <c r="D3485" t="s">
        <v>7841</v>
      </c>
    </row>
    <row r="3486" spans="1:4" x14ac:dyDescent="0.25">
      <c r="A3486" t="s">
        <v>311</v>
      </c>
      <c r="B3486">
        <v>3612</v>
      </c>
      <c r="C3486" t="s">
        <v>7826</v>
      </c>
      <c r="D3486" t="s">
        <v>7827</v>
      </c>
    </row>
    <row r="3487" spans="1:4" x14ac:dyDescent="0.25">
      <c r="A3487" t="s">
        <v>311</v>
      </c>
      <c r="B3487">
        <v>3613</v>
      </c>
      <c r="C3487" t="s">
        <v>7872</v>
      </c>
      <c r="D3487" t="s">
        <v>7873</v>
      </c>
    </row>
    <row r="3488" spans="1:4" x14ac:dyDescent="0.25">
      <c r="A3488" t="s">
        <v>311</v>
      </c>
      <c r="B3488">
        <v>3614</v>
      </c>
      <c r="C3488" t="s">
        <v>7898</v>
      </c>
      <c r="D3488" t="s">
        <v>7899</v>
      </c>
    </row>
    <row r="3489" spans="1:6" x14ac:dyDescent="0.25">
      <c r="A3489" t="s">
        <v>311</v>
      </c>
      <c r="B3489">
        <v>3615</v>
      </c>
      <c r="C3489" t="s">
        <v>8009</v>
      </c>
      <c r="D3489" t="s">
        <v>8010</v>
      </c>
    </row>
    <row r="3490" spans="1:6" x14ac:dyDescent="0.25">
      <c r="A3490" t="s">
        <v>311</v>
      </c>
      <c r="B3490">
        <v>3616</v>
      </c>
      <c r="C3490" t="s">
        <v>8017</v>
      </c>
      <c r="D3490" t="s">
        <v>8018</v>
      </c>
    </row>
    <row r="3491" spans="1:6" x14ac:dyDescent="0.25">
      <c r="A3491" t="s">
        <v>311</v>
      </c>
      <c r="B3491">
        <v>3617</v>
      </c>
      <c r="C3491" t="s">
        <v>2507</v>
      </c>
      <c r="D3491" t="s">
        <v>2508</v>
      </c>
    </row>
    <row r="3492" spans="1:6" x14ac:dyDescent="0.25">
      <c r="A3492" t="s">
        <v>311</v>
      </c>
      <c r="B3492">
        <v>3618</v>
      </c>
      <c r="C3492" t="s">
        <v>3451</v>
      </c>
      <c r="D3492" t="s">
        <v>3452</v>
      </c>
    </row>
    <row r="3493" spans="1:6" x14ac:dyDescent="0.25">
      <c r="A3493" t="s">
        <v>311</v>
      </c>
      <c r="B3493">
        <v>3619</v>
      </c>
      <c r="C3493" t="s">
        <v>7095</v>
      </c>
      <c r="D3493" t="s">
        <v>7096</v>
      </c>
    </row>
    <row r="3494" spans="1:6" x14ac:dyDescent="0.25">
      <c r="A3494" t="s">
        <v>311</v>
      </c>
      <c r="B3494">
        <v>3620</v>
      </c>
      <c r="C3494" t="s">
        <v>998</v>
      </c>
      <c r="D3494" t="s">
        <v>999</v>
      </c>
    </row>
    <row r="3495" spans="1:6" x14ac:dyDescent="0.25">
      <c r="A3495" t="s">
        <v>311</v>
      </c>
      <c r="B3495">
        <v>3621</v>
      </c>
      <c r="C3495" t="s">
        <v>660</v>
      </c>
      <c r="D3495" t="s">
        <v>661</v>
      </c>
    </row>
    <row r="3496" spans="1:6" x14ac:dyDescent="0.25">
      <c r="A3496" t="s">
        <v>311</v>
      </c>
      <c r="B3496">
        <v>3622</v>
      </c>
      <c r="C3496" t="s">
        <v>4212</v>
      </c>
      <c r="D3496" t="s">
        <v>4213</v>
      </c>
    </row>
    <row r="3497" spans="1:6" x14ac:dyDescent="0.25">
      <c r="A3497" t="s">
        <v>311</v>
      </c>
      <c r="B3497">
        <v>3623</v>
      </c>
      <c r="C3497" t="s">
        <v>6972</v>
      </c>
      <c r="D3497" t="s">
        <v>6973</v>
      </c>
      <c r="E3497">
        <v>175.10499999999999</v>
      </c>
      <c r="F3497">
        <v>175.3</v>
      </c>
    </row>
    <row r="3498" spans="1:6" x14ac:dyDescent="0.25">
      <c r="A3498" t="s">
        <v>311</v>
      </c>
      <c r="B3498">
        <v>3624</v>
      </c>
      <c r="C3498" t="s">
        <v>3443</v>
      </c>
      <c r="D3498" t="s">
        <v>3444</v>
      </c>
    </row>
    <row r="3499" spans="1:6" x14ac:dyDescent="0.25">
      <c r="A3499" t="s">
        <v>311</v>
      </c>
      <c r="B3499">
        <v>3625</v>
      </c>
      <c r="C3499" t="s">
        <v>3727</v>
      </c>
      <c r="D3499" t="s">
        <v>3728</v>
      </c>
    </row>
    <row r="3500" spans="1:6" x14ac:dyDescent="0.25">
      <c r="A3500" t="s">
        <v>311</v>
      </c>
      <c r="B3500">
        <v>3626</v>
      </c>
      <c r="C3500" t="s">
        <v>7457</v>
      </c>
      <c r="D3500" t="s">
        <v>7458</v>
      </c>
    </row>
    <row r="3501" spans="1:6" x14ac:dyDescent="0.25">
      <c r="A3501" t="s">
        <v>311</v>
      </c>
      <c r="B3501">
        <v>3627</v>
      </c>
      <c r="C3501" t="s">
        <v>2319</v>
      </c>
      <c r="D3501" t="s">
        <v>2320</v>
      </c>
    </row>
    <row r="3502" spans="1:6" x14ac:dyDescent="0.25">
      <c r="A3502" t="s">
        <v>311</v>
      </c>
      <c r="B3502">
        <v>3628</v>
      </c>
      <c r="C3502" t="s">
        <v>4758</v>
      </c>
      <c r="D3502" t="s">
        <v>4759</v>
      </c>
    </row>
    <row r="3503" spans="1:6" x14ac:dyDescent="0.25">
      <c r="A3503" t="s">
        <v>311</v>
      </c>
      <c r="B3503">
        <v>3629</v>
      </c>
      <c r="C3503" t="s">
        <v>3488</v>
      </c>
      <c r="D3503" t="s">
        <v>3489</v>
      </c>
    </row>
    <row r="3504" spans="1:6" x14ac:dyDescent="0.25">
      <c r="A3504" t="s">
        <v>311</v>
      </c>
      <c r="B3504">
        <v>3630</v>
      </c>
      <c r="C3504" t="s">
        <v>2222</v>
      </c>
      <c r="D3504" t="s">
        <v>2223</v>
      </c>
    </row>
    <row r="3505" spans="1:7" x14ac:dyDescent="0.25">
      <c r="A3505" t="s">
        <v>311</v>
      </c>
      <c r="B3505">
        <v>3631</v>
      </c>
      <c r="C3505" t="s">
        <v>4756</v>
      </c>
      <c r="D3505" t="s">
        <v>4757</v>
      </c>
    </row>
    <row r="3506" spans="1:7" x14ac:dyDescent="0.25">
      <c r="A3506" t="s">
        <v>311</v>
      </c>
      <c r="B3506">
        <v>3632</v>
      </c>
      <c r="C3506" t="s">
        <v>1328</v>
      </c>
      <c r="D3506" t="s">
        <v>1329</v>
      </c>
      <c r="E3506">
        <v>176.18</v>
      </c>
      <c r="F3506">
        <v>177.12</v>
      </c>
      <c r="G3506">
        <v>177.15</v>
      </c>
    </row>
    <row r="3507" spans="1:7" x14ac:dyDescent="0.25">
      <c r="A3507" t="s">
        <v>311</v>
      </c>
      <c r="B3507">
        <v>3633</v>
      </c>
      <c r="C3507" t="s">
        <v>2618</v>
      </c>
      <c r="D3507" t="s">
        <v>2619</v>
      </c>
    </row>
    <row r="3508" spans="1:7" x14ac:dyDescent="0.25">
      <c r="A3508" t="s">
        <v>311</v>
      </c>
      <c r="B3508">
        <v>3634</v>
      </c>
      <c r="C3508" t="s">
        <v>6705</v>
      </c>
      <c r="D3508" t="s">
        <v>6706</v>
      </c>
    </row>
    <row r="3509" spans="1:7" x14ac:dyDescent="0.25">
      <c r="A3509" t="s">
        <v>311</v>
      </c>
      <c r="B3509">
        <v>3635</v>
      </c>
      <c r="C3509" t="s">
        <v>4147</v>
      </c>
      <c r="D3509" t="s">
        <v>4148</v>
      </c>
    </row>
    <row r="3510" spans="1:7" x14ac:dyDescent="0.25">
      <c r="A3510" t="s">
        <v>311</v>
      </c>
      <c r="B3510">
        <v>3636</v>
      </c>
      <c r="C3510" t="s">
        <v>4042</v>
      </c>
      <c r="D3510" t="s">
        <v>4043</v>
      </c>
    </row>
    <row r="3511" spans="1:7" x14ac:dyDescent="0.25">
      <c r="A3511" t="s">
        <v>311</v>
      </c>
      <c r="B3511">
        <v>3637</v>
      </c>
      <c r="C3511" t="s">
        <v>1117</v>
      </c>
      <c r="D3511" t="s">
        <v>1118</v>
      </c>
    </row>
    <row r="3512" spans="1:7" x14ac:dyDescent="0.25">
      <c r="A3512" t="s">
        <v>311</v>
      </c>
      <c r="B3512">
        <v>3638</v>
      </c>
      <c r="C3512" t="s">
        <v>4890</v>
      </c>
      <c r="D3512" t="s">
        <v>4891</v>
      </c>
    </row>
    <row r="3513" spans="1:7" x14ac:dyDescent="0.25">
      <c r="A3513" t="s">
        <v>311</v>
      </c>
      <c r="B3513">
        <v>3639</v>
      </c>
      <c r="C3513" t="s">
        <v>6170</v>
      </c>
      <c r="D3513" t="s">
        <v>6171</v>
      </c>
    </row>
    <row r="3514" spans="1:7" x14ac:dyDescent="0.25">
      <c r="A3514" t="s">
        <v>311</v>
      </c>
      <c r="B3514">
        <v>3640</v>
      </c>
      <c r="C3514" t="s">
        <v>3668</v>
      </c>
      <c r="D3514" t="s">
        <v>3669</v>
      </c>
    </row>
    <row r="3515" spans="1:7" x14ac:dyDescent="0.25">
      <c r="A3515" t="s">
        <v>311</v>
      </c>
      <c r="B3515">
        <v>3641</v>
      </c>
      <c r="C3515" t="s">
        <v>5282</v>
      </c>
      <c r="D3515" t="s">
        <v>5283</v>
      </c>
    </row>
    <row r="3516" spans="1:7" x14ac:dyDescent="0.25">
      <c r="A3516" t="s">
        <v>311</v>
      </c>
      <c r="B3516">
        <v>3642</v>
      </c>
      <c r="C3516" t="s">
        <v>7800</v>
      </c>
      <c r="D3516" t="s">
        <v>7801</v>
      </c>
    </row>
    <row r="3517" spans="1:7" x14ac:dyDescent="0.25">
      <c r="A3517" t="s">
        <v>311</v>
      </c>
      <c r="B3517">
        <v>3643</v>
      </c>
      <c r="C3517" t="s">
        <v>7784</v>
      </c>
      <c r="D3517" t="s">
        <v>7785</v>
      </c>
      <c r="E3517">
        <v>175.10499999999999</v>
      </c>
      <c r="F3517">
        <v>177.15799999999999</v>
      </c>
      <c r="G3517">
        <v>177.1585</v>
      </c>
    </row>
    <row r="3518" spans="1:7" x14ac:dyDescent="0.25">
      <c r="A3518" t="s">
        <v>311</v>
      </c>
      <c r="B3518">
        <v>3644</v>
      </c>
      <c r="C3518" t="s">
        <v>7864</v>
      </c>
      <c r="D3518" t="s">
        <v>7865</v>
      </c>
    </row>
    <row r="3519" spans="1:7" x14ac:dyDescent="0.25">
      <c r="A3519" t="s">
        <v>311</v>
      </c>
      <c r="B3519">
        <v>3645</v>
      </c>
      <c r="C3519" t="s">
        <v>2366</v>
      </c>
      <c r="D3519" t="s">
        <v>2367</v>
      </c>
    </row>
    <row r="3520" spans="1:7" x14ac:dyDescent="0.25">
      <c r="A3520" t="s">
        <v>311</v>
      </c>
      <c r="B3520">
        <v>3646</v>
      </c>
      <c r="C3520" t="s">
        <v>428</v>
      </c>
      <c r="D3520" t="s">
        <v>429</v>
      </c>
    </row>
    <row r="3521" spans="1:7" x14ac:dyDescent="0.25">
      <c r="A3521" t="s">
        <v>311</v>
      </c>
      <c r="B3521">
        <v>3647</v>
      </c>
      <c r="C3521" t="s">
        <v>6437</v>
      </c>
      <c r="D3521" t="s">
        <v>6438</v>
      </c>
      <c r="E3521">
        <v>175.10499999999999</v>
      </c>
      <c r="F3521">
        <v>175.32</v>
      </c>
      <c r="G3521">
        <v>177.255</v>
      </c>
    </row>
    <row r="3522" spans="1:7" x14ac:dyDescent="0.25">
      <c r="A3522" t="s">
        <v>311</v>
      </c>
      <c r="B3522">
        <v>3648</v>
      </c>
      <c r="C3522" t="s">
        <v>359</v>
      </c>
      <c r="D3522" t="s">
        <v>360</v>
      </c>
    </row>
    <row r="3523" spans="1:7" x14ac:dyDescent="0.25">
      <c r="A3523" t="s">
        <v>311</v>
      </c>
      <c r="B3523">
        <v>3649</v>
      </c>
      <c r="C3523" t="s">
        <v>1199</v>
      </c>
      <c r="D3523" t="s">
        <v>1200</v>
      </c>
    </row>
    <row r="3524" spans="1:7" x14ac:dyDescent="0.25">
      <c r="A3524" t="s">
        <v>311</v>
      </c>
      <c r="B3524">
        <v>3650</v>
      </c>
      <c r="C3524" t="s">
        <v>5454</v>
      </c>
      <c r="D3524" t="s">
        <v>5455</v>
      </c>
    </row>
    <row r="3525" spans="1:7" x14ac:dyDescent="0.25">
      <c r="A3525" t="s">
        <v>311</v>
      </c>
      <c r="B3525">
        <v>3651</v>
      </c>
      <c r="C3525" t="s">
        <v>3309</v>
      </c>
      <c r="D3525" t="s">
        <v>3310</v>
      </c>
    </row>
    <row r="3526" spans="1:7" x14ac:dyDescent="0.25">
      <c r="A3526" t="s">
        <v>311</v>
      </c>
      <c r="B3526">
        <v>3652</v>
      </c>
      <c r="C3526" t="s">
        <v>3311</v>
      </c>
      <c r="D3526" t="s">
        <v>3312</v>
      </c>
    </row>
    <row r="3527" spans="1:7" x14ac:dyDescent="0.25">
      <c r="A3527" t="s">
        <v>311</v>
      </c>
      <c r="B3527">
        <v>3653</v>
      </c>
      <c r="C3527" t="s">
        <v>4279</v>
      </c>
      <c r="D3527" t="s">
        <v>4280</v>
      </c>
    </row>
    <row r="3528" spans="1:7" x14ac:dyDescent="0.25">
      <c r="A3528" t="s">
        <v>311</v>
      </c>
      <c r="B3528">
        <v>3654</v>
      </c>
      <c r="C3528" t="s">
        <v>4281</v>
      </c>
      <c r="D3528" t="s">
        <v>4282</v>
      </c>
    </row>
    <row r="3529" spans="1:7" x14ac:dyDescent="0.25">
      <c r="A3529" t="s">
        <v>311</v>
      </c>
      <c r="B3529">
        <v>3655</v>
      </c>
      <c r="C3529" t="s">
        <v>2563</v>
      </c>
      <c r="D3529" t="s">
        <v>2564</v>
      </c>
    </row>
    <row r="3530" spans="1:7" x14ac:dyDescent="0.25">
      <c r="A3530" t="s">
        <v>311</v>
      </c>
      <c r="B3530">
        <v>3656</v>
      </c>
      <c r="C3530" t="s">
        <v>3474</v>
      </c>
      <c r="D3530" t="s">
        <v>3475</v>
      </c>
    </row>
    <row r="3531" spans="1:7" x14ac:dyDescent="0.25">
      <c r="A3531" t="s">
        <v>311</v>
      </c>
      <c r="B3531">
        <v>3657</v>
      </c>
      <c r="C3531" t="s">
        <v>4176</v>
      </c>
      <c r="D3531" t="s">
        <v>4177</v>
      </c>
    </row>
    <row r="3532" spans="1:7" x14ac:dyDescent="0.25">
      <c r="A3532" t="s">
        <v>311</v>
      </c>
      <c r="B3532">
        <v>3658</v>
      </c>
      <c r="C3532" t="s">
        <v>5045</v>
      </c>
      <c r="D3532" t="s">
        <v>5046</v>
      </c>
    </row>
    <row r="3533" spans="1:7" x14ac:dyDescent="0.25">
      <c r="A3533" t="s">
        <v>311</v>
      </c>
      <c r="B3533">
        <v>3659</v>
      </c>
      <c r="C3533" t="s">
        <v>6146</v>
      </c>
      <c r="D3533" t="s">
        <v>6147</v>
      </c>
    </row>
    <row r="3534" spans="1:7" x14ac:dyDescent="0.25">
      <c r="A3534" t="s">
        <v>311</v>
      </c>
      <c r="B3534">
        <v>3660</v>
      </c>
      <c r="C3534" t="s">
        <v>6791</v>
      </c>
      <c r="D3534" t="s">
        <v>6792</v>
      </c>
    </row>
    <row r="3535" spans="1:7" x14ac:dyDescent="0.25">
      <c r="A3535" t="s">
        <v>311</v>
      </c>
      <c r="B3535">
        <v>3661</v>
      </c>
      <c r="C3535" t="s">
        <v>3930</v>
      </c>
      <c r="D3535" t="s">
        <v>3931</v>
      </c>
    </row>
    <row r="3536" spans="1:7" x14ac:dyDescent="0.25">
      <c r="A3536" t="s">
        <v>311</v>
      </c>
      <c r="B3536">
        <v>3662</v>
      </c>
      <c r="C3536" t="s">
        <v>3222</v>
      </c>
      <c r="D3536" t="s">
        <v>3223</v>
      </c>
    </row>
    <row r="3537" spans="1:4" x14ac:dyDescent="0.25">
      <c r="A3537" t="s">
        <v>311</v>
      </c>
      <c r="B3537">
        <v>3663</v>
      </c>
      <c r="C3537" t="s">
        <v>6453</v>
      </c>
      <c r="D3537" t="s">
        <v>6454</v>
      </c>
    </row>
    <row r="3538" spans="1:4" x14ac:dyDescent="0.25">
      <c r="A3538" t="s">
        <v>311</v>
      </c>
      <c r="B3538">
        <v>3664</v>
      </c>
      <c r="C3538" t="s">
        <v>2345</v>
      </c>
      <c r="D3538" t="s">
        <v>2346</v>
      </c>
    </row>
    <row r="3539" spans="1:4" x14ac:dyDescent="0.25">
      <c r="A3539" t="s">
        <v>311</v>
      </c>
      <c r="B3539">
        <v>3665</v>
      </c>
      <c r="C3539" t="s">
        <v>2776</v>
      </c>
      <c r="D3539" t="s">
        <v>2777</v>
      </c>
    </row>
    <row r="3540" spans="1:4" x14ac:dyDescent="0.25">
      <c r="A3540" t="s">
        <v>311</v>
      </c>
      <c r="B3540">
        <v>3666</v>
      </c>
      <c r="C3540" t="s">
        <v>2786</v>
      </c>
      <c r="D3540" t="s">
        <v>2787</v>
      </c>
    </row>
    <row r="3541" spans="1:4" x14ac:dyDescent="0.25">
      <c r="A3541" t="s">
        <v>311</v>
      </c>
      <c r="B3541">
        <v>3667</v>
      </c>
      <c r="C3541" t="s">
        <v>3886</v>
      </c>
      <c r="D3541" t="s">
        <v>3887</v>
      </c>
    </row>
    <row r="3542" spans="1:4" x14ac:dyDescent="0.25">
      <c r="A3542" t="s">
        <v>311</v>
      </c>
      <c r="B3542">
        <v>3668</v>
      </c>
      <c r="C3542" t="s">
        <v>1995</v>
      </c>
      <c r="D3542" t="s">
        <v>1996</v>
      </c>
    </row>
    <row r="3543" spans="1:4" x14ac:dyDescent="0.25">
      <c r="A3543" t="s">
        <v>311</v>
      </c>
      <c r="B3543">
        <v>3669</v>
      </c>
      <c r="C3543" t="s">
        <v>7720</v>
      </c>
      <c r="D3543" t="s">
        <v>7721</v>
      </c>
    </row>
    <row r="3544" spans="1:4" x14ac:dyDescent="0.25">
      <c r="A3544" t="s">
        <v>311</v>
      </c>
      <c r="B3544">
        <v>3670</v>
      </c>
      <c r="C3544" t="s">
        <v>3600</v>
      </c>
      <c r="D3544" t="s">
        <v>3601</v>
      </c>
    </row>
    <row r="3545" spans="1:4" x14ac:dyDescent="0.25">
      <c r="A3545" t="s">
        <v>311</v>
      </c>
      <c r="B3545">
        <v>3671</v>
      </c>
      <c r="C3545" t="s">
        <v>7738</v>
      </c>
      <c r="D3545" t="s">
        <v>7739</v>
      </c>
    </row>
    <row r="3546" spans="1:4" x14ac:dyDescent="0.25">
      <c r="A3546" t="s">
        <v>311</v>
      </c>
      <c r="B3546">
        <v>3672</v>
      </c>
      <c r="C3546" t="s">
        <v>5356</v>
      </c>
      <c r="D3546" t="s">
        <v>5357</v>
      </c>
    </row>
    <row r="3547" spans="1:4" x14ac:dyDescent="0.25">
      <c r="A3547" t="s">
        <v>311</v>
      </c>
      <c r="B3547">
        <v>3673</v>
      </c>
      <c r="C3547" t="s">
        <v>5364</v>
      </c>
      <c r="D3547" t="s">
        <v>5365</v>
      </c>
    </row>
    <row r="3548" spans="1:4" x14ac:dyDescent="0.25">
      <c r="A3548" t="s">
        <v>311</v>
      </c>
      <c r="B3548">
        <v>3674</v>
      </c>
      <c r="C3548" t="s">
        <v>5352</v>
      </c>
      <c r="D3548" t="s">
        <v>5353</v>
      </c>
    </row>
    <row r="3549" spans="1:4" x14ac:dyDescent="0.25">
      <c r="A3549" t="s">
        <v>311</v>
      </c>
      <c r="B3549">
        <v>3675</v>
      </c>
      <c r="C3549" t="s">
        <v>5360</v>
      </c>
      <c r="D3549" t="s">
        <v>5361</v>
      </c>
    </row>
    <row r="3550" spans="1:4" x14ac:dyDescent="0.25">
      <c r="A3550" t="s">
        <v>311</v>
      </c>
      <c r="B3550">
        <v>3676</v>
      </c>
      <c r="C3550" t="s">
        <v>5358</v>
      </c>
      <c r="D3550" t="s">
        <v>5359</v>
      </c>
    </row>
    <row r="3551" spans="1:4" x14ac:dyDescent="0.25">
      <c r="A3551" t="s">
        <v>311</v>
      </c>
      <c r="B3551">
        <v>3677</v>
      </c>
      <c r="C3551" t="s">
        <v>5362</v>
      </c>
      <c r="D3551" t="s">
        <v>5363</v>
      </c>
    </row>
    <row r="3552" spans="1:4" x14ac:dyDescent="0.25">
      <c r="A3552" t="s">
        <v>311</v>
      </c>
      <c r="B3552">
        <v>3678</v>
      </c>
      <c r="C3552" t="s">
        <v>5354</v>
      </c>
      <c r="D3552" t="s">
        <v>5355</v>
      </c>
    </row>
    <row r="3553" spans="1:6" x14ac:dyDescent="0.25">
      <c r="A3553" t="s">
        <v>311</v>
      </c>
      <c r="B3553">
        <v>3679</v>
      </c>
      <c r="C3553" t="s">
        <v>2942</v>
      </c>
      <c r="D3553" t="s">
        <v>2943</v>
      </c>
    </row>
    <row r="3554" spans="1:6" x14ac:dyDescent="0.25">
      <c r="A3554" t="s">
        <v>311</v>
      </c>
      <c r="B3554">
        <v>3680</v>
      </c>
      <c r="C3554" t="s">
        <v>1980</v>
      </c>
      <c r="D3554" t="s">
        <v>1981</v>
      </c>
    </row>
    <row r="3555" spans="1:6" x14ac:dyDescent="0.25">
      <c r="A3555" t="s">
        <v>311</v>
      </c>
      <c r="B3555">
        <v>3681</v>
      </c>
      <c r="C3555" t="s">
        <v>7750</v>
      </c>
      <c r="D3555" t="s">
        <v>7751</v>
      </c>
    </row>
    <row r="3556" spans="1:6" x14ac:dyDescent="0.25">
      <c r="A3556" t="s">
        <v>311</v>
      </c>
      <c r="B3556">
        <v>3682</v>
      </c>
      <c r="C3556" t="s">
        <v>2327</v>
      </c>
      <c r="D3556" t="s">
        <v>2328</v>
      </c>
    </row>
    <row r="3557" spans="1:6" x14ac:dyDescent="0.25">
      <c r="A3557" t="s">
        <v>311</v>
      </c>
      <c r="B3557">
        <v>3683</v>
      </c>
      <c r="C3557" t="s">
        <v>1648</v>
      </c>
      <c r="D3557" t="s">
        <v>1649</v>
      </c>
    </row>
    <row r="3558" spans="1:6" x14ac:dyDescent="0.25">
      <c r="A3558" t="s">
        <v>311</v>
      </c>
      <c r="B3558">
        <v>3684</v>
      </c>
      <c r="C3558" t="s">
        <v>1650</v>
      </c>
      <c r="D3558" t="s">
        <v>1651</v>
      </c>
    </row>
    <row r="3559" spans="1:6" x14ac:dyDescent="0.25">
      <c r="A3559" t="s">
        <v>311</v>
      </c>
      <c r="B3559">
        <v>3685</v>
      </c>
      <c r="C3559" t="s">
        <v>655</v>
      </c>
      <c r="D3559" t="s">
        <v>656</v>
      </c>
    </row>
    <row r="3560" spans="1:6" x14ac:dyDescent="0.25">
      <c r="A3560" t="s">
        <v>311</v>
      </c>
      <c r="B3560">
        <v>3686</v>
      </c>
      <c r="C3560" t="s">
        <v>4668</v>
      </c>
      <c r="D3560" t="s">
        <v>4669</v>
      </c>
    </row>
    <row r="3561" spans="1:6" x14ac:dyDescent="0.25">
      <c r="A3561" t="s">
        <v>311</v>
      </c>
      <c r="B3561">
        <v>3687</v>
      </c>
      <c r="C3561" t="s">
        <v>2950</v>
      </c>
      <c r="D3561" t="s">
        <v>2951</v>
      </c>
    </row>
    <row r="3562" spans="1:6" x14ac:dyDescent="0.25">
      <c r="A3562" t="s">
        <v>311</v>
      </c>
      <c r="B3562">
        <v>3688</v>
      </c>
      <c r="C3562" t="s">
        <v>5068</v>
      </c>
      <c r="D3562" s="1" t="s">
        <v>15499</v>
      </c>
    </row>
    <row r="3563" spans="1:6" x14ac:dyDescent="0.25">
      <c r="A3563" t="s">
        <v>311</v>
      </c>
      <c r="B3563">
        <v>3689</v>
      </c>
      <c r="C3563" t="s">
        <v>7756</v>
      </c>
      <c r="D3563" t="s">
        <v>7757</v>
      </c>
    </row>
    <row r="3564" spans="1:6" x14ac:dyDescent="0.25">
      <c r="A3564" t="s">
        <v>311</v>
      </c>
      <c r="B3564">
        <v>3690</v>
      </c>
      <c r="C3564" t="s">
        <v>5863</v>
      </c>
      <c r="D3564" t="s">
        <v>5864</v>
      </c>
      <c r="E3564">
        <v>175.10499999999999</v>
      </c>
      <c r="F3564">
        <v>177.15199999999999</v>
      </c>
    </row>
    <row r="3565" spans="1:6" x14ac:dyDescent="0.25">
      <c r="A3565" t="s">
        <v>311</v>
      </c>
      <c r="B3565">
        <v>3691</v>
      </c>
      <c r="C3565" t="s">
        <v>1642</v>
      </c>
      <c r="D3565" t="s">
        <v>1643</v>
      </c>
    </row>
    <row r="3566" spans="1:6" x14ac:dyDescent="0.25">
      <c r="A3566" t="s">
        <v>311</v>
      </c>
      <c r="B3566">
        <v>3692</v>
      </c>
      <c r="C3566" t="s">
        <v>1726</v>
      </c>
      <c r="D3566" t="s">
        <v>1727</v>
      </c>
    </row>
    <row r="3567" spans="1:6" x14ac:dyDescent="0.25">
      <c r="A3567" t="s">
        <v>311</v>
      </c>
      <c r="B3567">
        <v>3693</v>
      </c>
      <c r="C3567" t="s">
        <v>390</v>
      </c>
      <c r="D3567" t="s">
        <v>391</v>
      </c>
    </row>
    <row r="3568" spans="1:6" x14ac:dyDescent="0.25">
      <c r="A3568" t="s">
        <v>311</v>
      </c>
      <c r="B3568">
        <v>3694</v>
      </c>
      <c r="C3568" t="s">
        <v>1014</v>
      </c>
      <c r="D3568" t="s">
        <v>1015</v>
      </c>
    </row>
    <row r="3569" spans="1:4" x14ac:dyDescent="0.25">
      <c r="A3569" t="s">
        <v>311</v>
      </c>
      <c r="B3569">
        <v>3695</v>
      </c>
      <c r="C3569" t="s">
        <v>2438</v>
      </c>
      <c r="D3569" t="s">
        <v>2439</v>
      </c>
    </row>
    <row r="3570" spans="1:4" x14ac:dyDescent="0.25">
      <c r="A3570" t="s">
        <v>311</v>
      </c>
      <c r="B3570">
        <v>3696</v>
      </c>
      <c r="C3570" t="s">
        <v>6827</v>
      </c>
      <c r="D3570" t="s">
        <v>6828</v>
      </c>
    </row>
    <row r="3571" spans="1:4" x14ac:dyDescent="0.25">
      <c r="A3571" t="s">
        <v>311</v>
      </c>
      <c r="B3571">
        <v>3697</v>
      </c>
      <c r="C3571" t="s">
        <v>1652</v>
      </c>
      <c r="D3571" t="s">
        <v>1653</v>
      </c>
    </row>
    <row r="3572" spans="1:4" x14ac:dyDescent="0.25">
      <c r="A3572" t="s">
        <v>311</v>
      </c>
      <c r="B3572">
        <v>3698</v>
      </c>
      <c r="C3572" t="s">
        <v>7744</v>
      </c>
      <c r="D3572" t="s">
        <v>7745</v>
      </c>
    </row>
    <row r="3573" spans="1:4" x14ac:dyDescent="0.25">
      <c r="A3573" t="s">
        <v>311</v>
      </c>
      <c r="B3573">
        <v>3699</v>
      </c>
      <c r="C3573" t="s">
        <v>7740</v>
      </c>
      <c r="D3573" t="s">
        <v>7741</v>
      </c>
    </row>
    <row r="3574" spans="1:4" x14ac:dyDescent="0.25">
      <c r="A3574" t="s">
        <v>311</v>
      </c>
      <c r="B3574">
        <v>3700</v>
      </c>
      <c r="C3574" t="s">
        <v>7570</v>
      </c>
      <c r="D3574" t="s">
        <v>7571</v>
      </c>
    </row>
    <row r="3575" spans="1:4" x14ac:dyDescent="0.25">
      <c r="A3575" t="s">
        <v>311</v>
      </c>
      <c r="B3575">
        <v>3701</v>
      </c>
      <c r="C3575" t="s">
        <v>7728</v>
      </c>
      <c r="D3575" t="s">
        <v>7729</v>
      </c>
    </row>
    <row r="3576" spans="1:4" x14ac:dyDescent="0.25">
      <c r="A3576" t="s">
        <v>311</v>
      </c>
      <c r="B3576">
        <v>3702</v>
      </c>
      <c r="C3576" t="s">
        <v>4894</v>
      </c>
      <c r="D3576" t="s">
        <v>4895</v>
      </c>
    </row>
    <row r="3577" spans="1:4" x14ac:dyDescent="0.25">
      <c r="A3577" t="s">
        <v>311</v>
      </c>
      <c r="B3577">
        <v>3703</v>
      </c>
      <c r="C3577" t="s">
        <v>1702</v>
      </c>
      <c r="D3577" t="s">
        <v>1703</v>
      </c>
    </row>
    <row r="3578" spans="1:4" x14ac:dyDescent="0.25">
      <c r="A3578" t="s">
        <v>311</v>
      </c>
      <c r="B3578">
        <v>3704</v>
      </c>
      <c r="C3578" t="s">
        <v>4640</v>
      </c>
      <c r="D3578" t="s">
        <v>4641</v>
      </c>
    </row>
    <row r="3579" spans="1:4" x14ac:dyDescent="0.25">
      <c r="A3579" t="s">
        <v>311</v>
      </c>
      <c r="B3579">
        <v>3705</v>
      </c>
      <c r="C3579" t="s">
        <v>2567</v>
      </c>
      <c r="D3579" t="s">
        <v>2568</v>
      </c>
    </row>
    <row r="3580" spans="1:4" x14ac:dyDescent="0.25">
      <c r="A3580" t="s">
        <v>311</v>
      </c>
      <c r="B3580">
        <v>3706</v>
      </c>
      <c r="C3580" t="s">
        <v>2230</v>
      </c>
      <c r="D3580" t="s">
        <v>2231</v>
      </c>
    </row>
    <row r="3581" spans="1:4" x14ac:dyDescent="0.25">
      <c r="A3581" t="s">
        <v>311</v>
      </c>
      <c r="B3581">
        <v>3707</v>
      </c>
      <c r="C3581" t="s">
        <v>5494</v>
      </c>
      <c r="D3581" t="s">
        <v>5495</v>
      </c>
    </row>
    <row r="3582" spans="1:4" x14ac:dyDescent="0.25">
      <c r="A3582" t="s">
        <v>311</v>
      </c>
      <c r="B3582">
        <v>3708</v>
      </c>
      <c r="C3582" t="s">
        <v>2166</v>
      </c>
      <c r="D3582" t="s">
        <v>2167</v>
      </c>
    </row>
    <row r="3583" spans="1:4" x14ac:dyDescent="0.25">
      <c r="A3583" t="s">
        <v>311</v>
      </c>
      <c r="B3583">
        <v>3709</v>
      </c>
      <c r="C3583" t="s">
        <v>2186</v>
      </c>
      <c r="D3583" t="s">
        <v>2187</v>
      </c>
    </row>
    <row r="3584" spans="1:4" x14ac:dyDescent="0.25">
      <c r="A3584" t="s">
        <v>311</v>
      </c>
      <c r="B3584">
        <v>3710</v>
      </c>
      <c r="C3584" t="s">
        <v>6265</v>
      </c>
      <c r="D3584" t="s">
        <v>6266</v>
      </c>
    </row>
    <row r="3585" spans="1:4" x14ac:dyDescent="0.25">
      <c r="A3585" t="s">
        <v>311</v>
      </c>
      <c r="B3585">
        <v>3711</v>
      </c>
      <c r="C3585" t="s">
        <v>2234</v>
      </c>
      <c r="D3585" t="s">
        <v>2235</v>
      </c>
    </row>
    <row r="3586" spans="1:4" x14ac:dyDescent="0.25">
      <c r="A3586" t="s">
        <v>311</v>
      </c>
      <c r="B3586">
        <v>3712</v>
      </c>
      <c r="C3586" t="s">
        <v>4790</v>
      </c>
      <c r="D3586" t="s">
        <v>4791</v>
      </c>
    </row>
    <row r="3587" spans="1:4" x14ac:dyDescent="0.25">
      <c r="A3587" t="s">
        <v>311</v>
      </c>
      <c r="B3587">
        <v>3713</v>
      </c>
      <c r="C3587" t="s">
        <v>2932</v>
      </c>
      <c r="D3587" t="s">
        <v>2933</v>
      </c>
    </row>
    <row r="3588" spans="1:4" x14ac:dyDescent="0.25">
      <c r="A3588" t="s">
        <v>311</v>
      </c>
      <c r="B3588">
        <v>3714</v>
      </c>
      <c r="C3588" t="s">
        <v>1644</v>
      </c>
      <c r="D3588" t="s">
        <v>1645</v>
      </c>
    </row>
    <row r="3589" spans="1:4" x14ac:dyDescent="0.25">
      <c r="A3589" t="s">
        <v>311</v>
      </c>
      <c r="B3589">
        <v>3715</v>
      </c>
      <c r="C3589" t="s">
        <v>1646</v>
      </c>
      <c r="D3589" t="s">
        <v>1647</v>
      </c>
    </row>
    <row r="3590" spans="1:4" x14ac:dyDescent="0.25">
      <c r="A3590" t="s">
        <v>311</v>
      </c>
      <c r="B3590">
        <v>3716</v>
      </c>
      <c r="C3590" t="s">
        <v>5011</v>
      </c>
      <c r="D3590" t="s">
        <v>5012</v>
      </c>
    </row>
    <row r="3591" spans="1:4" x14ac:dyDescent="0.25">
      <c r="A3591" t="s">
        <v>311</v>
      </c>
      <c r="B3591">
        <v>3717</v>
      </c>
      <c r="C3591" t="s">
        <v>6859</v>
      </c>
      <c r="D3591" t="s">
        <v>6860</v>
      </c>
    </row>
    <row r="3592" spans="1:4" x14ac:dyDescent="0.25">
      <c r="A3592" t="s">
        <v>311</v>
      </c>
      <c r="B3592">
        <v>3718</v>
      </c>
      <c r="C3592" t="s">
        <v>533</v>
      </c>
      <c r="D3592" t="s">
        <v>534</v>
      </c>
    </row>
    <row r="3593" spans="1:4" x14ac:dyDescent="0.25">
      <c r="A3593" t="s">
        <v>311</v>
      </c>
      <c r="B3593">
        <v>3719</v>
      </c>
      <c r="C3593" t="s">
        <v>6180</v>
      </c>
      <c r="D3593" t="s">
        <v>6181</v>
      </c>
    </row>
    <row r="3594" spans="1:4" x14ac:dyDescent="0.25">
      <c r="A3594" t="s">
        <v>311</v>
      </c>
      <c r="B3594">
        <v>3720</v>
      </c>
      <c r="C3594" t="s">
        <v>4686</v>
      </c>
      <c r="D3594" t="s">
        <v>4687</v>
      </c>
    </row>
    <row r="3595" spans="1:4" x14ac:dyDescent="0.25">
      <c r="A3595" t="s">
        <v>311</v>
      </c>
      <c r="B3595">
        <v>3721</v>
      </c>
      <c r="C3595" t="s">
        <v>4666</v>
      </c>
      <c r="D3595" t="s">
        <v>4667</v>
      </c>
    </row>
    <row r="3596" spans="1:4" x14ac:dyDescent="0.25">
      <c r="A3596" t="s">
        <v>311</v>
      </c>
      <c r="B3596">
        <v>3722</v>
      </c>
      <c r="C3596" t="s">
        <v>5760</v>
      </c>
      <c r="D3596" t="s">
        <v>5761</v>
      </c>
    </row>
    <row r="3597" spans="1:4" x14ac:dyDescent="0.25">
      <c r="A3597" t="s">
        <v>311</v>
      </c>
      <c r="B3597">
        <v>3723</v>
      </c>
      <c r="C3597" t="s">
        <v>4634</v>
      </c>
      <c r="D3597" t="s">
        <v>4635</v>
      </c>
    </row>
    <row r="3598" spans="1:4" x14ac:dyDescent="0.25">
      <c r="A3598" t="s">
        <v>311</v>
      </c>
      <c r="B3598">
        <v>3724</v>
      </c>
      <c r="C3598" t="s">
        <v>5887</v>
      </c>
      <c r="D3598" t="s">
        <v>5888</v>
      </c>
    </row>
    <row r="3599" spans="1:4" x14ac:dyDescent="0.25">
      <c r="A3599" t="s">
        <v>311</v>
      </c>
      <c r="B3599">
        <v>3725</v>
      </c>
      <c r="C3599" t="s">
        <v>7854</v>
      </c>
      <c r="D3599" t="s">
        <v>7855</v>
      </c>
    </row>
    <row r="3600" spans="1:4" x14ac:dyDescent="0.25">
      <c r="A3600" t="s">
        <v>311</v>
      </c>
      <c r="B3600">
        <v>3726</v>
      </c>
      <c r="C3600" t="s">
        <v>3766</v>
      </c>
      <c r="D3600" t="s">
        <v>3767</v>
      </c>
    </row>
    <row r="3601" spans="1:4" x14ac:dyDescent="0.25">
      <c r="A3601" t="s">
        <v>311</v>
      </c>
      <c r="B3601">
        <v>3727</v>
      </c>
      <c r="C3601" t="s">
        <v>4182</v>
      </c>
      <c r="D3601" t="s">
        <v>4183</v>
      </c>
    </row>
    <row r="3602" spans="1:4" x14ac:dyDescent="0.25">
      <c r="A3602" t="s">
        <v>311</v>
      </c>
      <c r="B3602">
        <v>3728</v>
      </c>
      <c r="C3602" t="s">
        <v>5069</v>
      </c>
      <c r="D3602" t="s">
        <v>5070</v>
      </c>
    </row>
    <row r="3603" spans="1:4" x14ac:dyDescent="0.25">
      <c r="A3603" t="s">
        <v>311</v>
      </c>
      <c r="B3603">
        <v>3729</v>
      </c>
      <c r="C3603" t="s">
        <v>6136</v>
      </c>
      <c r="D3603" t="s">
        <v>6137</v>
      </c>
    </row>
    <row r="3604" spans="1:4" x14ac:dyDescent="0.25">
      <c r="A3604" t="s">
        <v>311</v>
      </c>
      <c r="B3604">
        <v>3730</v>
      </c>
      <c r="C3604" t="s">
        <v>6124</v>
      </c>
      <c r="D3604" t="s">
        <v>6125</v>
      </c>
    </row>
    <row r="3605" spans="1:4" x14ac:dyDescent="0.25">
      <c r="A3605" t="s">
        <v>311</v>
      </c>
      <c r="B3605">
        <v>3731</v>
      </c>
      <c r="C3605" t="s">
        <v>7770</v>
      </c>
      <c r="D3605" t="s">
        <v>7771</v>
      </c>
    </row>
    <row r="3606" spans="1:4" x14ac:dyDescent="0.25">
      <c r="A3606" t="s">
        <v>311</v>
      </c>
      <c r="B3606">
        <v>3732</v>
      </c>
      <c r="C3606" t="s">
        <v>7772</v>
      </c>
      <c r="D3606" t="s">
        <v>7773</v>
      </c>
    </row>
    <row r="3607" spans="1:4" x14ac:dyDescent="0.25">
      <c r="A3607" t="s">
        <v>311</v>
      </c>
      <c r="B3607">
        <v>3733</v>
      </c>
      <c r="C3607" t="s">
        <v>3686</v>
      </c>
      <c r="D3607" t="s">
        <v>3687</v>
      </c>
    </row>
    <row r="3608" spans="1:4" x14ac:dyDescent="0.25">
      <c r="A3608" t="s">
        <v>311</v>
      </c>
      <c r="B3608">
        <v>3734</v>
      </c>
      <c r="C3608" t="s">
        <v>2487</v>
      </c>
      <c r="D3608" t="s">
        <v>2488</v>
      </c>
    </row>
    <row r="3609" spans="1:4" x14ac:dyDescent="0.25">
      <c r="A3609" t="s">
        <v>311</v>
      </c>
      <c r="B3609">
        <v>3735</v>
      </c>
      <c r="C3609" t="s">
        <v>3709</v>
      </c>
      <c r="D3609" t="s">
        <v>3710</v>
      </c>
    </row>
    <row r="3610" spans="1:4" x14ac:dyDescent="0.25">
      <c r="A3610" t="s">
        <v>311</v>
      </c>
      <c r="B3610">
        <v>3736</v>
      </c>
      <c r="C3610" t="s">
        <v>2477</v>
      </c>
      <c r="D3610" t="s">
        <v>2478</v>
      </c>
    </row>
    <row r="3611" spans="1:4" x14ac:dyDescent="0.25">
      <c r="A3611" t="s">
        <v>311</v>
      </c>
      <c r="B3611">
        <v>3737</v>
      </c>
      <c r="C3611" t="s">
        <v>3530</v>
      </c>
      <c r="D3611" t="s">
        <v>3531</v>
      </c>
    </row>
    <row r="3612" spans="1:4" x14ac:dyDescent="0.25">
      <c r="A3612" t="s">
        <v>311</v>
      </c>
      <c r="B3612">
        <v>3738</v>
      </c>
      <c r="C3612" t="s">
        <v>3678</v>
      </c>
      <c r="D3612" t="s">
        <v>3679</v>
      </c>
    </row>
    <row r="3613" spans="1:4" x14ac:dyDescent="0.25">
      <c r="A3613" t="s">
        <v>311</v>
      </c>
      <c r="B3613">
        <v>3739</v>
      </c>
      <c r="C3613" t="s">
        <v>2832</v>
      </c>
      <c r="D3613" t="s">
        <v>2833</v>
      </c>
    </row>
    <row r="3614" spans="1:4" x14ac:dyDescent="0.25">
      <c r="A3614" t="s">
        <v>311</v>
      </c>
      <c r="B3614">
        <v>3740</v>
      </c>
      <c r="C3614" t="s">
        <v>2715</v>
      </c>
      <c r="D3614" t="s">
        <v>2716</v>
      </c>
    </row>
    <row r="3615" spans="1:4" x14ac:dyDescent="0.25">
      <c r="A3615" t="s">
        <v>311</v>
      </c>
      <c r="B3615">
        <v>3741</v>
      </c>
      <c r="C3615" t="s">
        <v>2717</v>
      </c>
      <c r="D3615" t="s">
        <v>2718</v>
      </c>
    </row>
    <row r="3616" spans="1:4" x14ac:dyDescent="0.25">
      <c r="A3616" t="s">
        <v>311</v>
      </c>
      <c r="B3616">
        <v>3742</v>
      </c>
      <c r="C3616" t="s">
        <v>5066</v>
      </c>
      <c r="D3616" t="s">
        <v>5067</v>
      </c>
    </row>
    <row r="3617" spans="1:4" x14ac:dyDescent="0.25">
      <c r="A3617" t="s">
        <v>311</v>
      </c>
      <c r="B3617">
        <v>3743</v>
      </c>
      <c r="C3617" t="s">
        <v>5242</v>
      </c>
      <c r="D3617" t="s">
        <v>5243</v>
      </c>
    </row>
    <row r="3618" spans="1:4" x14ac:dyDescent="0.25">
      <c r="A3618" t="s">
        <v>311</v>
      </c>
      <c r="B3618">
        <v>3744</v>
      </c>
      <c r="C3618" t="s">
        <v>2350</v>
      </c>
      <c r="D3618" t="s">
        <v>2351</v>
      </c>
    </row>
    <row r="3619" spans="1:4" x14ac:dyDescent="0.25">
      <c r="A3619" t="s">
        <v>311</v>
      </c>
      <c r="B3619">
        <v>3745</v>
      </c>
      <c r="C3619" t="s">
        <v>1658</v>
      </c>
      <c r="D3619" t="s">
        <v>1659</v>
      </c>
    </row>
    <row r="3620" spans="1:4" x14ac:dyDescent="0.25">
      <c r="A3620" t="s">
        <v>311</v>
      </c>
      <c r="B3620">
        <v>3746</v>
      </c>
      <c r="C3620" t="s">
        <v>1684</v>
      </c>
      <c r="D3620" t="s">
        <v>1685</v>
      </c>
    </row>
    <row r="3621" spans="1:4" x14ac:dyDescent="0.25">
      <c r="A3621" t="s">
        <v>311</v>
      </c>
      <c r="B3621">
        <v>3747</v>
      </c>
      <c r="C3621" t="s">
        <v>3618</v>
      </c>
      <c r="D3621" t="s">
        <v>3619</v>
      </c>
    </row>
    <row r="3622" spans="1:4" x14ac:dyDescent="0.25">
      <c r="A3622" t="s">
        <v>311</v>
      </c>
      <c r="B3622">
        <v>3748</v>
      </c>
      <c r="C3622" t="s">
        <v>4138</v>
      </c>
      <c r="D3622" t="s">
        <v>4139</v>
      </c>
    </row>
    <row r="3623" spans="1:4" x14ac:dyDescent="0.25">
      <c r="A3623" t="s">
        <v>311</v>
      </c>
      <c r="B3623">
        <v>3749</v>
      </c>
      <c r="C3623" t="s">
        <v>5225</v>
      </c>
      <c r="D3623" t="s">
        <v>5226</v>
      </c>
    </row>
    <row r="3624" spans="1:4" x14ac:dyDescent="0.25">
      <c r="A3624" t="s">
        <v>311</v>
      </c>
      <c r="B3624">
        <v>3750</v>
      </c>
      <c r="C3624" t="s">
        <v>1686</v>
      </c>
      <c r="D3624" t="s">
        <v>1687</v>
      </c>
    </row>
    <row r="3625" spans="1:4" x14ac:dyDescent="0.25">
      <c r="A3625" t="s">
        <v>311</v>
      </c>
      <c r="B3625">
        <v>3751</v>
      </c>
      <c r="C3625" t="s">
        <v>2473</v>
      </c>
      <c r="D3625" t="s">
        <v>2474</v>
      </c>
    </row>
    <row r="3626" spans="1:4" x14ac:dyDescent="0.25">
      <c r="A3626" t="s">
        <v>311</v>
      </c>
      <c r="B3626">
        <v>3752</v>
      </c>
      <c r="C3626" t="s">
        <v>7732</v>
      </c>
      <c r="D3626" t="s">
        <v>7733</v>
      </c>
    </row>
    <row r="3627" spans="1:4" x14ac:dyDescent="0.25">
      <c r="A3627" t="s">
        <v>311</v>
      </c>
      <c r="B3627">
        <v>3753</v>
      </c>
      <c r="C3627" t="s">
        <v>7748</v>
      </c>
      <c r="D3627" t="s">
        <v>7749</v>
      </c>
    </row>
    <row r="3628" spans="1:4" x14ac:dyDescent="0.25">
      <c r="A3628" t="s">
        <v>311</v>
      </c>
      <c r="B3628">
        <v>3754</v>
      </c>
      <c r="C3628" t="s">
        <v>4092</v>
      </c>
      <c r="D3628" t="s">
        <v>4093</v>
      </c>
    </row>
    <row r="3629" spans="1:4" x14ac:dyDescent="0.25">
      <c r="A3629" t="s">
        <v>311</v>
      </c>
      <c r="B3629">
        <v>3755</v>
      </c>
      <c r="C3629" t="s">
        <v>1682</v>
      </c>
      <c r="D3629" t="s">
        <v>1683</v>
      </c>
    </row>
    <row r="3630" spans="1:4" x14ac:dyDescent="0.25">
      <c r="A3630" t="s">
        <v>311</v>
      </c>
      <c r="B3630">
        <v>3756</v>
      </c>
      <c r="C3630" t="s">
        <v>2908</v>
      </c>
      <c r="D3630" t="s">
        <v>2909</v>
      </c>
    </row>
    <row r="3631" spans="1:4" x14ac:dyDescent="0.25">
      <c r="A3631" t="s">
        <v>311</v>
      </c>
      <c r="B3631">
        <v>3757</v>
      </c>
      <c r="C3631" t="s">
        <v>2894</v>
      </c>
      <c r="D3631" t="s">
        <v>2895</v>
      </c>
    </row>
    <row r="3632" spans="1:4" x14ac:dyDescent="0.25">
      <c r="A3632" t="s">
        <v>311</v>
      </c>
      <c r="B3632">
        <v>3758</v>
      </c>
      <c r="C3632" t="s">
        <v>5865</v>
      </c>
      <c r="D3632" t="s">
        <v>5866</v>
      </c>
    </row>
    <row r="3633" spans="1:8" x14ac:dyDescent="0.25">
      <c r="A3633" t="s">
        <v>311</v>
      </c>
      <c r="B3633">
        <v>3759</v>
      </c>
      <c r="C3633" t="s">
        <v>5950</v>
      </c>
      <c r="D3633" t="s">
        <v>5951</v>
      </c>
      <c r="E3633">
        <v>176.17</v>
      </c>
      <c r="F3633">
        <v>176.18</v>
      </c>
      <c r="G3633">
        <v>176.21</v>
      </c>
      <c r="H3633">
        <v>177.12100000000001</v>
      </c>
    </row>
    <row r="3634" spans="1:8" x14ac:dyDescent="0.25">
      <c r="A3634" t="s">
        <v>311</v>
      </c>
      <c r="B3634">
        <v>3760</v>
      </c>
      <c r="C3634" t="s">
        <v>1986</v>
      </c>
      <c r="D3634" s="1" t="s">
        <v>15556</v>
      </c>
    </row>
    <row r="3635" spans="1:8" x14ac:dyDescent="0.25">
      <c r="A3635" t="s">
        <v>311</v>
      </c>
      <c r="B3635">
        <v>3761</v>
      </c>
      <c r="C3635" t="s">
        <v>353</v>
      </c>
      <c r="D3635" t="s">
        <v>354</v>
      </c>
    </row>
    <row r="3636" spans="1:8" x14ac:dyDescent="0.25">
      <c r="A3636" t="s">
        <v>311</v>
      </c>
      <c r="B3636">
        <v>3762</v>
      </c>
      <c r="C3636" t="s">
        <v>2467</v>
      </c>
      <c r="D3636" t="s">
        <v>2468</v>
      </c>
    </row>
    <row r="3637" spans="1:8" x14ac:dyDescent="0.25">
      <c r="A3637" t="s">
        <v>311</v>
      </c>
      <c r="B3637">
        <v>3763</v>
      </c>
      <c r="C3637" t="s">
        <v>5710</v>
      </c>
      <c r="D3637" t="s">
        <v>5711</v>
      </c>
    </row>
    <row r="3638" spans="1:8" x14ac:dyDescent="0.25">
      <c r="A3638" t="s">
        <v>311</v>
      </c>
      <c r="B3638">
        <v>3764</v>
      </c>
      <c r="C3638" t="s">
        <v>3469</v>
      </c>
      <c r="D3638" s="1" t="s">
        <v>15547</v>
      </c>
    </row>
    <row r="3639" spans="1:8" x14ac:dyDescent="0.25">
      <c r="A3639" t="s">
        <v>311</v>
      </c>
      <c r="B3639">
        <v>3765</v>
      </c>
      <c r="C3639" t="s">
        <v>3568</v>
      </c>
      <c r="D3639" t="s">
        <v>3569</v>
      </c>
    </row>
    <row r="3640" spans="1:8" x14ac:dyDescent="0.25">
      <c r="A3640" t="s">
        <v>311</v>
      </c>
      <c r="B3640">
        <v>3766</v>
      </c>
      <c r="C3640" t="s">
        <v>3566</v>
      </c>
      <c r="D3640" t="s">
        <v>3567</v>
      </c>
    </row>
    <row r="3641" spans="1:8" x14ac:dyDescent="0.25">
      <c r="A3641" t="s">
        <v>311</v>
      </c>
      <c r="B3641">
        <v>3767</v>
      </c>
      <c r="C3641" t="s">
        <v>4216</v>
      </c>
      <c r="D3641" s="1" t="s">
        <v>15494</v>
      </c>
    </row>
    <row r="3642" spans="1:8" x14ac:dyDescent="0.25">
      <c r="A3642" t="s">
        <v>311</v>
      </c>
      <c r="B3642">
        <v>3768</v>
      </c>
      <c r="C3642" t="s">
        <v>7960</v>
      </c>
      <c r="D3642" t="s">
        <v>7961</v>
      </c>
    </row>
    <row r="3643" spans="1:8" x14ac:dyDescent="0.25">
      <c r="A3643" t="s">
        <v>311</v>
      </c>
      <c r="B3643">
        <v>3769</v>
      </c>
      <c r="C3643" t="s">
        <v>5712</v>
      </c>
      <c r="D3643" t="s">
        <v>5713</v>
      </c>
    </row>
    <row r="3644" spans="1:8" x14ac:dyDescent="0.25">
      <c r="A3644" t="s">
        <v>311</v>
      </c>
      <c r="B3644">
        <v>3770</v>
      </c>
      <c r="C3644" t="s">
        <v>7916</v>
      </c>
      <c r="D3644" t="s">
        <v>7917</v>
      </c>
    </row>
    <row r="3645" spans="1:8" x14ac:dyDescent="0.25">
      <c r="A3645" t="s">
        <v>311</v>
      </c>
      <c r="B3645">
        <v>3771</v>
      </c>
      <c r="C3645" t="s">
        <v>7958</v>
      </c>
      <c r="D3645" t="s">
        <v>7959</v>
      </c>
    </row>
    <row r="3646" spans="1:8" x14ac:dyDescent="0.25">
      <c r="A3646" t="s">
        <v>311</v>
      </c>
      <c r="B3646">
        <v>3772</v>
      </c>
      <c r="C3646" t="s">
        <v>355</v>
      </c>
      <c r="D3646" t="s">
        <v>356</v>
      </c>
    </row>
    <row r="3647" spans="1:8" x14ac:dyDescent="0.25">
      <c r="A3647" t="s">
        <v>311</v>
      </c>
      <c r="B3647">
        <v>3773</v>
      </c>
      <c r="C3647" t="s">
        <v>3570</v>
      </c>
      <c r="D3647" t="s">
        <v>3571</v>
      </c>
    </row>
    <row r="3648" spans="1:8" x14ac:dyDescent="0.25">
      <c r="A3648" t="s">
        <v>311</v>
      </c>
      <c r="B3648">
        <v>3774</v>
      </c>
      <c r="C3648" t="s">
        <v>4217</v>
      </c>
      <c r="D3648" t="s">
        <v>4218</v>
      </c>
    </row>
    <row r="3649" spans="1:5" x14ac:dyDescent="0.25">
      <c r="A3649" t="s">
        <v>311</v>
      </c>
      <c r="B3649">
        <v>3775</v>
      </c>
      <c r="C3649" t="s">
        <v>341</v>
      </c>
      <c r="D3649" t="s">
        <v>342</v>
      </c>
    </row>
    <row r="3650" spans="1:5" x14ac:dyDescent="0.25">
      <c r="A3650" t="s">
        <v>311</v>
      </c>
      <c r="B3650">
        <v>3776</v>
      </c>
      <c r="C3650" t="s">
        <v>2301</v>
      </c>
      <c r="D3650" t="s">
        <v>2302</v>
      </c>
    </row>
    <row r="3651" spans="1:5" x14ac:dyDescent="0.25">
      <c r="A3651" t="s">
        <v>311</v>
      </c>
      <c r="B3651">
        <v>3777</v>
      </c>
      <c r="C3651" t="s">
        <v>5835</v>
      </c>
      <c r="D3651" t="s">
        <v>5836</v>
      </c>
    </row>
    <row r="3652" spans="1:5" x14ac:dyDescent="0.25">
      <c r="A3652" t="s">
        <v>311</v>
      </c>
      <c r="B3652">
        <v>3778</v>
      </c>
      <c r="C3652" t="s">
        <v>3564</v>
      </c>
      <c r="D3652" t="s">
        <v>3565</v>
      </c>
    </row>
    <row r="3653" spans="1:5" x14ac:dyDescent="0.25">
      <c r="A3653" t="s">
        <v>311</v>
      </c>
      <c r="B3653">
        <v>3779</v>
      </c>
      <c r="C3653" t="s">
        <v>6098</v>
      </c>
      <c r="D3653" t="s">
        <v>6099</v>
      </c>
    </row>
    <row r="3654" spans="1:5" x14ac:dyDescent="0.25">
      <c r="A3654" t="s">
        <v>311</v>
      </c>
      <c r="B3654">
        <v>3780</v>
      </c>
      <c r="C3654" t="s">
        <v>6671</v>
      </c>
      <c r="D3654" t="s">
        <v>6672</v>
      </c>
    </row>
    <row r="3655" spans="1:5" x14ac:dyDescent="0.25">
      <c r="A3655" t="s">
        <v>311</v>
      </c>
      <c r="B3655">
        <v>3781</v>
      </c>
      <c r="C3655" t="s">
        <v>6190</v>
      </c>
      <c r="D3655" t="s">
        <v>6191</v>
      </c>
    </row>
    <row r="3656" spans="1:5" x14ac:dyDescent="0.25">
      <c r="A3656" t="s">
        <v>311</v>
      </c>
      <c r="B3656">
        <v>3782</v>
      </c>
      <c r="C3656" t="s">
        <v>2850</v>
      </c>
      <c r="D3656" t="s">
        <v>2851</v>
      </c>
    </row>
    <row r="3657" spans="1:5" x14ac:dyDescent="0.25">
      <c r="A3657" t="s">
        <v>311</v>
      </c>
      <c r="B3657">
        <v>3783</v>
      </c>
      <c r="C3657" t="s">
        <v>2382</v>
      </c>
      <c r="D3657" t="s">
        <v>2383</v>
      </c>
      <c r="E3657">
        <v>177.15199999999999</v>
      </c>
    </row>
    <row r="3658" spans="1:5" x14ac:dyDescent="0.25">
      <c r="A3658" t="s">
        <v>311</v>
      </c>
      <c r="B3658">
        <v>3784</v>
      </c>
      <c r="C3658" t="s">
        <v>7794</v>
      </c>
      <c r="D3658" t="s">
        <v>7795</v>
      </c>
    </row>
    <row r="3659" spans="1:5" x14ac:dyDescent="0.25">
      <c r="A3659" t="s">
        <v>311</v>
      </c>
      <c r="B3659">
        <v>3785</v>
      </c>
      <c r="C3659" t="s">
        <v>2581</v>
      </c>
      <c r="D3659" t="s">
        <v>2582</v>
      </c>
    </row>
    <row r="3660" spans="1:5" x14ac:dyDescent="0.25">
      <c r="A3660" t="s">
        <v>311</v>
      </c>
      <c r="B3660">
        <v>3786</v>
      </c>
      <c r="C3660" t="s">
        <v>2817</v>
      </c>
      <c r="D3660" t="s">
        <v>2818</v>
      </c>
    </row>
    <row r="3661" spans="1:5" x14ac:dyDescent="0.25">
      <c r="A3661" t="s">
        <v>311</v>
      </c>
      <c r="B3661">
        <v>3787</v>
      </c>
      <c r="C3661" t="s">
        <v>1654</v>
      </c>
      <c r="D3661" t="s">
        <v>1655</v>
      </c>
    </row>
    <row r="3662" spans="1:5" x14ac:dyDescent="0.25">
      <c r="A3662" t="s">
        <v>311</v>
      </c>
      <c r="B3662">
        <v>3788</v>
      </c>
      <c r="C3662" t="s">
        <v>7846</v>
      </c>
      <c r="D3662" t="s">
        <v>7847</v>
      </c>
    </row>
    <row r="3663" spans="1:5" x14ac:dyDescent="0.25">
      <c r="A3663" t="s">
        <v>311</v>
      </c>
      <c r="B3663">
        <v>3789</v>
      </c>
      <c r="C3663" t="s">
        <v>2281</v>
      </c>
      <c r="D3663" t="s">
        <v>2282</v>
      </c>
    </row>
    <row r="3664" spans="1:5" x14ac:dyDescent="0.25">
      <c r="A3664" t="s">
        <v>311</v>
      </c>
      <c r="B3664">
        <v>3790</v>
      </c>
      <c r="C3664" t="s">
        <v>6719</v>
      </c>
      <c r="D3664" t="s">
        <v>6720</v>
      </c>
    </row>
    <row r="3665" spans="1:4" x14ac:dyDescent="0.25">
      <c r="A3665" t="s">
        <v>311</v>
      </c>
      <c r="B3665">
        <v>3791</v>
      </c>
      <c r="C3665" t="s">
        <v>4060</v>
      </c>
      <c r="D3665" t="s">
        <v>4061</v>
      </c>
    </row>
    <row r="3666" spans="1:4" x14ac:dyDescent="0.25">
      <c r="A3666" t="s">
        <v>311</v>
      </c>
      <c r="B3666">
        <v>3792</v>
      </c>
      <c r="C3666" t="s">
        <v>4843</v>
      </c>
      <c r="D3666" t="s">
        <v>4844</v>
      </c>
    </row>
    <row r="3667" spans="1:4" x14ac:dyDescent="0.25">
      <c r="A3667" t="s">
        <v>311</v>
      </c>
      <c r="B3667">
        <v>3793</v>
      </c>
      <c r="C3667" t="s">
        <v>5730</v>
      </c>
      <c r="D3667" t="s">
        <v>5731</v>
      </c>
    </row>
    <row r="3668" spans="1:4" x14ac:dyDescent="0.25">
      <c r="A3668" t="s">
        <v>311</v>
      </c>
      <c r="B3668">
        <v>3794</v>
      </c>
      <c r="C3668" t="s">
        <v>5041</v>
      </c>
      <c r="D3668" t="s">
        <v>5042</v>
      </c>
    </row>
    <row r="3669" spans="1:4" x14ac:dyDescent="0.25">
      <c r="A3669" t="s">
        <v>311</v>
      </c>
      <c r="B3669">
        <v>3795</v>
      </c>
      <c r="C3669" t="s">
        <v>6184</v>
      </c>
      <c r="D3669" t="s">
        <v>6185</v>
      </c>
    </row>
    <row r="3670" spans="1:4" x14ac:dyDescent="0.25">
      <c r="A3670" t="s">
        <v>311</v>
      </c>
      <c r="B3670">
        <v>3796</v>
      </c>
      <c r="C3670" t="s">
        <v>5914</v>
      </c>
      <c r="D3670" t="s">
        <v>5915</v>
      </c>
    </row>
    <row r="3671" spans="1:4" x14ac:dyDescent="0.25">
      <c r="A3671" t="s">
        <v>311</v>
      </c>
      <c r="B3671">
        <v>3797</v>
      </c>
      <c r="C3671" t="s">
        <v>2256</v>
      </c>
      <c r="D3671" t="s">
        <v>2257</v>
      </c>
    </row>
    <row r="3672" spans="1:4" x14ac:dyDescent="0.25">
      <c r="A3672" t="s">
        <v>311</v>
      </c>
      <c r="B3672">
        <v>3798</v>
      </c>
      <c r="C3672" t="s">
        <v>2258</v>
      </c>
      <c r="D3672" t="s">
        <v>2259</v>
      </c>
    </row>
    <row r="3673" spans="1:4" x14ac:dyDescent="0.25">
      <c r="A3673" t="s">
        <v>311</v>
      </c>
      <c r="B3673">
        <v>3799</v>
      </c>
      <c r="C3673" t="s">
        <v>5819</v>
      </c>
      <c r="D3673" t="s">
        <v>5820</v>
      </c>
    </row>
    <row r="3674" spans="1:4" x14ac:dyDescent="0.25">
      <c r="A3674" t="s">
        <v>311</v>
      </c>
      <c r="B3674">
        <v>3800</v>
      </c>
      <c r="C3674" t="s">
        <v>7943</v>
      </c>
      <c r="D3674" t="s">
        <v>7944</v>
      </c>
    </row>
    <row r="3675" spans="1:4" x14ac:dyDescent="0.25">
      <c r="A3675" t="s">
        <v>311</v>
      </c>
      <c r="B3675">
        <v>3801</v>
      </c>
      <c r="C3675" t="s">
        <v>2341</v>
      </c>
      <c r="D3675" t="s">
        <v>2342</v>
      </c>
    </row>
    <row r="3676" spans="1:4" x14ac:dyDescent="0.25">
      <c r="A3676" t="s">
        <v>311</v>
      </c>
      <c r="B3676">
        <v>3802</v>
      </c>
      <c r="C3676" t="s">
        <v>5758</v>
      </c>
      <c r="D3676" t="s">
        <v>5759</v>
      </c>
    </row>
    <row r="3677" spans="1:4" x14ac:dyDescent="0.25">
      <c r="A3677" t="s">
        <v>311</v>
      </c>
      <c r="B3677">
        <v>3803</v>
      </c>
      <c r="C3677" t="s">
        <v>4606</v>
      </c>
      <c r="D3677" t="s">
        <v>4607</v>
      </c>
    </row>
    <row r="3678" spans="1:4" x14ac:dyDescent="0.25">
      <c r="A3678" t="s">
        <v>311</v>
      </c>
      <c r="B3678">
        <v>3804</v>
      </c>
      <c r="C3678" t="s">
        <v>4592</v>
      </c>
      <c r="D3678" t="s">
        <v>4593</v>
      </c>
    </row>
    <row r="3679" spans="1:4" x14ac:dyDescent="0.25">
      <c r="A3679" t="s">
        <v>311</v>
      </c>
      <c r="B3679">
        <v>3805</v>
      </c>
      <c r="C3679" t="s">
        <v>1680</v>
      </c>
      <c r="D3679" t="s">
        <v>1681</v>
      </c>
    </row>
    <row r="3680" spans="1:4" x14ac:dyDescent="0.25">
      <c r="A3680" t="s">
        <v>311</v>
      </c>
      <c r="B3680">
        <v>3806</v>
      </c>
      <c r="C3680" t="s">
        <v>7734</v>
      </c>
      <c r="D3680" t="s">
        <v>7735</v>
      </c>
    </row>
    <row r="3681" spans="1:4" x14ac:dyDescent="0.25">
      <c r="A3681" t="s">
        <v>311</v>
      </c>
      <c r="B3681">
        <v>3807</v>
      </c>
      <c r="C3681" t="s">
        <v>5384</v>
      </c>
      <c r="D3681" t="s">
        <v>5385</v>
      </c>
    </row>
    <row r="3682" spans="1:4" x14ac:dyDescent="0.25">
      <c r="A3682" t="s">
        <v>311</v>
      </c>
      <c r="B3682">
        <v>3808</v>
      </c>
      <c r="C3682" t="s">
        <v>5404</v>
      </c>
      <c r="D3682" t="s">
        <v>5405</v>
      </c>
    </row>
    <row r="3683" spans="1:4" x14ac:dyDescent="0.25">
      <c r="A3683" t="s">
        <v>311</v>
      </c>
      <c r="B3683">
        <v>3809</v>
      </c>
      <c r="C3683" t="s">
        <v>5424</v>
      </c>
      <c r="D3683" t="s">
        <v>5425</v>
      </c>
    </row>
    <row r="3684" spans="1:4" x14ac:dyDescent="0.25">
      <c r="A3684" t="s">
        <v>311</v>
      </c>
      <c r="B3684">
        <v>3810</v>
      </c>
      <c r="C3684" t="s">
        <v>737</v>
      </c>
      <c r="D3684" t="s">
        <v>738</v>
      </c>
    </row>
    <row r="3685" spans="1:4" x14ac:dyDescent="0.25">
      <c r="A3685" t="s">
        <v>311</v>
      </c>
      <c r="B3685">
        <v>3811</v>
      </c>
      <c r="C3685" t="s">
        <v>1097</v>
      </c>
      <c r="D3685" t="s">
        <v>1098</v>
      </c>
    </row>
    <row r="3686" spans="1:4" x14ac:dyDescent="0.25">
      <c r="A3686" t="s">
        <v>311</v>
      </c>
      <c r="B3686">
        <v>3812</v>
      </c>
      <c r="C3686" t="s">
        <v>1159</v>
      </c>
      <c r="D3686" t="s">
        <v>1160</v>
      </c>
    </row>
    <row r="3687" spans="1:4" x14ac:dyDescent="0.25">
      <c r="A3687" t="s">
        <v>311</v>
      </c>
      <c r="B3687">
        <v>3813</v>
      </c>
      <c r="C3687" t="s">
        <v>2798</v>
      </c>
      <c r="D3687" t="s">
        <v>2799</v>
      </c>
    </row>
    <row r="3688" spans="1:4" x14ac:dyDescent="0.25">
      <c r="A3688" t="s">
        <v>311</v>
      </c>
      <c r="B3688">
        <v>3814</v>
      </c>
      <c r="C3688" t="s">
        <v>3636</v>
      </c>
      <c r="D3688" t="s">
        <v>3637</v>
      </c>
    </row>
    <row r="3689" spans="1:4" x14ac:dyDescent="0.25">
      <c r="A3689" t="s">
        <v>311</v>
      </c>
      <c r="B3689">
        <v>3815</v>
      </c>
      <c r="C3689" t="s">
        <v>3697</v>
      </c>
      <c r="D3689" t="s">
        <v>3698</v>
      </c>
    </row>
    <row r="3690" spans="1:4" x14ac:dyDescent="0.25">
      <c r="A3690" t="s">
        <v>311</v>
      </c>
      <c r="B3690">
        <v>3816</v>
      </c>
      <c r="C3690" t="s">
        <v>3996</v>
      </c>
      <c r="D3690" t="s">
        <v>3997</v>
      </c>
    </row>
    <row r="3691" spans="1:4" x14ac:dyDescent="0.25">
      <c r="A3691" t="s">
        <v>311</v>
      </c>
      <c r="B3691">
        <v>3817</v>
      </c>
      <c r="C3691" t="s">
        <v>4074</v>
      </c>
      <c r="D3691" t="s">
        <v>4075</v>
      </c>
    </row>
    <row r="3692" spans="1:4" x14ac:dyDescent="0.25">
      <c r="A3692" t="s">
        <v>311</v>
      </c>
      <c r="B3692">
        <v>3818</v>
      </c>
      <c r="C3692" t="s">
        <v>4172</v>
      </c>
      <c r="D3692" t="s">
        <v>4173</v>
      </c>
    </row>
    <row r="3693" spans="1:4" x14ac:dyDescent="0.25">
      <c r="A3693" t="s">
        <v>311</v>
      </c>
      <c r="B3693">
        <v>3819</v>
      </c>
      <c r="C3693" t="s">
        <v>5093</v>
      </c>
      <c r="D3693" t="s">
        <v>5094</v>
      </c>
    </row>
    <row r="3694" spans="1:4" x14ac:dyDescent="0.25">
      <c r="A3694" t="s">
        <v>311</v>
      </c>
      <c r="B3694">
        <v>3820</v>
      </c>
      <c r="C3694" t="s">
        <v>6164</v>
      </c>
      <c r="D3694" t="s">
        <v>6165</v>
      </c>
    </row>
    <row r="3695" spans="1:4" x14ac:dyDescent="0.25">
      <c r="A3695" t="s">
        <v>311</v>
      </c>
      <c r="B3695">
        <v>3821</v>
      </c>
      <c r="C3695" t="s">
        <v>974</v>
      </c>
      <c r="D3695" t="s">
        <v>975</v>
      </c>
    </row>
    <row r="3696" spans="1:4" x14ac:dyDescent="0.25">
      <c r="A3696" t="s">
        <v>311</v>
      </c>
      <c r="B3696">
        <v>3822</v>
      </c>
      <c r="C3696" t="s">
        <v>2358</v>
      </c>
      <c r="D3696" t="s">
        <v>2359</v>
      </c>
    </row>
    <row r="3697" spans="1:4" x14ac:dyDescent="0.25">
      <c r="A3697" t="s">
        <v>311</v>
      </c>
      <c r="B3697">
        <v>3823</v>
      </c>
      <c r="C3697" t="s">
        <v>2182</v>
      </c>
      <c r="D3697" t="s">
        <v>2183</v>
      </c>
    </row>
    <row r="3698" spans="1:4" x14ac:dyDescent="0.25">
      <c r="A3698" t="s">
        <v>311</v>
      </c>
      <c r="B3698">
        <v>3824</v>
      </c>
      <c r="C3698" t="s">
        <v>3774</v>
      </c>
      <c r="D3698" t="s">
        <v>3775</v>
      </c>
    </row>
    <row r="3699" spans="1:4" x14ac:dyDescent="0.25">
      <c r="A3699" t="s">
        <v>311</v>
      </c>
      <c r="B3699">
        <v>3825</v>
      </c>
      <c r="C3699" t="s">
        <v>351</v>
      </c>
      <c r="D3699" t="s">
        <v>352</v>
      </c>
    </row>
    <row r="3700" spans="1:4" x14ac:dyDescent="0.25">
      <c r="A3700" t="s">
        <v>311</v>
      </c>
      <c r="B3700">
        <v>3826</v>
      </c>
      <c r="C3700" t="s">
        <v>5177</v>
      </c>
      <c r="D3700" t="s">
        <v>5178</v>
      </c>
    </row>
    <row r="3701" spans="1:4" x14ac:dyDescent="0.25">
      <c r="A3701" t="s">
        <v>311</v>
      </c>
      <c r="B3701">
        <v>3827</v>
      </c>
      <c r="C3701" t="s">
        <v>2674</v>
      </c>
      <c r="D3701" t="s">
        <v>2675</v>
      </c>
    </row>
    <row r="3702" spans="1:4" x14ac:dyDescent="0.25">
      <c r="A3702" t="s">
        <v>311</v>
      </c>
      <c r="B3702">
        <v>3828</v>
      </c>
      <c r="C3702" t="s">
        <v>3828</v>
      </c>
      <c r="D3702" t="s">
        <v>3829</v>
      </c>
    </row>
    <row r="3703" spans="1:4" x14ac:dyDescent="0.25">
      <c r="A3703" t="s">
        <v>311</v>
      </c>
      <c r="B3703">
        <v>3829</v>
      </c>
      <c r="C3703" t="s">
        <v>5438</v>
      </c>
      <c r="D3703" t="s">
        <v>5439</v>
      </c>
    </row>
    <row r="3704" spans="1:4" x14ac:dyDescent="0.25">
      <c r="A3704" t="s">
        <v>311</v>
      </c>
      <c r="B3704">
        <v>3830</v>
      </c>
      <c r="C3704" t="s">
        <v>759</v>
      </c>
      <c r="D3704" t="s">
        <v>760</v>
      </c>
    </row>
    <row r="3705" spans="1:4" x14ac:dyDescent="0.25">
      <c r="A3705" t="s">
        <v>311</v>
      </c>
      <c r="B3705">
        <v>3831</v>
      </c>
      <c r="C3705" t="s">
        <v>2021</v>
      </c>
      <c r="D3705" t="s">
        <v>2022</v>
      </c>
    </row>
    <row r="3706" spans="1:4" x14ac:dyDescent="0.25">
      <c r="A3706" t="s">
        <v>311</v>
      </c>
      <c r="B3706">
        <v>3832</v>
      </c>
      <c r="C3706" t="s">
        <v>2019</v>
      </c>
      <c r="D3706" t="s">
        <v>2020</v>
      </c>
    </row>
    <row r="3707" spans="1:4" x14ac:dyDescent="0.25">
      <c r="A3707" t="s">
        <v>311</v>
      </c>
      <c r="B3707">
        <v>3833</v>
      </c>
      <c r="C3707" t="s">
        <v>2017</v>
      </c>
      <c r="D3707" t="s">
        <v>2018</v>
      </c>
    </row>
    <row r="3708" spans="1:4" x14ac:dyDescent="0.25">
      <c r="A3708" t="s">
        <v>311</v>
      </c>
      <c r="B3708">
        <v>3834</v>
      </c>
      <c r="C3708" t="s">
        <v>2027</v>
      </c>
      <c r="D3708" t="s">
        <v>2028</v>
      </c>
    </row>
    <row r="3709" spans="1:4" x14ac:dyDescent="0.25">
      <c r="A3709" t="s">
        <v>311</v>
      </c>
      <c r="B3709">
        <v>3835</v>
      </c>
      <c r="C3709" t="s">
        <v>2596</v>
      </c>
      <c r="D3709" t="s">
        <v>2597</v>
      </c>
    </row>
    <row r="3710" spans="1:4" x14ac:dyDescent="0.25">
      <c r="A3710" t="s">
        <v>311</v>
      </c>
      <c r="B3710">
        <v>3836</v>
      </c>
      <c r="C3710" t="s">
        <v>2770</v>
      </c>
      <c r="D3710" t="s">
        <v>2771</v>
      </c>
    </row>
    <row r="3711" spans="1:4" x14ac:dyDescent="0.25">
      <c r="A3711" t="s">
        <v>311</v>
      </c>
      <c r="B3711">
        <v>3837</v>
      </c>
      <c r="C3711" t="s">
        <v>2475</v>
      </c>
      <c r="D3711" t="s">
        <v>2476</v>
      </c>
    </row>
    <row r="3712" spans="1:4" x14ac:dyDescent="0.25">
      <c r="A3712" t="s">
        <v>311</v>
      </c>
      <c r="B3712">
        <v>3838</v>
      </c>
      <c r="C3712" t="s">
        <v>5805</v>
      </c>
      <c r="D3712" t="s">
        <v>5806</v>
      </c>
    </row>
    <row r="3713" spans="1:4" x14ac:dyDescent="0.25">
      <c r="A3713" t="s">
        <v>311</v>
      </c>
      <c r="B3713">
        <v>3839</v>
      </c>
      <c r="C3713" t="s">
        <v>5803</v>
      </c>
      <c r="D3713" t="s">
        <v>5804</v>
      </c>
    </row>
    <row r="3714" spans="1:4" x14ac:dyDescent="0.25">
      <c r="A3714" t="s">
        <v>311</v>
      </c>
      <c r="B3714">
        <v>3840</v>
      </c>
      <c r="C3714" t="s">
        <v>7566</v>
      </c>
      <c r="D3714" t="s">
        <v>7567</v>
      </c>
    </row>
    <row r="3715" spans="1:4" x14ac:dyDescent="0.25">
      <c r="A3715" t="s">
        <v>311</v>
      </c>
      <c r="B3715">
        <v>3841</v>
      </c>
      <c r="C3715" t="s">
        <v>6008</v>
      </c>
      <c r="D3715" t="s">
        <v>6009</v>
      </c>
    </row>
    <row r="3716" spans="1:4" x14ac:dyDescent="0.25">
      <c r="A3716" t="s">
        <v>311</v>
      </c>
      <c r="B3716">
        <v>3842</v>
      </c>
      <c r="C3716" t="s">
        <v>5073</v>
      </c>
      <c r="D3716" t="s">
        <v>5074</v>
      </c>
    </row>
    <row r="3717" spans="1:4" x14ac:dyDescent="0.25">
      <c r="A3717" t="s">
        <v>311</v>
      </c>
      <c r="B3717">
        <v>3843</v>
      </c>
      <c r="C3717" t="s">
        <v>4796</v>
      </c>
      <c r="D3717" t="s">
        <v>4797</v>
      </c>
    </row>
    <row r="3718" spans="1:4" x14ac:dyDescent="0.25">
      <c r="A3718" t="s">
        <v>311</v>
      </c>
      <c r="B3718">
        <v>3844</v>
      </c>
      <c r="C3718" t="s">
        <v>2602</v>
      </c>
      <c r="D3718" t="s">
        <v>2603</v>
      </c>
    </row>
    <row r="3719" spans="1:4" x14ac:dyDescent="0.25">
      <c r="A3719" t="s">
        <v>311</v>
      </c>
      <c r="B3719">
        <v>3845</v>
      </c>
      <c r="C3719" t="s">
        <v>2788</v>
      </c>
      <c r="D3719" t="s">
        <v>2789</v>
      </c>
    </row>
    <row r="3720" spans="1:4" x14ac:dyDescent="0.25">
      <c r="A3720" t="s">
        <v>311</v>
      </c>
      <c r="B3720">
        <v>3846</v>
      </c>
      <c r="C3720" t="s">
        <v>4798</v>
      </c>
      <c r="D3720" t="s">
        <v>4799</v>
      </c>
    </row>
    <row r="3721" spans="1:4" x14ac:dyDescent="0.25">
      <c r="A3721" t="s">
        <v>311</v>
      </c>
      <c r="B3721">
        <v>3847</v>
      </c>
      <c r="C3721" t="s">
        <v>6038</v>
      </c>
      <c r="D3721" t="s">
        <v>6039</v>
      </c>
    </row>
    <row r="3722" spans="1:4" x14ac:dyDescent="0.25">
      <c r="A3722" t="s">
        <v>311</v>
      </c>
      <c r="B3722">
        <v>3848</v>
      </c>
      <c r="C3722" t="s">
        <v>6024</v>
      </c>
      <c r="D3722" t="s">
        <v>6025</v>
      </c>
    </row>
    <row r="3723" spans="1:4" x14ac:dyDescent="0.25">
      <c r="A3723" t="s">
        <v>311</v>
      </c>
      <c r="B3723">
        <v>3849</v>
      </c>
      <c r="C3723" t="s">
        <v>2902</v>
      </c>
      <c r="D3723" t="s">
        <v>2903</v>
      </c>
    </row>
    <row r="3724" spans="1:4" x14ac:dyDescent="0.25">
      <c r="A3724" t="s">
        <v>311</v>
      </c>
      <c r="B3724">
        <v>3850</v>
      </c>
      <c r="C3724" t="s">
        <v>6028</v>
      </c>
      <c r="D3724" t="s">
        <v>6029</v>
      </c>
    </row>
    <row r="3725" spans="1:4" x14ac:dyDescent="0.25">
      <c r="A3725" t="s">
        <v>311</v>
      </c>
      <c r="B3725">
        <v>3851</v>
      </c>
      <c r="C3725" t="s">
        <v>2604</v>
      </c>
      <c r="D3725" t="s">
        <v>2605</v>
      </c>
    </row>
    <row r="3726" spans="1:4" x14ac:dyDescent="0.25">
      <c r="A3726" t="s">
        <v>311</v>
      </c>
      <c r="B3726">
        <v>3852</v>
      </c>
      <c r="C3726" t="s">
        <v>6032</v>
      </c>
      <c r="D3726" t="s">
        <v>6033</v>
      </c>
    </row>
    <row r="3727" spans="1:4" x14ac:dyDescent="0.25">
      <c r="A3727" t="s">
        <v>311</v>
      </c>
      <c r="B3727">
        <v>3853</v>
      </c>
      <c r="C3727" t="s">
        <v>4136</v>
      </c>
      <c r="D3727" t="s">
        <v>4137</v>
      </c>
    </row>
    <row r="3728" spans="1:4" x14ac:dyDescent="0.25">
      <c r="A3728" t="s">
        <v>311</v>
      </c>
      <c r="B3728">
        <v>3854</v>
      </c>
      <c r="C3728" t="s">
        <v>3764</v>
      </c>
      <c r="D3728" t="s">
        <v>3765</v>
      </c>
    </row>
    <row r="3729" spans="1:7" x14ac:dyDescent="0.25">
      <c r="A3729" t="s">
        <v>311</v>
      </c>
      <c r="B3729">
        <v>3855</v>
      </c>
      <c r="C3729" t="s">
        <v>3866</v>
      </c>
      <c r="D3729" t="s">
        <v>3867</v>
      </c>
    </row>
    <row r="3730" spans="1:7" x14ac:dyDescent="0.25">
      <c r="A3730" t="s">
        <v>311</v>
      </c>
      <c r="B3730">
        <v>3856</v>
      </c>
      <c r="C3730" t="s">
        <v>6729</v>
      </c>
      <c r="D3730" t="s">
        <v>6730</v>
      </c>
    </row>
    <row r="3731" spans="1:7" x14ac:dyDescent="0.25">
      <c r="A3731" t="s">
        <v>311</v>
      </c>
      <c r="B3731">
        <v>3857</v>
      </c>
      <c r="C3731" t="s">
        <v>6741</v>
      </c>
      <c r="D3731" t="s">
        <v>6742</v>
      </c>
    </row>
    <row r="3732" spans="1:7" x14ac:dyDescent="0.25">
      <c r="A3732" t="s">
        <v>311</v>
      </c>
      <c r="B3732">
        <v>3858</v>
      </c>
      <c r="C3732" t="s">
        <v>6733</v>
      </c>
      <c r="D3732" t="s">
        <v>6734</v>
      </c>
    </row>
    <row r="3733" spans="1:7" x14ac:dyDescent="0.25">
      <c r="A3733" t="s">
        <v>311</v>
      </c>
      <c r="B3733">
        <v>3859</v>
      </c>
      <c r="C3733" t="s">
        <v>6749</v>
      </c>
      <c r="D3733" t="s">
        <v>6750</v>
      </c>
    </row>
    <row r="3734" spans="1:7" x14ac:dyDescent="0.25">
      <c r="A3734" t="s">
        <v>311</v>
      </c>
      <c r="B3734">
        <v>3860</v>
      </c>
      <c r="C3734" t="s">
        <v>6737</v>
      </c>
      <c r="D3734" t="s">
        <v>6738</v>
      </c>
    </row>
    <row r="3735" spans="1:7" x14ac:dyDescent="0.25">
      <c r="A3735" t="s">
        <v>311</v>
      </c>
      <c r="B3735">
        <v>3861</v>
      </c>
      <c r="C3735" t="s">
        <v>6747</v>
      </c>
      <c r="D3735" t="s">
        <v>6748</v>
      </c>
    </row>
    <row r="3736" spans="1:7" x14ac:dyDescent="0.25">
      <c r="A3736" t="s">
        <v>311</v>
      </c>
      <c r="B3736">
        <v>3862</v>
      </c>
      <c r="C3736" t="s">
        <v>6735</v>
      </c>
      <c r="D3736" t="s">
        <v>6736</v>
      </c>
    </row>
    <row r="3737" spans="1:7" x14ac:dyDescent="0.25">
      <c r="A3737" t="s">
        <v>311</v>
      </c>
      <c r="B3737">
        <v>3863</v>
      </c>
      <c r="C3737" t="s">
        <v>6739</v>
      </c>
      <c r="D3737" t="s">
        <v>6740</v>
      </c>
    </row>
    <row r="3738" spans="1:7" x14ac:dyDescent="0.25">
      <c r="A3738" t="s">
        <v>311</v>
      </c>
      <c r="B3738">
        <v>3864</v>
      </c>
      <c r="C3738" t="s">
        <v>2242</v>
      </c>
      <c r="D3738" t="s">
        <v>2243</v>
      </c>
    </row>
    <row r="3739" spans="1:7" x14ac:dyDescent="0.25">
      <c r="A3739" t="s">
        <v>311</v>
      </c>
      <c r="B3739">
        <v>3865</v>
      </c>
      <c r="C3739" t="s">
        <v>2419</v>
      </c>
      <c r="D3739" t="s">
        <v>2420</v>
      </c>
    </row>
    <row r="3740" spans="1:7" x14ac:dyDescent="0.25">
      <c r="A3740" t="s">
        <v>311</v>
      </c>
      <c r="B3740">
        <v>3866</v>
      </c>
      <c r="C3740" t="s">
        <v>2197</v>
      </c>
      <c r="D3740" t="s">
        <v>2198</v>
      </c>
    </row>
    <row r="3741" spans="1:7" x14ac:dyDescent="0.25">
      <c r="A3741" t="s">
        <v>311</v>
      </c>
      <c r="B3741">
        <v>3867</v>
      </c>
      <c r="C3741" t="s">
        <v>79</v>
      </c>
      <c r="D3741" t="s">
        <v>80</v>
      </c>
      <c r="E3741">
        <v>175.10499999999999</v>
      </c>
      <c r="F3741">
        <v>175.3</v>
      </c>
      <c r="G3741">
        <v>181.27</v>
      </c>
    </row>
    <row r="3742" spans="1:7" x14ac:dyDescent="0.25">
      <c r="A3742" t="s">
        <v>311</v>
      </c>
      <c r="B3742">
        <v>3868</v>
      </c>
      <c r="C3742" t="s">
        <v>100</v>
      </c>
      <c r="D3742" t="s">
        <v>101</v>
      </c>
      <c r="E3742">
        <v>177.26</v>
      </c>
    </row>
    <row r="3743" spans="1:7" x14ac:dyDescent="0.25">
      <c r="A3743" t="s">
        <v>311</v>
      </c>
      <c r="B3743">
        <v>3869</v>
      </c>
      <c r="C3743" t="s">
        <v>2593</v>
      </c>
      <c r="D3743" s="1" t="s">
        <v>15548</v>
      </c>
    </row>
    <row r="3744" spans="1:7" x14ac:dyDescent="0.25">
      <c r="A3744" t="s">
        <v>311</v>
      </c>
      <c r="B3744">
        <v>3870</v>
      </c>
      <c r="C3744" t="s">
        <v>5101</v>
      </c>
      <c r="D3744" t="s">
        <v>5102</v>
      </c>
    </row>
    <row r="3745" spans="1:4" x14ac:dyDescent="0.25">
      <c r="A3745" t="s">
        <v>311</v>
      </c>
      <c r="B3745">
        <v>3871</v>
      </c>
      <c r="C3745" t="s">
        <v>2808</v>
      </c>
      <c r="D3745" t="s">
        <v>2809</v>
      </c>
    </row>
    <row r="3746" spans="1:4" x14ac:dyDescent="0.25">
      <c r="A3746" t="s">
        <v>311</v>
      </c>
      <c r="B3746">
        <v>3872</v>
      </c>
      <c r="C3746" t="s">
        <v>6775</v>
      </c>
      <c r="D3746" t="s">
        <v>6776</v>
      </c>
    </row>
    <row r="3747" spans="1:4" x14ac:dyDescent="0.25">
      <c r="A3747" t="s">
        <v>311</v>
      </c>
      <c r="B3747">
        <v>3873</v>
      </c>
      <c r="C3747" t="s">
        <v>4002</v>
      </c>
      <c r="D3747" t="s">
        <v>4003</v>
      </c>
    </row>
    <row r="3748" spans="1:4" x14ac:dyDescent="0.25">
      <c r="A3748" t="s">
        <v>311</v>
      </c>
      <c r="B3748">
        <v>3874</v>
      </c>
      <c r="C3748" t="s">
        <v>2483</v>
      </c>
      <c r="D3748" t="s">
        <v>2484</v>
      </c>
    </row>
    <row r="3749" spans="1:4" x14ac:dyDescent="0.25">
      <c r="A3749" t="s">
        <v>311</v>
      </c>
      <c r="B3749">
        <v>3875</v>
      </c>
      <c r="C3749" t="s">
        <v>3544</v>
      </c>
      <c r="D3749" t="s">
        <v>3545</v>
      </c>
    </row>
    <row r="3750" spans="1:4" x14ac:dyDescent="0.25">
      <c r="A3750" t="s">
        <v>311</v>
      </c>
      <c r="B3750">
        <v>3876</v>
      </c>
      <c r="C3750" t="s">
        <v>6799</v>
      </c>
      <c r="D3750" t="s">
        <v>6800</v>
      </c>
    </row>
    <row r="3751" spans="1:4" x14ac:dyDescent="0.25">
      <c r="A3751" t="s">
        <v>311</v>
      </c>
      <c r="B3751">
        <v>3877</v>
      </c>
      <c r="C3751" t="s">
        <v>3792</v>
      </c>
      <c r="D3751" t="s">
        <v>3793</v>
      </c>
    </row>
    <row r="3752" spans="1:4" x14ac:dyDescent="0.25">
      <c r="A3752" t="s">
        <v>311</v>
      </c>
      <c r="B3752">
        <v>3878</v>
      </c>
      <c r="C3752" t="s">
        <v>1696</v>
      </c>
      <c r="D3752" t="s">
        <v>1697</v>
      </c>
    </row>
    <row r="3753" spans="1:4" x14ac:dyDescent="0.25">
      <c r="A3753" t="s">
        <v>311</v>
      </c>
      <c r="B3753">
        <v>3879</v>
      </c>
      <c r="C3753" t="s">
        <v>5560</v>
      </c>
      <c r="D3753" t="s">
        <v>5561</v>
      </c>
    </row>
    <row r="3754" spans="1:4" x14ac:dyDescent="0.25">
      <c r="A3754" t="s">
        <v>311</v>
      </c>
      <c r="B3754">
        <v>3880</v>
      </c>
      <c r="C3754" t="s">
        <v>6745</v>
      </c>
      <c r="D3754" t="s">
        <v>6746</v>
      </c>
    </row>
    <row r="3755" spans="1:4" x14ac:dyDescent="0.25">
      <c r="A3755" t="s">
        <v>311</v>
      </c>
      <c r="B3755">
        <v>3881</v>
      </c>
      <c r="C3755" t="s">
        <v>1668</v>
      </c>
      <c r="D3755" t="s">
        <v>1669</v>
      </c>
    </row>
    <row r="3756" spans="1:4" x14ac:dyDescent="0.25">
      <c r="A3756" t="s">
        <v>311</v>
      </c>
      <c r="B3756">
        <v>3882</v>
      </c>
      <c r="C3756" t="s">
        <v>4770</v>
      </c>
      <c r="D3756" t="s">
        <v>4771</v>
      </c>
    </row>
    <row r="3757" spans="1:4" x14ac:dyDescent="0.25">
      <c r="A3757" t="s">
        <v>311</v>
      </c>
      <c r="B3757">
        <v>3883</v>
      </c>
      <c r="C3757" t="s">
        <v>5585</v>
      </c>
      <c r="D3757" t="s">
        <v>5586</v>
      </c>
    </row>
    <row r="3758" spans="1:4" x14ac:dyDescent="0.25">
      <c r="A3758" t="s">
        <v>311</v>
      </c>
      <c r="B3758">
        <v>3884</v>
      </c>
      <c r="C3758" t="s">
        <v>6942</v>
      </c>
      <c r="D3758" t="s">
        <v>6943</v>
      </c>
    </row>
    <row r="3759" spans="1:4" x14ac:dyDescent="0.25">
      <c r="A3759" t="s">
        <v>311</v>
      </c>
      <c r="B3759">
        <v>3885</v>
      </c>
      <c r="C3759" t="s">
        <v>1662</v>
      </c>
      <c r="D3759" t="s">
        <v>1663</v>
      </c>
    </row>
    <row r="3760" spans="1:4" x14ac:dyDescent="0.25">
      <c r="A3760" t="s">
        <v>311</v>
      </c>
      <c r="B3760">
        <v>3886</v>
      </c>
      <c r="C3760" t="s">
        <v>670</v>
      </c>
      <c r="D3760" t="s">
        <v>671</v>
      </c>
    </row>
    <row r="3761" spans="1:4" x14ac:dyDescent="0.25">
      <c r="A3761" t="s">
        <v>311</v>
      </c>
      <c r="B3761">
        <v>3887</v>
      </c>
      <c r="C3761" t="s">
        <v>5619</v>
      </c>
      <c r="D3761" t="s">
        <v>5620</v>
      </c>
    </row>
    <row r="3762" spans="1:4" x14ac:dyDescent="0.25">
      <c r="A3762" t="s">
        <v>311</v>
      </c>
      <c r="B3762">
        <v>3888</v>
      </c>
      <c r="C3762" t="s">
        <v>5780</v>
      </c>
      <c r="D3762" t="s">
        <v>5781</v>
      </c>
    </row>
    <row r="3763" spans="1:4" x14ac:dyDescent="0.25">
      <c r="A3763" t="s">
        <v>311</v>
      </c>
      <c r="B3763">
        <v>3889</v>
      </c>
      <c r="C3763" t="s">
        <v>1872</v>
      </c>
      <c r="D3763" t="s">
        <v>1873</v>
      </c>
    </row>
    <row r="3764" spans="1:4" x14ac:dyDescent="0.25">
      <c r="A3764" t="s">
        <v>311</v>
      </c>
      <c r="B3764">
        <v>3890</v>
      </c>
      <c r="C3764" t="s">
        <v>5025</v>
      </c>
      <c r="D3764" t="s">
        <v>5026</v>
      </c>
    </row>
    <row r="3765" spans="1:4" x14ac:dyDescent="0.25">
      <c r="A3765" t="s">
        <v>311</v>
      </c>
      <c r="B3765">
        <v>3891</v>
      </c>
      <c r="C3765" t="s">
        <v>1656</v>
      </c>
      <c r="D3765" t="s">
        <v>1657</v>
      </c>
    </row>
    <row r="3766" spans="1:4" x14ac:dyDescent="0.25">
      <c r="A3766" t="s">
        <v>311</v>
      </c>
      <c r="B3766">
        <v>3892</v>
      </c>
      <c r="C3766" t="s">
        <v>1579</v>
      </c>
      <c r="D3766" t="s">
        <v>1580</v>
      </c>
    </row>
    <row r="3767" spans="1:4" x14ac:dyDescent="0.25">
      <c r="A3767" t="s">
        <v>311</v>
      </c>
      <c r="B3767">
        <v>3893</v>
      </c>
      <c r="C3767" t="s">
        <v>5015</v>
      </c>
      <c r="D3767" t="s">
        <v>5016</v>
      </c>
    </row>
    <row r="3768" spans="1:4" x14ac:dyDescent="0.25">
      <c r="A3768" t="s">
        <v>311</v>
      </c>
      <c r="B3768">
        <v>3894</v>
      </c>
      <c r="C3768" t="s">
        <v>7091</v>
      </c>
      <c r="D3768" t="s">
        <v>7092</v>
      </c>
    </row>
    <row r="3769" spans="1:4" x14ac:dyDescent="0.25">
      <c r="A3769" t="s">
        <v>311</v>
      </c>
      <c r="B3769">
        <v>3895</v>
      </c>
      <c r="C3769" t="s">
        <v>1475</v>
      </c>
      <c r="D3769" t="s">
        <v>1476</v>
      </c>
    </row>
    <row r="3770" spans="1:4" x14ac:dyDescent="0.25">
      <c r="A3770" t="s">
        <v>311</v>
      </c>
      <c r="B3770">
        <v>3896</v>
      </c>
      <c r="C3770" t="s">
        <v>2454</v>
      </c>
      <c r="D3770" t="s">
        <v>2455</v>
      </c>
    </row>
    <row r="3771" spans="1:4" x14ac:dyDescent="0.25">
      <c r="A3771" t="s">
        <v>311</v>
      </c>
      <c r="B3771">
        <v>3897</v>
      </c>
      <c r="C3771" t="s">
        <v>753</v>
      </c>
      <c r="D3771" t="s">
        <v>754</v>
      </c>
    </row>
    <row r="3772" spans="1:4" x14ac:dyDescent="0.25">
      <c r="A3772" t="s">
        <v>311</v>
      </c>
      <c r="B3772">
        <v>3898</v>
      </c>
      <c r="C3772" t="s">
        <v>6464</v>
      </c>
      <c r="D3772" t="s">
        <v>6465</v>
      </c>
    </row>
    <row r="3773" spans="1:4" x14ac:dyDescent="0.25">
      <c r="A3773" t="s">
        <v>311</v>
      </c>
      <c r="B3773">
        <v>3899</v>
      </c>
      <c r="C3773" t="s">
        <v>6468</v>
      </c>
      <c r="D3773" t="s">
        <v>6469</v>
      </c>
    </row>
    <row r="3774" spans="1:4" x14ac:dyDescent="0.25">
      <c r="A3774" t="s">
        <v>311</v>
      </c>
      <c r="B3774">
        <v>3900</v>
      </c>
      <c r="C3774" t="s">
        <v>6470</v>
      </c>
      <c r="D3774" t="s">
        <v>6471</v>
      </c>
    </row>
    <row r="3775" spans="1:4" x14ac:dyDescent="0.25">
      <c r="A3775" t="s">
        <v>311</v>
      </c>
      <c r="B3775">
        <v>3901</v>
      </c>
      <c r="C3775" t="s">
        <v>4638</v>
      </c>
      <c r="D3775" t="s">
        <v>4639</v>
      </c>
    </row>
    <row r="3776" spans="1:4" x14ac:dyDescent="0.25">
      <c r="A3776" t="s">
        <v>311</v>
      </c>
      <c r="B3776">
        <v>3902</v>
      </c>
      <c r="C3776" t="s">
        <v>4650</v>
      </c>
      <c r="D3776" t="s">
        <v>4651</v>
      </c>
    </row>
    <row r="3777" spans="1:4" x14ac:dyDescent="0.25">
      <c r="A3777" t="s">
        <v>311</v>
      </c>
      <c r="B3777">
        <v>3903</v>
      </c>
      <c r="C3777" t="s">
        <v>1943</v>
      </c>
      <c r="D3777" t="s">
        <v>1944</v>
      </c>
    </row>
    <row r="3778" spans="1:4" x14ac:dyDescent="0.25">
      <c r="A3778" t="s">
        <v>311</v>
      </c>
      <c r="B3778">
        <v>3904</v>
      </c>
      <c r="C3778" t="s">
        <v>7820</v>
      </c>
      <c r="D3778" t="s">
        <v>7821</v>
      </c>
    </row>
    <row r="3779" spans="1:4" x14ac:dyDescent="0.25">
      <c r="A3779" t="s">
        <v>311</v>
      </c>
      <c r="B3779">
        <v>3905</v>
      </c>
      <c r="C3779" t="s">
        <v>2452</v>
      </c>
      <c r="D3779" t="s">
        <v>2453</v>
      </c>
    </row>
    <row r="3780" spans="1:4" x14ac:dyDescent="0.25">
      <c r="A3780" t="s">
        <v>311</v>
      </c>
      <c r="B3780">
        <v>3906</v>
      </c>
      <c r="C3780" t="s">
        <v>1933</v>
      </c>
      <c r="D3780" t="s">
        <v>1934</v>
      </c>
    </row>
    <row r="3781" spans="1:4" x14ac:dyDescent="0.25">
      <c r="A3781" t="s">
        <v>311</v>
      </c>
      <c r="B3781">
        <v>3907</v>
      </c>
      <c r="C3781" t="s">
        <v>1426</v>
      </c>
      <c r="D3781" t="s">
        <v>1427</v>
      </c>
    </row>
    <row r="3782" spans="1:4" x14ac:dyDescent="0.25">
      <c r="A3782" t="s">
        <v>311</v>
      </c>
      <c r="B3782">
        <v>3908</v>
      </c>
      <c r="C3782" t="s">
        <v>1906</v>
      </c>
      <c r="D3782" t="s">
        <v>1907</v>
      </c>
    </row>
    <row r="3783" spans="1:4" x14ac:dyDescent="0.25">
      <c r="A3783" t="s">
        <v>311</v>
      </c>
      <c r="B3783">
        <v>3909</v>
      </c>
      <c r="C3783" t="s">
        <v>1908</v>
      </c>
      <c r="D3783" t="s">
        <v>1909</v>
      </c>
    </row>
    <row r="3784" spans="1:4" x14ac:dyDescent="0.25">
      <c r="A3784" t="s">
        <v>311</v>
      </c>
      <c r="B3784">
        <v>3910</v>
      </c>
      <c r="C3784" t="s">
        <v>2052</v>
      </c>
      <c r="D3784" t="s">
        <v>2053</v>
      </c>
    </row>
    <row r="3785" spans="1:4" x14ac:dyDescent="0.25">
      <c r="A3785" t="s">
        <v>311</v>
      </c>
      <c r="B3785">
        <v>3911</v>
      </c>
      <c r="C3785" t="s">
        <v>4367</v>
      </c>
      <c r="D3785" t="s">
        <v>4368</v>
      </c>
    </row>
    <row r="3786" spans="1:4" x14ac:dyDescent="0.25">
      <c r="A3786" t="s">
        <v>311</v>
      </c>
      <c r="B3786">
        <v>3912</v>
      </c>
      <c r="C3786" t="s">
        <v>2680</v>
      </c>
      <c r="D3786" t="s">
        <v>2681</v>
      </c>
    </row>
    <row r="3787" spans="1:4" x14ac:dyDescent="0.25">
      <c r="A3787" t="s">
        <v>311</v>
      </c>
      <c r="B3787">
        <v>3913</v>
      </c>
      <c r="C3787" t="s">
        <v>7596</v>
      </c>
      <c r="D3787" t="s">
        <v>7597</v>
      </c>
    </row>
    <row r="3788" spans="1:4" x14ac:dyDescent="0.25">
      <c r="A3788" t="s">
        <v>311</v>
      </c>
      <c r="B3788">
        <v>3914</v>
      </c>
      <c r="C3788" t="s">
        <v>7598</v>
      </c>
      <c r="D3788" t="s">
        <v>7599</v>
      </c>
    </row>
    <row r="3789" spans="1:4" x14ac:dyDescent="0.25">
      <c r="A3789" t="s">
        <v>311</v>
      </c>
      <c r="B3789">
        <v>3915</v>
      </c>
      <c r="C3789" t="s">
        <v>3784</v>
      </c>
      <c r="D3789" t="s">
        <v>3785</v>
      </c>
    </row>
    <row r="3790" spans="1:4" x14ac:dyDescent="0.25">
      <c r="A3790" t="s">
        <v>311</v>
      </c>
      <c r="B3790">
        <v>3916</v>
      </c>
      <c r="C3790" t="s">
        <v>4453</v>
      </c>
      <c r="D3790" t="s">
        <v>4454</v>
      </c>
    </row>
    <row r="3791" spans="1:4" x14ac:dyDescent="0.25">
      <c r="A3791" t="s">
        <v>311</v>
      </c>
      <c r="B3791">
        <v>3917</v>
      </c>
      <c r="C3791" t="s">
        <v>6435</v>
      </c>
      <c r="D3791" t="s">
        <v>6436</v>
      </c>
    </row>
    <row r="3792" spans="1:4" x14ac:dyDescent="0.25">
      <c r="A3792" t="s">
        <v>311</v>
      </c>
      <c r="B3792">
        <v>3918</v>
      </c>
      <c r="C3792" t="s">
        <v>6166</v>
      </c>
      <c r="D3792" t="s">
        <v>6167</v>
      </c>
    </row>
    <row r="3793" spans="1:4" x14ac:dyDescent="0.25">
      <c r="A3793" t="s">
        <v>311</v>
      </c>
      <c r="B3793">
        <v>3919</v>
      </c>
      <c r="C3793" t="s">
        <v>345</v>
      </c>
      <c r="D3793" t="s">
        <v>346</v>
      </c>
    </row>
    <row r="3794" spans="1:4" x14ac:dyDescent="0.25">
      <c r="A3794" t="s">
        <v>311</v>
      </c>
      <c r="B3794">
        <v>3920</v>
      </c>
      <c r="C3794" t="s">
        <v>349</v>
      </c>
      <c r="D3794" t="s">
        <v>350</v>
      </c>
    </row>
    <row r="3795" spans="1:4" x14ac:dyDescent="0.25">
      <c r="A3795" t="s">
        <v>311</v>
      </c>
      <c r="B3795">
        <v>3921</v>
      </c>
      <c r="C3795" t="s">
        <v>7824</v>
      </c>
      <c r="D3795" t="s">
        <v>7825</v>
      </c>
    </row>
    <row r="3796" spans="1:4" x14ac:dyDescent="0.25">
      <c r="A3796" t="s">
        <v>311</v>
      </c>
      <c r="B3796">
        <v>3922</v>
      </c>
      <c r="C3796" t="s">
        <v>6222</v>
      </c>
      <c r="D3796" t="s">
        <v>6223</v>
      </c>
    </row>
    <row r="3797" spans="1:4" x14ac:dyDescent="0.25">
      <c r="A3797" t="s">
        <v>311</v>
      </c>
      <c r="B3797">
        <v>3923</v>
      </c>
      <c r="C3797" t="s">
        <v>7832</v>
      </c>
      <c r="D3797" t="s">
        <v>7833</v>
      </c>
    </row>
    <row r="3798" spans="1:4" x14ac:dyDescent="0.25">
      <c r="A3798" t="s">
        <v>311</v>
      </c>
      <c r="B3798">
        <v>3924</v>
      </c>
      <c r="C3798" t="s">
        <v>369</v>
      </c>
      <c r="D3798" t="s">
        <v>370</v>
      </c>
    </row>
    <row r="3799" spans="1:4" x14ac:dyDescent="0.25">
      <c r="A3799" t="s">
        <v>311</v>
      </c>
      <c r="B3799">
        <v>3925</v>
      </c>
      <c r="C3799" t="s">
        <v>5837</v>
      </c>
      <c r="D3799" t="s">
        <v>5838</v>
      </c>
    </row>
    <row r="3800" spans="1:4" x14ac:dyDescent="0.25">
      <c r="A3800" t="s">
        <v>311</v>
      </c>
      <c r="B3800">
        <v>3926</v>
      </c>
      <c r="C3800" t="s">
        <v>2813</v>
      </c>
      <c r="D3800" t="s">
        <v>2814</v>
      </c>
    </row>
    <row r="3801" spans="1:4" x14ac:dyDescent="0.25">
      <c r="A3801" t="s">
        <v>311</v>
      </c>
      <c r="B3801">
        <v>3927</v>
      </c>
      <c r="C3801" t="s">
        <v>7584</v>
      </c>
      <c r="D3801" t="s">
        <v>7585</v>
      </c>
    </row>
    <row r="3802" spans="1:4" x14ac:dyDescent="0.25">
      <c r="A3802" t="s">
        <v>311</v>
      </c>
      <c r="B3802">
        <v>3928</v>
      </c>
      <c r="C3802" t="s">
        <v>5641</v>
      </c>
      <c r="D3802" t="s">
        <v>5642</v>
      </c>
    </row>
    <row r="3803" spans="1:4" x14ac:dyDescent="0.25">
      <c r="A3803" t="s">
        <v>311</v>
      </c>
      <c r="B3803">
        <v>3929</v>
      </c>
      <c r="C3803" t="s">
        <v>3152</v>
      </c>
      <c r="D3803" t="s">
        <v>3153</v>
      </c>
    </row>
    <row r="3804" spans="1:4" x14ac:dyDescent="0.25">
      <c r="A3804" t="s">
        <v>311</v>
      </c>
      <c r="B3804">
        <v>3930</v>
      </c>
      <c r="C3804" t="s">
        <v>5003</v>
      </c>
      <c r="D3804" t="s">
        <v>5004</v>
      </c>
    </row>
    <row r="3805" spans="1:4" x14ac:dyDescent="0.25">
      <c r="A3805" t="s">
        <v>311</v>
      </c>
      <c r="B3805">
        <v>3931</v>
      </c>
      <c r="C3805" t="s">
        <v>3160</v>
      </c>
      <c r="D3805" t="s">
        <v>3161</v>
      </c>
    </row>
    <row r="3806" spans="1:4" x14ac:dyDescent="0.25">
      <c r="A3806" t="s">
        <v>311</v>
      </c>
      <c r="B3806">
        <v>3932</v>
      </c>
      <c r="C3806" t="s">
        <v>2132</v>
      </c>
      <c r="D3806" t="s">
        <v>2133</v>
      </c>
    </row>
    <row r="3807" spans="1:4" x14ac:dyDescent="0.25">
      <c r="A3807" t="s">
        <v>311</v>
      </c>
      <c r="B3807">
        <v>3933</v>
      </c>
      <c r="C3807" t="s">
        <v>2735</v>
      </c>
      <c r="D3807" t="s">
        <v>2736</v>
      </c>
    </row>
    <row r="3808" spans="1:4" x14ac:dyDescent="0.25">
      <c r="A3808" t="s">
        <v>311</v>
      </c>
      <c r="B3808">
        <v>3934</v>
      </c>
      <c r="C3808" t="s">
        <v>3162</v>
      </c>
      <c r="D3808" t="s">
        <v>3163</v>
      </c>
    </row>
    <row r="3809" spans="1:4" x14ac:dyDescent="0.25">
      <c r="A3809" t="s">
        <v>311</v>
      </c>
      <c r="B3809">
        <v>3935</v>
      </c>
      <c r="C3809" t="s">
        <v>4839</v>
      </c>
      <c r="D3809" t="s">
        <v>4840</v>
      </c>
    </row>
    <row r="3810" spans="1:4" x14ac:dyDescent="0.25">
      <c r="A3810" t="s">
        <v>311</v>
      </c>
      <c r="B3810">
        <v>3936</v>
      </c>
      <c r="C3810" t="s">
        <v>4997</v>
      </c>
      <c r="D3810" t="s">
        <v>4998</v>
      </c>
    </row>
    <row r="3811" spans="1:4" x14ac:dyDescent="0.25">
      <c r="A3811" t="s">
        <v>311</v>
      </c>
      <c r="B3811">
        <v>3937</v>
      </c>
      <c r="C3811" t="s">
        <v>5009</v>
      </c>
      <c r="D3811" t="s">
        <v>5010</v>
      </c>
    </row>
    <row r="3812" spans="1:4" x14ac:dyDescent="0.25">
      <c r="A3812" t="s">
        <v>311</v>
      </c>
      <c r="B3812">
        <v>3938</v>
      </c>
      <c r="C3812" t="s">
        <v>2662</v>
      </c>
      <c r="D3812" t="s">
        <v>2663</v>
      </c>
    </row>
    <row r="3813" spans="1:4" x14ac:dyDescent="0.25">
      <c r="A3813" t="s">
        <v>311</v>
      </c>
      <c r="B3813">
        <v>3939</v>
      </c>
      <c r="C3813" t="s">
        <v>331</v>
      </c>
      <c r="D3813" t="s">
        <v>332</v>
      </c>
    </row>
    <row r="3814" spans="1:4" x14ac:dyDescent="0.25">
      <c r="A3814" t="s">
        <v>311</v>
      </c>
      <c r="B3814">
        <v>3940</v>
      </c>
      <c r="C3814" t="s">
        <v>6679</v>
      </c>
      <c r="D3814" t="s">
        <v>6680</v>
      </c>
    </row>
    <row r="3815" spans="1:4" x14ac:dyDescent="0.25">
      <c r="A3815" t="s">
        <v>311</v>
      </c>
      <c r="B3815">
        <v>3941</v>
      </c>
      <c r="C3815" t="s">
        <v>5782</v>
      </c>
      <c r="D3815" t="s">
        <v>5783</v>
      </c>
    </row>
    <row r="3816" spans="1:4" x14ac:dyDescent="0.25">
      <c r="A3816" t="s">
        <v>311</v>
      </c>
      <c r="B3816">
        <v>3942</v>
      </c>
      <c r="C3816" t="s">
        <v>5685</v>
      </c>
      <c r="D3816" t="s">
        <v>5686</v>
      </c>
    </row>
    <row r="3817" spans="1:4" x14ac:dyDescent="0.25">
      <c r="A3817" t="s">
        <v>311</v>
      </c>
      <c r="B3817">
        <v>3943</v>
      </c>
      <c r="C3817" t="s">
        <v>5704</v>
      </c>
      <c r="D3817" t="s">
        <v>5705</v>
      </c>
    </row>
    <row r="3818" spans="1:4" x14ac:dyDescent="0.25">
      <c r="A3818" t="s">
        <v>311</v>
      </c>
      <c r="B3818">
        <v>3944</v>
      </c>
      <c r="C3818" t="s">
        <v>7746</v>
      </c>
      <c r="D3818" t="s">
        <v>7747</v>
      </c>
    </row>
    <row r="3819" spans="1:4" x14ac:dyDescent="0.25">
      <c r="A3819" t="s">
        <v>311</v>
      </c>
      <c r="B3819">
        <v>3945</v>
      </c>
      <c r="C3819" t="s">
        <v>5764</v>
      </c>
      <c r="D3819" t="s">
        <v>5765</v>
      </c>
    </row>
    <row r="3820" spans="1:4" x14ac:dyDescent="0.25">
      <c r="A3820" t="s">
        <v>311</v>
      </c>
      <c r="B3820">
        <v>3946</v>
      </c>
      <c r="C3820" t="s">
        <v>5762</v>
      </c>
      <c r="D3820" t="s">
        <v>5763</v>
      </c>
    </row>
    <row r="3821" spans="1:4" x14ac:dyDescent="0.25">
      <c r="A3821" t="s">
        <v>311</v>
      </c>
      <c r="B3821">
        <v>3947</v>
      </c>
      <c r="C3821" t="s">
        <v>2152</v>
      </c>
      <c r="D3821" t="s">
        <v>2153</v>
      </c>
    </row>
    <row r="3822" spans="1:4" x14ac:dyDescent="0.25">
      <c r="A3822" t="s">
        <v>311</v>
      </c>
      <c r="B3822">
        <v>3948</v>
      </c>
      <c r="C3822" t="s">
        <v>7836</v>
      </c>
      <c r="D3822" t="s">
        <v>7837</v>
      </c>
    </row>
    <row r="3823" spans="1:4" x14ac:dyDescent="0.25">
      <c r="A3823" t="s">
        <v>311</v>
      </c>
      <c r="B3823">
        <v>3949</v>
      </c>
      <c r="C3823" t="s">
        <v>5655</v>
      </c>
      <c r="D3823" t="s">
        <v>5656</v>
      </c>
    </row>
    <row r="3824" spans="1:4" x14ac:dyDescent="0.25">
      <c r="A3824" t="s">
        <v>311</v>
      </c>
      <c r="B3824">
        <v>3950</v>
      </c>
      <c r="C3824" t="s">
        <v>1935</v>
      </c>
      <c r="D3824" t="s">
        <v>1936</v>
      </c>
    </row>
    <row r="3825" spans="1:4" x14ac:dyDescent="0.25">
      <c r="A3825" t="s">
        <v>311</v>
      </c>
      <c r="B3825">
        <v>3951</v>
      </c>
      <c r="C3825" t="s">
        <v>4519</v>
      </c>
      <c r="D3825" t="s">
        <v>4520</v>
      </c>
    </row>
    <row r="3826" spans="1:4" x14ac:dyDescent="0.25">
      <c r="A3826" t="s">
        <v>311</v>
      </c>
      <c r="B3826">
        <v>3952</v>
      </c>
      <c r="C3826" t="s">
        <v>5392</v>
      </c>
      <c r="D3826" t="s">
        <v>5393</v>
      </c>
    </row>
    <row r="3827" spans="1:4" x14ac:dyDescent="0.25">
      <c r="A3827" t="s">
        <v>311</v>
      </c>
      <c r="B3827">
        <v>3953</v>
      </c>
      <c r="C3827" t="s">
        <v>5442</v>
      </c>
      <c r="D3827" t="s">
        <v>5443</v>
      </c>
    </row>
    <row r="3828" spans="1:4" x14ac:dyDescent="0.25">
      <c r="A3828" t="s">
        <v>311</v>
      </c>
      <c r="B3828">
        <v>3954</v>
      </c>
      <c r="C3828" t="s">
        <v>2772</v>
      </c>
      <c r="D3828" t="s">
        <v>2773</v>
      </c>
    </row>
    <row r="3829" spans="1:4" x14ac:dyDescent="0.25">
      <c r="A3829" t="s">
        <v>311</v>
      </c>
      <c r="B3829">
        <v>3955</v>
      </c>
      <c r="C3829" t="s">
        <v>2856</v>
      </c>
      <c r="D3829" t="s">
        <v>2857</v>
      </c>
    </row>
    <row r="3830" spans="1:4" x14ac:dyDescent="0.25">
      <c r="A3830" t="s">
        <v>311</v>
      </c>
      <c r="B3830">
        <v>3956</v>
      </c>
      <c r="C3830" t="s">
        <v>2864</v>
      </c>
      <c r="D3830" t="s">
        <v>2865</v>
      </c>
    </row>
    <row r="3831" spans="1:4" x14ac:dyDescent="0.25">
      <c r="A3831" t="s">
        <v>311</v>
      </c>
      <c r="B3831">
        <v>3957</v>
      </c>
      <c r="C3831" t="s">
        <v>2858</v>
      </c>
      <c r="D3831" t="s">
        <v>2859</v>
      </c>
    </row>
    <row r="3832" spans="1:4" x14ac:dyDescent="0.25">
      <c r="A3832" t="s">
        <v>311</v>
      </c>
      <c r="B3832">
        <v>3958</v>
      </c>
      <c r="C3832" t="s">
        <v>5145</v>
      </c>
      <c r="D3832" t="s">
        <v>5146</v>
      </c>
    </row>
    <row r="3833" spans="1:4" x14ac:dyDescent="0.25">
      <c r="A3833" t="s">
        <v>311</v>
      </c>
      <c r="B3833">
        <v>3959</v>
      </c>
      <c r="C3833" t="s">
        <v>5147</v>
      </c>
      <c r="D3833" t="s">
        <v>5148</v>
      </c>
    </row>
    <row r="3834" spans="1:4" x14ac:dyDescent="0.25">
      <c r="A3834" t="s">
        <v>311</v>
      </c>
      <c r="B3834">
        <v>3960</v>
      </c>
      <c r="C3834" t="s">
        <v>5149</v>
      </c>
      <c r="D3834" t="s">
        <v>5150</v>
      </c>
    </row>
    <row r="3835" spans="1:4" x14ac:dyDescent="0.25">
      <c r="A3835" t="s">
        <v>311</v>
      </c>
      <c r="B3835">
        <v>3961</v>
      </c>
      <c r="C3835" t="s">
        <v>5388</v>
      </c>
      <c r="D3835" t="s">
        <v>5389</v>
      </c>
    </row>
    <row r="3836" spans="1:4" x14ac:dyDescent="0.25">
      <c r="A3836" t="s">
        <v>311</v>
      </c>
      <c r="B3836">
        <v>3962</v>
      </c>
      <c r="C3836" t="s">
        <v>6048</v>
      </c>
      <c r="D3836" t="s">
        <v>6049</v>
      </c>
    </row>
    <row r="3837" spans="1:4" x14ac:dyDescent="0.25">
      <c r="A3837" t="s">
        <v>311</v>
      </c>
      <c r="B3837">
        <v>3963</v>
      </c>
      <c r="C3837" t="s">
        <v>1173</v>
      </c>
      <c r="D3837" t="s">
        <v>1174</v>
      </c>
    </row>
    <row r="3838" spans="1:4" x14ac:dyDescent="0.25">
      <c r="A3838" t="s">
        <v>311</v>
      </c>
      <c r="B3838">
        <v>3964</v>
      </c>
      <c r="C3838" t="s">
        <v>2723</v>
      </c>
      <c r="D3838" t="s">
        <v>2724</v>
      </c>
    </row>
    <row r="3839" spans="1:4" x14ac:dyDescent="0.25">
      <c r="A3839" t="s">
        <v>311</v>
      </c>
      <c r="B3839">
        <v>3965</v>
      </c>
      <c r="C3839" t="s">
        <v>5195</v>
      </c>
      <c r="D3839" t="s">
        <v>5196</v>
      </c>
    </row>
    <row r="3840" spans="1:4" x14ac:dyDescent="0.25">
      <c r="A3840" t="s">
        <v>311</v>
      </c>
      <c r="B3840">
        <v>3966</v>
      </c>
      <c r="C3840" t="s">
        <v>5294</v>
      </c>
      <c r="D3840" t="s">
        <v>5295</v>
      </c>
    </row>
    <row r="3841" spans="1:7" x14ac:dyDescent="0.25">
      <c r="A3841" t="s">
        <v>311</v>
      </c>
      <c r="B3841">
        <v>3967</v>
      </c>
      <c r="C3841" t="s">
        <v>2190</v>
      </c>
      <c r="D3841" s="1" t="s">
        <v>15501</v>
      </c>
    </row>
    <row r="3842" spans="1:7" x14ac:dyDescent="0.25">
      <c r="A3842" t="s">
        <v>311</v>
      </c>
      <c r="B3842">
        <v>3968</v>
      </c>
      <c r="C3842" t="s">
        <v>1018</v>
      </c>
      <c r="D3842" t="s">
        <v>1019</v>
      </c>
    </row>
    <row r="3843" spans="1:7" x14ac:dyDescent="0.25">
      <c r="A3843" t="s">
        <v>311</v>
      </c>
      <c r="B3843">
        <v>3969</v>
      </c>
      <c r="C3843" t="s">
        <v>5496</v>
      </c>
      <c r="D3843" t="s">
        <v>5497</v>
      </c>
    </row>
    <row r="3844" spans="1:7" x14ac:dyDescent="0.25">
      <c r="A3844" t="s">
        <v>311</v>
      </c>
      <c r="B3844">
        <v>3970</v>
      </c>
      <c r="C3844" t="s">
        <v>2423</v>
      </c>
      <c r="D3844" t="s">
        <v>2424</v>
      </c>
    </row>
    <row r="3845" spans="1:7" x14ac:dyDescent="0.25">
      <c r="A3845" t="s">
        <v>311</v>
      </c>
      <c r="B3845">
        <v>3971</v>
      </c>
      <c r="C3845" t="s">
        <v>5131</v>
      </c>
      <c r="D3845" t="s">
        <v>5132</v>
      </c>
    </row>
    <row r="3846" spans="1:7" x14ac:dyDescent="0.25">
      <c r="A3846" t="s">
        <v>311</v>
      </c>
      <c r="B3846">
        <v>3972</v>
      </c>
      <c r="C3846" t="s">
        <v>2191</v>
      </c>
      <c r="D3846" t="s">
        <v>2192</v>
      </c>
    </row>
    <row r="3847" spans="1:7" x14ac:dyDescent="0.25">
      <c r="A3847" t="s">
        <v>311</v>
      </c>
      <c r="B3847">
        <v>3973</v>
      </c>
      <c r="C3847" t="s">
        <v>121</v>
      </c>
      <c r="D3847" t="s">
        <v>122</v>
      </c>
      <c r="E3847">
        <v>175.10499999999999</v>
      </c>
      <c r="F3847">
        <v>177.10499999999999</v>
      </c>
      <c r="G3847">
        <v>178.20099999999999</v>
      </c>
    </row>
    <row r="3848" spans="1:7" x14ac:dyDescent="0.25">
      <c r="A3848" t="s">
        <v>311</v>
      </c>
      <c r="B3848">
        <v>3974</v>
      </c>
      <c r="C3848" t="s">
        <v>164</v>
      </c>
      <c r="D3848" t="s">
        <v>165</v>
      </c>
      <c r="E3848">
        <v>177.102</v>
      </c>
      <c r="F3848">
        <v>177.10300000000001</v>
      </c>
      <c r="G3848">
        <v>178.20099999999999</v>
      </c>
    </row>
    <row r="3849" spans="1:7" x14ac:dyDescent="0.25">
      <c r="A3849" t="s">
        <v>311</v>
      </c>
      <c r="B3849">
        <v>3975</v>
      </c>
      <c r="C3849" t="s">
        <v>4692</v>
      </c>
      <c r="D3849" t="s">
        <v>4693</v>
      </c>
    </row>
    <row r="3850" spans="1:7" x14ac:dyDescent="0.25">
      <c r="A3850" t="s">
        <v>311</v>
      </c>
      <c r="B3850">
        <v>3976</v>
      </c>
      <c r="C3850" t="s">
        <v>4690</v>
      </c>
      <c r="D3850" t="s">
        <v>4691</v>
      </c>
    </row>
    <row r="3851" spans="1:7" x14ac:dyDescent="0.25">
      <c r="A3851" t="s">
        <v>311</v>
      </c>
      <c r="B3851">
        <v>3977</v>
      </c>
      <c r="C3851" t="s">
        <v>4670</v>
      </c>
      <c r="D3851" t="s">
        <v>4671</v>
      </c>
    </row>
    <row r="3852" spans="1:7" x14ac:dyDescent="0.25">
      <c r="A3852" t="s">
        <v>311</v>
      </c>
      <c r="B3852">
        <v>3978</v>
      </c>
      <c r="C3852" t="s">
        <v>5083</v>
      </c>
      <c r="D3852" t="s">
        <v>5084</v>
      </c>
    </row>
    <row r="3853" spans="1:7" x14ac:dyDescent="0.25">
      <c r="A3853" t="s">
        <v>311</v>
      </c>
      <c r="B3853">
        <v>3979</v>
      </c>
      <c r="C3853" t="s">
        <v>4716</v>
      </c>
      <c r="D3853" t="s">
        <v>4717</v>
      </c>
    </row>
    <row r="3854" spans="1:7" x14ac:dyDescent="0.25">
      <c r="A3854" t="s">
        <v>311</v>
      </c>
      <c r="B3854">
        <v>3980</v>
      </c>
      <c r="C3854" t="s">
        <v>2762</v>
      </c>
      <c r="D3854" t="s">
        <v>2763</v>
      </c>
    </row>
    <row r="3855" spans="1:7" x14ac:dyDescent="0.25">
      <c r="A3855" t="s">
        <v>311</v>
      </c>
      <c r="B3855">
        <v>3981</v>
      </c>
      <c r="C3855" t="s">
        <v>1075</v>
      </c>
      <c r="D3855" t="s">
        <v>1076</v>
      </c>
    </row>
    <row r="3856" spans="1:7" x14ac:dyDescent="0.25">
      <c r="A3856" t="s">
        <v>311</v>
      </c>
      <c r="B3856">
        <v>3982</v>
      </c>
      <c r="C3856" t="s">
        <v>4722</v>
      </c>
      <c r="D3856" t="s">
        <v>4723</v>
      </c>
    </row>
    <row r="3857" spans="1:4" x14ac:dyDescent="0.25">
      <c r="A3857" t="s">
        <v>311</v>
      </c>
      <c r="B3857">
        <v>3983</v>
      </c>
      <c r="C3857" t="s">
        <v>2810</v>
      </c>
      <c r="D3857" t="s">
        <v>2811</v>
      </c>
    </row>
    <row r="3858" spans="1:4" x14ac:dyDescent="0.25">
      <c r="A3858" t="s">
        <v>311</v>
      </c>
      <c r="B3858">
        <v>3984</v>
      </c>
      <c r="C3858" t="s">
        <v>5583</v>
      </c>
      <c r="D3858" t="s">
        <v>5584</v>
      </c>
    </row>
    <row r="3859" spans="1:4" x14ac:dyDescent="0.25">
      <c r="A3859" t="s">
        <v>311</v>
      </c>
      <c r="B3859">
        <v>3985</v>
      </c>
      <c r="C3859" t="s">
        <v>4405</v>
      </c>
      <c r="D3859" t="s">
        <v>4406</v>
      </c>
    </row>
    <row r="3860" spans="1:4" x14ac:dyDescent="0.25">
      <c r="A3860" t="s">
        <v>311</v>
      </c>
      <c r="B3860">
        <v>3986</v>
      </c>
      <c r="C3860" t="s">
        <v>3836</v>
      </c>
      <c r="D3860" t="s">
        <v>3837</v>
      </c>
    </row>
    <row r="3861" spans="1:4" x14ac:dyDescent="0.25">
      <c r="A3861" t="s">
        <v>311</v>
      </c>
      <c r="B3861">
        <v>3987</v>
      </c>
      <c r="C3861" t="s">
        <v>1605</v>
      </c>
      <c r="D3861" s="1" t="s">
        <v>15497</v>
      </c>
    </row>
    <row r="3862" spans="1:4" x14ac:dyDescent="0.25">
      <c r="A3862" t="s">
        <v>311</v>
      </c>
      <c r="B3862">
        <v>3988</v>
      </c>
      <c r="C3862" t="s">
        <v>2600</v>
      </c>
      <c r="D3862" t="s">
        <v>2601</v>
      </c>
    </row>
    <row r="3863" spans="1:4" x14ac:dyDescent="0.25">
      <c r="A3863" t="s">
        <v>311</v>
      </c>
      <c r="B3863">
        <v>3989</v>
      </c>
      <c r="C3863" t="s">
        <v>2792</v>
      </c>
      <c r="D3863" t="s">
        <v>2793</v>
      </c>
    </row>
    <row r="3864" spans="1:4" x14ac:dyDescent="0.25">
      <c r="A3864" t="s">
        <v>311</v>
      </c>
      <c r="B3864">
        <v>3990</v>
      </c>
      <c r="C3864" t="s">
        <v>4971</v>
      </c>
      <c r="D3864" t="s">
        <v>4972</v>
      </c>
    </row>
    <row r="3865" spans="1:4" x14ac:dyDescent="0.25">
      <c r="A3865" t="s">
        <v>311</v>
      </c>
      <c r="B3865">
        <v>3991</v>
      </c>
      <c r="C3865" t="s">
        <v>7762</v>
      </c>
      <c r="D3865" t="s">
        <v>7763</v>
      </c>
    </row>
    <row r="3866" spans="1:4" x14ac:dyDescent="0.25">
      <c r="A3866" t="s">
        <v>311</v>
      </c>
      <c r="B3866">
        <v>3992</v>
      </c>
      <c r="C3866" t="s">
        <v>6897</v>
      </c>
      <c r="D3866" t="s">
        <v>6898</v>
      </c>
    </row>
    <row r="3867" spans="1:4" x14ac:dyDescent="0.25">
      <c r="A3867" t="s">
        <v>311</v>
      </c>
      <c r="B3867">
        <v>3993</v>
      </c>
      <c r="C3867" t="s">
        <v>5657</v>
      </c>
      <c r="D3867" t="s">
        <v>5658</v>
      </c>
    </row>
    <row r="3868" spans="1:4" x14ac:dyDescent="0.25">
      <c r="A3868" t="s">
        <v>311</v>
      </c>
      <c r="B3868">
        <v>3994</v>
      </c>
      <c r="C3868" t="s">
        <v>5627</v>
      </c>
      <c r="D3868" t="s">
        <v>5628</v>
      </c>
    </row>
    <row r="3869" spans="1:4" x14ac:dyDescent="0.25">
      <c r="A3869" t="s">
        <v>311</v>
      </c>
      <c r="B3869">
        <v>3995</v>
      </c>
      <c r="C3869" t="s">
        <v>2212</v>
      </c>
      <c r="D3869" t="s">
        <v>2213</v>
      </c>
    </row>
    <row r="3870" spans="1:4" x14ac:dyDescent="0.25">
      <c r="A3870" t="s">
        <v>311</v>
      </c>
      <c r="B3870">
        <v>3996</v>
      </c>
      <c r="C3870" t="s">
        <v>7742</v>
      </c>
      <c r="D3870" t="s">
        <v>7743</v>
      </c>
    </row>
    <row r="3871" spans="1:4" x14ac:dyDescent="0.25">
      <c r="A3871" t="s">
        <v>311</v>
      </c>
      <c r="B3871">
        <v>3997</v>
      </c>
      <c r="C3871" t="s">
        <v>3122</v>
      </c>
      <c r="D3871" t="s">
        <v>3123</v>
      </c>
    </row>
    <row r="3872" spans="1:4" x14ac:dyDescent="0.25">
      <c r="A3872" t="s">
        <v>311</v>
      </c>
      <c r="B3872">
        <v>3998</v>
      </c>
      <c r="C3872" t="s">
        <v>3415</v>
      </c>
      <c r="D3872" t="s">
        <v>3416</v>
      </c>
    </row>
    <row r="3873" spans="1:4" x14ac:dyDescent="0.25">
      <c r="A3873" t="s">
        <v>311</v>
      </c>
      <c r="B3873">
        <v>3999</v>
      </c>
      <c r="C3873" t="s">
        <v>3425</v>
      </c>
      <c r="D3873" t="s">
        <v>3426</v>
      </c>
    </row>
    <row r="3874" spans="1:4" x14ac:dyDescent="0.25">
      <c r="A3874" t="s">
        <v>311</v>
      </c>
      <c r="B3874">
        <v>4000</v>
      </c>
      <c r="C3874" t="s">
        <v>3417</v>
      </c>
      <c r="D3874" t="s">
        <v>3418</v>
      </c>
    </row>
    <row r="3875" spans="1:4" x14ac:dyDescent="0.25">
      <c r="A3875" t="s">
        <v>311</v>
      </c>
      <c r="B3875">
        <v>4001</v>
      </c>
      <c r="C3875" t="s">
        <v>2790</v>
      </c>
      <c r="D3875" t="s">
        <v>2791</v>
      </c>
    </row>
    <row r="3876" spans="1:4" x14ac:dyDescent="0.25">
      <c r="A3876" t="s">
        <v>311</v>
      </c>
      <c r="B3876">
        <v>4002</v>
      </c>
      <c r="C3876" t="s">
        <v>4168</v>
      </c>
      <c r="D3876" t="s">
        <v>4169</v>
      </c>
    </row>
    <row r="3877" spans="1:4" x14ac:dyDescent="0.25">
      <c r="A3877" t="s">
        <v>311</v>
      </c>
      <c r="B3877">
        <v>4003</v>
      </c>
      <c r="C3877" t="s">
        <v>2750</v>
      </c>
      <c r="D3877" t="s">
        <v>2751</v>
      </c>
    </row>
    <row r="3878" spans="1:4" x14ac:dyDescent="0.25">
      <c r="A3878" t="s">
        <v>311</v>
      </c>
      <c r="B3878">
        <v>4004</v>
      </c>
      <c r="C3878" t="s">
        <v>6801</v>
      </c>
      <c r="D3878" t="s">
        <v>6802</v>
      </c>
    </row>
    <row r="3879" spans="1:4" x14ac:dyDescent="0.25">
      <c r="A3879" t="s">
        <v>311</v>
      </c>
      <c r="B3879">
        <v>4005</v>
      </c>
      <c r="C3879" t="s">
        <v>1688</v>
      </c>
      <c r="D3879" t="s">
        <v>1689</v>
      </c>
    </row>
    <row r="3880" spans="1:4" x14ac:dyDescent="0.25">
      <c r="A3880" t="s">
        <v>311</v>
      </c>
      <c r="B3880">
        <v>4006</v>
      </c>
      <c r="C3880" t="s">
        <v>3694</v>
      </c>
      <c r="D3880" t="s">
        <v>3695</v>
      </c>
    </row>
    <row r="3881" spans="1:4" x14ac:dyDescent="0.25">
      <c r="A3881" t="s">
        <v>311</v>
      </c>
      <c r="B3881">
        <v>4007</v>
      </c>
      <c r="C3881" t="s">
        <v>7758</v>
      </c>
      <c r="D3881" t="s">
        <v>7759</v>
      </c>
    </row>
    <row r="3882" spans="1:4" x14ac:dyDescent="0.25">
      <c r="A3882" t="s">
        <v>311</v>
      </c>
      <c r="B3882">
        <v>4008</v>
      </c>
      <c r="C3882" t="s">
        <v>6306</v>
      </c>
      <c r="D3882" t="s">
        <v>6307</v>
      </c>
    </row>
    <row r="3883" spans="1:4" x14ac:dyDescent="0.25">
      <c r="A3883" t="s">
        <v>311</v>
      </c>
      <c r="B3883">
        <v>4009</v>
      </c>
      <c r="C3883" t="s">
        <v>6803</v>
      </c>
      <c r="D3883" t="s">
        <v>6804</v>
      </c>
    </row>
    <row r="3884" spans="1:4" x14ac:dyDescent="0.25">
      <c r="A3884" t="s">
        <v>311</v>
      </c>
      <c r="B3884">
        <v>4010</v>
      </c>
      <c r="C3884" t="s">
        <v>133</v>
      </c>
      <c r="D3884" t="s">
        <v>134</v>
      </c>
    </row>
    <row r="3885" spans="1:4" x14ac:dyDescent="0.25">
      <c r="A3885" t="s">
        <v>311</v>
      </c>
      <c r="B3885">
        <v>4011</v>
      </c>
      <c r="C3885" t="s">
        <v>6338</v>
      </c>
      <c r="D3885" t="s">
        <v>6339</v>
      </c>
    </row>
    <row r="3886" spans="1:4" x14ac:dyDescent="0.25">
      <c r="A3886" t="s">
        <v>311</v>
      </c>
      <c r="B3886">
        <v>4012</v>
      </c>
      <c r="C3886" t="s">
        <v>6457</v>
      </c>
      <c r="D3886" t="s">
        <v>6458</v>
      </c>
    </row>
    <row r="3887" spans="1:4" x14ac:dyDescent="0.25">
      <c r="A3887" t="s">
        <v>311</v>
      </c>
      <c r="B3887">
        <v>4013</v>
      </c>
      <c r="C3887" t="s">
        <v>978</v>
      </c>
      <c r="D3887" t="s">
        <v>979</v>
      </c>
    </row>
    <row r="3888" spans="1:4" x14ac:dyDescent="0.25">
      <c r="A3888" t="s">
        <v>311</v>
      </c>
      <c r="B3888">
        <v>4014</v>
      </c>
      <c r="C3888" t="s">
        <v>4851</v>
      </c>
      <c r="D3888" t="s">
        <v>4852</v>
      </c>
    </row>
    <row r="3889" spans="1:4" x14ac:dyDescent="0.25">
      <c r="A3889" t="s">
        <v>311</v>
      </c>
      <c r="B3889">
        <v>4015</v>
      </c>
      <c r="C3889" t="s">
        <v>6311</v>
      </c>
      <c r="D3889" t="s">
        <v>6312</v>
      </c>
    </row>
    <row r="3890" spans="1:4" x14ac:dyDescent="0.25">
      <c r="A3890" t="s">
        <v>311</v>
      </c>
      <c r="B3890">
        <v>4016</v>
      </c>
      <c r="C3890" t="s">
        <v>988</v>
      </c>
      <c r="D3890" t="s">
        <v>989</v>
      </c>
    </row>
    <row r="3891" spans="1:4" x14ac:dyDescent="0.25">
      <c r="A3891" t="s">
        <v>311</v>
      </c>
      <c r="B3891">
        <v>4017</v>
      </c>
      <c r="C3891" t="s">
        <v>781</v>
      </c>
      <c r="D3891" t="s">
        <v>782</v>
      </c>
    </row>
    <row r="3892" spans="1:4" x14ac:dyDescent="0.25">
      <c r="A3892" t="s">
        <v>311</v>
      </c>
      <c r="B3892">
        <v>4018</v>
      </c>
      <c r="C3892" t="s">
        <v>4835</v>
      </c>
      <c r="D3892" t="s">
        <v>4836</v>
      </c>
    </row>
    <row r="3893" spans="1:4" x14ac:dyDescent="0.25">
      <c r="A3893" t="s">
        <v>311</v>
      </c>
      <c r="B3893">
        <v>4019</v>
      </c>
      <c r="C3893" t="s">
        <v>6319</v>
      </c>
      <c r="D3893" s="1" t="s">
        <v>15506</v>
      </c>
    </row>
    <row r="3894" spans="1:4" x14ac:dyDescent="0.25">
      <c r="A3894" t="s">
        <v>311</v>
      </c>
      <c r="B3894">
        <v>4020</v>
      </c>
      <c r="C3894" t="s">
        <v>2760</v>
      </c>
      <c r="D3894" t="s">
        <v>2761</v>
      </c>
    </row>
    <row r="3895" spans="1:4" x14ac:dyDescent="0.25">
      <c r="A3895" t="s">
        <v>311</v>
      </c>
      <c r="B3895">
        <v>4021</v>
      </c>
      <c r="C3895" t="s">
        <v>2862</v>
      </c>
      <c r="D3895" t="s">
        <v>2863</v>
      </c>
    </row>
    <row r="3896" spans="1:4" x14ac:dyDescent="0.25">
      <c r="A3896" t="s">
        <v>311</v>
      </c>
      <c r="B3896">
        <v>4022</v>
      </c>
      <c r="C3896" t="s">
        <v>2571</v>
      </c>
      <c r="D3896" t="s">
        <v>2572</v>
      </c>
    </row>
    <row r="3897" spans="1:4" x14ac:dyDescent="0.25">
      <c r="A3897" t="s">
        <v>311</v>
      </c>
      <c r="B3897">
        <v>4023</v>
      </c>
      <c r="C3897" t="s">
        <v>2569</v>
      </c>
      <c r="D3897" t="s">
        <v>2570</v>
      </c>
    </row>
    <row r="3898" spans="1:4" x14ac:dyDescent="0.25">
      <c r="A3898" t="s">
        <v>311</v>
      </c>
      <c r="B3898">
        <v>4024</v>
      </c>
      <c r="C3898" t="s">
        <v>1175</v>
      </c>
      <c r="D3898" t="s">
        <v>1176</v>
      </c>
    </row>
    <row r="3899" spans="1:4" x14ac:dyDescent="0.25">
      <c r="A3899" t="s">
        <v>311</v>
      </c>
      <c r="B3899">
        <v>4025</v>
      </c>
      <c r="C3899" t="s">
        <v>4010</v>
      </c>
      <c r="D3899" t="s">
        <v>4011</v>
      </c>
    </row>
    <row r="3900" spans="1:4" x14ac:dyDescent="0.25">
      <c r="A3900" t="s">
        <v>311</v>
      </c>
      <c r="B3900">
        <v>4026</v>
      </c>
      <c r="C3900" t="s">
        <v>404</v>
      </c>
      <c r="D3900" t="s">
        <v>405</v>
      </c>
    </row>
    <row r="3901" spans="1:4" x14ac:dyDescent="0.25">
      <c r="A3901" t="s">
        <v>311</v>
      </c>
      <c r="B3901">
        <v>4027</v>
      </c>
      <c r="C3901" t="s">
        <v>402</v>
      </c>
      <c r="D3901" t="s">
        <v>403</v>
      </c>
    </row>
    <row r="3902" spans="1:4" x14ac:dyDescent="0.25">
      <c r="A3902" t="s">
        <v>311</v>
      </c>
      <c r="B3902">
        <v>4028</v>
      </c>
      <c r="C3902" t="s">
        <v>406</v>
      </c>
      <c r="D3902" t="s">
        <v>407</v>
      </c>
    </row>
    <row r="3903" spans="1:4" x14ac:dyDescent="0.25">
      <c r="A3903" t="s">
        <v>311</v>
      </c>
      <c r="B3903">
        <v>4029</v>
      </c>
      <c r="C3903" t="s">
        <v>4778</v>
      </c>
      <c r="D3903" t="s">
        <v>4779</v>
      </c>
    </row>
    <row r="3904" spans="1:4" x14ac:dyDescent="0.25">
      <c r="A3904" t="s">
        <v>311</v>
      </c>
      <c r="B3904">
        <v>4030</v>
      </c>
      <c r="C3904" t="s">
        <v>4780</v>
      </c>
      <c r="D3904" t="s">
        <v>4781</v>
      </c>
    </row>
    <row r="3905" spans="1:4" x14ac:dyDescent="0.25">
      <c r="A3905" t="s">
        <v>311</v>
      </c>
      <c r="B3905">
        <v>4031</v>
      </c>
      <c r="C3905" t="s">
        <v>6188</v>
      </c>
      <c r="D3905" t="s">
        <v>6189</v>
      </c>
    </row>
    <row r="3906" spans="1:4" x14ac:dyDescent="0.25">
      <c r="A3906" t="s">
        <v>311</v>
      </c>
      <c r="B3906">
        <v>4032</v>
      </c>
      <c r="C3906" t="s">
        <v>7636</v>
      </c>
      <c r="D3906" t="s">
        <v>7637</v>
      </c>
    </row>
    <row r="3907" spans="1:4" x14ac:dyDescent="0.25">
      <c r="A3907" t="s">
        <v>311</v>
      </c>
      <c r="B3907">
        <v>4033</v>
      </c>
      <c r="C3907" t="s">
        <v>420</v>
      </c>
      <c r="D3907" t="s">
        <v>421</v>
      </c>
    </row>
    <row r="3908" spans="1:4" x14ac:dyDescent="0.25">
      <c r="A3908" t="s">
        <v>311</v>
      </c>
      <c r="B3908">
        <v>4034</v>
      </c>
      <c r="C3908" t="s">
        <v>5350</v>
      </c>
      <c r="D3908" t="s">
        <v>5351</v>
      </c>
    </row>
    <row r="3909" spans="1:4" x14ac:dyDescent="0.25">
      <c r="A3909" t="s">
        <v>311</v>
      </c>
      <c r="B3909">
        <v>4035</v>
      </c>
      <c r="C3909" t="s">
        <v>2400</v>
      </c>
      <c r="D3909" t="s">
        <v>2401</v>
      </c>
    </row>
    <row r="3910" spans="1:4" x14ac:dyDescent="0.25">
      <c r="A3910" t="s">
        <v>311</v>
      </c>
      <c r="B3910">
        <v>4036</v>
      </c>
      <c r="C3910" t="s">
        <v>7632</v>
      </c>
      <c r="D3910" t="s">
        <v>7633</v>
      </c>
    </row>
    <row r="3911" spans="1:4" x14ac:dyDescent="0.25">
      <c r="A3911" t="s">
        <v>311</v>
      </c>
      <c r="B3911">
        <v>4037</v>
      </c>
      <c r="C3911" t="s">
        <v>2311</v>
      </c>
      <c r="D3911" t="s">
        <v>2312</v>
      </c>
    </row>
    <row r="3912" spans="1:4" x14ac:dyDescent="0.25">
      <c r="A3912" t="s">
        <v>311</v>
      </c>
      <c r="B3912">
        <v>4038</v>
      </c>
      <c r="C3912" t="s">
        <v>1941</v>
      </c>
      <c r="D3912" t="s">
        <v>1942</v>
      </c>
    </row>
    <row r="3913" spans="1:4" x14ac:dyDescent="0.25">
      <c r="A3913" t="s">
        <v>311</v>
      </c>
      <c r="B3913">
        <v>4039</v>
      </c>
      <c r="C3913" t="s">
        <v>5436</v>
      </c>
      <c r="D3913" t="s">
        <v>5437</v>
      </c>
    </row>
    <row r="3914" spans="1:4" x14ac:dyDescent="0.25">
      <c r="A3914" t="s">
        <v>311</v>
      </c>
      <c r="B3914">
        <v>4040</v>
      </c>
      <c r="C3914" t="s">
        <v>4912</v>
      </c>
      <c r="D3914" t="s">
        <v>4913</v>
      </c>
    </row>
    <row r="3915" spans="1:4" x14ac:dyDescent="0.25">
      <c r="A3915" t="s">
        <v>311</v>
      </c>
      <c r="B3915">
        <v>4041</v>
      </c>
      <c r="C3915" t="s">
        <v>5744</v>
      </c>
      <c r="D3915" t="s">
        <v>5745</v>
      </c>
    </row>
    <row r="3916" spans="1:4" x14ac:dyDescent="0.25">
      <c r="A3916" t="s">
        <v>311</v>
      </c>
      <c r="B3916">
        <v>4042</v>
      </c>
      <c r="C3916" t="s">
        <v>7924</v>
      </c>
      <c r="D3916" t="s">
        <v>7925</v>
      </c>
    </row>
    <row r="3917" spans="1:4" x14ac:dyDescent="0.25">
      <c r="A3917" t="s">
        <v>311</v>
      </c>
      <c r="B3917">
        <v>4043</v>
      </c>
      <c r="C3917" t="s">
        <v>2719</v>
      </c>
      <c r="D3917" t="s">
        <v>2720</v>
      </c>
    </row>
    <row r="3918" spans="1:4" x14ac:dyDescent="0.25">
      <c r="A3918" t="s">
        <v>311</v>
      </c>
      <c r="B3918">
        <v>4044</v>
      </c>
      <c r="C3918" t="s">
        <v>5268</v>
      </c>
      <c r="D3918" t="s">
        <v>5269</v>
      </c>
    </row>
    <row r="3919" spans="1:4" x14ac:dyDescent="0.25">
      <c r="A3919" t="s">
        <v>311</v>
      </c>
      <c r="B3919">
        <v>4045</v>
      </c>
      <c r="C3919" t="s">
        <v>2491</v>
      </c>
      <c r="D3919" t="s">
        <v>2492</v>
      </c>
    </row>
    <row r="3920" spans="1:4" x14ac:dyDescent="0.25">
      <c r="A3920" t="s">
        <v>311</v>
      </c>
      <c r="B3920">
        <v>4046</v>
      </c>
      <c r="C3920" t="s">
        <v>4463</v>
      </c>
      <c r="D3920" t="s">
        <v>4464</v>
      </c>
    </row>
    <row r="3921" spans="1:4" x14ac:dyDescent="0.25">
      <c r="A3921" t="s">
        <v>311</v>
      </c>
      <c r="B3921">
        <v>4047</v>
      </c>
      <c r="C3921" t="s">
        <v>2541</v>
      </c>
      <c r="D3921" t="s">
        <v>2542</v>
      </c>
    </row>
    <row r="3922" spans="1:4" x14ac:dyDescent="0.25">
      <c r="A3922" t="s">
        <v>311</v>
      </c>
      <c r="B3922">
        <v>4048</v>
      </c>
      <c r="C3922" t="s">
        <v>2539</v>
      </c>
      <c r="D3922" t="s">
        <v>2540</v>
      </c>
    </row>
    <row r="3923" spans="1:4" x14ac:dyDescent="0.25">
      <c r="A3923" t="s">
        <v>311</v>
      </c>
      <c r="B3923">
        <v>4049</v>
      </c>
      <c r="C3923" t="s">
        <v>2535</v>
      </c>
      <c r="D3923" t="s">
        <v>2536</v>
      </c>
    </row>
    <row r="3924" spans="1:4" x14ac:dyDescent="0.25">
      <c r="A3924" t="s">
        <v>311</v>
      </c>
      <c r="B3924">
        <v>4050</v>
      </c>
      <c r="C3924" t="s">
        <v>3822</v>
      </c>
      <c r="D3924" t="s">
        <v>3823</v>
      </c>
    </row>
    <row r="3925" spans="1:4" x14ac:dyDescent="0.25">
      <c r="A3925" t="s">
        <v>311</v>
      </c>
      <c r="B3925">
        <v>4051</v>
      </c>
      <c r="C3925" t="s">
        <v>3820</v>
      </c>
      <c r="D3925" t="s">
        <v>3821</v>
      </c>
    </row>
    <row r="3926" spans="1:4" x14ac:dyDescent="0.25">
      <c r="A3926" t="s">
        <v>311</v>
      </c>
      <c r="B3926">
        <v>4052</v>
      </c>
      <c r="C3926" t="s">
        <v>7608</v>
      </c>
      <c r="D3926" t="s">
        <v>7609</v>
      </c>
    </row>
    <row r="3927" spans="1:4" x14ac:dyDescent="0.25">
      <c r="A3927" t="s">
        <v>311</v>
      </c>
      <c r="B3927">
        <v>4053</v>
      </c>
      <c r="C3927" t="s">
        <v>1095</v>
      </c>
      <c r="D3927" t="s">
        <v>1096</v>
      </c>
    </row>
    <row r="3928" spans="1:4" x14ac:dyDescent="0.25">
      <c r="A3928" t="s">
        <v>311</v>
      </c>
      <c r="B3928">
        <v>4054</v>
      </c>
      <c r="C3928" t="s">
        <v>2134</v>
      </c>
      <c r="D3928" t="s">
        <v>2135</v>
      </c>
    </row>
    <row r="3929" spans="1:4" x14ac:dyDescent="0.25">
      <c r="A3929" t="s">
        <v>311</v>
      </c>
      <c r="B3929">
        <v>4055</v>
      </c>
      <c r="C3929" t="s">
        <v>3832</v>
      </c>
      <c r="D3929" t="s">
        <v>3833</v>
      </c>
    </row>
    <row r="3930" spans="1:4" x14ac:dyDescent="0.25">
      <c r="A3930" t="s">
        <v>311</v>
      </c>
      <c r="B3930">
        <v>4056</v>
      </c>
      <c r="C3930" t="s">
        <v>459</v>
      </c>
      <c r="D3930" t="s">
        <v>460</v>
      </c>
    </row>
    <row r="3931" spans="1:4" x14ac:dyDescent="0.25">
      <c r="A3931" t="s">
        <v>311</v>
      </c>
      <c r="B3931">
        <v>4057</v>
      </c>
      <c r="C3931" t="s">
        <v>2668</v>
      </c>
      <c r="D3931" t="s">
        <v>2669</v>
      </c>
    </row>
    <row r="3932" spans="1:4" x14ac:dyDescent="0.25">
      <c r="A3932" t="s">
        <v>315</v>
      </c>
      <c r="B3932">
        <v>4058</v>
      </c>
      <c r="C3932" t="s">
        <v>2984</v>
      </c>
      <c r="D3932" t="s">
        <v>2985</v>
      </c>
    </row>
    <row r="3933" spans="1:4" x14ac:dyDescent="0.25">
      <c r="A3933" t="s">
        <v>311</v>
      </c>
      <c r="B3933">
        <v>4059</v>
      </c>
      <c r="C3933" t="s">
        <v>658</v>
      </c>
      <c r="D3933" t="s">
        <v>659</v>
      </c>
    </row>
    <row r="3934" spans="1:4" x14ac:dyDescent="0.25">
      <c r="A3934" t="s">
        <v>311</v>
      </c>
      <c r="B3934">
        <v>4060</v>
      </c>
      <c r="C3934" t="s">
        <v>6661</v>
      </c>
      <c r="D3934" t="s">
        <v>6662</v>
      </c>
    </row>
    <row r="3935" spans="1:4" x14ac:dyDescent="0.25">
      <c r="A3935" t="s">
        <v>311</v>
      </c>
      <c r="B3935">
        <v>4061</v>
      </c>
      <c r="C3935" t="s">
        <v>5889</v>
      </c>
      <c r="D3935" t="s">
        <v>5890</v>
      </c>
    </row>
    <row r="3936" spans="1:4" x14ac:dyDescent="0.25">
      <c r="A3936" t="s">
        <v>311</v>
      </c>
      <c r="B3936">
        <v>4062</v>
      </c>
      <c r="C3936" t="s">
        <v>7934</v>
      </c>
      <c r="D3936" t="s">
        <v>7935</v>
      </c>
    </row>
    <row r="3937" spans="1:4" x14ac:dyDescent="0.25">
      <c r="A3937" t="s">
        <v>311</v>
      </c>
      <c r="B3937">
        <v>4063</v>
      </c>
      <c r="C3937" t="s">
        <v>3540</v>
      </c>
      <c r="D3937" t="s">
        <v>3541</v>
      </c>
    </row>
    <row r="3938" spans="1:4" x14ac:dyDescent="0.25">
      <c r="A3938" t="s">
        <v>311</v>
      </c>
      <c r="B3938">
        <v>4064</v>
      </c>
      <c r="C3938" t="s">
        <v>7796</v>
      </c>
      <c r="D3938" t="s">
        <v>7797</v>
      </c>
    </row>
    <row r="3939" spans="1:4" x14ac:dyDescent="0.25">
      <c r="A3939" t="s">
        <v>311</v>
      </c>
      <c r="B3939">
        <v>4065</v>
      </c>
      <c r="C3939" t="s">
        <v>3190</v>
      </c>
      <c r="D3939" t="s">
        <v>3191</v>
      </c>
    </row>
    <row r="3940" spans="1:4" x14ac:dyDescent="0.25">
      <c r="A3940" t="s">
        <v>311</v>
      </c>
      <c r="B3940">
        <v>4066</v>
      </c>
      <c r="C3940" t="s">
        <v>5306</v>
      </c>
      <c r="D3940" t="s">
        <v>5307</v>
      </c>
    </row>
    <row r="3941" spans="1:4" x14ac:dyDescent="0.25">
      <c r="A3941" t="s">
        <v>311</v>
      </c>
      <c r="B3941">
        <v>4067</v>
      </c>
      <c r="C3941" t="s">
        <v>4932</v>
      </c>
      <c r="D3941" t="s">
        <v>4933</v>
      </c>
    </row>
    <row r="3942" spans="1:4" x14ac:dyDescent="0.25">
      <c r="A3942" t="s">
        <v>311</v>
      </c>
      <c r="B3942">
        <v>4069</v>
      </c>
      <c r="C3942" t="s">
        <v>4160</v>
      </c>
      <c r="D3942" t="s">
        <v>4161</v>
      </c>
    </row>
    <row r="3943" spans="1:4" x14ac:dyDescent="0.25">
      <c r="A3943" t="s">
        <v>311</v>
      </c>
      <c r="B3943">
        <v>4070</v>
      </c>
      <c r="C3943" t="s">
        <v>7005</v>
      </c>
      <c r="D3943" t="s">
        <v>7006</v>
      </c>
    </row>
    <row r="3944" spans="1:4" x14ac:dyDescent="0.25">
      <c r="A3944" t="s">
        <v>311</v>
      </c>
      <c r="B3944">
        <v>4071</v>
      </c>
      <c r="C3944" t="s">
        <v>5823</v>
      </c>
      <c r="D3944" t="s">
        <v>5824</v>
      </c>
    </row>
    <row r="3945" spans="1:4" x14ac:dyDescent="0.25">
      <c r="A3945" t="s">
        <v>311</v>
      </c>
      <c r="B3945">
        <v>4072</v>
      </c>
      <c r="C3945" t="s">
        <v>4952</v>
      </c>
      <c r="D3945" t="s">
        <v>4953</v>
      </c>
    </row>
    <row r="3946" spans="1:4" x14ac:dyDescent="0.25">
      <c r="A3946" t="s">
        <v>311</v>
      </c>
      <c r="B3946">
        <v>4073</v>
      </c>
      <c r="C3946" t="s">
        <v>7332</v>
      </c>
      <c r="D3946" t="s">
        <v>7333</v>
      </c>
    </row>
    <row r="3947" spans="1:4" x14ac:dyDescent="0.25">
      <c r="A3947" t="s">
        <v>311</v>
      </c>
      <c r="B3947">
        <v>4074</v>
      </c>
      <c r="C3947" t="s">
        <v>5938</v>
      </c>
      <c r="D3947" t="s">
        <v>5939</v>
      </c>
    </row>
    <row r="3948" spans="1:4" x14ac:dyDescent="0.25">
      <c r="A3948" t="s">
        <v>311</v>
      </c>
      <c r="B3948">
        <v>4075</v>
      </c>
      <c r="C3948" t="s">
        <v>5338</v>
      </c>
      <c r="D3948" t="s">
        <v>5339</v>
      </c>
    </row>
    <row r="3949" spans="1:4" x14ac:dyDescent="0.25">
      <c r="A3949" t="s">
        <v>311</v>
      </c>
      <c r="B3949">
        <v>4076</v>
      </c>
      <c r="C3949" t="s">
        <v>3862</v>
      </c>
      <c r="D3949" t="s">
        <v>3863</v>
      </c>
    </row>
    <row r="3950" spans="1:4" x14ac:dyDescent="0.25">
      <c r="A3950" t="s">
        <v>311</v>
      </c>
      <c r="B3950">
        <v>4077</v>
      </c>
      <c r="C3950" t="s">
        <v>2417</v>
      </c>
      <c r="D3950" t="s">
        <v>2418</v>
      </c>
    </row>
    <row r="3951" spans="1:4" x14ac:dyDescent="0.25">
      <c r="A3951" t="s">
        <v>311</v>
      </c>
      <c r="B3951">
        <v>4078</v>
      </c>
      <c r="C3951" t="s">
        <v>1581</v>
      </c>
      <c r="D3951" t="s">
        <v>1582</v>
      </c>
    </row>
    <row r="3952" spans="1:4" x14ac:dyDescent="0.25">
      <c r="A3952" t="s">
        <v>311</v>
      </c>
      <c r="B3952">
        <v>4079</v>
      </c>
      <c r="C3952" t="s">
        <v>3729</v>
      </c>
      <c r="D3952" t="s">
        <v>3730</v>
      </c>
    </row>
    <row r="3953" spans="1:4" x14ac:dyDescent="0.25">
      <c r="A3953" t="s">
        <v>311</v>
      </c>
      <c r="B3953">
        <v>4080</v>
      </c>
      <c r="C3953" t="s">
        <v>8115</v>
      </c>
      <c r="D3953" t="s">
        <v>8116</v>
      </c>
    </row>
    <row r="3954" spans="1:4" x14ac:dyDescent="0.25">
      <c r="A3954" t="s">
        <v>311</v>
      </c>
      <c r="B3954">
        <v>4081</v>
      </c>
      <c r="C3954" t="s">
        <v>4730</v>
      </c>
      <c r="D3954" t="s">
        <v>4731</v>
      </c>
    </row>
    <row r="3955" spans="1:4" x14ac:dyDescent="0.25">
      <c r="A3955" t="s">
        <v>311</v>
      </c>
      <c r="B3955">
        <v>4082</v>
      </c>
      <c r="C3955" t="s">
        <v>1937</v>
      </c>
      <c r="D3955" t="s">
        <v>1938</v>
      </c>
    </row>
    <row r="3956" spans="1:4" x14ac:dyDescent="0.25">
      <c r="A3956" t="s">
        <v>311</v>
      </c>
      <c r="B3956">
        <v>4083</v>
      </c>
      <c r="C3956" t="s">
        <v>6132</v>
      </c>
      <c r="D3956" t="s">
        <v>6133</v>
      </c>
    </row>
    <row r="3957" spans="1:4" x14ac:dyDescent="0.25">
      <c r="A3957" t="s">
        <v>311</v>
      </c>
      <c r="B3957">
        <v>4084</v>
      </c>
      <c r="C3957" t="s">
        <v>2664</v>
      </c>
      <c r="D3957" t="s">
        <v>2665</v>
      </c>
    </row>
    <row r="3958" spans="1:4" x14ac:dyDescent="0.25">
      <c r="A3958" t="s">
        <v>311</v>
      </c>
      <c r="B3958">
        <v>4085</v>
      </c>
      <c r="C3958" t="s">
        <v>4965</v>
      </c>
      <c r="D3958" t="s">
        <v>4966</v>
      </c>
    </row>
    <row r="3959" spans="1:4" x14ac:dyDescent="0.25">
      <c r="A3959" t="s">
        <v>311</v>
      </c>
      <c r="B3959">
        <v>4086</v>
      </c>
      <c r="C3959" t="s">
        <v>5001</v>
      </c>
      <c r="D3959" t="s">
        <v>5002</v>
      </c>
    </row>
    <row r="3960" spans="1:4" x14ac:dyDescent="0.25">
      <c r="A3960" t="s">
        <v>311</v>
      </c>
      <c r="B3960">
        <v>4087</v>
      </c>
      <c r="C3960" t="s">
        <v>4680</v>
      </c>
      <c r="D3960" t="s">
        <v>4681</v>
      </c>
    </row>
    <row r="3961" spans="1:4" x14ac:dyDescent="0.25">
      <c r="A3961" t="s">
        <v>311</v>
      </c>
      <c r="B3961">
        <v>4088</v>
      </c>
      <c r="C3961" t="s">
        <v>7726</v>
      </c>
      <c r="D3961" t="s">
        <v>7727</v>
      </c>
    </row>
    <row r="3962" spans="1:4" x14ac:dyDescent="0.25">
      <c r="A3962" t="s">
        <v>311</v>
      </c>
      <c r="B3962">
        <v>4089</v>
      </c>
      <c r="C3962" t="s">
        <v>662</v>
      </c>
      <c r="D3962" t="s">
        <v>663</v>
      </c>
    </row>
    <row r="3963" spans="1:4" x14ac:dyDescent="0.25">
      <c r="A3963" t="s">
        <v>311</v>
      </c>
      <c r="B3963">
        <v>4090</v>
      </c>
      <c r="C3963" t="s">
        <v>2272</v>
      </c>
      <c r="D3963" t="s">
        <v>2273</v>
      </c>
    </row>
    <row r="3964" spans="1:4" x14ac:dyDescent="0.25">
      <c r="A3964" t="s">
        <v>311</v>
      </c>
      <c r="B3964">
        <v>4091</v>
      </c>
      <c r="C3964" t="s">
        <v>2023</v>
      </c>
      <c r="D3964" t="s">
        <v>2024</v>
      </c>
    </row>
    <row r="3965" spans="1:4" x14ac:dyDescent="0.25">
      <c r="A3965" t="s">
        <v>311</v>
      </c>
      <c r="B3965">
        <v>4092</v>
      </c>
      <c r="C3965" t="s">
        <v>5418</v>
      </c>
      <c r="D3965" t="s">
        <v>5419</v>
      </c>
    </row>
    <row r="3966" spans="1:4" x14ac:dyDescent="0.25">
      <c r="A3966" t="s">
        <v>311</v>
      </c>
      <c r="B3966">
        <v>4093</v>
      </c>
      <c r="C3966" t="s">
        <v>2188</v>
      </c>
      <c r="D3966" t="s">
        <v>2189</v>
      </c>
    </row>
    <row r="3967" spans="1:4" x14ac:dyDescent="0.25">
      <c r="A3967" t="s">
        <v>311</v>
      </c>
      <c r="B3967">
        <v>4094</v>
      </c>
      <c r="C3967" t="s">
        <v>3343</v>
      </c>
      <c r="D3967" t="s">
        <v>3344</v>
      </c>
    </row>
    <row r="3968" spans="1:4" x14ac:dyDescent="0.25">
      <c r="A3968" t="s">
        <v>311</v>
      </c>
      <c r="B3968">
        <v>4095</v>
      </c>
      <c r="C3968" t="s">
        <v>4467</v>
      </c>
      <c r="D3968" t="s">
        <v>4468</v>
      </c>
    </row>
    <row r="3969" spans="1:4" x14ac:dyDescent="0.25">
      <c r="A3969" t="s">
        <v>311</v>
      </c>
      <c r="B3969">
        <v>4096</v>
      </c>
      <c r="C3969" t="s">
        <v>467</v>
      </c>
      <c r="D3969" t="s">
        <v>468</v>
      </c>
    </row>
    <row r="3970" spans="1:4" x14ac:dyDescent="0.25">
      <c r="A3970" t="s">
        <v>311</v>
      </c>
      <c r="B3970">
        <v>4097</v>
      </c>
      <c r="C3970" t="s">
        <v>7451</v>
      </c>
      <c r="D3970" t="s">
        <v>7452</v>
      </c>
    </row>
    <row r="3971" spans="1:4" x14ac:dyDescent="0.25">
      <c r="A3971" t="s">
        <v>311</v>
      </c>
      <c r="B3971">
        <v>4098</v>
      </c>
      <c r="C3971" t="s">
        <v>2819</v>
      </c>
      <c r="D3971" t="s">
        <v>2820</v>
      </c>
    </row>
    <row r="3972" spans="1:4" x14ac:dyDescent="0.25">
      <c r="A3972" t="s">
        <v>311</v>
      </c>
      <c r="B3972">
        <v>4099</v>
      </c>
      <c r="C3972" t="s">
        <v>2549</v>
      </c>
      <c r="D3972" t="s">
        <v>2550</v>
      </c>
    </row>
    <row r="3973" spans="1:4" x14ac:dyDescent="0.25">
      <c r="A3973" t="s">
        <v>311</v>
      </c>
      <c r="B3973">
        <v>4100</v>
      </c>
      <c r="C3973" t="s">
        <v>455</v>
      </c>
      <c r="D3973" t="s">
        <v>456</v>
      </c>
    </row>
    <row r="3974" spans="1:4" x14ac:dyDescent="0.25">
      <c r="A3974" t="s">
        <v>311</v>
      </c>
      <c r="B3974">
        <v>4101</v>
      </c>
      <c r="C3974" t="s">
        <v>7474</v>
      </c>
      <c r="D3974" t="s">
        <v>7475</v>
      </c>
    </row>
    <row r="3975" spans="1:4" x14ac:dyDescent="0.25">
      <c r="A3975" t="s">
        <v>311</v>
      </c>
      <c r="B3975">
        <v>4102</v>
      </c>
      <c r="C3975" t="s">
        <v>4648</v>
      </c>
      <c r="D3975" t="s">
        <v>4649</v>
      </c>
    </row>
    <row r="3976" spans="1:4" x14ac:dyDescent="0.25">
      <c r="A3976" t="s">
        <v>311</v>
      </c>
      <c r="B3976">
        <v>4103</v>
      </c>
      <c r="C3976" t="s">
        <v>6895</v>
      </c>
      <c r="D3976" t="s">
        <v>6896</v>
      </c>
    </row>
    <row r="3977" spans="1:4" x14ac:dyDescent="0.25">
      <c r="A3977" t="s">
        <v>311</v>
      </c>
      <c r="B3977">
        <v>4104</v>
      </c>
      <c r="C3977" t="s">
        <v>3888</v>
      </c>
      <c r="D3977" t="s">
        <v>3889</v>
      </c>
    </row>
    <row r="3978" spans="1:4" x14ac:dyDescent="0.25">
      <c r="A3978" t="s">
        <v>311</v>
      </c>
      <c r="B3978">
        <v>4105</v>
      </c>
      <c r="C3978" t="s">
        <v>3824</v>
      </c>
      <c r="D3978" t="s">
        <v>3825</v>
      </c>
    </row>
    <row r="3979" spans="1:4" x14ac:dyDescent="0.25">
      <c r="A3979" t="s">
        <v>311</v>
      </c>
      <c r="B3979">
        <v>4106</v>
      </c>
      <c r="C3979" t="s">
        <v>3834</v>
      </c>
      <c r="D3979" t="s">
        <v>3835</v>
      </c>
    </row>
    <row r="3980" spans="1:4" x14ac:dyDescent="0.25">
      <c r="A3980" t="s">
        <v>311</v>
      </c>
      <c r="B3980">
        <v>4107</v>
      </c>
      <c r="C3980" t="s">
        <v>7752</v>
      </c>
      <c r="D3980" t="s">
        <v>7753</v>
      </c>
    </row>
    <row r="3981" spans="1:4" x14ac:dyDescent="0.25">
      <c r="A3981" t="s">
        <v>311</v>
      </c>
      <c r="B3981">
        <v>4108</v>
      </c>
      <c r="C3981" t="s">
        <v>2317</v>
      </c>
      <c r="D3981" t="s">
        <v>2318</v>
      </c>
    </row>
    <row r="3982" spans="1:4" x14ac:dyDescent="0.25">
      <c r="A3982" t="s">
        <v>311</v>
      </c>
      <c r="B3982">
        <v>4109</v>
      </c>
      <c r="C3982" t="s">
        <v>2315</v>
      </c>
      <c r="D3982" t="s">
        <v>2316</v>
      </c>
    </row>
    <row r="3983" spans="1:4" x14ac:dyDescent="0.25">
      <c r="A3983" t="s">
        <v>311</v>
      </c>
      <c r="B3983">
        <v>4110</v>
      </c>
      <c r="C3983" t="s">
        <v>1758</v>
      </c>
      <c r="D3983" t="s">
        <v>1759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workbookViewId="0"/>
  </sheetViews>
  <sheetFormatPr defaultRowHeight="15" x14ac:dyDescent="0.25"/>
  <cols>
    <col min="1" max="2" width="18.5703125" customWidth="1"/>
    <col min="3" max="3" width="29.5703125" customWidth="1"/>
    <col min="4" max="4" width="19.28515625" customWidth="1"/>
  </cols>
  <sheetData>
    <row r="1" spans="1:4" x14ac:dyDescent="0.25">
      <c r="A1" t="s">
        <v>15753</v>
      </c>
      <c r="B1" t="s">
        <v>15564</v>
      </c>
      <c r="C1" t="s">
        <v>275</v>
      </c>
      <c r="D1" t="s">
        <v>15565</v>
      </c>
    </row>
    <row r="2" spans="1:4" x14ac:dyDescent="0.25">
      <c r="A2" t="s">
        <v>15566</v>
      </c>
      <c r="B2" t="s">
        <v>15567</v>
      </c>
      <c r="C2" t="s">
        <v>15568</v>
      </c>
      <c r="D2" t="s">
        <v>15569</v>
      </c>
    </row>
    <row r="3" spans="1:4" x14ac:dyDescent="0.25">
      <c r="A3" t="s">
        <v>15570</v>
      </c>
      <c r="B3" t="s">
        <v>15571</v>
      </c>
      <c r="C3" t="s">
        <v>15572</v>
      </c>
      <c r="D3" t="s">
        <v>15573</v>
      </c>
    </row>
    <row r="4" spans="1:4" x14ac:dyDescent="0.25">
      <c r="A4" t="s">
        <v>15574</v>
      </c>
      <c r="B4" t="s">
        <v>15575</v>
      </c>
      <c r="C4" t="s">
        <v>15576</v>
      </c>
      <c r="D4" t="s">
        <v>15577</v>
      </c>
    </row>
    <row r="5" spans="1:4" x14ac:dyDescent="0.25">
      <c r="A5" t="s">
        <v>15578</v>
      </c>
      <c r="B5" t="s">
        <v>15579</v>
      </c>
      <c r="C5" t="s">
        <v>15580</v>
      </c>
      <c r="D5" t="s">
        <v>15581</v>
      </c>
    </row>
    <row r="6" spans="1:4" x14ac:dyDescent="0.25">
      <c r="A6" t="s">
        <v>15582</v>
      </c>
      <c r="B6" t="s">
        <v>15583</v>
      </c>
    </row>
    <row r="7" spans="1:4" x14ac:dyDescent="0.25">
      <c r="A7" t="s">
        <v>15584</v>
      </c>
      <c r="B7" t="s">
        <v>15585</v>
      </c>
      <c r="C7" t="s">
        <v>15586</v>
      </c>
      <c r="D7" t="s">
        <v>15587</v>
      </c>
    </row>
    <row r="8" spans="1:4" x14ac:dyDescent="0.25">
      <c r="A8" t="s">
        <v>15588</v>
      </c>
      <c r="B8" t="s">
        <v>15589</v>
      </c>
      <c r="C8" t="s">
        <v>15590</v>
      </c>
      <c r="D8" t="s">
        <v>15591</v>
      </c>
    </row>
    <row r="9" spans="1:4" x14ac:dyDescent="0.25">
      <c r="A9" t="s">
        <v>15592</v>
      </c>
      <c r="B9" t="s">
        <v>15593</v>
      </c>
      <c r="C9" t="s">
        <v>15594</v>
      </c>
      <c r="D9" t="s">
        <v>15754</v>
      </c>
    </row>
    <row r="10" spans="1:4" x14ac:dyDescent="0.25">
      <c r="A10" t="s">
        <v>15595</v>
      </c>
      <c r="B10" t="s">
        <v>15596</v>
      </c>
      <c r="C10" t="s">
        <v>15597</v>
      </c>
      <c r="D10" t="s">
        <v>15598</v>
      </c>
    </row>
    <row r="11" spans="1:4" x14ac:dyDescent="0.25">
      <c r="A11" t="s">
        <v>15599</v>
      </c>
      <c r="B11" t="s">
        <v>276</v>
      </c>
      <c r="C11" t="s">
        <v>15600</v>
      </c>
      <c r="D11" t="s">
        <v>15601</v>
      </c>
    </row>
    <row r="12" spans="1:4" x14ac:dyDescent="0.25">
      <c r="A12" t="s">
        <v>15602</v>
      </c>
      <c r="B12" t="s">
        <v>15603</v>
      </c>
      <c r="C12" t="s">
        <v>15604</v>
      </c>
      <c r="D12" t="s">
        <v>15605</v>
      </c>
    </row>
    <row r="13" spans="1:4" x14ac:dyDescent="0.25">
      <c r="A13" t="s">
        <v>15606</v>
      </c>
      <c r="B13" t="s">
        <v>15607</v>
      </c>
      <c r="C13" t="s">
        <v>15608</v>
      </c>
      <c r="D13" t="s">
        <v>15609</v>
      </c>
    </row>
    <row r="14" spans="1:4" x14ac:dyDescent="0.25">
      <c r="A14" t="s">
        <v>15610</v>
      </c>
      <c r="B14" t="s">
        <v>15611</v>
      </c>
      <c r="C14" t="s">
        <v>15612</v>
      </c>
      <c r="D14" t="s">
        <v>15613</v>
      </c>
    </row>
    <row r="15" spans="1:4" x14ac:dyDescent="0.25">
      <c r="A15" t="s">
        <v>15614</v>
      </c>
      <c r="B15" t="s">
        <v>15615</v>
      </c>
      <c r="C15" t="s">
        <v>15616</v>
      </c>
      <c r="D15" t="s">
        <v>15755</v>
      </c>
    </row>
    <row r="16" spans="1:4" x14ac:dyDescent="0.25">
      <c r="A16" t="s">
        <v>15617</v>
      </c>
      <c r="B16" t="s">
        <v>15618</v>
      </c>
      <c r="C16" t="s">
        <v>15619</v>
      </c>
      <c r="D16" t="s">
        <v>15620</v>
      </c>
    </row>
    <row r="17" spans="1:4" x14ac:dyDescent="0.25">
      <c r="A17" t="s">
        <v>15621</v>
      </c>
      <c r="B17" t="s">
        <v>15622</v>
      </c>
      <c r="C17" t="s">
        <v>15623</v>
      </c>
      <c r="D17" t="s">
        <v>15624</v>
      </c>
    </row>
    <row r="18" spans="1:4" x14ac:dyDescent="0.25">
      <c r="A18" t="s">
        <v>15625</v>
      </c>
      <c r="B18" t="s">
        <v>15626</v>
      </c>
      <c r="C18" t="s">
        <v>15627</v>
      </c>
      <c r="D18" t="s">
        <v>15628</v>
      </c>
    </row>
    <row r="19" spans="1:4" x14ac:dyDescent="0.25">
      <c r="A19" t="s">
        <v>15629</v>
      </c>
      <c r="B19" t="s">
        <v>15630</v>
      </c>
      <c r="C19" t="s">
        <v>15631</v>
      </c>
      <c r="D19" t="s">
        <v>15632</v>
      </c>
    </row>
    <row r="20" spans="1:4" x14ac:dyDescent="0.25">
      <c r="A20" t="s">
        <v>15633</v>
      </c>
      <c r="B20" t="s">
        <v>15634</v>
      </c>
      <c r="C20" t="s">
        <v>15635</v>
      </c>
      <c r="D20" t="s">
        <v>15636</v>
      </c>
    </row>
    <row r="21" spans="1:4" x14ac:dyDescent="0.25">
      <c r="A21" t="s">
        <v>15637</v>
      </c>
      <c r="B21" t="s">
        <v>15638</v>
      </c>
      <c r="C21" t="s">
        <v>15639</v>
      </c>
      <c r="D21" t="s">
        <v>15640</v>
      </c>
    </row>
    <row r="22" spans="1:4" x14ac:dyDescent="0.25">
      <c r="A22" t="s">
        <v>15641</v>
      </c>
      <c r="B22" t="s">
        <v>15642</v>
      </c>
      <c r="C22" t="s">
        <v>15643</v>
      </c>
      <c r="D22" t="s">
        <v>15644</v>
      </c>
    </row>
    <row r="23" spans="1:4" x14ac:dyDescent="0.25">
      <c r="A23" t="s">
        <v>15645</v>
      </c>
      <c r="B23" t="s">
        <v>15646</v>
      </c>
      <c r="C23" t="s">
        <v>15756</v>
      </c>
      <c r="D23" t="s">
        <v>15647</v>
      </c>
    </row>
    <row r="24" spans="1:4" x14ac:dyDescent="0.25">
      <c r="A24" t="s">
        <v>15648</v>
      </c>
      <c r="B24" t="s">
        <v>15649</v>
      </c>
      <c r="C24" t="s">
        <v>15650</v>
      </c>
      <c r="D24" t="s">
        <v>15651</v>
      </c>
    </row>
    <row r="25" spans="1:4" x14ac:dyDescent="0.25">
      <c r="A25" t="s">
        <v>15652</v>
      </c>
      <c r="B25" t="s">
        <v>15653</v>
      </c>
      <c r="C25" t="s">
        <v>15654</v>
      </c>
      <c r="D25" t="s">
        <v>15655</v>
      </c>
    </row>
    <row r="26" spans="1:4" x14ac:dyDescent="0.25">
      <c r="A26" t="s">
        <v>15656</v>
      </c>
      <c r="B26" t="s">
        <v>15657</v>
      </c>
      <c r="C26" t="s">
        <v>15757</v>
      </c>
      <c r="D26" t="s">
        <v>15658</v>
      </c>
    </row>
    <row r="27" spans="1:4" x14ac:dyDescent="0.25">
      <c r="A27" t="s">
        <v>15659</v>
      </c>
      <c r="B27" t="s">
        <v>15660</v>
      </c>
      <c r="C27" t="s">
        <v>15758</v>
      </c>
      <c r="D27" t="s">
        <v>15661</v>
      </c>
    </row>
    <row r="28" spans="1:4" x14ac:dyDescent="0.25">
      <c r="A28" t="s">
        <v>15662</v>
      </c>
      <c r="B28" t="s">
        <v>277</v>
      </c>
      <c r="C28" t="s">
        <v>15663</v>
      </c>
      <c r="D28" t="s">
        <v>15664</v>
      </c>
    </row>
    <row r="29" spans="1:4" x14ac:dyDescent="0.25">
      <c r="A29" t="s">
        <v>15665</v>
      </c>
      <c r="B29" t="s">
        <v>15666</v>
      </c>
      <c r="C29" t="s">
        <v>15759</v>
      </c>
      <c r="D29" t="s">
        <v>15667</v>
      </c>
    </row>
    <row r="30" spans="1:4" x14ac:dyDescent="0.25">
      <c r="A30" t="s">
        <v>15668</v>
      </c>
      <c r="B30" t="s">
        <v>15669</v>
      </c>
      <c r="C30" t="s">
        <v>15760</v>
      </c>
      <c r="D30" t="s">
        <v>15670</v>
      </c>
    </row>
    <row r="31" spans="1:4" x14ac:dyDescent="0.25">
      <c r="A31" t="s">
        <v>15671</v>
      </c>
      <c r="B31" t="s">
        <v>15672</v>
      </c>
      <c r="C31" t="s">
        <v>15673</v>
      </c>
      <c r="D31" t="s">
        <v>15674</v>
      </c>
    </row>
    <row r="32" spans="1:4" x14ac:dyDescent="0.25">
      <c r="A32" t="s">
        <v>15675</v>
      </c>
      <c r="B32" t="s">
        <v>15676</v>
      </c>
      <c r="C32" t="s">
        <v>15677</v>
      </c>
      <c r="D32" t="s">
        <v>15678</v>
      </c>
    </row>
    <row r="33" spans="1:4" x14ac:dyDescent="0.25">
      <c r="A33" t="s">
        <v>15679</v>
      </c>
      <c r="B33" t="s">
        <v>15680</v>
      </c>
      <c r="C33" t="s">
        <v>15681</v>
      </c>
      <c r="D33" t="s">
        <v>15682</v>
      </c>
    </row>
    <row r="34" spans="1:4" x14ac:dyDescent="0.25">
      <c r="A34" t="s">
        <v>15683</v>
      </c>
      <c r="B34" t="s">
        <v>15672</v>
      </c>
      <c r="C34" t="s">
        <v>15684</v>
      </c>
      <c r="D34" t="s">
        <v>15685</v>
      </c>
    </row>
    <row r="35" spans="1:4" x14ac:dyDescent="0.25">
      <c r="A35" t="s">
        <v>15686</v>
      </c>
      <c r="B35" t="s">
        <v>15687</v>
      </c>
      <c r="C35" t="s">
        <v>15688</v>
      </c>
      <c r="D35" t="s">
        <v>15689</v>
      </c>
    </row>
    <row r="36" spans="1:4" x14ac:dyDescent="0.25">
      <c r="A36" t="s">
        <v>15690</v>
      </c>
      <c r="B36" t="s">
        <v>15691</v>
      </c>
      <c r="C36" t="s">
        <v>15692</v>
      </c>
      <c r="D36" t="s">
        <v>15693</v>
      </c>
    </row>
    <row r="37" spans="1:4" x14ac:dyDescent="0.25">
      <c r="A37" t="s">
        <v>15694</v>
      </c>
      <c r="B37" t="s">
        <v>15695</v>
      </c>
      <c r="C37" t="s">
        <v>15696</v>
      </c>
      <c r="D37" t="s">
        <v>15697</v>
      </c>
    </row>
    <row r="38" spans="1:4" x14ac:dyDescent="0.25">
      <c r="A38" t="s">
        <v>15698</v>
      </c>
      <c r="B38" t="s">
        <v>15699</v>
      </c>
      <c r="C38" t="s">
        <v>15700</v>
      </c>
      <c r="D38" t="s">
        <v>15701</v>
      </c>
    </row>
    <row r="39" spans="1:4" x14ac:dyDescent="0.25">
      <c r="A39" t="s">
        <v>15702</v>
      </c>
      <c r="B39" t="s">
        <v>15703</v>
      </c>
      <c r="C39" t="s">
        <v>15704</v>
      </c>
      <c r="D39" t="s">
        <v>15705</v>
      </c>
    </row>
    <row r="40" spans="1:4" x14ac:dyDescent="0.25">
      <c r="A40" t="s">
        <v>15706</v>
      </c>
      <c r="B40" t="s">
        <v>15707</v>
      </c>
      <c r="C40" t="s">
        <v>15708</v>
      </c>
      <c r="D40" t="s">
        <v>15709</v>
      </c>
    </row>
    <row r="41" spans="1:4" x14ac:dyDescent="0.25">
      <c r="A41" t="s">
        <v>15710</v>
      </c>
      <c r="B41" t="s">
        <v>15711</v>
      </c>
      <c r="C41" t="s">
        <v>15712</v>
      </c>
      <c r="D41" t="s">
        <v>15713</v>
      </c>
    </row>
    <row r="42" spans="1:4" x14ac:dyDescent="0.25">
      <c r="A42" t="s">
        <v>15714</v>
      </c>
      <c r="B42" t="s">
        <v>15715</v>
      </c>
      <c r="C42" t="s">
        <v>15716</v>
      </c>
      <c r="D42" t="s">
        <v>15717</v>
      </c>
    </row>
    <row r="43" spans="1:4" x14ac:dyDescent="0.25">
      <c r="A43" t="s">
        <v>15718</v>
      </c>
      <c r="B43" t="s">
        <v>15719</v>
      </c>
      <c r="C43" t="s">
        <v>15720</v>
      </c>
      <c r="D43" t="s">
        <v>15721</v>
      </c>
    </row>
    <row r="44" spans="1:4" x14ac:dyDescent="0.25">
      <c r="A44" t="s">
        <v>15722</v>
      </c>
      <c r="B44" t="s">
        <v>15723</v>
      </c>
      <c r="C44" t="s">
        <v>15724</v>
      </c>
      <c r="D44" t="s">
        <v>15725</v>
      </c>
    </row>
    <row r="45" spans="1:4" x14ac:dyDescent="0.25">
      <c r="A45" t="s">
        <v>15726</v>
      </c>
      <c r="B45" t="s">
        <v>15727</v>
      </c>
      <c r="C45" t="s">
        <v>15728</v>
      </c>
      <c r="D45" t="s">
        <v>15729</v>
      </c>
    </row>
    <row r="46" spans="1:4" x14ac:dyDescent="0.25">
      <c r="A46" t="s">
        <v>15730</v>
      </c>
      <c r="B46" t="s">
        <v>15731</v>
      </c>
      <c r="C46" t="s">
        <v>15732</v>
      </c>
      <c r="D46" t="s">
        <v>15733</v>
      </c>
    </row>
    <row r="47" spans="1:4" x14ac:dyDescent="0.25">
      <c r="A47" t="s">
        <v>15734</v>
      </c>
      <c r="B47" t="s">
        <v>15707</v>
      </c>
      <c r="C47" t="s">
        <v>15735</v>
      </c>
      <c r="D47" t="s">
        <v>15736</v>
      </c>
    </row>
    <row r="48" spans="1:4" x14ac:dyDescent="0.25">
      <c r="A48" t="s">
        <v>15737</v>
      </c>
      <c r="B48" t="s">
        <v>15738</v>
      </c>
      <c r="C48" t="s">
        <v>15739</v>
      </c>
      <c r="D48" t="s">
        <v>15740</v>
      </c>
    </row>
    <row r="49" spans="1:4" x14ac:dyDescent="0.25">
      <c r="A49" t="s">
        <v>15741</v>
      </c>
      <c r="B49" t="s">
        <v>15742</v>
      </c>
      <c r="C49" t="s">
        <v>15743</v>
      </c>
      <c r="D49" t="s">
        <v>15744</v>
      </c>
    </row>
    <row r="50" spans="1:4" x14ac:dyDescent="0.25">
      <c r="A50" t="s">
        <v>15745</v>
      </c>
      <c r="B50" t="s">
        <v>15746</v>
      </c>
      <c r="C50" t="s">
        <v>15747</v>
      </c>
      <c r="D50" t="s">
        <v>15748</v>
      </c>
    </row>
    <row r="51" spans="1:4" x14ac:dyDescent="0.25">
      <c r="A51" t="s">
        <v>15749</v>
      </c>
      <c r="B51" t="s">
        <v>15750</v>
      </c>
      <c r="C51" t="s">
        <v>15751</v>
      </c>
      <c r="D51" t="s">
        <v>15752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1"/>
  <sheetViews>
    <sheetView workbookViewId="0">
      <selection activeCell="H380" sqref="H380"/>
    </sheetView>
  </sheetViews>
  <sheetFormatPr defaultRowHeight="15" x14ac:dyDescent="0.25"/>
  <cols>
    <col min="1" max="1" width="20.28515625" customWidth="1"/>
    <col min="2" max="2" width="21.5703125" bestFit="1" customWidth="1"/>
    <col min="3" max="3" width="38.42578125" bestFit="1" customWidth="1"/>
    <col min="4" max="4" width="13.7109375" bestFit="1" customWidth="1"/>
    <col min="5" max="5" width="39" bestFit="1" customWidth="1"/>
    <col min="6" max="7" width="19.85546875" bestFit="1" customWidth="1"/>
    <col min="8" max="8" width="22.28515625" bestFit="1" customWidth="1"/>
  </cols>
  <sheetData>
    <row r="1" spans="1:8" x14ac:dyDescent="0.25">
      <c r="A1" t="s">
        <v>31687</v>
      </c>
    </row>
    <row r="3" spans="1:8" x14ac:dyDescent="0.25">
      <c r="A3" t="s">
        <v>31688</v>
      </c>
      <c r="B3" t="s">
        <v>31689</v>
      </c>
      <c r="C3" t="s">
        <v>31690</v>
      </c>
      <c r="D3" t="s">
        <v>31691</v>
      </c>
      <c r="E3" t="s">
        <v>31692</v>
      </c>
      <c r="F3" t="s">
        <v>31693</v>
      </c>
      <c r="G3" t="s">
        <v>31694</v>
      </c>
      <c r="H3" t="s">
        <v>31695</v>
      </c>
    </row>
    <row r="4" spans="1:8" x14ac:dyDescent="0.25">
      <c r="A4" t="s">
        <v>31696</v>
      </c>
      <c r="B4" t="s">
        <v>31697</v>
      </c>
      <c r="C4" t="s">
        <v>13718</v>
      </c>
      <c r="D4" t="str">
        <f t="shared" ref="D4:D10" si="0">T("1972")</f>
        <v>1972</v>
      </c>
      <c r="E4" t="s">
        <v>31698</v>
      </c>
    </row>
    <row r="5" spans="1:8" x14ac:dyDescent="0.25">
      <c r="A5" t="s">
        <v>31699</v>
      </c>
      <c r="B5" t="str">
        <f>T("8")</f>
        <v>8</v>
      </c>
      <c r="C5" t="s">
        <v>8470</v>
      </c>
      <c r="D5" t="str">
        <f t="shared" si="0"/>
        <v>1972</v>
      </c>
      <c r="E5" t="str">
        <f>T("1")</f>
        <v>1</v>
      </c>
      <c r="F5" t="str">
        <f>T("184.1490")</f>
        <v>184.1490</v>
      </c>
      <c r="H5" t="s">
        <v>31700</v>
      </c>
    </row>
    <row r="6" spans="1:8" x14ac:dyDescent="0.25">
      <c r="A6" t="s">
        <v>31701</v>
      </c>
      <c r="B6" t="str">
        <f>T("8")</f>
        <v>8</v>
      </c>
      <c r="C6" t="s">
        <v>8595</v>
      </c>
      <c r="D6" t="str">
        <f t="shared" si="0"/>
        <v>1972</v>
      </c>
      <c r="E6" t="str">
        <f>T("1")</f>
        <v>1</v>
      </c>
      <c r="F6" t="str">
        <f>T("184.1670")</f>
        <v>184.1670</v>
      </c>
      <c r="H6" t="s">
        <v>31700</v>
      </c>
    </row>
    <row r="7" spans="1:8" x14ac:dyDescent="0.25">
      <c r="A7" t="s">
        <v>31702</v>
      </c>
      <c r="B7" t="str">
        <f>T("9")</f>
        <v>9</v>
      </c>
      <c r="C7" t="s">
        <v>8646</v>
      </c>
      <c r="D7" t="str">
        <f t="shared" si="0"/>
        <v>1972</v>
      </c>
      <c r="E7" t="str">
        <f>T("1")</f>
        <v>1</v>
      </c>
      <c r="F7" t="str">
        <f>T("184.1835")</f>
        <v>184.1835</v>
      </c>
      <c r="H7" t="s">
        <v>31703</v>
      </c>
    </row>
    <row r="8" spans="1:8" x14ac:dyDescent="0.25">
      <c r="A8" t="s">
        <v>31704</v>
      </c>
      <c r="B8" t="str">
        <f>T("3")</f>
        <v>3</v>
      </c>
      <c r="C8" t="s">
        <v>14048</v>
      </c>
      <c r="D8" t="str">
        <f t="shared" si="0"/>
        <v>1972</v>
      </c>
      <c r="E8" t="str">
        <f>T("2")</f>
        <v>2</v>
      </c>
      <c r="F8" t="str">
        <f>T("184.1343")</f>
        <v>184.1343</v>
      </c>
      <c r="H8" t="s">
        <v>31705</v>
      </c>
    </row>
    <row r="9" spans="1:8" x14ac:dyDescent="0.25">
      <c r="A9" t="s">
        <v>31706</v>
      </c>
      <c r="B9" t="str">
        <f>T("10")</f>
        <v>10</v>
      </c>
      <c r="C9" t="s">
        <v>8706</v>
      </c>
      <c r="D9" t="str">
        <f t="shared" si="0"/>
        <v>1972</v>
      </c>
      <c r="E9" t="str">
        <f>T("1")</f>
        <v>1</v>
      </c>
      <c r="F9" t="str">
        <f>T("180.25")</f>
        <v>180.25</v>
      </c>
      <c r="H9" t="s">
        <v>31707</v>
      </c>
    </row>
    <row r="10" spans="1:8" x14ac:dyDescent="0.25">
      <c r="A10" t="s">
        <v>31708</v>
      </c>
      <c r="B10" t="str">
        <f>T("4")</f>
        <v>4</v>
      </c>
      <c r="C10" t="s">
        <v>14049</v>
      </c>
      <c r="D10" t="str">
        <f t="shared" si="0"/>
        <v>1972</v>
      </c>
      <c r="E10" t="str">
        <f>T("2")</f>
        <v>2</v>
      </c>
      <c r="F10" t="str">
        <f>T("184.1351")</f>
        <v>184.1351</v>
      </c>
      <c r="H10" t="s">
        <v>31709</v>
      </c>
    </row>
    <row r="11" spans="1:8" x14ac:dyDescent="0.25">
      <c r="A11" t="s">
        <v>31710</v>
      </c>
      <c r="B11" t="str">
        <f>T("13")</f>
        <v>13</v>
      </c>
      <c r="C11" t="s">
        <v>14045</v>
      </c>
      <c r="D11" t="str">
        <f t="shared" ref="D11:D26" si="1">T("1973")</f>
        <v>1973</v>
      </c>
      <c r="E11" t="str">
        <f>T("2")</f>
        <v>2</v>
      </c>
      <c r="F11" t="str">
        <f>T("184.1339")</f>
        <v>184.1339</v>
      </c>
      <c r="H11" t="s">
        <v>31711</v>
      </c>
    </row>
    <row r="12" spans="1:8" x14ac:dyDescent="0.25">
      <c r="A12" t="s">
        <v>31712</v>
      </c>
      <c r="B12" t="str">
        <f>T("7")</f>
        <v>7</v>
      </c>
      <c r="C12" t="s">
        <v>8678</v>
      </c>
      <c r="D12" t="str">
        <f t="shared" si="1"/>
        <v>1973</v>
      </c>
      <c r="E12" t="str">
        <f>T("1")</f>
        <v>1</v>
      </c>
      <c r="F12" t="str">
        <f>T("184.1021")</f>
        <v>184.1021</v>
      </c>
      <c r="H12" t="s">
        <v>31713</v>
      </c>
    </row>
    <row r="13" spans="1:8" x14ac:dyDescent="0.25">
      <c r="A13" t="s">
        <v>31714</v>
      </c>
      <c r="B13" t="str">
        <f>T("7")</f>
        <v>7</v>
      </c>
      <c r="C13" t="s">
        <v>8611</v>
      </c>
      <c r="D13" t="str">
        <f t="shared" si="1"/>
        <v>1973</v>
      </c>
      <c r="E13" t="str">
        <f>T("1")</f>
        <v>1</v>
      </c>
      <c r="F13" t="str">
        <f>T("184.1733")</f>
        <v>184.1733</v>
      </c>
      <c r="H13" t="s">
        <v>31713</v>
      </c>
    </row>
    <row r="14" spans="1:8" x14ac:dyDescent="0.25">
      <c r="A14" t="s">
        <v>31715</v>
      </c>
      <c r="B14" t="str">
        <f>T("17")</f>
        <v>17</v>
      </c>
      <c r="C14" t="s">
        <v>13888</v>
      </c>
      <c r="D14" t="str">
        <f t="shared" si="1"/>
        <v>1973</v>
      </c>
      <c r="E14" t="str">
        <f>T("1")</f>
        <v>1</v>
      </c>
      <c r="F14" t="str">
        <f>T("184.1317")</f>
        <v>184.1317</v>
      </c>
      <c r="H14" t="s">
        <v>31716</v>
      </c>
    </row>
    <row r="15" spans="1:8" x14ac:dyDescent="0.25">
      <c r="A15" t="s">
        <v>31717</v>
      </c>
      <c r="B15" t="str">
        <f>T("14")</f>
        <v>14</v>
      </c>
      <c r="C15" t="s">
        <v>13918</v>
      </c>
      <c r="D15" t="str">
        <f t="shared" si="1"/>
        <v>1973</v>
      </c>
      <c r="E15" t="str">
        <f>T("2")</f>
        <v>2</v>
      </c>
      <c r="F15" t="str">
        <f>T("184.1699")</f>
        <v>184.1699</v>
      </c>
      <c r="H15" t="s">
        <v>31718</v>
      </c>
    </row>
    <row r="16" spans="1:8" x14ac:dyDescent="0.25">
      <c r="A16" t="s">
        <v>31719</v>
      </c>
      <c r="B16" t="str">
        <f>T("11")</f>
        <v>11</v>
      </c>
      <c r="C16" t="s">
        <v>8548</v>
      </c>
      <c r="D16" t="str">
        <f t="shared" si="1"/>
        <v>1973</v>
      </c>
      <c r="E16" t="str">
        <f>T("1")</f>
        <v>1</v>
      </c>
      <c r="F16" t="str">
        <f>T("184.1660")</f>
        <v>184.1660</v>
      </c>
      <c r="H16" t="s">
        <v>31720</v>
      </c>
    </row>
    <row r="17" spans="1:8" x14ac:dyDescent="0.25">
      <c r="A17" t="s">
        <v>31721</v>
      </c>
      <c r="B17" t="str">
        <f>T("12")</f>
        <v>12</v>
      </c>
      <c r="C17" t="s">
        <v>14043</v>
      </c>
      <c r="D17" t="str">
        <f t="shared" si="1"/>
        <v>1973</v>
      </c>
      <c r="E17" t="str">
        <f>T("2")</f>
        <v>2</v>
      </c>
      <c r="F17" t="str">
        <f>T("184.1333")</f>
        <v>184.1333</v>
      </c>
      <c r="H17" t="s">
        <v>31722</v>
      </c>
    </row>
    <row r="18" spans="1:8" x14ac:dyDescent="0.25">
      <c r="A18" t="s">
        <v>31723</v>
      </c>
      <c r="B18" t="str">
        <f>T("1")</f>
        <v>1</v>
      </c>
      <c r="C18" t="s">
        <v>11769</v>
      </c>
      <c r="D18" t="str">
        <f t="shared" si="1"/>
        <v>1973</v>
      </c>
      <c r="E18" t="str">
        <f>T("2")</f>
        <v>2</v>
      </c>
      <c r="F18" t="str">
        <f>T("184.1330")</f>
        <v>184.1330</v>
      </c>
      <c r="H18" t="s">
        <v>31724</v>
      </c>
    </row>
    <row r="19" spans="1:8" x14ac:dyDescent="0.25">
      <c r="A19" t="s">
        <v>31725</v>
      </c>
      <c r="B19" t="str">
        <f>T("5")</f>
        <v>5</v>
      </c>
      <c r="C19" t="s">
        <v>14047</v>
      </c>
      <c r="D19" t="str">
        <f t="shared" si="1"/>
        <v>1973</v>
      </c>
      <c r="E19" t="str">
        <f>T("2")</f>
        <v>2</v>
      </c>
      <c r="F19" t="str">
        <f>T("184.1339")</f>
        <v>184.1339</v>
      </c>
      <c r="H19" t="s">
        <v>31726</v>
      </c>
    </row>
    <row r="20" spans="1:8" x14ac:dyDescent="0.25">
      <c r="A20" t="s">
        <v>31727</v>
      </c>
      <c r="B20" t="str">
        <f>T("22")</f>
        <v>22</v>
      </c>
      <c r="C20" t="s">
        <v>13911</v>
      </c>
      <c r="D20" t="str">
        <f t="shared" si="1"/>
        <v>1973</v>
      </c>
      <c r="E20" t="str">
        <f t="shared" ref="E20:E35" si="2">T("1")</f>
        <v>1</v>
      </c>
      <c r="F20" t="str">
        <f>T("184.1282")</f>
        <v>184.1282</v>
      </c>
      <c r="H20" t="s">
        <v>31728</v>
      </c>
    </row>
    <row r="21" spans="1:8" x14ac:dyDescent="0.25">
      <c r="A21" t="s">
        <v>31729</v>
      </c>
      <c r="B21" t="str">
        <f>T("40")</f>
        <v>40</v>
      </c>
      <c r="C21" t="s">
        <v>14844</v>
      </c>
      <c r="D21" t="str">
        <f t="shared" si="1"/>
        <v>1973</v>
      </c>
      <c r="E21" t="str">
        <f t="shared" si="2"/>
        <v>1</v>
      </c>
      <c r="F21" t="str">
        <f>T("184.1673")</f>
        <v>184.1673</v>
      </c>
      <c r="H21" t="s">
        <v>31730</v>
      </c>
    </row>
    <row r="22" spans="1:8" x14ac:dyDescent="0.25">
      <c r="A22" t="s">
        <v>31731</v>
      </c>
      <c r="B22" t="str">
        <f>T("19")</f>
        <v>19</v>
      </c>
      <c r="C22" t="s">
        <v>13998</v>
      </c>
      <c r="D22" t="str">
        <f t="shared" si="1"/>
        <v>1973</v>
      </c>
      <c r="E22" t="str">
        <f t="shared" si="2"/>
        <v>1</v>
      </c>
      <c r="F22" t="str">
        <f>T("184.1257")</f>
        <v>184.1257</v>
      </c>
      <c r="H22" t="s">
        <v>31732</v>
      </c>
    </row>
    <row r="23" spans="1:8" x14ac:dyDescent="0.25">
      <c r="A23" t="s">
        <v>31733</v>
      </c>
      <c r="B23" t="str">
        <f>T("19")</f>
        <v>19</v>
      </c>
      <c r="C23" t="s">
        <v>8821</v>
      </c>
      <c r="D23" t="str">
        <f t="shared" si="1"/>
        <v>1973</v>
      </c>
      <c r="E23" t="str">
        <f t="shared" si="2"/>
        <v>1</v>
      </c>
      <c r="F23" t="str">
        <f>T("184.1257")</f>
        <v>184.1257</v>
      </c>
      <c r="H23" t="s">
        <v>31732</v>
      </c>
    </row>
    <row r="24" spans="1:8" x14ac:dyDescent="0.25">
      <c r="A24" t="s">
        <v>31734</v>
      </c>
      <c r="B24" t="str">
        <f>T("19")</f>
        <v>19</v>
      </c>
      <c r="C24" t="s">
        <v>14323</v>
      </c>
      <c r="D24" t="str">
        <f t="shared" si="1"/>
        <v>1973</v>
      </c>
      <c r="E24" t="str">
        <f t="shared" si="2"/>
        <v>1</v>
      </c>
      <c r="F24" t="str">
        <f>T("184.1257")</f>
        <v>184.1257</v>
      </c>
      <c r="H24" t="s">
        <v>31732</v>
      </c>
    </row>
    <row r="25" spans="1:8" x14ac:dyDescent="0.25">
      <c r="A25" t="s">
        <v>31735</v>
      </c>
      <c r="B25" t="str">
        <f>T("19")</f>
        <v>19</v>
      </c>
      <c r="C25" t="s">
        <v>8821</v>
      </c>
      <c r="D25" t="str">
        <f t="shared" si="1"/>
        <v>1973</v>
      </c>
      <c r="E25" t="str">
        <f t="shared" si="2"/>
        <v>1</v>
      </c>
      <c r="F25" t="str">
        <f>T("184.1257")</f>
        <v>184.1257</v>
      </c>
      <c r="H25" t="s">
        <v>31732</v>
      </c>
    </row>
    <row r="26" spans="1:8" x14ac:dyDescent="0.25">
      <c r="A26" t="s">
        <v>31736</v>
      </c>
      <c r="B26" t="str">
        <f>T("19")</f>
        <v>19</v>
      </c>
      <c r="C26" t="s">
        <v>8821</v>
      </c>
      <c r="D26" t="str">
        <f t="shared" si="1"/>
        <v>1973</v>
      </c>
      <c r="E26" t="str">
        <f t="shared" si="2"/>
        <v>1</v>
      </c>
      <c r="F26" t="str">
        <f>T("184.1257")</f>
        <v>184.1257</v>
      </c>
      <c r="H26" t="s">
        <v>31732</v>
      </c>
    </row>
    <row r="27" spans="1:8" x14ac:dyDescent="0.25">
      <c r="A27" t="s">
        <v>31737</v>
      </c>
      <c r="B27" t="str">
        <f>T("44")</f>
        <v>44</v>
      </c>
      <c r="C27" t="s">
        <v>13971</v>
      </c>
      <c r="D27" t="str">
        <f>T("1975")</f>
        <v>1975</v>
      </c>
      <c r="E27" t="str">
        <f t="shared" si="2"/>
        <v>1</v>
      </c>
      <c r="H27" t="s">
        <v>31738</v>
      </c>
    </row>
    <row r="28" spans="1:8" x14ac:dyDescent="0.25">
      <c r="A28" t="s">
        <v>31739</v>
      </c>
      <c r="B28" t="str">
        <f>T("44")</f>
        <v>44</v>
      </c>
      <c r="C28" t="s">
        <v>13980</v>
      </c>
      <c r="D28" t="str">
        <f>T("1975")</f>
        <v>1975</v>
      </c>
      <c r="E28" t="str">
        <f t="shared" si="2"/>
        <v>1</v>
      </c>
      <c r="H28" t="s">
        <v>31738</v>
      </c>
    </row>
    <row r="29" spans="1:8" x14ac:dyDescent="0.25">
      <c r="A29" t="s">
        <v>31740</v>
      </c>
      <c r="B29" t="str">
        <f>T("44")</f>
        <v>44</v>
      </c>
      <c r="C29" t="s">
        <v>13138</v>
      </c>
      <c r="D29" t="str">
        <f>T("1975")</f>
        <v>1975</v>
      </c>
      <c r="E29" t="str">
        <f t="shared" si="2"/>
        <v>1</v>
      </c>
      <c r="H29" t="s">
        <v>31738</v>
      </c>
    </row>
    <row r="30" spans="1:8" x14ac:dyDescent="0.25">
      <c r="A30" t="s">
        <v>31741</v>
      </c>
      <c r="B30" t="str">
        <f>T("44")</f>
        <v>44</v>
      </c>
      <c r="C30" t="s">
        <v>13915</v>
      </c>
      <c r="D30" t="str">
        <f>T("1975")</f>
        <v>1975</v>
      </c>
      <c r="E30" t="str">
        <f t="shared" si="2"/>
        <v>1</v>
      </c>
      <c r="F30" t="str">
        <f>T("184.1560")</f>
        <v>184.1560</v>
      </c>
      <c r="H30" t="s">
        <v>31738</v>
      </c>
    </row>
    <row r="31" spans="1:8" x14ac:dyDescent="0.25">
      <c r="A31" t="s">
        <v>31742</v>
      </c>
      <c r="B31" t="str">
        <f>T("44")</f>
        <v>44</v>
      </c>
      <c r="C31" t="s">
        <v>13970</v>
      </c>
      <c r="D31" t="str">
        <f>T("1975")</f>
        <v>1975</v>
      </c>
      <c r="E31" t="str">
        <f t="shared" si="2"/>
        <v>1</v>
      </c>
      <c r="H31" t="s">
        <v>31738</v>
      </c>
    </row>
    <row r="32" spans="1:8" x14ac:dyDescent="0.25">
      <c r="A32" t="s">
        <v>31743</v>
      </c>
      <c r="B32" t="str">
        <f>T("49")</f>
        <v>49</v>
      </c>
      <c r="C32" t="s">
        <v>13032</v>
      </c>
      <c r="D32" t="str">
        <f>T("1974")</f>
        <v>1974</v>
      </c>
      <c r="E32" t="str">
        <f t="shared" si="2"/>
        <v>1</v>
      </c>
      <c r="F32" t="str">
        <f>T("186.1839")</f>
        <v>186.1839</v>
      </c>
      <c r="H32" t="s">
        <v>31744</v>
      </c>
    </row>
    <row r="33" spans="1:8" x14ac:dyDescent="0.25">
      <c r="A33" t="s">
        <v>31745</v>
      </c>
      <c r="B33" t="str">
        <f>T("52")</f>
        <v>52</v>
      </c>
      <c r="C33" t="s">
        <v>11826</v>
      </c>
      <c r="D33" t="str">
        <f>T("1975")</f>
        <v>1975</v>
      </c>
      <c r="E33" t="str">
        <f t="shared" si="2"/>
        <v>1</v>
      </c>
      <c r="F33" t="str">
        <f>T("184.1807")</f>
        <v>184.1807</v>
      </c>
      <c r="H33" t="s">
        <v>31746</v>
      </c>
    </row>
    <row r="34" spans="1:8" x14ac:dyDescent="0.25">
      <c r="A34" t="s">
        <v>31747</v>
      </c>
      <c r="B34" t="str">
        <f>T("58")</f>
        <v>58</v>
      </c>
      <c r="C34" t="s">
        <v>14051</v>
      </c>
      <c r="D34" t="str">
        <f>T("1975")</f>
        <v>1975</v>
      </c>
      <c r="E34" t="str">
        <f t="shared" si="2"/>
        <v>1</v>
      </c>
      <c r="H34" t="s">
        <v>31748</v>
      </c>
    </row>
    <row r="35" spans="1:8" x14ac:dyDescent="0.25">
      <c r="A35" t="s">
        <v>31749</v>
      </c>
      <c r="B35" t="str">
        <f>T("16")</f>
        <v>16</v>
      </c>
      <c r="C35" t="s">
        <v>8670</v>
      </c>
      <c r="D35" t="str">
        <f>T("1975")</f>
        <v>1975</v>
      </c>
      <c r="E35" t="str">
        <f t="shared" si="2"/>
        <v>1</v>
      </c>
      <c r="F35" t="str">
        <f>T("182.10")</f>
        <v>182.10</v>
      </c>
      <c r="H35" t="s">
        <v>31750</v>
      </c>
    </row>
    <row r="36" spans="1:8" x14ac:dyDescent="0.25">
      <c r="A36" t="s">
        <v>31751</v>
      </c>
      <c r="B36" t="str">
        <f>T("28")</f>
        <v>28</v>
      </c>
      <c r="C36" t="s">
        <v>13624</v>
      </c>
      <c r="D36" t="str">
        <f t="shared" ref="D36:D47" si="3">T("1974")</f>
        <v>1974</v>
      </c>
      <c r="E36" t="str">
        <f>T("2")</f>
        <v>2</v>
      </c>
      <c r="F36" t="str">
        <f>T("184.1408")</f>
        <v>184.1408</v>
      </c>
      <c r="H36" t="s">
        <v>31752</v>
      </c>
    </row>
    <row r="37" spans="1:8" x14ac:dyDescent="0.25">
      <c r="A37" t="s">
        <v>31753</v>
      </c>
      <c r="B37" t="str">
        <f>T("28")</f>
        <v>28</v>
      </c>
      <c r="C37" t="s">
        <v>13209</v>
      </c>
      <c r="D37" t="str">
        <f t="shared" si="3"/>
        <v>1974</v>
      </c>
      <c r="E37" t="str">
        <f>T("2")</f>
        <v>2</v>
      </c>
      <c r="F37" t="str">
        <f>T("184.1408")</f>
        <v>184.1408</v>
      </c>
      <c r="H37" t="s">
        <v>31752</v>
      </c>
    </row>
    <row r="38" spans="1:8" x14ac:dyDescent="0.25">
      <c r="A38" t="s">
        <v>31754</v>
      </c>
      <c r="B38" t="str">
        <f>T("28")</f>
        <v>28</v>
      </c>
      <c r="C38" t="s">
        <v>12244</v>
      </c>
      <c r="D38" t="str">
        <f t="shared" si="3"/>
        <v>1974</v>
      </c>
      <c r="E38" t="str">
        <f>T("2")</f>
        <v>2</v>
      </c>
      <c r="F38" t="str">
        <f>T("184.1408")</f>
        <v>184.1408</v>
      </c>
      <c r="H38" t="s">
        <v>31752</v>
      </c>
    </row>
    <row r="39" spans="1:8" x14ac:dyDescent="0.25">
      <c r="A39" t="s">
        <v>31755</v>
      </c>
      <c r="B39" t="str">
        <f>T("29")</f>
        <v>29</v>
      </c>
      <c r="C39" t="s">
        <v>8543</v>
      </c>
      <c r="D39" t="str">
        <f t="shared" si="3"/>
        <v>1974</v>
      </c>
      <c r="E39" t="str">
        <f t="shared" ref="E39:E57" si="4">T("1")</f>
        <v>1</v>
      </c>
      <c r="F39" t="str">
        <f>T("184.1025")</f>
        <v>184.1025</v>
      </c>
      <c r="H39" t="s">
        <v>31756</v>
      </c>
    </row>
    <row r="40" spans="1:8" x14ac:dyDescent="0.25">
      <c r="A40" t="s">
        <v>31757</v>
      </c>
      <c r="B40" t="str">
        <f>T("31")</f>
        <v>31</v>
      </c>
      <c r="C40" t="s">
        <v>13807</v>
      </c>
      <c r="D40" t="str">
        <f t="shared" si="3"/>
        <v>1974</v>
      </c>
      <c r="E40" t="str">
        <f t="shared" si="4"/>
        <v>1</v>
      </c>
      <c r="F40" t="str">
        <f>T("184.1845")</f>
        <v>184.1845</v>
      </c>
      <c r="H40" t="s">
        <v>31758</v>
      </c>
    </row>
    <row r="41" spans="1:8" x14ac:dyDescent="0.25">
      <c r="A41" t="s">
        <v>31759</v>
      </c>
      <c r="B41" t="str">
        <f t="shared" ref="B41:B47" si="5">T("34")</f>
        <v>34</v>
      </c>
      <c r="C41" t="s">
        <v>11904</v>
      </c>
      <c r="D41" t="str">
        <f t="shared" si="3"/>
        <v>1974</v>
      </c>
      <c r="E41" t="str">
        <f t="shared" si="4"/>
        <v>1</v>
      </c>
      <c r="F41" t="str">
        <f>T("184.1135")</f>
        <v>184.1135</v>
      </c>
      <c r="H41" t="s">
        <v>31760</v>
      </c>
    </row>
    <row r="42" spans="1:8" x14ac:dyDescent="0.25">
      <c r="A42" t="s">
        <v>31761</v>
      </c>
      <c r="B42" t="str">
        <f t="shared" si="5"/>
        <v>34</v>
      </c>
      <c r="C42" t="s">
        <v>13887</v>
      </c>
      <c r="D42" t="str">
        <f t="shared" si="3"/>
        <v>1974</v>
      </c>
      <c r="E42" t="str">
        <f t="shared" si="4"/>
        <v>1</v>
      </c>
      <c r="F42" t="str">
        <f>T("184.1137")</f>
        <v>184.1137</v>
      </c>
      <c r="H42" t="s">
        <v>31760</v>
      </c>
    </row>
    <row r="43" spans="1:8" x14ac:dyDescent="0.25">
      <c r="A43" t="s">
        <v>31762</v>
      </c>
      <c r="B43" t="str">
        <f t="shared" si="5"/>
        <v>34</v>
      </c>
      <c r="C43" t="s">
        <v>12028</v>
      </c>
      <c r="D43" t="str">
        <f t="shared" si="3"/>
        <v>1974</v>
      </c>
      <c r="E43" t="str">
        <f t="shared" si="4"/>
        <v>1</v>
      </c>
      <c r="F43" t="str">
        <f>T("184.1138")</f>
        <v>184.1138</v>
      </c>
      <c r="H43" t="s">
        <v>31760</v>
      </c>
    </row>
    <row r="44" spans="1:8" x14ac:dyDescent="0.25">
      <c r="A44" t="s">
        <v>31763</v>
      </c>
      <c r="B44" t="str">
        <f t="shared" si="5"/>
        <v>34</v>
      </c>
      <c r="C44" t="s">
        <v>12168</v>
      </c>
      <c r="D44" t="str">
        <f t="shared" si="3"/>
        <v>1974</v>
      </c>
      <c r="E44" t="str">
        <f t="shared" si="4"/>
        <v>1</v>
      </c>
      <c r="F44" t="str">
        <f>T("184.1139")</f>
        <v>184.1139</v>
      </c>
      <c r="H44" t="s">
        <v>31760</v>
      </c>
    </row>
    <row r="45" spans="1:8" x14ac:dyDescent="0.25">
      <c r="A45" t="s">
        <v>31764</v>
      </c>
      <c r="B45" t="str">
        <f t="shared" si="5"/>
        <v>34</v>
      </c>
      <c r="C45" t="s">
        <v>13838</v>
      </c>
      <c r="D45" t="str">
        <f t="shared" si="3"/>
        <v>1974</v>
      </c>
      <c r="E45" t="str">
        <f t="shared" si="4"/>
        <v>1</v>
      </c>
      <c r="F45" t="s">
        <v>31765</v>
      </c>
      <c r="H45" t="s">
        <v>31760</v>
      </c>
    </row>
    <row r="46" spans="1:8" x14ac:dyDescent="0.25">
      <c r="A46" t="s">
        <v>31766</v>
      </c>
      <c r="B46" t="str">
        <f t="shared" si="5"/>
        <v>34</v>
      </c>
      <c r="C46" t="s">
        <v>13786</v>
      </c>
      <c r="D46" t="str">
        <f t="shared" si="3"/>
        <v>1974</v>
      </c>
      <c r="E46" t="str">
        <f t="shared" si="4"/>
        <v>1</v>
      </c>
      <c r="F46" t="s">
        <v>31767</v>
      </c>
      <c r="H46" t="s">
        <v>31760</v>
      </c>
    </row>
    <row r="47" spans="1:8" x14ac:dyDescent="0.25">
      <c r="A47" t="s">
        <v>31768</v>
      </c>
      <c r="B47" t="str">
        <f t="shared" si="5"/>
        <v>34</v>
      </c>
      <c r="C47" t="s">
        <v>13837</v>
      </c>
      <c r="D47" t="str">
        <f t="shared" si="3"/>
        <v>1974</v>
      </c>
      <c r="E47" t="str">
        <f t="shared" si="4"/>
        <v>1</v>
      </c>
      <c r="F47" t="str">
        <f>T("184.1143")</f>
        <v>184.1143</v>
      </c>
      <c r="H47" t="s">
        <v>31760</v>
      </c>
    </row>
    <row r="48" spans="1:8" x14ac:dyDescent="0.25">
      <c r="A48" t="s">
        <v>31769</v>
      </c>
      <c r="B48" t="str">
        <f>T("39")</f>
        <v>39</v>
      </c>
      <c r="C48" t="s">
        <v>13854</v>
      </c>
      <c r="D48" t="str">
        <f>T("1975")</f>
        <v>1975</v>
      </c>
      <c r="E48" t="str">
        <f t="shared" si="4"/>
        <v>1</v>
      </c>
      <c r="F48" t="str">
        <f>T("184.1206")</f>
        <v>184.1206</v>
      </c>
      <c r="H48" t="s">
        <v>31770</v>
      </c>
    </row>
    <row r="49" spans="1:8" x14ac:dyDescent="0.25">
      <c r="A49" t="s">
        <v>31771</v>
      </c>
      <c r="B49" t="str">
        <f>T("39")</f>
        <v>39</v>
      </c>
      <c r="C49" t="s">
        <v>11751</v>
      </c>
      <c r="D49" t="str">
        <f>T("1975")</f>
        <v>1975</v>
      </c>
      <c r="E49" t="str">
        <f t="shared" si="4"/>
        <v>1</v>
      </c>
      <c r="F49" t="str">
        <f>T("184.1635")</f>
        <v>184.1635</v>
      </c>
      <c r="H49" t="s">
        <v>31770</v>
      </c>
    </row>
    <row r="50" spans="1:8" x14ac:dyDescent="0.25">
      <c r="A50" t="s">
        <v>31772</v>
      </c>
      <c r="B50" t="str">
        <f>T("39")</f>
        <v>39</v>
      </c>
      <c r="C50" t="s">
        <v>13777</v>
      </c>
      <c r="D50" t="str">
        <f>T("1975")</f>
        <v>1975</v>
      </c>
      <c r="E50" t="str">
        <f t="shared" si="4"/>
        <v>1</v>
      </c>
      <c r="F50" t="str">
        <f>T("184.1634")</f>
        <v>184.1634</v>
      </c>
      <c r="H50" t="s">
        <v>31770</v>
      </c>
    </row>
    <row r="51" spans="1:8" x14ac:dyDescent="0.25">
      <c r="A51" t="s">
        <v>31773</v>
      </c>
      <c r="B51" t="str">
        <f>T("41")</f>
        <v>41</v>
      </c>
      <c r="C51" t="s">
        <v>13145</v>
      </c>
      <c r="D51" t="str">
        <f>T("1974")</f>
        <v>1974</v>
      </c>
      <c r="E51" t="str">
        <f t="shared" si="4"/>
        <v>1</v>
      </c>
      <c r="F51" t="str">
        <f>T("184.1007")</f>
        <v>184.1007</v>
      </c>
      <c r="H51" t="s">
        <v>31774</v>
      </c>
    </row>
    <row r="52" spans="1:8" x14ac:dyDescent="0.25">
      <c r="A52" t="s">
        <v>31775</v>
      </c>
      <c r="B52" t="str">
        <f>T("26")</f>
        <v>26</v>
      </c>
      <c r="C52" t="s">
        <v>13136</v>
      </c>
      <c r="D52" t="str">
        <f t="shared" ref="D52:D67" si="6">T("1975")</f>
        <v>1975</v>
      </c>
      <c r="E52" t="str">
        <f t="shared" si="4"/>
        <v>1</v>
      </c>
      <c r="F52" t="str">
        <f>T("184.1191")</f>
        <v>184.1191</v>
      </c>
      <c r="H52" t="s">
        <v>31776</v>
      </c>
    </row>
    <row r="53" spans="1:8" x14ac:dyDescent="0.25">
      <c r="A53" t="s">
        <v>31777</v>
      </c>
      <c r="B53" t="str">
        <f>T("26")</f>
        <v>26</v>
      </c>
      <c r="C53" t="s">
        <v>12898</v>
      </c>
      <c r="D53" t="str">
        <f t="shared" si="6"/>
        <v>1975</v>
      </c>
      <c r="E53" t="str">
        <f t="shared" si="4"/>
        <v>1</v>
      </c>
      <c r="F53" t="str">
        <f>T("184.1613")</f>
        <v>184.1613</v>
      </c>
      <c r="H53" t="s">
        <v>31776</v>
      </c>
    </row>
    <row r="54" spans="1:8" x14ac:dyDescent="0.25">
      <c r="A54" t="s">
        <v>31778</v>
      </c>
      <c r="B54" t="str">
        <f>T("26")</f>
        <v>26</v>
      </c>
      <c r="C54" t="s">
        <v>12275</v>
      </c>
      <c r="D54" t="str">
        <f t="shared" si="6"/>
        <v>1975</v>
      </c>
      <c r="E54" t="str">
        <f t="shared" si="4"/>
        <v>1</v>
      </c>
      <c r="F54" t="str">
        <f>T("184.1736")</f>
        <v>184.1736</v>
      </c>
      <c r="H54" t="s">
        <v>31776</v>
      </c>
    </row>
    <row r="55" spans="1:8" x14ac:dyDescent="0.25">
      <c r="A55" t="s">
        <v>31779</v>
      </c>
      <c r="B55" t="str">
        <f>T("26")</f>
        <v>26</v>
      </c>
      <c r="C55" t="s">
        <v>13143</v>
      </c>
      <c r="D55" t="str">
        <f t="shared" si="6"/>
        <v>1975</v>
      </c>
      <c r="E55" t="str">
        <f t="shared" si="4"/>
        <v>1</v>
      </c>
      <c r="F55" t="str">
        <f>T("184.1742")</f>
        <v>184.1742</v>
      </c>
      <c r="H55" t="s">
        <v>31776</v>
      </c>
    </row>
    <row r="56" spans="1:8" x14ac:dyDescent="0.25">
      <c r="A56" t="s">
        <v>31780</v>
      </c>
      <c r="B56" t="str">
        <f>T("26")</f>
        <v>26</v>
      </c>
      <c r="C56" t="s">
        <v>13198</v>
      </c>
      <c r="D56" t="str">
        <f t="shared" si="6"/>
        <v>1975</v>
      </c>
      <c r="E56" t="str">
        <f t="shared" si="4"/>
        <v>1</v>
      </c>
      <c r="F56" t="str">
        <f>T("184.1792")</f>
        <v>184.1792</v>
      </c>
      <c r="H56" t="s">
        <v>31776</v>
      </c>
    </row>
    <row r="57" spans="1:8" x14ac:dyDescent="0.25">
      <c r="A57" t="s">
        <v>31781</v>
      </c>
      <c r="B57" t="str">
        <f>T("30")</f>
        <v>30</v>
      </c>
      <c r="C57" t="s">
        <v>8629</v>
      </c>
      <c r="D57" t="str">
        <f t="shared" si="6"/>
        <v>1975</v>
      </c>
      <c r="E57" t="str">
        <f t="shared" si="4"/>
        <v>1</v>
      </c>
      <c r="H57" t="s">
        <v>31782</v>
      </c>
    </row>
    <row r="58" spans="1:8" x14ac:dyDescent="0.25">
      <c r="A58" t="s">
        <v>31783</v>
      </c>
      <c r="B58" t="str">
        <f>T("83")</f>
        <v>83</v>
      </c>
      <c r="C58" t="s">
        <v>14106</v>
      </c>
      <c r="D58" t="str">
        <f t="shared" si="6"/>
        <v>1975</v>
      </c>
      <c r="E58" t="str">
        <f>T("2")</f>
        <v>2</v>
      </c>
      <c r="F58" t="str">
        <f>T("186.1275")</f>
        <v>186.1275</v>
      </c>
      <c r="H58" t="s">
        <v>31784</v>
      </c>
    </row>
    <row r="59" spans="1:8" x14ac:dyDescent="0.25">
      <c r="A59" t="s">
        <v>31785</v>
      </c>
      <c r="B59" t="str">
        <f>T("75")</f>
        <v>75</v>
      </c>
      <c r="C59" t="s">
        <v>14105</v>
      </c>
      <c r="D59" t="str">
        <f t="shared" si="6"/>
        <v>1975</v>
      </c>
      <c r="E59" t="str">
        <f t="shared" ref="E59:E67" si="7">T("1")</f>
        <v>1</v>
      </c>
      <c r="F59" t="str">
        <f>T("184.1277")</f>
        <v>184.1277</v>
      </c>
      <c r="H59" t="s">
        <v>31786</v>
      </c>
    </row>
    <row r="60" spans="1:8" x14ac:dyDescent="0.25">
      <c r="A60" t="s">
        <v>31787</v>
      </c>
      <c r="B60" t="str">
        <f>T("75")</f>
        <v>75</v>
      </c>
      <c r="C60" t="s">
        <v>14105</v>
      </c>
      <c r="D60" t="str">
        <f t="shared" si="6"/>
        <v>1975</v>
      </c>
      <c r="E60" t="str">
        <f t="shared" si="7"/>
        <v>1</v>
      </c>
      <c r="H60" t="s">
        <v>31786</v>
      </c>
    </row>
    <row r="61" spans="1:8" x14ac:dyDescent="0.25">
      <c r="A61" t="s">
        <v>31788</v>
      </c>
      <c r="B61" t="str">
        <f>T("45")</f>
        <v>45</v>
      </c>
      <c r="C61" t="s">
        <v>13394</v>
      </c>
      <c r="D61" t="str">
        <f t="shared" si="6"/>
        <v>1975</v>
      </c>
      <c r="E61" t="str">
        <f t="shared" si="7"/>
        <v>1</v>
      </c>
      <c r="F61" t="str">
        <f>T("184.1185")</f>
        <v>184.1185</v>
      </c>
      <c r="H61" t="s">
        <v>31789</v>
      </c>
    </row>
    <row r="62" spans="1:8" x14ac:dyDescent="0.25">
      <c r="A62" t="s">
        <v>31790</v>
      </c>
      <c r="B62" t="str">
        <f>T("45")</f>
        <v>45</v>
      </c>
      <c r="C62" t="s">
        <v>11801</v>
      </c>
      <c r="D62" t="str">
        <f t="shared" si="6"/>
        <v>1975</v>
      </c>
      <c r="E62" t="str">
        <f t="shared" si="7"/>
        <v>1</v>
      </c>
      <c r="F62" t="str">
        <f>T("184.1193")</f>
        <v>184.1193</v>
      </c>
      <c r="H62" t="s">
        <v>31789</v>
      </c>
    </row>
    <row r="63" spans="1:8" x14ac:dyDescent="0.25">
      <c r="A63" t="s">
        <v>31791</v>
      </c>
      <c r="B63" t="str">
        <f>T("45")</f>
        <v>45</v>
      </c>
      <c r="C63" t="s">
        <v>12901</v>
      </c>
      <c r="D63" t="str">
        <f t="shared" si="6"/>
        <v>1975</v>
      </c>
      <c r="E63" t="str">
        <f t="shared" si="7"/>
        <v>1</v>
      </c>
      <c r="F63" t="str">
        <f>T("184.1199")</f>
        <v>184.1199</v>
      </c>
      <c r="H63" t="s">
        <v>31789</v>
      </c>
    </row>
    <row r="64" spans="1:8" x14ac:dyDescent="0.25">
      <c r="A64" t="s">
        <v>31792</v>
      </c>
      <c r="B64" t="str">
        <f>T("45")</f>
        <v>45</v>
      </c>
      <c r="C64" t="s">
        <v>13033</v>
      </c>
      <c r="D64" t="str">
        <f t="shared" si="6"/>
        <v>1975</v>
      </c>
      <c r="E64" t="str">
        <f t="shared" si="7"/>
        <v>1</v>
      </c>
      <c r="F64" t="str">
        <f>T("582.6219")</f>
        <v>582.6219</v>
      </c>
      <c r="H64" t="s">
        <v>31789</v>
      </c>
    </row>
    <row r="65" spans="1:8" x14ac:dyDescent="0.25">
      <c r="A65" t="s">
        <v>31793</v>
      </c>
      <c r="B65" t="str">
        <f>T("72")</f>
        <v>72</v>
      </c>
      <c r="C65" t="s">
        <v>12090</v>
      </c>
      <c r="D65" t="str">
        <f t="shared" si="6"/>
        <v>1975</v>
      </c>
      <c r="E65" t="str">
        <f t="shared" si="7"/>
        <v>1</v>
      </c>
      <c r="F65" t="str">
        <f>T("184.1205")</f>
        <v>184.1205</v>
      </c>
      <c r="H65" t="s">
        <v>31794</v>
      </c>
    </row>
    <row r="66" spans="1:8" x14ac:dyDescent="0.25">
      <c r="A66" t="s">
        <v>31795</v>
      </c>
      <c r="B66" t="str">
        <f>T("72")</f>
        <v>72</v>
      </c>
      <c r="C66" t="s">
        <v>12091</v>
      </c>
      <c r="D66" t="str">
        <f t="shared" si="6"/>
        <v>1975</v>
      </c>
      <c r="E66" t="str">
        <f t="shared" si="7"/>
        <v>1</v>
      </c>
      <c r="F66" t="str">
        <f>T("184.1210")</f>
        <v>184.1210</v>
      </c>
      <c r="H66" t="s">
        <v>31794</v>
      </c>
    </row>
    <row r="67" spans="1:8" x14ac:dyDescent="0.25">
      <c r="A67" t="s">
        <v>31796</v>
      </c>
      <c r="B67" t="str">
        <f>T("53")</f>
        <v>53</v>
      </c>
      <c r="C67" t="s">
        <v>8624</v>
      </c>
      <c r="D67" t="str">
        <f t="shared" si="6"/>
        <v>1975</v>
      </c>
      <c r="E67" t="str">
        <f t="shared" si="7"/>
        <v>1</v>
      </c>
      <c r="F67" t="str">
        <f>T("184.1091")</f>
        <v>184.1091</v>
      </c>
      <c r="H67" t="s">
        <v>31797</v>
      </c>
    </row>
    <row r="68" spans="1:8" x14ac:dyDescent="0.25">
      <c r="A68" t="s">
        <v>31798</v>
      </c>
      <c r="B68" t="str">
        <f>T("2")</f>
        <v>2</v>
      </c>
      <c r="C68" t="s">
        <v>8855</v>
      </c>
      <c r="D68" t="str">
        <f>T("1973")</f>
        <v>1973</v>
      </c>
      <c r="E68" t="str">
        <f>T("3")</f>
        <v>3</v>
      </c>
      <c r="F68" t="str">
        <f>T("172.115")</f>
        <v>172.115</v>
      </c>
      <c r="H68" t="s">
        <v>31799</v>
      </c>
    </row>
    <row r="69" spans="1:8" x14ac:dyDescent="0.25">
      <c r="A69" t="s">
        <v>31800</v>
      </c>
      <c r="B69" t="str">
        <f t="shared" ref="B69:B92" si="8">T("32")</f>
        <v>32</v>
      </c>
      <c r="C69" t="s">
        <v>13838</v>
      </c>
      <c r="D69" t="str">
        <f t="shared" ref="D69:D111" si="9">T("1975")</f>
        <v>1975</v>
      </c>
      <c r="E69" t="str">
        <f t="shared" ref="E69:E109" si="10">T("1")</f>
        <v>1</v>
      </c>
      <c r="F69" t="s">
        <v>31765</v>
      </c>
      <c r="H69" t="s">
        <v>31801</v>
      </c>
    </row>
    <row r="70" spans="1:8" x14ac:dyDescent="0.25">
      <c r="A70" t="s">
        <v>31802</v>
      </c>
      <c r="B70" t="str">
        <f t="shared" si="8"/>
        <v>32</v>
      </c>
      <c r="C70" t="s">
        <v>11828</v>
      </c>
      <c r="D70" t="str">
        <f t="shared" si="9"/>
        <v>1975</v>
      </c>
      <c r="E70" t="str">
        <f t="shared" si="10"/>
        <v>1</v>
      </c>
      <c r="H70" t="s">
        <v>31801</v>
      </c>
    </row>
    <row r="71" spans="1:8" x14ac:dyDescent="0.25">
      <c r="A71" t="s">
        <v>31803</v>
      </c>
      <c r="B71" t="str">
        <f t="shared" si="8"/>
        <v>32</v>
      </c>
      <c r="C71" t="s">
        <v>13800</v>
      </c>
      <c r="D71" t="str">
        <f t="shared" si="9"/>
        <v>1975</v>
      </c>
      <c r="E71" t="str">
        <f t="shared" si="10"/>
        <v>1</v>
      </c>
      <c r="H71" t="s">
        <v>31801</v>
      </c>
    </row>
    <row r="72" spans="1:8" x14ac:dyDescent="0.25">
      <c r="A72" t="s">
        <v>31804</v>
      </c>
      <c r="B72" t="str">
        <f t="shared" si="8"/>
        <v>32</v>
      </c>
      <c r="C72" t="s">
        <v>11797</v>
      </c>
      <c r="D72" t="str">
        <f t="shared" si="9"/>
        <v>1975</v>
      </c>
      <c r="E72" t="str">
        <f t="shared" si="10"/>
        <v>1</v>
      </c>
      <c r="H72" t="s">
        <v>31801</v>
      </c>
    </row>
    <row r="73" spans="1:8" x14ac:dyDescent="0.25">
      <c r="A73" t="s">
        <v>31805</v>
      </c>
      <c r="B73" t="str">
        <f t="shared" si="8"/>
        <v>32</v>
      </c>
      <c r="C73" t="s">
        <v>12032</v>
      </c>
      <c r="D73" t="str">
        <f t="shared" si="9"/>
        <v>1975</v>
      </c>
      <c r="E73" t="str">
        <f t="shared" si="10"/>
        <v>1</v>
      </c>
      <c r="H73" t="s">
        <v>31801</v>
      </c>
    </row>
    <row r="74" spans="1:8" x14ac:dyDescent="0.25">
      <c r="A74" t="s">
        <v>31806</v>
      </c>
      <c r="B74" t="str">
        <f t="shared" si="8"/>
        <v>32</v>
      </c>
      <c r="C74" t="s">
        <v>13856</v>
      </c>
      <c r="D74" t="str">
        <f t="shared" si="9"/>
        <v>1975</v>
      </c>
      <c r="E74" t="str">
        <f t="shared" si="10"/>
        <v>1</v>
      </c>
      <c r="F74" t="str">
        <f>T("182.8223")</f>
        <v>182.8223</v>
      </c>
      <c r="H74" t="s">
        <v>31801</v>
      </c>
    </row>
    <row r="75" spans="1:8" x14ac:dyDescent="0.25">
      <c r="A75" t="s">
        <v>31807</v>
      </c>
      <c r="B75" t="str">
        <f t="shared" si="8"/>
        <v>32</v>
      </c>
      <c r="C75" t="s">
        <v>8847</v>
      </c>
      <c r="D75" t="str">
        <f t="shared" si="9"/>
        <v>1975</v>
      </c>
      <c r="E75" t="str">
        <f t="shared" si="10"/>
        <v>1</v>
      </c>
      <c r="F75" t="str">
        <f>T("182.1073")</f>
        <v>182.1073</v>
      </c>
      <c r="H75" t="s">
        <v>31801</v>
      </c>
    </row>
    <row r="76" spans="1:8" x14ac:dyDescent="0.25">
      <c r="A76" t="s">
        <v>31808</v>
      </c>
      <c r="B76" t="str">
        <f t="shared" si="8"/>
        <v>32</v>
      </c>
      <c r="C76" t="s">
        <v>11752</v>
      </c>
      <c r="D76" t="str">
        <f t="shared" si="9"/>
        <v>1975</v>
      </c>
      <c r="E76" t="str">
        <f t="shared" si="10"/>
        <v>1</v>
      </c>
      <c r="H76" t="s">
        <v>31801</v>
      </c>
    </row>
    <row r="77" spans="1:8" x14ac:dyDescent="0.25">
      <c r="A77" t="s">
        <v>31809</v>
      </c>
      <c r="B77" t="str">
        <f t="shared" si="8"/>
        <v>32</v>
      </c>
      <c r="C77" t="s">
        <v>13822</v>
      </c>
      <c r="D77" t="str">
        <f t="shared" si="9"/>
        <v>1975</v>
      </c>
      <c r="E77" t="str">
        <f t="shared" si="10"/>
        <v>1</v>
      </c>
      <c r="H77" t="s">
        <v>31801</v>
      </c>
    </row>
    <row r="78" spans="1:8" x14ac:dyDescent="0.25">
      <c r="A78" t="s">
        <v>31810</v>
      </c>
      <c r="B78" t="str">
        <f t="shared" si="8"/>
        <v>32</v>
      </c>
      <c r="C78" t="s">
        <v>13816</v>
      </c>
      <c r="D78" t="str">
        <f t="shared" si="9"/>
        <v>1975</v>
      </c>
      <c r="E78" t="str">
        <f t="shared" si="10"/>
        <v>1</v>
      </c>
      <c r="H78" t="s">
        <v>31801</v>
      </c>
    </row>
    <row r="79" spans="1:8" x14ac:dyDescent="0.25">
      <c r="A79" t="s">
        <v>31811</v>
      </c>
      <c r="B79" t="str">
        <f t="shared" si="8"/>
        <v>32</v>
      </c>
      <c r="C79" t="s">
        <v>13855</v>
      </c>
      <c r="D79" t="str">
        <f t="shared" si="9"/>
        <v>1975</v>
      </c>
      <c r="E79" t="str">
        <f t="shared" si="10"/>
        <v>1</v>
      </c>
      <c r="H79" t="s">
        <v>31801</v>
      </c>
    </row>
    <row r="80" spans="1:8" x14ac:dyDescent="0.25">
      <c r="A80" t="s">
        <v>31812</v>
      </c>
      <c r="B80" t="str">
        <f t="shared" si="8"/>
        <v>32</v>
      </c>
      <c r="C80" t="s">
        <v>13704</v>
      </c>
      <c r="D80" t="str">
        <f t="shared" si="9"/>
        <v>1975</v>
      </c>
      <c r="E80" t="str">
        <f t="shared" si="10"/>
        <v>1</v>
      </c>
      <c r="H80" t="s">
        <v>31801</v>
      </c>
    </row>
    <row r="81" spans="1:8" x14ac:dyDescent="0.25">
      <c r="A81" t="s">
        <v>31813</v>
      </c>
      <c r="B81" t="str">
        <f t="shared" si="8"/>
        <v>32</v>
      </c>
      <c r="C81" t="s">
        <v>12232</v>
      </c>
      <c r="D81" t="str">
        <f t="shared" si="9"/>
        <v>1975</v>
      </c>
      <c r="E81" t="str">
        <f t="shared" si="10"/>
        <v>1</v>
      </c>
      <c r="H81" t="s">
        <v>31801</v>
      </c>
    </row>
    <row r="82" spans="1:8" x14ac:dyDescent="0.25">
      <c r="A82" t="s">
        <v>31814</v>
      </c>
      <c r="B82" t="str">
        <f t="shared" si="8"/>
        <v>32</v>
      </c>
      <c r="C82" t="s">
        <v>13801</v>
      </c>
      <c r="D82" t="str">
        <f t="shared" si="9"/>
        <v>1975</v>
      </c>
      <c r="E82" t="str">
        <f t="shared" si="10"/>
        <v>1</v>
      </c>
      <c r="F82" t="str">
        <f>T("182.1087")</f>
        <v>182.1087</v>
      </c>
      <c r="H82" t="s">
        <v>31801</v>
      </c>
    </row>
    <row r="83" spans="1:8" x14ac:dyDescent="0.25">
      <c r="A83" t="s">
        <v>31815</v>
      </c>
      <c r="B83" t="str">
        <f t="shared" si="8"/>
        <v>32</v>
      </c>
      <c r="C83" t="s">
        <v>13623</v>
      </c>
      <c r="D83" t="str">
        <f t="shared" si="9"/>
        <v>1975</v>
      </c>
      <c r="E83" t="str">
        <f t="shared" si="10"/>
        <v>1</v>
      </c>
      <c r="H83" t="s">
        <v>31801</v>
      </c>
    </row>
    <row r="84" spans="1:8" x14ac:dyDescent="0.25">
      <c r="A84" t="s">
        <v>31816</v>
      </c>
      <c r="B84" t="str">
        <f t="shared" si="8"/>
        <v>32</v>
      </c>
      <c r="C84" t="s">
        <v>13153</v>
      </c>
      <c r="D84" t="str">
        <f t="shared" si="9"/>
        <v>1975</v>
      </c>
      <c r="E84" t="str">
        <f t="shared" si="10"/>
        <v>1</v>
      </c>
      <c r="F84" t="str">
        <f>T("182.6769")</f>
        <v>182.6769</v>
      </c>
      <c r="H84" t="s">
        <v>31801</v>
      </c>
    </row>
    <row r="85" spans="1:8" x14ac:dyDescent="0.25">
      <c r="A85" t="s">
        <v>31817</v>
      </c>
      <c r="B85" t="str">
        <f t="shared" si="8"/>
        <v>32</v>
      </c>
      <c r="C85" t="s">
        <v>11836</v>
      </c>
      <c r="D85" t="str">
        <f t="shared" si="9"/>
        <v>1975</v>
      </c>
      <c r="E85" t="str">
        <f t="shared" si="10"/>
        <v>1</v>
      </c>
      <c r="H85" t="s">
        <v>31801</v>
      </c>
    </row>
    <row r="86" spans="1:8" x14ac:dyDescent="0.25">
      <c r="A86" t="s">
        <v>31818</v>
      </c>
      <c r="B86" t="str">
        <f t="shared" si="8"/>
        <v>32</v>
      </c>
      <c r="C86" t="s">
        <v>13759</v>
      </c>
      <c r="D86" t="str">
        <f t="shared" si="9"/>
        <v>1975</v>
      </c>
      <c r="E86" t="str">
        <f t="shared" si="10"/>
        <v>1</v>
      </c>
      <c r="H86" t="s">
        <v>31801</v>
      </c>
    </row>
    <row r="87" spans="1:8" x14ac:dyDescent="0.25">
      <c r="A87" t="s">
        <v>31819</v>
      </c>
      <c r="B87" t="str">
        <f t="shared" si="8"/>
        <v>32</v>
      </c>
      <c r="C87" t="s">
        <v>11861</v>
      </c>
      <c r="D87" t="str">
        <f t="shared" si="9"/>
        <v>1975</v>
      </c>
      <c r="E87" t="str">
        <f t="shared" si="10"/>
        <v>1</v>
      </c>
      <c r="H87" t="s">
        <v>31801</v>
      </c>
    </row>
    <row r="88" spans="1:8" x14ac:dyDescent="0.25">
      <c r="A88" t="s">
        <v>31820</v>
      </c>
      <c r="B88" t="str">
        <f t="shared" si="8"/>
        <v>32</v>
      </c>
      <c r="C88" t="s">
        <v>13788</v>
      </c>
      <c r="D88" t="str">
        <f t="shared" si="9"/>
        <v>1975</v>
      </c>
      <c r="E88" t="str">
        <f t="shared" si="10"/>
        <v>1</v>
      </c>
      <c r="F88" t="str">
        <f>T("182.6760")</f>
        <v>182.6760</v>
      </c>
      <c r="H88" t="s">
        <v>31801</v>
      </c>
    </row>
    <row r="89" spans="1:8" x14ac:dyDescent="0.25">
      <c r="A89" t="s">
        <v>31821</v>
      </c>
      <c r="B89" t="str">
        <f t="shared" si="8"/>
        <v>32</v>
      </c>
      <c r="C89" t="s">
        <v>31822</v>
      </c>
      <c r="D89" t="str">
        <f t="shared" si="9"/>
        <v>1975</v>
      </c>
      <c r="E89" t="str">
        <f t="shared" si="10"/>
        <v>1</v>
      </c>
      <c r="H89" t="s">
        <v>31801</v>
      </c>
    </row>
    <row r="90" spans="1:8" x14ac:dyDescent="0.25">
      <c r="A90" t="s">
        <v>31823</v>
      </c>
      <c r="B90" t="str">
        <f t="shared" si="8"/>
        <v>32</v>
      </c>
      <c r="C90" t="s">
        <v>12302</v>
      </c>
      <c r="D90" t="str">
        <f t="shared" si="9"/>
        <v>1975</v>
      </c>
      <c r="E90" t="str">
        <f t="shared" si="10"/>
        <v>1</v>
      </c>
      <c r="H90" t="s">
        <v>31801</v>
      </c>
    </row>
    <row r="91" spans="1:8" x14ac:dyDescent="0.25">
      <c r="A91" t="s">
        <v>31824</v>
      </c>
      <c r="B91" t="str">
        <f t="shared" si="8"/>
        <v>32</v>
      </c>
      <c r="C91" t="s">
        <v>13845</v>
      </c>
      <c r="D91" t="str">
        <f t="shared" si="9"/>
        <v>1975</v>
      </c>
      <c r="E91" t="str">
        <f t="shared" si="10"/>
        <v>1</v>
      </c>
      <c r="H91" t="s">
        <v>31801</v>
      </c>
    </row>
    <row r="92" spans="1:8" x14ac:dyDescent="0.25">
      <c r="A92" t="s">
        <v>31825</v>
      </c>
      <c r="B92" t="str">
        <f t="shared" si="8"/>
        <v>32</v>
      </c>
      <c r="C92" t="s">
        <v>13802</v>
      </c>
      <c r="D92" t="str">
        <f t="shared" si="9"/>
        <v>1975</v>
      </c>
      <c r="E92" t="str">
        <f t="shared" si="10"/>
        <v>1</v>
      </c>
      <c r="F92" t="str">
        <f>T("182.1810")</f>
        <v>182.1810</v>
      </c>
      <c r="H92" t="s">
        <v>31801</v>
      </c>
    </row>
    <row r="93" spans="1:8" x14ac:dyDescent="0.25">
      <c r="A93" t="s">
        <v>31826</v>
      </c>
      <c r="B93" t="str">
        <f>T("33")</f>
        <v>33</v>
      </c>
      <c r="C93" t="s">
        <v>13775</v>
      </c>
      <c r="D93" t="str">
        <f t="shared" si="9"/>
        <v>1975</v>
      </c>
      <c r="E93" t="str">
        <f t="shared" si="10"/>
        <v>1</v>
      </c>
      <c r="F93" t="str">
        <f>T("184.1095")</f>
        <v>184.1095</v>
      </c>
      <c r="H93" t="s">
        <v>31827</v>
      </c>
    </row>
    <row r="94" spans="1:8" x14ac:dyDescent="0.25">
      <c r="A94" t="s">
        <v>31828</v>
      </c>
      <c r="B94" t="str">
        <f>T("36")</f>
        <v>36</v>
      </c>
      <c r="C94" t="s">
        <v>13281</v>
      </c>
      <c r="D94" t="str">
        <f t="shared" si="9"/>
        <v>1975</v>
      </c>
      <c r="E94" t="str">
        <f t="shared" si="10"/>
        <v>1</v>
      </c>
      <c r="F94" t="str">
        <f>T("182.8892")</f>
        <v>182.8892</v>
      </c>
      <c r="H94" t="s">
        <v>31829</v>
      </c>
    </row>
    <row r="95" spans="1:8" x14ac:dyDescent="0.25">
      <c r="A95" t="s">
        <v>31830</v>
      </c>
      <c r="B95" t="str">
        <f>T("36")</f>
        <v>36</v>
      </c>
      <c r="C95" t="s">
        <v>12247</v>
      </c>
      <c r="D95" t="str">
        <f t="shared" si="9"/>
        <v>1975</v>
      </c>
      <c r="E95" t="str">
        <f t="shared" si="10"/>
        <v>1</v>
      </c>
      <c r="F95" t="str">
        <f>T("184.1890")</f>
        <v>184.1890</v>
      </c>
      <c r="H95" t="s">
        <v>31829</v>
      </c>
    </row>
    <row r="96" spans="1:8" x14ac:dyDescent="0.25">
      <c r="A96" t="s">
        <v>31831</v>
      </c>
      <c r="B96" t="str">
        <f>T("42")</f>
        <v>42</v>
      </c>
      <c r="C96" t="s">
        <v>14026</v>
      </c>
      <c r="D96" t="str">
        <f t="shared" si="9"/>
        <v>1975</v>
      </c>
      <c r="E96" t="str">
        <f t="shared" si="10"/>
        <v>1</v>
      </c>
      <c r="F96" t="str">
        <f>T("182.8250")</f>
        <v>182.8250</v>
      </c>
      <c r="H96" t="s">
        <v>31832</v>
      </c>
    </row>
    <row r="97" spans="1:8" x14ac:dyDescent="0.25">
      <c r="A97" t="s">
        <v>31833</v>
      </c>
      <c r="B97" t="str">
        <f>T("42")</f>
        <v>42</v>
      </c>
      <c r="C97" t="s">
        <v>13474</v>
      </c>
      <c r="D97" t="str">
        <f t="shared" si="9"/>
        <v>1975</v>
      </c>
      <c r="E97" t="str">
        <f t="shared" si="10"/>
        <v>1</v>
      </c>
      <c r="F97" t="str">
        <f>T("182.8252")</f>
        <v>182.8252</v>
      </c>
      <c r="H97" t="s">
        <v>31832</v>
      </c>
    </row>
    <row r="98" spans="1:8" x14ac:dyDescent="0.25">
      <c r="A98" t="s">
        <v>31834</v>
      </c>
      <c r="B98" t="str">
        <f t="shared" ref="B98:B108" si="11">T("43")</f>
        <v>43</v>
      </c>
      <c r="C98" t="s">
        <v>13842</v>
      </c>
      <c r="D98" t="str">
        <f t="shared" si="9"/>
        <v>1975</v>
      </c>
      <c r="E98" t="str">
        <f t="shared" si="10"/>
        <v>1</v>
      </c>
      <c r="F98" t="str">
        <f>T("182.1127")</f>
        <v>182.1127</v>
      </c>
      <c r="H98" t="s">
        <v>31835</v>
      </c>
    </row>
    <row r="99" spans="1:8" x14ac:dyDescent="0.25">
      <c r="A99" t="s">
        <v>31836</v>
      </c>
      <c r="B99" t="str">
        <f t="shared" si="11"/>
        <v>43</v>
      </c>
      <c r="C99" t="s">
        <v>12429</v>
      </c>
      <c r="D99" t="str">
        <f t="shared" si="9"/>
        <v>1975</v>
      </c>
      <c r="E99" t="str">
        <f t="shared" si="10"/>
        <v>1</v>
      </c>
      <c r="F99" t="str">
        <f>T("182.90")</f>
        <v>182.90</v>
      </c>
      <c r="H99" t="s">
        <v>31835</v>
      </c>
    </row>
    <row r="100" spans="1:8" x14ac:dyDescent="0.25">
      <c r="A100" t="s">
        <v>31837</v>
      </c>
      <c r="B100" t="str">
        <f t="shared" si="11"/>
        <v>43</v>
      </c>
      <c r="C100" t="s">
        <v>13617</v>
      </c>
      <c r="D100" t="str">
        <f t="shared" si="9"/>
        <v>1975</v>
      </c>
      <c r="E100" t="str">
        <f t="shared" si="10"/>
        <v>1</v>
      </c>
      <c r="H100" t="s">
        <v>31835</v>
      </c>
    </row>
    <row r="101" spans="1:8" x14ac:dyDescent="0.25">
      <c r="A101" t="s">
        <v>31838</v>
      </c>
      <c r="B101" t="str">
        <f t="shared" si="11"/>
        <v>43</v>
      </c>
      <c r="C101" t="s">
        <v>13230</v>
      </c>
      <c r="D101" t="str">
        <f t="shared" si="9"/>
        <v>1975</v>
      </c>
      <c r="E101" t="str">
        <f t="shared" si="10"/>
        <v>1</v>
      </c>
      <c r="H101" t="s">
        <v>31835</v>
      </c>
    </row>
    <row r="102" spans="1:8" x14ac:dyDescent="0.25">
      <c r="A102" t="s">
        <v>31839</v>
      </c>
      <c r="B102" t="str">
        <f t="shared" si="11"/>
        <v>43</v>
      </c>
      <c r="C102" t="s">
        <v>13841</v>
      </c>
      <c r="D102" t="str">
        <f t="shared" si="9"/>
        <v>1975</v>
      </c>
      <c r="E102" t="str">
        <f t="shared" si="10"/>
        <v>1</v>
      </c>
      <c r="F102" t="str">
        <f>T("182.1129")</f>
        <v>182.1129</v>
      </c>
      <c r="H102" t="s">
        <v>31835</v>
      </c>
    </row>
    <row r="103" spans="1:8" x14ac:dyDescent="0.25">
      <c r="A103" t="s">
        <v>31840</v>
      </c>
      <c r="B103" t="str">
        <f t="shared" si="11"/>
        <v>43</v>
      </c>
      <c r="C103" t="s">
        <v>13843</v>
      </c>
      <c r="D103" t="str">
        <f t="shared" si="9"/>
        <v>1975</v>
      </c>
      <c r="E103" t="str">
        <f t="shared" si="10"/>
        <v>1</v>
      </c>
      <c r="F103" t="str">
        <f>T("182.1131")</f>
        <v>182.1131</v>
      </c>
      <c r="H103" t="s">
        <v>31835</v>
      </c>
    </row>
    <row r="104" spans="1:8" x14ac:dyDescent="0.25">
      <c r="A104" t="s">
        <v>31841</v>
      </c>
      <c r="B104" t="str">
        <f t="shared" si="11"/>
        <v>43</v>
      </c>
      <c r="C104" t="s">
        <v>11810</v>
      </c>
      <c r="D104" t="str">
        <f t="shared" si="9"/>
        <v>1975</v>
      </c>
      <c r="E104" t="str">
        <f t="shared" si="10"/>
        <v>1</v>
      </c>
      <c r="F104" t="str">
        <f>T("182.1125")</f>
        <v>182.1125</v>
      </c>
      <c r="H104" t="s">
        <v>31835</v>
      </c>
    </row>
    <row r="105" spans="1:8" x14ac:dyDescent="0.25">
      <c r="A105" t="s">
        <v>31842</v>
      </c>
      <c r="B105" t="str">
        <f t="shared" si="11"/>
        <v>43</v>
      </c>
      <c r="C105" t="s">
        <v>11961</v>
      </c>
      <c r="D105" t="str">
        <f t="shared" si="9"/>
        <v>1975</v>
      </c>
      <c r="E105" t="str">
        <f t="shared" si="10"/>
        <v>1</v>
      </c>
      <c r="H105" t="s">
        <v>31835</v>
      </c>
    </row>
    <row r="106" spans="1:8" x14ac:dyDescent="0.25">
      <c r="A106" t="s">
        <v>31843</v>
      </c>
      <c r="B106" t="str">
        <f t="shared" si="11"/>
        <v>43</v>
      </c>
      <c r="C106" t="s">
        <v>13847</v>
      </c>
      <c r="D106" t="str">
        <f t="shared" si="9"/>
        <v>1975</v>
      </c>
      <c r="E106" t="str">
        <f t="shared" si="10"/>
        <v>1</v>
      </c>
      <c r="F106" t="str">
        <f>T("182.1781")</f>
        <v>182.1781</v>
      </c>
      <c r="H106" t="s">
        <v>31835</v>
      </c>
    </row>
    <row r="107" spans="1:8" x14ac:dyDescent="0.25">
      <c r="A107" t="s">
        <v>31844</v>
      </c>
      <c r="B107" t="str">
        <f t="shared" si="11"/>
        <v>43</v>
      </c>
      <c r="C107" t="s">
        <v>13847</v>
      </c>
      <c r="D107" t="str">
        <f t="shared" si="9"/>
        <v>1975</v>
      </c>
      <c r="E107" t="str">
        <f t="shared" si="10"/>
        <v>1</v>
      </c>
      <c r="F107" t="str">
        <f>T("182.1781")</f>
        <v>182.1781</v>
      </c>
      <c r="H107" t="s">
        <v>31835</v>
      </c>
    </row>
    <row r="108" spans="1:8" x14ac:dyDescent="0.25">
      <c r="A108" t="s">
        <v>31845</v>
      </c>
      <c r="B108" t="str">
        <f t="shared" si="11"/>
        <v>43</v>
      </c>
      <c r="C108" t="s">
        <v>11961</v>
      </c>
      <c r="D108" t="str">
        <f t="shared" si="9"/>
        <v>1975</v>
      </c>
      <c r="E108" t="str">
        <f t="shared" si="10"/>
        <v>1</v>
      </c>
      <c r="H108" t="s">
        <v>31835</v>
      </c>
    </row>
    <row r="109" spans="1:8" x14ac:dyDescent="0.25">
      <c r="A109" t="s">
        <v>31846</v>
      </c>
      <c r="B109" t="s">
        <v>31847</v>
      </c>
      <c r="C109" t="s">
        <v>13910</v>
      </c>
      <c r="D109" t="str">
        <f t="shared" si="9"/>
        <v>1975</v>
      </c>
      <c r="E109" t="str">
        <f t="shared" si="10"/>
        <v>1</v>
      </c>
      <c r="F109" t="str">
        <f>T("184.1973")</f>
        <v>184.1973</v>
      </c>
      <c r="H109" t="s">
        <v>31848</v>
      </c>
    </row>
    <row r="110" spans="1:8" x14ac:dyDescent="0.25">
      <c r="A110" t="s">
        <v>31849</v>
      </c>
      <c r="B110" t="s">
        <v>31850</v>
      </c>
      <c r="C110" t="s">
        <v>13899</v>
      </c>
      <c r="D110" t="str">
        <f t="shared" si="9"/>
        <v>1975</v>
      </c>
      <c r="E110" t="str">
        <f>T("5")</f>
        <v>5</v>
      </c>
      <c r="F110" t="str">
        <f>T("186.1555")</f>
        <v>186.1555</v>
      </c>
      <c r="H110" t="s">
        <v>31851</v>
      </c>
    </row>
    <row r="111" spans="1:8" x14ac:dyDescent="0.25">
      <c r="A111" t="s">
        <v>31852</v>
      </c>
      <c r="B111" t="str">
        <f>T("47")</f>
        <v>47</v>
      </c>
      <c r="C111" t="s">
        <v>13921</v>
      </c>
      <c r="D111" t="str">
        <f t="shared" si="9"/>
        <v>1975</v>
      </c>
      <c r="E111" t="str">
        <f>T("5")</f>
        <v>5</v>
      </c>
      <c r="F111" t="str">
        <f>T("184.1978")</f>
        <v>184.1978</v>
      </c>
      <c r="H111" t="s">
        <v>31853</v>
      </c>
    </row>
    <row r="112" spans="1:8" x14ac:dyDescent="0.25">
      <c r="A112" t="s">
        <v>31854</v>
      </c>
      <c r="B112" t="str">
        <f>T("50")</f>
        <v>50</v>
      </c>
      <c r="C112" t="s">
        <v>13157</v>
      </c>
      <c r="D112" t="str">
        <f>T("1976")</f>
        <v>1976</v>
      </c>
      <c r="E112" t="str">
        <f>T("2")</f>
        <v>2</v>
      </c>
      <c r="F112" t="str">
        <f>T("184.1857")</f>
        <v>184.1857</v>
      </c>
      <c r="H112" t="s">
        <v>31855</v>
      </c>
    </row>
    <row r="113" spans="1:8" x14ac:dyDescent="0.25">
      <c r="A113" t="s">
        <v>31856</v>
      </c>
      <c r="B113" t="str">
        <f>T("50")</f>
        <v>50</v>
      </c>
      <c r="C113" t="s">
        <v>13938</v>
      </c>
      <c r="D113" t="str">
        <f>T("1976")</f>
        <v>1976</v>
      </c>
      <c r="E113" t="str">
        <f>T("2")</f>
        <v>2</v>
      </c>
      <c r="F113" t="str">
        <f>T("184.1865")</f>
        <v>184.1865</v>
      </c>
      <c r="H113" t="s">
        <v>31855</v>
      </c>
    </row>
    <row r="114" spans="1:8" x14ac:dyDescent="0.25">
      <c r="A114" t="s">
        <v>31857</v>
      </c>
      <c r="B114" t="str">
        <f>T("50")</f>
        <v>50</v>
      </c>
      <c r="C114" t="s">
        <v>8682</v>
      </c>
      <c r="D114" t="str">
        <f>T("1976")</f>
        <v>1976</v>
      </c>
      <c r="E114" t="str">
        <f>T("2")</f>
        <v>2</v>
      </c>
      <c r="F114" t="str">
        <f>T("184.1859")</f>
        <v>184.1859</v>
      </c>
      <c r="H114" t="s">
        <v>31855</v>
      </c>
    </row>
    <row r="115" spans="1:8" x14ac:dyDescent="0.25">
      <c r="A115" t="s">
        <v>31858</v>
      </c>
      <c r="B115" t="str">
        <f>T("51")</f>
        <v>51</v>
      </c>
      <c r="C115" t="s">
        <v>14027</v>
      </c>
      <c r="D115" t="str">
        <f t="shared" ref="D115:D125" si="12">T("1975")</f>
        <v>1975</v>
      </c>
      <c r="E115" t="str">
        <f t="shared" ref="E115:E130" si="13">T("1")</f>
        <v>1</v>
      </c>
      <c r="F115" t="str">
        <f>T("184.1370")</f>
        <v>184.1370</v>
      </c>
      <c r="H115" t="s">
        <v>31859</v>
      </c>
    </row>
    <row r="116" spans="1:8" x14ac:dyDescent="0.25">
      <c r="A116" t="s">
        <v>31860</v>
      </c>
      <c r="B116" t="str">
        <f>T("54")</f>
        <v>54</v>
      </c>
      <c r="C116" t="s">
        <v>12330</v>
      </c>
      <c r="D116" t="str">
        <f t="shared" si="12"/>
        <v>1975</v>
      </c>
      <c r="E116" t="str">
        <f t="shared" si="13"/>
        <v>1</v>
      </c>
      <c r="F116" t="str">
        <f>T("181.29")</f>
        <v>181.29</v>
      </c>
      <c r="G116" t="str">
        <f>T("184.1229")</f>
        <v>184.1229</v>
      </c>
      <c r="H116" t="s">
        <v>31861</v>
      </c>
    </row>
    <row r="117" spans="1:8" x14ac:dyDescent="0.25">
      <c r="A117" t="s">
        <v>31862</v>
      </c>
      <c r="B117" t="str">
        <f>T("54")</f>
        <v>54</v>
      </c>
      <c r="C117" t="s">
        <v>13354</v>
      </c>
      <c r="D117" t="str">
        <f t="shared" si="12"/>
        <v>1975</v>
      </c>
      <c r="E117" t="str">
        <f t="shared" si="13"/>
        <v>1</v>
      </c>
      <c r="F117" t="str">
        <f>T("182.70")</f>
        <v>182.70</v>
      </c>
      <c r="H117" t="s">
        <v>31861</v>
      </c>
    </row>
    <row r="118" spans="1:8" x14ac:dyDescent="0.25">
      <c r="A118" t="s">
        <v>31863</v>
      </c>
      <c r="B118" t="str">
        <f>T("54")</f>
        <v>54</v>
      </c>
      <c r="C118" t="s">
        <v>8783</v>
      </c>
      <c r="D118" t="str">
        <f t="shared" si="12"/>
        <v>1975</v>
      </c>
      <c r="E118" t="str">
        <f t="shared" si="13"/>
        <v>1</v>
      </c>
      <c r="F118" t="str">
        <f>T("184.1090")</f>
        <v>184.1090</v>
      </c>
      <c r="H118" t="s">
        <v>31861</v>
      </c>
    </row>
    <row r="119" spans="1:8" x14ac:dyDescent="0.25">
      <c r="A119" t="s">
        <v>31864</v>
      </c>
      <c r="B119" t="str">
        <f>T("54")</f>
        <v>54</v>
      </c>
      <c r="C119" t="s">
        <v>13354</v>
      </c>
      <c r="D119" t="str">
        <f t="shared" si="12"/>
        <v>1975</v>
      </c>
      <c r="E119" t="str">
        <f t="shared" si="13"/>
        <v>1</v>
      </c>
      <c r="F119" t="str">
        <f>T("186.1555")</f>
        <v>186.1555</v>
      </c>
      <c r="H119" t="s">
        <v>31861</v>
      </c>
    </row>
    <row r="120" spans="1:8" x14ac:dyDescent="0.25">
      <c r="A120" t="s">
        <v>31865</v>
      </c>
      <c r="B120" t="str">
        <f>T("56")</f>
        <v>56</v>
      </c>
      <c r="C120" t="s">
        <v>31866</v>
      </c>
      <c r="D120" t="str">
        <f t="shared" si="12"/>
        <v>1975</v>
      </c>
      <c r="E120" t="str">
        <f t="shared" si="13"/>
        <v>1</v>
      </c>
      <c r="F120" t="str">
        <f>T("184.1069")</f>
        <v>184.1069</v>
      </c>
      <c r="H120" t="s">
        <v>31867</v>
      </c>
    </row>
    <row r="121" spans="1:8" x14ac:dyDescent="0.25">
      <c r="A121" t="s">
        <v>31868</v>
      </c>
      <c r="B121" t="str">
        <f>T("56")</f>
        <v>56</v>
      </c>
      <c r="C121" t="s">
        <v>14290</v>
      </c>
      <c r="D121" t="str">
        <f t="shared" si="12"/>
        <v>1975</v>
      </c>
      <c r="E121" t="str">
        <f t="shared" si="13"/>
        <v>1</v>
      </c>
      <c r="F121" t="str">
        <f>T("184.1069")</f>
        <v>184.1069</v>
      </c>
      <c r="H121" t="s">
        <v>31867</v>
      </c>
    </row>
    <row r="122" spans="1:8" x14ac:dyDescent="0.25">
      <c r="A122" t="s">
        <v>31869</v>
      </c>
      <c r="B122" t="str">
        <f>T("57")</f>
        <v>57</v>
      </c>
      <c r="C122" t="s">
        <v>13740</v>
      </c>
      <c r="D122" t="str">
        <f t="shared" si="12"/>
        <v>1975</v>
      </c>
      <c r="E122" t="str">
        <f t="shared" si="13"/>
        <v>1</v>
      </c>
      <c r="F122" t="str">
        <f>T("182.3225")</f>
        <v>182.3225</v>
      </c>
      <c r="H122" t="s">
        <v>31870</v>
      </c>
    </row>
    <row r="123" spans="1:8" x14ac:dyDescent="0.25">
      <c r="A123" t="s">
        <v>31871</v>
      </c>
      <c r="B123" t="str">
        <f>T("57")</f>
        <v>57</v>
      </c>
      <c r="C123" t="s">
        <v>12459</v>
      </c>
      <c r="D123" t="str">
        <f t="shared" si="12"/>
        <v>1975</v>
      </c>
      <c r="E123" t="str">
        <f t="shared" si="13"/>
        <v>1</v>
      </c>
      <c r="F123" t="str">
        <f>T("182.3640")</f>
        <v>182.3640</v>
      </c>
      <c r="H123" t="s">
        <v>31870</v>
      </c>
    </row>
    <row r="124" spans="1:8" x14ac:dyDescent="0.25">
      <c r="A124" t="s">
        <v>31872</v>
      </c>
      <c r="B124" t="str">
        <f>T("57")</f>
        <v>57</v>
      </c>
      <c r="C124" t="s">
        <v>13795</v>
      </c>
      <c r="D124" t="str">
        <f t="shared" si="12"/>
        <v>1975</v>
      </c>
      <c r="E124" t="str">
        <f t="shared" si="13"/>
        <v>1</v>
      </c>
      <c r="F124" t="str">
        <f>T("182.3795")</f>
        <v>182.3795</v>
      </c>
      <c r="H124" t="s">
        <v>31870</v>
      </c>
    </row>
    <row r="125" spans="1:8" x14ac:dyDescent="0.25">
      <c r="A125" t="s">
        <v>31873</v>
      </c>
      <c r="B125" t="str">
        <f>T("57")</f>
        <v>57</v>
      </c>
      <c r="C125" t="s">
        <v>8679</v>
      </c>
      <c r="D125" t="str">
        <f t="shared" si="12"/>
        <v>1975</v>
      </c>
      <c r="E125" t="str">
        <f t="shared" si="13"/>
        <v>1</v>
      </c>
      <c r="F125" t="str">
        <f>T("182.3089")</f>
        <v>182.3089</v>
      </c>
      <c r="H125" t="s">
        <v>31870</v>
      </c>
    </row>
    <row r="126" spans="1:8" x14ac:dyDescent="0.25">
      <c r="A126" t="s">
        <v>31874</v>
      </c>
      <c r="B126" t="str">
        <f>T("62")</f>
        <v>62</v>
      </c>
      <c r="C126" t="s">
        <v>8717</v>
      </c>
      <c r="D126" t="str">
        <f>T("1972")</f>
        <v>1972</v>
      </c>
      <c r="E126" t="str">
        <f t="shared" si="13"/>
        <v>1</v>
      </c>
      <c r="F126" t="str">
        <f>T("186.1093")</f>
        <v>186.1093</v>
      </c>
      <c r="H126" t="s">
        <v>31875</v>
      </c>
    </row>
    <row r="127" spans="1:8" x14ac:dyDescent="0.25">
      <c r="A127" t="s">
        <v>31876</v>
      </c>
      <c r="B127" t="str">
        <f>T("63")</f>
        <v>63</v>
      </c>
      <c r="C127" t="s">
        <v>13811</v>
      </c>
      <c r="D127" t="str">
        <f>T("1975")</f>
        <v>1975</v>
      </c>
      <c r="E127" t="str">
        <f t="shared" si="13"/>
        <v>1</v>
      </c>
      <c r="F127" t="str">
        <f>T("182.90")</f>
        <v>182.90</v>
      </c>
      <c r="H127" t="s">
        <v>31877</v>
      </c>
    </row>
    <row r="128" spans="1:8" x14ac:dyDescent="0.25">
      <c r="A128" t="s">
        <v>31878</v>
      </c>
      <c r="B128" t="str">
        <f>T("63")</f>
        <v>63</v>
      </c>
      <c r="C128" t="s">
        <v>13826</v>
      </c>
      <c r="D128" t="str">
        <f>T("1975")</f>
        <v>1975</v>
      </c>
      <c r="E128" t="str">
        <f t="shared" si="13"/>
        <v>1</v>
      </c>
      <c r="F128" t="str">
        <f>T("182.90")</f>
        <v>182.90</v>
      </c>
      <c r="H128" t="s">
        <v>31877</v>
      </c>
    </row>
    <row r="129" spans="1:8" x14ac:dyDescent="0.25">
      <c r="A129" t="s">
        <v>31879</v>
      </c>
      <c r="B129" t="str">
        <f>T("68")</f>
        <v>68</v>
      </c>
      <c r="C129" t="s">
        <v>13905</v>
      </c>
      <c r="D129" t="str">
        <f>T("1975")</f>
        <v>1975</v>
      </c>
      <c r="E129" t="str">
        <f t="shared" si="13"/>
        <v>1</v>
      </c>
      <c r="F129" t="str">
        <f>T("186.1557")</f>
        <v>186.1557</v>
      </c>
      <c r="H129" t="s">
        <v>31880</v>
      </c>
    </row>
    <row r="130" spans="1:8" x14ac:dyDescent="0.25">
      <c r="A130" t="s">
        <v>31881</v>
      </c>
      <c r="B130" t="str">
        <f>T("66")</f>
        <v>66</v>
      </c>
      <c r="C130" t="s">
        <v>13922</v>
      </c>
      <c r="D130" t="str">
        <f>T("1975")</f>
        <v>1975</v>
      </c>
      <c r="E130" t="str">
        <f t="shared" si="13"/>
        <v>1</v>
      </c>
      <c r="F130" t="str">
        <f>T("186.1551")</f>
        <v>186.1551</v>
      </c>
      <c r="H130" t="s">
        <v>31882</v>
      </c>
    </row>
    <row r="131" spans="1:8" x14ac:dyDescent="0.25">
      <c r="A131" t="s">
        <v>31883</v>
      </c>
      <c r="B131" t="str">
        <f>T("69")</f>
        <v>69</v>
      </c>
      <c r="C131" t="s">
        <v>8682</v>
      </c>
      <c r="D131" t="str">
        <f>T("1976")</f>
        <v>1976</v>
      </c>
      <c r="E131" t="str">
        <f t="shared" ref="E131:E137" si="14">T("2")</f>
        <v>2</v>
      </c>
      <c r="F131" t="str">
        <f>T("184.1854")</f>
        <v>184.1854</v>
      </c>
      <c r="H131" t="s">
        <v>31884</v>
      </c>
    </row>
    <row r="132" spans="1:8" x14ac:dyDescent="0.25">
      <c r="A132" t="s">
        <v>31885</v>
      </c>
      <c r="B132" t="str">
        <f>T("23")</f>
        <v>23</v>
      </c>
      <c r="C132" t="s">
        <v>14057</v>
      </c>
      <c r="D132" t="str">
        <f t="shared" ref="D132:D141" si="15">T("1973")</f>
        <v>1973</v>
      </c>
      <c r="E132" t="str">
        <f t="shared" si="14"/>
        <v>2</v>
      </c>
      <c r="F132" t="str">
        <f>T("184.1115")</f>
        <v>184.1115</v>
      </c>
      <c r="H132" t="s">
        <v>31886</v>
      </c>
    </row>
    <row r="133" spans="1:8" x14ac:dyDescent="0.25">
      <c r="A133" t="s">
        <v>31887</v>
      </c>
      <c r="B133" t="str">
        <f>T("24")</f>
        <v>24</v>
      </c>
      <c r="C133" t="s">
        <v>14121</v>
      </c>
      <c r="D133" t="str">
        <f t="shared" si="15"/>
        <v>1973</v>
      </c>
      <c r="E133" t="str">
        <f t="shared" si="14"/>
        <v>2</v>
      </c>
      <c r="F133" t="str">
        <f>T("184.1133")</f>
        <v>184.1133</v>
      </c>
      <c r="H133" t="s">
        <v>31888</v>
      </c>
    </row>
    <row r="134" spans="1:8" x14ac:dyDescent="0.25">
      <c r="A134" t="s">
        <v>31889</v>
      </c>
      <c r="B134" t="str">
        <f>T("24")</f>
        <v>24</v>
      </c>
      <c r="C134" t="s">
        <v>14122</v>
      </c>
      <c r="D134" t="str">
        <f t="shared" si="15"/>
        <v>1973</v>
      </c>
      <c r="E134" t="str">
        <f t="shared" si="14"/>
        <v>2</v>
      </c>
      <c r="F134" t="str">
        <f>T("184.1187")</f>
        <v>184.1187</v>
      </c>
      <c r="H134" t="s">
        <v>31888</v>
      </c>
    </row>
    <row r="135" spans="1:8" x14ac:dyDescent="0.25">
      <c r="A135" t="s">
        <v>31890</v>
      </c>
      <c r="B135" t="str">
        <f>T("24")</f>
        <v>24</v>
      </c>
      <c r="C135" t="s">
        <v>14123</v>
      </c>
      <c r="D135" t="str">
        <f t="shared" si="15"/>
        <v>1973</v>
      </c>
      <c r="E135" t="str">
        <f t="shared" si="14"/>
        <v>2</v>
      </c>
      <c r="F135" t="str">
        <f>T("184.1610")</f>
        <v>184.1610</v>
      </c>
      <c r="H135" t="s">
        <v>31888</v>
      </c>
    </row>
    <row r="136" spans="1:8" x14ac:dyDescent="0.25">
      <c r="A136" t="s">
        <v>31891</v>
      </c>
      <c r="B136" t="str">
        <f>T("24")</f>
        <v>24</v>
      </c>
      <c r="C136" t="s">
        <v>14124</v>
      </c>
      <c r="D136" t="str">
        <f t="shared" si="15"/>
        <v>1973</v>
      </c>
      <c r="E136" t="str">
        <f t="shared" si="14"/>
        <v>2</v>
      </c>
      <c r="H136" t="s">
        <v>31888</v>
      </c>
    </row>
    <row r="137" spans="1:8" x14ac:dyDescent="0.25">
      <c r="A137" t="s">
        <v>31892</v>
      </c>
      <c r="B137" t="str">
        <f>T("24")</f>
        <v>24</v>
      </c>
      <c r="C137" t="s">
        <v>14125</v>
      </c>
      <c r="D137" t="str">
        <f t="shared" si="15"/>
        <v>1973</v>
      </c>
      <c r="E137" t="str">
        <f t="shared" si="14"/>
        <v>2</v>
      </c>
      <c r="F137" t="str">
        <f>T("184.1724")</f>
        <v>184.1724</v>
      </c>
      <c r="H137" t="s">
        <v>31888</v>
      </c>
    </row>
    <row r="138" spans="1:8" x14ac:dyDescent="0.25">
      <c r="A138" t="s">
        <v>31893</v>
      </c>
      <c r="B138" t="str">
        <f>T("27")</f>
        <v>27</v>
      </c>
      <c r="C138" t="s">
        <v>8468</v>
      </c>
      <c r="D138" t="str">
        <f t="shared" si="15"/>
        <v>1973</v>
      </c>
      <c r="E138" t="str">
        <f t="shared" ref="E138:E147" si="16">T("1")</f>
        <v>1</v>
      </c>
      <c r="F138" t="str">
        <f>T("184.1666")</f>
        <v>184.1666</v>
      </c>
      <c r="H138" t="s">
        <v>31894</v>
      </c>
    </row>
    <row r="139" spans="1:8" x14ac:dyDescent="0.25">
      <c r="A139" t="s">
        <v>31895</v>
      </c>
      <c r="B139" t="str">
        <f>T("27")</f>
        <v>27</v>
      </c>
      <c r="C139" t="s">
        <v>12140</v>
      </c>
      <c r="D139" t="str">
        <f t="shared" si="15"/>
        <v>1973</v>
      </c>
      <c r="E139" t="str">
        <f t="shared" si="16"/>
        <v>1</v>
      </c>
      <c r="F139" t="str">
        <f>T("172.856")</f>
        <v>172.856</v>
      </c>
      <c r="H139" t="s">
        <v>31894</v>
      </c>
    </row>
    <row r="140" spans="1:8" x14ac:dyDescent="0.25">
      <c r="A140" t="s">
        <v>31896</v>
      </c>
      <c r="B140" t="str">
        <f>T("38")</f>
        <v>38</v>
      </c>
      <c r="C140" t="s">
        <v>31897</v>
      </c>
      <c r="D140" t="str">
        <f t="shared" si="15"/>
        <v>1973</v>
      </c>
      <c r="E140" t="str">
        <f t="shared" si="16"/>
        <v>1</v>
      </c>
      <c r="F140" t="str">
        <f>T("184.1120")</f>
        <v>184.1120</v>
      </c>
      <c r="H140" t="s">
        <v>31898</v>
      </c>
    </row>
    <row r="141" spans="1:8" x14ac:dyDescent="0.25">
      <c r="A141" t="s">
        <v>31899</v>
      </c>
      <c r="B141" t="str">
        <f>T("38")</f>
        <v>38</v>
      </c>
      <c r="C141" t="s">
        <v>14298</v>
      </c>
      <c r="D141" t="str">
        <f t="shared" si="15"/>
        <v>1973</v>
      </c>
      <c r="E141" t="str">
        <f t="shared" si="16"/>
        <v>1</v>
      </c>
      <c r="F141" t="str">
        <f>T("184.1121")</f>
        <v>184.1121</v>
      </c>
      <c r="H141" t="s">
        <v>31898</v>
      </c>
    </row>
    <row r="142" spans="1:8" x14ac:dyDescent="0.25">
      <c r="A142" t="s">
        <v>31900</v>
      </c>
      <c r="B142" t="str">
        <f>T("74")</f>
        <v>74</v>
      </c>
      <c r="C142" t="s">
        <v>12813</v>
      </c>
      <c r="D142" t="str">
        <f t="shared" ref="D142:D152" si="17">T("1976")</f>
        <v>1976</v>
      </c>
      <c r="E142" t="str">
        <f t="shared" si="16"/>
        <v>1</v>
      </c>
      <c r="F142" t="str">
        <f>T("181.29")</f>
        <v>181.29</v>
      </c>
      <c r="H142" t="s">
        <v>31901</v>
      </c>
    </row>
    <row r="143" spans="1:8" x14ac:dyDescent="0.25">
      <c r="A143" t="s">
        <v>31902</v>
      </c>
      <c r="B143" t="str">
        <f>T("74")</f>
        <v>74</v>
      </c>
      <c r="C143" t="s">
        <v>12115</v>
      </c>
      <c r="D143" t="str">
        <f t="shared" si="17"/>
        <v>1976</v>
      </c>
      <c r="E143" t="str">
        <f t="shared" si="16"/>
        <v>1</v>
      </c>
      <c r="H143" t="s">
        <v>31901</v>
      </c>
    </row>
    <row r="144" spans="1:8" x14ac:dyDescent="0.25">
      <c r="A144" t="s">
        <v>31903</v>
      </c>
      <c r="B144" t="str">
        <f>T("74")</f>
        <v>74</v>
      </c>
      <c r="C144" t="s">
        <v>14252</v>
      </c>
      <c r="D144" t="str">
        <f t="shared" si="17"/>
        <v>1976</v>
      </c>
      <c r="E144" t="str">
        <f t="shared" si="16"/>
        <v>1</v>
      </c>
      <c r="F144" t="str">
        <f>T("181.29")</f>
        <v>181.29</v>
      </c>
      <c r="H144" t="s">
        <v>31901</v>
      </c>
    </row>
    <row r="145" spans="1:8" x14ac:dyDescent="0.25">
      <c r="A145" t="s">
        <v>31904</v>
      </c>
      <c r="B145" t="str">
        <f>T("74")</f>
        <v>74</v>
      </c>
      <c r="C145" t="s">
        <v>12112</v>
      </c>
      <c r="D145" t="str">
        <f t="shared" si="17"/>
        <v>1976</v>
      </c>
      <c r="E145" t="str">
        <f t="shared" si="16"/>
        <v>1</v>
      </c>
      <c r="H145" t="s">
        <v>31901</v>
      </c>
    </row>
    <row r="146" spans="1:8" x14ac:dyDescent="0.25">
      <c r="A146" t="s">
        <v>31905</v>
      </c>
      <c r="B146" t="str">
        <f>T("85")</f>
        <v>85</v>
      </c>
      <c r="C146" t="s">
        <v>12097</v>
      </c>
      <c r="D146" t="str">
        <f t="shared" si="17"/>
        <v>1976</v>
      </c>
      <c r="E146" t="str">
        <f t="shared" si="16"/>
        <v>1</v>
      </c>
      <c r="F146" t="str">
        <f>T("184.1631")</f>
        <v>184.1631</v>
      </c>
      <c r="H146" t="s">
        <v>31906</v>
      </c>
    </row>
    <row r="147" spans="1:8" x14ac:dyDescent="0.25">
      <c r="A147" t="s">
        <v>31907</v>
      </c>
      <c r="B147" t="str">
        <f>T("85")</f>
        <v>85</v>
      </c>
      <c r="C147" t="s">
        <v>12100</v>
      </c>
      <c r="D147" t="str">
        <f t="shared" si="17"/>
        <v>1976</v>
      </c>
      <c r="E147" t="str">
        <f t="shared" si="16"/>
        <v>1</v>
      </c>
      <c r="F147" t="str">
        <f>T("184.1763")</f>
        <v>184.1763</v>
      </c>
      <c r="H147" t="s">
        <v>31906</v>
      </c>
    </row>
    <row r="148" spans="1:8" x14ac:dyDescent="0.25">
      <c r="A148" t="s">
        <v>31908</v>
      </c>
      <c r="B148" t="str">
        <f>T("15")</f>
        <v>15</v>
      </c>
      <c r="C148" t="s">
        <v>12353</v>
      </c>
      <c r="D148" t="str">
        <f t="shared" si="17"/>
        <v>1976</v>
      </c>
      <c r="E148" t="str">
        <f>T("2")</f>
        <v>2</v>
      </c>
      <c r="F148" t="str">
        <f>T("182.3637")</f>
        <v>182.3637</v>
      </c>
      <c r="H148" t="s">
        <v>31909</v>
      </c>
    </row>
    <row r="149" spans="1:8" x14ac:dyDescent="0.25">
      <c r="A149" t="s">
        <v>31910</v>
      </c>
      <c r="B149" t="str">
        <f>T("15")</f>
        <v>15</v>
      </c>
      <c r="C149" t="s">
        <v>13766</v>
      </c>
      <c r="D149" t="str">
        <f t="shared" si="17"/>
        <v>1976</v>
      </c>
      <c r="E149" t="str">
        <f>T("2")</f>
        <v>2</v>
      </c>
      <c r="F149" t="str">
        <f>T("182.3739")</f>
        <v>182.3739</v>
      </c>
      <c r="H149" t="s">
        <v>31909</v>
      </c>
    </row>
    <row r="150" spans="1:8" x14ac:dyDescent="0.25">
      <c r="A150" t="s">
        <v>31911</v>
      </c>
      <c r="B150" t="str">
        <f>T("15")</f>
        <v>15</v>
      </c>
      <c r="C150" t="s">
        <v>13780</v>
      </c>
      <c r="D150" t="str">
        <f t="shared" si="17"/>
        <v>1976</v>
      </c>
      <c r="E150" t="str">
        <f>T("2")</f>
        <v>2</v>
      </c>
      <c r="F150" t="str">
        <f>T("182.3766")</f>
        <v>182.3766</v>
      </c>
      <c r="H150" t="s">
        <v>31909</v>
      </c>
    </row>
    <row r="151" spans="1:8" x14ac:dyDescent="0.25">
      <c r="A151" t="s">
        <v>31912</v>
      </c>
      <c r="B151" t="str">
        <f>T("15")</f>
        <v>15</v>
      </c>
      <c r="C151" t="s">
        <v>13797</v>
      </c>
      <c r="D151" t="str">
        <f t="shared" si="17"/>
        <v>1976</v>
      </c>
      <c r="E151" t="str">
        <f>T("2")</f>
        <v>2</v>
      </c>
      <c r="F151" t="str">
        <f>T("182.3798")</f>
        <v>182.3798</v>
      </c>
      <c r="H151" t="s">
        <v>31909</v>
      </c>
    </row>
    <row r="152" spans="1:8" x14ac:dyDescent="0.25">
      <c r="A152" t="s">
        <v>31913</v>
      </c>
      <c r="B152" t="str">
        <f>T("15")</f>
        <v>15</v>
      </c>
      <c r="C152" t="s">
        <v>11748</v>
      </c>
      <c r="D152" t="str">
        <f t="shared" si="17"/>
        <v>1976</v>
      </c>
      <c r="E152" t="str">
        <f>T("2")</f>
        <v>2</v>
      </c>
      <c r="F152" t="str">
        <f>T("182.3862")</f>
        <v>182.3862</v>
      </c>
      <c r="H152" t="s">
        <v>31909</v>
      </c>
    </row>
    <row r="153" spans="1:8" x14ac:dyDescent="0.25">
      <c r="A153" t="s">
        <v>31914</v>
      </c>
      <c r="B153" t="str">
        <f t="shared" ref="B153:B160" si="18">T("60")</f>
        <v>60</v>
      </c>
      <c r="C153" t="s">
        <v>13833</v>
      </c>
      <c r="D153" t="str">
        <f t="shared" ref="D153:D160" si="19">T("1979")</f>
        <v>1979</v>
      </c>
      <c r="E153" t="str">
        <f t="shared" ref="E153:E165" si="20">T("1")</f>
        <v>1</v>
      </c>
      <c r="F153" t="str">
        <f>T("184.1434")</f>
        <v>184.1434</v>
      </c>
      <c r="H153" t="s">
        <v>31915</v>
      </c>
    </row>
    <row r="154" spans="1:8" x14ac:dyDescent="0.25">
      <c r="A154" t="s">
        <v>31916</v>
      </c>
      <c r="B154" t="str">
        <f t="shared" si="18"/>
        <v>60</v>
      </c>
      <c r="C154" t="s">
        <v>13087</v>
      </c>
      <c r="D154" t="str">
        <f t="shared" si="19"/>
        <v>1979</v>
      </c>
      <c r="E154" t="str">
        <f t="shared" si="20"/>
        <v>1</v>
      </c>
      <c r="F154" t="str">
        <f>T("184.1425")</f>
        <v>184.1425</v>
      </c>
      <c r="H154" t="s">
        <v>31915</v>
      </c>
    </row>
    <row r="155" spans="1:8" x14ac:dyDescent="0.25">
      <c r="A155" t="s">
        <v>31917</v>
      </c>
      <c r="B155" t="str">
        <f t="shared" si="18"/>
        <v>60</v>
      </c>
      <c r="C155" t="s">
        <v>13849</v>
      </c>
      <c r="D155" t="str">
        <f t="shared" si="19"/>
        <v>1979</v>
      </c>
      <c r="E155" t="str">
        <f t="shared" si="20"/>
        <v>1</v>
      </c>
      <c r="F155" t="str">
        <f>T("184.1426")</f>
        <v>184.1426</v>
      </c>
      <c r="H155" t="s">
        <v>31915</v>
      </c>
    </row>
    <row r="156" spans="1:8" x14ac:dyDescent="0.25">
      <c r="A156" t="s">
        <v>31918</v>
      </c>
      <c r="B156" t="str">
        <f t="shared" si="18"/>
        <v>60</v>
      </c>
      <c r="C156" t="s">
        <v>12095</v>
      </c>
      <c r="D156" t="str">
        <f t="shared" si="19"/>
        <v>1979</v>
      </c>
      <c r="E156" t="str">
        <f t="shared" si="20"/>
        <v>1</v>
      </c>
      <c r="F156" t="str">
        <f>T("184.1428")</f>
        <v>184.1428</v>
      </c>
      <c r="H156" t="s">
        <v>31915</v>
      </c>
    </row>
    <row r="157" spans="1:8" x14ac:dyDescent="0.25">
      <c r="A157" t="s">
        <v>31919</v>
      </c>
      <c r="B157" t="str">
        <f t="shared" si="18"/>
        <v>60</v>
      </c>
      <c r="C157" t="s">
        <v>12096</v>
      </c>
      <c r="D157" t="str">
        <f t="shared" si="19"/>
        <v>1979</v>
      </c>
      <c r="E157" t="str">
        <f t="shared" si="20"/>
        <v>1</v>
      </c>
      <c r="F157" t="str">
        <f>T("184.1431")</f>
        <v>184.1431</v>
      </c>
      <c r="H157" t="s">
        <v>31915</v>
      </c>
    </row>
    <row r="158" spans="1:8" x14ac:dyDescent="0.25">
      <c r="A158" t="s">
        <v>31920</v>
      </c>
      <c r="B158" t="str">
        <f t="shared" si="18"/>
        <v>60</v>
      </c>
      <c r="C158" t="s">
        <v>13233</v>
      </c>
      <c r="D158" t="str">
        <f t="shared" si="19"/>
        <v>1979</v>
      </c>
      <c r="E158" t="str">
        <f t="shared" si="20"/>
        <v>1</v>
      </c>
      <c r="F158" t="str">
        <f>T("184.1440")</f>
        <v>184.1440</v>
      </c>
      <c r="H158" t="s">
        <v>31915</v>
      </c>
    </row>
    <row r="159" spans="1:8" x14ac:dyDescent="0.25">
      <c r="A159" t="s">
        <v>31921</v>
      </c>
      <c r="B159" t="str">
        <f t="shared" si="18"/>
        <v>60</v>
      </c>
      <c r="C159" t="s">
        <v>11800</v>
      </c>
      <c r="D159" t="str">
        <f t="shared" si="19"/>
        <v>1979</v>
      </c>
      <c r="E159" t="str">
        <f t="shared" si="20"/>
        <v>1</v>
      </c>
      <c r="F159" t="str">
        <f>T("184.1443")</f>
        <v>184.1443</v>
      </c>
      <c r="H159" t="s">
        <v>31915</v>
      </c>
    </row>
    <row r="160" spans="1:8" x14ac:dyDescent="0.25">
      <c r="A160" t="s">
        <v>31922</v>
      </c>
      <c r="B160" t="str">
        <f t="shared" si="18"/>
        <v>60</v>
      </c>
      <c r="C160" t="s">
        <v>13799</v>
      </c>
      <c r="D160" t="str">
        <f t="shared" si="19"/>
        <v>1979</v>
      </c>
      <c r="E160" t="str">
        <f t="shared" si="20"/>
        <v>1</v>
      </c>
      <c r="F160" t="str">
        <f>T("184.1434")</f>
        <v>184.1434</v>
      </c>
      <c r="H160" t="s">
        <v>31915</v>
      </c>
    </row>
    <row r="161" spans="1:8" x14ac:dyDescent="0.25">
      <c r="A161" t="s">
        <v>31923</v>
      </c>
      <c r="B161" t="str">
        <f>T("80")</f>
        <v>80</v>
      </c>
      <c r="C161" t="s">
        <v>8542</v>
      </c>
      <c r="D161" t="str">
        <f>T("1976")</f>
        <v>1976</v>
      </c>
      <c r="E161" t="str">
        <f t="shared" si="20"/>
        <v>1</v>
      </c>
      <c r="F161" t="str">
        <f>T("184.1009")</f>
        <v>184.1009</v>
      </c>
      <c r="H161" t="s">
        <v>31924</v>
      </c>
    </row>
    <row r="162" spans="1:8" x14ac:dyDescent="0.25">
      <c r="A162" t="s">
        <v>31925</v>
      </c>
      <c r="B162" t="str">
        <f>T("70")</f>
        <v>70</v>
      </c>
      <c r="C162" t="s">
        <v>13929</v>
      </c>
      <c r="D162" t="str">
        <f>T("1976")</f>
        <v>1976</v>
      </c>
      <c r="E162" t="str">
        <f t="shared" si="20"/>
        <v>1</v>
      </c>
      <c r="H162" t="s">
        <v>31926</v>
      </c>
    </row>
    <row r="163" spans="1:8" x14ac:dyDescent="0.25">
      <c r="A163" t="s">
        <v>31927</v>
      </c>
      <c r="B163" t="str">
        <f>T("71")</f>
        <v>71</v>
      </c>
      <c r="C163" t="s">
        <v>11941</v>
      </c>
      <c r="D163" t="str">
        <f>T("1976")</f>
        <v>1976</v>
      </c>
      <c r="E163" t="str">
        <f t="shared" si="20"/>
        <v>1</v>
      </c>
      <c r="F163" t="str">
        <f>T("184.1295")</f>
        <v>184.1295</v>
      </c>
      <c r="H163" t="s">
        <v>31928</v>
      </c>
    </row>
    <row r="164" spans="1:8" x14ac:dyDescent="0.25">
      <c r="A164" t="s">
        <v>31929</v>
      </c>
      <c r="B164" t="str">
        <f>T("71")</f>
        <v>71</v>
      </c>
      <c r="C164" t="s">
        <v>13420</v>
      </c>
      <c r="D164" t="str">
        <f>T("1976")</f>
        <v>1976</v>
      </c>
      <c r="E164" t="str">
        <f t="shared" si="20"/>
        <v>1</v>
      </c>
      <c r="F164" t="str">
        <f>T("186.1316")</f>
        <v>186.1316</v>
      </c>
      <c r="H164" t="s">
        <v>31928</v>
      </c>
    </row>
    <row r="165" spans="1:8" x14ac:dyDescent="0.25">
      <c r="A165" t="s">
        <v>31930</v>
      </c>
      <c r="B165" t="str">
        <f>T("71")</f>
        <v>71</v>
      </c>
      <c r="C165" t="s">
        <v>12257</v>
      </c>
      <c r="D165" t="str">
        <f>T("1976")</f>
        <v>1976</v>
      </c>
      <c r="E165" t="str">
        <f t="shared" si="20"/>
        <v>1</v>
      </c>
      <c r="F165" t="str">
        <f>T("186.1756")</f>
        <v>186.1756</v>
      </c>
      <c r="H165" t="s">
        <v>31928</v>
      </c>
    </row>
    <row r="166" spans="1:8" x14ac:dyDescent="0.25">
      <c r="A166" t="s">
        <v>31931</v>
      </c>
      <c r="B166" t="str">
        <f>T("6")</f>
        <v>6</v>
      </c>
      <c r="C166" t="s">
        <v>11770</v>
      </c>
      <c r="D166" t="str">
        <f t="shared" ref="D166:D173" si="21">T("1973")</f>
        <v>1973</v>
      </c>
      <c r="E166" t="str">
        <f>T("3")</f>
        <v>3</v>
      </c>
      <c r="F166" t="str">
        <f>T("172.620")</f>
        <v>172.620</v>
      </c>
      <c r="H166" t="s">
        <v>31932</v>
      </c>
    </row>
    <row r="167" spans="1:8" x14ac:dyDescent="0.25">
      <c r="A167" t="s">
        <v>31933</v>
      </c>
      <c r="B167" t="str">
        <f>T("18")</f>
        <v>18</v>
      </c>
      <c r="C167" t="s">
        <v>31934</v>
      </c>
      <c r="D167" t="str">
        <f t="shared" si="21"/>
        <v>1973</v>
      </c>
      <c r="E167" t="str">
        <f>T("3")</f>
        <v>3</v>
      </c>
      <c r="F167" t="str">
        <f>T("182.10")</f>
        <v>182.10</v>
      </c>
      <c r="H167" t="s">
        <v>31935</v>
      </c>
    </row>
    <row r="168" spans="1:8" x14ac:dyDescent="0.25">
      <c r="A168" t="s">
        <v>31936</v>
      </c>
      <c r="B168" t="str">
        <f>T("21")</f>
        <v>21</v>
      </c>
      <c r="C168" t="s">
        <v>13236</v>
      </c>
      <c r="D168" t="str">
        <f t="shared" si="21"/>
        <v>1973</v>
      </c>
      <c r="E168" t="str">
        <f>T("2")</f>
        <v>2</v>
      </c>
      <c r="H168" t="s">
        <v>31937</v>
      </c>
    </row>
    <row r="169" spans="1:8" x14ac:dyDescent="0.25">
      <c r="A169" t="s">
        <v>31938</v>
      </c>
      <c r="B169" t="str">
        <f>T("21")</f>
        <v>21</v>
      </c>
      <c r="C169" t="s">
        <v>13012</v>
      </c>
      <c r="D169" t="str">
        <f t="shared" si="21"/>
        <v>1973</v>
      </c>
      <c r="E169" t="str">
        <f>T("2")</f>
        <v>2</v>
      </c>
      <c r="H169" t="s">
        <v>31937</v>
      </c>
    </row>
    <row r="170" spans="1:8" x14ac:dyDescent="0.25">
      <c r="A170" t="s">
        <v>31939</v>
      </c>
      <c r="B170" t="str">
        <f>T("21")</f>
        <v>21</v>
      </c>
      <c r="C170" t="s">
        <v>13768</v>
      </c>
      <c r="D170" t="str">
        <f t="shared" si="21"/>
        <v>1973</v>
      </c>
      <c r="E170" t="str">
        <f>T("2")</f>
        <v>2</v>
      </c>
      <c r="F170" t="str">
        <f>T("182.8985")</f>
        <v>182.8985</v>
      </c>
      <c r="H170" t="s">
        <v>31937</v>
      </c>
    </row>
    <row r="171" spans="1:8" x14ac:dyDescent="0.25">
      <c r="A171" t="s">
        <v>31940</v>
      </c>
      <c r="B171" t="str">
        <f>T("21")</f>
        <v>21</v>
      </c>
      <c r="C171" t="s">
        <v>12105</v>
      </c>
      <c r="D171" t="str">
        <f t="shared" si="21"/>
        <v>1973</v>
      </c>
      <c r="E171" t="str">
        <f>T("2")</f>
        <v>2</v>
      </c>
      <c r="F171" t="str">
        <f>T("182.8991")</f>
        <v>182.8991</v>
      </c>
      <c r="H171" t="s">
        <v>31937</v>
      </c>
    </row>
    <row r="172" spans="1:8" x14ac:dyDescent="0.25">
      <c r="A172" t="s">
        <v>31941</v>
      </c>
      <c r="B172" t="str">
        <f>T("21")</f>
        <v>21</v>
      </c>
      <c r="C172" t="s">
        <v>13732</v>
      </c>
      <c r="D172" t="str">
        <f t="shared" si="21"/>
        <v>1973</v>
      </c>
      <c r="E172" t="str">
        <f>T("2")</f>
        <v>2</v>
      </c>
      <c r="F172" t="str">
        <f>T("182.8997")</f>
        <v>182.8997</v>
      </c>
      <c r="H172" t="s">
        <v>31937</v>
      </c>
    </row>
    <row r="173" spans="1:8" x14ac:dyDescent="0.25">
      <c r="A173" t="s">
        <v>31942</v>
      </c>
      <c r="B173" t="str">
        <f>T("20")</f>
        <v>20</v>
      </c>
      <c r="C173" t="s">
        <v>13937</v>
      </c>
      <c r="D173" t="str">
        <f t="shared" si="21"/>
        <v>1973</v>
      </c>
      <c r="E173" t="str">
        <f t="shared" ref="E173:E194" si="22">T("1")</f>
        <v>1</v>
      </c>
      <c r="F173" t="str">
        <f>T("182.1235")</f>
        <v>182.1235</v>
      </c>
      <c r="H173" t="s">
        <v>31943</v>
      </c>
    </row>
    <row r="174" spans="1:8" x14ac:dyDescent="0.25">
      <c r="A174" t="s">
        <v>31944</v>
      </c>
      <c r="B174" t="str">
        <f>T("91")</f>
        <v>91</v>
      </c>
      <c r="C174" t="s">
        <v>13356</v>
      </c>
      <c r="D174" t="str">
        <f>T("1976")</f>
        <v>1976</v>
      </c>
      <c r="E174" t="str">
        <f t="shared" si="22"/>
        <v>1</v>
      </c>
      <c r="F174" t="str">
        <f>T("182.70")</f>
        <v>182.70</v>
      </c>
      <c r="H174" t="s">
        <v>31945</v>
      </c>
    </row>
    <row r="175" spans="1:8" x14ac:dyDescent="0.25">
      <c r="A175" t="s">
        <v>31946</v>
      </c>
      <c r="B175" t="str">
        <f>T("91")</f>
        <v>91</v>
      </c>
      <c r="C175" t="s">
        <v>13924</v>
      </c>
      <c r="D175" t="str">
        <f>T("1976")</f>
        <v>1976</v>
      </c>
      <c r="E175" t="str">
        <f t="shared" si="22"/>
        <v>1</v>
      </c>
      <c r="F175" t="str">
        <f>T("182.70")</f>
        <v>182.70</v>
      </c>
      <c r="H175" t="s">
        <v>31945</v>
      </c>
    </row>
    <row r="176" spans="1:8" x14ac:dyDescent="0.25">
      <c r="A176" t="s">
        <v>31947</v>
      </c>
      <c r="B176" t="str">
        <f>T("77")</f>
        <v>77</v>
      </c>
      <c r="C176" t="s">
        <v>14056</v>
      </c>
      <c r="D176" t="str">
        <f>T("1977")</f>
        <v>1977</v>
      </c>
      <c r="E176" t="str">
        <f t="shared" si="22"/>
        <v>1</v>
      </c>
      <c r="F176" t="str">
        <f>T("184.1585")</f>
        <v>184.1585</v>
      </c>
      <c r="H176" t="s">
        <v>31948</v>
      </c>
    </row>
    <row r="177" spans="1:8" x14ac:dyDescent="0.25">
      <c r="A177" t="s">
        <v>31949</v>
      </c>
      <c r="B177" t="str">
        <f>T("64")</f>
        <v>64</v>
      </c>
      <c r="C177" t="s">
        <v>14044</v>
      </c>
      <c r="D177" t="str">
        <f>T("1975")</f>
        <v>1975</v>
      </c>
      <c r="E177" t="str">
        <f t="shared" si="22"/>
        <v>1</v>
      </c>
      <c r="H177" t="s">
        <v>31950</v>
      </c>
    </row>
    <row r="178" spans="1:8" x14ac:dyDescent="0.25">
      <c r="A178" t="s">
        <v>31951</v>
      </c>
      <c r="B178" t="str">
        <f>T("65")</f>
        <v>65</v>
      </c>
      <c r="C178" t="s">
        <v>13898</v>
      </c>
      <c r="D178" t="str">
        <f>T("1975")</f>
        <v>1975</v>
      </c>
      <c r="E178" t="str">
        <f t="shared" si="22"/>
        <v>1</v>
      </c>
      <c r="H178" t="s">
        <v>31952</v>
      </c>
    </row>
    <row r="179" spans="1:8" x14ac:dyDescent="0.25">
      <c r="A179" t="s">
        <v>31953</v>
      </c>
      <c r="B179" t="str">
        <f>T("65")</f>
        <v>65</v>
      </c>
      <c r="C179" t="s">
        <v>8687</v>
      </c>
      <c r="D179" t="str">
        <f>T("1975")</f>
        <v>1975</v>
      </c>
      <c r="E179" t="str">
        <f t="shared" si="22"/>
        <v>1</v>
      </c>
      <c r="F179" t="str">
        <f>T("184.1065")</f>
        <v>184.1065</v>
      </c>
      <c r="H179" t="s">
        <v>31952</v>
      </c>
    </row>
    <row r="180" spans="1:8" x14ac:dyDescent="0.25">
      <c r="A180" t="s">
        <v>31954</v>
      </c>
      <c r="B180" t="str">
        <f>T("65")</f>
        <v>65</v>
      </c>
      <c r="C180" t="s">
        <v>8754</v>
      </c>
      <c r="D180" t="str">
        <f>T("1975")</f>
        <v>1975</v>
      </c>
      <c r="E180" t="str">
        <f t="shared" si="22"/>
        <v>1</v>
      </c>
      <c r="H180" t="s">
        <v>31952</v>
      </c>
    </row>
    <row r="181" spans="1:8" x14ac:dyDescent="0.25">
      <c r="A181" t="s">
        <v>31955</v>
      </c>
      <c r="B181" t="str">
        <f>T("65")</f>
        <v>65</v>
      </c>
      <c r="C181" t="s">
        <v>11757</v>
      </c>
      <c r="D181" t="str">
        <f>T("1975")</f>
        <v>1975</v>
      </c>
      <c r="E181" t="str">
        <f t="shared" si="22"/>
        <v>1</v>
      </c>
      <c r="H181" t="s">
        <v>31952</v>
      </c>
    </row>
    <row r="182" spans="1:8" x14ac:dyDescent="0.25">
      <c r="A182" t="s">
        <v>31956</v>
      </c>
      <c r="B182" t="str">
        <f>T("73")</f>
        <v>73</v>
      </c>
      <c r="C182" t="s">
        <v>13853</v>
      </c>
      <c r="D182" t="str">
        <f t="shared" ref="D182:D190" si="23">T("1977")</f>
        <v>1977</v>
      </c>
      <c r="E182" t="str">
        <f t="shared" si="22"/>
        <v>1</v>
      </c>
      <c r="H182" t="s">
        <v>31957</v>
      </c>
    </row>
    <row r="183" spans="1:8" x14ac:dyDescent="0.25">
      <c r="A183" t="s">
        <v>31958</v>
      </c>
      <c r="B183" t="str">
        <f>T("73")</f>
        <v>73</v>
      </c>
      <c r="C183" t="s">
        <v>11812</v>
      </c>
      <c r="D183" t="str">
        <f t="shared" si="23"/>
        <v>1977</v>
      </c>
      <c r="E183" t="str">
        <f t="shared" si="22"/>
        <v>1</v>
      </c>
      <c r="F183" t="str">
        <f>T("184.1434")</f>
        <v>184.1434</v>
      </c>
      <c r="H183" t="s">
        <v>31957</v>
      </c>
    </row>
    <row r="184" spans="1:8" x14ac:dyDescent="0.25">
      <c r="A184" t="s">
        <v>31959</v>
      </c>
      <c r="B184" t="str">
        <f>T("73")</f>
        <v>73</v>
      </c>
      <c r="C184" t="s">
        <v>13835</v>
      </c>
      <c r="D184" t="str">
        <f t="shared" si="23"/>
        <v>1977</v>
      </c>
      <c r="E184" t="str">
        <f t="shared" si="22"/>
        <v>1</v>
      </c>
      <c r="H184" t="s">
        <v>31957</v>
      </c>
    </row>
    <row r="185" spans="1:8" x14ac:dyDescent="0.25">
      <c r="A185" t="s">
        <v>31960</v>
      </c>
      <c r="B185" t="str">
        <f>T("73")</f>
        <v>73</v>
      </c>
      <c r="C185" t="s">
        <v>13779</v>
      </c>
      <c r="D185" t="str">
        <f t="shared" si="23"/>
        <v>1977</v>
      </c>
      <c r="E185" t="str">
        <f t="shared" si="22"/>
        <v>1</v>
      </c>
      <c r="F185" t="str">
        <f>T("184.1764")</f>
        <v>184.1764</v>
      </c>
      <c r="H185" t="s">
        <v>31957</v>
      </c>
    </row>
    <row r="186" spans="1:8" x14ac:dyDescent="0.25">
      <c r="A186" t="s">
        <v>31961</v>
      </c>
      <c r="B186" t="str">
        <f>T("81")</f>
        <v>81</v>
      </c>
      <c r="C186" t="s">
        <v>13250</v>
      </c>
      <c r="D186" t="str">
        <f t="shared" si="23"/>
        <v>1977</v>
      </c>
      <c r="E186" t="str">
        <f t="shared" si="22"/>
        <v>1</v>
      </c>
      <c r="F186" t="str">
        <f>T("184.1588")</f>
        <v>184.1588</v>
      </c>
      <c r="H186" t="s">
        <v>31962</v>
      </c>
    </row>
    <row r="187" spans="1:8" x14ac:dyDescent="0.25">
      <c r="A187" t="s">
        <v>31963</v>
      </c>
      <c r="B187" t="str">
        <f>T("81")</f>
        <v>81</v>
      </c>
      <c r="C187" t="s">
        <v>14050</v>
      </c>
      <c r="D187" t="str">
        <f t="shared" si="23"/>
        <v>1977</v>
      </c>
      <c r="E187" t="str">
        <f t="shared" si="22"/>
        <v>1</v>
      </c>
      <c r="F187" t="str">
        <f>T("184.1588")</f>
        <v>184.1588</v>
      </c>
      <c r="H187" t="s">
        <v>31962</v>
      </c>
    </row>
    <row r="188" spans="1:8" x14ac:dyDescent="0.25">
      <c r="A188" t="s">
        <v>31964</v>
      </c>
      <c r="B188" t="str">
        <f>T("81")</f>
        <v>81</v>
      </c>
      <c r="C188" t="s">
        <v>31965</v>
      </c>
      <c r="D188" t="str">
        <f t="shared" si="23"/>
        <v>1977</v>
      </c>
      <c r="E188" t="str">
        <f t="shared" si="22"/>
        <v>1</v>
      </c>
      <c r="F188" t="str">
        <f>T("184.1588")</f>
        <v>184.1588</v>
      </c>
      <c r="H188" t="s">
        <v>31962</v>
      </c>
    </row>
    <row r="189" spans="1:8" x14ac:dyDescent="0.25">
      <c r="A189" t="s">
        <v>31966</v>
      </c>
      <c r="B189" t="str">
        <f>T("81")</f>
        <v>81</v>
      </c>
      <c r="C189" t="s">
        <v>14129</v>
      </c>
      <c r="D189" t="str">
        <f t="shared" si="23"/>
        <v>1977</v>
      </c>
      <c r="E189" t="str">
        <f t="shared" si="22"/>
        <v>1</v>
      </c>
      <c r="F189" t="str">
        <f>T("184.1588")</f>
        <v>184.1588</v>
      </c>
      <c r="H189" t="s">
        <v>31962</v>
      </c>
    </row>
    <row r="190" spans="1:8" x14ac:dyDescent="0.25">
      <c r="A190" t="s">
        <v>31967</v>
      </c>
      <c r="B190" t="str">
        <f>T("81")</f>
        <v>81</v>
      </c>
      <c r="C190" t="s">
        <v>14203</v>
      </c>
      <c r="D190" t="str">
        <f t="shared" si="23"/>
        <v>1977</v>
      </c>
      <c r="E190" t="str">
        <f t="shared" si="22"/>
        <v>1</v>
      </c>
      <c r="F190" t="str">
        <f>T("184.1588")</f>
        <v>184.1588</v>
      </c>
      <c r="H190" t="s">
        <v>31962</v>
      </c>
    </row>
    <row r="191" spans="1:8" x14ac:dyDescent="0.25">
      <c r="A191" t="s">
        <v>31968</v>
      </c>
      <c r="B191" t="str">
        <f t="shared" ref="B191:B196" si="24">T("25")</f>
        <v>25</v>
      </c>
      <c r="C191" t="s">
        <v>11771</v>
      </c>
      <c r="D191" t="str">
        <f t="shared" ref="D191:D196" si="25">T("1973")</f>
        <v>1973</v>
      </c>
      <c r="E191" t="str">
        <f t="shared" si="22"/>
        <v>1</v>
      </c>
      <c r="H191" t="s">
        <v>31969</v>
      </c>
    </row>
    <row r="192" spans="1:8" x14ac:dyDescent="0.25">
      <c r="A192" t="s">
        <v>31970</v>
      </c>
      <c r="B192" t="str">
        <f t="shared" si="24"/>
        <v>25</v>
      </c>
      <c r="C192" t="s">
        <v>14102</v>
      </c>
      <c r="D192" t="str">
        <f t="shared" si="25"/>
        <v>1973</v>
      </c>
      <c r="E192" t="str">
        <f t="shared" si="22"/>
        <v>1</v>
      </c>
      <c r="F192" t="str">
        <f>T("182.90")</f>
        <v>182.90</v>
      </c>
      <c r="H192" t="s">
        <v>31969</v>
      </c>
    </row>
    <row r="193" spans="1:8" x14ac:dyDescent="0.25">
      <c r="A193" t="s">
        <v>31971</v>
      </c>
      <c r="B193" t="str">
        <f t="shared" si="24"/>
        <v>25</v>
      </c>
      <c r="C193" t="s">
        <v>14107</v>
      </c>
      <c r="D193" t="str">
        <f t="shared" si="25"/>
        <v>1973</v>
      </c>
      <c r="E193" t="str">
        <f t="shared" si="22"/>
        <v>1</v>
      </c>
      <c r="F193" t="str">
        <f>T("182.90")</f>
        <v>182.90</v>
      </c>
      <c r="H193" t="s">
        <v>31969</v>
      </c>
    </row>
    <row r="194" spans="1:8" x14ac:dyDescent="0.25">
      <c r="A194" t="s">
        <v>31972</v>
      </c>
      <c r="B194" t="str">
        <f t="shared" si="24"/>
        <v>25</v>
      </c>
      <c r="C194" t="s">
        <v>14110</v>
      </c>
      <c r="D194" t="str">
        <f t="shared" si="25"/>
        <v>1973</v>
      </c>
      <c r="E194" t="str">
        <f t="shared" si="22"/>
        <v>1</v>
      </c>
      <c r="H194" t="s">
        <v>31969</v>
      </c>
    </row>
    <row r="195" spans="1:8" x14ac:dyDescent="0.25">
      <c r="A195" t="s">
        <v>31973</v>
      </c>
      <c r="B195" t="str">
        <f t="shared" si="24"/>
        <v>25</v>
      </c>
      <c r="C195" t="s">
        <v>14111</v>
      </c>
      <c r="D195" t="str">
        <f t="shared" si="25"/>
        <v>1973</v>
      </c>
      <c r="E195" t="str">
        <f>T("2")</f>
        <v>2</v>
      </c>
      <c r="F195" t="str">
        <f>T("182.1480")</f>
        <v>182.1480</v>
      </c>
      <c r="H195" t="s">
        <v>31969</v>
      </c>
    </row>
    <row r="196" spans="1:8" x14ac:dyDescent="0.25">
      <c r="A196" t="s">
        <v>31974</v>
      </c>
      <c r="B196" t="str">
        <f t="shared" si="24"/>
        <v>25</v>
      </c>
      <c r="C196" t="s">
        <v>14100</v>
      </c>
      <c r="D196" t="str">
        <f t="shared" si="25"/>
        <v>1973</v>
      </c>
      <c r="E196" t="str">
        <f>T("1")</f>
        <v>1</v>
      </c>
      <c r="F196" t="str">
        <f>T("182.1745")</f>
        <v>182.1745</v>
      </c>
      <c r="H196" t="s">
        <v>31969</v>
      </c>
    </row>
    <row r="197" spans="1:8" x14ac:dyDescent="0.25">
      <c r="A197" t="s">
        <v>31975</v>
      </c>
      <c r="B197" t="str">
        <f>T("76")</f>
        <v>76</v>
      </c>
      <c r="C197" t="s">
        <v>11788</v>
      </c>
      <c r="D197" t="str">
        <f t="shared" ref="D197:D220" si="26">T("1977")</f>
        <v>1977</v>
      </c>
      <c r="E197" t="str">
        <f>T("1")</f>
        <v>1</v>
      </c>
      <c r="F197" t="str">
        <f>T("184.1685")</f>
        <v>184.1685</v>
      </c>
      <c r="H197" t="s">
        <v>31976</v>
      </c>
    </row>
    <row r="198" spans="1:8" x14ac:dyDescent="0.25">
      <c r="A198" t="s">
        <v>31977</v>
      </c>
      <c r="B198" t="str">
        <f>T("48")</f>
        <v>48</v>
      </c>
      <c r="C198" t="s">
        <v>8564</v>
      </c>
      <c r="D198" t="str">
        <f t="shared" si="26"/>
        <v>1977</v>
      </c>
      <c r="E198" t="str">
        <f>T("2")</f>
        <v>2</v>
      </c>
      <c r="F198" t="str">
        <f>T("184.1097")</f>
        <v>184.1097</v>
      </c>
      <c r="H198" t="s">
        <v>31978</v>
      </c>
    </row>
    <row r="199" spans="1:8" x14ac:dyDescent="0.25">
      <c r="A199" t="s">
        <v>31979</v>
      </c>
      <c r="B199" t="str">
        <f>T("82")</f>
        <v>82</v>
      </c>
      <c r="C199" t="s">
        <v>8650</v>
      </c>
      <c r="D199" t="str">
        <f t="shared" si="26"/>
        <v>1977</v>
      </c>
      <c r="E199" t="str">
        <f t="shared" ref="E199:E211" si="27">T("1")</f>
        <v>1</v>
      </c>
      <c r="F199" t="str">
        <f>T("184.1005")</f>
        <v>184.1005</v>
      </c>
      <c r="H199" t="s">
        <v>31980</v>
      </c>
    </row>
    <row r="200" spans="1:8" x14ac:dyDescent="0.25">
      <c r="A200" t="s">
        <v>31981</v>
      </c>
      <c r="B200" t="str">
        <f>T("82")</f>
        <v>82</v>
      </c>
      <c r="C200" t="s">
        <v>14818</v>
      </c>
      <c r="D200" t="str">
        <f t="shared" si="26"/>
        <v>1977</v>
      </c>
      <c r="E200" t="str">
        <f t="shared" si="27"/>
        <v>1</v>
      </c>
      <c r="F200" t="str">
        <f>T("184.1721")</f>
        <v>184.1721</v>
      </c>
      <c r="H200" t="s">
        <v>31980</v>
      </c>
    </row>
    <row r="201" spans="1:8" x14ac:dyDescent="0.25">
      <c r="A201" t="s">
        <v>31982</v>
      </c>
      <c r="B201" t="str">
        <f>T("82")</f>
        <v>82</v>
      </c>
      <c r="C201" t="s">
        <v>12064</v>
      </c>
      <c r="D201" t="str">
        <f t="shared" si="26"/>
        <v>1977</v>
      </c>
      <c r="E201" t="str">
        <f t="shared" si="27"/>
        <v>1</v>
      </c>
      <c r="F201" t="str">
        <f>T("184.1754")</f>
        <v>184.1754</v>
      </c>
      <c r="H201" t="s">
        <v>31980</v>
      </c>
    </row>
    <row r="202" spans="1:8" x14ac:dyDescent="0.25">
      <c r="A202" t="s">
        <v>31983</v>
      </c>
      <c r="B202" t="str">
        <f>T("100")</f>
        <v>100</v>
      </c>
      <c r="C202" t="s">
        <v>8597</v>
      </c>
      <c r="D202" t="str">
        <f t="shared" si="26"/>
        <v>1977</v>
      </c>
      <c r="E202" t="str">
        <f t="shared" si="27"/>
        <v>1</v>
      </c>
      <c r="H202" t="s">
        <v>31984</v>
      </c>
    </row>
    <row r="203" spans="1:8" x14ac:dyDescent="0.25">
      <c r="A203" t="s">
        <v>31985</v>
      </c>
      <c r="B203" t="str">
        <f>T("100")</f>
        <v>100</v>
      </c>
      <c r="C203" t="s">
        <v>8818</v>
      </c>
      <c r="D203" t="str">
        <f t="shared" si="26"/>
        <v>1977</v>
      </c>
      <c r="E203" t="str">
        <f t="shared" si="27"/>
        <v>1</v>
      </c>
      <c r="F203" t="str">
        <f>T("184.1676")</f>
        <v>184.1676</v>
      </c>
      <c r="H203" t="s">
        <v>31984</v>
      </c>
    </row>
    <row r="204" spans="1:8" x14ac:dyDescent="0.25">
      <c r="A204" t="s">
        <v>31986</v>
      </c>
      <c r="B204" t="str">
        <f>T("86")</f>
        <v>86</v>
      </c>
      <c r="C204" t="s">
        <v>12266</v>
      </c>
      <c r="D204" t="str">
        <f t="shared" si="26"/>
        <v>1977</v>
      </c>
      <c r="E204" t="str">
        <f t="shared" si="27"/>
        <v>1</v>
      </c>
      <c r="F204" t="str">
        <f>T("186.1770")</f>
        <v>186.1770</v>
      </c>
      <c r="H204" t="s">
        <v>31987</v>
      </c>
    </row>
    <row r="205" spans="1:8" x14ac:dyDescent="0.25">
      <c r="A205" t="s">
        <v>31988</v>
      </c>
      <c r="B205" t="str">
        <f>T("86")</f>
        <v>86</v>
      </c>
      <c r="C205" t="s">
        <v>13098</v>
      </c>
      <c r="D205" t="str">
        <f t="shared" si="26"/>
        <v>1977</v>
      </c>
      <c r="E205" t="str">
        <f t="shared" si="27"/>
        <v>1</v>
      </c>
      <c r="F205" t="str">
        <f>T("186.1771")</f>
        <v>186.1771</v>
      </c>
      <c r="H205" t="s">
        <v>31987</v>
      </c>
    </row>
    <row r="206" spans="1:8" x14ac:dyDescent="0.25">
      <c r="A206" t="s">
        <v>31989</v>
      </c>
      <c r="B206" t="str">
        <f>T("88")</f>
        <v>88</v>
      </c>
      <c r="C206" t="s">
        <v>12248</v>
      </c>
      <c r="D206" t="str">
        <f t="shared" si="26"/>
        <v>1977</v>
      </c>
      <c r="E206" t="str">
        <f t="shared" si="27"/>
        <v>1</v>
      </c>
      <c r="H206" t="s">
        <v>31990</v>
      </c>
    </row>
    <row r="207" spans="1:8" x14ac:dyDescent="0.25">
      <c r="A207" t="s">
        <v>31991</v>
      </c>
      <c r="B207" t="str">
        <f>T("88")</f>
        <v>88</v>
      </c>
      <c r="C207" t="s">
        <v>14278</v>
      </c>
      <c r="D207" t="str">
        <f t="shared" si="26"/>
        <v>1977</v>
      </c>
      <c r="E207" t="str">
        <f t="shared" si="27"/>
        <v>1</v>
      </c>
      <c r="H207" t="s">
        <v>31990</v>
      </c>
    </row>
    <row r="208" spans="1:8" x14ac:dyDescent="0.25">
      <c r="A208" t="s">
        <v>31992</v>
      </c>
      <c r="B208" t="str">
        <f>T("88")</f>
        <v>88</v>
      </c>
      <c r="C208" t="s">
        <v>14076</v>
      </c>
      <c r="D208" t="str">
        <f t="shared" si="26"/>
        <v>1977</v>
      </c>
      <c r="E208" t="str">
        <f t="shared" si="27"/>
        <v>1</v>
      </c>
      <c r="H208" t="s">
        <v>31990</v>
      </c>
    </row>
    <row r="209" spans="1:8" x14ac:dyDescent="0.25">
      <c r="A209" t="s">
        <v>31993</v>
      </c>
      <c r="B209" t="str">
        <f>T("88")</f>
        <v>88</v>
      </c>
      <c r="C209" t="s">
        <v>14071</v>
      </c>
      <c r="D209" t="str">
        <f t="shared" si="26"/>
        <v>1977</v>
      </c>
      <c r="E209" t="str">
        <f t="shared" si="27"/>
        <v>1</v>
      </c>
      <c r="F209" t="str">
        <f>T("181.30")</f>
        <v>181.30</v>
      </c>
      <c r="H209" t="s">
        <v>31990</v>
      </c>
    </row>
    <row r="210" spans="1:8" x14ac:dyDescent="0.25">
      <c r="A210" t="s">
        <v>31994</v>
      </c>
      <c r="B210" t="str">
        <f>T("90")</f>
        <v>90</v>
      </c>
      <c r="C210" t="s">
        <v>12084</v>
      </c>
      <c r="D210" t="str">
        <f t="shared" si="26"/>
        <v>1977</v>
      </c>
      <c r="E210" t="str">
        <f t="shared" si="27"/>
        <v>1</v>
      </c>
      <c r="F210" t="str">
        <f>T("184.1155")</f>
        <v>184.1155</v>
      </c>
      <c r="H210" t="s">
        <v>31995</v>
      </c>
    </row>
    <row r="211" spans="1:8" x14ac:dyDescent="0.25">
      <c r="A211" t="s">
        <v>31996</v>
      </c>
      <c r="B211" t="str">
        <f>T("90")</f>
        <v>90</v>
      </c>
      <c r="C211" t="s">
        <v>12159</v>
      </c>
      <c r="D211" t="str">
        <f t="shared" si="26"/>
        <v>1977</v>
      </c>
      <c r="E211" t="str">
        <f t="shared" si="27"/>
        <v>1</v>
      </c>
      <c r="F211" t="str">
        <f>T("186.1256")</f>
        <v>186.1256</v>
      </c>
      <c r="H211" t="s">
        <v>31995</v>
      </c>
    </row>
    <row r="212" spans="1:8" x14ac:dyDescent="0.25">
      <c r="A212" t="s">
        <v>31997</v>
      </c>
      <c r="B212" t="str">
        <f>T("87")</f>
        <v>87</v>
      </c>
      <c r="C212" t="s">
        <v>14294</v>
      </c>
      <c r="D212" t="str">
        <f t="shared" si="26"/>
        <v>1977</v>
      </c>
      <c r="E212" t="str">
        <f>T("5")</f>
        <v>5</v>
      </c>
      <c r="F212" t="str">
        <f>T("184.1262")</f>
        <v>184.1262</v>
      </c>
      <c r="H212" t="s">
        <v>31998</v>
      </c>
    </row>
    <row r="213" spans="1:8" x14ac:dyDescent="0.25">
      <c r="A213" t="s">
        <v>31999</v>
      </c>
      <c r="B213" t="str">
        <f t="shared" ref="B213:B220" si="28">T("84")</f>
        <v>84</v>
      </c>
      <c r="C213" t="s">
        <v>13767</v>
      </c>
      <c r="D213" t="str">
        <f t="shared" si="26"/>
        <v>1977</v>
      </c>
      <c r="E213" t="str">
        <f t="shared" ref="E213:E226" si="29">T("1")</f>
        <v>1</v>
      </c>
      <c r="F213" t="str">
        <f>T("184.1140")</f>
        <v>184.1140</v>
      </c>
      <c r="H213" t="s">
        <v>32000</v>
      </c>
    </row>
    <row r="214" spans="1:8" x14ac:dyDescent="0.25">
      <c r="A214" t="s">
        <v>32001</v>
      </c>
      <c r="B214" t="str">
        <f t="shared" si="28"/>
        <v>84</v>
      </c>
      <c r="C214" t="s">
        <v>13973</v>
      </c>
      <c r="D214" t="str">
        <f t="shared" si="26"/>
        <v>1977</v>
      </c>
      <c r="E214" t="str">
        <f t="shared" si="29"/>
        <v>1</v>
      </c>
      <c r="F214" t="str">
        <f>T("184.1195")</f>
        <v>184.1195</v>
      </c>
      <c r="H214" t="s">
        <v>32000</v>
      </c>
    </row>
    <row r="215" spans="1:8" x14ac:dyDescent="0.25">
      <c r="A215" t="s">
        <v>32002</v>
      </c>
      <c r="B215" t="str">
        <f t="shared" si="28"/>
        <v>84</v>
      </c>
      <c r="C215" t="s">
        <v>8606</v>
      </c>
      <c r="D215" t="str">
        <f t="shared" si="26"/>
        <v>1977</v>
      </c>
      <c r="E215" t="str">
        <f t="shared" si="29"/>
        <v>1</v>
      </c>
      <c r="F215" t="str">
        <f>T("184.1033")</f>
        <v>184.1033</v>
      </c>
      <c r="H215" t="s">
        <v>32000</v>
      </c>
    </row>
    <row r="216" spans="1:8" x14ac:dyDescent="0.25">
      <c r="A216" t="s">
        <v>32003</v>
      </c>
      <c r="B216" t="str">
        <f t="shared" si="28"/>
        <v>84</v>
      </c>
      <c r="C216" t="s">
        <v>13088</v>
      </c>
      <c r="D216" t="str">
        <f t="shared" si="26"/>
        <v>1977</v>
      </c>
      <c r="E216" t="str">
        <f t="shared" si="29"/>
        <v>1</v>
      </c>
      <c r="F216" t="str">
        <f>T("184.1386")</f>
        <v>184.1386</v>
      </c>
      <c r="H216" t="s">
        <v>32000</v>
      </c>
    </row>
    <row r="217" spans="1:8" x14ac:dyDescent="0.25">
      <c r="A217" t="s">
        <v>32004</v>
      </c>
      <c r="B217" t="str">
        <f t="shared" si="28"/>
        <v>84</v>
      </c>
      <c r="C217" t="s">
        <v>11744</v>
      </c>
      <c r="D217" t="str">
        <f t="shared" si="26"/>
        <v>1977</v>
      </c>
      <c r="E217" t="str">
        <f t="shared" si="29"/>
        <v>1</v>
      </c>
      <c r="F217" t="str">
        <f>T("184.1625")</f>
        <v>184.1625</v>
      </c>
      <c r="H217" t="s">
        <v>32000</v>
      </c>
    </row>
    <row r="218" spans="1:8" x14ac:dyDescent="0.25">
      <c r="A218" t="s">
        <v>32005</v>
      </c>
      <c r="B218" t="str">
        <f t="shared" si="28"/>
        <v>84</v>
      </c>
      <c r="C218" t="s">
        <v>13498</v>
      </c>
      <c r="D218" t="str">
        <f t="shared" si="26"/>
        <v>1977</v>
      </c>
      <c r="E218" t="str">
        <f t="shared" si="29"/>
        <v>1</v>
      </c>
      <c r="F218" t="str">
        <f>T("184.1751")</f>
        <v>184.1751</v>
      </c>
      <c r="H218" t="s">
        <v>32000</v>
      </c>
    </row>
    <row r="219" spans="1:8" x14ac:dyDescent="0.25">
      <c r="A219" t="s">
        <v>32006</v>
      </c>
      <c r="B219" t="str">
        <f t="shared" si="28"/>
        <v>84</v>
      </c>
      <c r="C219" t="s">
        <v>12177</v>
      </c>
      <c r="D219" t="str">
        <f t="shared" si="26"/>
        <v>1977</v>
      </c>
      <c r="E219" t="str">
        <f t="shared" si="29"/>
        <v>1</v>
      </c>
      <c r="F219" t="str">
        <f>T("184.1851")</f>
        <v>184.1851</v>
      </c>
      <c r="H219" t="s">
        <v>32000</v>
      </c>
    </row>
    <row r="220" spans="1:8" x14ac:dyDescent="0.25">
      <c r="A220" t="s">
        <v>32007</v>
      </c>
      <c r="B220" t="str">
        <f t="shared" si="28"/>
        <v>84</v>
      </c>
      <c r="C220" t="s">
        <v>8463</v>
      </c>
      <c r="D220" t="str">
        <f t="shared" si="26"/>
        <v>1977</v>
      </c>
      <c r="E220" t="str">
        <f t="shared" si="29"/>
        <v>1</v>
      </c>
      <c r="F220" t="str">
        <f>T("184.1911")</f>
        <v>184.1911</v>
      </c>
      <c r="H220" t="s">
        <v>32000</v>
      </c>
    </row>
    <row r="221" spans="1:8" x14ac:dyDescent="0.25">
      <c r="A221" t="s">
        <v>32008</v>
      </c>
      <c r="B221" t="str">
        <f>T("92")</f>
        <v>92</v>
      </c>
      <c r="C221" t="s">
        <v>8735</v>
      </c>
      <c r="D221" t="str">
        <f>T("1978")</f>
        <v>1978</v>
      </c>
      <c r="E221" t="str">
        <f t="shared" si="29"/>
        <v>1</v>
      </c>
      <c r="F221" t="str">
        <f>T("182.8159")</f>
        <v>182.8159</v>
      </c>
      <c r="H221" t="s">
        <v>32009</v>
      </c>
    </row>
    <row r="222" spans="1:8" x14ac:dyDescent="0.25">
      <c r="A222" t="s">
        <v>32010</v>
      </c>
      <c r="B222" t="s">
        <v>32011</v>
      </c>
      <c r="C222" t="s">
        <v>14052</v>
      </c>
      <c r="D222" t="str">
        <f>T("1980")</f>
        <v>1980</v>
      </c>
      <c r="E222" t="str">
        <f t="shared" si="29"/>
        <v>1</v>
      </c>
      <c r="H222" t="s">
        <v>32012</v>
      </c>
    </row>
    <row r="223" spans="1:8" x14ac:dyDescent="0.25">
      <c r="A223" t="s">
        <v>32013</v>
      </c>
      <c r="B223" t="s">
        <v>32011</v>
      </c>
      <c r="C223" t="s">
        <v>31965</v>
      </c>
      <c r="D223" t="str">
        <f>T("1980")</f>
        <v>1980</v>
      </c>
      <c r="E223" t="str">
        <f t="shared" si="29"/>
        <v>1</v>
      </c>
      <c r="H223" t="s">
        <v>32012</v>
      </c>
    </row>
    <row r="224" spans="1:8" x14ac:dyDescent="0.25">
      <c r="A224" t="s">
        <v>32014</v>
      </c>
      <c r="B224" t="s">
        <v>32011</v>
      </c>
      <c r="C224" t="s">
        <v>31965</v>
      </c>
      <c r="D224" t="str">
        <f>T("1980")</f>
        <v>1980</v>
      </c>
      <c r="E224" t="str">
        <f t="shared" si="29"/>
        <v>1</v>
      </c>
      <c r="H224" t="s">
        <v>32012</v>
      </c>
    </row>
    <row r="225" spans="1:8" x14ac:dyDescent="0.25">
      <c r="A225" t="s">
        <v>32015</v>
      </c>
      <c r="B225" t="s">
        <v>32011</v>
      </c>
      <c r="C225" t="s">
        <v>32016</v>
      </c>
      <c r="D225" t="str">
        <f>T("1980")</f>
        <v>1980</v>
      </c>
      <c r="E225" t="str">
        <f t="shared" si="29"/>
        <v>1</v>
      </c>
      <c r="H225" t="s">
        <v>32012</v>
      </c>
    </row>
    <row r="226" spans="1:8" x14ac:dyDescent="0.25">
      <c r="A226" t="s">
        <v>32017</v>
      </c>
      <c r="B226" t="s">
        <v>32011</v>
      </c>
      <c r="C226" t="s">
        <v>14494</v>
      </c>
      <c r="D226" t="str">
        <f>T("1980")</f>
        <v>1980</v>
      </c>
      <c r="E226" t="str">
        <f t="shared" si="29"/>
        <v>1</v>
      </c>
      <c r="H226" t="s">
        <v>32012</v>
      </c>
    </row>
    <row r="227" spans="1:8" x14ac:dyDescent="0.25">
      <c r="A227" t="s">
        <v>32018</v>
      </c>
      <c r="B227" t="str">
        <f>T("89")</f>
        <v>89</v>
      </c>
      <c r="C227" t="s">
        <v>8471</v>
      </c>
      <c r="D227" t="str">
        <f>T("1978")</f>
        <v>1978</v>
      </c>
      <c r="E227" t="s">
        <v>32019</v>
      </c>
      <c r="F227" t="str">
        <f>T("182.1180")</f>
        <v>182.1180</v>
      </c>
      <c r="H227" t="s">
        <v>32020</v>
      </c>
    </row>
    <row r="228" spans="1:8" x14ac:dyDescent="0.25">
      <c r="A228" t="s">
        <v>32021</v>
      </c>
      <c r="B228" t="s">
        <v>32022</v>
      </c>
      <c r="C228" t="s">
        <v>13253</v>
      </c>
      <c r="D228" t="str">
        <f>T("1980")</f>
        <v>1980</v>
      </c>
      <c r="E228" t="str">
        <f>T("2")</f>
        <v>2</v>
      </c>
      <c r="F228" t="str">
        <f>T("182.1045")</f>
        <v>182.1045</v>
      </c>
      <c r="H228" t="s">
        <v>32023</v>
      </c>
    </row>
    <row r="229" spans="1:8" x14ac:dyDescent="0.25">
      <c r="A229" t="s">
        <v>32024</v>
      </c>
      <c r="B229" t="s">
        <v>32022</v>
      </c>
      <c r="C229" t="s">
        <v>12228</v>
      </c>
      <c r="D229" t="str">
        <f>T("1980")</f>
        <v>1980</v>
      </c>
      <c r="E229" t="str">
        <f>T("2")</f>
        <v>2</v>
      </c>
      <c r="F229" t="str">
        <f>T("182.1047")</f>
        <v>182.1047</v>
      </c>
      <c r="H229" t="s">
        <v>32023</v>
      </c>
    </row>
    <row r="230" spans="1:8" x14ac:dyDescent="0.25">
      <c r="A230" t="s">
        <v>32025</v>
      </c>
      <c r="B230" t="s">
        <v>32022</v>
      </c>
      <c r="C230" t="s">
        <v>13758</v>
      </c>
      <c r="D230" t="str">
        <f>T("1980")</f>
        <v>1980</v>
      </c>
      <c r="E230" t="str">
        <f>T("2")</f>
        <v>2</v>
      </c>
      <c r="F230" t="str">
        <f>T("182.1500")</f>
        <v>182.1500</v>
      </c>
      <c r="H230" t="s">
        <v>32023</v>
      </c>
    </row>
    <row r="231" spans="1:8" x14ac:dyDescent="0.25">
      <c r="A231" t="s">
        <v>32026</v>
      </c>
      <c r="B231" t="s">
        <v>32022</v>
      </c>
      <c r="C231" t="s">
        <v>12400</v>
      </c>
      <c r="D231" t="str">
        <f>T("1980")</f>
        <v>1980</v>
      </c>
      <c r="E231" t="str">
        <f>T("2")</f>
        <v>2</v>
      </c>
      <c r="F231" t="str">
        <f>T("182.1516")</f>
        <v>182.1516</v>
      </c>
      <c r="H231" t="s">
        <v>32023</v>
      </c>
    </row>
    <row r="232" spans="1:8" x14ac:dyDescent="0.25">
      <c r="A232" t="s">
        <v>32027</v>
      </c>
      <c r="B232" t="s">
        <v>32022</v>
      </c>
      <c r="C232" t="s">
        <v>12260</v>
      </c>
      <c r="D232" t="str">
        <f>T("1980")</f>
        <v>1980</v>
      </c>
      <c r="E232" t="str">
        <f>T("2")</f>
        <v>2</v>
      </c>
      <c r="F232" t="str">
        <f>T("182.1")</f>
        <v>182.1</v>
      </c>
      <c r="H232" t="s">
        <v>32023</v>
      </c>
    </row>
    <row r="233" spans="1:8" x14ac:dyDescent="0.25">
      <c r="A233" t="s">
        <v>32028</v>
      </c>
      <c r="B233" t="str">
        <f>T("116")</f>
        <v>116</v>
      </c>
      <c r="C233" t="s">
        <v>13974</v>
      </c>
      <c r="D233" t="str">
        <f t="shared" ref="D233:D251" si="30">T("1978")</f>
        <v>1978</v>
      </c>
      <c r="E233" t="str">
        <f>T("1")</f>
        <v>1</v>
      </c>
      <c r="F233" t="str">
        <f>T("184.1207")</f>
        <v>184.1207</v>
      </c>
      <c r="H233" t="s">
        <v>32029</v>
      </c>
    </row>
    <row r="234" spans="1:8" x14ac:dyDescent="0.25">
      <c r="A234" t="s">
        <v>32030</v>
      </c>
      <c r="B234" t="str">
        <f>T("116")</f>
        <v>116</v>
      </c>
      <c r="C234" t="s">
        <v>32031</v>
      </c>
      <c r="D234" t="str">
        <f t="shared" si="30"/>
        <v>1978</v>
      </c>
      <c r="E234" t="str">
        <f>T("1")</f>
        <v>1</v>
      </c>
      <c r="F234" t="str">
        <f>T("184.1207")</f>
        <v>184.1207</v>
      </c>
      <c r="H234" t="s">
        <v>32029</v>
      </c>
    </row>
    <row r="235" spans="1:8" x14ac:dyDescent="0.25">
      <c r="A235" t="s">
        <v>32032</v>
      </c>
      <c r="B235" t="str">
        <f>T("116")</f>
        <v>116</v>
      </c>
      <c r="C235" t="s">
        <v>11859</v>
      </c>
      <c r="D235" t="str">
        <f t="shared" si="30"/>
        <v>1978</v>
      </c>
      <c r="E235" t="s">
        <v>32033</v>
      </c>
      <c r="H235" t="s">
        <v>32029</v>
      </c>
    </row>
    <row r="236" spans="1:8" x14ac:dyDescent="0.25">
      <c r="A236" t="s">
        <v>32034</v>
      </c>
      <c r="B236" t="str">
        <f>T("116")</f>
        <v>116</v>
      </c>
      <c r="C236" t="s">
        <v>13296</v>
      </c>
      <c r="D236" t="str">
        <f t="shared" si="30"/>
        <v>1978</v>
      </c>
      <c r="E236" t="s">
        <v>32033</v>
      </c>
      <c r="H236" t="s">
        <v>32029</v>
      </c>
    </row>
    <row r="237" spans="1:8" x14ac:dyDescent="0.25">
      <c r="A237" t="s">
        <v>32035</v>
      </c>
      <c r="B237" t="str">
        <f>T("116")</f>
        <v>116</v>
      </c>
      <c r="C237" t="s">
        <v>13880</v>
      </c>
      <c r="D237" t="str">
        <f t="shared" si="30"/>
        <v>1978</v>
      </c>
      <c r="E237" t="str">
        <f>T("1")</f>
        <v>1</v>
      </c>
      <c r="F237" t="str">
        <f>T("184.1061")</f>
        <v>184.1061</v>
      </c>
      <c r="H237" t="s">
        <v>32029</v>
      </c>
    </row>
    <row r="238" spans="1:8" x14ac:dyDescent="0.25">
      <c r="A238" t="s">
        <v>32036</v>
      </c>
      <c r="B238" t="str">
        <f>T("55")</f>
        <v>55</v>
      </c>
      <c r="C238" t="s">
        <v>12491</v>
      </c>
      <c r="D238" t="str">
        <f t="shared" si="30"/>
        <v>1978</v>
      </c>
      <c r="E238" t="str">
        <f>T("3")</f>
        <v>3</v>
      </c>
      <c r="F238" t="str">
        <f>T("182.3169")</f>
        <v>182.3169</v>
      </c>
      <c r="H238" t="s">
        <v>32037</v>
      </c>
    </row>
    <row r="239" spans="1:8" x14ac:dyDescent="0.25">
      <c r="A239" t="s">
        <v>32038</v>
      </c>
      <c r="B239" t="str">
        <f>T("93")</f>
        <v>93</v>
      </c>
      <c r="C239" t="s">
        <v>12222</v>
      </c>
      <c r="D239" t="str">
        <f t="shared" si="30"/>
        <v>1978</v>
      </c>
      <c r="E239" t="str">
        <f t="shared" ref="E239:E249" si="31">T("1")</f>
        <v>1</v>
      </c>
      <c r="F239" t="str">
        <f>T("184.1212")</f>
        <v>184.1212</v>
      </c>
      <c r="H239" t="s">
        <v>32039</v>
      </c>
    </row>
    <row r="240" spans="1:8" x14ac:dyDescent="0.25">
      <c r="A240" t="s">
        <v>32040</v>
      </c>
      <c r="B240" t="str">
        <f>T("93")</f>
        <v>93</v>
      </c>
      <c r="C240" t="s">
        <v>13969</v>
      </c>
      <c r="D240" t="str">
        <f t="shared" si="30"/>
        <v>1978</v>
      </c>
      <c r="E240" t="str">
        <f t="shared" si="31"/>
        <v>1</v>
      </c>
      <c r="F240" t="str">
        <f>T("582.5580")</f>
        <v>582.5580</v>
      </c>
      <c r="H240" t="s">
        <v>32039</v>
      </c>
    </row>
    <row r="241" spans="1:8" x14ac:dyDescent="0.25">
      <c r="A241" t="s">
        <v>32041</v>
      </c>
      <c r="B241" t="str">
        <f>T("93")</f>
        <v>93</v>
      </c>
      <c r="C241" t="s">
        <v>14018</v>
      </c>
      <c r="D241" t="str">
        <f t="shared" si="30"/>
        <v>1978</v>
      </c>
      <c r="E241" t="str">
        <f t="shared" si="31"/>
        <v>1</v>
      </c>
      <c r="H241" t="s">
        <v>32039</v>
      </c>
    </row>
    <row r="242" spans="1:8" x14ac:dyDescent="0.25">
      <c r="A242" t="s">
        <v>32042</v>
      </c>
      <c r="B242" t="str">
        <f>T("103")</f>
        <v>103</v>
      </c>
      <c r="C242" t="s">
        <v>8536</v>
      </c>
      <c r="D242" t="str">
        <f t="shared" si="30"/>
        <v>1978</v>
      </c>
      <c r="E242" t="str">
        <f t="shared" si="31"/>
        <v>1</v>
      </c>
      <c r="F242" t="str">
        <f>T("184.1923")</f>
        <v>184.1923</v>
      </c>
      <c r="H242" t="s">
        <v>32043</v>
      </c>
    </row>
    <row r="243" spans="1:8" x14ac:dyDescent="0.25">
      <c r="A243" t="s">
        <v>32044</v>
      </c>
      <c r="B243" t="str">
        <f>T("109")</f>
        <v>109</v>
      </c>
      <c r="C243" t="s">
        <v>13473</v>
      </c>
      <c r="D243" t="str">
        <f t="shared" si="30"/>
        <v>1978</v>
      </c>
      <c r="E243" t="str">
        <f t="shared" si="31"/>
        <v>1</v>
      </c>
      <c r="F243" t="str">
        <f>T("184.1875")</f>
        <v>184.1875</v>
      </c>
      <c r="H243" t="s">
        <v>32045</v>
      </c>
    </row>
    <row r="244" spans="1:8" x14ac:dyDescent="0.25">
      <c r="A244" t="s">
        <v>32046</v>
      </c>
      <c r="B244" t="str">
        <f>T("109")</f>
        <v>109</v>
      </c>
      <c r="C244" t="s">
        <v>13196</v>
      </c>
      <c r="D244" t="str">
        <f t="shared" si="30"/>
        <v>1978</v>
      </c>
      <c r="E244" t="str">
        <f t="shared" si="31"/>
        <v>1</v>
      </c>
      <c r="F244" t="str">
        <f>T("184.1878")</f>
        <v>184.1878</v>
      </c>
      <c r="H244" t="s">
        <v>32045</v>
      </c>
    </row>
    <row r="245" spans="1:8" x14ac:dyDescent="0.25">
      <c r="A245" t="s">
        <v>32047</v>
      </c>
      <c r="B245" t="str">
        <f>T("78")</f>
        <v>78</v>
      </c>
      <c r="C245" t="s">
        <v>13035</v>
      </c>
      <c r="D245" t="str">
        <f t="shared" si="30"/>
        <v>1978</v>
      </c>
      <c r="E245" t="str">
        <f t="shared" si="31"/>
        <v>1</v>
      </c>
      <c r="H245" t="s">
        <v>32048</v>
      </c>
    </row>
    <row r="246" spans="1:8" x14ac:dyDescent="0.25">
      <c r="A246" t="s">
        <v>32049</v>
      </c>
      <c r="B246" t="str">
        <f>T("78")</f>
        <v>78</v>
      </c>
      <c r="C246" t="s">
        <v>12900</v>
      </c>
      <c r="D246" t="str">
        <f t="shared" si="30"/>
        <v>1978</v>
      </c>
      <c r="E246" t="str">
        <f t="shared" si="31"/>
        <v>1</v>
      </c>
      <c r="H246" t="s">
        <v>32048</v>
      </c>
    </row>
    <row r="247" spans="1:8" x14ac:dyDescent="0.25">
      <c r="A247" t="s">
        <v>32050</v>
      </c>
      <c r="B247" t="str">
        <f>T("78")</f>
        <v>78</v>
      </c>
      <c r="C247" t="s">
        <v>13186</v>
      </c>
      <c r="D247" t="str">
        <f t="shared" si="30"/>
        <v>1978</v>
      </c>
      <c r="E247" t="str">
        <f t="shared" si="31"/>
        <v>1</v>
      </c>
      <c r="F247" t="str">
        <f>T("182.6757")</f>
        <v>182.6757</v>
      </c>
      <c r="H247" t="s">
        <v>32048</v>
      </c>
    </row>
    <row r="248" spans="1:8" x14ac:dyDescent="0.25">
      <c r="A248" t="s">
        <v>32051</v>
      </c>
      <c r="B248" t="str">
        <f>T("78")</f>
        <v>78</v>
      </c>
      <c r="C248" t="s">
        <v>11739</v>
      </c>
      <c r="D248" t="str">
        <f t="shared" si="30"/>
        <v>1978</v>
      </c>
      <c r="E248" t="str">
        <f t="shared" si="31"/>
        <v>1</v>
      </c>
      <c r="F248" t="str">
        <f>T("182.8988")</f>
        <v>182.8988</v>
      </c>
      <c r="H248" t="s">
        <v>32048</v>
      </c>
    </row>
    <row r="249" spans="1:8" x14ac:dyDescent="0.25">
      <c r="A249" t="s">
        <v>32052</v>
      </c>
      <c r="B249" t="str">
        <f>T("104")</f>
        <v>104</v>
      </c>
      <c r="C249" t="s">
        <v>13533</v>
      </c>
      <c r="D249" t="str">
        <f t="shared" si="30"/>
        <v>1978</v>
      </c>
      <c r="E249" t="str">
        <f t="shared" si="31"/>
        <v>1</v>
      </c>
      <c r="F249" t="str">
        <f>T("184.1945")</f>
        <v>184.1945</v>
      </c>
      <c r="H249" t="s">
        <v>32053</v>
      </c>
    </row>
    <row r="250" spans="1:8" x14ac:dyDescent="0.25">
      <c r="A250" t="s">
        <v>32054</v>
      </c>
      <c r="B250" t="str">
        <f>T("95")</f>
        <v>95</v>
      </c>
      <c r="C250" t="s">
        <v>8797</v>
      </c>
      <c r="D250" t="str">
        <f t="shared" si="30"/>
        <v>1978</v>
      </c>
      <c r="E250" t="str">
        <f>T("2")</f>
        <v>2</v>
      </c>
      <c r="F250" t="str">
        <f>T("184.1950")</f>
        <v>184.1950</v>
      </c>
      <c r="H250" t="s">
        <v>32055</v>
      </c>
    </row>
    <row r="251" spans="1:8" x14ac:dyDescent="0.25">
      <c r="A251" t="s">
        <v>32056</v>
      </c>
      <c r="B251" t="str">
        <f>T("95")</f>
        <v>95</v>
      </c>
      <c r="C251" t="s">
        <v>13487</v>
      </c>
      <c r="D251" t="str">
        <f t="shared" si="30"/>
        <v>1978</v>
      </c>
      <c r="E251" t="str">
        <f>T("2")</f>
        <v>2</v>
      </c>
      <c r="F251" t="str">
        <f>T("184.1950")</f>
        <v>184.1950</v>
      </c>
      <c r="H251" t="s">
        <v>32055</v>
      </c>
    </row>
    <row r="252" spans="1:8" x14ac:dyDescent="0.25">
      <c r="A252" t="s">
        <v>32057</v>
      </c>
      <c r="B252" t="str">
        <f>T("102")</f>
        <v>102</v>
      </c>
      <c r="C252" t="s">
        <v>13733</v>
      </c>
      <c r="D252" t="str">
        <f t="shared" ref="D252:D315" si="32">T("1979")</f>
        <v>1979</v>
      </c>
      <c r="E252" t="str">
        <f>T("1")</f>
        <v>1</v>
      </c>
      <c r="F252" t="str">
        <f>T("184.1622")</f>
        <v>184.1622</v>
      </c>
      <c r="H252" t="s">
        <v>32058</v>
      </c>
    </row>
    <row r="253" spans="1:8" x14ac:dyDescent="0.25">
      <c r="A253" t="s">
        <v>32059</v>
      </c>
      <c r="B253" t="str">
        <f>T("102")</f>
        <v>102</v>
      </c>
      <c r="C253" t="s">
        <v>13770</v>
      </c>
      <c r="D253" t="str">
        <f t="shared" si="32"/>
        <v>1979</v>
      </c>
      <c r="E253" t="s">
        <v>32060</v>
      </c>
      <c r="F253" t="str">
        <f>T("182.70")</f>
        <v>182.70</v>
      </c>
      <c r="H253" t="s">
        <v>32058</v>
      </c>
    </row>
    <row r="254" spans="1:8" x14ac:dyDescent="0.25">
      <c r="A254" t="s">
        <v>32061</v>
      </c>
      <c r="B254" t="str">
        <f>T("101")</f>
        <v>101</v>
      </c>
      <c r="C254" t="s">
        <v>14579</v>
      </c>
      <c r="D254" t="str">
        <f t="shared" si="32"/>
        <v>1979</v>
      </c>
      <c r="E254" t="str">
        <f t="shared" ref="E254:E277" si="33">T("1")</f>
        <v>1</v>
      </c>
      <c r="H254" t="s">
        <v>32062</v>
      </c>
    </row>
    <row r="255" spans="1:8" x14ac:dyDescent="0.25">
      <c r="A255" t="s">
        <v>32063</v>
      </c>
      <c r="B255" t="str">
        <f>T("99")</f>
        <v>99</v>
      </c>
      <c r="C255" t="s">
        <v>13769</v>
      </c>
      <c r="D255" t="str">
        <f t="shared" si="32"/>
        <v>1979</v>
      </c>
      <c r="E255" t="str">
        <f t="shared" si="33"/>
        <v>1</v>
      </c>
      <c r="F255" t="str">
        <f>T("182.1057")</f>
        <v>182.1057</v>
      </c>
      <c r="H255" t="s">
        <v>32064</v>
      </c>
    </row>
    <row r="256" spans="1:8" x14ac:dyDescent="0.25">
      <c r="A256" t="s">
        <v>32065</v>
      </c>
      <c r="B256" t="str">
        <f>T("98")</f>
        <v>98</v>
      </c>
      <c r="C256" t="s">
        <v>13726</v>
      </c>
      <c r="D256" t="str">
        <f t="shared" si="32"/>
        <v>1979</v>
      </c>
      <c r="E256" t="str">
        <f t="shared" si="33"/>
        <v>1</v>
      </c>
      <c r="F256" t="str">
        <f>T("184.1260")</f>
        <v>184.1260</v>
      </c>
      <c r="H256" t="s">
        <v>32066</v>
      </c>
    </row>
    <row r="257" spans="1:8" x14ac:dyDescent="0.25">
      <c r="A257" t="s">
        <v>32067</v>
      </c>
      <c r="B257" t="str">
        <f>T("98")</f>
        <v>98</v>
      </c>
      <c r="C257" t="s">
        <v>13804</v>
      </c>
      <c r="D257" t="str">
        <f t="shared" si="32"/>
        <v>1979</v>
      </c>
      <c r="E257" t="str">
        <f t="shared" si="33"/>
        <v>1</v>
      </c>
      <c r="F257" t="str">
        <f>T("184.1261")</f>
        <v>184.1261</v>
      </c>
      <c r="H257" t="s">
        <v>32066</v>
      </c>
    </row>
    <row r="258" spans="1:8" x14ac:dyDescent="0.25">
      <c r="A258" t="s">
        <v>32068</v>
      </c>
      <c r="B258" t="str">
        <f>T("98")</f>
        <v>98</v>
      </c>
      <c r="C258" t="s">
        <v>13781</v>
      </c>
      <c r="D258" t="str">
        <f t="shared" si="32"/>
        <v>1979</v>
      </c>
      <c r="E258" t="str">
        <f t="shared" si="33"/>
        <v>1</v>
      </c>
      <c r="F258" t="str">
        <f>T("184.1265")</f>
        <v>184.1265</v>
      </c>
      <c r="H258" t="s">
        <v>32066</v>
      </c>
    </row>
    <row r="259" spans="1:8" x14ac:dyDescent="0.25">
      <c r="A259" t="s">
        <v>32069</v>
      </c>
      <c r="B259" t="str">
        <f>T("96")</f>
        <v>96</v>
      </c>
      <c r="C259" t="s">
        <v>14126</v>
      </c>
      <c r="D259" t="str">
        <f t="shared" si="32"/>
        <v>1979</v>
      </c>
      <c r="E259" t="str">
        <f t="shared" si="33"/>
        <v>1</v>
      </c>
      <c r="H259" t="s">
        <v>32070</v>
      </c>
    </row>
    <row r="260" spans="1:8" x14ac:dyDescent="0.25">
      <c r="A260" t="s">
        <v>32071</v>
      </c>
      <c r="B260" t="str">
        <f>T("96")</f>
        <v>96</v>
      </c>
      <c r="C260" t="s">
        <v>14052</v>
      </c>
      <c r="D260" t="str">
        <f t="shared" si="32"/>
        <v>1979</v>
      </c>
      <c r="E260" t="str">
        <f t="shared" si="33"/>
        <v>1</v>
      </c>
      <c r="H260" t="s">
        <v>32070</v>
      </c>
    </row>
    <row r="261" spans="1:8" x14ac:dyDescent="0.25">
      <c r="A261" t="s">
        <v>32072</v>
      </c>
      <c r="B261" t="str">
        <f>T("96")</f>
        <v>96</v>
      </c>
      <c r="C261" t="s">
        <v>14128</v>
      </c>
      <c r="D261" t="str">
        <f t="shared" si="32"/>
        <v>1979</v>
      </c>
      <c r="E261" t="str">
        <f t="shared" si="33"/>
        <v>1</v>
      </c>
      <c r="H261" t="s">
        <v>32070</v>
      </c>
    </row>
    <row r="262" spans="1:8" x14ac:dyDescent="0.25">
      <c r="A262" t="s">
        <v>32073</v>
      </c>
      <c r="B262" t="str">
        <f t="shared" ref="B262:B274" si="34">T("61")</f>
        <v>61</v>
      </c>
      <c r="C262" t="s">
        <v>12195</v>
      </c>
      <c r="D262" t="str">
        <f t="shared" si="32"/>
        <v>1979</v>
      </c>
      <c r="E262" t="str">
        <f t="shared" si="33"/>
        <v>1</v>
      </c>
      <c r="F262" t="str">
        <f>T("182.2122")</f>
        <v>182.2122</v>
      </c>
      <c r="H262" t="s">
        <v>32074</v>
      </c>
    </row>
    <row r="263" spans="1:8" x14ac:dyDescent="0.25">
      <c r="A263" t="s">
        <v>32075</v>
      </c>
      <c r="B263" t="str">
        <f t="shared" si="34"/>
        <v>61</v>
      </c>
      <c r="C263" t="s">
        <v>12201</v>
      </c>
      <c r="D263" t="str">
        <f t="shared" si="32"/>
        <v>1979</v>
      </c>
      <c r="E263" t="str">
        <f t="shared" si="33"/>
        <v>1</v>
      </c>
      <c r="F263" t="str">
        <f>T("182.2227")</f>
        <v>182.2227</v>
      </c>
      <c r="H263" t="s">
        <v>32074</v>
      </c>
    </row>
    <row r="264" spans="1:8" x14ac:dyDescent="0.25">
      <c r="A264" t="s">
        <v>32076</v>
      </c>
      <c r="B264" t="str">
        <f t="shared" si="34"/>
        <v>61</v>
      </c>
      <c r="C264" t="s">
        <v>13370</v>
      </c>
      <c r="D264" t="str">
        <f t="shared" si="32"/>
        <v>1979</v>
      </c>
      <c r="E264" t="str">
        <f t="shared" si="33"/>
        <v>1</v>
      </c>
      <c r="H264" t="s">
        <v>32074</v>
      </c>
    </row>
    <row r="265" spans="1:8" x14ac:dyDescent="0.25">
      <c r="A265" t="s">
        <v>32077</v>
      </c>
      <c r="B265" t="str">
        <f t="shared" si="34"/>
        <v>61</v>
      </c>
      <c r="C265" t="s">
        <v>12193</v>
      </c>
      <c r="D265" t="str">
        <f t="shared" si="32"/>
        <v>1979</v>
      </c>
      <c r="E265" t="str">
        <f t="shared" si="33"/>
        <v>1</v>
      </c>
      <c r="F265" t="str">
        <f>T("182.2437")</f>
        <v>182.2437</v>
      </c>
      <c r="H265" t="s">
        <v>32074</v>
      </c>
    </row>
    <row r="266" spans="1:8" x14ac:dyDescent="0.25">
      <c r="A266" t="s">
        <v>32078</v>
      </c>
      <c r="B266" t="str">
        <f t="shared" si="34"/>
        <v>61</v>
      </c>
      <c r="C266" t="s">
        <v>14261</v>
      </c>
      <c r="D266" t="str">
        <f t="shared" si="32"/>
        <v>1979</v>
      </c>
      <c r="E266" t="str">
        <f t="shared" si="33"/>
        <v>1</v>
      </c>
      <c r="H266" t="s">
        <v>32074</v>
      </c>
    </row>
    <row r="267" spans="1:8" x14ac:dyDescent="0.25">
      <c r="A267" t="s">
        <v>32079</v>
      </c>
      <c r="B267" t="str">
        <f t="shared" si="34"/>
        <v>61</v>
      </c>
      <c r="C267" t="s">
        <v>12103</v>
      </c>
      <c r="D267" t="str">
        <f t="shared" si="32"/>
        <v>1979</v>
      </c>
      <c r="E267" t="str">
        <f t="shared" si="33"/>
        <v>1</v>
      </c>
      <c r="H267" t="s">
        <v>32074</v>
      </c>
    </row>
    <row r="268" spans="1:8" x14ac:dyDescent="0.25">
      <c r="A268" t="s">
        <v>32080</v>
      </c>
      <c r="B268" t="str">
        <f t="shared" si="34"/>
        <v>61</v>
      </c>
      <c r="C268" t="s">
        <v>14533</v>
      </c>
      <c r="D268" t="str">
        <f t="shared" si="32"/>
        <v>1979</v>
      </c>
      <c r="E268" t="str">
        <f t="shared" si="33"/>
        <v>1</v>
      </c>
      <c r="F268" t="str">
        <f>T("182.1711")</f>
        <v>182.1711</v>
      </c>
      <c r="H268" t="s">
        <v>32074</v>
      </c>
    </row>
    <row r="269" spans="1:8" x14ac:dyDescent="0.25">
      <c r="A269" t="s">
        <v>32081</v>
      </c>
      <c r="B269" t="str">
        <f t="shared" si="34"/>
        <v>61</v>
      </c>
      <c r="C269" t="s">
        <v>12294</v>
      </c>
      <c r="D269" t="str">
        <f t="shared" si="32"/>
        <v>1979</v>
      </c>
      <c r="E269" t="str">
        <f t="shared" si="33"/>
        <v>1</v>
      </c>
      <c r="H269" t="s">
        <v>32074</v>
      </c>
    </row>
    <row r="270" spans="1:8" x14ac:dyDescent="0.25">
      <c r="A270" t="s">
        <v>32082</v>
      </c>
      <c r="B270" t="str">
        <f t="shared" si="34"/>
        <v>61</v>
      </c>
      <c r="C270" t="s">
        <v>13711</v>
      </c>
      <c r="D270" t="str">
        <f t="shared" si="32"/>
        <v>1979</v>
      </c>
      <c r="E270" t="str">
        <f t="shared" si="33"/>
        <v>1</v>
      </c>
      <c r="F270" t="str">
        <f>T("182.2727")</f>
        <v>182.2727</v>
      </c>
      <c r="H270" t="s">
        <v>32074</v>
      </c>
    </row>
    <row r="271" spans="1:8" x14ac:dyDescent="0.25">
      <c r="A271" t="s">
        <v>32083</v>
      </c>
      <c r="B271" t="str">
        <f t="shared" si="34"/>
        <v>61</v>
      </c>
      <c r="C271" t="s">
        <v>12195</v>
      </c>
      <c r="D271" t="str">
        <f t="shared" si="32"/>
        <v>1979</v>
      </c>
      <c r="E271" t="str">
        <f t="shared" si="33"/>
        <v>1</v>
      </c>
      <c r="F271" t="str">
        <f>T("182.2729")</f>
        <v>182.2729</v>
      </c>
      <c r="H271" t="s">
        <v>32074</v>
      </c>
    </row>
    <row r="272" spans="1:8" x14ac:dyDescent="0.25">
      <c r="A272" t="s">
        <v>32084</v>
      </c>
      <c r="B272" t="str">
        <f t="shared" si="34"/>
        <v>61</v>
      </c>
      <c r="C272" t="s">
        <v>12199</v>
      </c>
      <c r="D272" t="str">
        <f t="shared" si="32"/>
        <v>1979</v>
      </c>
      <c r="E272" t="str">
        <f t="shared" si="33"/>
        <v>1</v>
      </c>
      <c r="H272" t="s">
        <v>32074</v>
      </c>
    </row>
    <row r="273" spans="1:8" x14ac:dyDescent="0.25">
      <c r="A273" t="s">
        <v>32085</v>
      </c>
      <c r="B273" t="str">
        <f t="shared" si="34"/>
        <v>61</v>
      </c>
      <c r="C273" t="s">
        <v>12293</v>
      </c>
      <c r="D273" t="str">
        <f t="shared" si="32"/>
        <v>1979</v>
      </c>
      <c r="E273" t="str">
        <f t="shared" si="33"/>
        <v>1</v>
      </c>
      <c r="H273" t="s">
        <v>32074</v>
      </c>
    </row>
    <row r="274" spans="1:8" x14ac:dyDescent="0.25">
      <c r="A274" t="s">
        <v>32086</v>
      </c>
      <c r="B274" t="str">
        <f t="shared" si="34"/>
        <v>61</v>
      </c>
      <c r="C274" t="s">
        <v>12033</v>
      </c>
      <c r="D274" t="str">
        <f t="shared" si="32"/>
        <v>1979</v>
      </c>
      <c r="E274" t="str">
        <f t="shared" si="33"/>
        <v>1</v>
      </c>
      <c r="F274" t="str">
        <f>T("182.2906")</f>
        <v>182.2906</v>
      </c>
      <c r="H274" t="s">
        <v>32074</v>
      </c>
    </row>
    <row r="275" spans="1:8" x14ac:dyDescent="0.25">
      <c r="A275" t="s">
        <v>32087</v>
      </c>
      <c r="B275" t="str">
        <f>T("107")</f>
        <v>107</v>
      </c>
      <c r="C275" t="s">
        <v>14019</v>
      </c>
      <c r="D275" t="str">
        <f t="shared" si="32"/>
        <v>1979</v>
      </c>
      <c r="E275" t="str">
        <f t="shared" si="33"/>
        <v>1</v>
      </c>
      <c r="F275" t="str">
        <f>T("184.1077")</f>
        <v>184.1077</v>
      </c>
      <c r="H275" t="s">
        <v>32088</v>
      </c>
    </row>
    <row r="276" spans="1:8" x14ac:dyDescent="0.25">
      <c r="A276" t="s">
        <v>32089</v>
      </c>
      <c r="B276" t="str">
        <f>T("107")</f>
        <v>107</v>
      </c>
      <c r="C276" t="s">
        <v>14020</v>
      </c>
      <c r="D276" t="str">
        <f t="shared" si="32"/>
        <v>1979</v>
      </c>
      <c r="E276" t="str">
        <f t="shared" si="33"/>
        <v>1</v>
      </c>
      <c r="F276" t="str">
        <f>T("184.1801")</f>
        <v>184.1801</v>
      </c>
      <c r="H276" t="s">
        <v>32088</v>
      </c>
    </row>
    <row r="277" spans="1:8" x14ac:dyDescent="0.25">
      <c r="A277" t="s">
        <v>32090</v>
      </c>
      <c r="B277" t="str">
        <f>T("107")</f>
        <v>107</v>
      </c>
      <c r="C277" t="s">
        <v>8647</v>
      </c>
      <c r="D277" t="str">
        <f t="shared" si="32"/>
        <v>1979</v>
      </c>
      <c r="E277" t="str">
        <f t="shared" si="33"/>
        <v>1</v>
      </c>
      <c r="F277" t="str">
        <f>T("184.1099")</f>
        <v>184.1099</v>
      </c>
      <c r="H277" t="s">
        <v>32088</v>
      </c>
    </row>
    <row r="278" spans="1:8" x14ac:dyDescent="0.25">
      <c r="A278" t="s">
        <v>32091</v>
      </c>
      <c r="B278" t="str">
        <f>T("67")</f>
        <v>67</v>
      </c>
      <c r="C278" t="s">
        <v>11753</v>
      </c>
      <c r="D278" t="str">
        <f t="shared" si="32"/>
        <v>1979</v>
      </c>
      <c r="E278" t="str">
        <f>T("5")</f>
        <v>5</v>
      </c>
      <c r="H278" t="s">
        <v>32092</v>
      </c>
    </row>
    <row r="279" spans="1:8" x14ac:dyDescent="0.25">
      <c r="A279" t="s">
        <v>32093</v>
      </c>
      <c r="B279" t="str">
        <f>T("67")</f>
        <v>67</v>
      </c>
      <c r="C279" t="s">
        <v>11793</v>
      </c>
      <c r="D279" t="str">
        <f t="shared" si="32"/>
        <v>1979</v>
      </c>
      <c r="E279" t="str">
        <f>T("5")</f>
        <v>5</v>
      </c>
      <c r="F279" t="str">
        <f>T("184.1449")</f>
        <v>184.1449</v>
      </c>
      <c r="H279" t="s">
        <v>32092</v>
      </c>
    </row>
    <row r="280" spans="1:8" x14ac:dyDescent="0.25">
      <c r="A280" t="s">
        <v>32094</v>
      </c>
      <c r="B280" t="str">
        <f>T("67")</f>
        <v>67</v>
      </c>
      <c r="C280" t="s">
        <v>13438</v>
      </c>
      <c r="D280" t="str">
        <f t="shared" si="32"/>
        <v>1979</v>
      </c>
      <c r="E280" t="str">
        <f>T("5")</f>
        <v>5</v>
      </c>
      <c r="H280" t="s">
        <v>32092</v>
      </c>
    </row>
    <row r="281" spans="1:8" x14ac:dyDescent="0.25">
      <c r="A281" t="s">
        <v>32095</v>
      </c>
      <c r="B281" t="str">
        <f>T("67")</f>
        <v>67</v>
      </c>
      <c r="C281" t="s">
        <v>12111</v>
      </c>
      <c r="D281" t="str">
        <f t="shared" si="32"/>
        <v>1979</v>
      </c>
      <c r="E281" t="str">
        <f>T("5")</f>
        <v>5</v>
      </c>
      <c r="H281" t="s">
        <v>32092</v>
      </c>
    </row>
    <row r="282" spans="1:8" x14ac:dyDescent="0.25">
      <c r="A282" t="s">
        <v>32096</v>
      </c>
      <c r="B282" t="str">
        <f>T("67")</f>
        <v>67</v>
      </c>
      <c r="C282" t="s">
        <v>13846</v>
      </c>
      <c r="D282" t="str">
        <f t="shared" si="32"/>
        <v>1979</v>
      </c>
      <c r="E282" t="str">
        <f>T("5")</f>
        <v>5</v>
      </c>
      <c r="H282" t="s">
        <v>32092</v>
      </c>
    </row>
    <row r="283" spans="1:8" x14ac:dyDescent="0.25">
      <c r="A283" t="s">
        <v>32097</v>
      </c>
      <c r="B283" t="str">
        <f>T("106")</f>
        <v>106</v>
      </c>
      <c r="C283" t="s">
        <v>13907</v>
      </c>
      <c r="D283" t="str">
        <f t="shared" si="32"/>
        <v>1979</v>
      </c>
      <c r="E283" t="str">
        <f>T("1")</f>
        <v>1</v>
      </c>
      <c r="F283" t="str">
        <f>T("184.1400")</f>
        <v>184.1400</v>
      </c>
      <c r="H283" t="s">
        <v>32098</v>
      </c>
    </row>
    <row r="284" spans="1:8" x14ac:dyDescent="0.25">
      <c r="A284" t="s">
        <v>32099</v>
      </c>
      <c r="B284" t="str">
        <f>T("106")</f>
        <v>106</v>
      </c>
      <c r="C284" t="s">
        <v>14242</v>
      </c>
      <c r="D284" t="str">
        <f t="shared" si="32"/>
        <v>1979</v>
      </c>
      <c r="E284" t="str">
        <f>T("1")</f>
        <v>1</v>
      </c>
      <c r="F284" t="str">
        <f>T("184.1400")</f>
        <v>184.1400</v>
      </c>
      <c r="H284" t="s">
        <v>32098</v>
      </c>
    </row>
    <row r="285" spans="1:8" x14ac:dyDescent="0.25">
      <c r="A285" t="s">
        <v>32100</v>
      </c>
      <c r="B285" t="str">
        <f>T("114")</f>
        <v>114</v>
      </c>
      <c r="C285" t="s">
        <v>8644</v>
      </c>
      <c r="D285" t="str">
        <f t="shared" si="32"/>
        <v>1979</v>
      </c>
      <c r="E285" t="str">
        <f>T("1")</f>
        <v>1</v>
      </c>
      <c r="F285" t="str">
        <f>T("184.1695")</f>
        <v>184.1695</v>
      </c>
      <c r="H285" t="s">
        <v>32101</v>
      </c>
    </row>
    <row r="286" spans="1:8" x14ac:dyDescent="0.25">
      <c r="A286" t="s">
        <v>32102</v>
      </c>
      <c r="B286" t="str">
        <f>T("114")</f>
        <v>114</v>
      </c>
      <c r="C286" t="s">
        <v>12281</v>
      </c>
      <c r="D286" t="str">
        <f t="shared" si="32"/>
        <v>1979</v>
      </c>
      <c r="E286" t="str">
        <f>T("1")</f>
        <v>1</v>
      </c>
      <c r="F286" t="str">
        <f>T("184.1697")</f>
        <v>184.1697</v>
      </c>
      <c r="H286" t="s">
        <v>32101</v>
      </c>
    </row>
    <row r="287" spans="1:8" x14ac:dyDescent="0.25">
      <c r="A287" t="s">
        <v>32103</v>
      </c>
      <c r="B287" t="str">
        <f>T("79")</f>
        <v>79</v>
      </c>
      <c r="C287" t="s">
        <v>13096</v>
      </c>
      <c r="D287" t="str">
        <f t="shared" si="32"/>
        <v>1979</v>
      </c>
      <c r="E287" t="str">
        <f>T("1")</f>
        <v>1</v>
      </c>
      <c r="F287" t="str">
        <f>T("184.1221")</f>
        <v>184.1221</v>
      </c>
      <c r="H287" t="s">
        <v>32104</v>
      </c>
    </row>
    <row r="288" spans="1:8" x14ac:dyDescent="0.25">
      <c r="A288" t="s">
        <v>32105</v>
      </c>
      <c r="B288" t="str">
        <f>T("79")</f>
        <v>79</v>
      </c>
      <c r="C288" t="s">
        <v>12042</v>
      </c>
      <c r="D288" t="str">
        <f t="shared" si="32"/>
        <v>1979</v>
      </c>
      <c r="E288" t="str">
        <f>T("2")</f>
        <v>2</v>
      </c>
      <c r="F288" t="str">
        <f>T("182.3280")</f>
        <v>182.3280</v>
      </c>
      <c r="H288" t="s">
        <v>32104</v>
      </c>
    </row>
    <row r="289" spans="1:8" x14ac:dyDescent="0.25">
      <c r="A289" t="s">
        <v>32106</v>
      </c>
      <c r="B289" t="str">
        <f>T("79")</f>
        <v>79</v>
      </c>
      <c r="C289" t="s">
        <v>13875</v>
      </c>
      <c r="D289" t="str">
        <f t="shared" si="32"/>
        <v>1979</v>
      </c>
      <c r="E289" t="str">
        <f>T("1")</f>
        <v>1</v>
      </c>
      <c r="F289" t="str">
        <f>T("184.1081")</f>
        <v>184.1081</v>
      </c>
      <c r="H289" t="s">
        <v>32104</v>
      </c>
    </row>
    <row r="290" spans="1:8" x14ac:dyDescent="0.25">
      <c r="A290" t="s">
        <v>32107</v>
      </c>
      <c r="B290" t="str">
        <f>T("79")</f>
        <v>79</v>
      </c>
      <c r="C290" t="s">
        <v>12225</v>
      </c>
      <c r="D290" t="str">
        <f t="shared" si="32"/>
        <v>1979</v>
      </c>
      <c r="E290" t="str">
        <f>T("1")</f>
        <v>1</v>
      </c>
      <c r="F290" t="str">
        <f>T("184.1784")</f>
        <v>184.1784</v>
      </c>
      <c r="H290" t="s">
        <v>32104</v>
      </c>
    </row>
    <row r="291" spans="1:8" x14ac:dyDescent="0.25">
      <c r="A291" t="s">
        <v>32108</v>
      </c>
      <c r="B291" t="str">
        <f>T("79")</f>
        <v>79</v>
      </c>
      <c r="C291" t="s">
        <v>11958</v>
      </c>
      <c r="D291" t="str">
        <f t="shared" si="32"/>
        <v>1979</v>
      </c>
      <c r="E291" t="str">
        <f>T("2")</f>
        <v>2</v>
      </c>
      <c r="F291" t="str">
        <f>T("182.3109")</f>
        <v>182.3109</v>
      </c>
      <c r="H291" t="s">
        <v>32104</v>
      </c>
    </row>
    <row r="292" spans="1:8" x14ac:dyDescent="0.25">
      <c r="A292" t="s">
        <v>32109</v>
      </c>
      <c r="B292" t="str">
        <f>T("113")</f>
        <v>113</v>
      </c>
      <c r="C292" t="s">
        <v>13787</v>
      </c>
      <c r="D292" t="str">
        <f t="shared" si="32"/>
        <v>1979</v>
      </c>
      <c r="E292" t="str">
        <f>T("2")</f>
        <v>2</v>
      </c>
      <c r="F292" t="str">
        <f>T("184.1366")</f>
        <v>184.1366</v>
      </c>
      <c r="H292" t="s">
        <v>32110</v>
      </c>
    </row>
    <row r="293" spans="1:8" x14ac:dyDescent="0.25">
      <c r="A293" t="s">
        <v>32111</v>
      </c>
      <c r="B293" t="str">
        <f>T("117")</f>
        <v>117</v>
      </c>
      <c r="C293" t="s">
        <v>12052</v>
      </c>
      <c r="D293" t="str">
        <f t="shared" si="32"/>
        <v>1979</v>
      </c>
      <c r="E293" t="str">
        <f t="shared" ref="E293:E304" si="35">T("1")</f>
        <v>1</v>
      </c>
      <c r="F293" t="str">
        <f>T("184.1240")</f>
        <v>184.1240</v>
      </c>
      <c r="H293" t="s">
        <v>32112</v>
      </c>
    </row>
    <row r="294" spans="1:8" x14ac:dyDescent="0.25">
      <c r="A294" t="s">
        <v>32113</v>
      </c>
      <c r="B294" t="str">
        <f>T("97")</f>
        <v>97</v>
      </c>
      <c r="C294" t="s">
        <v>13722</v>
      </c>
      <c r="D294" t="str">
        <f t="shared" si="32"/>
        <v>1979</v>
      </c>
      <c r="E294" t="str">
        <f t="shared" si="35"/>
        <v>1</v>
      </c>
      <c r="F294" t="str">
        <f>T("184.1537")</f>
        <v>184.1537</v>
      </c>
      <c r="H294" t="s">
        <v>32114</v>
      </c>
    </row>
    <row r="295" spans="1:8" x14ac:dyDescent="0.25">
      <c r="A295" t="s">
        <v>32115</v>
      </c>
      <c r="B295" t="str">
        <f>T("112")</f>
        <v>112</v>
      </c>
      <c r="C295" t="s">
        <v>13727</v>
      </c>
      <c r="D295" t="str">
        <f t="shared" si="32"/>
        <v>1979</v>
      </c>
      <c r="E295" t="str">
        <f t="shared" si="35"/>
        <v>1</v>
      </c>
      <c r="F295" t="str">
        <f>T("184.1355")</f>
        <v>184.1355</v>
      </c>
      <c r="H295" t="s">
        <v>32116</v>
      </c>
    </row>
    <row r="296" spans="1:8" x14ac:dyDescent="0.25">
      <c r="A296" t="s">
        <v>32117</v>
      </c>
      <c r="B296" t="str">
        <f>T("108")</f>
        <v>108</v>
      </c>
      <c r="C296" t="s">
        <v>8572</v>
      </c>
      <c r="D296" t="str">
        <f t="shared" si="32"/>
        <v>1979</v>
      </c>
      <c r="E296" t="str">
        <f t="shared" si="35"/>
        <v>1</v>
      </c>
      <c r="F296" t="str">
        <f>T("184.1530")</f>
        <v>184.1530</v>
      </c>
      <c r="H296" t="s">
        <v>32118</v>
      </c>
    </row>
    <row r="297" spans="1:8" x14ac:dyDescent="0.25">
      <c r="A297" t="s">
        <v>32119</v>
      </c>
      <c r="B297" t="str">
        <f>T("108")</f>
        <v>108</v>
      </c>
      <c r="C297" t="s">
        <v>8528</v>
      </c>
      <c r="D297" t="str">
        <f t="shared" si="32"/>
        <v>1979</v>
      </c>
      <c r="E297" t="str">
        <f t="shared" si="35"/>
        <v>1</v>
      </c>
      <c r="F297" t="str">
        <f>T("184.1535")</f>
        <v>184.1535</v>
      </c>
      <c r="H297" t="s">
        <v>32118</v>
      </c>
    </row>
    <row r="298" spans="1:8" x14ac:dyDescent="0.25">
      <c r="A298" t="s">
        <v>32120</v>
      </c>
      <c r="B298" t="str">
        <f>T("111")</f>
        <v>111</v>
      </c>
      <c r="C298" t="s">
        <v>13696</v>
      </c>
      <c r="D298" t="str">
        <f t="shared" si="32"/>
        <v>1979</v>
      </c>
      <c r="E298" t="str">
        <f t="shared" si="35"/>
        <v>1</v>
      </c>
      <c r="F298" t="str">
        <f>T("184.1245")</f>
        <v>184.1245</v>
      </c>
      <c r="H298" t="s">
        <v>32121</v>
      </c>
    </row>
    <row r="299" spans="1:8" x14ac:dyDescent="0.25">
      <c r="A299" t="s">
        <v>32122</v>
      </c>
      <c r="B299" t="str">
        <f t="shared" ref="B299:B304" si="36">T("59")</f>
        <v>59</v>
      </c>
      <c r="C299" t="s">
        <v>8757</v>
      </c>
      <c r="D299" t="str">
        <f t="shared" si="32"/>
        <v>1979</v>
      </c>
      <c r="E299" t="str">
        <f t="shared" si="35"/>
        <v>1</v>
      </c>
      <c r="F299" t="str">
        <f>T("182.3013")</f>
        <v>182.3013</v>
      </c>
      <c r="G299" t="str">
        <f>T("182.8013")</f>
        <v>182.8013</v>
      </c>
      <c r="H299" t="s">
        <v>32123</v>
      </c>
    </row>
    <row r="300" spans="1:8" x14ac:dyDescent="0.25">
      <c r="A300" t="s">
        <v>32124</v>
      </c>
      <c r="B300" t="str">
        <f t="shared" si="36"/>
        <v>59</v>
      </c>
      <c r="C300" t="s">
        <v>8699</v>
      </c>
      <c r="D300" t="str">
        <f t="shared" si="32"/>
        <v>1979</v>
      </c>
      <c r="E300" t="str">
        <f t="shared" si="35"/>
        <v>1</v>
      </c>
      <c r="F300" t="str">
        <f>T("182.3149")</f>
        <v>182.3149</v>
      </c>
      <c r="H300" t="s">
        <v>32123</v>
      </c>
    </row>
    <row r="301" spans="1:8" x14ac:dyDescent="0.25">
      <c r="A301" t="s">
        <v>32125</v>
      </c>
      <c r="B301" t="str">
        <f t="shared" si="36"/>
        <v>59</v>
      </c>
      <c r="C301" t="s">
        <v>13260</v>
      </c>
      <c r="D301" t="str">
        <f t="shared" si="32"/>
        <v>1979</v>
      </c>
      <c r="E301" t="str">
        <f t="shared" si="35"/>
        <v>1</v>
      </c>
      <c r="F301" t="str">
        <f>T("182.3189")</f>
        <v>182.3189</v>
      </c>
      <c r="H301" t="s">
        <v>32123</v>
      </c>
    </row>
    <row r="302" spans="1:8" x14ac:dyDescent="0.25">
      <c r="A302" t="s">
        <v>32126</v>
      </c>
      <c r="B302" t="str">
        <f t="shared" si="36"/>
        <v>59</v>
      </c>
      <c r="C302" t="s">
        <v>14040</v>
      </c>
      <c r="D302" t="str">
        <f t="shared" si="32"/>
        <v>1979</v>
      </c>
      <c r="E302" t="str">
        <f t="shared" si="35"/>
        <v>1</v>
      </c>
      <c r="F302" t="str">
        <f>T("182.3041")</f>
        <v>182.3041</v>
      </c>
      <c r="H302" t="s">
        <v>32123</v>
      </c>
    </row>
    <row r="303" spans="1:8" x14ac:dyDescent="0.25">
      <c r="A303" t="s">
        <v>32127</v>
      </c>
      <c r="B303" t="str">
        <f t="shared" si="36"/>
        <v>59</v>
      </c>
      <c r="C303" t="s">
        <v>8651</v>
      </c>
      <c r="D303" t="str">
        <f t="shared" si="32"/>
        <v>1979</v>
      </c>
      <c r="E303" t="str">
        <f t="shared" si="35"/>
        <v>1</v>
      </c>
      <c r="H303" t="s">
        <v>32123</v>
      </c>
    </row>
    <row r="304" spans="1:8" x14ac:dyDescent="0.25">
      <c r="A304" t="s">
        <v>32128</v>
      </c>
      <c r="B304" t="str">
        <f t="shared" si="36"/>
        <v>59</v>
      </c>
      <c r="C304" t="s">
        <v>8779</v>
      </c>
      <c r="D304" t="str">
        <f t="shared" si="32"/>
        <v>1979</v>
      </c>
      <c r="E304" t="str">
        <f t="shared" si="35"/>
        <v>1</v>
      </c>
      <c r="F304" t="str">
        <f>T("182.3731")</f>
        <v>182.3731</v>
      </c>
      <c r="H304" t="s">
        <v>32123</v>
      </c>
    </row>
    <row r="305" spans="1:8" x14ac:dyDescent="0.25">
      <c r="A305" t="s">
        <v>32129</v>
      </c>
      <c r="B305" t="str">
        <f t="shared" ref="B305:B336" si="37">T("115")</f>
        <v>115</v>
      </c>
      <c r="C305" t="s">
        <v>13412</v>
      </c>
      <c r="D305" t="str">
        <f t="shared" si="32"/>
        <v>1979</v>
      </c>
      <c r="E305" t="str">
        <f>T("2")</f>
        <v>2</v>
      </c>
      <c r="F305" t="str">
        <f>T("172.892")</f>
        <v>172.892</v>
      </c>
      <c r="H305" t="s">
        <v>32130</v>
      </c>
    </row>
    <row r="306" spans="1:8" x14ac:dyDescent="0.25">
      <c r="A306" t="s">
        <v>32131</v>
      </c>
      <c r="B306" t="str">
        <f t="shared" si="37"/>
        <v>115</v>
      </c>
      <c r="C306" t="s">
        <v>13193</v>
      </c>
      <c r="D306" t="str">
        <f t="shared" si="32"/>
        <v>1979</v>
      </c>
      <c r="E306" t="str">
        <f>T("4")</f>
        <v>4</v>
      </c>
      <c r="H306" t="s">
        <v>32130</v>
      </c>
    </row>
    <row r="307" spans="1:8" x14ac:dyDescent="0.25">
      <c r="A307" t="s">
        <v>32132</v>
      </c>
      <c r="B307" t="str">
        <f t="shared" si="37"/>
        <v>115</v>
      </c>
      <c r="C307" t="s">
        <v>13505</v>
      </c>
      <c r="D307" t="str">
        <f t="shared" si="32"/>
        <v>1979</v>
      </c>
      <c r="E307" t="str">
        <f>T("2")</f>
        <v>2</v>
      </c>
      <c r="F307" t="str">
        <f>T("172.892")</f>
        <v>172.892</v>
      </c>
      <c r="H307" t="s">
        <v>32130</v>
      </c>
    </row>
    <row r="308" spans="1:8" x14ac:dyDescent="0.25">
      <c r="A308" t="s">
        <v>32133</v>
      </c>
      <c r="B308" t="str">
        <f t="shared" si="37"/>
        <v>115</v>
      </c>
      <c r="C308" t="s">
        <v>14809</v>
      </c>
      <c r="D308" t="str">
        <f t="shared" si="32"/>
        <v>1979</v>
      </c>
      <c r="E308" t="str">
        <f>T("3")</f>
        <v>3</v>
      </c>
      <c r="F308" t="str">
        <f>T("172.892")</f>
        <v>172.892</v>
      </c>
      <c r="H308" t="s">
        <v>32130</v>
      </c>
    </row>
    <row r="309" spans="1:8" x14ac:dyDescent="0.25">
      <c r="A309" t="s">
        <v>32134</v>
      </c>
      <c r="B309" t="str">
        <f t="shared" si="37"/>
        <v>115</v>
      </c>
      <c r="C309" t="s">
        <v>13453</v>
      </c>
      <c r="D309" t="str">
        <f t="shared" si="32"/>
        <v>1979</v>
      </c>
      <c r="E309" t="str">
        <f>T("1")</f>
        <v>1</v>
      </c>
      <c r="F309" t="str">
        <f>T("172.892")</f>
        <v>172.892</v>
      </c>
      <c r="G309" t="str">
        <f>T("182.90")</f>
        <v>182.90</v>
      </c>
      <c r="H309" t="s">
        <v>32130</v>
      </c>
    </row>
    <row r="310" spans="1:8" x14ac:dyDescent="0.25">
      <c r="A310" t="s">
        <v>32135</v>
      </c>
      <c r="B310" t="str">
        <f t="shared" si="37"/>
        <v>115</v>
      </c>
      <c r="C310" t="s">
        <v>14293</v>
      </c>
      <c r="D310" t="str">
        <f t="shared" si="32"/>
        <v>1979</v>
      </c>
      <c r="E310" t="str">
        <f>T("1")</f>
        <v>1</v>
      </c>
      <c r="H310" t="s">
        <v>32130</v>
      </c>
    </row>
    <row r="311" spans="1:8" x14ac:dyDescent="0.25">
      <c r="A311" t="s">
        <v>32136</v>
      </c>
      <c r="B311" t="str">
        <f t="shared" si="37"/>
        <v>115</v>
      </c>
      <c r="C311" t="s">
        <v>14571</v>
      </c>
      <c r="D311" t="str">
        <f t="shared" si="32"/>
        <v>1979</v>
      </c>
      <c r="E311" t="str">
        <f>T("1")</f>
        <v>1</v>
      </c>
      <c r="F311" t="str">
        <f>T("172.892")</f>
        <v>172.892</v>
      </c>
      <c r="H311" t="s">
        <v>32130</v>
      </c>
    </row>
    <row r="312" spans="1:8" x14ac:dyDescent="0.25">
      <c r="A312" t="s">
        <v>32137</v>
      </c>
      <c r="B312" t="str">
        <f t="shared" si="37"/>
        <v>115</v>
      </c>
      <c r="C312" t="s">
        <v>14529</v>
      </c>
      <c r="D312" t="str">
        <f t="shared" si="32"/>
        <v>1979</v>
      </c>
      <c r="E312" t="str">
        <f>T("1")</f>
        <v>1</v>
      </c>
      <c r="F312" t="str">
        <f>T("182.70")</f>
        <v>182.70</v>
      </c>
      <c r="G312" t="str">
        <f>T("182.90")</f>
        <v>182.90</v>
      </c>
      <c r="H312" t="s">
        <v>32130</v>
      </c>
    </row>
    <row r="313" spans="1:8" x14ac:dyDescent="0.25">
      <c r="A313" t="s">
        <v>32138</v>
      </c>
      <c r="B313" t="str">
        <f t="shared" si="37"/>
        <v>115</v>
      </c>
      <c r="C313" t="s">
        <v>13280</v>
      </c>
      <c r="D313" t="str">
        <f t="shared" si="32"/>
        <v>1979</v>
      </c>
      <c r="E313" t="str">
        <f>T("4")</f>
        <v>4</v>
      </c>
      <c r="H313" t="s">
        <v>32130</v>
      </c>
    </row>
    <row r="314" spans="1:8" x14ac:dyDescent="0.25">
      <c r="A314" t="s">
        <v>32139</v>
      </c>
      <c r="B314" t="str">
        <f t="shared" si="37"/>
        <v>115</v>
      </c>
      <c r="C314" t="s">
        <v>14459</v>
      </c>
      <c r="D314" t="str">
        <f t="shared" si="32"/>
        <v>1979</v>
      </c>
      <c r="E314" t="str">
        <f>T("3")</f>
        <v>3</v>
      </c>
      <c r="H314" t="s">
        <v>32130</v>
      </c>
    </row>
    <row r="315" spans="1:8" x14ac:dyDescent="0.25">
      <c r="A315" t="s">
        <v>32140</v>
      </c>
      <c r="B315" t="str">
        <f t="shared" si="37"/>
        <v>115</v>
      </c>
      <c r="C315" t="s">
        <v>32141</v>
      </c>
      <c r="D315" t="str">
        <f t="shared" si="32"/>
        <v>1979</v>
      </c>
      <c r="E315" t="str">
        <f>T("2")</f>
        <v>2</v>
      </c>
      <c r="F315" t="str">
        <f>T("172.892")</f>
        <v>172.892</v>
      </c>
      <c r="H315" t="s">
        <v>32130</v>
      </c>
    </row>
    <row r="316" spans="1:8" x14ac:dyDescent="0.25">
      <c r="A316" t="s">
        <v>32142</v>
      </c>
      <c r="B316" t="str">
        <f t="shared" si="37"/>
        <v>115</v>
      </c>
      <c r="C316" t="s">
        <v>14529</v>
      </c>
      <c r="D316" t="str">
        <f t="shared" ref="D316:D336" si="38">T("1979")</f>
        <v>1979</v>
      </c>
      <c r="E316" t="str">
        <f>T("1")</f>
        <v>1</v>
      </c>
      <c r="H316" t="s">
        <v>32130</v>
      </c>
    </row>
    <row r="317" spans="1:8" x14ac:dyDescent="0.25">
      <c r="A317" t="s">
        <v>32143</v>
      </c>
      <c r="B317" t="str">
        <f t="shared" si="37"/>
        <v>115</v>
      </c>
      <c r="C317" t="s">
        <v>13289</v>
      </c>
      <c r="D317" t="str">
        <f t="shared" si="38"/>
        <v>1979</v>
      </c>
      <c r="E317" t="str">
        <f>T("4")</f>
        <v>4</v>
      </c>
      <c r="H317" t="s">
        <v>32130</v>
      </c>
    </row>
    <row r="318" spans="1:8" x14ac:dyDescent="0.25">
      <c r="A318" t="s">
        <v>32144</v>
      </c>
      <c r="B318" t="str">
        <f t="shared" si="37"/>
        <v>115</v>
      </c>
      <c r="C318" t="s">
        <v>13194</v>
      </c>
      <c r="D318" t="str">
        <f t="shared" si="38"/>
        <v>1979</v>
      </c>
      <c r="E318" t="str">
        <f>T("3")</f>
        <v>3</v>
      </c>
      <c r="H318" t="s">
        <v>32130</v>
      </c>
    </row>
    <row r="319" spans="1:8" x14ac:dyDescent="0.25">
      <c r="A319" t="s">
        <v>32145</v>
      </c>
      <c r="B319" t="str">
        <f t="shared" si="37"/>
        <v>115</v>
      </c>
      <c r="C319" t="s">
        <v>14205</v>
      </c>
      <c r="D319" t="str">
        <f t="shared" si="38"/>
        <v>1979</v>
      </c>
      <c r="E319" t="str">
        <f>T("3")</f>
        <v>3</v>
      </c>
      <c r="H319" t="s">
        <v>32130</v>
      </c>
    </row>
    <row r="320" spans="1:8" x14ac:dyDescent="0.25">
      <c r="A320" t="s">
        <v>32146</v>
      </c>
      <c r="B320" t="str">
        <f t="shared" si="37"/>
        <v>115</v>
      </c>
      <c r="C320" t="s">
        <v>13555</v>
      </c>
      <c r="D320" t="str">
        <f t="shared" si="38"/>
        <v>1979</v>
      </c>
      <c r="E320" t="str">
        <f>T("3")</f>
        <v>3</v>
      </c>
      <c r="H320" t="s">
        <v>32130</v>
      </c>
    </row>
    <row r="321" spans="1:8" x14ac:dyDescent="0.25">
      <c r="A321" t="s">
        <v>32147</v>
      </c>
      <c r="B321" t="str">
        <f t="shared" si="37"/>
        <v>115</v>
      </c>
      <c r="C321" t="s">
        <v>32148</v>
      </c>
      <c r="D321" t="str">
        <f t="shared" si="38"/>
        <v>1979</v>
      </c>
      <c r="E321" t="str">
        <f>T("1")</f>
        <v>1</v>
      </c>
      <c r="H321" t="s">
        <v>32130</v>
      </c>
    </row>
    <row r="322" spans="1:8" x14ac:dyDescent="0.25">
      <c r="A322" t="s">
        <v>32149</v>
      </c>
      <c r="B322" t="str">
        <f t="shared" si="37"/>
        <v>115</v>
      </c>
      <c r="C322" t="s">
        <v>11959</v>
      </c>
      <c r="D322" t="str">
        <f t="shared" si="38"/>
        <v>1979</v>
      </c>
      <c r="E322" t="str">
        <f>T("2")</f>
        <v>2</v>
      </c>
      <c r="F322" t="str">
        <f>T("172.892")</f>
        <v>172.892</v>
      </c>
      <c r="H322" t="s">
        <v>32130</v>
      </c>
    </row>
    <row r="323" spans="1:8" x14ac:dyDescent="0.25">
      <c r="A323" t="s">
        <v>32150</v>
      </c>
      <c r="B323" t="str">
        <f t="shared" si="37"/>
        <v>115</v>
      </c>
      <c r="C323" t="s">
        <v>14291</v>
      </c>
      <c r="D323" t="str">
        <f t="shared" si="38"/>
        <v>1979</v>
      </c>
      <c r="E323" t="str">
        <f>T("1")</f>
        <v>1</v>
      </c>
      <c r="H323" t="s">
        <v>32130</v>
      </c>
    </row>
    <row r="324" spans="1:8" x14ac:dyDescent="0.25">
      <c r="A324" t="s">
        <v>32151</v>
      </c>
      <c r="B324" t="str">
        <f t="shared" si="37"/>
        <v>115</v>
      </c>
      <c r="C324" t="s">
        <v>14532</v>
      </c>
      <c r="D324" t="str">
        <f t="shared" si="38"/>
        <v>1979</v>
      </c>
      <c r="E324" t="str">
        <f>T("1")</f>
        <v>1</v>
      </c>
      <c r="F324" t="str">
        <f>T("182.90")</f>
        <v>182.90</v>
      </c>
      <c r="H324" t="s">
        <v>32130</v>
      </c>
    </row>
    <row r="325" spans="1:8" x14ac:dyDescent="0.25">
      <c r="A325" t="s">
        <v>32152</v>
      </c>
      <c r="B325" t="str">
        <f t="shared" si="37"/>
        <v>115</v>
      </c>
      <c r="C325" t="s">
        <v>14292</v>
      </c>
      <c r="D325" t="str">
        <f t="shared" si="38"/>
        <v>1979</v>
      </c>
      <c r="E325" t="str">
        <f>T("1")</f>
        <v>1</v>
      </c>
      <c r="H325" t="s">
        <v>32130</v>
      </c>
    </row>
    <row r="326" spans="1:8" x14ac:dyDescent="0.25">
      <c r="A326" t="s">
        <v>32153</v>
      </c>
      <c r="B326" t="str">
        <f t="shared" si="37"/>
        <v>115</v>
      </c>
      <c r="C326" t="s">
        <v>32154</v>
      </c>
      <c r="D326" t="str">
        <f t="shared" si="38"/>
        <v>1979</v>
      </c>
      <c r="E326" t="str">
        <f>T("5")</f>
        <v>5</v>
      </c>
      <c r="H326" t="s">
        <v>32130</v>
      </c>
    </row>
    <row r="327" spans="1:8" x14ac:dyDescent="0.25">
      <c r="A327" t="s">
        <v>32155</v>
      </c>
      <c r="B327" t="str">
        <f t="shared" si="37"/>
        <v>115</v>
      </c>
      <c r="C327" t="s">
        <v>14200</v>
      </c>
      <c r="D327" t="str">
        <f t="shared" si="38"/>
        <v>1979</v>
      </c>
      <c r="E327" t="str">
        <f>T("2")</f>
        <v>2</v>
      </c>
      <c r="F327" t="str">
        <f>T("172.892")</f>
        <v>172.892</v>
      </c>
      <c r="H327" t="s">
        <v>32130</v>
      </c>
    </row>
    <row r="328" spans="1:8" x14ac:dyDescent="0.25">
      <c r="A328" t="s">
        <v>32156</v>
      </c>
      <c r="B328" t="str">
        <f t="shared" si="37"/>
        <v>115</v>
      </c>
      <c r="C328" t="s">
        <v>14216</v>
      </c>
      <c r="D328" t="str">
        <f t="shared" si="38"/>
        <v>1979</v>
      </c>
      <c r="E328" t="str">
        <f>T("3")</f>
        <v>3</v>
      </c>
      <c r="F328" t="str">
        <f>T("172.892")</f>
        <v>172.892</v>
      </c>
      <c r="H328" t="s">
        <v>32130</v>
      </c>
    </row>
    <row r="329" spans="1:8" x14ac:dyDescent="0.25">
      <c r="A329" t="s">
        <v>32157</v>
      </c>
      <c r="B329" t="str">
        <f t="shared" si="37"/>
        <v>115</v>
      </c>
      <c r="C329" t="s">
        <v>13047</v>
      </c>
      <c r="D329" t="str">
        <f t="shared" si="38"/>
        <v>1979</v>
      </c>
      <c r="E329" t="str">
        <f>T("3")</f>
        <v>3</v>
      </c>
      <c r="F329" t="str">
        <f>T("172.892")</f>
        <v>172.892</v>
      </c>
      <c r="H329" t="s">
        <v>32130</v>
      </c>
    </row>
    <row r="330" spans="1:8" x14ac:dyDescent="0.25">
      <c r="A330" t="s">
        <v>32158</v>
      </c>
      <c r="B330" t="str">
        <f t="shared" si="37"/>
        <v>115</v>
      </c>
      <c r="C330" t="s">
        <v>13471</v>
      </c>
      <c r="D330" t="str">
        <f t="shared" si="38"/>
        <v>1979</v>
      </c>
      <c r="E330" t="str">
        <f>T("3")</f>
        <v>3</v>
      </c>
      <c r="F330" t="str">
        <f>T("172.892")</f>
        <v>172.892</v>
      </c>
      <c r="H330" t="s">
        <v>32130</v>
      </c>
    </row>
    <row r="331" spans="1:8" x14ac:dyDescent="0.25">
      <c r="A331" t="s">
        <v>32159</v>
      </c>
      <c r="B331" t="str">
        <f t="shared" si="37"/>
        <v>115</v>
      </c>
      <c r="C331" t="s">
        <v>14461</v>
      </c>
      <c r="D331" t="str">
        <f t="shared" si="38"/>
        <v>1979</v>
      </c>
      <c r="E331" t="str">
        <f>T("4")</f>
        <v>4</v>
      </c>
      <c r="H331" t="s">
        <v>32130</v>
      </c>
    </row>
    <row r="332" spans="1:8" x14ac:dyDescent="0.25">
      <c r="A332" t="s">
        <v>32160</v>
      </c>
      <c r="B332" t="str">
        <f t="shared" si="37"/>
        <v>115</v>
      </c>
      <c r="C332" t="s">
        <v>14295</v>
      </c>
      <c r="D332" t="str">
        <f t="shared" si="38"/>
        <v>1979</v>
      </c>
      <c r="E332" t="str">
        <f>T("1")</f>
        <v>1</v>
      </c>
      <c r="F332" t="str">
        <f>T("182.70")</f>
        <v>182.70</v>
      </c>
      <c r="H332" t="s">
        <v>32130</v>
      </c>
    </row>
    <row r="333" spans="1:8" x14ac:dyDescent="0.25">
      <c r="A333" t="s">
        <v>32161</v>
      </c>
      <c r="B333" t="str">
        <f t="shared" si="37"/>
        <v>115</v>
      </c>
      <c r="C333" t="s">
        <v>14530</v>
      </c>
      <c r="D333" t="str">
        <f t="shared" si="38"/>
        <v>1979</v>
      </c>
      <c r="E333" t="str">
        <f>T("1")</f>
        <v>1</v>
      </c>
      <c r="H333" t="s">
        <v>32130</v>
      </c>
    </row>
    <row r="334" spans="1:8" x14ac:dyDescent="0.25">
      <c r="A334" t="s">
        <v>32162</v>
      </c>
      <c r="B334" t="str">
        <f t="shared" si="37"/>
        <v>115</v>
      </c>
      <c r="C334" t="s">
        <v>14534</v>
      </c>
      <c r="D334" t="str">
        <f t="shared" si="38"/>
        <v>1979</v>
      </c>
      <c r="E334" t="str">
        <f>T("1")</f>
        <v>1</v>
      </c>
      <c r="F334" t="str">
        <f>T("182.70")</f>
        <v>182.70</v>
      </c>
      <c r="H334" t="s">
        <v>32130</v>
      </c>
    </row>
    <row r="335" spans="1:8" x14ac:dyDescent="0.25">
      <c r="A335" t="s">
        <v>32163</v>
      </c>
      <c r="B335" t="str">
        <f t="shared" si="37"/>
        <v>115</v>
      </c>
      <c r="C335" t="s">
        <v>14460</v>
      </c>
      <c r="D335" t="str">
        <f t="shared" si="38"/>
        <v>1979</v>
      </c>
      <c r="E335" t="str">
        <f>T("2")</f>
        <v>2</v>
      </c>
      <c r="F335" t="str">
        <f>T("172.892")</f>
        <v>172.892</v>
      </c>
      <c r="H335" t="s">
        <v>32130</v>
      </c>
    </row>
    <row r="336" spans="1:8" x14ac:dyDescent="0.25">
      <c r="A336" t="s">
        <v>32164</v>
      </c>
      <c r="B336" t="str">
        <f t="shared" si="37"/>
        <v>115</v>
      </c>
      <c r="C336" t="s">
        <v>32165</v>
      </c>
      <c r="D336" t="str">
        <f t="shared" si="38"/>
        <v>1979</v>
      </c>
      <c r="E336" t="str">
        <f>T("3")</f>
        <v>3</v>
      </c>
      <c r="F336" t="str">
        <f>T("172.892")</f>
        <v>172.892</v>
      </c>
      <c r="H336" t="s">
        <v>32130</v>
      </c>
    </row>
    <row r="337" spans="1:8" x14ac:dyDescent="0.25">
      <c r="A337" t="s">
        <v>32166</v>
      </c>
      <c r="B337" t="str">
        <f>T("118")</f>
        <v>118</v>
      </c>
      <c r="C337" t="s">
        <v>8744</v>
      </c>
      <c r="D337" t="str">
        <f t="shared" ref="D337:D367" si="39">T("1980")</f>
        <v>1980</v>
      </c>
      <c r="E337" t="str">
        <f>T("2")</f>
        <v>2</v>
      </c>
      <c r="F337" t="str">
        <f>T("184.1930")</f>
        <v>184.1930</v>
      </c>
      <c r="H337" t="s">
        <v>32167</v>
      </c>
    </row>
    <row r="338" spans="1:8" x14ac:dyDescent="0.25">
      <c r="A338" t="s">
        <v>32168</v>
      </c>
      <c r="B338" t="str">
        <f>T("118")</f>
        <v>118</v>
      </c>
      <c r="C338" t="s">
        <v>8686</v>
      </c>
      <c r="D338" t="str">
        <f t="shared" si="39"/>
        <v>1980</v>
      </c>
      <c r="E338" t="str">
        <f>T("2")</f>
        <v>2</v>
      </c>
      <c r="F338" t="str">
        <f>T("184.1930")</f>
        <v>184.1930</v>
      </c>
      <c r="H338" t="s">
        <v>32167</v>
      </c>
    </row>
    <row r="339" spans="1:8" x14ac:dyDescent="0.25">
      <c r="A339" t="s">
        <v>32169</v>
      </c>
      <c r="B339" t="str">
        <f>T("118")</f>
        <v>118</v>
      </c>
      <c r="C339" t="s">
        <v>13885</v>
      </c>
      <c r="D339" t="str">
        <f t="shared" si="39"/>
        <v>1980</v>
      </c>
      <c r="E339" t="str">
        <f>T("2")</f>
        <v>2</v>
      </c>
      <c r="F339" t="str">
        <f>T("184.1930")</f>
        <v>184.1930</v>
      </c>
      <c r="H339" t="s">
        <v>32167</v>
      </c>
    </row>
    <row r="340" spans="1:8" x14ac:dyDescent="0.25">
      <c r="A340" t="s">
        <v>32170</v>
      </c>
      <c r="B340" t="str">
        <f>T("94")</f>
        <v>94</v>
      </c>
      <c r="C340" t="s">
        <v>13124</v>
      </c>
      <c r="D340" t="str">
        <f t="shared" si="39"/>
        <v>1980</v>
      </c>
      <c r="E340" t="str">
        <f>T("1")</f>
        <v>1</v>
      </c>
      <c r="F340" t="str">
        <f>T("184.1278")</f>
        <v>184.1278</v>
      </c>
      <c r="H340" t="s">
        <v>32171</v>
      </c>
    </row>
    <row r="341" spans="1:8" x14ac:dyDescent="0.25">
      <c r="A341" t="s">
        <v>32172</v>
      </c>
      <c r="B341" t="str">
        <f>T("94")</f>
        <v>94</v>
      </c>
      <c r="C341" t="s">
        <v>14327</v>
      </c>
      <c r="D341" t="str">
        <f t="shared" si="39"/>
        <v>1980</v>
      </c>
      <c r="E341" t="str">
        <f>T("1")</f>
        <v>1</v>
      </c>
      <c r="F341" t="str">
        <f>T("184.1848")</f>
        <v>184.1848</v>
      </c>
      <c r="H341" t="s">
        <v>32171</v>
      </c>
    </row>
    <row r="342" spans="1:8" x14ac:dyDescent="0.25">
      <c r="A342" t="s">
        <v>32173</v>
      </c>
      <c r="B342" t="str">
        <f t="shared" ref="B342:B367" si="40">T("35")</f>
        <v>35</v>
      </c>
      <c r="C342" t="s">
        <v>13718</v>
      </c>
      <c r="D342" t="str">
        <f t="shared" si="39"/>
        <v>1980</v>
      </c>
      <c r="E342" t="str">
        <f>T("2")</f>
        <v>2</v>
      </c>
      <c r="F342" t="str">
        <f>T("184.1375")</f>
        <v>184.1375</v>
      </c>
      <c r="H342" t="s">
        <v>32174</v>
      </c>
    </row>
    <row r="343" spans="1:8" x14ac:dyDescent="0.25">
      <c r="A343" t="s">
        <v>32175</v>
      </c>
      <c r="B343" t="str">
        <f t="shared" si="40"/>
        <v>35</v>
      </c>
      <c r="C343" t="s">
        <v>13718</v>
      </c>
      <c r="D343" t="str">
        <f t="shared" si="39"/>
        <v>1980</v>
      </c>
      <c r="E343" t="str">
        <f>T("2")</f>
        <v>2</v>
      </c>
      <c r="F343" t="str">
        <f>T("184.1375")</f>
        <v>184.1375</v>
      </c>
      <c r="H343" t="s">
        <v>32174</v>
      </c>
    </row>
    <row r="344" spans="1:8" x14ac:dyDescent="0.25">
      <c r="A344" t="s">
        <v>32176</v>
      </c>
      <c r="B344" t="str">
        <f t="shared" si="40"/>
        <v>35</v>
      </c>
      <c r="C344" t="s">
        <v>13718</v>
      </c>
      <c r="D344" t="str">
        <f t="shared" si="39"/>
        <v>1980</v>
      </c>
      <c r="E344" t="str">
        <f>T("2")</f>
        <v>2</v>
      </c>
      <c r="F344" t="str">
        <f>T("184.1375")</f>
        <v>184.1375</v>
      </c>
      <c r="H344" t="s">
        <v>32174</v>
      </c>
    </row>
    <row r="345" spans="1:8" x14ac:dyDescent="0.25">
      <c r="A345" t="s">
        <v>32177</v>
      </c>
      <c r="B345" t="str">
        <f t="shared" si="40"/>
        <v>35</v>
      </c>
      <c r="C345" t="s">
        <v>13718</v>
      </c>
      <c r="D345" t="str">
        <f t="shared" si="39"/>
        <v>1980</v>
      </c>
      <c r="E345" t="str">
        <f>T("2")</f>
        <v>2</v>
      </c>
      <c r="H345" t="s">
        <v>32174</v>
      </c>
    </row>
    <row r="346" spans="1:8" x14ac:dyDescent="0.25">
      <c r="A346" t="s">
        <v>32178</v>
      </c>
      <c r="B346" t="str">
        <f t="shared" si="40"/>
        <v>35</v>
      </c>
      <c r="C346" t="s">
        <v>12000</v>
      </c>
      <c r="D346" t="str">
        <f t="shared" si="39"/>
        <v>1980</v>
      </c>
      <c r="E346" t="str">
        <f>T("2")</f>
        <v>2</v>
      </c>
      <c r="F346" t="str">
        <f>T("184.1296")</f>
        <v>184.1296</v>
      </c>
      <c r="H346" t="s">
        <v>32174</v>
      </c>
    </row>
    <row r="347" spans="1:8" x14ac:dyDescent="0.25">
      <c r="A347" t="s">
        <v>32179</v>
      </c>
      <c r="B347" t="str">
        <f t="shared" si="40"/>
        <v>35</v>
      </c>
      <c r="C347" t="s">
        <v>13784</v>
      </c>
      <c r="D347" t="str">
        <f t="shared" si="39"/>
        <v>1980</v>
      </c>
      <c r="E347" t="str">
        <f>T("1")</f>
        <v>1</v>
      </c>
      <c r="F347" t="str">
        <f>T("184.1297")</f>
        <v>184.1297</v>
      </c>
      <c r="H347" t="s">
        <v>32174</v>
      </c>
    </row>
    <row r="348" spans="1:8" x14ac:dyDescent="0.25">
      <c r="A348" t="s">
        <v>32180</v>
      </c>
      <c r="B348" t="str">
        <f t="shared" si="40"/>
        <v>35</v>
      </c>
      <c r="C348" t="s">
        <v>11730</v>
      </c>
      <c r="D348" t="str">
        <f t="shared" si="39"/>
        <v>1980</v>
      </c>
      <c r="E348" t="str">
        <f>T("2")</f>
        <v>2</v>
      </c>
      <c r="F348" t="str">
        <f>T("184.1298")</f>
        <v>184.1298</v>
      </c>
      <c r="H348" t="s">
        <v>32174</v>
      </c>
    </row>
    <row r="349" spans="1:8" x14ac:dyDescent="0.25">
      <c r="A349" t="s">
        <v>32181</v>
      </c>
      <c r="B349" t="str">
        <f t="shared" si="40"/>
        <v>35</v>
      </c>
      <c r="C349" t="s">
        <v>12094</v>
      </c>
      <c r="D349" t="str">
        <f t="shared" si="39"/>
        <v>1980</v>
      </c>
      <c r="E349" t="str">
        <f>T("1")</f>
        <v>1</v>
      </c>
      <c r="F349" t="str">
        <f>T("186.1300")</f>
        <v>186.1300</v>
      </c>
      <c r="H349" t="s">
        <v>32174</v>
      </c>
    </row>
    <row r="350" spans="1:8" x14ac:dyDescent="0.25">
      <c r="A350" t="s">
        <v>32182</v>
      </c>
      <c r="B350" t="str">
        <f t="shared" si="40"/>
        <v>35</v>
      </c>
      <c r="C350" t="s">
        <v>11813</v>
      </c>
      <c r="D350" t="str">
        <f t="shared" si="39"/>
        <v>1980</v>
      </c>
      <c r="E350" t="str">
        <f>T("2")</f>
        <v>2</v>
      </c>
      <c r="F350" t="str">
        <f>T("184.1301")</f>
        <v>184.1301</v>
      </c>
      <c r="H350" t="s">
        <v>32174</v>
      </c>
    </row>
    <row r="351" spans="1:8" x14ac:dyDescent="0.25">
      <c r="A351" t="s">
        <v>32183</v>
      </c>
      <c r="B351" t="str">
        <f t="shared" si="40"/>
        <v>35</v>
      </c>
      <c r="C351" t="s">
        <v>11816</v>
      </c>
      <c r="D351" t="str">
        <f t="shared" si="39"/>
        <v>1980</v>
      </c>
      <c r="E351" t="str">
        <f>T("2")</f>
        <v>2</v>
      </c>
      <c r="F351" t="str">
        <f>T("184.1304")</f>
        <v>184.1304</v>
      </c>
      <c r="H351" t="s">
        <v>32174</v>
      </c>
    </row>
    <row r="352" spans="1:8" x14ac:dyDescent="0.25">
      <c r="A352" t="s">
        <v>32184</v>
      </c>
      <c r="B352" t="str">
        <f t="shared" si="40"/>
        <v>35</v>
      </c>
      <c r="C352" t="s">
        <v>11814</v>
      </c>
      <c r="D352" t="str">
        <f t="shared" si="39"/>
        <v>1980</v>
      </c>
      <c r="E352" t="str">
        <f>T("5")</f>
        <v>5</v>
      </c>
      <c r="H352" t="s">
        <v>32174</v>
      </c>
    </row>
    <row r="353" spans="1:8" x14ac:dyDescent="0.25">
      <c r="A353" t="s">
        <v>32185</v>
      </c>
      <c r="B353" t="str">
        <f t="shared" si="40"/>
        <v>35</v>
      </c>
      <c r="C353" t="s">
        <v>11795</v>
      </c>
      <c r="D353" t="str">
        <f t="shared" si="39"/>
        <v>1980</v>
      </c>
      <c r="E353" t="str">
        <f>T("1")</f>
        <v>1</v>
      </c>
      <c r="H353" t="s">
        <v>32174</v>
      </c>
    </row>
    <row r="354" spans="1:8" x14ac:dyDescent="0.25">
      <c r="A354" t="s">
        <v>32186</v>
      </c>
      <c r="B354" t="str">
        <f t="shared" si="40"/>
        <v>35</v>
      </c>
      <c r="C354" t="s">
        <v>12462</v>
      </c>
      <c r="D354" t="str">
        <f t="shared" si="39"/>
        <v>1980</v>
      </c>
      <c r="E354" t="str">
        <f t="shared" ref="E354:E360" si="41">T("2")</f>
        <v>2</v>
      </c>
      <c r="F354" t="s">
        <v>32187</v>
      </c>
      <c r="H354" t="s">
        <v>32174</v>
      </c>
    </row>
    <row r="355" spans="1:8" x14ac:dyDescent="0.25">
      <c r="A355" t="s">
        <v>32188</v>
      </c>
      <c r="B355" t="str">
        <f t="shared" si="40"/>
        <v>35</v>
      </c>
      <c r="C355" t="s">
        <v>13248</v>
      </c>
      <c r="D355" t="str">
        <f t="shared" si="39"/>
        <v>1980</v>
      </c>
      <c r="E355" t="str">
        <f t="shared" si="41"/>
        <v>2</v>
      </c>
      <c r="F355" t="s">
        <v>32189</v>
      </c>
      <c r="H355" t="s">
        <v>32174</v>
      </c>
    </row>
    <row r="356" spans="1:8" x14ac:dyDescent="0.25">
      <c r="A356" t="s">
        <v>32190</v>
      </c>
      <c r="B356" t="str">
        <f t="shared" si="40"/>
        <v>35</v>
      </c>
      <c r="C356" t="s">
        <v>12444</v>
      </c>
      <c r="D356" t="str">
        <f t="shared" si="39"/>
        <v>1980</v>
      </c>
      <c r="E356" t="str">
        <f t="shared" si="41"/>
        <v>2</v>
      </c>
      <c r="F356" t="s">
        <v>32191</v>
      </c>
      <c r="H356" t="s">
        <v>32174</v>
      </c>
    </row>
    <row r="357" spans="1:8" x14ac:dyDescent="0.25">
      <c r="A357" t="s">
        <v>32192</v>
      </c>
      <c r="B357" t="str">
        <f t="shared" si="40"/>
        <v>35</v>
      </c>
      <c r="C357" t="s">
        <v>12249</v>
      </c>
      <c r="D357" t="str">
        <f t="shared" si="39"/>
        <v>1980</v>
      </c>
      <c r="E357" t="str">
        <f t="shared" si="41"/>
        <v>2</v>
      </c>
      <c r="F357" t="s">
        <v>32193</v>
      </c>
      <c r="H357" t="s">
        <v>32174</v>
      </c>
    </row>
    <row r="358" spans="1:8" x14ac:dyDescent="0.25">
      <c r="A358" t="s">
        <v>32194</v>
      </c>
      <c r="B358" t="str">
        <f t="shared" si="40"/>
        <v>35</v>
      </c>
      <c r="C358" t="s">
        <v>11743</v>
      </c>
      <c r="D358" t="str">
        <f t="shared" si="39"/>
        <v>1980</v>
      </c>
      <c r="E358" t="str">
        <f t="shared" si="41"/>
        <v>2</v>
      </c>
      <c r="F358" t="str">
        <f>T("184.1308")</f>
        <v>184.1308</v>
      </c>
      <c r="H358" t="s">
        <v>32174</v>
      </c>
    </row>
    <row r="359" spans="1:8" x14ac:dyDescent="0.25">
      <c r="A359" t="s">
        <v>32195</v>
      </c>
      <c r="B359" t="str">
        <f t="shared" si="40"/>
        <v>35</v>
      </c>
      <c r="C359" t="s">
        <v>13282</v>
      </c>
      <c r="D359" t="str">
        <f t="shared" si="39"/>
        <v>1980</v>
      </c>
      <c r="E359" t="str">
        <f t="shared" si="41"/>
        <v>2</v>
      </c>
      <c r="F359" t="str">
        <f>T("184.1311")</f>
        <v>184.1311</v>
      </c>
      <c r="H359" t="s">
        <v>32174</v>
      </c>
    </row>
    <row r="360" spans="1:8" x14ac:dyDescent="0.25">
      <c r="A360" t="s">
        <v>32196</v>
      </c>
      <c r="B360" t="str">
        <f t="shared" si="40"/>
        <v>35</v>
      </c>
      <c r="C360" t="s">
        <v>13785</v>
      </c>
      <c r="D360" t="str">
        <f t="shared" si="39"/>
        <v>1980</v>
      </c>
      <c r="E360" t="str">
        <f t="shared" si="41"/>
        <v>2</v>
      </c>
      <c r="F360" t="str">
        <f>T("184.1315")</f>
        <v>184.1315</v>
      </c>
      <c r="H360" t="s">
        <v>32174</v>
      </c>
    </row>
    <row r="361" spans="1:8" x14ac:dyDescent="0.25">
      <c r="A361" t="s">
        <v>32197</v>
      </c>
      <c r="B361" t="str">
        <f t="shared" si="40"/>
        <v>35</v>
      </c>
      <c r="C361" t="s">
        <v>13785</v>
      </c>
      <c r="D361" t="str">
        <f t="shared" si="39"/>
        <v>1980</v>
      </c>
      <c r="E361" t="str">
        <f>T("1")</f>
        <v>1</v>
      </c>
      <c r="H361" t="s">
        <v>32174</v>
      </c>
    </row>
    <row r="362" spans="1:8" x14ac:dyDescent="0.25">
      <c r="A362" t="s">
        <v>32198</v>
      </c>
      <c r="B362" t="str">
        <f t="shared" si="40"/>
        <v>35</v>
      </c>
      <c r="C362" t="s">
        <v>13444</v>
      </c>
      <c r="D362" t="str">
        <f t="shared" si="39"/>
        <v>1980</v>
      </c>
      <c r="E362" t="str">
        <f>T("1")</f>
        <v>1</v>
      </c>
      <c r="F362" t="str">
        <f>T("181.25")</f>
        <v>181.25</v>
      </c>
      <c r="H362" t="s">
        <v>32174</v>
      </c>
    </row>
    <row r="363" spans="1:8" x14ac:dyDescent="0.25">
      <c r="A363" t="s">
        <v>32199</v>
      </c>
      <c r="B363" t="str">
        <f t="shared" si="40"/>
        <v>35</v>
      </c>
      <c r="C363" t="s">
        <v>13824</v>
      </c>
      <c r="D363" t="str">
        <f t="shared" si="39"/>
        <v>1980</v>
      </c>
      <c r="E363" t="str">
        <f>T("1")</f>
        <v>1</v>
      </c>
      <c r="F363" t="str">
        <f>T("181.25")</f>
        <v>181.25</v>
      </c>
      <c r="H363" t="s">
        <v>32174</v>
      </c>
    </row>
    <row r="364" spans="1:8" x14ac:dyDescent="0.25">
      <c r="A364" t="s">
        <v>32200</v>
      </c>
      <c r="B364" t="str">
        <f t="shared" si="40"/>
        <v>35</v>
      </c>
      <c r="C364" t="s">
        <v>12185</v>
      </c>
      <c r="D364" t="str">
        <f t="shared" si="39"/>
        <v>1980</v>
      </c>
      <c r="E364" t="str">
        <f>T("5")</f>
        <v>5</v>
      </c>
      <c r="F364" t="str">
        <f>T("181.25")</f>
        <v>181.25</v>
      </c>
      <c r="H364" t="s">
        <v>32174</v>
      </c>
    </row>
    <row r="365" spans="1:8" x14ac:dyDescent="0.25">
      <c r="A365" t="s">
        <v>32201</v>
      </c>
      <c r="B365" t="str">
        <f t="shared" si="40"/>
        <v>35</v>
      </c>
      <c r="C365" t="s">
        <v>12158</v>
      </c>
      <c r="D365" t="str">
        <f t="shared" si="39"/>
        <v>1980</v>
      </c>
      <c r="E365" t="str">
        <f>T("1")</f>
        <v>1</v>
      </c>
      <c r="F365" t="str">
        <f>T("186.1374")</f>
        <v>186.1374</v>
      </c>
      <c r="H365" t="s">
        <v>32174</v>
      </c>
    </row>
    <row r="366" spans="1:8" x14ac:dyDescent="0.25">
      <c r="A366" t="s">
        <v>32202</v>
      </c>
      <c r="B366" t="str">
        <f t="shared" si="40"/>
        <v>35</v>
      </c>
      <c r="C366" t="s">
        <v>14301</v>
      </c>
      <c r="D366" t="str">
        <f t="shared" si="39"/>
        <v>1980</v>
      </c>
      <c r="E366" t="str">
        <f>T("5")</f>
        <v>5</v>
      </c>
      <c r="H366" t="s">
        <v>32174</v>
      </c>
    </row>
    <row r="367" spans="1:8" x14ac:dyDescent="0.25">
      <c r="A367" t="s">
        <v>32203</v>
      </c>
      <c r="B367" t="str">
        <f t="shared" si="40"/>
        <v>35</v>
      </c>
      <c r="C367" t="s">
        <v>14817</v>
      </c>
      <c r="D367" t="str">
        <f t="shared" si="39"/>
        <v>1980</v>
      </c>
      <c r="E367" t="str">
        <f>T("5")</f>
        <v>5</v>
      </c>
      <c r="H367" t="s">
        <v>32174</v>
      </c>
    </row>
    <row r="368" spans="1:8" x14ac:dyDescent="0.25">
      <c r="A368" t="s">
        <v>32204</v>
      </c>
      <c r="B368" t="s">
        <v>32205</v>
      </c>
      <c r="C368" t="s">
        <v>13718</v>
      </c>
      <c r="D368" t="str">
        <f>T("1973")</f>
        <v>1973</v>
      </c>
      <c r="E368" t="s">
        <v>31698</v>
      </c>
      <c r="H368" t="s">
        <v>32174</v>
      </c>
    </row>
    <row r="369" spans="1:8" x14ac:dyDescent="0.25">
      <c r="A369" t="s">
        <v>32206</v>
      </c>
      <c r="B369" t="str">
        <f t="shared" ref="B369:B374" si="42">T("35")</f>
        <v>35</v>
      </c>
      <c r="C369" t="s">
        <v>13325</v>
      </c>
      <c r="D369" t="str">
        <f t="shared" ref="D369:D374" si="43">T("1980")</f>
        <v>1980</v>
      </c>
      <c r="E369" t="str">
        <f>T("1")</f>
        <v>1</v>
      </c>
      <c r="F369" t="str">
        <f>T("181.25")</f>
        <v>181.25</v>
      </c>
      <c r="H369" t="s">
        <v>32174</v>
      </c>
    </row>
    <row r="370" spans="1:8" x14ac:dyDescent="0.25">
      <c r="A370" t="s">
        <v>32207</v>
      </c>
      <c r="B370" t="str">
        <f t="shared" si="42"/>
        <v>35</v>
      </c>
      <c r="C370" t="s">
        <v>13718</v>
      </c>
      <c r="D370" t="str">
        <f t="shared" si="43"/>
        <v>1980</v>
      </c>
      <c r="E370" t="str">
        <f>T("1")</f>
        <v>1</v>
      </c>
      <c r="F370" t="str">
        <f>T("184.1375")</f>
        <v>184.1375</v>
      </c>
      <c r="H370" t="s">
        <v>32174</v>
      </c>
    </row>
    <row r="371" spans="1:8" x14ac:dyDescent="0.25">
      <c r="A371" t="s">
        <v>32208</v>
      </c>
      <c r="B371" t="str">
        <f t="shared" si="42"/>
        <v>35</v>
      </c>
      <c r="C371" t="s">
        <v>13718</v>
      </c>
      <c r="D371" t="str">
        <f t="shared" si="43"/>
        <v>1980</v>
      </c>
      <c r="E371" t="str">
        <f>T("2")</f>
        <v>2</v>
      </c>
      <c r="F371" t="str">
        <f>T("184.1375")</f>
        <v>184.1375</v>
      </c>
      <c r="H371" t="s">
        <v>32174</v>
      </c>
    </row>
    <row r="372" spans="1:8" x14ac:dyDescent="0.25">
      <c r="A372" t="s">
        <v>32209</v>
      </c>
      <c r="B372" t="str">
        <f t="shared" si="42"/>
        <v>35</v>
      </c>
      <c r="C372" t="s">
        <v>13718</v>
      </c>
      <c r="D372" t="str">
        <f t="shared" si="43"/>
        <v>1980</v>
      </c>
      <c r="E372" t="str">
        <f>T("2")</f>
        <v>2</v>
      </c>
      <c r="H372" t="s">
        <v>32174</v>
      </c>
    </row>
    <row r="373" spans="1:8" x14ac:dyDescent="0.25">
      <c r="A373" t="s">
        <v>32210</v>
      </c>
      <c r="B373" t="str">
        <f t="shared" si="42"/>
        <v>35</v>
      </c>
      <c r="C373" t="s">
        <v>8708</v>
      </c>
      <c r="D373" t="str">
        <f t="shared" si="43"/>
        <v>1980</v>
      </c>
      <c r="E373" t="str">
        <f>T("5")</f>
        <v>5</v>
      </c>
      <c r="H373" t="s">
        <v>32174</v>
      </c>
    </row>
    <row r="374" spans="1:8" x14ac:dyDescent="0.25">
      <c r="A374" t="s">
        <v>32211</v>
      </c>
      <c r="B374" t="str">
        <f t="shared" si="42"/>
        <v>35</v>
      </c>
      <c r="C374" t="s">
        <v>12160</v>
      </c>
      <c r="D374" t="str">
        <f t="shared" si="43"/>
        <v>1980</v>
      </c>
      <c r="E374" t="str">
        <f>T("5")</f>
        <v>5</v>
      </c>
      <c r="H374" t="s">
        <v>32174</v>
      </c>
    </row>
    <row r="375" spans="1:8" x14ac:dyDescent="0.25">
      <c r="A375" t="s">
        <v>32212</v>
      </c>
      <c r="B375" t="s">
        <v>32213</v>
      </c>
      <c r="C375" t="s">
        <v>13718</v>
      </c>
      <c r="D375" t="str">
        <f>T("1972")</f>
        <v>1972</v>
      </c>
      <c r="E375" t="s">
        <v>31698</v>
      </c>
      <c r="H375" t="s">
        <v>32174</v>
      </c>
    </row>
    <row r="376" spans="1:8" x14ac:dyDescent="0.25">
      <c r="A376" t="s">
        <v>32214</v>
      </c>
      <c r="B376" t="str">
        <f>T("35")</f>
        <v>35</v>
      </c>
      <c r="C376" t="s">
        <v>12094</v>
      </c>
      <c r="D376" t="str">
        <f>T("1980")</f>
        <v>1980</v>
      </c>
      <c r="E376" t="str">
        <f>T("5")</f>
        <v>5</v>
      </c>
      <c r="H376" t="s">
        <v>32174</v>
      </c>
    </row>
    <row r="377" spans="1:8" x14ac:dyDescent="0.25">
      <c r="A377" t="s">
        <v>32215</v>
      </c>
      <c r="B377" t="str">
        <f>T("32")</f>
        <v>32</v>
      </c>
      <c r="C377" t="s">
        <v>13786</v>
      </c>
      <c r="D377" t="str">
        <f>T("1975")</f>
        <v>1975</v>
      </c>
      <c r="E377" t="str">
        <f>T("1")</f>
        <v>1</v>
      </c>
      <c r="F377" t="s">
        <v>31767</v>
      </c>
      <c r="H377" t="s">
        <v>31801</v>
      </c>
    </row>
    <row r="378" spans="1:8" x14ac:dyDescent="0.25">
      <c r="A378" t="s">
        <v>32216</v>
      </c>
      <c r="B378" t="str">
        <f>T("26")</f>
        <v>26</v>
      </c>
      <c r="C378" t="s">
        <v>13275</v>
      </c>
      <c r="D378" t="str">
        <f>T("1975")</f>
        <v>1975</v>
      </c>
      <c r="E378" t="str">
        <f>T("1")</f>
        <v>1</v>
      </c>
      <c r="F378" t="str">
        <f>T("184.1619")</f>
        <v>184.1619</v>
      </c>
      <c r="H378" t="s">
        <v>31776</v>
      </c>
    </row>
    <row r="379" spans="1:8" x14ac:dyDescent="0.25">
      <c r="A379" t="s">
        <v>32217</v>
      </c>
      <c r="B379" t="str">
        <f>T("74")</f>
        <v>74</v>
      </c>
      <c r="C379" t="s">
        <v>12813</v>
      </c>
      <c r="D379" t="str">
        <f>T("1976")</f>
        <v>1976</v>
      </c>
      <c r="E379" t="str">
        <f>T("1")</f>
        <v>1</v>
      </c>
      <c r="F379" t="str">
        <f>T("184.1201")</f>
        <v>184.1201</v>
      </c>
      <c r="H379" s="11" t="s">
        <v>32221</v>
      </c>
    </row>
    <row r="380" spans="1:8" x14ac:dyDescent="0.25">
      <c r="A380" t="s">
        <v>32218</v>
      </c>
      <c r="B380" t="str">
        <f>T("25")</f>
        <v>25</v>
      </c>
      <c r="C380" t="s">
        <v>14101</v>
      </c>
      <c r="D380" t="str">
        <f>T("1973")</f>
        <v>1973</v>
      </c>
      <c r="E380" t="str">
        <f>T("1")</f>
        <v>1</v>
      </c>
      <c r="H380" t="s">
        <v>31969</v>
      </c>
    </row>
    <row r="381" spans="1:8" x14ac:dyDescent="0.25">
      <c r="A381" t="s">
        <v>32219</v>
      </c>
      <c r="B381" t="str">
        <f>T("25")</f>
        <v>25</v>
      </c>
      <c r="C381" t="s">
        <v>14296</v>
      </c>
      <c r="D381" t="str">
        <f>T("1973")</f>
        <v>1973</v>
      </c>
      <c r="E381" t="str">
        <f>T("1")</f>
        <v>1</v>
      </c>
      <c r="H381" t="s">
        <v>31969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4"/>
  <sheetViews>
    <sheetView workbookViewId="0">
      <selection activeCell="C3" sqref="C3"/>
    </sheetView>
  </sheetViews>
  <sheetFormatPr defaultRowHeight="15" x14ac:dyDescent="0.25"/>
  <cols>
    <col min="1" max="1" width="22.7109375" bestFit="1" customWidth="1"/>
    <col min="2" max="2" width="64.28515625" customWidth="1"/>
    <col min="3" max="3" width="62.5703125" bestFit="1" customWidth="1"/>
    <col min="257" max="257" width="22.7109375" bestFit="1" customWidth="1"/>
    <col min="258" max="258" width="64.28515625" customWidth="1"/>
    <col min="259" max="259" width="62.5703125" bestFit="1" customWidth="1"/>
    <col min="513" max="513" width="22.7109375" bestFit="1" customWidth="1"/>
    <col min="514" max="514" width="64.28515625" customWidth="1"/>
    <col min="515" max="515" width="62.5703125" bestFit="1" customWidth="1"/>
    <col min="769" max="769" width="22.7109375" bestFit="1" customWidth="1"/>
    <col min="770" max="770" width="64.28515625" customWidth="1"/>
    <col min="771" max="771" width="62.5703125" bestFit="1" customWidth="1"/>
    <col min="1025" max="1025" width="22.7109375" bestFit="1" customWidth="1"/>
    <col min="1026" max="1026" width="64.28515625" customWidth="1"/>
    <col min="1027" max="1027" width="62.5703125" bestFit="1" customWidth="1"/>
    <col min="1281" max="1281" width="22.7109375" bestFit="1" customWidth="1"/>
    <col min="1282" max="1282" width="64.28515625" customWidth="1"/>
    <col min="1283" max="1283" width="62.5703125" bestFit="1" customWidth="1"/>
    <col min="1537" max="1537" width="22.7109375" bestFit="1" customWidth="1"/>
    <col min="1538" max="1538" width="64.28515625" customWidth="1"/>
    <col min="1539" max="1539" width="62.5703125" bestFit="1" customWidth="1"/>
    <col min="1793" max="1793" width="22.7109375" bestFit="1" customWidth="1"/>
    <col min="1794" max="1794" width="64.28515625" customWidth="1"/>
    <col min="1795" max="1795" width="62.5703125" bestFit="1" customWidth="1"/>
    <col min="2049" max="2049" width="22.7109375" bestFit="1" customWidth="1"/>
    <col min="2050" max="2050" width="64.28515625" customWidth="1"/>
    <col min="2051" max="2051" width="62.5703125" bestFit="1" customWidth="1"/>
    <col min="2305" max="2305" width="22.7109375" bestFit="1" customWidth="1"/>
    <col min="2306" max="2306" width="64.28515625" customWidth="1"/>
    <col min="2307" max="2307" width="62.5703125" bestFit="1" customWidth="1"/>
    <col min="2561" max="2561" width="22.7109375" bestFit="1" customWidth="1"/>
    <col min="2562" max="2562" width="64.28515625" customWidth="1"/>
    <col min="2563" max="2563" width="62.5703125" bestFit="1" customWidth="1"/>
    <col min="2817" max="2817" width="22.7109375" bestFit="1" customWidth="1"/>
    <col min="2818" max="2818" width="64.28515625" customWidth="1"/>
    <col min="2819" max="2819" width="62.5703125" bestFit="1" customWidth="1"/>
    <col min="3073" max="3073" width="22.7109375" bestFit="1" customWidth="1"/>
    <col min="3074" max="3074" width="64.28515625" customWidth="1"/>
    <col min="3075" max="3075" width="62.5703125" bestFit="1" customWidth="1"/>
    <col min="3329" max="3329" width="22.7109375" bestFit="1" customWidth="1"/>
    <col min="3330" max="3330" width="64.28515625" customWidth="1"/>
    <col min="3331" max="3331" width="62.5703125" bestFit="1" customWidth="1"/>
    <col min="3585" max="3585" width="22.7109375" bestFit="1" customWidth="1"/>
    <col min="3586" max="3586" width="64.28515625" customWidth="1"/>
    <col min="3587" max="3587" width="62.5703125" bestFit="1" customWidth="1"/>
    <col min="3841" max="3841" width="22.7109375" bestFit="1" customWidth="1"/>
    <col min="3842" max="3842" width="64.28515625" customWidth="1"/>
    <col min="3843" max="3843" width="62.5703125" bestFit="1" customWidth="1"/>
    <col min="4097" max="4097" width="22.7109375" bestFit="1" customWidth="1"/>
    <col min="4098" max="4098" width="64.28515625" customWidth="1"/>
    <col min="4099" max="4099" width="62.5703125" bestFit="1" customWidth="1"/>
    <col min="4353" max="4353" width="22.7109375" bestFit="1" customWidth="1"/>
    <col min="4354" max="4354" width="64.28515625" customWidth="1"/>
    <col min="4355" max="4355" width="62.5703125" bestFit="1" customWidth="1"/>
    <col min="4609" max="4609" width="22.7109375" bestFit="1" customWidth="1"/>
    <col min="4610" max="4610" width="64.28515625" customWidth="1"/>
    <col min="4611" max="4611" width="62.5703125" bestFit="1" customWidth="1"/>
    <col min="4865" max="4865" width="22.7109375" bestFit="1" customWidth="1"/>
    <col min="4866" max="4866" width="64.28515625" customWidth="1"/>
    <col min="4867" max="4867" width="62.5703125" bestFit="1" customWidth="1"/>
    <col min="5121" max="5121" width="22.7109375" bestFit="1" customWidth="1"/>
    <col min="5122" max="5122" width="64.28515625" customWidth="1"/>
    <col min="5123" max="5123" width="62.5703125" bestFit="1" customWidth="1"/>
    <col min="5377" max="5377" width="22.7109375" bestFit="1" customWidth="1"/>
    <col min="5378" max="5378" width="64.28515625" customWidth="1"/>
    <col min="5379" max="5379" width="62.5703125" bestFit="1" customWidth="1"/>
    <col min="5633" max="5633" width="22.7109375" bestFit="1" customWidth="1"/>
    <col min="5634" max="5634" width="64.28515625" customWidth="1"/>
    <col min="5635" max="5635" width="62.5703125" bestFit="1" customWidth="1"/>
    <col min="5889" max="5889" width="22.7109375" bestFit="1" customWidth="1"/>
    <col min="5890" max="5890" width="64.28515625" customWidth="1"/>
    <col min="5891" max="5891" width="62.5703125" bestFit="1" customWidth="1"/>
    <col min="6145" max="6145" width="22.7109375" bestFit="1" customWidth="1"/>
    <col min="6146" max="6146" width="64.28515625" customWidth="1"/>
    <col min="6147" max="6147" width="62.5703125" bestFit="1" customWidth="1"/>
    <col min="6401" max="6401" width="22.7109375" bestFit="1" customWidth="1"/>
    <col min="6402" max="6402" width="64.28515625" customWidth="1"/>
    <col min="6403" max="6403" width="62.5703125" bestFit="1" customWidth="1"/>
    <col min="6657" max="6657" width="22.7109375" bestFit="1" customWidth="1"/>
    <col min="6658" max="6658" width="64.28515625" customWidth="1"/>
    <col min="6659" max="6659" width="62.5703125" bestFit="1" customWidth="1"/>
    <col min="6913" max="6913" width="22.7109375" bestFit="1" customWidth="1"/>
    <col min="6914" max="6914" width="64.28515625" customWidth="1"/>
    <col min="6915" max="6915" width="62.5703125" bestFit="1" customWidth="1"/>
    <col min="7169" max="7169" width="22.7109375" bestFit="1" customWidth="1"/>
    <col min="7170" max="7170" width="64.28515625" customWidth="1"/>
    <col min="7171" max="7171" width="62.5703125" bestFit="1" customWidth="1"/>
    <col min="7425" max="7425" width="22.7109375" bestFit="1" customWidth="1"/>
    <col min="7426" max="7426" width="64.28515625" customWidth="1"/>
    <col min="7427" max="7427" width="62.5703125" bestFit="1" customWidth="1"/>
    <col min="7681" max="7681" width="22.7109375" bestFit="1" customWidth="1"/>
    <col min="7682" max="7682" width="64.28515625" customWidth="1"/>
    <col min="7683" max="7683" width="62.5703125" bestFit="1" customWidth="1"/>
    <col min="7937" max="7937" width="22.7109375" bestFit="1" customWidth="1"/>
    <col min="7938" max="7938" width="64.28515625" customWidth="1"/>
    <col min="7939" max="7939" width="62.5703125" bestFit="1" customWidth="1"/>
    <col min="8193" max="8193" width="22.7109375" bestFit="1" customWidth="1"/>
    <col min="8194" max="8194" width="64.28515625" customWidth="1"/>
    <col min="8195" max="8195" width="62.5703125" bestFit="1" customWidth="1"/>
    <col min="8449" max="8449" width="22.7109375" bestFit="1" customWidth="1"/>
    <col min="8450" max="8450" width="64.28515625" customWidth="1"/>
    <col min="8451" max="8451" width="62.5703125" bestFit="1" customWidth="1"/>
    <col min="8705" max="8705" width="22.7109375" bestFit="1" customWidth="1"/>
    <col min="8706" max="8706" width="64.28515625" customWidth="1"/>
    <col min="8707" max="8707" width="62.5703125" bestFit="1" customWidth="1"/>
    <col min="8961" max="8961" width="22.7109375" bestFit="1" customWidth="1"/>
    <col min="8962" max="8962" width="64.28515625" customWidth="1"/>
    <col min="8963" max="8963" width="62.5703125" bestFit="1" customWidth="1"/>
    <col min="9217" max="9217" width="22.7109375" bestFit="1" customWidth="1"/>
    <col min="9218" max="9218" width="64.28515625" customWidth="1"/>
    <col min="9219" max="9219" width="62.5703125" bestFit="1" customWidth="1"/>
    <col min="9473" max="9473" width="22.7109375" bestFit="1" customWidth="1"/>
    <col min="9474" max="9474" width="64.28515625" customWidth="1"/>
    <col min="9475" max="9475" width="62.5703125" bestFit="1" customWidth="1"/>
    <col min="9729" max="9729" width="22.7109375" bestFit="1" customWidth="1"/>
    <col min="9730" max="9730" width="64.28515625" customWidth="1"/>
    <col min="9731" max="9731" width="62.5703125" bestFit="1" customWidth="1"/>
    <col min="9985" max="9985" width="22.7109375" bestFit="1" customWidth="1"/>
    <col min="9986" max="9986" width="64.28515625" customWidth="1"/>
    <col min="9987" max="9987" width="62.5703125" bestFit="1" customWidth="1"/>
    <col min="10241" max="10241" width="22.7109375" bestFit="1" customWidth="1"/>
    <col min="10242" max="10242" width="64.28515625" customWidth="1"/>
    <col min="10243" max="10243" width="62.5703125" bestFit="1" customWidth="1"/>
    <col min="10497" max="10497" width="22.7109375" bestFit="1" customWidth="1"/>
    <col min="10498" max="10498" width="64.28515625" customWidth="1"/>
    <col min="10499" max="10499" width="62.5703125" bestFit="1" customWidth="1"/>
    <col min="10753" max="10753" width="22.7109375" bestFit="1" customWidth="1"/>
    <col min="10754" max="10754" width="64.28515625" customWidth="1"/>
    <col min="10755" max="10755" width="62.5703125" bestFit="1" customWidth="1"/>
    <col min="11009" max="11009" width="22.7109375" bestFit="1" customWidth="1"/>
    <col min="11010" max="11010" width="64.28515625" customWidth="1"/>
    <col min="11011" max="11011" width="62.5703125" bestFit="1" customWidth="1"/>
    <col min="11265" max="11265" width="22.7109375" bestFit="1" customWidth="1"/>
    <col min="11266" max="11266" width="64.28515625" customWidth="1"/>
    <col min="11267" max="11267" width="62.5703125" bestFit="1" customWidth="1"/>
    <col min="11521" max="11521" width="22.7109375" bestFit="1" customWidth="1"/>
    <col min="11522" max="11522" width="64.28515625" customWidth="1"/>
    <col min="11523" max="11523" width="62.5703125" bestFit="1" customWidth="1"/>
    <col min="11777" max="11777" width="22.7109375" bestFit="1" customWidth="1"/>
    <col min="11778" max="11778" width="64.28515625" customWidth="1"/>
    <col min="11779" max="11779" width="62.5703125" bestFit="1" customWidth="1"/>
    <col min="12033" max="12033" width="22.7109375" bestFit="1" customWidth="1"/>
    <col min="12034" max="12034" width="64.28515625" customWidth="1"/>
    <col min="12035" max="12035" width="62.5703125" bestFit="1" customWidth="1"/>
    <col min="12289" max="12289" width="22.7109375" bestFit="1" customWidth="1"/>
    <col min="12290" max="12290" width="64.28515625" customWidth="1"/>
    <col min="12291" max="12291" width="62.5703125" bestFit="1" customWidth="1"/>
    <col min="12545" max="12545" width="22.7109375" bestFit="1" customWidth="1"/>
    <col min="12546" max="12546" width="64.28515625" customWidth="1"/>
    <col min="12547" max="12547" width="62.5703125" bestFit="1" customWidth="1"/>
    <col min="12801" max="12801" width="22.7109375" bestFit="1" customWidth="1"/>
    <col min="12802" max="12802" width="64.28515625" customWidth="1"/>
    <col min="12803" max="12803" width="62.5703125" bestFit="1" customWidth="1"/>
    <col min="13057" max="13057" width="22.7109375" bestFit="1" customWidth="1"/>
    <col min="13058" max="13058" width="64.28515625" customWidth="1"/>
    <col min="13059" max="13059" width="62.5703125" bestFit="1" customWidth="1"/>
    <col min="13313" max="13313" width="22.7109375" bestFit="1" customWidth="1"/>
    <col min="13314" max="13314" width="64.28515625" customWidth="1"/>
    <col min="13315" max="13315" width="62.5703125" bestFit="1" customWidth="1"/>
    <col min="13569" max="13569" width="22.7109375" bestFit="1" customWidth="1"/>
    <col min="13570" max="13570" width="64.28515625" customWidth="1"/>
    <col min="13571" max="13571" width="62.5703125" bestFit="1" customWidth="1"/>
    <col min="13825" max="13825" width="22.7109375" bestFit="1" customWidth="1"/>
    <col min="13826" max="13826" width="64.28515625" customWidth="1"/>
    <col min="13827" max="13827" width="62.5703125" bestFit="1" customWidth="1"/>
    <col min="14081" max="14081" width="22.7109375" bestFit="1" customWidth="1"/>
    <col min="14082" max="14082" width="64.28515625" customWidth="1"/>
    <col min="14083" max="14083" width="62.5703125" bestFit="1" customWidth="1"/>
    <col min="14337" max="14337" width="22.7109375" bestFit="1" customWidth="1"/>
    <col min="14338" max="14338" width="64.28515625" customWidth="1"/>
    <col min="14339" max="14339" width="62.5703125" bestFit="1" customWidth="1"/>
    <col min="14593" max="14593" width="22.7109375" bestFit="1" customWidth="1"/>
    <col min="14594" max="14594" width="64.28515625" customWidth="1"/>
    <col min="14595" max="14595" width="62.5703125" bestFit="1" customWidth="1"/>
    <col min="14849" max="14849" width="22.7109375" bestFit="1" customWidth="1"/>
    <col min="14850" max="14850" width="64.28515625" customWidth="1"/>
    <col min="14851" max="14851" width="62.5703125" bestFit="1" customWidth="1"/>
    <col min="15105" max="15105" width="22.7109375" bestFit="1" customWidth="1"/>
    <col min="15106" max="15106" width="64.28515625" customWidth="1"/>
    <col min="15107" max="15107" width="62.5703125" bestFit="1" customWidth="1"/>
    <col min="15361" max="15361" width="22.7109375" bestFit="1" customWidth="1"/>
    <col min="15362" max="15362" width="64.28515625" customWidth="1"/>
    <col min="15363" max="15363" width="62.5703125" bestFit="1" customWidth="1"/>
    <col min="15617" max="15617" width="22.7109375" bestFit="1" customWidth="1"/>
    <col min="15618" max="15618" width="64.28515625" customWidth="1"/>
    <col min="15619" max="15619" width="62.5703125" bestFit="1" customWidth="1"/>
    <col min="15873" max="15873" width="22.7109375" bestFit="1" customWidth="1"/>
    <col min="15874" max="15874" width="64.28515625" customWidth="1"/>
    <col min="15875" max="15875" width="62.5703125" bestFit="1" customWidth="1"/>
    <col min="16129" max="16129" width="22.7109375" bestFit="1" customWidth="1"/>
    <col min="16130" max="16130" width="64.28515625" customWidth="1"/>
    <col min="16131" max="16131" width="62.5703125" bestFit="1" customWidth="1"/>
  </cols>
  <sheetData>
    <row r="1" spans="1:3" x14ac:dyDescent="0.25">
      <c r="A1" t="s">
        <v>32230</v>
      </c>
      <c r="B1" t="s">
        <v>32231</v>
      </c>
      <c r="C1" t="s">
        <v>32232</v>
      </c>
    </row>
    <row r="2" spans="1:3" x14ac:dyDescent="0.25">
      <c r="A2">
        <v>603</v>
      </c>
      <c r="B2" t="s">
        <v>32233</v>
      </c>
      <c r="C2" t="s">
        <v>32234</v>
      </c>
    </row>
    <row r="3" spans="1:3" x14ac:dyDescent="0.25">
      <c r="A3">
        <v>602</v>
      </c>
      <c r="B3" t="s">
        <v>32235</v>
      </c>
      <c r="C3" t="s">
        <v>32234</v>
      </c>
    </row>
    <row r="4" spans="1:3" x14ac:dyDescent="0.25">
      <c r="A4">
        <v>601</v>
      </c>
      <c r="B4" t="s">
        <v>32236</v>
      </c>
      <c r="C4" t="s">
        <v>32234</v>
      </c>
    </row>
    <row r="5" spans="1:3" x14ac:dyDescent="0.25">
      <c r="A5">
        <v>600</v>
      </c>
      <c r="B5" t="s">
        <v>32237</v>
      </c>
      <c r="C5" t="s">
        <v>32234</v>
      </c>
    </row>
    <row r="6" spans="1:3" x14ac:dyDescent="0.25">
      <c r="A6">
        <v>599</v>
      </c>
      <c r="B6" t="s">
        <v>32238</v>
      </c>
      <c r="C6" t="s">
        <v>32234</v>
      </c>
    </row>
    <row r="7" spans="1:3" x14ac:dyDescent="0.25">
      <c r="A7">
        <v>598</v>
      </c>
      <c r="B7" t="s">
        <v>32239</v>
      </c>
      <c r="C7" t="s">
        <v>32234</v>
      </c>
    </row>
    <row r="8" spans="1:3" x14ac:dyDescent="0.25">
      <c r="A8">
        <v>597</v>
      </c>
      <c r="B8" t="s">
        <v>32240</v>
      </c>
      <c r="C8" t="s">
        <v>32234</v>
      </c>
    </row>
    <row r="9" spans="1:3" x14ac:dyDescent="0.25">
      <c r="A9">
        <v>596</v>
      </c>
      <c r="B9" t="s">
        <v>32241</v>
      </c>
      <c r="C9" t="s">
        <v>32234</v>
      </c>
    </row>
    <row r="10" spans="1:3" x14ac:dyDescent="0.25">
      <c r="A10">
        <v>595</v>
      </c>
      <c r="B10" t="s">
        <v>32242</v>
      </c>
      <c r="C10" t="s">
        <v>656</v>
      </c>
    </row>
    <row r="11" spans="1:3" x14ac:dyDescent="0.25">
      <c r="A11">
        <v>594</v>
      </c>
      <c r="B11" t="s">
        <v>32243</v>
      </c>
      <c r="C11" t="s">
        <v>32234</v>
      </c>
    </row>
    <row r="12" spans="1:3" x14ac:dyDescent="0.25">
      <c r="A12">
        <v>593</v>
      </c>
      <c r="B12" t="s">
        <v>32244</v>
      </c>
      <c r="C12" t="s">
        <v>32245</v>
      </c>
    </row>
    <row r="13" spans="1:3" x14ac:dyDescent="0.25">
      <c r="A13">
        <v>592</v>
      </c>
      <c r="B13" t="s">
        <v>32246</v>
      </c>
      <c r="C13" t="s">
        <v>32247</v>
      </c>
    </row>
    <row r="14" spans="1:3" x14ac:dyDescent="0.25">
      <c r="A14">
        <v>591</v>
      </c>
      <c r="B14" t="s">
        <v>32248</v>
      </c>
      <c r="C14" t="s">
        <v>32234</v>
      </c>
    </row>
    <row r="15" spans="1:3" x14ac:dyDescent="0.25">
      <c r="A15">
        <v>590</v>
      </c>
      <c r="B15" t="s">
        <v>32249</v>
      </c>
      <c r="C15" t="s">
        <v>32250</v>
      </c>
    </row>
    <row r="16" spans="1:3" x14ac:dyDescent="0.25">
      <c r="A16">
        <v>589</v>
      </c>
      <c r="B16" t="s">
        <v>32251</v>
      </c>
      <c r="C16" t="s">
        <v>32252</v>
      </c>
    </row>
    <row r="17" spans="1:3" x14ac:dyDescent="0.25">
      <c r="A17">
        <v>589</v>
      </c>
      <c r="B17" t="s">
        <v>32251</v>
      </c>
      <c r="C17" t="s">
        <v>32253</v>
      </c>
    </row>
    <row r="18" spans="1:3" x14ac:dyDescent="0.25">
      <c r="A18">
        <v>588</v>
      </c>
      <c r="B18" t="s">
        <v>32254</v>
      </c>
      <c r="C18" t="s">
        <v>32255</v>
      </c>
    </row>
    <row r="19" spans="1:3" x14ac:dyDescent="0.25">
      <c r="A19">
        <v>587</v>
      </c>
      <c r="B19" t="s">
        <v>32256</v>
      </c>
      <c r="C19" s="3" t="s">
        <v>32257</v>
      </c>
    </row>
    <row r="20" spans="1:3" x14ac:dyDescent="0.25">
      <c r="A20">
        <v>586</v>
      </c>
      <c r="B20" t="s">
        <v>32258</v>
      </c>
      <c r="C20" t="s">
        <v>7517</v>
      </c>
    </row>
    <row r="21" spans="1:3" x14ac:dyDescent="0.25">
      <c r="A21">
        <v>585</v>
      </c>
      <c r="B21" t="s">
        <v>9812</v>
      </c>
      <c r="C21" t="s">
        <v>11723</v>
      </c>
    </row>
    <row r="22" spans="1:3" x14ac:dyDescent="0.25">
      <c r="A22">
        <v>584</v>
      </c>
      <c r="B22" t="s">
        <v>32259</v>
      </c>
      <c r="C22" t="s">
        <v>32260</v>
      </c>
    </row>
    <row r="23" spans="1:3" x14ac:dyDescent="0.25">
      <c r="A23">
        <v>583</v>
      </c>
      <c r="B23" t="s">
        <v>32261</v>
      </c>
      <c r="C23" t="s">
        <v>32234</v>
      </c>
    </row>
    <row r="24" spans="1:3" x14ac:dyDescent="0.25">
      <c r="A24">
        <v>582</v>
      </c>
      <c r="B24" t="s">
        <v>32262</v>
      </c>
      <c r="C24" t="s">
        <v>32263</v>
      </c>
    </row>
    <row r="25" spans="1:3" x14ac:dyDescent="0.25">
      <c r="A25">
        <v>581</v>
      </c>
      <c r="B25" t="s">
        <v>32264</v>
      </c>
      <c r="C25" t="s">
        <v>32234</v>
      </c>
    </row>
    <row r="26" spans="1:3" x14ac:dyDescent="0.25">
      <c r="A26">
        <v>580</v>
      </c>
      <c r="B26" t="s">
        <v>32265</v>
      </c>
      <c r="C26" t="s">
        <v>861</v>
      </c>
    </row>
    <row r="27" spans="1:3" x14ac:dyDescent="0.25">
      <c r="A27">
        <v>579</v>
      </c>
      <c r="B27" t="s">
        <v>32266</v>
      </c>
      <c r="C27" s="3" t="s">
        <v>32267</v>
      </c>
    </row>
    <row r="28" spans="1:3" x14ac:dyDescent="0.25">
      <c r="A28">
        <v>578</v>
      </c>
      <c r="B28" t="s">
        <v>10035</v>
      </c>
      <c r="C28" t="s">
        <v>5624</v>
      </c>
    </row>
    <row r="29" spans="1:3" x14ac:dyDescent="0.25">
      <c r="A29">
        <v>577</v>
      </c>
      <c r="B29" t="s">
        <v>32268</v>
      </c>
      <c r="C29" t="s">
        <v>32234</v>
      </c>
    </row>
    <row r="30" spans="1:3" x14ac:dyDescent="0.25">
      <c r="A30">
        <v>576</v>
      </c>
      <c r="B30" t="s">
        <v>32269</v>
      </c>
      <c r="C30" t="s">
        <v>32270</v>
      </c>
    </row>
    <row r="31" spans="1:3" x14ac:dyDescent="0.25">
      <c r="A31">
        <v>576</v>
      </c>
      <c r="B31" t="s">
        <v>32269</v>
      </c>
      <c r="C31" t="s">
        <v>32271</v>
      </c>
    </row>
    <row r="32" spans="1:3" x14ac:dyDescent="0.25">
      <c r="A32">
        <v>575</v>
      </c>
      <c r="B32" t="s">
        <v>32272</v>
      </c>
      <c r="C32" t="s">
        <v>32273</v>
      </c>
    </row>
    <row r="33" spans="1:3" x14ac:dyDescent="0.25">
      <c r="A33">
        <v>574</v>
      </c>
      <c r="B33" t="s">
        <v>32274</v>
      </c>
      <c r="C33" t="s">
        <v>32275</v>
      </c>
    </row>
    <row r="34" spans="1:3" x14ac:dyDescent="0.25">
      <c r="A34">
        <v>573</v>
      </c>
      <c r="B34" t="s">
        <v>32276</v>
      </c>
      <c r="C34" t="s">
        <v>32277</v>
      </c>
    </row>
    <row r="35" spans="1:3" x14ac:dyDescent="0.25">
      <c r="A35">
        <v>572</v>
      </c>
      <c r="B35" t="s">
        <v>32278</v>
      </c>
      <c r="C35" t="s">
        <v>32267</v>
      </c>
    </row>
    <row r="36" spans="1:3" x14ac:dyDescent="0.25">
      <c r="A36">
        <v>571</v>
      </c>
      <c r="B36" t="s">
        <v>32279</v>
      </c>
      <c r="C36" t="s">
        <v>32280</v>
      </c>
    </row>
    <row r="37" spans="1:3" x14ac:dyDescent="0.25">
      <c r="A37">
        <v>570</v>
      </c>
      <c r="B37" t="s">
        <v>32281</v>
      </c>
      <c r="C37" t="s">
        <v>32282</v>
      </c>
    </row>
    <row r="38" spans="1:3" x14ac:dyDescent="0.25">
      <c r="A38">
        <v>569</v>
      </c>
      <c r="B38" t="s">
        <v>32283</v>
      </c>
      <c r="C38" t="s">
        <v>32234</v>
      </c>
    </row>
    <row r="39" spans="1:3" x14ac:dyDescent="0.25">
      <c r="A39">
        <v>568</v>
      </c>
      <c r="B39" t="s">
        <v>32284</v>
      </c>
      <c r="C39" t="s">
        <v>32285</v>
      </c>
    </row>
    <row r="40" spans="1:3" x14ac:dyDescent="0.25">
      <c r="A40">
        <v>567</v>
      </c>
      <c r="B40" t="s">
        <v>32286</v>
      </c>
      <c r="C40" t="s">
        <v>32252</v>
      </c>
    </row>
    <row r="41" spans="1:3" x14ac:dyDescent="0.25">
      <c r="A41">
        <v>566</v>
      </c>
      <c r="B41" t="s">
        <v>32287</v>
      </c>
      <c r="C41" t="s">
        <v>32288</v>
      </c>
    </row>
    <row r="42" spans="1:3" x14ac:dyDescent="0.25">
      <c r="A42">
        <v>565</v>
      </c>
      <c r="B42" t="s">
        <v>32289</v>
      </c>
      <c r="C42" t="s">
        <v>32290</v>
      </c>
    </row>
    <row r="43" spans="1:3" x14ac:dyDescent="0.25">
      <c r="A43">
        <v>564</v>
      </c>
      <c r="B43" t="s">
        <v>32291</v>
      </c>
      <c r="C43" t="s">
        <v>32292</v>
      </c>
    </row>
    <row r="44" spans="1:3" x14ac:dyDescent="0.25">
      <c r="A44">
        <v>563</v>
      </c>
      <c r="B44" t="s">
        <v>32293</v>
      </c>
      <c r="C44" t="s">
        <v>15537</v>
      </c>
    </row>
    <row r="45" spans="1:3" x14ac:dyDescent="0.25">
      <c r="A45">
        <v>562</v>
      </c>
      <c r="B45" t="s">
        <v>32294</v>
      </c>
      <c r="C45" t="s">
        <v>32295</v>
      </c>
    </row>
    <row r="46" spans="1:3" x14ac:dyDescent="0.25">
      <c r="A46">
        <v>561</v>
      </c>
      <c r="B46" t="s">
        <v>32296</v>
      </c>
      <c r="C46" t="s">
        <v>32297</v>
      </c>
    </row>
    <row r="47" spans="1:3" x14ac:dyDescent="0.25">
      <c r="A47">
        <v>560</v>
      </c>
      <c r="B47" t="s">
        <v>32298</v>
      </c>
      <c r="C47" t="s">
        <v>32299</v>
      </c>
    </row>
    <row r="48" spans="1:3" x14ac:dyDescent="0.25">
      <c r="A48">
        <v>559</v>
      </c>
      <c r="B48" t="s">
        <v>32300</v>
      </c>
      <c r="C48" t="s">
        <v>32301</v>
      </c>
    </row>
    <row r="49" spans="1:3" x14ac:dyDescent="0.25">
      <c r="A49">
        <v>558</v>
      </c>
      <c r="B49" t="s">
        <v>32302</v>
      </c>
      <c r="C49" t="s">
        <v>32303</v>
      </c>
    </row>
    <row r="50" spans="1:3" x14ac:dyDescent="0.25">
      <c r="A50">
        <v>557</v>
      </c>
      <c r="B50" t="s">
        <v>32304</v>
      </c>
      <c r="C50" t="s">
        <v>32305</v>
      </c>
    </row>
    <row r="51" spans="1:3" x14ac:dyDescent="0.25">
      <c r="A51">
        <v>556</v>
      </c>
      <c r="B51" t="s">
        <v>32306</v>
      </c>
      <c r="C51" t="s">
        <v>32307</v>
      </c>
    </row>
    <row r="52" spans="1:3" x14ac:dyDescent="0.25">
      <c r="A52">
        <v>555</v>
      </c>
      <c r="B52" t="s">
        <v>32308</v>
      </c>
      <c r="C52" t="s">
        <v>32309</v>
      </c>
    </row>
    <row r="53" spans="1:3" x14ac:dyDescent="0.25">
      <c r="A53">
        <v>554</v>
      </c>
      <c r="B53" t="s">
        <v>32310</v>
      </c>
      <c r="C53" t="s">
        <v>286</v>
      </c>
    </row>
    <row r="54" spans="1:3" x14ac:dyDescent="0.25">
      <c r="A54">
        <v>553</v>
      </c>
      <c r="B54" t="s">
        <v>32311</v>
      </c>
      <c r="C54" t="s">
        <v>32312</v>
      </c>
    </row>
    <row r="55" spans="1:3" x14ac:dyDescent="0.25">
      <c r="A55">
        <v>552</v>
      </c>
      <c r="B55" t="s">
        <v>32313</v>
      </c>
      <c r="C55" t="s">
        <v>32314</v>
      </c>
    </row>
    <row r="56" spans="1:3" x14ac:dyDescent="0.25">
      <c r="A56">
        <v>551</v>
      </c>
      <c r="B56" t="s">
        <v>32315</v>
      </c>
      <c r="C56" t="s">
        <v>32234</v>
      </c>
    </row>
    <row r="57" spans="1:3" x14ac:dyDescent="0.25">
      <c r="A57">
        <v>550</v>
      </c>
      <c r="B57" t="s">
        <v>32316</v>
      </c>
      <c r="C57" t="s">
        <v>32317</v>
      </c>
    </row>
    <row r="58" spans="1:3" x14ac:dyDescent="0.25">
      <c r="A58">
        <v>549</v>
      </c>
      <c r="B58" t="s">
        <v>32318</v>
      </c>
      <c r="C58" t="s">
        <v>32234</v>
      </c>
    </row>
    <row r="59" spans="1:3" x14ac:dyDescent="0.25">
      <c r="A59">
        <v>548</v>
      </c>
      <c r="B59" t="s">
        <v>32319</v>
      </c>
      <c r="C59" t="s">
        <v>32320</v>
      </c>
    </row>
    <row r="60" spans="1:3" x14ac:dyDescent="0.25">
      <c r="A60">
        <v>547</v>
      </c>
      <c r="B60" t="s">
        <v>32321</v>
      </c>
      <c r="C60" t="s">
        <v>32322</v>
      </c>
    </row>
    <row r="61" spans="1:3" x14ac:dyDescent="0.25">
      <c r="A61">
        <v>547</v>
      </c>
      <c r="B61" t="s">
        <v>32321</v>
      </c>
      <c r="C61" t="s">
        <v>32322</v>
      </c>
    </row>
    <row r="62" spans="1:3" x14ac:dyDescent="0.25">
      <c r="A62">
        <v>546</v>
      </c>
      <c r="B62" t="s">
        <v>32323</v>
      </c>
      <c r="C62" t="s">
        <v>32280</v>
      </c>
    </row>
    <row r="63" spans="1:3" x14ac:dyDescent="0.25">
      <c r="A63">
        <v>546</v>
      </c>
      <c r="B63" t="s">
        <v>32323</v>
      </c>
      <c r="C63" t="s">
        <v>32324</v>
      </c>
    </row>
    <row r="64" spans="1:3" x14ac:dyDescent="0.25">
      <c r="A64">
        <v>545</v>
      </c>
      <c r="B64" t="s">
        <v>32325</v>
      </c>
      <c r="C64" t="s">
        <v>4328</v>
      </c>
    </row>
    <row r="65" spans="1:3" x14ac:dyDescent="0.25">
      <c r="A65">
        <v>545</v>
      </c>
      <c r="B65" t="s">
        <v>32325</v>
      </c>
      <c r="C65" t="s">
        <v>4328</v>
      </c>
    </row>
    <row r="66" spans="1:3" x14ac:dyDescent="0.25">
      <c r="A66">
        <v>545</v>
      </c>
      <c r="B66" t="s">
        <v>32325</v>
      </c>
      <c r="C66" t="s">
        <v>32326</v>
      </c>
    </row>
    <row r="67" spans="1:3" x14ac:dyDescent="0.25">
      <c r="A67">
        <v>544</v>
      </c>
      <c r="B67" t="s">
        <v>32327</v>
      </c>
      <c r="C67" t="s">
        <v>32328</v>
      </c>
    </row>
    <row r="68" spans="1:3" x14ac:dyDescent="0.25">
      <c r="A68">
        <v>543</v>
      </c>
      <c r="B68" t="s">
        <v>32329</v>
      </c>
      <c r="C68" t="s">
        <v>32330</v>
      </c>
    </row>
    <row r="69" spans="1:3" x14ac:dyDescent="0.25">
      <c r="A69">
        <v>542</v>
      </c>
      <c r="B69" t="s">
        <v>32331</v>
      </c>
      <c r="C69" t="s">
        <v>8079</v>
      </c>
    </row>
    <row r="70" spans="1:3" x14ac:dyDescent="0.25">
      <c r="A70">
        <v>541</v>
      </c>
      <c r="B70" t="s">
        <v>32332</v>
      </c>
      <c r="C70" t="s">
        <v>32234</v>
      </c>
    </row>
    <row r="71" spans="1:3" x14ac:dyDescent="0.25">
      <c r="A71">
        <v>540</v>
      </c>
      <c r="B71" t="s">
        <v>32333</v>
      </c>
      <c r="C71" t="s">
        <v>32234</v>
      </c>
    </row>
    <row r="72" spans="1:3" x14ac:dyDescent="0.25">
      <c r="A72">
        <v>539</v>
      </c>
      <c r="B72" t="s">
        <v>32334</v>
      </c>
      <c r="C72" t="s">
        <v>32335</v>
      </c>
    </row>
    <row r="73" spans="1:3" x14ac:dyDescent="0.25">
      <c r="A73">
        <v>539</v>
      </c>
      <c r="B73" t="s">
        <v>32336</v>
      </c>
      <c r="C73" t="s">
        <v>32337</v>
      </c>
    </row>
    <row r="74" spans="1:3" x14ac:dyDescent="0.25">
      <c r="A74">
        <v>539</v>
      </c>
      <c r="B74" t="s">
        <v>32338</v>
      </c>
      <c r="C74" t="s">
        <v>3109</v>
      </c>
    </row>
    <row r="75" spans="1:3" x14ac:dyDescent="0.25">
      <c r="A75">
        <v>538</v>
      </c>
      <c r="B75" t="s">
        <v>32339</v>
      </c>
      <c r="C75" t="s">
        <v>32234</v>
      </c>
    </row>
    <row r="76" spans="1:3" x14ac:dyDescent="0.25">
      <c r="A76">
        <v>537</v>
      </c>
      <c r="B76" t="s">
        <v>32340</v>
      </c>
      <c r="C76" t="s">
        <v>32341</v>
      </c>
    </row>
    <row r="77" spans="1:3" x14ac:dyDescent="0.25">
      <c r="A77">
        <v>537</v>
      </c>
      <c r="B77" t="s">
        <v>32340</v>
      </c>
      <c r="C77" t="s">
        <v>32341</v>
      </c>
    </row>
    <row r="78" spans="1:3" x14ac:dyDescent="0.25">
      <c r="A78">
        <v>536</v>
      </c>
      <c r="B78" t="s">
        <v>32342</v>
      </c>
      <c r="C78" t="s">
        <v>6896</v>
      </c>
    </row>
    <row r="79" spans="1:3" x14ac:dyDescent="0.25">
      <c r="A79">
        <v>535</v>
      </c>
      <c r="B79" t="s">
        <v>32343</v>
      </c>
      <c r="C79" t="s">
        <v>32344</v>
      </c>
    </row>
    <row r="80" spans="1:3" x14ac:dyDescent="0.25">
      <c r="A80">
        <v>534</v>
      </c>
      <c r="B80" t="s">
        <v>32345</v>
      </c>
      <c r="C80" t="s">
        <v>32346</v>
      </c>
    </row>
    <row r="81" spans="1:3" x14ac:dyDescent="0.25">
      <c r="A81">
        <v>533</v>
      </c>
      <c r="B81" t="s">
        <v>32347</v>
      </c>
      <c r="C81" t="s">
        <v>4328</v>
      </c>
    </row>
    <row r="82" spans="1:3" x14ac:dyDescent="0.25">
      <c r="A82">
        <v>532</v>
      </c>
      <c r="B82" t="s">
        <v>32348</v>
      </c>
      <c r="C82" t="s">
        <v>7515</v>
      </c>
    </row>
    <row r="83" spans="1:3" x14ac:dyDescent="0.25">
      <c r="A83">
        <v>531</v>
      </c>
      <c r="B83" t="s">
        <v>32349</v>
      </c>
      <c r="C83" t="s">
        <v>32350</v>
      </c>
    </row>
    <row r="84" spans="1:3" x14ac:dyDescent="0.25">
      <c r="A84">
        <v>530</v>
      </c>
      <c r="B84" t="s">
        <v>32351</v>
      </c>
      <c r="C84" t="s">
        <v>32352</v>
      </c>
    </row>
    <row r="85" spans="1:3" x14ac:dyDescent="0.25">
      <c r="A85">
        <v>529</v>
      </c>
      <c r="B85" t="s">
        <v>32353</v>
      </c>
      <c r="C85" t="s">
        <v>32234</v>
      </c>
    </row>
    <row r="86" spans="1:3" x14ac:dyDescent="0.25">
      <c r="A86">
        <v>528</v>
      </c>
      <c r="B86" t="s">
        <v>32354</v>
      </c>
      <c r="C86" t="s">
        <v>32234</v>
      </c>
    </row>
    <row r="87" spans="1:3" x14ac:dyDescent="0.25">
      <c r="A87">
        <v>527</v>
      </c>
      <c r="B87" t="s">
        <v>32355</v>
      </c>
      <c r="C87" t="s">
        <v>32356</v>
      </c>
    </row>
    <row r="88" spans="1:3" x14ac:dyDescent="0.25">
      <c r="A88">
        <v>526</v>
      </c>
      <c r="B88" t="s">
        <v>32357</v>
      </c>
      <c r="C88" t="s">
        <v>32234</v>
      </c>
    </row>
    <row r="89" spans="1:3" x14ac:dyDescent="0.25">
      <c r="A89">
        <v>525</v>
      </c>
      <c r="B89" t="s">
        <v>32358</v>
      </c>
      <c r="C89" t="s">
        <v>32234</v>
      </c>
    </row>
    <row r="90" spans="1:3" x14ac:dyDescent="0.25">
      <c r="A90">
        <v>524</v>
      </c>
      <c r="B90" t="s">
        <v>32359</v>
      </c>
      <c r="C90" t="s">
        <v>32360</v>
      </c>
    </row>
    <row r="91" spans="1:3" x14ac:dyDescent="0.25">
      <c r="A91">
        <v>523</v>
      </c>
      <c r="B91" t="s">
        <v>32361</v>
      </c>
      <c r="C91" t="s">
        <v>4362</v>
      </c>
    </row>
    <row r="92" spans="1:3" x14ac:dyDescent="0.25">
      <c r="A92">
        <v>522</v>
      </c>
      <c r="B92" t="s">
        <v>32306</v>
      </c>
      <c r="C92" t="s">
        <v>32362</v>
      </c>
    </row>
    <row r="93" spans="1:3" x14ac:dyDescent="0.25">
      <c r="A93">
        <v>521</v>
      </c>
      <c r="B93" t="s">
        <v>32363</v>
      </c>
      <c r="C93" t="s">
        <v>32364</v>
      </c>
    </row>
    <row r="94" spans="1:3" x14ac:dyDescent="0.25">
      <c r="A94">
        <v>521</v>
      </c>
      <c r="B94" t="s">
        <v>32365</v>
      </c>
      <c r="C94" t="s">
        <v>32366</v>
      </c>
    </row>
    <row r="95" spans="1:3" x14ac:dyDescent="0.25">
      <c r="A95">
        <v>520</v>
      </c>
      <c r="B95" t="s">
        <v>32367</v>
      </c>
      <c r="C95" t="s">
        <v>32368</v>
      </c>
    </row>
    <row r="96" spans="1:3" x14ac:dyDescent="0.25">
      <c r="A96">
        <v>519</v>
      </c>
      <c r="B96" t="s">
        <v>32369</v>
      </c>
      <c r="C96" t="s">
        <v>32234</v>
      </c>
    </row>
    <row r="97" spans="1:3" x14ac:dyDescent="0.25">
      <c r="A97">
        <v>518</v>
      </c>
      <c r="B97" t="s">
        <v>32370</v>
      </c>
      <c r="C97" t="s">
        <v>32371</v>
      </c>
    </row>
    <row r="98" spans="1:3" x14ac:dyDescent="0.25">
      <c r="A98">
        <v>518</v>
      </c>
      <c r="B98" t="s">
        <v>32370</v>
      </c>
      <c r="C98" t="s">
        <v>32371</v>
      </c>
    </row>
    <row r="99" spans="1:3" x14ac:dyDescent="0.25">
      <c r="A99">
        <v>518</v>
      </c>
      <c r="B99" t="s">
        <v>32370</v>
      </c>
      <c r="C99" t="s">
        <v>32372</v>
      </c>
    </row>
    <row r="100" spans="1:3" x14ac:dyDescent="0.25">
      <c r="A100">
        <v>517</v>
      </c>
      <c r="B100" t="s">
        <v>10035</v>
      </c>
      <c r="C100" t="s">
        <v>5624</v>
      </c>
    </row>
    <row r="101" spans="1:3" x14ac:dyDescent="0.25">
      <c r="A101">
        <v>516</v>
      </c>
      <c r="B101" t="s">
        <v>32373</v>
      </c>
      <c r="C101" t="s">
        <v>32374</v>
      </c>
    </row>
    <row r="102" spans="1:3" x14ac:dyDescent="0.25">
      <c r="A102">
        <v>516</v>
      </c>
      <c r="B102" t="s">
        <v>32375</v>
      </c>
      <c r="C102" t="s">
        <v>6898</v>
      </c>
    </row>
    <row r="103" spans="1:3" x14ac:dyDescent="0.25">
      <c r="A103">
        <v>515</v>
      </c>
      <c r="B103" t="s">
        <v>32376</v>
      </c>
      <c r="C103" t="s">
        <v>32377</v>
      </c>
    </row>
    <row r="104" spans="1:3" x14ac:dyDescent="0.25">
      <c r="A104">
        <v>514</v>
      </c>
      <c r="B104" t="s">
        <v>32378</v>
      </c>
      <c r="C104" t="s">
        <v>32379</v>
      </c>
    </row>
    <row r="105" spans="1:3" x14ac:dyDescent="0.25">
      <c r="A105">
        <v>514</v>
      </c>
      <c r="B105" t="s">
        <v>32378</v>
      </c>
      <c r="C105" t="s">
        <v>32379</v>
      </c>
    </row>
    <row r="106" spans="1:3" x14ac:dyDescent="0.25">
      <c r="A106">
        <v>513</v>
      </c>
      <c r="B106" t="s">
        <v>32380</v>
      </c>
      <c r="C106" t="s">
        <v>32381</v>
      </c>
    </row>
    <row r="107" spans="1:3" x14ac:dyDescent="0.25">
      <c r="A107">
        <v>512</v>
      </c>
      <c r="B107" t="s">
        <v>32382</v>
      </c>
      <c r="C107" t="s">
        <v>32383</v>
      </c>
    </row>
    <row r="108" spans="1:3" x14ac:dyDescent="0.25">
      <c r="A108">
        <v>511</v>
      </c>
      <c r="B108" t="s">
        <v>32384</v>
      </c>
      <c r="C108" t="s">
        <v>32234</v>
      </c>
    </row>
    <row r="109" spans="1:3" x14ac:dyDescent="0.25">
      <c r="A109">
        <v>510</v>
      </c>
      <c r="B109" t="s">
        <v>32385</v>
      </c>
      <c r="C109" t="s">
        <v>32234</v>
      </c>
    </row>
    <row r="110" spans="1:3" x14ac:dyDescent="0.25">
      <c r="A110">
        <v>509</v>
      </c>
      <c r="B110" t="s">
        <v>32386</v>
      </c>
      <c r="C110" t="s">
        <v>32387</v>
      </c>
    </row>
    <row r="111" spans="1:3" x14ac:dyDescent="0.25">
      <c r="A111">
        <v>508</v>
      </c>
      <c r="B111" t="s">
        <v>32268</v>
      </c>
      <c r="C111" t="s">
        <v>296</v>
      </c>
    </row>
    <row r="112" spans="1:3" x14ac:dyDescent="0.25">
      <c r="A112">
        <v>507</v>
      </c>
      <c r="B112" t="s">
        <v>32388</v>
      </c>
      <c r="C112" s="3" t="s">
        <v>32389</v>
      </c>
    </row>
    <row r="113" spans="1:3" x14ac:dyDescent="0.25">
      <c r="A113">
        <v>506</v>
      </c>
      <c r="B113" t="s">
        <v>32390</v>
      </c>
      <c r="C113" t="s">
        <v>32391</v>
      </c>
    </row>
    <row r="114" spans="1:3" x14ac:dyDescent="0.25">
      <c r="A114">
        <v>505</v>
      </c>
      <c r="B114" t="s">
        <v>32392</v>
      </c>
      <c r="C114" t="s">
        <v>32393</v>
      </c>
    </row>
    <row r="115" spans="1:3" x14ac:dyDescent="0.25">
      <c r="A115">
        <v>504</v>
      </c>
      <c r="B115" t="s">
        <v>32394</v>
      </c>
      <c r="C115" t="s">
        <v>32234</v>
      </c>
    </row>
    <row r="116" spans="1:3" x14ac:dyDescent="0.25">
      <c r="A116">
        <v>503</v>
      </c>
      <c r="B116" t="s">
        <v>32395</v>
      </c>
      <c r="C116" t="s">
        <v>32396</v>
      </c>
    </row>
    <row r="117" spans="1:3" x14ac:dyDescent="0.25">
      <c r="A117">
        <v>502</v>
      </c>
      <c r="B117" t="s">
        <v>32397</v>
      </c>
      <c r="C117" t="s">
        <v>32398</v>
      </c>
    </row>
    <row r="118" spans="1:3" x14ac:dyDescent="0.25">
      <c r="A118">
        <v>501</v>
      </c>
      <c r="B118" t="s">
        <v>32399</v>
      </c>
      <c r="C118" t="s">
        <v>32400</v>
      </c>
    </row>
    <row r="119" spans="1:3" x14ac:dyDescent="0.25">
      <c r="A119">
        <v>500</v>
      </c>
      <c r="B119" t="s">
        <v>32401</v>
      </c>
      <c r="C119" t="s">
        <v>32234</v>
      </c>
    </row>
    <row r="120" spans="1:3" x14ac:dyDescent="0.25">
      <c r="A120">
        <v>499</v>
      </c>
      <c r="B120" t="s">
        <v>32402</v>
      </c>
      <c r="C120" t="s">
        <v>32403</v>
      </c>
    </row>
    <row r="121" spans="1:3" x14ac:dyDescent="0.25">
      <c r="A121">
        <v>498</v>
      </c>
      <c r="B121" t="s">
        <v>32404</v>
      </c>
      <c r="C121" t="s">
        <v>32405</v>
      </c>
    </row>
    <row r="122" spans="1:3" x14ac:dyDescent="0.25">
      <c r="A122">
        <v>497</v>
      </c>
      <c r="B122" t="s">
        <v>32406</v>
      </c>
      <c r="C122" t="s">
        <v>32234</v>
      </c>
    </row>
    <row r="123" spans="1:3" x14ac:dyDescent="0.25">
      <c r="A123">
        <v>496</v>
      </c>
      <c r="B123" t="s">
        <v>32407</v>
      </c>
      <c r="C123" t="s">
        <v>32234</v>
      </c>
    </row>
    <row r="124" spans="1:3" x14ac:dyDescent="0.25">
      <c r="A124">
        <v>495</v>
      </c>
      <c r="B124" t="s">
        <v>32370</v>
      </c>
      <c r="C124" t="s">
        <v>32408</v>
      </c>
    </row>
    <row r="125" spans="1:3" x14ac:dyDescent="0.25">
      <c r="A125">
        <v>494</v>
      </c>
      <c r="B125" t="s">
        <v>32409</v>
      </c>
      <c r="C125" t="s">
        <v>32410</v>
      </c>
    </row>
    <row r="126" spans="1:3" x14ac:dyDescent="0.25">
      <c r="A126">
        <v>493</v>
      </c>
      <c r="B126" t="s">
        <v>32411</v>
      </c>
      <c r="C126" t="s">
        <v>32374</v>
      </c>
    </row>
    <row r="127" spans="1:3" x14ac:dyDescent="0.25">
      <c r="A127">
        <v>493</v>
      </c>
      <c r="B127" t="s">
        <v>32412</v>
      </c>
      <c r="C127" t="s">
        <v>6898</v>
      </c>
    </row>
    <row r="128" spans="1:3" x14ac:dyDescent="0.25">
      <c r="A128">
        <v>492</v>
      </c>
      <c r="B128" t="s">
        <v>32413</v>
      </c>
      <c r="C128" t="s">
        <v>32414</v>
      </c>
    </row>
    <row r="129" spans="1:3" x14ac:dyDescent="0.25">
      <c r="A129">
        <v>491</v>
      </c>
      <c r="B129" t="s">
        <v>32415</v>
      </c>
      <c r="C129" t="s">
        <v>32416</v>
      </c>
    </row>
    <row r="130" spans="1:3" x14ac:dyDescent="0.25">
      <c r="A130">
        <v>490</v>
      </c>
      <c r="B130" t="s">
        <v>32417</v>
      </c>
      <c r="C130" t="s">
        <v>32234</v>
      </c>
    </row>
    <row r="131" spans="1:3" x14ac:dyDescent="0.25">
      <c r="A131">
        <v>489</v>
      </c>
      <c r="B131" t="s">
        <v>32370</v>
      </c>
      <c r="C131" t="s">
        <v>32408</v>
      </c>
    </row>
    <row r="132" spans="1:3" x14ac:dyDescent="0.25">
      <c r="A132">
        <v>489</v>
      </c>
      <c r="B132" t="s">
        <v>32370</v>
      </c>
      <c r="C132" t="s">
        <v>32408</v>
      </c>
    </row>
    <row r="133" spans="1:3" x14ac:dyDescent="0.25">
      <c r="A133">
        <v>489</v>
      </c>
      <c r="B133" t="s">
        <v>32370</v>
      </c>
      <c r="C133" t="s">
        <v>32408</v>
      </c>
    </row>
    <row r="134" spans="1:3" x14ac:dyDescent="0.25">
      <c r="A134">
        <v>488</v>
      </c>
      <c r="B134" t="s">
        <v>15383</v>
      </c>
      <c r="C134" t="s">
        <v>10056</v>
      </c>
    </row>
    <row r="135" spans="1:3" x14ac:dyDescent="0.25">
      <c r="A135">
        <v>487</v>
      </c>
      <c r="B135" t="s">
        <v>32418</v>
      </c>
      <c r="C135" t="s">
        <v>32234</v>
      </c>
    </row>
    <row r="136" spans="1:3" x14ac:dyDescent="0.25">
      <c r="A136">
        <v>486</v>
      </c>
      <c r="B136" t="s">
        <v>32419</v>
      </c>
      <c r="C136" t="s">
        <v>6055</v>
      </c>
    </row>
    <row r="137" spans="1:3" x14ac:dyDescent="0.25">
      <c r="A137">
        <v>485</v>
      </c>
      <c r="B137" t="s">
        <v>32420</v>
      </c>
      <c r="C137" t="s">
        <v>32267</v>
      </c>
    </row>
    <row r="138" spans="1:3" x14ac:dyDescent="0.25">
      <c r="A138">
        <v>484</v>
      </c>
      <c r="B138" t="s">
        <v>32370</v>
      </c>
      <c r="C138" t="s">
        <v>32408</v>
      </c>
    </row>
    <row r="139" spans="1:3" x14ac:dyDescent="0.25">
      <c r="A139">
        <v>483</v>
      </c>
      <c r="B139" t="s">
        <v>32421</v>
      </c>
      <c r="C139" t="s">
        <v>32234</v>
      </c>
    </row>
    <row r="140" spans="1:3" x14ac:dyDescent="0.25">
      <c r="A140">
        <v>482</v>
      </c>
      <c r="B140" t="s">
        <v>32422</v>
      </c>
      <c r="C140" t="s">
        <v>32247</v>
      </c>
    </row>
    <row r="141" spans="1:3" x14ac:dyDescent="0.25">
      <c r="A141">
        <v>482</v>
      </c>
      <c r="B141" t="s">
        <v>32422</v>
      </c>
      <c r="C141" t="s">
        <v>32252</v>
      </c>
    </row>
    <row r="142" spans="1:3" x14ac:dyDescent="0.25">
      <c r="A142">
        <v>481</v>
      </c>
      <c r="B142" t="s">
        <v>32316</v>
      </c>
      <c r="C142" t="s">
        <v>32423</v>
      </c>
    </row>
    <row r="143" spans="1:3" x14ac:dyDescent="0.25">
      <c r="A143">
        <v>480</v>
      </c>
      <c r="B143" t="s">
        <v>32424</v>
      </c>
      <c r="C143" t="s">
        <v>32234</v>
      </c>
    </row>
    <row r="144" spans="1:3" x14ac:dyDescent="0.25">
      <c r="A144">
        <v>479</v>
      </c>
      <c r="B144" t="s">
        <v>32425</v>
      </c>
      <c r="C144" t="s">
        <v>32247</v>
      </c>
    </row>
    <row r="145" spans="1:3" x14ac:dyDescent="0.25">
      <c r="A145">
        <v>479</v>
      </c>
      <c r="B145" t="s">
        <v>32425</v>
      </c>
      <c r="C145" t="s">
        <v>32260</v>
      </c>
    </row>
    <row r="146" spans="1:3" x14ac:dyDescent="0.25">
      <c r="A146">
        <v>479</v>
      </c>
      <c r="B146" t="s">
        <v>32425</v>
      </c>
      <c r="C146" t="s">
        <v>32252</v>
      </c>
    </row>
    <row r="147" spans="1:3" x14ac:dyDescent="0.25">
      <c r="A147">
        <v>478</v>
      </c>
      <c r="B147" t="s">
        <v>32426</v>
      </c>
      <c r="C147" t="s">
        <v>32427</v>
      </c>
    </row>
    <row r="148" spans="1:3" x14ac:dyDescent="0.25">
      <c r="A148">
        <v>477</v>
      </c>
      <c r="B148" t="s">
        <v>32428</v>
      </c>
      <c r="C148" t="s">
        <v>32263</v>
      </c>
    </row>
    <row r="149" spans="1:3" x14ac:dyDescent="0.25">
      <c r="A149">
        <v>477</v>
      </c>
      <c r="B149" t="s">
        <v>32428</v>
      </c>
      <c r="C149" t="s">
        <v>32263</v>
      </c>
    </row>
    <row r="150" spans="1:3" x14ac:dyDescent="0.25">
      <c r="A150">
        <v>477</v>
      </c>
      <c r="B150" t="s">
        <v>32428</v>
      </c>
      <c r="C150" t="s">
        <v>32263</v>
      </c>
    </row>
    <row r="151" spans="1:3" x14ac:dyDescent="0.25">
      <c r="A151">
        <v>476</v>
      </c>
      <c r="B151" t="s">
        <v>32429</v>
      </c>
      <c r="C151" t="s">
        <v>32430</v>
      </c>
    </row>
    <row r="152" spans="1:3" x14ac:dyDescent="0.25">
      <c r="A152">
        <v>475</v>
      </c>
      <c r="B152" t="s">
        <v>32431</v>
      </c>
      <c r="C152" t="s">
        <v>32234</v>
      </c>
    </row>
    <row r="153" spans="1:3" x14ac:dyDescent="0.25">
      <c r="A153">
        <v>474</v>
      </c>
      <c r="B153" t="s">
        <v>32432</v>
      </c>
      <c r="C153" t="s">
        <v>6444</v>
      </c>
    </row>
    <row r="154" spans="1:3" x14ac:dyDescent="0.25">
      <c r="A154">
        <v>473</v>
      </c>
      <c r="B154" t="s">
        <v>32433</v>
      </c>
      <c r="C154" t="s">
        <v>32383</v>
      </c>
    </row>
    <row r="155" spans="1:3" x14ac:dyDescent="0.25">
      <c r="A155">
        <v>472</v>
      </c>
      <c r="B155" t="s">
        <v>32434</v>
      </c>
      <c r="C155" t="s">
        <v>32252</v>
      </c>
    </row>
    <row r="156" spans="1:3" x14ac:dyDescent="0.25">
      <c r="A156">
        <v>471</v>
      </c>
      <c r="B156" t="s">
        <v>32435</v>
      </c>
      <c r="C156" t="s">
        <v>32436</v>
      </c>
    </row>
    <row r="157" spans="1:3" x14ac:dyDescent="0.25">
      <c r="A157">
        <v>470</v>
      </c>
      <c r="B157" t="s">
        <v>32437</v>
      </c>
      <c r="C157" t="s">
        <v>2643</v>
      </c>
    </row>
    <row r="158" spans="1:3" x14ac:dyDescent="0.25">
      <c r="A158">
        <v>469</v>
      </c>
      <c r="B158" t="s">
        <v>32438</v>
      </c>
      <c r="C158" t="s">
        <v>32234</v>
      </c>
    </row>
    <row r="159" spans="1:3" x14ac:dyDescent="0.25">
      <c r="A159">
        <v>468</v>
      </c>
      <c r="B159" t="s">
        <v>32439</v>
      </c>
      <c r="C159" t="s">
        <v>32234</v>
      </c>
    </row>
    <row r="160" spans="1:3" x14ac:dyDescent="0.25">
      <c r="A160">
        <v>467</v>
      </c>
      <c r="B160" t="s">
        <v>32440</v>
      </c>
      <c r="C160" t="s">
        <v>6898</v>
      </c>
    </row>
    <row r="161" spans="1:3" x14ac:dyDescent="0.25">
      <c r="A161">
        <v>466</v>
      </c>
      <c r="B161" t="s">
        <v>32441</v>
      </c>
      <c r="C161" t="s">
        <v>32442</v>
      </c>
    </row>
    <row r="162" spans="1:3" x14ac:dyDescent="0.25">
      <c r="A162">
        <v>466</v>
      </c>
      <c r="B162" t="s">
        <v>32441</v>
      </c>
      <c r="C162" t="s">
        <v>32442</v>
      </c>
    </row>
    <row r="163" spans="1:3" x14ac:dyDescent="0.25">
      <c r="A163">
        <v>466</v>
      </c>
      <c r="B163" t="s">
        <v>32441</v>
      </c>
      <c r="C163" t="s">
        <v>32442</v>
      </c>
    </row>
    <row r="164" spans="1:3" x14ac:dyDescent="0.25">
      <c r="A164">
        <v>465</v>
      </c>
      <c r="B164" t="s">
        <v>32443</v>
      </c>
      <c r="C164" t="s">
        <v>32444</v>
      </c>
    </row>
    <row r="165" spans="1:3" x14ac:dyDescent="0.25">
      <c r="A165">
        <v>465</v>
      </c>
      <c r="B165" t="s">
        <v>32443</v>
      </c>
      <c r="C165" t="s">
        <v>32444</v>
      </c>
    </row>
    <row r="166" spans="1:3" x14ac:dyDescent="0.25">
      <c r="A166">
        <v>465</v>
      </c>
      <c r="B166" t="s">
        <v>32443</v>
      </c>
      <c r="C166" t="s">
        <v>32445</v>
      </c>
    </row>
    <row r="167" spans="1:3" x14ac:dyDescent="0.25">
      <c r="A167">
        <v>464</v>
      </c>
      <c r="B167" t="s">
        <v>32443</v>
      </c>
      <c r="C167" t="s">
        <v>32444</v>
      </c>
    </row>
    <row r="168" spans="1:3" x14ac:dyDescent="0.25">
      <c r="A168">
        <v>464</v>
      </c>
      <c r="B168" t="s">
        <v>32443</v>
      </c>
      <c r="C168" t="s">
        <v>32444</v>
      </c>
    </row>
    <row r="169" spans="1:3" x14ac:dyDescent="0.25">
      <c r="A169">
        <v>464</v>
      </c>
      <c r="B169" t="s">
        <v>32443</v>
      </c>
      <c r="C169" t="s">
        <v>32444</v>
      </c>
    </row>
    <row r="170" spans="1:3" x14ac:dyDescent="0.25">
      <c r="A170">
        <v>464</v>
      </c>
      <c r="B170" t="s">
        <v>32443</v>
      </c>
      <c r="C170" t="s">
        <v>32444</v>
      </c>
    </row>
    <row r="171" spans="1:3" x14ac:dyDescent="0.25">
      <c r="A171">
        <v>463</v>
      </c>
      <c r="B171" t="s">
        <v>32446</v>
      </c>
      <c r="C171" t="s">
        <v>32398</v>
      </c>
    </row>
    <row r="172" spans="1:3" x14ac:dyDescent="0.25">
      <c r="A172">
        <v>462</v>
      </c>
      <c r="B172" t="s">
        <v>32447</v>
      </c>
      <c r="C172" t="s">
        <v>4440</v>
      </c>
    </row>
    <row r="173" spans="1:3" x14ac:dyDescent="0.25">
      <c r="A173">
        <v>461</v>
      </c>
      <c r="B173" t="s">
        <v>32448</v>
      </c>
      <c r="C173" t="s">
        <v>6898</v>
      </c>
    </row>
    <row r="174" spans="1:3" x14ac:dyDescent="0.25">
      <c r="A174">
        <v>460</v>
      </c>
      <c r="B174" t="s">
        <v>32449</v>
      </c>
      <c r="C174" t="s">
        <v>32450</v>
      </c>
    </row>
    <row r="175" spans="1:3" x14ac:dyDescent="0.25">
      <c r="A175">
        <v>459</v>
      </c>
      <c r="B175" t="s">
        <v>32451</v>
      </c>
      <c r="C175" t="s">
        <v>32452</v>
      </c>
    </row>
    <row r="176" spans="1:3" x14ac:dyDescent="0.25">
      <c r="A176">
        <v>458</v>
      </c>
      <c r="B176" t="s">
        <v>32453</v>
      </c>
      <c r="C176" t="s">
        <v>8087</v>
      </c>
    </row>
    <row r="177" spans="1:3" x14ac:dyDescent="0.25">
      <c r="A177">
        <v>458</v>
      </c>
      <c r="B177" t="s">
        <v>32453</v>
      </c>
      <c r="C177" t="s">
        <v>32234</v>
      </c>
    </row>
    <row r="178" spans="1:3" x14ac:dyDescent="0.25">
      <c r="A178">
        <v>457</v>
      </c>
      <c r="B178" t="s">
        <v>32454</v>
      </c>
      <c r="C178" t="s">
        <v>32234</v>
      </c>
    </row>
    <row r="179" spans="1:3" x14ac:dyDescent="0.25">
      <c r="A179">
        <v>456</v>
      </c>
      <c r="B179" t="s">
        <v>32455</v>
      </c>
      <c r="C179" t="s">
        <v>32320</v>
      </c>
    </row>
    <row r="180" spans="1:3" x14ac:dyDescent="0.25">
      <c r="A180">
        <v>455</v>
      </c>
      <c r="B180" t="s">
        <v>32456</v>
      </c>
      <c r="C180" t="s">
        <v>32457</v>
      </c>
    </row>
    <row r="181" spans="1:3" x14ac:dyDescent="0.25">
      <c r="A181">
        <v>454</v>
      </c>
      <c r="B181" t="s">
        <v>32456</v>
      </c>
      <c r="C181" t="s">
        <v>32457</v>
      </c>
    </row>
    <row r="182" spans="1:3" x14ac:dyDescent="0.25">
      <c r="A182">
        <v>453</v>
      </c>
      <c r="B182" t="s">
        <v>32456</v>
      </c>
      <c r="C182" t="s">
        <v>32457</v>
      </c>
    </row>
    <row r="183" spans="1:3" x14ac:dyDescent="0.25">
      <c r="A183">
        <v>452</v>
      </c>
      <c r="B183" t="s">
        <v>32458</v>
      </c>
      <c r="C183" t="s">
        <v>6898</v>
      </c>
    </row>
    <row r="184" spans="1:3" x14ac:dyDescent="0.25">
      <c r="A184">
        <v>451</v>
      </c>
      <c r="B184" t="s">
        <v>32459</v>
      </c>
      <c r="C184" t="s">
        <v>32460</v>
      </c>
    </row>
    <row r="185" spans="1:3" x14ac:dyDescent="0.25">
      <c r="A185">
        <v>450</v>
      </c>
      <c r="B185" t="s">
        <v>32461</v>
      </c>
      <c r="C185" t="s">
        <v>32462</v>
      </c>
    </row>
    <row r="186" spans="1:3" x14ac:dyDescent="0.25">
      <c r="A186">
        <v>449</v>
      </c>
      <c r="B186" t="s">
        <v>32463</v>
      </c>
      <c r="C186" t="s">
        <v>32464</v>
      </c>
    </row>
    <row r="187" spans="1:3" x14ac:dyDescent="0.25">
      <c r="A187">
        <v>448</v>
      </c>
      <c r="B187" t="s">
        <v>32458</v>
      </c>
      <c r="C187" t="s">
        <v>32465</v>
      </c>
    </row>
    <row r="188" spans="1:3" x14ac:dyDescent="0.25">
      <c r="A188">
        <v>447</v>
      </c>
      <c r="B188" t="s">
        <v>32466</v>
      </c>
      <c r="C188" t="s">
        <v>32467</v>
      </c>
    </row>
    <row r="189" spans="1:3" x14ac:dyDescent="0.25">
      <c r="A189">
        <v>447</v>
      </c>
      <c r="B189" t="s">
        <v>32466</v>
      </c>
      <c r="C189" t="s">
        <v>32467</v>
      </c>
    </row>
    <row r="190" spans="1:3" x14ac:dyDescent="0.25">
      <c r="A190">
        <v>447</v>
      </c>
      <c r="B190" t="s">
        <v>32466</v>
      </c>
      <c r="C190" t="s">
        <v>32467</v>
      </c>
    </row>
    <row r="191" spans="1:3" x14ac:dyDescent="0.25">
      <c r="A191">
        <v>446</v>
      </c>
      <c r="B191" t="s">
        <v>32468</v>
      </c>
      <c r="C191" t="s">
        <v>32234</v>
      </c>
    </row>
    <row r="192" spans="1:3" x14ac:dyDescent="0.25">
      <c r="A192">
        <v>445</v>
      </c>
      <c r="B192" t="s">
        <v>32469</v>
      </c>
      <c r="C192" t="s">
        <v>32470</v>
      </c>
    </row>
    <row r="193" spans="1:3" x14ac:dyDescent="0.25">
      <c r="A193">
        <v>444</v>
      </c>
      <c r="B193" t="s">
        <v>32471</v>
      </c>
      <c r="C193" t="s">
        <v>32234</v>
      </c>
    </row>
    <row r="194" spans="1:3" x14ac:dyDescent="0.25">
      <c r="A194">
        <v>443</v>
      </c>
      <c r="B194" t="s">
        <v>32472</v>
      </c>
      <c r="C194" t="s">
        <v>32473</v>
      </c>
    </row>
    <row r="195" spans="1:3" x14ac:dyDescent="0.25">
      <c r="A195">
        <v>442</v>
      </c>
      <c r="B195" t="s">
        <v>32474</v>
      </c>
      <c r="C195" t="s">
        <v>32475</v>
      </c>
    </row>
    <row r="196" spans="1:3" x14ac:dyDescent="0.25">
      <c r="A196">
        <v>441</v>
      </c>
      <c r="B196" t="s">
        <v>32476</v>
      </c>
      <c r="C196" t="s">
        <v>32477</v>
      </c>
    </row>
    <row r="197" spans="1:3" x14ac:dyDescent="0.25">
      <c r="A197">
        <v>440</v>
      </c>
      <c r="B197" t="s">
        <v>32478</v>
      </c>
      <c r="C197" t="s">
        <v>32479</v>
      </c>
    </row>
    <row r="198" spans="1:3" x14ac:dyDescent="0.25">
      <c r="A198">
        <v>439</v>
      </c>
      <c r="B198" t="s">
        <v>32480</v>
      </c>
      <c r="C198" t="s">
        <v>32481</v>
      </c>
    </row>
    <row r="199" spans="1:3" x14ac:dyDescent="0.25">
      <c r="A199">
        <v>438</v>
      </c>
      <c r="B199" t="s">
        <v>32482</v>
      </c>
      <c r="C199" t="s">
        <v>32234</v>
      </c>
    </row>
    <row r="200" spans="1:3" x14ac:dyDescent="0.25">
      <c r="A200">
        <v>437</v>
      </c>
      <c r="B200" t="s">
        <v>32483</v>
      </c>
      <c r="C200" t="s">
        <v>32484</v>
      </c>
    </row>
    <row r="201" spans="1:3" x14ac:dyDescent="0.25">
      <c r="A201">
        <v>436</v>
      </c>
      <c r="B201" t="s">
        <v>32485</v>
      </c>
      <c r="C201" t="s">
        <v>2059</v>
      </c>
    </row>
    <row r="202" spans="1:3" x14ac:dyDescent="0.25">
      <c r="A202">
        <v>435</v>
      </c>
      <c r="B202" t="s">
        <v>32486</v>
      </c>
      <c r="C202" t="s">
        <v>32234</v>
      </c>
    </row>
    <row r="203" spans="1:3" x14ac:dyDescent="0.25">
      <c r="A203">
        <v>434</v>
      </c>
      <c r="B203" t="s">
        <v>32424</v>
      </c>
      <c r="C203" t="s">
        <v>32234</v>
      </c>
    </row>
    <row r="204" spans="1:3" x14ac:dyDescent="0.25">
      <c r="A204">
        <v>433</v>
      </c>
      <c r="B204" t="s">
        <v>32487</v>
      </c>
      <c r="C204" t="s">
        <v>15553</v>
      </c>
    </row>
    <row r="205" spans="1:3" x14ac:dyDescent="0.25">
      <c r="A205">
        <v>432</v>
      </c>
      <c r="B205" t="s">
        <v>32488</v>
      </c>
      <c r="C205" t="s">
        <v>32489</v>
      </c>
    </row>
    <row r="206" spans="1:3" x14ac:dyDescent="0.25">
      <c r="A206">
        <v>431</v>
      </c>
      <c r="B206" t="s">
        <v>32490</v>
      </c>
      <c r="C206" t="s">
        <v>32234</v>
      </c>
    </row>
    <row r="207" spans="1:3" x14ac:dyDescent="0.25">
      <c r="A207">
        <v>430</v>
      </c>
      <c r="B207" t="s">
        <v>32491</v>
      </c>
      <c r="C207" t="s">
        <v>32234</v>
      </c>
    </row>
    <row r="208" spans="1:3" x14ac:dyDescent="0.25">
      <c r="A208">
        <v>429</v>
      </c>
      <c r="B208" t="s">
        <v>32492</v>
      </c>
      <c r="C208" t="s">
        <v>32493</v>
      </c>
    </row>
    <row r="209" spans="1:3" x14ac:dyDescent="0.25">
      <c r="A209">
        <v>428</v>
      </c>
      <c r="B209" t="s">
        <v>32494</v>
      </c>
      <c r="C209" t="s">
        <v>32430</v>
      </c>
    </row>
    <row r="210" spans="1:3" x14ac:dyDescent="0.25">
      <c r="A210">
        <v>427</v>
      </c>
      <c r="B210" t="s">
        <v>32495</v>
      </c>
      <c r="C210" t="s">
        <v>32234</v>
      </c>
    </row>
    <row r="211" spans="1:3" x14ac:dyDescent="0.25">
      <c r="A211">
        <v>426</v>
      </c>
      <c r="B211" t="s">
        <v>32426</v>
      </c>
      <c r="C211" t="s">
        <v>32427</v>
      </c>
    </row>
    <row r="212" spans="1:3" x14ac:dyDescent="0.25">
      <c r="A212">
        <v>425</v>
      </c>
      <c r="B212" t="s">
        <v>32496</v>
      </c>
      <c r="C212" t="s">
        <v>32497</v>
      </c>
    </row>
    <row r="213" spans="1:3" x14ac:dyDescent="0.25">
      <c r="A213">
        <v>424</v>
      </c>
      <c r="B213" t="s">
        <v>32498</v>
      </c>
      <c r="C213" t="s">
        <v>32499</v>
      </c>
    </row>
    <row r="214" spans="1:3" x14ac:dyDescent="0.25">
      <c r="A214">
        <v>423</v>
      </c>
      <c r="B214" t="s">
        <v>32443</v>
      </c>
      <c r="C214" t="s">
        <v>32444</v>
      </c>
    </row>
    <row r="215" spans="1:3" x14ac:dyDescent="0.25">
      <c r="A215">
        <v>423</v>
      </c>
      <c r="B215" t="s">
        <v>32443</v>
      </c>
      <c r="C215" t="s">
        <v>32444</v>
      </c>
    </row>
    <row r="216" spans="1:3" x14ac:dyDescent="0.25">
      <c r="A216">
        <v>423</v>
      </c>
      <c r="B216" t="s">
        <v>32443</v>
      </c>
      <c r="C216" t="s">
        <v>32444</v>
      </c>
    </row>
    <row r="217" spans="1:3" x14ac:dyDescent="0.25">
      <c r="A217">
        <v>423</v>
      </c>
      <c r="B217" t="s">
        <v>32443</v>
      </c>
      <c r="C217" t="s">
        <v>32444</v>
      </c>
    </row>
    <row r="218" spans="1:3" x14ac:dyDescent="0.25">
      <c r="A218">
        <v>423</v>
      </c>
      <c r="B218" t="s">
        <v>32443</v>
      </c>
      <c r="C218" t="s">
        <v>32444</v>
      </c>
    </row>
    <row r="219" spans="1:3" x14ac:dyDescent="0.25">
      <c r="A219">
        <v>422</v>
      </c>
      <c r="B219" t="s">
        <v>32500</v>
      </c>
      <c r="C219" t="s">
        <v>32501</v>
      </c>
    </row>
    <row r="220" spans="1:3" x14ac:dyDescent="0.25">
      <c r="A220">
        <v>421</v>
      </c>
      <c r="B220" t="s">
        <v>32378</v>
      </c>
      <c r="C220" t="s">
        <v>32502</v>
      </c>
    </row>
    <row r="221" spans="1:3" x14ac:dyDescent="0.25">
      <c r="A221">
        <v>420</v>
      </c>
      <c r="B221" t="s">
        <v>32503</v>
      </c>
      <c r="C221" t="s">
        <v>32504</v>
      </c>
    </row>
    <row r="222" spans="1:3" x14ac:dyDescent="0.25">
      <c r="A222">
        <v>419</v>
      </c>
      <c r="B222" t="s">
        <v>32505</v>
      </c>
      <c r="C222" t="s">
        <v>32506</v>
      </c>
    </row>
    <row r="223" spans="1:3" x14ac:dyDescent="0.25">
      <c r="A223">
        <v>418</v>
      </c>
      <c r="B223" t="s">
        <v>32448</v>
      </c>
      <c r="C223" t="s">
        <v>6898</v>
      </c>
    </row>
    <row r="224" spans="1:3" x14ac:dyDescent="0.25">
      <c r="A224">
        <v>417</v>
      </c>
      <c r="B224" t="s">
        <v>32507</v>
      </c>
      <c r="C224" t="s">
        <v>32234</v>
      </c>
    </row>
    <row r="225" spans="1:3" x14ac:dyDescent="0.25">
      <c r="A225">
        <v>416</v>
      </c>
      <c r="B225" t="s">
        <v>32488</v>
      </c>
      <c r="C225" t="s">
        <v>32508</v>
      </c>
    </row>
    <row r="226" spans="1:3" x14ac:dyDescent="0.25">
      <c r="A226">
        <v>415</v>
      </c>
      <c r="B226" t="s">
        <v>32509</v>
      </c>
      <c r="C226" t="s">
        <v>32510</v>
      </c>
    </row>
    <row r="227" spans="1:3" x14ac:dyDescent="0.25">
      <c r="A227">
        <v>414</v>
      </c>
      <c r="B227" t="s">
        <v>32511</v>
      </c>
      <c r="C227" t="s">
        <v>32512</v>
      </c>
    </row>
    <row r="228" spans="1:3" x14ac:dyDescent="0.25">
      <c r="A228">
        <v>413</v>
      </c>
      <c r="B228" t="s">
        <v>32513</v>
      </c>
      <c r="C228" t="s">
        <v>32234</v>
      </c>
    </row>
    <row r="229" spans="1:3" x14ac:dyDescent="0.25">
      <c r="A229">
        <v>412</v>
      </c>
      <c r="B229" t="s">
        <v>32514</v>
      </c>
      <c r="C229" t="s">
        <v>32234</v>
      </c>
    </row>
    <row r="230" spans="1:3" x14ac:dyDescent="0.25">
      <c r="A230">
        <v>411</v>
      </c>
      <c r="B230" t="s">
        <v>32515</v>
      </c>
      <c r="C230" t="s">
        <v>32234</v>
      </c>
    </row>
    <row r="231" spans="1:3" x14ac:dyDescent="0.25">
      <c r="A231">
        <v>410</v>
      </c>
      <c r="B231" t="s">
        <v>32516</v>
      </c>
      <c r="C231" t="s">
        <v>32479</v>
      </c>
    </row>
    <row r="232" spans="1:3" x14ac:dyDescent="0.25">
      <c r="A232">
        <v>409</v>
      </c>
      <c r="B232" t="s">
        <v>32478</v>
      </c>
      <c r="C232" t="s">
        <v>32479</v>
      </c>
    </row>
    <row r="233" spans="1:3" x14ac:dyDescent="0.25">
      <c r="A233">
        <v>408</v>
      </c>
      <c r="B233" t="s">
        <v>32517</v>
      </c>
      <c r="C233" t="s">
        <v>32518</v>
      </c>
    </row>
    <row r="234" spans="1:3" x14ac:dyDescent="0.25">
      <c r="A234">
        <v>408</v>
      </c>
      <c r="B234" t="s">
        <v>32517</v>
      </c>
      <c r="C234" t="s">
        <v>32519</v>
      </c>
    </row>
    <row r="235" spans="1:3" x14ac:dyDescent="0.25">
      <c r="A235">
        <v>407</v>
      </c>
      <c r="B235" t="s">
        <v>32520</v>
      </c>
      <c r="C235" t="s">
        <v>303</v>
      </c>
    </row>
    <row r="236" spans="1:3" x14ac:dyDescent="0.25">
      <c r="A236">
        <v>406</v>
      </c>
      <c r="B236" t="s">
        <v>32521</v>
      </c>
      <c r="C236" t="s">
        <v>32522</v>
      </c>
    </row>
    <row r="237" spans="1:3" x14ac:dyDescent="0.25">
      <c r="A237">
        <v>405</v>
      </c>
      <c r="B237" t="s">
        <v>32523</v>
      </c>
      <c r="C237" t="s">
        <v>32524</v>
      </c>
    </row>
    <row r="238" spans="1:3" x14ac:dyDescent="0.25">
      <c r="A238">
        <v>404</v>
      </c>
      <c r="B238" t="s">
        <v>32525</v>
      </c>
      <c r="C238" t="s">
        <v>32234</v>
      </c>
    </row>
    <row r="239" spans="1:3" x14ac:dyDescent="0.25">
      <c r="A239">
        <v>403</v>
      </c>
      <c r="B239" t="s">
        <v>32526</v>
      </c>
      <c r="C239" t="s">
        <v>32527</v>
      </c>
    </row>
    <row r="240" spans="1:3" x14ac:dyDescent="0.25">
      <c r="A240">
        <v>402</v>
      </c>
      <c r="B240" t="s">
        <v>32528</v>
      </c>
      <c r="C240" t="s">
        <v>32234</v>
      </c>
    </row>
    <row r="241" spans="1:3" x14ac:dyDescent="0.25">
      <c r="A241">
        <v>401</v>
      </c>
      <c r="B241" t="s">
        <v>32529</v>
      </c>
      <c r="C241" t="s">
        <v>32530</v>
      </c>
    </row>
    <row r="242" spans="1:3" x14ac:dyDescent="0.25">
      <c r="A242">
        <v>400</v>
      </c>
      <c r="B242" t="s">
        <v>32531</v>
      </c>
      <c r="C242" t="s">
        <v>32405</v>
      </c>
    </row>
    <row r="243" spans="1:3" x14ac:dyDescent="0.25">
      <c r="A243">
        <v>399</v>
      </c>
      <c r="B243" t="s">
        <v>32532</v>
      </c>
      <c r="C243" t="s">
        <v>32301</v>
      </c>
    </row>
    <row r="244" spans="1:3" x14ac:dyDescent="0.25">
      <c r="A244">
        <v>398</v>
      </c>
      <c r="B244" t="s">
        <v>32533</v>
      </c>
      <c r="C244" t="s">
        <v>32534</v>
      </c>
    </row>
    <row r="245" spans="1:3" x14ac:dyDescent="0.25">
      <c r="A245">
        <v>397</v>
      </c>
      <c r="B245" t="s">
        <v>32535</v>
      </c>
      <c r="C245" t="s">
        <v>32473</v>
      </c>
    </row>
    <row r="246" spans="1:3" x14ac:dyDescent="0.25">
      <c r="A246">
        <v>396</v>
      </c>
      <c r="B246" t="s">
        <v>32536</v>
      </c>
      <c r="C246" t="s">
        <v>32234</v>
      </c>
    </row>
    <row r="247" spans="1:3" x14ac:dyDescent="0.25">
      <c r="A247">
        <v>395</v>
      </c>
      <c r="B247" t="s">
        <v>32537</v>
      </c>
      <c r="C247" t="s">
        <v>32309</v>
      </c>
    </row>
    <row r="248" spans="1:3" x14ac:dyDescent="0.25">
      <c r="A248">
        <v>394</v>
      </c>
      <c r="B248" t="s">
        <v>32538</v>
      </c>
      <c r="C248" t="s">
        <v>32234</v>
      </c>
    </row>
    <row r="249" spans="1:3" x14ac:dyDescent="0.25">
      <c r="A249">
        <v>393</v>
      </c>
      <c r="B249" t="s">
        <v>32448</v>
      </c>
      <c r="C249" t="s">
        <v>32309</v>
      </c>
    </row>
    <row r="250" spans="1:3" x14ac:dyDescent="0.25">
      <c r="A250">
        <v>392</v>
      </c>
      <c r="B250" t="s">
        <v>32539</v>
      </c>
      <c r="C250" t="s">
        <v>32540</v>
      </c>
    </row>
    <row r="251" spans="1:3" x14ac:dyDescent="0.25">
      <c r="A251">
        <v>391</v>
      </c>
      <c r="B251" t="s">
        <v>32541</v>
      </c>
      <c r="C251" t="s">
        <v>32542</v>
      </c>
    </row>
    <row r="252" spans="1:3" x14ac:dyDescent="0.25">
      <c r="A252">
        <v>390</v>
      </c>
      <c r="B252" t="s">
        <v>32543</v>
      </c>
      <c r="C252" t="s">
        <v>32544</v>
      </c>
    </row>
    <row r="253" spans="1:3" x14ac:dyDescent="0.25">
      <c r="A253">
        <v>389</v>
      </c>
      <c r="B253" t="s">
        <v>32545</v>
      </c>
      <c r="C253" t="s">
        <v>32309</v>
      </c>
    </row>
    <row r="254" spans="1:3" x14ac:dyDescent="0.25">
      <c r="A254">
        <v>388</v>
      </c>
      <c r="B254" t="s">
        <v>32448</v>
      </c>
      <c r="C254" t="s">
        <v>32309</v>
      </c>
    </row>
    <row r="255" spans="1:3" x14ac:dyDescent="0.25">
      <c r="A255">
        <v>387</v>
      </c>
      <c r="B255" t="s">
        <v>32546</v>
      </c>
      <c r="C255" t="s">
        <v>32534</v>
      </c>
    </row>
    <row r="256" spans="1:3" x14ac:dyDescent="0.25">
      <c r="A256">
        <v>386</v>
      </c>
      <c r="B256" t="s">
        <v>32547</v>
      </c>
      <c r="C256" t="s">
        <v>32234</v>
      </c>
    </row>
    <row r="257" spans="1:3" x14ac:dyDescent="0.25">
      <c r="A257">
        <v>385</v>
      </c>
      <c r="B257" t="s">
        <v>32331</v>
      </c>
      <c r="C257" t="s">
        <v>32544</v>
      </c>
    </row>
    <row r="258" spans="1:3" x14ac:dyDescent="0.25">
      <c r="A258">
        <v>384</v>
      </c>
      <c r="B258" t="s">
        <v>32548</v>
      </c>
      <c r="C258" t="s">
        <v>32234</v>
      </c>
    </row>
    <row r="259" spans="1:3" x14ac:dyDescent="0.25">
      <c r="A259">
        <v>383</v>
      </c>
      <c r="B259" t="s">
        <v>32549</v>
      </c>
      <c r="C259" t="s">
        <v>32550</v>
      </c>
    </row>
    <row r="260" spans="1:3" x14ac:dyDescent="0.25">
      <c r="A260">
        <v>382</v>
      </c>
      <c r="B260" t="s">
        <v>32529</v>
      </c>
      <c r="C260" t="s">
        <v>32530</v>
      </c>
    </row>
    <row r="261" spans="1:3" x14ac:dyDescent="0.25">
      <c r="A261">
        <v>381</v>
      </c>
      <c r="B261" t="s">
        <v>32551</v>
      </c>
      <c r="C261" t="s">
        <v>32552</v>
      </c>
    </row>
    <row r="262" spans="1:3" x14ac:dyDescent="0.25">
      <c r="A262">
        <v>380</v>
      </c>
      <c r="B262" t="s">
        <v>32448</v>
      </c>
      <c r="C262" t="s">
        <v>32309</v>
      </c>
    </row>
    <row r="263" spans="1:3" x14ac:dyDescent="0.25">
      <c r="A263">
        <v>379</v>
      </c>
      <c r="B263" t="s">
        <v>32553</v>
      </c>
      <c r="C263" t="s">
        <v>32554</v>
      </c>
    </row>
    <row r="264" spans="1:3" x14ac:dyDescent="0.25">
      <c r="A264">
        <v>378</v>
      </c>
      <c r="B264" t="s">
        <v>32555</v>
      </c>
      <c r="C264" t="s">
        <v>32556</v>
      </c>
    </row>
    <row r="265" spans="1:3" x14ac:dyDescent="0.25">
      <c r="A265">
        <v>377</v>
      </c>
      <c r="B265" t="s">
        <v>32557</v>
      </c>
      <c r="C265" t="s">
        <v>32558</v>
      </c>
    </row>
    <row r="266" spans="1:3" x14ac:dyDescent="0.25">
      <c r="A266">
        <v>376</v>
      </c>
      <c r="B266" t="s">
        <v>32559</v>
      </c>
      <c r="C266" t="s">
        <v>6564</v>
      </c>
    </row>
    <row r="267" spans="1:3" x14ac:dyDescent="0.25">
      <c r="A267">
        <v>375</v>
      </c>
      <c r="B267" t="s">
        <v>32458</v>
      </c>
      <c r="C267" t="s">
        <v>32234</v>
      </c>
    </row>
    <row r="268" spans="1:3" x14ac:dyDescent="0.25">
      <c r="A268">
        <v>374</v>
      </c>
      <c r="B268" t="s">
        <v>32560</v>
      </c>
      <c r="C268" t="s">
        <v>32561</v>
      </c>
    </row>
    <row r="269" spans="1:3" x14ac:dyDescent="0.25">
      <c r="A269">
        <v>373</v>
      </c>
      <c r="B269" t="s">
        <v>32562</v>
      </c>
      <c r="C269" t="s">
        <v>32234</v>
      </c>
    </row>
    <row r="270" spans="1:3" x14ac:dyDescent="0.25">
      <c r="A270">
        <v>372</v>
      </c>
      <c r="B270" t="s">
        <v>32563</v>
      </c>
      <c r="C270" t="s">
        <v>32564</v>
      </c>
    </row>
    <row r="271" spans="1:3" x14ac:dyDescent="0.25">
      <c r="A271">
        <v>371</v>
      </c>
      <c r="B271" t="s">
        <v>32565</v>
      </c>
      <c r="C271" t="s">
        <v>32234</v>
      </c>
    </row>
    <row r="272" spans="1:3" x14ac:dyDescent="0.25">
      <c r="A272">
        <v>370</v>
      </c>
      <c r="B272" t="s">
        <v>32566</v>
      </c>
      <c r="C272" t="s">
        <v>32567</v>
      </c>
    </row>
    <row r="273" spans="1:3" x14ac:dyDescent="0.25">
      <c r="A273">
        <v>369</v>
      </c>
      <c r="B273" t="s">
        <v>32568</v>
      </c>
      <c r="C273" t="s">
        <v>6898</v>
      </c>
    </row>
    <row r="274" spans="1:3" x14ac:dyDescent="0.25">
      <c r="A274">
        <v>368</v>
      </c>
      <c r="B274" t="s">
        <v>32495</v>
      </c>
      <c r="C274" t="s">
        <v>32234</v>
      </c>
    </row>
    <row r="275" spans="1:3" x14ac:dyDescent="0.25">
      <c r="A275">
        <v>367</v>
      </c>
      <c r="B275" t="s">
        <v>32569</v>
      </c>
      <c r="C275" t="s">
        <v>32465</v>
      </c>
    </row>
    <row r="276" spans="1:3" x14ac:dyDescent="0.25">
      <c r="A276">
        <v>366</v>
      </c>
      <c r="B276" t="s">
        <v>32570</v>
      </c>
      <c r="C276" t="s">
        <v>32571</v>
      </c>
    </row>
    <row r="277" spans="1:3" x14ac:dyDescent="0.25">
      <c r="A277">
        <v>365</v>
      </c>
      <c r="B277" t="s">
        <v>32572</v>
      </c>
      <c r="C277" t="s">
        <v>6898</v>
      </c>
    </row>
    <row r="278" spans="1:3" x14ac:dyDescent="0.25">
      <c r="A278">
        <v>364</v>
      </c>
      <c r="B278" t="s">
        <v>32573</v>
      </c>
      <c r="C278" t="s">
        <v>32234</v>
      </c>
    </row>
    <row r="279" spans="1:3" x14ac:dyDescent="0.25">
      <c r="A279">
        <v>363</v>
      </c>
      <c r="B279" t="s">
        <v>32574</v>
      </c>
      <c r="C279" t="s">
        <v>2502</v>
      </c>
    </row>
    <row r="280" spans="1:3" x14ac:dyDescent="0.25">
      <c r="A280">
        <v>363</v>
      </c>
      <c r="B280" t="s">
        <v>32574</v>
      </c>
      <c r="C280" t="s">
        <v>32277</v>
      </c>
    </row>
    <row r="281" spans="1:3" x14ac:dyDescent="0.25">
      <c r="A281">
        <v>362</v>
      </c>
      <c r="B281" t="s">
        <v>32575</v>
      </c>
      <c r="C281" t="s">
        <v>1381</v>
      </c>
    </row>
    <row r="282" spans="1:3" x14ac:dyDescent="0.25">
      <c r="A282">
        <v>361</v>
      </c>
      <c r="B282" t="s">
        <v>32576</v>
      </c>
      <c r="C282" t="s">
        <v>32522</v>
      </c>
    </row>
    <row r="283" spans="1:3" x14ac:dyDescent="0.25">
      <c r="A283">
        <v>360</v>
      </c>
      <c r="B283" t="s">
        <v>32577</v>
      </c>
      <c r="C283" t="s">
        <v>32234</v>
      </c>
    </row>
    <row r="284" spans="1:3" x14ac:dyDescent="0.25">
      <c r="A284">
        <v>359</v>
      </c>
      <c r="B284" t="s">
        <v>32578</v>
      </c>
      <c r="C284" t="s">
        <v>32579</v>
      </c>
    </row>
    <row r="285" spans="1:3" x14ac:dyDescent="0.25">
      <c r="A285">
        <v>358</v>
      </c>
      <c r="B285" t="s">
        <v>32525</v>
      </c>
      <c r="C285" t="s">
        <v>32234</v>
      </c>
    </row>
    <row r="286" spans="1:3" x14ac:dyDescent="0.25">
      <c r="A286">
        <v>357</v>
      </c>
      <c r="B286" t="s">
        <v>32580</v>
      </c>
      <c r="C286" t="s">
        <v>32398</v>
      </c>
    </row>
    <row r="287" spans="1:3" x14ac:dyDescent="0.25">
      <c r="A287">
        <v>356</v>
      </c>
      <c r="B287" t="s">
        <v>32581</v>
      </c>
      <c r="C287" t="s">
        <v>861</v>
      </c>
    </row>
    <row r="288" spans="1:3" x14ac:dyDescent="0.25">
      <c r="A288">
        <v>355</v>
      </c>
      <c r="B288" t="s">
        <v>32582</v>
      </c>
      <c r="C288" t="s">
        <v>32335</v>
      </c>
    </row>
    <row r="289" spans="1:3" x14ac:dyDescent="0.25">
      <c r="A289">
        <v>354</v>
      </c>
      <c r="B289" t="s">
        <v>32448</v>
      </c>
      <c r="C289" t="s">
        <v>32309</v>
      </c>
    </row>
    <row r="290" spans="1:3" x14ac:dyDescent="0.25">
      <c r="A290">
        <v>353</v>
      </c>
      <c r="B290" t="s">
        <v>32583</v>
      </c>
      <c r="C290" t="s">
        <v>32584</v>
      </c>
    </row>
    <row r="291" spans="1:3" x14ac:dyDescent="0.25">
      <c r="A291">
        <v>352</v>
      </c>
      <c r="B291" t="s">
        <v>32585</v>
      </c>
      <c r="C291" t="s">
        <v>32586</v>
      </c>
    </row>
    <row r="292" spans="1:3" x14ac:dyDescent="0.25">
      <c r="A292">
        <v>351</v>
      </c>
      <c r="B292" t="s">
        <v>32587</v>
      </c>
      <c r="C292" t="s">
        <v>32234</v>
      </c>
    </row>
    <row r="293" spans="1:3" x14ac:dyDescent="0.25">
      <c r="A293">
        <v>350</v>
      </c>
      <c r="B293" t="s">
        <v>32588</v>
      </c>
      <c r="C293" t="s">
        <v>32501</v>
      </c>
    </row>
    <row r="294" spans="1:3" x14ac:dyDescent="0.25">
      <c r="A294">
        <v>349</v>
      </c>
      <c r="B294" t="s">
        <v>32569</v>
      </c>
      <c r="C294" t="s">
        <v>32465</v>
      </c>
    </row>
    <row r="295" spans="1:3" x14ac:dyDescent="0.25">
      <c r="A295">
        <v>348</v>
      </c>
      <c r="B295" t="s">
        <v>32589</v>
      </c>
      <c r="C295" t="s">
        <v>32590</v>
      </c>
    </row>
    <row r="296" spans="1:3" x14ac:dyDescent="0.25">
      <c r="A296">
        <v>347</v>
      </c>
      <c r="B296" t="s">
        <v>8173</v>
      </c>
      <c r="C296" t="s">
        <v>1208</v>
      </c>
    </row>
    <row r="297" spans="1:3" x14ac:dyDescent="0.25">
      <c r="A297">
        <v>346</v>
      </c>
      <c r="B297" t="s">
        <v>32591</v>
      </c>
      <c r="C297" t="s">
        <v>32234</v>
      </c>
    </row>
    <row r="298" spans="1:3" x14ac:dyDescent="0.25">
      <c r="A298">
        <v>345</v>
      </c>
      <c r="B298" t="s">
        <v>32592</v>
      </c>
      <c r="C298" t="s">
        <v>32593</v>
      </c>
    </row>
    <row r="299" spans="1:3" x14ac:dyDescent="0.25">
      <c r="A299">
        <v>344</v>
      </c>
      <c r="B299" t="s">
        <v>32594</v>
      </c>
      <c r="C299" t="s">
        <v>32595</v>
      </c>
    </row>
    <row r="300" spans="1:3" x14ac:dyDescent="0.25">
      <c r="A300">
        <v>343</v>
      </c>
      <c r="B300" t="s">
        <v>32596</v>
      </c>
      <c r="C300" t="s">
        <v>32597</v>
      </c>
    </row>
    <row r="301" spans="1:3" x14ac:dyDescent="0.25">
      <c r="A301">
        <v>342</v>
      </c>
      <c r="B301" t="s">
        <v>32570</v>
      </c>
      <c r="C301" t="s">
        <v>32571</v>
      </c>
    </row>
    <row r="302" spans="1:3" x14ac:dyDescent="0.25">
      <c r="A302">
        <v>341</v>
      </c>
      <c r="B302" t="s">
        <v>32598</v>
      </c>
      <c r="C302" t="s">
        <v>32599</v>
      </c>
    </row>
    <row r="303" spans="1:3" x14ac:dyDescent="0.25">
      <c r="A303">
        <v>340</v>
      </c>
      <c r="B303" t="s">
        <v>8327</v>
      </c>
      <c r="C303" t="s">
        <v>7621</v>
      </c>
    </row>
    <row r="304" spans="1:3" x14ac:dyDescent="0.25">
      <c r="A304">
        <v>339</v>
      </c>
      <c r="B304" t="s">
        <v>32600</v>
      </c>
      <c r="C304" t="s">
        <v>32601</v>
      </c>
    </row>
    <row r="305" spans="1:3" x14ac:dyDescent="0.25">
      <c r="A305">
        <v>338</v>
      </c>
      <c r="B305" t="s">
        <v>32602</v>
      </c>
      <c r="C305" t="s">
        <v>32400</v>
      </c>
    </row>
    <row r="306" spans="1:3" x14ac:dyDescent="0.25">
      <c r="A306">
        <v>337</v>
      </c>
      <c r="B306" t="s">
        <v>32603</v>
      </c>
      <c r="C306" t="s">
        <v>32309</v>
      </c>
    </row>
    <row r="307" spans="1:3" x14ac:dyDescent="0.25">
      <c r="A307">
        <v>336</v>
      </c>
      <c r="B307" t="s">
        <v>32604</v>
      </c>
      <c r="C307" t="s">
        <v>32605</v>
      </c>
    </row>
    <row r="308" spans="1:3" x14ac:dyDescent="0.25">
      <c r="A308">
        <v>335</v>
      </c>
      <c r="B308" t="s">
        <v>32606</v>
      </c>
      <c r="C308" t="s">
        <v>32234</v>
      </c>
    </row>
    <row r="309" spans="1:3" x14ac:dyDescent="0.25">
      <c r="A309">
        <v>334</v>
      </c>
      <c r="B309" t="s">
        <v>32370</v>
      </c>
      <c r="C309" t="s">
        <v>32371</v>
      </c>
    </row>
    <row r="310" spans="1:3" x14ac:dyDescent="0.25">
      <c r="A310">
        <v>334</v>
      </c>
      <c r="B310" t="s">
        <v>32370</v>
      </c>
      <c r="C310" t="s">
        <v>32607</v>
      </c>
    </row>
    <row r="311" spans="1:3" x14ac:dyDescent="0.25">
      <c r="A311">
        <v>333</v>
      </c>
      <c r="B311" t="s">
        <v>32608</v>
      </c>
      <c r="C311" t="s">
        <v>32609</v>
      </c>
    </row>
    <row r="312" spans="1:3" x14ac:dyDescent="0.25">
      <c r="A312">
        <v>332</v>
      </c>
      <c r="B312" t="s">
        <v>32610</v>
      </c>
      <c r="C312" t="s">
        <v>32611</v>
      </c>
    </row>
    <row r="313" spans="1:3" x14ac:dyDescent="0.25">
      <c r="A313">
        <v>331</v>
      </c>
      <c r="B313" t="s">
        <v>32612</v>
      </c>
      <c r="C313" t="s">
        <v>32613</v>
      </c>
    </row>
    <row r="314" spans="1:3" x14ac:dyDescent="0.25">
      <c r="A314">
        <v>330</v>
      </c>
      <c r="B314" t="s">
        <v>32614</v>
      </c>
      <c r="C314" t="s">
        <v>32462</v>
      </c>
    </row>
    <row r="315" spans="1:3" x14ac:dyDescent="0.25">
      <c r="A315">
        <v>329</v>
      </c>
      <c r="B315" t="s">
        <v>32440</v>
      </c>
      <c r="C315" t="s">
        <v>6898</v>
      </c>
    </row>
    <row r="316" spans="1:3" x14ac:dyDescent="0.25">
      <c r="A316">
        <v>328</v>
      </c>
      <c r="B316" t="s">
        <v>32520</v>
      </c>
      <c r="C316" t="s">
        <v>492</v>
      </c>
    </row>
    <row r="317" spans="1:3" x14ac:dyDescent="0.25">
      <c r="A317">
        <v>328</v>
      </c>
      <c r="B317" t="s">
        <v>32520</v>
      </c>
      <c r="C317" t="s">
        <v>32615</v>
      </c>
    </row>
    <row r="318" spans="1:3" x14ac:dyDescent="0.25">
      <c r="A318">
        <v>327</v>
      </c>
      <c r="B318" t="s">
        <v>32616</v>
      </c>
      <c r="C318" t="s">
        <v>32234</v>
      </c>
    </row>
    <row r="319" spans="1:3" x14ac:dyDescent="0.25">
      <c r="A319">
        <v>326</v>
      </c>
      <c r="B319" t="s">
        <v>32617</v>
      </c>
      <c r="C319" t="s">
        <v>32618</v>
      </c>
    </row>
    <row r="320" spans="1:3" x14ac:dyDescent="0.25">
      <c r="A320">
        <v>326</v>
      </c>
      <c r="B320" t="s">
        <v>32619</v>
      </c>
      <c r="C320" t="s">
        <v>32618</v>
      </c>
    </row>
    <row r="321" spans="1:3" x14ac:dyDescent="0.25">
      <c r="A321">
        <v>325</v>
      </c>
      <c r="B321" t="s">
        <v>32620</v>
      </c>
      <c r="C321" t="s">
        <v>5949</v>
      </c>
    </row>
    <row r="322" spans="1:3" x14ac:dyDescent="0.25">
      <c r="A322">
        <v>324</v>
      </c>
      <c r="B322" t="s">
        <v>32621</v>
      </c>
      <c r="C322" t="s">
        <v>32622</v>
      </c>
    </row>
    <row r="323" spans="1:3" x14ac:dyDescent="0.25">
      <c r="A323">
        <v>323</v>
      </c>
      <c r="B323" t="s">
        <v>32569</v>
      </c>
      <c r="C323" t="s">
        <v>32465</v>
      </c>
    </row>
    <row r="324" spans="1:3" x14ac:dyDescent="0.25">
      <c r="A324">
        <v>322</v>
      </c>
      <c r="B324" t="s">
        <v>32421</v>
      </c>
      <c r="C324" t="s">
        <v>6726</v>
      </c>
    </row>
    <row r="325" spans="1:3" x14ac:dyDescent="0.25">
      <c r="A325">
        <v>321</v>
      </c>
      <c r="B325" t="s">
        <v>32310</v>
      </c>
      <c r="C325" t="s">
        <v>286</v>
      </c>
    </row>
    <row r="326" spans="1:3" x14ac:dyDescent="0.25">
      <c r="A326">
        <v>320</v>
      </c>
      <c r="B326" t="s">
        <v>32623</v>
      </c>
      <c r="C326" t="s">
        <v>7717</v>
      </c>
    </row>
    <row r="327" spans="1:3" x14ac:dyDescent="0.25">
      <c r="A327">
        <v>320</v>
      </c>
      <c r="B327" t="s">
        <v>32623</v>
      </c>
      <c r="C327" t="s">
        <v>1385</v>
      </c>
    </row>
    <row r="328" spans="1:3" x14ac:dyDescent="0.25">
      <c r="A328">
        <v>319</v>
      </c>
      <c r="B328" t="s">
        <v>32624</v>
      </c>
      <c r="C328" s="3" t="s">
        <v>32625</v>
      </c>
    </row>
    <row r="329" spans="1:3" x14ac:dyDescent="0.25">
      <c r="A329">
        <v>318</v>
      </c>
      <c r="B329" t="s">
        <v>32440</v>
      </c>
      <c r="C329" t="s">
        <v>32309</v>
      </c>
    </row>
    <row r="330" spans="1:3" x14ac:dyDescent="0.25">
      <c r="A330">
        <v>317</v>
      </c>
      <c r="B330" t="s">
        <v>32626</v>
      </c>
      <c r="C330" t="s">
        <v>826</v>
      </c>
    </row>
    <row r="331" spans="1:3" x14ac:dyDescent="0.25">
      <c r="A331">
        <v>316</v>
      </c>
      <c r="B331" t="s">
        <v>32627</v>
      </c>
      <c r="C331" t="s">
        <v>32628</v>
      </c>
    </row>
    <row r="332" spans="1:3" x14ac:dyDescent="0.25">
      <c r="A332">
        <v>315</v>
      </c>
      <c r="B332" t="s">
        <v>32629</v>
      </c>
      <c r="C332" t="s">
        <v>32630</v>
      </c>
    </row>
    <row r="333" spans="1:3" x14ac:dyDescent="0.25">
      <c r="A333">
        <v>314</v>
      </c>
      <c r="B333" t="s">
        <v>32631</v>
      </c>
      <c r="C333" t="s">
        <v>32632</v>
      </c>
    </row>
    <row r="334" spans="1:3" x14ac:dyDescent="0.25">
      <c r="A334">
        <v>313</v>
      </c>
      <c r="B334" t="s">
        <v>32633</v>
      </c>
      <c r="C334" t="s">
        <v>32634</v>
      </c>
    </row>
    <row r="335" spans="1:3" x14ac:dyDescent="0.25">
      <c r="A335">
        <v>312</v>
      </c>
      <c r="B335" t="s">
        <v>32635</v>
      </c>
      <c r="C335" t="s">
        <v>32636</v>
      </c>
    </row>
    <row r="336" spans="1:3" x14ac:dyDescent="0.25">
      <c r="A336">
        <v>311</v>
      </c>
      <c r="B336" t="s">
        <v>32637</v>
      </c>
      <c r="C336" t="s">
        <v>32638</v>
      </c>
    </row>
    <row r="337" spans="1:3" x14ac:dyDescent="0.25">
      <c r="A337">
        <v>311</v>
      </c>
      <c r="B337" t="s">
        <v>32637</v>
      </c>
      <c r="C337" t="s">
        <v>32639</v>
      </c>
    </row>
    <row r="338" spans="1:3" x14ac:dyDescent="0.25">
      <c r="A338">
        <v>310</v>
      </c>
      <c r="B338" t="s">
        <v>32640</v>
      </c>
      <c r="C338" t="s">
        <v>32641</v>
      </c>
    </row>
    <row r="339" spans="1:3" x14ac:dyDescent="0.25">
      <c r="A339">
        <v>309</v>
      </c>
      <c r="B339" t="s">
        <v>32642</v>
      </c>
      <c r="C339" t="s">
        <v>32643</v>
      </c>
    </row>
    <row r="340" spans="1:3" x14ac:dyDescent="0.25">
      <c r="A340">
        <v>308</v>
      </c>
      <c r="B340" t="s">
        <v>32361</v>
      </c>
      <c r="C340" t="s">
        <v>4362</v>
      </c>
    </row>
    <row r="341" spans="1:3" x14ac:dyDescent="0.25">
      <c r="A341">
        <v>307</v>
      </c>
      <c r="B341" t="s">
        <v>32644</v>
      </c>
      <c r="C341" t="s">
        <v>32645</v>
      </c>
    </row>
    <row r="342" spans="1:3" x14ac:dyDescent="0.25">
      <c r="A342">
        <v>306</v>
      </c>
      <c r="B342" t="s">
        <v>32646</v>
      </c>
      <c r="C342" t="s">
        <v>32647</v>
      </c>
    </row>
    <row r="343" spans="1:3" x14ac:dyDescent="0.25">
      <c r="A343">
        <v>305</v>
      </c>
      <c r="B343" t="s">
        <v>32648</v>
      </c>
      <c r="C343" t="s">
        <v>32234</v>
      </c>
    </row>
    <row r="344" spans="1:3" x14ac:dyDescent="0.25">
      <c r="A344">
        <v>304</v>
      </c>
      <c r="B344" t="s">
        <v>32569</v>
      </c>
      <c r="C344" t="s">
        <v>32465</v>
      </c>
    </row>
    <row r="345" spans="1:3" x14ac:dyDescent="0.25">
      <c r="A345">
        <v>303</v>
      </c>
      <c r="B345" t="s">
        <v>32440</v>
      </c>
      <c r="C345" t="s">
        <v>6898</v>
      </c>
    </row>
    <row r="346" spans="1:3" x14ac:dyDescent="0.25">
      <c r="A346">
        <v>302</v>
      </c>
      <c r="B346" t="s">
        <v>32649</v>
      </c>
      <c r="C346" t="s">
        <v>32650</v>
      </c>
    </row>
    <row r="347" spans="1:3" x14ac:dyDescent="0.25">
      <c r="A347">
        <v>301</v>
      </c>
      <c r="B347" t="s">
        <v>32651</v>
      </c>
      <c r="C347" t="s">
        <v>32652</v>
      </c>
    </row>
    <row r="348" spans="1:3" x14ac:dyDescent="0.25">
      <c r="A348">
        <v>300</v>
      </c>
      <c r="B348" t="s">
        <v>32653</v>
      </c>
      <c r="C348" t="s">
        <v>32654</v>
      </c>
    </row>
    <row r="349" spans="1:3" x14ac:dyDescent="0.25">
      <c r="A349">
        <v>299</v>
      </c>
      <c r="B349" t="s">
        <v>32655</v>
      </c>
      <c r="C349" t="s">
        <v>7717</v>
      </c>
    </row>
    <row r="350" spans="1:3" x14ac:dyDescent="0.25">
      <c r="A350">
        <v>298</v>
      </c>
      <c r="B350" t="s">
        <v>32656</v>
      </c>
      <c r="C350" t="s">
        <v>286</v>
      </c>
    </row>
    <row r="351" spans="1:3" x14ac:dyDescent="0.25">
      <c r="A351">
        <v>297</v>
      </c>
      <c r="B351" t="s">
        <v>32657</v>
      </c>
      <c r="C351" t="s">
        <v>32658</v>
      </c>
    </row>
    <row r="352" spans="1:3" x14ac:dyDescent="0.25">
      <c r="A352">
        <v>296</v>
      </c>
      <c r="B352" t="s">
        <v>32659</v>
      </c>
      <c r="C352" t="s">
        <v>32660</v>
      </c>
    </row>
    <row r="353" spans="1:3" x14ac:dyDescent="0.25">
      <c r="A353">
        <v>295</v>
      </c>
      <c r="B353" t="s">
        <v>32421</v>
      </c>
      <c r="C353" t="s">
        <v>32234</v>
      </c>
    </row>
    <row r="354" spans="1:3" x14ac:dyDescent="0.25">
      <c r="A354">
        <v>294</v>
      </c>
      <c r="B354" t="s">
        <v>32581</v>
      </c>
      <c r="C354" t="s">
        <v>861</v>
      </c>
    </row>
    <row r="355" spans="1:3" x14ac:dyDescent="0.25">
      <c r="A355">
        <v>293</v>
      </c>
      <c r="B355" t="s">
        <v>32661</v>
      </c>
      <c r="C355" t="s">
        <v>32662</v>
      </c>
    </row>
    <row r="356" spans="1:3" x14ac:dyDescent="0.25">
      <c r="A356">
        <v>292</v>
      </c>
      <c r="B356" t="s">
        <v>32663</v>
      </c>
      <c r="C356" t="s">
        <v>32260</v>
      </c>
    </row>
    <row r="357" spans="1:3" x14ac:dyDescent="0.25">
      <c r="A357">
        <v>291</v>
      </c>
      <c r="B357" t="s">
        <v>32664</v>
      </c>
      <c r="C357" t="s">
        <v>32544</v>
      </c>
    </row>
    <row r="358" spans="1:3" x14ac:dyDescent="0.25">
      <c r="A358">
        <v>290</v>
      </c>
      <c r="B358" t="s">
        <v>32626</v>
      </c>
      <c r="C358" t="s">
        <v>826</v>
      </c>
    </row>
    <row r="359" spans="1:3" x14ac:dyDescent="0.25">
      <c r="A359">
        <v>289</v>
      </c>
      <c r="B359" t="s">
        <v>32665</v>
      </c>
      <c r="C359" t="s">
        <v>32245</v>
      </c>
    </row>
    <row r="360" spans="1:3" x14ac:dyDescent="0.25">
      <c r="A360">
        <v>288</v>
      </c>
      <c r="B360" t="s">
        <v>32666</v>
      </c>
      <c r="C360" t="s">
        <v>32234</v>
      </c>
    </row>
    <row r="361" spans="1:3" x14ac:dyDescent="0.25">
      <c r="A361">
        <v>287</v>
      </c>
      <c r="B361" t="s">
        <v>32569</v>
      </c>
      <c r="C361" t="s">
        <v>6898</v>
      </c>
    </row>
    <row r="362" spans="1:3" x14ac:dyDescent="0.25">
      <c r="A362">
        <v>286</v>
      </c>
      <c r="B362" t="s">
        <v>32370</v>
      </c>
      <c r="C362" t="s">
        <v>32234</v>
      </c>
    </row>
    <row r="363" spans="1:3" x14ac:dyDescent="0.25">
      <c r="A363">
        <v>285</v>
      </c>
      <c r="B363" t="s">
        <v>32370</v>
      </c>
      <c r="C363" t="s">
        <v>32234</v>
      </c>
    </row>
    <row r="364" spans="1:3" x14ac:dyDescent="0.25">
      <c r="A364">
        <v>284</v>
      </c>
      <c r="B364" t="s">
        <v>32667</v>
      </c>
      <c r="C364" t="s">
        <v>32234</v>
      </c>
    </row>
    <row r="365" spans="1:3" x14ac:dyDescent="0.25">
      <c r="A365">
        <v>283</v>
      </c>
      <c r="B365" t="s">
        <v>32668</v>
      </c>
      <c r="C365" t="s">
        <v>32669</v>
      </c>
    </row>
    <row r="366" spans="1:3" x14ac:dyDescent="0.25">
      <c r="A366">
        <v>282</v>
      </c>
      <c r="B366" t="s">
        <v>32440</v>
      </c>
      <c r="C366" t="s">
        <v>6898</v>
      </c>
    </row>
    <row r="367" spans="1:3" x14ac:dyDescent="0.25">
      <c r="A367">
        <v>281</v>
      </c>
      <c r="B367" t="s">
        <v>32670</v>
      </c>
      <c r="C367" t="s">
        <v>32234</v>
      </c>
    </row>
    <row r="368" spans="1:3" x14ac:dyDescent="0.25">
      <c r="A368">
        <v>280</v>
      </c>
      <c r="B368" t="s">
        <v>32671</v>
      </c>
      <c r="C368" t="s">
        <v>32234</v>
      </c>
    </row>
    <row r="369" spans="1:3" x14ac:dyDescent="0.25">
      <c r="A369">
        <v>279</v>
      </c>
      <c r="B369" t="s">
        <v>32672</v>
      </c>
      <c r="C369" t="s">
        <v>32638</v>
      </c>
    </row>
    <row r="370" spans="1:3" x14ac:dyDescent="0.25">
      <c r="A370">
        <v>279</v>
      </c>
      <c r="B370" t="s">
        <v>32672</v>
      </c>
      <c r="C370" t="s">
        <v>32639</v>
      </c>
    </row>
    <row r="371" spans="1:3" x14ac:dyDescent="0.25">
      <c r="A371">
        <v>278</v>
      </c>
      <c r="B371" t="s">
        <v>32440</v>
      </c>
      <c r="C371" t="s">
        <v>6898</v>
      </c>
    </row>
    <row r="372" spans="1:3" x14ac:dyDescent="0.25">
      <c r="A372">
        <v>277</v>
      </c>
      <c r="B372" t="s">
        <v>32673</v>
      </c>
      <c r="C372" t="s">
        <v>32674</v>
      </c>
    </row>
    <row r="373" spans="1:3" x14ac:dyDescent="0.25">
      <c r="A373">
        <v>276</v>
      </c>
      <c r="B373" t="s">
        <v>32675</v>
      </c>
      <c r="C373" t="s">
        <v>1385</v>
      </c>
    </row>
    <row r="374" spans="1:3" x14ac:dyDescent="0.25">
      <c r="A374">
        <v>275</v>
      </c>
      <c r="B374" t="s">
        <v>32676</v>
      </c>
      <c r="C374" t="s">
        <v>6898</v>
      </c>
    </row>
    <row r="375" spans="1:3" x14ac:dyDescent="0.25">
      <c r="A375">
        <v>274</v>
      </c>
      <c r="B375" t="s">
        <v>32677</v>
      </c>
      <c r="C375" t="s">
        <v>32522</v>
      </c>
    </row>
    <row r="376" spans="1:3" x14ac:dyDescent="0.25">
      <c r="A376">
        <v>273</v>
      </c>
      <c r="B376" t="s">
        <v>32678</v>
      </c>
      <c r="C376" t="s">
        <v>32234</v>
      </c>
    </row>
    <row r="377" spans="1:3" x14ac:dyDescent="0.25">
      <c r="A377">
        <v>272</v>
      </c>
      <c r="B377" t="s">
        <v>32679</v>
      </c>
      <c r="C377" t="s">
        <v>32680</v>
      </c>
    </row>
    <row r="378" spans="1:3" x14ac:dyDescent="0.25">
      <c r="A378">
        <v>271</v>
      </c>
      <c r="B378" t="s">
        <v>32681</v>
      </c>
      <c r="C378" t="s">
        <v>32682</v>
      </c>
    </row>
    <row r="379" spans="1:3" x14ac:dyDescent="0.25">
      <c r="A379">
        <v>270</v>
      </c>
      <c r="B379" t="s">
        <v>32441</v>
      </c>
      <c r="C379" t="s">
        <v>32683</v>
      </c>
    </row>
    <row r="380" spans="1:3" x14ac:dyDescent="0.25">
      <c r="A380">
        <v>269</v>
      </c>
      <c r="B380" t="s">
        <v>32684</v>
      </c>
      <c r="C380" t="s">
        <v>2997</v>
      </c>
    </row>
    <row r="381" spans="1:3" x14ac:dyDescent="0.25">
      <c r="A381">
        <v>268</v>
      </c>
      <c r="B381" t="s">
        <v>32685</v>
      </c>
      <c r="C381" t="s">
        <v>32686</v>
      </c>
    </row>
    <row r="382" spans="1:3" x14ac:dyDescent="0.25">
      <c r="A382">
        <v>268</v>
      </c>
      <c r="B382" t="s">
        <v>32687</v>
      </c>
      <c r="C382" t="s">
        <v>32234</v>
      </c>
    </row>
    <row r="383" spans="1:3" x14ac:dyDescent="0.25">
      <c r="A383">
        <v>267</v>
      </c>
      <c r="B383" t="s">
        <v>32688</v>
      </c>
      <c r="C383" t="s">
        <v>32234</v>
      </c>
    </row>
    <row r="384" spans="1:3" x14ac:dyDescent="0.25">
      <c r="A384">
        <v>266</v>
      </c>
      <c r="B384" t="s">
        <v>32689</v>
      </c>
      <c r="C384" t="s">
        <v>32690</v>
      </c>
    </row>
    <row r="385" spans="1:3" x14ac:dyDescent="0.25">
      <c r="A385">
        <v>265</v>
      </c>
      <c r="B385" t="s">
        <v>32691</v>
      </c>
      <c r="C385" t="s">
        <v>32692</v>
      </c>
    </row>
    <row r="386" spans="1:3" x14ac:dyDescent="0.25">
      <c r="A386">
        <v>264</v>
      </c>
      <c r="B386" t="s">
        <v>32693</v>
      </c>
      <c r="C386" t="s">
        <v>32234</v>
      </c>
    </row>
    <row r="387" spans="1:3" x14ac:dyDescent="0.25">
      <c r="A387">
        <v>263</v>
      </c>
      <c r="B387" t="s">
        <v>32694</v>
      </c>
      <c r="C387" t="s">
        <v>32234</v>
      </c>
    </row>
    <row r="388" spans="1:3" x14ac:dyDescent="0.25">
      <c r="A388">
        <v>262</v>
      </c>
      <c r="B388" t="s">
        <v>32695</v>
      </c>
      <c r="C388" t="s">
        <v>6217</v>
      </c>
    </row>
    <row r="389" spans="1:3" x14ac:dyDescent="0.25">
      <c r="A389">
        <v>261</v>
      </c>
      <c r="B389" t="s">
        <v>32570</v>
      </c>
      <c r="C389" t="s">
        <v>32696</v>
      </c>
    </row>
    <row r="390" spans="1:3" x14ac:dyDescent="0.25">
      <c r="A390">
        <v>260</v>
      </c>
      <c r="B390" t="s">
        <v>32583</v>
      </c>
      <c r="C390" t="s">
        <v>32584</v>
      </c>
    </row>
    <row r="391" spans="1:3" x14ac:dyDescent="0.25">
      <c r="A391">
        <v>259</v>
      </c>
      <c r="B391" t="s">
        <v>32697</v>
      </c>
      <c r="C391" t="s">
        <v>32698</v>
      </c>
    </row>
    <row r="392" spans="1:3" x14ac:dyDescent="0.25">
      <c r="A392">
        <v>258</v>
      </c>
      <c r="B392" t="s">
        <v>32699</v>
      </c>
      <c r="C392" t="s">
        <v>32700</v>
      </c>
    </row>
    <row r="393" spans="1:3" x14ac:dyDescent="0.25">
      <c r="A393">
        <v>257</v>
      </c>
      <c r="B393" t="s">
        <v>32701</v>
      </c>
      <c r="C393" t="s">
        <v>656</v>
      </c>
    </row>
    <row r="394" spans="1:3" x14ac:dyDescent="0.25">
      <c r="A394">
        <v>256</v>
      </c>
      <c r="B394" t="s">
        <v>32702</v>
      </c>
      <c r="C394" t="s">
        <v>32703</v>
      </c>
    </row>
    <row r="395" spans="1:3" x14ac:dyDescent="0.25">
      <c r="A395">
        <v>255</v>
      </c>
      <c r="B395" t="s">
        <v>32704</v>
      </c>
      <c r="C395" t="s">
        <v>32234</v>
      </c>
    </row>
    <row r="396" spans="1:3" x14ac:dyDescent="0.25">
      <c r="A396">
        <v>254</v>
      </c>
      <c r="B396" t="s">
        <v>32516</v>
      </c>
      <c r="C396" t="s">
        <v>32479</v>
      </c>
    </row>
    <row r="397" spans="1:3" x14ac:dyDescent="0.25">
      <c r="A397">
        <v>253</v>
      </c>
      <c r="B397" t="s">
        <v>32705</v>
      </c>
      <c r="C397" t="s">
        <v>6898</v>
      </c>
    </row>
    <row r="398" spans="1:3" x14ac:dyDescent="0.25">
      <c r="A398">
        <v>252</v>
      </c>
      <c r="B398" t="s">
        <v>32705</v>
      </c>
      <c r="C398" t="s">
        <v>32706</v>
      </c>
    </row>
    <row r="399" spans="1:3" x14ac:dyDescent="0.25">
      <c r="A399">
        <v>251</v>
      </c>
      <c r="B399" t="s">
        <v>32707</v>
      </c>
      <c r="C399" t="s">
        <v>32708</v>
      </c>
    </row>
    <row r="400" spans="1:3" x14ac:dyDescent="0.25">
      <c r="A400">
        <v>250</v>
      </c>
      <c r="B400" t="s">
        <v>32709</v>
      </c>
      <c r="C400" t="s">
        <v>32234</v>
      </c>
    </row>
    <row r="401" spans="1:3" x14ac:dyDescent="0.25">
      <c r="A401">
        <v>249</v>
      </c>
      <c r="B401" t="s">
        <v>32635</v>
      </c>
      <c r="C401" t="s">
        <v>32636</v>
      </c>
    </row>
    <row r="402" spans="1:3" x14ac:dyDescent="0.25">
      <c r="A402">
        <v>248</v>
      </c>
      <c r="B402" t="s">
        <v>32710</v>
      </c>
      <c r="C402" t="s">
        <v>32711</v>
      </c>
    </row>
    <row r="403" spans="1:3" x14ac:dyDescent="0.25">
      <c r="A403">
        <v>247</v>
      </c>
      <c r="B403" t="s">
        <v>32712</v>
      </c>
      <c r="C403" t="s">
        <v>3444</v>
      </c>
    </row>
    <row r="404" spans="1:3" x14ac:dyDescent="0.25">
      <c r="A404">
        <v>246</v>
      </c>
      <c r="B404" t="s">
        <v>32713</v>
      </c>
      <c r="C404" t="s">
        <v>32714</v>
      </c>
    </row>
    <row r="405" spans="1:3" x14ac:dyDescent="0.25">
      <c r="A405">
        <v>245</v>
      </c>
      <c r="B405" t="s">
        <v>32715</v>
      </c>
      <c r="C405" t="s">
        <v>32716</v>
      </c>
    </row>
    <row r="406" spans="1:3" x14ac:dyDescent="0.25">
      <c r="A406">
        <v>244</v>
      </c>
      <c r="B406" t="s">
        <v>32661</v>
      </c>
      <c r="C406" t="s">
        <v>32662</v>
      </c>
    </row>
    <row r="407" spans="1:3" x14ac:dyDescent="0.25">
      <c r="A407">
        <v>243</v>
      </c>
      <c r="B407" t="s">
        <v>32717</v>
      </c>
      <c r="C407" t="s">
        <v>6935</v>
      </c>
    </row>
    <row r="408" spans="1:3" x14ac:dyDescent="0.25">
      <c r="A408">
        <v>242</v>
      </c>
      <c r="B408" t="s">
        <v>32565</v>
      </c>
      <c r="C408" t="s">
        <v>32718</v>
      </c>
    </row>
    <row r="409" spans="1:3" x14ac:dyDescent="0.25">
      <c r="A409">
        <v>241</v>
      </c>
      <c r="B409" t="s">
        <v>32583</v>
      </c>
      <c r="C409" t="s">
        <v>32584</v>
      </c>
    </row>
    <row r="410" spans="1:3" x14ac:dyDescent="0.25">
      <c r="A410">
        <v>240</v>
      </c>
      <c r="B410" t="s">
        <v>32719</v>
      </c>
      <c r="C410" t="s">
        <v>32234</v>
      </c>
    </row>
    <row r="411" spans="1:3" x14ac:dyDescent="0.25">
      <c r="A411">
        <v>239</v>
      </c>
      <c r="B411" t="s">
        <v>32720</v>
      </c>
      <c r="C411" t="s">
        <v>32484</v>
      </c>
    </row>
    <row r="412" spans="1:3" x14ac:dyDescent="0.25">
      <c r="A412">
        <v>238</v>
      </c>
      <c r="B412" t="s">
        <v>32721</v>
      </c>
      <c r="C412" t="s">
        <v>32234</v>
      </c>
    </row>
    <row r="413" spans="1:3" x14ac:dyDescent="0.25">
      <c r="A413">
        <v>237</v>
      </c>
      <c r="B413" t="s">
        <v>32722</v>
      </c>
      <c r="C413" t="s">
        <v>32723</v>
      </c>
    </row>
    <row r="414" spans="1:3" x14ac:dyDescent="0.25">
      <c r="A414">
        <v>236</v>
      </c>
      <c r="B414" t="s">
        <v>32370</v>
      </c>
      <c r="C414" t="s">
        <v>32371</v>
      </c>
    </row>
    <row r="415" spans="1:3" x14ac:dyDescent="0.25">
      <c r="A415">
        <v>235</v>
      </c>
      <c r="B415" t="s">
        <v>32724</v>
      </c>
      <c r="C415" t="s">
        <v>32234</v>
      </c>
    </row>
    <row r="416" spans="1:3" x14ac:dyDescent="0.25">
      <c r="A416">
        <v>234</v>
      </c>
      <c r="B416" t="s">
        <v>32704</v>
      </c>
      <c r="C416" t="s">
        <v>32234</v>
      </c>
    </row>
    <row r="417" spans="1:3" x14ac:dyDescent="0.25">
      <c r="A417">
        <v>233</v>
      </c>
      <c r="B417" t="s">
        <v>32725</v>
      </c>
      <c r="C417" t="s">
        <v>32726</v>
      </c>
    </row>
    <row r="418" spans="1:3" x14ac:dyDescent="0.25">
      <c r="A418">
        <v>232</v>
      </c>
      <c r="B418" t="s">
        <v>32727</v>
      </c>
      <c r="C418" t="s">
        <v>32728</v>
      </c>
    </row>
    <row r="419" spans="1:3" x14ac:dyDescent="0.25">
      <c r="A419">
        <v>231</v>
      </c>
      <c r="B419" t="s">
        <v>32729</v>
      </c>
      <c r="C419" t="s">
        <v>32493</v>
      </c>
    </row>
    <row r="420" spans="1:3" x14ac:dyDescent="0.25">
      <c r="A420">
        <v>230</v>
      </c>
      <c r="B420" t="s">
        <v>32730</v>
      </c>
      <c r="C420" t="s">
        <v>32731</v>
      </c>
    </row>
    <row r="421" spans="1:3" x14ac:dyDescent="0.25">
      <c r="A421">
        <v>229</v>
      </c>
      <c r="B421" t="s">
        <v>32732</v>
      </c>
      <c r="C421" t="s">
        <v>32733</v>
      </c>
    </row>
    <row r="422" spans="1:3" x14ac:dyDescent="0.25">
      <c r="A422">
        <v>229</v>
      </c>
      <c r="B422" t="s">
        <v>32732</v>
      </c>
      <c r="C422" t="s">
        <v>32733</v>
      </c>
    </row>
    <row r="423" spans="1:3" x14ac:dyDescent="0.25">
      <c r="A423">
        <v>228</v>
      </c>
      <c r="B423" t="s">
        <v>32734</v>
      </c>
      <c r="C423" t="s">
        <v>288</v>
      </c>
    </row>
    <row r="424" spans="1:3" x14ac:dyDescent="0.25">
      <c r="A424">
        <v>227</v>
      </c>
      <c r="B424" t="s">
        <v>32620</v>
      </c>
      <c r="C424" t="s">
        <v>5949</v>
      </c>
    </row>
    <row r="425" spans="1:3" x14ac:dyDescent="0.25">
      <c r="A425">
        <v>226</v>
      </c>
      <c r="B425" t="s">
        <v>32735</v>
      </c>
      <c r="C425" t="s">
        <v>4328</v>
      </c>
    </row>
    <row r="426" spans="1:3" x14ac:dyDescent="0.25">
      <c r="A426">
        <v>225</v>
      </c>
      <c r="B426" t="s">
        <v>32697</v>
      </c>
      <c r="C426" t="s">
        <v>32698</v>
      </c>
    </row>
    <row r="427" spans="1:3" x14ac:dyDescent="0.25">
      <c r="A427">
        <v>224</v>
      </c>
      <c r="B427" t="s">
        <v>32736</v>
      </c>
      <c r="C427" t="s">
        <v>32737</v>
      </c>
    </row>
    <row r="428" spans="1:3" x14ac:dyDescent="0.25">
      <c r="A428">
        <v>223</v>
      </c>
      <c r="B428" t="s">
        <v>32738</v>
      </c>
      <c r="C428" t="s">
        <v>32638</v>
      </c>
    </row>
    <row r="429" spans="1:3" x14ac:dyDescent="0.25">
      <c r="A429">
        <v>223</v>
      </c>
      <c r="B429" t="s">
        <v>32738</v>
      </c>
      <c r="C429" t="s">
        <v>32739</v>
      </c>
    </row>
    <row r="430" spans="1:3" x14ac:dyDescent="0.25">
      <c r="A430">
        <v>222</v>
      </c>
      <c r="B430" t="s">
        <v>32384</v>
      </c>
      <c r="C430" t="s">
        <v>5515</v>
      </c>
    </row>
    <row r="431" spans="1:3" x14ac:dyDescent="0.25">
      <c r="A431">
        <v>221</v>
      </c>
      <c r="B431" t="s">
        <v>32543</v>
      </c>
      <c r="C431" t="s">
        <v>8079</v>
      </c>
    </row>
    <row r="432" spans="1:3" x14ac:dyDescent="0.25">
      <c r="A432">
        <v>220</v>
      </c>
      <c r="B432" t="s">
        <v>32740</v>
      </c>
      <c r="C432" t="s">
        <v>32741</v>
      </c>
    </row>
    <row r="433" spans="1:3" x14ac:dyDescent="0.25">
      <c r="A433">
        <v>220</v>
      </c>
      <c r="B433" t="s">
        <v>32740</v>
      </c>
      <c r="C433" t="s">
        <v>32742</v>
      </c>
    </row>
    <row r="434" spans="1:3" x14ac:dyDescent="0.25">
      <c r="A434">
        <v>219</v>
      </c>
      <c r="B434" t="s">
        <v>32743</v>
      </c>
      <c r="C434" t="s">
        <v>32744</v>
      </c>
    </row>
    <row r="435" spans="1:3" x14ac:dyDescent="0.25">
      <c r="A435">
        <v>218</v>
      </c>
      <c r="B435" t="s">
        <v>32745</v>
      </c>
      <c r="C435" t="s">
        <v>32234</v>
      </c>
    </row>
    <row r="436" spans="1:3" x14ac:dyDescent="0.25">
      <c r="A436">
        <v>217</v>
      </c>
      <c r="B436" t="s">
        <v>32746</v>
      </c>
      <c r="C436" t="s">
        <v>5945</v>
      </c>
    </row>
    <row r="437" spans="1:3" x14ac:dyDescent="0.25">
      <c r="A437">
        <v>216</v>
      </c>
      <c r="B437" t="s">
        <v>32747</v>
      </c>
      <c r="C437" t="s">
        <v>4440</v>
      </c>
    </row>
    <row r="438" spans="1:3" x14ac:dyDescent="0.25">
      <c r="A438">
        <v>215</v>
      </c>
      <c r="B438" t="s">
        <v>32748</v>
      </c>
      <c r="C438" t="s">
        <v>32234</v>
      </c>
    </row>
    <row r="439" spans="1:3" x14ac:dyDescent="0.25">
      <c r="A439">
        <v>214</v>
      </c>
      <c r="B439" t="s">
        <v>32749</v>
      </c>
      <c r="C439" t="s">
        <v>32430</v>
      </c>
    </row>
    <row r="440" spans="1:3" x14ac:dyDescent="0.25">
      <c r="A440">
        <v>213</v>
      </c>
      <c r="B440" t="s">
        <v>32750</v>
      </c>
      <c r="C440" t="s">
        <v>3897</v>
      </c>
    </row>
    <row r="441" spans="1:3" x14ac:dyDescent="0.25">
      <c r="A441">
        <v>212</v>
      </c>
      <c r="B441" t="s">
        <v>32751</v>
      </c>
      <c r="C441" t="s">
        <v>32360</v>
      </c>
    </row>
    <row r="442" spans="1:3" x14ac:dyDescent="0.25">
      <c r="A442">
        <v>211</v>
      </c>
      <c r="B442" t="s">
        <v>32752</v>
      </c>
      <c r="C442" t="s">
        <v>303</v>
      </c>
    </row>
    <row r="443" spans="1:3" x14ac:dyDescent="0.25">
      <c r="A443">
        <v>210</v>
      </c>
      <c r="B443" t="s">
        <v>32753</v>
      </c>
      <c r="C443" t="s">
        <v>32234</v>
      </c>
    </row>
    <row r="444" spans="1:3" x14ac:dyDescent="0.25">
      <c r="A444">
        <v>209</v>
      </c>
      <c r="B444" t="s">
        <v>32754</v>
      </c>
      <c r="C444" t="s">
        <v>32400</v>
      </c>
    </row>
    <row r="445" spans="1:3" x14ac:dyDescent="0.25">
      <c r="A445">
        <v>208</v>
      </c>
      <c r="B445" t="s">
        <v>32529</v>
      </c>
      <c r="C445" t="s">
        <v>32530</v>
      </c>
    </row>
    <row r="446" spans="1:3" x14ac:dyDescent="0.25">
      <c r="A446">
        <v>207</v>
      </c>
      <c r="B446" t="s">
        <v>32594</v>
      </c>
      <c r="C446" t="s">
        <v>32755</v>
      </c>
    </row>
    <row r="447" spans="1:3" x14ac:dyDescent="0.25">
      <c r="A447">
        <v>206</v>
      </c>
      <c r="B447" t="s">
        <v>32756</v>
      </c>
      <c r="C447" t="s">
        <v>32757</v>
      </c>
    </row>
    <row r="448" spans="1:3" x14ac:dyDescent="0.25">
      <c r="A448">
        <v>205</v>
      </c>
      <c r="B448" t="s">
        <v>32758</v>
      </c>
      <c r="C448" t="s">
        <v>32759</v>
      </c>
    </row>
    <row r="449" spans="1:3" x14ac:dyDescent="0.25">
      <c r="A449">
        <v>204</v>
      </c>
      <c r="B449" t="s">
        <v>32760</v>
      </c>
      <c r="C449" t="s">
        <v>32761</v>
      </c>
    </row>
    <row r="450" spans="1:3" x14ac:dyDescent="0.25">
      <c r="A450">
        <v>203</v>
      </c>
      <c r="B450" t="s">
        <v>32657</v>
      </c>
      <c r="C450" t="s">
        <v>32762</v>
      </c>
    </row>
    <row r="451" spans="1:3" x14ac:dyDescent="0.25">
      <c r="A451">
        <v>202</v>
      </c>
      <c r="B451" t="s">
        <v>32763</v>
      </c>
      <c r="C451" t="s">
        <v>32764</v>
      </c>
    </row>
    <row r="452" spans="1:3" x14ac:dyDescent="0.25">
      <c r="A452">
        <v>201</v>
      </c>
      <c r="B452" t="s">
        <v>32765</v>
      </c>
      <c r="C452" t="s">
        <v>32430</v>
      </c>
    </row>
    <row r="453" spans="1:3" x14ac:dyDescent="0.25">
      <c r="A453">
        <v>200</v>
      </c>
      <c r="B453" t="s">
        <v>32766</v>
      </c>
      <c r="C453" t="s">
        <v>32335</v>
      </c>
    </row>
    <row r="454" spans="1:3" x14ac:dyDescent="0.25">
      <c r="A454">
        <v>200</v>
      </c>
      <c r="B454" t="s">
        <v>32766</v>
      </c>
      <c r="C454" t="s">
        <v>32767</v>
      </c>
    </row>
    <row r="455" spans="1:3" x14ac:dyDescent="0.25">
      <c r="A455">
        <v>199</v>
      </c>
      <c r="B455" t="s">
        <v>32768</v>
      </c>
      <c r="C455" t="s">
        <v>32769</v>
      </c>
    </row>
    <row r="456" spans="1:3" x14ac:dyDescent="0.25">
      <c r="A456">
        <v>198</v>
      </c>
      <c r="B456" t="s">
        <v>32745</v>
      </c>
      <c r="C456" t="s">
        <v>32234</v>
      </c>
    </row>
    <row r="457" spans="1:3" x14ac:dyDescent="0.25">
      <c r="A457">
        <v>197</v>
      </c>
      <c r="B457" t="s">
        <v>32738</v>
      </c>
      <c r="C457" t="s">
        <v>32739</v>
      </c>
    </row>
    <row r="458" spans="1:3" x14ac:dyDescent="0.25">
      <c r="A458">
        <v>196</v>
      </c>
      <c r="B458" t="s">
        <v>32770</v>
      </c>
      <c r="C458" t="s">
        <v>32234</v>
      </c>
    </row>
    <row r="459" spans="1:3" x14ac:dyDescent="0.25">
      <c r="A459">
        <v>195</v>
      </c>
      <c r="B459" t="s">
        <v>32771</v>
      </c>
      <c r="C459" t="s">
        <v>32772</v>
      </c>
    </row>
    <row r="460" spans="1:3" x14ac:dyDescent="0.25">
      <c r="A460">
        <v>194</v>
      </c>
      <c r="B460" t="s">
        <v>32707</v>
      </c>
      <c r="C460" t="s">
        <v>32708</v>
      </c>
    </row>
    <row r="461" spans="1:3" x14ac:dyDescent="0.25">
      <c r="A461">
        <v>193</v>
      </c>
      <c r="B461" t="s">
        <v>32773</v>
      </c>
      <c r="C461" t="s">
        <v>32335</v>
      </c>
    </row>
    <row r="462" spans="1:3" x14ac:dyDescent="0.25">
      <c r="A462">
        <v>193</v>
      </c>
      <c r="B462" t="s">
        <v>32773</v>
      </c>
      <c r="C462" t="s">
        <v>32625</v>
      </c>
    </row>
    <row r="463" spans="1:3" x14ac:dyDescent="0.25">
      <c r="A463">
        <v>192</v>
      </c>
      <c r="B463" t="s">
        <v>32774</v>
      </c>
      <c r="C463" t="s">
        <v>32775</v>
      </c>
    </row>
    <row r="464" spans="1:3" x14ac:dyDescent="0.25">
      <c r="A464">
        <v>192</v>
      </c>
      <c r="B464" t="s">
        <v>32774</v>
      </c>
      <c r="C464" t="s">
        <v>32776</v>
      </c>
    </row>
    <row r="465" spans="1:3" x14ac:dyDescent="0.25">
      <c r="A465">
        <v>191</v>
      </c>
      <c r="B465" t="s">
        <v>32777</v>
      </c>
      <c r="C465" t="s">
        <v>32778</v>
      </c>
    </row>
    <row r="466" spans="1:3" x14ac:dyDescent="0.25">
      <c r="A466">
        <v>191</v>
      </c>
      <c r="B466" t="s">
        <v>32777</v>
      </c>
      <c r="C466" t="s">
        <v>32778</v>
      </c>
    </row>
    <row r="467" spans="1:3" x14ac:dyDescent="0.25">
      <c r="A467">
        <v>190</v>
      </c>
      <c r="B467" t="s">
        <v>32779</v>
      </c>
      <c r="C467" t="s">
        <v>3897</v>
      </c>
    </row>
    <row r="468" spans="1:3" x14ac:dyDescent="0.25">
      <c r="A468">
        <v>189</v>
      </c>
      <c r="B468" t="s">
        <v>32780</v>
      </c>
      <c r="C468" t="s">
        <v>32234</v>
      </c>
    </row>
    <row r="469" spans="1:3" x14ac:dyDescent="0.25">
      <c r="A469">
        <v>188</v>
      </c>
      <c r="B469" t="s">
        <v>32707</v>
      </c>
      <c r="C469" t="s">
        <v>32708</v>
      </c>
    </row>
    <row r="470" spans="1:3" x14ac:dyDescent="0.25">
      <c r="A470">
        <v>187</v>
      </c>
      <c r="B470" t="s">
        <v>32781</v>
      </c>
      <c r="C470" t="s">
        <v>7515</v>
      </c>
    </row>
    <row r="471" spans="1:3" x14ac:dyDescent="0.25">
      <c r="A471">
        <v>186</v>
      </c>
      <c r="B471" t="s">
        <v>32782</v>
      </c>
      <c r="C471" t="s">
        <v>4328</v>
      </c>
    </row>
    <row r="472" spans="1:3" x14ac:dyDescent="0.25">
      <c r="A472">
        <v>185</v>
      </c>
      <c r="B472" t="s">
        <v>32783</v>
      </c>
      <c r="C472" t="s">
        <v>7717</v>
      </c>
    </row>
    <row r="473" spans="1:3" x14ac:dyDescent="0.25">
      <c r="A473">
        <v>184</v>
      </c>
      <c r="B473" t="s">
        <v>32784</v>
      </c>
      <c r="C473" t="s">
        <v>32785</v>
      </c>
    </row>
    <row r="474" spans="1:3" x14ac:dyDescent="0.25">
      <c r="A474">
        <v>183</v>
      </c>
      <c r="B474" t="s">
        <v>32786</v>
      </c>
      <c r="C474" t="s">
        <v>32360</v>
      </c>
    </row>
    <row r="475" spans="1:3" x14ac:dyDescent="0.25">
      <c r="A475">
        <v>182</v>
      </c>
      <c r="B475" t="s">
        <v>32787</v>
      </c>
      <c r="C475" t="s">
        <v>32234</v>
      </c>
    </row>
    <row r="476" spans="1:3" x14ac:dyDescent="0.25">
      <c r="A476">
        <v>181</v>
      </c>
      <c r="B476" t="s">
        <v>32788</v>
      </c>
      <c r="C476" t="s">
        <v>32789</v>
      </c>
    </row>
    <row r="477" spans="1:3" x14ac:dyDescent="0.25">
      <c r="A477">
        <v>181</v>
      </c>
      <c r="B477" t="s">
        <v>32788</v>
      </c>
      <c r="C477" t="s">
        <v>32790</v>
      </c>
    </row>
    <row r="478" spans="1:3" x14ac:dyDescent="0.25">
      <c r="A478">
        <v>180</v>
      </c>
      <c r="B478" t="s">
        <v>8148</v>
      </c>
      <c r="C478" t="s">
        <v>550</v>
      </c>
    </row>
    <row r="479" spans="1:3" x14ac:dyDescent="0.25">
      <c r="A479">
        <v>179</v>
      </c>
      <c r="B479" t="s">
        <v>32441</v>
      </c>
      <c r="C479" t="s">
        <v>32442</v>
      </c>
    </row>
    <row r="480" spans="1:3" x14ac:dyDescent="0.25">
      <c r="A480">
        <v>178</v>
      </c>
      <c r="B480" t="s">
        <v>32791</v>
      </c>
      <c r="C480" t="s">
        <v>125</v>
      </c>
    </row>
    <row r="481" spans="1:3" x14ac:dyDescent="0.25">
      <c r="A481">
        <v>177</v>
      </c>
      <c r="B481" t="s">
        <v>32792</v>
      </c>
      <c r="C481" t="s">
        <v>32414</v>
      </c>
    </row>
    <row r="482" spans="1:3" x14ac:dyDescent="0.25">
      <c r="A482">
        <v>176</v>
      </c>
      <c r="B482" t="s">
        <v>32793</v>
      </c>
      <c r="C482" t="s">
        <v>32414</v>
      </c>
    </row>
    <row r="483" spans="1:3" x14ac:dyDescent="0.25">
      <c r="A483">
        <v>176</v>
      </c>
      <c r="B483" t="s">
        <v>32793</v>
      </c>
      <c r="C483" t="s">
        <v>32794</v>
      </c>
    </row>
    <row r="484" spans="1:3" x14ac:dyDescent="0.25">
      <c r="A484">
        <v>176</v>
      </c>
      <c r="B484" t="s">
        <v>32793</v>
      </c>
      <c r="C484" t="s">
        <v>32795</v>
      </c>
    </row>
    <row r="485" spans="1:3" x14ac:dyDescent="0.25">
      <c r="A485">
        <v>175</v>
      </c>
      <c r="B485" t="s">
        <v>32796</v>
      </c>
      <c r="C485" t="s">
        <v>32501</v>
      </c>
    </row>
    <row r="486" spans="1:3" x14ac:dyDescent="0.25">
      <c r="A486">
        <v>174</v>
      </c>
      <c r="B486" t="s">
        <v>32797</v>
      </c>
      <c r="C486" t="s">
        <v>32798</v>
      </c>
    </row>
    <row r="487" spans="1:3" x14ac:dyDescent="0.25">
      <c r="A487">
        <v>174</v>
      </c>
      <c r="B487" t="s">
        <v>32797</v>
      </c>
      <c r="C487" t="s">
        <v>32798</v>
      </c>
    </row>
    <row r="488" spans="1:3" x14ac:dyDescent="0.25">
      <c r="A488">
        <v>173</v>
      </c>
      <c r="B488" t="s">
        <v>32799</v>
      </c>
      <c r="C488" t="s">
        <v>7717</v>
      </c>
    </row>
    <row r="489" spans="1:3" x14ac:dyDescent="0.25">
      <c r="A489">
        <v>172</v>
      </c>
      <c r="B489" t="s">
        <v>32800</v>
      </c>
      <c r="C489" t="s">
        <v>32801</v>
      </c>
    </row>
    <row r="490" spans="1:3" x14ac:dyDescent="0.25">
      <c r="A490">
        <v>171</v>
      </c>
      <c r="B490" t="s">
        <v>32802</v>
      </c>
      <c r="C490" t="s">
        <v>32234</v>
      </c>
    </row>
    <row r="491" spans="1:3" x14ac:dyDescent="0.25">
      <c r="A491">
        <v>170</v>
      </c>
      <c r="B491" t="s">
        <v>32472</v>
      </c>
      <c r="C491" t="s">
        <v>32473</v>
      </c>
    </row>
    <row r="492" spans="1:3" x14ac:dyDescent="0.25">
      <c r="A492">
        <v>169</v>
      </c>
      <c r="B492" t="s">
        <v>32704</v>
      </c>
      <c r="C492" t="s">
        <v>32234</v>
      </c>
    </row>
    <row r="493" spans="1:3" x14ac:dyDescent="0.25">
      <c r="A493">
        <v>168</v>
      </c>
      <c r="B493" t="s">
        <v>32803</v>
      </c>
      <c r="C493" t="s">
        <v>32234</v>
      </c>
    </row>
    <row r="494" spans="1:3" x14ac:dyDescent="0.25">
      <c r="A494">
        <v>167</v>
      </c>
      <c r="B494" t="s">
        <v>32707</v>
      </c>
      <c r="C494" t="s">
        <v>32708</v>
      </c>
    </row>
    <row r="495" spans="1:3" x14ac:dyDescent="0.25">
      <c r="A495">
        <v>166</v>
      </c>
      <c r="B495" t="s">
        <v>32707</v>
      </c>
      <c r="C495" t="s">
        <v>32708</v>
      </c>
    </row>
    <row r="496" spans="1:3" x14ac:dyDescent="0.25">
      <c r="A496">
        <v>165</v>
      </c>
      <c r="B496" t="s">
        <v>32804</v>
      </c>
      <c r="C496" t="s">
        <v>32234</v>
      </c>
    </row>
    <row r="497" spans="1:3" x14ac:dyDescent="0.25">
      <c r="A497">
        <v>164</v>
      </c>
      <c r="B497" t="s">
        <v>32805</v>
      </c>
      <c r="C497" t="s">
        <v>32806</v>
      </c>
    </row>
    <row r="498" spans="1:3" x14ac:dyDescent="0.25">
      <c r="A498">
        <v>163</v>
      </c>
      <c r="B498" t="s">
        <v>32807</v>
      </c>
      <c r="C498" t="s">
        <v>7717</v>
      </c>
    </row>
    <row r="499" spans="1:3" x14ac:dyDescent="0.25">
      <c r="A499">
        <v>162</v>
      </c>
      <c r="B499" t="s">
        <v>32808</v>
      </c>
      <c r="C499" t="s">
        <v>32809</v>
      </c>
    </row>
    <row r="500" spans="1:3" x14ac:dyDescent="0.25">
      <c r="A500">
        <v>162</v>
      </c>
      <c r="B500" t="s">
        <v>32808</v>
      </c>
      <c r="C500" t="s">
        <v>32234</v>
      </c>
    </row>
    <row r="501" spans="1:3" x14ac:dyDescent="0.25">
      <c r="A501">
        <v>161</v>
      </c>
      <c r="B501" t="s">
        <v>32810</v>
      </c>
      <c r="C501" t="s">
        <v>32811</v>
      </c>
    </row>
    <row r="502" spans="1:3" x14ac:dyDescent="0.25">
      <c r="A502">
        <v>160</v>
      </c>
      <c r="B502" t="s">
        <v>32812</v>
      </c>
      <c r="C502" t="s">
        <v>32625</v>
      </c>
    </row>
    <row r="503" spans="1:3" x14ac:dyDescent="0.25">
      <c r="A503">
        <v>159</v>
      </c>
      <c r="B503" t="s">
        <v>32813</v>
      </c>
      <c r="C503" t="s">
        <v>32234</v>
      </c>
    </row>
    <row r="504" spans="1:3" x14ac:dyDescent="0.25">
      <c r="A504">
        <v>158</v>
      </c>
      <c r="B504" t="s">
        <v>32814</v>
      </c>
      <c r="C504" t="s">
        <v>4440</v>
      </c>
    </row>
    <row r="505" spans="1:3" x14ac:dyDescent="0.25">
      <c r="A505">
        <v>157</v>
      </c>
      <c r="B505" t="s">
        <v>32815</v>
      </c>
      <c r="C505" t="s">
        <v>1285</v>
      </c>
    </row>
    <row r="506" spans="1:3" x14ac:dyDescent="0.25">
      <c r="A506">
        <v>156</v>
      </c>
      <c r="B506" t="s">
        <v>32816</v>
      </c>
      <c r="C506" t="s">
        <v>7717</v>
      </c>
    </row>
    <row r="507" spans="1:3" x14ac:dyDescent="0.25">
      <c r="A507">
        <v>156</v>
      </c>
      <c r="B507" t="s">
        <v>32816</v>
      </c>
      <c r="C507" t="s">
        <v>32817</v>
      </c>
    </row>
    <row r="508" spans="1:3" x14ac:dyDescent="0.25">
      <c r="A508">
        <v>155</v>
      </c>
      <c r="B508" t="s">
        <v>32818</v>
      </c>
      <c r="C508" t="s">
        <v>32819</v>
      </c>
    </row>
    <row r="509" spans="1:3" x14ac:dyDescent="0.25">
      <c r="A509">
        <v>154</v>
      </c>
      <c r="B509" t="s">
        <v>32820</v>
      </c>
      <c r="C509" t="s">
        <v>32234</v>
      </c>
    </row>
    <row r="510" spans="1:3" x14ac:dyDescent="0.25">
      <c r="A510">
        <v>153</v>
      </c>
      <c r="B510" t="s">
        <v>32821</v>
      </c>
      <c r="C510" t="s">
        <v>4438</v>
      </c>
    </row>
    <row r="511" spans="1:3" x14ac:dyDescent="0.25">
      <c r="A511">
        <v>153</v>
      </c>
      <c r="B511" t="s">
        <v>32821</v>
      </c>
      <c r="C511" t="s">
        <v>32822</v>
      </c>
    </row>
    <row r="512" spans="1:3" x14ac:dyDescent="0.25">
      <c r="A512">
        <v>152</v>
      </c>
      <c r="B512" t="s">
        <v>32791</v>
      </c>
      <c r="C512" t="s">
        <v>125</v>
      </c>
    </row>
    <row r="513" spans="1:3" x14ac:dyDescent="0.25">
      <c r="A513">
        <v>151</v>
      </c>
      <c r="B513" t="s">
        <v>32823</v>
      </c>
      <c r="C513" t="s">
        <v>2617</v>
      </c>
    </row>
    <row r="514" spans="1:3" x14ac:dyDescent="0.25">
      <c r="A514">
        <v>150</v>
      </c>
      <c r="B514" t="s">
        <v>32824</v>
      </c>
      <c r="C514" t="s">
        <v>32825</v>
      </c>
    </row>
    <row r="515" spans="1:3" x14ac:dyDescent="0.25">
      <c r="A515">
        <v>149</v>
      </c>
      <c r="B515" t="s">
        <v>32826</v>
      </c>
      <c r="C515" t="s">
        <v>32827</v>
      </c>
    </row>
    <row r="516" spans="1:3" x14ac:dyDescent="0.25">
      <c r="A516">
        <v>148</v>
      </c>
      <c r="B516" t="s">
        <v>32828</v>
      </c>
      <c r="C516" t="s">
        <v>32829</v>
      </c>
    </row>
    <row r="517" spans="1:3" x14ac:dyDescent="0.25">
      <c r="A517">
        <v>147</v>
      </c>
      <c r="B517" t="s">
        <v>32830</v>
      </c>
      <c r="C517" t="s">
        <v>32234</v>
      </c>
    </row>
    <row r="518" spans="1:3" x14ac:dyDescent="0.25">
      <c r="A518">
        <v>146</v>
      </c>
      <c r="B518" t="s">
        <v>32831</v>
      </c>
      <c r="C518" t="s">
        <v>32832</v>
      </c>
    </row>
    <row r="519" spans="1:3" x14ac:dyDescent="0.25">
      <c r="A519">
        <v>145</v>
      </c>
      <c r="B519" t="s">
        <v>32833</v>
      </c>
      <c r="C519" t="s">
        <v>32360</v>
      </c>
    </row>
    <row r="520" spans="1:3" x14ac:dyDescent="0.25">
      <c r="A520">
        <v>144</v>
      </c>
      <c r="B520" t="s">
        <v>32834</v>
      </c>
      <c r="C520" t="s">
        <v>32835</v>
      </c>
    </row>
    <row r="521" spans="1:3" x14ac:dyDescent="0.25">
      <c r="A521">
        <v>143</v>
      </c>
      <c r="B521" t="s">
        <v>32707</v>
      </c>
      <c r="C521" t="s">
        <v>32708</v>
      </c>
    </row>
    <row r="522" spans="1:3" x14ac:dyDescent="0.25">
      <c r="A522">
        <v>142</v>
      </c>
      <c r="B522" t="s">
        <v>32836</v>
      </c>
      <c r="C522" t="s">
        <v>32837</v>
      </c>
    </row>
    <row r="523" spans="1:3" x14ac:dyDescent="0.25">
      <c r="A523">
        <v>141</v>
      </c>
      <c r="B523" t="s">
        <v>32838</v>
      </c>
      <c r="C523" t="s">
        <v>304</v>
      </c>
    </row>
    <row r="524" spans="1:3" x14ac:dyDescent="0.25">
      <c r="A524">
        <v>140</v>
      </c>
      <c r="B524" t="s">
        <v>32664</v>
      </c>
      <c r="C524" t="s">
        <v>32544</v>
      </c>
    </row>
    <row r="525" spans="1:3" x14ac:dyDescent="0.25">
      <c r="A525">
        <v>139</v>
      </c>
      <c r="B525" t="s">
        <v>32839</v>
      </c>
      <c r="C525" t="s">
        <v>32840</v>
      </c>
    </row>
    <row r="526" spans="1:3" x14ac:dyDescent="0.25">
      <c r="A526">
        <v>138</v>
      </c>
      <c r="B526" t="s">
        <v>32338</v>
      </c>
      <c r="C526" t="s">
        <v>32841</v>
      </c>
    </row>
    <row r="527" spans="1:3" x14ac:dyDescent="0.25">
      <c r="A527">
        <v>137</v>
      </c>
      <c r="B527" t="s">
        <v>32842</v>
      </c>
      <c r="C527" t="s">
        <v>32843</v>
      </c>
    </row>
    <row r="528" spans="1:3" x14ac:dyDescent="0.25">
      <c r="A528">
        <v>136</v>
      </c>
      <c r="B528" t="s">
        <v>32844</v>
      </c>
      <c r="C528" t="s">
        <v>1243</v>
      </c>
    </row>
    <row r="529" spans="1:3" x14ac:dyDescent="0.25">
      <c r="A529">
        <v>135</v>
      </c>
      <c r="B529" t="s">
        <v>32845</v>
      </c>
      <c r="C529" t="s">
        <v>32605</v>
      </c>
    </row>
    <row r="530" spans="1:3" x14ac:dyDescent="0.25">
      <c r="A530">
        <v>134</v>
      </c>
      <c r="B530" t="s">
        <v>32846</v>
      </c>
      <c r="C530" t="s">
        <v>32234</v>
      </c>
    </row>
    <row r="531" spans="1:3" x14ac:dyDescent="0.25">
      <c r="A531">
        <v>133</v>
      </c>
      <c r="B531" t="s">
        <v>32847</v>
      </c>
      <c r="C531" t="s">
        <v>550</v>
      </c>
    </row>
    <row r="532" spans="1:3" x14ac:dyDescent="0.25">
      <c r="A532">
        <v>132</v>
      </c>
      <c r="B532" t="s">
        <v>32848</v>
      </c>
      <c r="C532" t="s">
        <v>32267</v>
      </c>
    </row>
    <row r="533" spans="1:3" x14ac:dyDescent="0.25">
      <c r="A533">
        <v>131</v>
      </c>
      <c r="B533" t="s">
        <v>32774</v>
      </c>
      <c r="C533" t="s">
        <v>32849</v>
      </c>
    </row>
    <row r="534" spans="1:3" x14ac:dyDescent="0.25">
      <c r="A534">
        <v>130</v>
      </c>
      <c r="B534" t="s">
        <v>32850</v>
      </c>
      <c r="C534" t="s">
        <v>32809</v>
      </c>
    </row>
    <row r="535" spans="1:3" x14ac:dyDescent="0.25">
      <c r="A535">
        <v>129</v>
      </c>
      <c r="B535" t="s">
        <v>32378</v>
      </c>
      <c r="C535" t="s">
        <v>32502</v>
      </c>
    </row>
    <row r="536" spans="1:3" x14ac:dyDescent="0.25">
      <c r="A536">
        <v>128</v>
      </c>
      <c r="B536" t="s">
        <v>32851</v>
      </c>
      <c r="C536" t="s">
        <v>32852</v>
      </c>
    </row>
    <row r="537" spans="1:3" x14ac:dyDescent="0.25">
      <c r="A537">
        <v>127</v>
      </c>
      <c r="B537" t="s">
        <v>32853</v>
      </c>
      <c r="C537" t="s">
        <v>32852</v>
      </c>
    </row>
    <row r="538" spans="1:3" x14ac:dyDescent="0.25">
      <c r="A538">
        <v>126</v>
      </c>
      <c r="B538" t="s">
        <v>32854</v>
      </c>
      <c r="C538" t="s">
        <v>32855</v>
      </c>
    </row>
    <row r="539" spans="1:3" x14ac:dyDescent="0.25">
      <c r="A539">
        <v>125</v>
      </c>
      <c r="B539" t="s">
        <v>32856</v>
      </c>
      <c r="C539" t="s">
        <v>32234</v>
      </c>
    </row>
    <row r="540" spans="1:3" x14ac:dyDescent="0.25">
      <c r="A540">
        <v>124</v>
      </c>
      <c r="B540" t="s">
        <v>32857</v>
      </c>
      <c r="C540" t="s">
        <v>32234</v>
      </c>
    </row>
    <row r="541" spans="1:3" x14ac:dyDescent="0.25">
      <c r="A541">
        <v>123</v>
      </c>
      <c r="B541" t="s">
        <v>32858</v>
      </c>
      <c r="C541" t="s">
        <v>32234</v>
      </c>
    </row>
    <row r="542" spans="1:3" x14ac:dyDescent="0.25">
      <c r="A542">
        <v>122</v>
      </c>
      <c r="B542" t="s">
        <v>32859</v>
      </c>
      <c r="C542" t="s">
        <v>32860</v>
      </c>
    </row>
    <row r="543" spans="1:3" x14ac:dyDescent="0.25">
      <c r="A543">
        <v>121</v>
      </c>
      <c r="B543" t="s">
        <v>32861</v>
      </c>
      <c r="C543" t="s">
        <v>32862</v>
      </c>
    </row>
    <row r="544" spans="1:3" x14ac:dyDescent="0.25">
      <c r="A544">
        <v>120</v>
      </c>
      <c r="B544" t="s">
        <v>32863</v>
      </c>
      <c r="C544" t="s">
        <v>32501</v>
      </c>
    </row>
    <row r="545" spans="1:3" x14ac:dyDescent="0.25">
      <c r="A545">
        <v>119</v>
      </c>
      <c r="B545" t="s">
        <v>32864</v>
      </c>
      <c r="C545" t="s">
        <v>7717</v>
      </c>
    </row>
    <row r="546" spans="1:3" x14ac:dyDescent="0.25">
      <c r="A546">
        <v>118</v>
      </c>
      <c r="B546" t="s">
        <v>32865</v>
      </c>
      <c r="C546" t="s">
        <v>32263</v>
      </c>
    </row>
    <row r="547" spans="1:3" x14ac:dyDescent="0.25">
      <c r="A547">
        <v>117</v>
      </c>
      <c r="B547" t="s">
        <v>32866</v>
      </c>
      <c r="C547" t="s">
        <v>32234</v>
      </c>
    </row>
    <row r="548" spans="1:3" x14ac:dyDescent="0.25">
      <c r="A548">
        <v>117</v>
      </c>
      <c r="B548" t="s">
        <v>32866</v>
      </c>
      <c r="C548" t="s">
        <v>32234</v>
      </c>
    </row>
    <row r="549" spans="1:3" x14ac:dyDescent="0.25">
      <c r="A549">
        <v>116</v>
      </c>
      <c r="B549" t="s">
        <v>32867</v>
      </c>
      <c r="C549" t="s">
        <v>32868</v>
      </c>
    </row>
    <row r="550" spans="1:3" x14ac:dyDescent="0.25">
      <c r="A550">
        <v>115</v>
      </c>
      <c r="B550" t="s">
        <v>32869</v>
      </c>
      <c r="C550" t="s">
        <v>32234</v>
      </c>
    </row>
    <row r="551" spans="1:3" x14ac:dyDescent="0.25">
      <c r="A551">
        <v>114</v>
      </c>
      <c r="B551" t="s">
        <v>32870</v>
      </c>
      <c r="C551" t="s">
        <v>32871</v>
      </c>
    </row>
    <row r="552" spans="1:3" x14ac:dyDescent="0.25">
      <c r="A552">
        <v>113</v>
      </c>
      <c r="B552" t="s">
        <v>32872</v>
      </c>
      <c r="C552" t="s">
        <v>4440</v>
      </c>
    </row>
    <row r="553" spans="1:3" x14ac:dyDescent="0.25">
      <c r="A553">
        <v>112</v>
      </c>
      <c r="B553" t="s">
        <v>32788</v>
      </c>
      <c r="C553" t="s">
        <v>32234</v>
      </c>
    </row>
    <row r="554" spans="1:3" x14ac:dyDescent="0.25">
      <c r="A554">
        <v>111</v>
      </c>
      <c r="B554" t="s">
        <v>32873</v>
      </c>
      <c r="C554" t="s">
        <v>4440</v>
      </c>
    </row>
    <row r="555" spans="1:3" x14ac:dyDescent="0.25">
      <c r="A555">
        <v>110</v>
      </c>
      <c r="B555" t="s">
        <v>32329</v>
      </c>
      <c r="C555" t="s">
        <v>32874</v>
      </c>
    </row>
    <row r="556" spans="1:3" x14ac:dyDescent="0.25">
      <c r="A556">
        <v>109</v>
      </c>
      <c r="B556" t="s">
        <v>32553</v>
      </c>
      <c r="C556" t="s">
        <v>32234</v>
      </c>
    </row>
    <row r="557" spans="1:3" x14ac:dyDescent="0.25">
      <c r="A557">
        <v>108</v>
      </c>
      <c r="B557" t="s">
        <v>32875</v>
      </c>
      <c r="C557" t="s">
        <v>6973</v>
      </c>
    </row>
    <row r="558" spans="1:3" x14ac:dyDescent="0.25">
      <c r="A558">
        <v>107</v>
      </c>
      <c r="B558" t="s">
        <v>32876</v>
      </c>
      <c r="C558" t="s">
        <v>6481</v>
      </c>
    </row>
    <row r="559" spans="1:3" x14ac:dyDescent="0.25">
      <c r="A559">
        <v>106</v>
      </c>
      <c r="B559" t="s">
        <v>32877</v>
      </c>
      <c r="C559" t="s">
        <v>32387</v>
      </c>
    </row>
    <row r="560" spans="1:3" x14ac:dyDescent="0.25">
      <c r="A560">
        <v>105</v>
      </c>
      <c r="B560" t="s">
        <v>32878</v>
      </c>
      <c r="C560" t="s">
        <v>32234</v>
      </c>
    </row>
    <row r="561" spans="1:3" x14ac:dyDescent="0.25">
      <c r="A561">
        <v>104</v>
      </c>
      <c r="B561" t="s">
        <v>32879</v>
      </c>
      <c r="C561" t="s">
        <v>32880</v>
      </c>
    </row>
    <row r="562" spans="1:3" x14ac:dyDescent="0.25">
      <c r="A562">
        <v>103</v>
      </c>
      <c r="B562" t="s">
        <v>32881</v>
      </c>
      <c r="C562" t="s">
        <v>4440</v>
      </c>
    </row>
    <row r="563" spans="1:3" x14ac:dyDescent="0.25">
      <c r="A563">
        <v>102</v>
      </c>
      <c r="B563" t="s">
        <v>32882</v>
      </c>
      <c r="C563" t="s">
        <v>32883</v>
      </c>
    </row>
    <row r="564" spans="1:3" x14ac:dyDescent="0.25">
      <c r="A564">
        <v>101</v>
      </c>
      <c r="B564" t="s">
        <v>32884</v>
      </c>
      <c r="C564" t="s">
        <v>32542</v>
      </c>
    </row>
    <row r="565" spans="1:3" x14ac:dyDescent="0.25">
      <c r="A565">
        <v>100</v>
      </c>
      <c r="B565" t="s">
        <v>32717</v>
      </c>
      <c r="C565" t="s">
        <v>6935</v>
      </c>
    </row>
    <row r="566" spans="1:3" x14ac:dyDescent="0.25">
      <c r="A566">
        <v>99</v>
      </c>
      <c r="B566" t="s">
        <v>32885</v>
      </c>
      <c r="C566" t="s">
        <v>32886</v>
      </c>
    </row>
    <row r="567" spans="1:3" x14ac:dyDescent="0.25">
      <c r="A567">
        <v>98</v>
      </c>
      <c r="B567" t="s">
        <v>32882</v>
      </c>
      <c r="C567" t="s">
        <v>32887</v>
      </c>
    </row>
    <row r="568" spans="1:3" x14ac:dyDescent="0.25">
      <c r="A568">
        <v>97</v>
      </c>
      <c r="B568" t="s">
        <v>32553</v>
      </c>
      <c r="C568" t="s">
        <v>32888</v>
      </c>
    </row>
    <row r="569" spans="1:3" x14ac:dyDescent="0.25">
      <c r="A569">
        <v>96</v>
      </c>
      <c r="B569" t="s">
        <v>32889</v>
      </c>
      <c r="C569" t="s">
        <v>32234</v>
      </c>
    </row>
    <row r="570" spans="1:3" x14ac:dyDescent="0.25">
      <c r="A570">
        <v>95</v>
      </c>
      <c r="B570" t="s">
        <v>32890</v>
      </c>
      <c r="C570" t="s">
        <v>32891</v>
      </c>
    </row>
    <row r="571" spans="1:3" x14ac:dyDescent="0.25">
      <c r="A571">
        <v>94</v>
      </c>
      <c r="B571" t="s">
        <v>32892</v>
      </c>
      <c r="C571" t="s">
        <v>32625</v>
      </c>
    </row>
    <row r="572" spans="1:3" x14ac:dyDescent="0.25">
      <c r="A572">
        <v>94</v>
      </c>
      <c r="B572" t="s">
        <v>32892</v>
      </c>
      <c r="C572" t="s">
        <v>32625</v>
      </c>
    </row>
    <row r="573" spans="1:3" x14ac:dyDescent="0.25">
      <c r="A573">
        <v>93</v>
      </c>
      <c r="B573" t="s">
        <v>32893</v>
      </c>
      <c r="C573" t="s">
        <v>32234</v>
      </c>
    </row>
    <row r="574" spans="1:3" x14ac:dyDescent="0.25">
      <c r="A574">
        <v>92</v>
      </c>
      <c r="B574" t="s">
        <v>32378</v>
      </c>
      <c r="C574" t="s">
        <v>32502</v>
      </c>
    </row>
    <row r="575" spans="1:3" x14ac:dyDescent="0.25">
      <c r="A575">
        <v>91</v>
      </c>
      <c r="B575" t="s">
        <v>32894</v>
      </c>
      <c r="C575" t="s">
        <v>32234</v>
      </c>
    </row>
    <row r="576" spans="1:3" x14ac:dyDescent="0.25">
      <c r="A576">
        <v>90</v>
      </c>
      <c r="B576" t="s">
        <v>32895</v>
      </c>
      <c r="C576" t="s">
        <v>32234</v>
      </c>
    </row>
    <row r="577" spans="1:3" x14ac:dyDescent="0.25">
      <c r="A577">
        <v>89</v>
      </c>
      <c r="B577" t="s">
        <v>32896</v>
      </c>
      <c r="C577" t="s">
        <v>32234</v>
      </c>
    </row>
    <row r="578" spans="1:3" x14ac:dyDescent="0.25">
      <c r="A578">
        <v>88</v>
      </c>
      <c r="B578" t="s">
        <v>32897</v>
      </c>
      <c r="C578" t="s">
        <v>32234</v>
      </c>
    </row>
    <row r="579" spans="1:3" x14ac:dyDescent="0.25">
      <c r="A579">
        <v>87</v>
      </c>
      <c r="B579" t="s">
        <v>32898</v>
      </c>
      <c r="C579" t="s">
        <v>32899</v>
      </c>
    </row>
    <row r="580" spans="1:3" x14ac:dyDescent="0.25">
      <c r="A580">
        <v>86</v>
      </c>
      <c r="B580" t="s">
        <v>32900</v>
      </c>
      <c r="C580" t="s">
        <v>32234</v>
      </c>
    </row>
    <row r="581" spans="1:3" x14ac:dyDescent="0.25">
      <c r="A581">
        <v>85</v>
      </c>
      <c r="B581" t="s">
        <v>32901</v>
      </c>
      <c r="C581" t="s">
        <v>32902</v>
      </c>
    </row>
    <row r="582" spans="1:3" x14ac:dyDescent="0.25">
      <c r="A582">
        <v>84</v>
      </c>
      <c r="B582" t="s">
        <v>32903</v>
      </c>
      <c r="C582" t="s">
        <v>822</v>
      </c>
    </row>
    <row r="583" spans="1:3" x14ac:dyDescent="0.25">
      <c r="A583">
        <v>83</v>
      </c>
      <c r="B583" t="s">
        <v>32707</v>
      </c>
      <c r="C583" t="s">
        <v>32708</v>
      </c>
    </row>
    <row r="584" spans="1:3" x14ac:dyDescent="0.25">
      <c r="A584">
        <v>82</v>
      </c>
      <c r="B584" t="s">
        <v>32904</v>
      </c>
      <c r="C584" t="s">
        <v>32905</v>
      </c>
    </row>
    <row r="585" spans="1:3" x14ac:dyDescent="0.25">
      <c r="A585">
        <v>81</v>
      </c>
      <c r="B585" t="s">
        <v>32906</v>
      </c>
      <c r="C585" t="s">
        <v>4440</v>
      </c>
    </row>
    <row r="586" spans="1:3" x14ac:dyDescent="0.25">
      <c r="A586">
        <v>80</v>
      </c>
      <c r="B586" t="s">
        <v>32907</v>
      </c>
      <c r="C586" t="s">
        <v>32618</v>
      </c>
    </row>
    <row r="587" spans="1:3" x14ac:dyDescent="0.25">
      <c r="A587">
        <v>79</v>
      </c>
      <c r="B587" t="s">
        <v>32908</v>
      </c>
      <c r="C587" t="s">
        <v>32855</v>
      </c>
    </row>
    <row r="588" spans="1:3" x14ac:dyDescent="0.25">
      <c r="A588">
        <v>78</v>
      </c>
      <c r="B588" t="s">
        <v>32585</v>
      </c>
      <c r="C588" t="s">
        <v>32586</v>
      </c>
    </row>
    <row r="589" spans="1:3" x14ac:dyDescent="0.25">
      <c r="A589">
        <v>77</v>
      </c>
      <c r="B589" t="s">
        <v>32909</v>
      </c>
      <c r="C589" t="s">
        <v>32445</v>
      </c>
    </row>
    <row r="590" spans="1:3" x14ac:dyDescent="0.25">
      <c r="A590">
        <v>76</v>
      </c>
      <c r="B590" t="s">
        <v>32529</v>
      </c>
      <c r="C590" t="s">
        <v>32530</v>
      </c>
    </row>
    <row r="591" spans="1:3" x14ac:dyDescent="0.25">
      <c r="A591">
        <v>75</v>
      </c>
      <c r="B591" t="s">
        <v>32910</v>
      </c>
      <c r="C591" t="s">
        <v>4440</v>
      </c>
    </row>
    <row r="592" spans="1:3" x14ac:dyDescent="0.25">
      <c r="A592">
        <v>74</v>
      </c>
      <c r="B592" t="s">
        <v>32911</v>
      </c>
      <c r="C592" t="s">
        <v>1893</v>
      </c>
    </row>
    <row r="593" spans="1:3" x14ac:dyDescent="0.25">
      <c r="A593">
        <v>73</v>
      </c>
      <c r="B593" t="s">
        <v>32472</v>
      </c>
      <c r="C593" t="s">
        <v>32473</v>
      </c>
    </row>
    <row r="594" spans="1:3" x14ac:dyDescent="0.25">
      <c r="A594">
        <v>72</v>
      </c>
      <c r="B594" t="s">
        <v>32912</v>
      </c>
      <c r="C594" t="s">
        <v>32913</v>
      </c>
    </row>
    <row r="595" spans="1:3" x14ac:dyDescent="0.25">
      <c r="A595">
        <v>71</v>
      </c>
      <c r="B595" t="s">
        <v>32914</v>
      </c>
      <c r="C595" t="s">
        <v>5489</v>
      </c>
    </row>
    <row r="596" spans="1:3" x14ac:dyDescent="0.25">
      <c r="A596">
        <v>70</v>
      </c>
      <c r="B596" t="s">
        <v>32915</v>
      </c>
      <c r="C596" t="s">
        <v>7403</v>
      </c>
    </row>
    <row r="597" spans="1:3" x14ac:dyDescent="0.25">
      <c r="A597">
        <v>69</v>
      </c>
      <c r="B597" t="s">
        <v>32916</v>
      </c>
      <c r="C597" t="s">
        <v>32917</v>
      </c>
    </row>
    <row r="598" spans="1:3" x14ac:dyDescent="0.25">
      <c r="A598">
        <v>68</v>
      </c>
      <c r="B598" t="s">
        <v>32918</v>
      </c>
      <c r="C598" t="s">
        <v>4440</v>
      </c>
    </row>
    <row r="599" spans="1:3" x14ac:dyDescent="0.25">
      <c r="A599">
        <v>67</v>
      </c>
      <c r="B599" t="s">
        <v>32909</v>
      </c>
      <c r="C599" t="s">
        <v>32809</v>
      </c>
    </row>
    <row r="600" spans="1:3" x14ac:dyDescent="0.25">
      <c r="A600">
        <v>66</v>
      </c>
      <c r="B600" t="s">
        <v>32919</v>
      </c>
      <c r="C600" t="s">
        <v>32920</v>
      </c>
    </row>
    <row r="601" spans="1:3" x14ac:dyDescent="0.25">
      <c r="A601">
        <v>65</v>
      </c>
      <c r="B601" t="s">
        <v>32921</v>
      </c>
      <c r="C601" t="s">
        <v>32922</v>
      </c>
    </row>
    <row r="602" spans="1:3" x14ac:dyDescent="0.25">
      <c r="A602">
        <v>64</v>
      </c>
      <c r="B602" t="s">
        <v>32923</v>
      </c>
      <c r="C602" t="s">
        <v>32798</v>
      </c>
    </row>
    <row r="603" spans="1:3" x14ac:dyDescent="0.25">
      <c r="A603">
        <v>63</v>
      </c>
      <c r="B603" t="s">
        <v>32924</v>
      </c>
      <c r="C603" t="s">
        <v>32925</v>
      </c>
    </row>
    <row r="604" spans="1:3" x14ac:dyDescent="0.25">
      <c r="A604">
        <v>62</v>
      </c>
      <c r="B604" t="s">
        <v>32926</v>
      </c>
      <c r="C604" t="s">
        <v>279</v>
      </c>
    </row>
    <row r="605" spans="1:3" x14ac:dyDescent="0.25">
      <c r="A605">
        <v>62</v>
      </c>
      <c r="B605" t="s">
        <v>32926</v>
      </c>
      <c r="C605" t="s">
        <v>7226</v>
      </c>
    </row>
    <row r="606" spans="1:3" x14ac:dyDescent="0.25">
      <c r="A606">
        <v>62</v>
      </c>
      <c r="B606" t="s">
        <v>32926</v>
      </c>
      <c r="C606" t="s">
        <v>32927</v>
      </c>
    </row>
    <row r="607" spans="1:3" x14ac:dyDescent="0.25">
      <c r="A607">
        <v>62</v>
      </c>
      <c r="B607" t="s">
        <v>32926</v>
      </c>
      <c r="C607" t="s">
        <v>32928</v>
      </c>
    </row>
    <row r="608" spans="1:3" x14ac:dyDescent="0.25">
      <c r="A608">
        <v>61</v>
      </c>
      <c r="B608" t="s">
        <v>32929</v>
      </c>
      <c r="C608" t="s">
        <v>32414</v>
      </c>
    </row>
    <row r="609" spans="1:3" x14ac:dyDescent="0.25">
      <c r="A609">
        <v>61</v>
      </c>
      <c r="B609" t="s">
        <v>32929</v>
      </c>
      <c r="C609" t="s">
        <v>32414</v>
      </c>
    </row>
    <row r="610" spans="1:3" x14ac:dyDescent="0.25">
      <c r="A610">
        <v>60</v>
      </c>
      <c r="B610" t="s">
        <v>32930</v>
      </c>
      <c r="C610" t="s">
        <v>32931</v>
      </c>
    </row>
    <row r="611" spans="1:3" x14ac:dyDescent="0.25">
      <c r="A611">
        <v>59</v>
      </c>
      <c r="B611" t="s">
        <v>32932</v>
      </c>
      <c r="C611" t="s">
        <v>32933</v>
      </c>
    </row>
    <row r="612" spans="1:3" x14ac:dyDescent="0.25">
      <c r="A612">
        <v>58</v>
      </c>
      <c r="B612" t="s">
        <v>32934</v>
      </c>
      <c r="C612" t="s">
        <v>15477</v>
      </c>
    </row>
    <row r="613" spans="1:3" x14ac:dyDescent="0.25">
      <c r="A613">
        <v>57</v>
      </c>
      <c r="B613" t="s">
        <v>32935</v>
      </c>
      <c r="C613" t="s">
        <v>32936</v>
      </c>
    </row>
    <row r="614" spans="1:3" x14ac:dyDescent="0.25">
      <c r="A614">
        <v>56</v>
      </c>
      <c r="B614" t="s">
        <v>32869</v>
      </c>
      <c r="C614" t="s">
        <v>32937</v>
      </c>
    </row>
    <row r="615" spans="1:3" x14ac:dyDescent="0.25">
      <c r="A615">
        <v>55</v>
      </c>
      <c r="B615" t="s">
        <v>32890</v>
      </c>
      <c r="C615" t="s">
        <v>32891</v>
      </c>
    </row>
    <row r="616" spans="1:3" x14ac:dyDescent="0.25">
      <c r="A616">
        <v>54</v>
      </c>
      <c r="B616" t="s">
        <v>32938</v>
      </c>
      <c r="C616" t="s">
        <v>32939</v>
      </c>
    </row>
    <row r="617" spans="1:3" x14ac:dyDescent="0.25">
      <c r="A617">
        <v>53</v>
      </c>
      <c r="B617" t="s">
        <v>32940</v>
      </c>
      <c r="C617" t="s">
        <v>32234</v>
      </c>
    </row>
    <row r="618" spans="1:3" x14ac:dyDescent="0.25">
      <c r="A618">
        <v>52</v>
      </c>
      <c r="B618" t="s">
        <v>32941</v>
      </c>
      <c r="C618" t="s">
        <v>32234</v>
      </c>
    </row>
    <row r="619" spans="1:3" x14ac:dyDescent="0.25">
      <c r="A619">
        <v>51</v>
      </c>
      <c r="B619" t="s">
        <v>32942</v>
      </c>
      <c r="C619" t="s">
        <v>32840</v>
      </c>
    </row>
    <row r="620" spans="1:3" x14ac:dyDescent="0.25">
      <c r="A620">
        <v>50</v>
      </c>
      <c r="B620" t="s">
        <v>32943</v>
      </c>
      <c r="C620" t="s">
        <v>32944</v>
      </c>
    </row>
    <row r="621" spans="1:3" x14ac:dyDescent="0.25">
      <c r="A621">
        <v>49</v>
      </c>
      <c r="B621" t="s">
        <v>32945</v>
      </c>
      <c r="C621" t="s">
        <v>32234</v>
      </c>
    </row>
    <row r="622" spans="1:3" x14ac:dyDescent="0.25">
      <c r="A622">
        <v>48</v>
      </c>
      <c r="B622" t="s">
        <v>32946</v>
      </c>
      <c r="C622" t="s">
        <v>32414</v>
      </c>
    </row>
    <row r="623" spans="1:3" x14ac:dyDescent="0.25">
      <c r="A623">
        <v>47</v>
      </c>
      <c r="B623" t="s">
        <v>32947</v>
      </c>
      <c r="C623" t="s">
        <v>822</v>
      </c>
    </row>
    <row r="624" spans="1:3" x14ac:dyDescent="0.25">
      <c r="A624">
        <v>46</v>
      </c>
      <c r="B624" t="s">
        <v>32948</v>
      </c>
      <c r="C624" t="s">
        <v>32949</v>
      </c>
    </row>
    <row r="625" spans="1:3" x14ac:dyDescent="0.25">
      <c r="A625">
        <v>45</v>
      </c>
      <c r="B625" t="s">
        <v>32950</v>
      </c>
      <c r="C625" t="s">
        <v>32951</v>
      </c>
    </row>
    <row r="626" spans="1:3" x14ac:dyDescent="0.25">
      <c r="A626">
        <v>44</v>
      </c>
      <c r="B626" t="s">
        <v>32952</v>
      </c>
      <c r="C626" t="s">
        <v>32341</v>
      </c>
    </row>
    <row r="627" spans="1:3" x14ac:dyDescent="0.25">
      <c r="A627">
        <v>43</v>
      </c>
      <c r="B627" t="s">
        <v>32953</v>
      </c>
      <c r="C627" t="s">
        <v>4440</v>
      </c>
    </row>
    <row r="628" spans="1:3" x14ac:dyDescent="0.25">
      <c r="A628">
        <v>42</v>
      </c>
      <c r="B628" t="s">
        <v>32909</v>
      </c>
      <c r="C628" t="s">
        <v>32445</v>
      </c>
    </row>
    <row r="629" spans="1:3" x14ac:dyDescent="0.25">
      <c r="A629">
        <v>41</v>
      </c>
      <c r="B629" t="s">
        <v>32954</v>
      </c>
      <c r="C629" t="s">
        <v>32618</v>
      </c>
    </row>
    <row r="630" spans="1:3" x14ac:dyDescent="0.25">
      <c r="A630">
        <v>41</v>
      </c>
      <c r="B630" t="s">
        <v>32954</v>
      </c>
      <c r="C630" t="s">
        <v>32625</v>
      </c>
    </row>
    <row r="631" spans="1:3" x14ac:dyDescent="0.25">
      <c r="A631">
        <v>40</v>
      </c>
      <c r="B631" t="s">
        <v>32955</v>
      </c>
      <c r="C631" t="s">
        <v>5489</v>
      </c>
    </row>
    <row r="632" spans="1:3" x14ac:dyDescent="0.25">
      <c r="A632">
        <v>39</v>
      </c>
      <c r="B632" t="s">
        <v>32956</v>
      </c>
      <c r="C632" t="s">
        <v>32957</v>
      </c>
    </row>
    <row r="633" spans="1:3" x14ac:dyDescent="0.25">
      <c r="A633">
        <v>38</v>
      </c>
      <c r="B633" t="s">
        <v>32958</v>
      </c>
      <c r="C633" t="s">
        <v>32959</v>
      </c>
    </row>
    <row r="634" spans="1:3" x14ac:dyDescent="0.25">
      <c r="A634">
        <v>37</v>
      </c>
      <c r="B634" t="s">
        <v>32960</v>
      </c>
      <c r="C634" t="s">
        <v>32234</v>
      </c>
    </row>
    <row r="635" spans="1:3" x14ac:dyDescent="0.25">
      <c r="A635">
        <v>36</v>
      </c>
      <c r="B635" t="s">
        <v>32961</v>
      </c>
      <c r="C635" t="s">
        <v>32962</v>
      </c>
    </row>
    <row r="636" spans="1:3" x14ac:dyDescent="0.25">
      <c r="A636">
        <v>35</v>
      </c>
      <c r="B636" t="s">
        <v>32963</v>
      </c>
      <c r="C636" t="s">
        <v>32964</v>
      </c>
    </row>
    <row r="637" spans="1:3" x14ac:dyDescent="0.25">
      <c r="A637">
        <v>34</v>
      </c>
      <c r="B637" t="s">
        <v>32965</v>
      </c>
      <c r="C637" t="s">
        <v>32966</v>
      </c>
    </row>
    <row r="638" spans="1:3" x14ac:dyDescent="0.25">
      <c r="A638">
        <v>33</v>
      </c>
      <c r="B638" t="s">
        <v>32967</v>
      </c>
      <c r="C638" t="s">
        <v>32497</v>
      </c>
    </row>
    <row r="639" spans="1:3" x14ac:dyDescent="0.25">
      <c r="A639">
        <v>32</v>
      </c>
      <c r="B639" t="s">
        <v>32968</v>
      </c>
      <c r="C639" t="s">
        <v>32969</v>
      </c>
    </row>
    <row r="640" spans="1:3" x14ac:dyDescent="0.25">
      <c r="A640">
        <v>31</v>
      </c>
      <c r="B640" t="s">
        <v>32958</v>
      </c>
      <c r="C640" t="s">
        <v>32959</v>
      </c>
    </row>
    <row r="641" spans="1:3" x14ac:dyDescent="0.25">
      <c r="A641">
        <v>30</v>
      </c>
      <c r="B641" t="s">
        <v>32970</v>
      </c>
      <c r="C641" t="s">
        <v>6531</v>
      </c>
    </row>
    <row r="642" spans="1:3" x14ac:dyDescent="0.25">
      <c r="A642">
        <v>29</v>
      </c>
      <c r="B642" t="s">
        <v>32890</v>
      </c>
      <c r="C642" t="s">
        <v>32891</v>
      </c>
    </row>
    <row r="643" spans="1:3" x14ac:dyDescent="0.25">
      <c r="A643">
        <v>28</v>
      </c>
      <c r="B643" t="s">
        <v>32971</v>
      </c>
      <c r="C643" t="s">
        <v>32972</v>
      </c>
    </row>
    <row r="644" spans="1:3" x14ac:dyDescent="0.25">
      <c r="A644">
        <v>27</v>
      </c>
      <c r="B644" t="s">
        <v>32973</v>
      </c>
      <c r="C644" t="s">
        <v>32974</v>
      </c>
    </row>
    <row r="645" spans="1:3" x14ac:dyDescent="0.25">
      <c r="A645">
        <v>26</v>
      </c>
      <c r="B645" t="s">
        <v>32975</v>
      </c>
      <c r="C645" t="s">
        <v>32234</v>
      </c>
    </row>
    <row r="646" spans="1:3" x14ac:dyDescent="0.25">
      <c r="A646">
        <v>25</v>
      </c>
      <c r="B646" t="s">
        <v>32976</v>
      </c>
      <c r="C646" t="s">
        <v>32234</v>
      </c>
    </row>
    <row r="647" spans="1:3" x14ac:dyDescent="0.25">
      <c r="A647">
        <v>24</v>
      </c>
      <c r="B647" t="s">
        <v>32977</v>
      </c>
      <c r="C647" t="s">
        <v>32855</v>
      </c>
    </row>
    <row r="648" spans="1:3" x14ac:dyDescent="0.25">
      <c r="A648">
        <v>23</v>
      </c>
      <c r="B648" t="s">
        <v>32978</v>
      </c>
      <c r="C648" t="s">
        <v>32234</v>
      </c>
    </row>
    <row r="649" spans="1:3" x14ac:dyDescent="0.25">
      <c r="A649">
        <v>22</v>
      </c>
      <c r="B649" t="s">
        <v>32979</v>
      </c>
      <c r="C649" t="s">
        <v>32855</v>
      </c>
    </row>
    <row r="650" spans="1:3" x14ac:dyDescent="0.25">
      <c r="A650">
        <v>21</v>
      </c>
      <c r="B650" t="s">
        <v>32980</v>
      </c>
      <c r="C650" t="s">
        <v>32234</v>
      </c>
    </row>
    <row r="651" spans="1:3" x14ac:dyDescent="0.25">
      <c r="A651">
        <v>20</v>
      </c>
      <c r="B651" t="s">
        <v>32981</v>
      </c>
      <c r="C651" t="s">
        <v>32759</v>
      </c>
    </row>
    <row r="652" spans="1:3" x14ac:dyDescent="0.25">
      <c r="A652">
        <v>19</v>
      </c>
      <c r="B652" t="s">
        <v>32982</v>
      </c>
      <c r="C652" t="s">
        <v>32983</v>
      </c>
    </row>
    <row r="653" spans="1:3" x14ac:dyDescent="0.25">
      <c r="A653">
        <v>18</v>
      </c>
      <c r="B653" t="s">
        <v>32984</v>
      </c>
      <c r="C653" t="s">
        <v>4719</v>
      </c>
    </row>
    <row r="654" spans="1:3" x14ac:dyDescent="0.25">
      <c r="A654">
        <v>17</v>
      </c>
      <c r="B654" t="s">
        <v>32985</v>
      </c>
      <c r="C654" t="s">
        <v>822</v>
      </c>
    </row>
    <row r="655" spans="1:3" x14ac:dyDescent="0.25">
      <c r="A655">
        <v>16</v>
      </c>
      <c r="B655" t="s">
        <v>32986</v>
      </c>
      <c r="C655" t="s">
        <v>4587</v>
      </c>
    </row>
    <row r="656" spans="1:3" x14ac:dyDescent="0.25">
      <c r="A656">
        <v>15</v>
      </c>
      <c r="B656" t="s">
        <v>32987</v>
      </c>
      <c r="C656" t="s">
        <v>32988</v>
      </c>
    </row>
    <row r="657" spans="1:3" x14ac:dyDescent="0.25">
      <c r="A657">
        <v>14</v>
      </c>
      <c r="B657" t="s">
        <v>31391</v>
      </c>
      <c r="C657" t="s">
        <v>32989</v>
      </c>
    </row>
    <row r="658" spans="1:3" x14ac:dyDescent="0.25">
      <c r="A658">
        <v>13</v>
      </c>
      <c r="B658" t="s">
        <v>32990</v>
      </c>
      <c r="C658" t="s">
        <v>32234</v>
      </c>
    </row>
    <row r="659" spans="1:3" x14ac:dyDescent="0.25">
      <c r="A659">
        <v>13</v>
      </c>
      <c r="B659" t="s">
        <v>32991</v>
      </c>
      <c r="C659" t="s">
        <v>32234</v>
      </c>
    </row>
    <row r="660" spans="1:3" x14ac:dyDescent="0.25">
      <c r="A660">
        <v>12</v>
      </c>
      <c r="B660" t="s">
        <v>32992</v>
      </c>
      <c r="C660" t="s">
        <v>4719</v>
      </c>
    </row>
    <row r="661" spans="1:3" x14ac:dyDescent="0.25">
      <c r="A661">
        <v>11</v>
      </c>
      <c r="B661" t="s">
        <v>32993</v>
      </c>
      <c r="C661" t="s">
        <v>32994</v>
      </c>
    </row>
    <row r="662" spans="1:3" x14ac:dyDescent="0.25">
      <c r="A662">
        <v>10</v>
      </c>
      <c r="B662" t="s">
        <v>32995</v>
      </c>
      <c r="C662" t="s">
        <v>32996</v>
      </c>
    </row>
    <row r="663" spans="1:3" x14ac:dyDescent="0.25">
      <c r="A663">
        <v>9</v>
      </c>
      <c r="B663" t="s">
        <v>32441</v>
      </c>
      <c r="C663" t="s">
        <v>32997</v>
      </c>
    </row>
    <row r="664" spans="1:3" x14ac:dyDescent="0.25">
      <c r="A664">
        <v>8</v>
      </c>
      <c r="B664" t="s">
        <v>32998</v>
      </c>
      <c r="C664" t="s">
        <v>32303</v>
      </c>
    </row>
    <row r="665" spans="1:3" x14ac:dyDescent="0.25">
      <c r="A665">
        <v>7</v>
      </c>
      <c r="B665" t="s">
        <v>32999</v>
      </c>
      <c r="C665" t="s">
        <v>32618</v>
      </c>
    </row>
    <row r="666" spans="1:3" x14ac:dyDescent="0.25">
      <c r="A666">
        <v>7</v>
      </c>
      <c r="B666" t="s">
        <v>32999</v>
      </c>
      <c r="C666" t="s">
        <v>32625</v>
      </c>
    </row>
    <row r="667" spans="1:3" x14ac:dyDescent="0.25">
      <c r="A667">
        <v>6</v>
      </c>
      <c r="B667" t="s">
        <v>33000</v>
      </c>
      <c r="C667" t="s">
        <v>2411</v>
      </c>
    </row>
    <row r="668" spans="1:3" x14ac:dyDescent="0.25">
      <c r="A668">
        <v>5</v>
      </c>
      <c r="B668" t="s">
        <v>32987</v>
      </c>
      <c r="C668" t="s">
        <v>32234</v>
      </c>
    </row>
    <row r="669" spans="1:3" x14ac:dyDescent="0.25">
      <c r="A669">
        <v>4</v>
      </c>
      <c r="B669" t="s">
        <v>32890</v>
      </c>
      <c r="C669" t="s">
        <v>33001</v>
      </c>
    </row>
    <row r="670" spans="1:3" x14ac:dyDescent="0.25">
      <c r="A670">
        <v>3</v>
      </c>
      <c r="B670" t="s">
        <v>33002</v>
      </c>
      <c r="C670" t="s">
        <v>33003</v>
      </c>
    </row>
    <row r="671" spans="1:3" x14ac:dyDescent="0.25">
      <c r="A671">
        <v>2</v>
      </c>
      <c r="B671" t="s">
        <v>33004</v>
      </c>
      <c r="C671" t="s">
        <v>33005</v>
      </c>
    </row>
    <row r="672" spans="1:3" x14ac:dyDescent="0.25">
      <c r="A672">
        <v>1</v>
      </c>
      <c r="B672" t="s">
        <v>33006</v>
      </c>
      <c r="C672" t="s">
        <v>33007</v>
      </c>
    </row>
    <row r="673" spans="1:3" x14ac:dyDescent="0.25">
      <c r="A673">
        <v>1</v>
      </c>
      <c r="B673" t="s">
        <v>33006</v>
      </c>
      <c r="C673" t="s">
        <v>33008</v>
      </c>
    </row>
    <row r="674" spans="1:3" x14ac:dyDescent="0.25">
      <c r="A674">
        <v>1</v>
      </c>
      <c r="B674" t="s">
        <v>33006</v>
      </c>
      <c r="C674" t="s">
        <v>33009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97"/>
  <sheetViews>
    <sheetView workbookViewId="0"/>
  </sheetViews>
  <sheetFormatPr defaultRowHeight="15" x14ac:dyDescent="0.25"/>
  <cols>
    <col min="1" max="1" width="14.140625" customWidth="1"/>
    <col min="2" max="2" width="25.28515625" bestFit="1" customWidth="1"/>
    <col min="3" max="3" width="118.85546875" bestFit="1" customWidth="1"/>
    <col min="4" max="4" width="16.28515625" bestFit="1" customWidth="1"/>
  </cols>
  <sheetData>
    <row r="1" spans="1:4" x14ac:dyDescent="0.25">
      <c r="A1" t="s">
        <v>33012</v>
      </c>
      <c r="B1" t="s">
        <v>34015</v>
      </c>
      <c r="C1" t="s">
        <v>33013</v>
      </c>
      <c r="D1" t="s">
        <v>33014</v>
      </c>
    </row>
    <row r="2" spans="1:4" x14ac:dyDescent="0.25">
      <c r="A2">
        <v>4816</v>
      </c>
      <c r="B2" t="s">
        <v>33015</v>
      </c>
      <c r="C2" t="s">
        <v>33016</v>
      </c>
      <c r="D2" t="s">
        <v>33017</v>
      </c>
    </row>
    <row r="3" spans="1:4" x14ac:dyDescent="0.25">
      <c r="A3">
        <v>4815</v>
      </c>
      <c r="B3" t="s">
        <v>33018</v>
      </c>
      <c r="C3" t="s">
        <v>33019</v>
      </c>
      <c r="D3" t="s">
        <v>33017</v>
      </c>
    </row>
    <row r="4" spans="1:4" x14ac:dyDescent="0.25">
      <c r="A4">
        <v>4814</v>
      </c>
      <c r="B4" t="s">
        <v>33020</v>
      </c>
      <c r="C4" t="s">
        <v>33021</v>
      </c>
      <c r="D4" t="s">
        <v>33017</v>
      </c>
    </row>
    <row r="5" spans="1:4" x14ac:dyDescent="0.25">
      <c r="A5">
        <v>4813</v>
      </c>
      <c r="B5" t="s">
        <v>33022</v>
      </c>
      <c r="C5" t="s">
        <v>33023</v>
      </c>
      <c r="D5" t="s">
        <v>33017</v>
      </c>
    </row>
    <row r="6" spans="1:4" x14ac:dyDescent="0.25">
      <c r="A6">
        <v>4812</v>
      </c>
      <c r="B6" t="s">
        <v>33024</v>
      </c>
      <c r="C6" t="s">
        <v>33025</v>
      </c>
      <c r="D6" t="s">
        <v>33017</v>
      </c>
    </row>
    <row r="7" spans="1:4" x14ac:dyDescent="0.25">
      <c r="A7">
        <v>4811</v>
      </c>
      <c r="B7" t="s">
        <v>33026</v>
      </c>
      <c r="C7" t="s">
        <v>33027</v>
      </c>
      <c r="D7" t="s">
        <v>33017</v>
      </c>
    </row>
    <row r="8" spans="1:4" x14ac:dyDescent="0.25">
      <c r="A8">
        <v>4810</v>
      </c>
      <c r="B8" t="s">
        <v>33028</v>
      </c>
      <c r="C8" t="s">
        <v>33029</v>
      </c>
      <c r="D8" t="s">
        <v>33017</v>
      </c>
    </row>
    <row r="9" spans="1:4" x14ac:dyDescent="0.25">
      <c r="A9">
        <v>4809</v>
      </c>
      <c r="B9" t="s">
        <v>33030</v>
      </c>
      <c r="C9" t="s">
        <v>33031</v>
      </c>
      <c r="D9" t="s">
        <v>33017</v>
      </c>
    </row>
    <row r="10" spans="1:4" x14ac:dyDescent="0.25">
      <c r="A10">
        <v>4809</v>
      </c>
      <c r="B10" t="s">
        <v>33030</v>
      </c>
      <c r="C10" t="s">
        <v>33032</v>
      </c>
      <c r="D10" t="s">
        <v>33017</v>
      </c>
    </row>
    <row r="11" spans="1:4" x14ac:dyDescent="0.25">
      <c r="A11">
        <v>4808</v>
      </c>
      <c r="B11" t="s">
        <v>33033</v>
      </c>
      <c r="C11" t="s">
        <v>33034</v>
      </c>
      <c r="D11" t="s">
        <v>33017</v>
      </c>
    </row>
    <row r="12" spans="1:4" x14ac:dyDescent="0.25">
      <c r="A12">
        <v>4807</v>
      </c>
      <c r="B12" t="s">
        <v>33035</v>
      </c>
      <c r="C12" t="s">
        <v>33036</v>
      </c>
      <c r="D12" t="s">
        <v>33017</v>
      </c>
    </row>
    <row r="13" spans="1:4" x14ac:dyDescent="0.25">
      <c r="A13">
        <v>4806</v>
      </c>
      <c r="B13" t="s">
        <v>33037</v>
      </c>
      <c r="C13" t="s">
        <v>33038</v>
      </c>
      <c r="D13" t="s">
        <v>33017</v>
      </c>
    </row>
    <row r="14" spans="1:4" x14ac:dyDescent="0.25">
      <c r="A14">
        <v>4805</v>
      </c>
      <c r="B14" t="s">
        <v>33037</v>
      </c>
      <c r="C14" t="s">
        <v>33039</v>
      </c>
      <c r="D14" t="s">
        <v>33017</v>
      </c>
    </row>
    <row r="15" spans="1:4" x14ac:dyDescent="0.25">
      <c r="A15">
        <v>4804</v>
      </c>
      <c r="B15" t="s">
        <v>33015</v>
      </c>
      <c r="C15" t="s">
        <v>33040</v>
      </c>
      <c r="D15" t="s">
        <v>33017</v>
      </c>
    </row>
    <row r="16" spans="1:4" x14ac:dyDescent="0.25">
      <c r="A16">
        <v>4803</v>
      </c>
      <c r="B16" t="s">
        <v>33041</v>
      </c>
      <c r="C16" t="s">
        <v>33042</v>
      </c>
      <c r="D16" t="s">
        <v>33017</v>
      </c>
    </row>
    <row r="17" spans="1:4" x14ac:dyDescent="0.25">
      <c r="A17">
        <v>4802</v>
      </c>
      <c r="B17" t="s">
        <v>33043</v>
      </c>
      <c r="C17" t="s">
        <v>33044</v>
      </c>
      <c r="D17" t="s">
        <v>33017</v>
      </c>
    </row>
    <row r="18" spans="1:4" x14ac:dyDescent="0.25">
      <c r="A18">
        <v>4801</v>
      </c>
      <c r="B18" t="s">
        <v>33045</v>
      </c>
      <c r="C18" t="s">
        <v>33046</v>
      </c>
      <c r="D18" t="s">
        <v>33017</v>
      </c>
    </row>
    <row r="19" spans="1:4" x14ac:dyDescent="0.25">
      <c r="A19">
        <v>4800</v>
      </c>
      <c r="B19" t="s">
        <v>33020</v>
      </c>
      <c r="C19" t="s">
        <v>33047</v>
      </c>
      <c r="D19" t="s">
        <v>33017</v>
      </c>
    </row>
    <row r="20" spans="1:4" x14ac:dyDescent="0.25">
      <c r="A20">
        <v>4799</v>
      </c>
      <c r="B20" t="s">
        <v>33048</v>
      </c>
      <c r="C20" t="s">
        <v>33049</v>
      </c>
      <c r="D20" t="s">
        <v>33017</v>
      </c>
    </row>
    <row r="21" spans="1:4" x14ac:dyDescent="0.25">
      <c r="A21">
        <v>4798</v>
      </c>
      <c r="B21" t="s">
        <v>33050</v>
      </c>
      <c r="C21" t="s">
        <v>33051</v>
      </c>
      <c r="D21" t="s">
        <v>33017</v>
      </c>
    </row>
    <row r="22" spans="1:4" x14ac:dyDescent="0.25">
      <c r="A22">
        <v>4797</v>
      </c>
      <c r="B22" t="s">
        <v>33052</v>
      </c>
      <c r="C22" t="s">
        <v>33053</v>
      </c>
      <c r="D22" t="s">
        <v>33017</v>
      </c>
    </row>
    <row r="23" spans="1:4" x14ac:dyDescent="0.25">
      <c r="A23">
        <v>4796</v>
      </c>
      <c r="B23" t="s">
        <v>6896</v>
      </c>
      <c r="C23" t="s">
        <v>33054</v>
      </c>
      <c r="D23" t="s">
        <v>33017</v>
      </c>
    </row>
    <row r="24" spans="1:4" x14ac:dyDescent="0.25">
      <c r="A24">
        <v>4795</v>
      </c>
      <c r="B24" t="s">
        <v>33055</v>
      </c>
      <c r="C24" t="s">
        <v>33056</v>
      </c>
      <c r="D24" t="s">
        <v>33017</v>
      </c>
    </row>
    <row r="25" spans="1:4" x14ac:dyDescent="0.25">
      <c r="A25">
        <v>4794</v>
      </c>
      <c r="B25" t="s">
        <v>33057</v>
      </c>
      <c r="C25" t="s">
        <v>33058</v>
      </c>
      <c r="D25" t="s">
        <v>33017</v>
      </c>
    </row>
    <row r="26" spans="1:4" x14ac:dyDescent="0.25">
      <c r="A26">
        <v>4793</v>
      </c>
      <c r="B26" t="s">
        <v>33059</v>
      </c>
      <c r="C26" t="s">
        <v>33060</v>
      </c>
      <c r="D26" t="s">
        <v>33017</v>
      </c>
    </row>
    <row r="27" spans="1:4" x14ac:dyDescent="0.25">
      <c r="A27">
        <v>4792</v>
      </c>
      <c r="B27" t="s">
        <v>33061</v>
      </c>
      <c r="C27" t="s">
        <v>33062</v>
      </c>
      <c r="D27" t="s">
        <v>33017</v>
      </c>
    </row>
    <row r="28" spans="1:4" x14ac:dyDescent="0.25">
      <c r="A28">
        <v>4791</v>
      </c>
      <c r="B28" t="s">
        <v>33063</v>
      </c>
      <c r="C28" t="s">
        <v>33064</v>
      </c>
      <c r="D28" t="s">
        <v>33017</v>
      </c>
    </row>
    <row r="29" spans="1:4" x14ac:dyDescent="0.25">
      <c r="A29">
        <v>4790</v>
      </c>
      <c r="B29" t="s">
        <v>33065</v>
      </c>
      <c r="C29" t="s">
        <v>33066</v>
      </c>
      <c r="D29" t="s">
        <v>33017</v>
      </c>
    </row>
    <row r="30" spans="1:4" x14ac:dyDescent="0.25">
      <c r="A30">
        <v>4789</v>
      </c>
      <c r="B30" t="s">
        <v>33067</v>
      </c>
      <c r="C30" t="s">
        <v>33068</v>
      </c>
      <c r="D30" t="s">
        <v>33017</v>
      </c>
    </row>
    <row r="31" spans="1:4" x14ac:dyDescent="0.25">
      <c r="A31">
        <v>4788</v>
      </c>
      <c r="B31" t="s">
        <v>33069</v>
      </c>
      <c r="C31" t="s">
        <v>33070</v>
      </c>
      <c r="D31" t="s">
        <v>33017</v>
      </c>
    </row>
    <row r="32" spans="1:4" x14ac:dyDescent="0.25">
      <c r="A32">
        <v>4787</v>
      </c>
      <c r="B32" t="s">
        <v>33071</v>
      </c>
      <c r="C32" t="s">
        <v>33072</v>
      </c>
      <c r="D32" t="s">
        <v>33017</v>
      </c>
    </row>
    <row r="33" spans="1:4" x14ac:dyDescent="0.25">
      <c r="A33">
        <v>4786</v>
      </c>
      <c r="B33" t="s">
        <v>33073</v>
      </c>
      <c r="C33" t="s">
        <v>33074</v>
      </c>
      <c r="D33" t="s">
        <v>33017</v>
      </c>
    </row>
    <row r="34" spans="1:4" x14ac:dyDescent="0.25">
      <c r="A34">
        <v>4785</v>
      </c>
      <c r="B34" t="s">
        <v>33075</v>
      </c>
      <c r="C34" t="s">
        <v>33076</v>
      </c>
      <c r="D34" t="s">
        <v>33017</v>
      </c>
    </row>
    <row r="35" spans="1:4" x14ac:dyDescent="0.25">
      <c r="A35">
        <v>4784</v>
      </c>
      <c r="B35" t="s">
        <v>33077</v>
      </c>
      <c r="C35" t="s">
        <v>33078</v>
      </c>
      <c r="D35" t="s">
        <v>33017</v>
      </c>
    </row>
    <row r="36" spans="1:4" x14ac:dyDescent="0.25">
      <c r="A36">
        <v>4783</v>
      </c>
      <c r="B36" t="s">
        <v>33079</v>
      </c>
      <c r="C36" t="s">
        <v>33080</v>
      </c>
      <c r="D36" t="s">
        <v>33017</v>
      </c>
    </row>
    <row r="37" spans="1:4" x14ac:dyDescent="0.25">
      <c r="A37">
        <v>4782</v>
      </c>
      <c r="B37" t="s">
        <v>33081</v>
      </c>
      <c r="C37" t="s">
        <v>33082</v>
      </c>
      <c r="D37" t="s">
        <v>33017</v>
      </c>
    </row>
    <row r="38" spans="1:4" x14ac:dyDescent="0.25">
      <c r="A38">
        <v>4781</v>
      </c>
      <c r="B38" t="s">
        <v>33083</v>
      </c>
      <c r="C38" t="s">
        <v>33084</v>
      </c>
      <c r="D38" t="s">
        <v>33017</v>
      </c>
    </row>
    <row r="39" spans="1:4" x14ac:dyDescent="0.25">
      <c r="A39">
        <v>4780</v>
      </c>
      <c r="B39" t="s">
        <v>33085</v>
      </c>
      <c r="C39" t="s">
        <v>33086</v>
      </c>
      <c r="D39" t="s">
        <v>33017</v>
      </c>
    </row>
    <row r="40" spans="1:4" x14ac:dyDescent="0.25">
      <c r="A40">
        <v>4779</v>
      </c>
      <c r="B40" t="s">
        <v>33087</v>
      </c>
      <c r="C40" t="s">
        <v>33088</v>
      </c>
      <c r="D40" t="s">
        <v>33017</v>
      </c>
    </row>
    <row r="41" spans="1:4" x14ac:dyDescent="0.25">
      <c r="A41">
        <v>4778</v>
      </c>
      <c r="B41" t="s">
        <v>33089</v>
      </c>
      <c r="C41" t="s">
        <v>33090</v>
      </c>
      <c r="D41" t="s">
        <v>33091</v>
      </c>
    </row>
    <row r="42" spans="1:4" x14ac:dyDescent="0.25">
      <c r="A42">
        <v>4777</v>
      </c>
      <c r="B42" t="s">
        <v>33015</v>
      </c>
      <c r="C42" t="s">
        <v>33092</v>
      </c>
      <c r="D42" t="s">
        <v>33091</v>
      </c>
    </row>
    <row r="43" spans="1:4" x14ac:dyDescent="0.25">
      <c r="A43">
        <v>4776</v>
      </c>
      <c r="B43" t="s">
        <v>33093</v>
      </c>
      <c r="C43" t="s">
        <v>33094</v>
      </c>
      <c r="D43" t="s">
        <v>33091</v>
      </c>
    </row>
    <row r="44" spans="1:4" x14ac:dyDescent="0.25">
      <c r="A44">
        <v>4775</v>
      </c>
      <c r="B44" t="s">
        <v>33095</v>
      </c>
      <c r="C44" t="s">
        <v>33096</v>
      </c>
      <c r="D44" t="s">
        <v>33091</v>
      </c>
    </row>
    <row r="45" spans="1:4" x14ac:dyDescent="0.25">
      <c r="A45">
        <v>4774</v>
      </c>
      <c r="B45" t="s">
        <v>33097</v>
      </c>
      <c r="C45" t="s">
        <v>33098</v>
      </c>
      <c r="D45" t="s">
        <v>33091</v>
      </c>
    </row>
    <row r="46" spans="1:4" x14ac:dyDescent="0.25">
      <c r="A46">
        <v>4773</v>
      </c>
      <c r="B46" t="s">
        <v>33099</v>
      </c>
      <c r="C46" t="s">
        <v>33100</v>
      </c>
      <c r="D46" t="s">
        <v>33091</v>
      </c>
    </row>
    <row r="47" spans="1:4" x14ac:dyDescent="0.25">
      <c r="A47">
        <v>4772</v>
      </c>
      <c r="B47" t="s">
        <v>6898</v>
      </c>
      <c r="C47" t="s">
        <v>33101</v>
      </c>
      <c r="D47" t="s">
        <v>33091</v>
      </c>
    </row>
    <row r="48" spans="1:4" x14ac:dyDescent="0.25">
      <c r="A48">
        <v>4771</v>
      </c>
      <c r="B48" t="s">
        <v>6898</v>
      </c>
      <c r="C48" t="s">
        <v>33102</v>
      </c>
      <c r="D48" t="s">
        <v>33091</v>
      </c>
    </row>
    <row r="49" spans="1:4" x14ac:dyDescent="0.25">
      <c r="A49">
        <v>4770</v>
      </c>
      <c r="B49" t="s">
        <v>33103</v>
      </c>
      <c r="C49" t="s">
        <v>33104</v>
      </c>
      <c r="D49" t="s">
        <v>33091</v>
      </c>
    </row>
    <row r="50" spans="1:4" x14ac:dyDescent="0.25">
      <c r="A50">
        <v>4769</v>
      </c>
      <c r="B50" t="s">
        <v>33105</v>
      </c>
      <c r="C50" t="s">
        <v>33106</v>
      </c>
      <c r="D50" t="s">
        <v>33091</v>
      </c>
    </row>
    <row r="51" spans="1:4" x14ac:dyDescent="0.25">
      <c r="A51">
        <v>4768</v>
      </c>
      <c r="B51" t="s">
        <v>33107</v>
      </c>
      <c r="C51" t="s">
        <v>33108</v>
      </c>
      <c r="D51" t="s">
        <v>33091</v>
      </c>
    </row>
    <row r="52" spans="1:4" x14ac:dyDescent="0.25">
      <c r="A52">
        <v>4767</v>
      </c>
      <c r="B52" t="s">
        <v>33109</v>
      </c>
      <c r="C52" t="s">
        <v>33110</v>
      </c>
      <c r="D52" t="s">
        <v>33091</v>
      </c>
    </row>
    <row r="53" spans="1:4" x14ac:dyDescent="0.25">
      <c r="A53">
        <v>4766</v>
      </c>
      <c r="B53" t="s">
        <v>33111</v>
      </c>
      <c r="C53" t="s">
        <v>33112</v>
      </c>
      <c r="D53" t="s">
        <v>33091</v>
      </c>
    </row>
    <row r="54" spans="1:4" x14ac:dyDescent="0.25">
      <c r="A54">
        <v>4765</v>
      </c>
      <c r="B54" t="s">
        <v>33113</v>
      </c>
      <c r="C54" t="s">
        <v>33114</v>
      </c>
      <c r="D54" t="s">
        <v>33091</v>
      </c>
    </row>
    <row r="55" spans="1:4" x14ac:dyDescent="0.25">
      <c r="A55">
        <v>4764</v>
      </c>
      <c r="B55" t="s">
        <v>33115</v>
      </c>
      <c r="C55" t="s">
        <v>33116</v>
      </c>
      <c r="D55" t="s">
        <v>33091</v>
      </c>
    </row>
    <row r="56" spans="1:4" x14ac:dyDescent="0.25">
      <c r="A56">
        <v>4763</v>
      </c>
      <c r="B56" t="s">
        <v>32374</v>
      </c>
      <c r="C56" t="s">
        <v>33117</v>
      </c>
      <c r="D56" t="s">
        <v>33091</v>
      </c>
    </row>
    <row r="57" spans="1:4" x14ac:dyDescent="0.25">
      <c r="A57">
        <v>4762</v>
      </c>
      <c r="B57" t="s">
        <v>33118</v>
      </c>
      <c r="C57" t="s">
        <v>33119</v>
      </c>
      <c r="D57" t="s">
        <v>33091</v>
      </c>
    </row>
    <row r="58" spans="1:4" x14ac:dyDescent="0.25">
      <c r="A58">
        <v>4761</v>
      </c>
      <c r="B58" t="s">
        <v>33120</v>
      </c>
      <c r="C58" t="s">
        <v>33121</v>
      </c>
      <c r="D58" t="s">
        <v>33091</v>
      </c>
    </row>
    <row r="59" spans="1:4" x14ac:dyDescent="0.25">
      <c r="A59">
        <v>4760</v>
      </c>
      <c r="B59" t="s">
        <v>33122</v>
      </c>
      <c r="C59" t="s">
        <v>33123</v>
      </c>
      <c r="D59" t="s">
        <v>33091</v>
      </c>
    </row>
    <row r="60" spans="1:4" x14ac:dyDescent="0.25">
      <c r="A60">
        <v>4759</v>
      </c>
      <c r="B60" t="s">
        <v>33124</v>
      </c>
      <c r="C60" t="s">
        <v>33125</v>
      </c>
      <c r="D60" t="s">
        <v>33091</v>
      </c>
    </row>
    <row r="61" spans="1:4" x14ac:dyDescent="0.25">
      <c r="A61">
        <v>4758</v>
      </c>
      <c r="B61" t="s">
        <v>33126</v>
      </c>
      <c r="C61" t="s">
        <v>33127</v>
      </c>
      <c r="D61" t="s">
        <v>33091</v>
      </c>
    </row>
    <row r="62" spans="1:4" x14ac:dyDescent="0.25">
      <c r="A62">
        <v>4757</v>
      </c>
      <c r="B62" t="s">
        <v>33128</v>
      </c>
      <c r="C62" t="s">
        <v>33129</v>
      </c>
      <c r="D62" t="s">
        <v>33091</v>
      </c>
    </row>
    <row r="63" spans="1:4" x14ac:dyDescent="0.25">
      <c r="A63">
        <v>4756</v>
      </c>
      <c r="B63" t="s">
        <v>33130</v>
      </c>
      <c r="C63" t="s">
        <v>33131</v>
      </c>
      <c r="D63" t="s">
        <v>33091</v>
      </c>
    </row>
    <row r="64" spans="1:4" x14ac:dyDescent="0.25">
      <c r="A64">
        <v>4755</v>
      </c>
      <c r="B64" t="s">
        <v>33132</v>
      </c>
      <c r="C64" t="s">
        <v>33133</v>
      </c>
      <c r="D64" t="s">
        <v>33091</v>
      </c>
    </row>
    <row r="65" spans="1:4" x14ac:dyDescent="0.25">
      <c r="A65">
        <v>4754</v>
      </c>
      <c r="B65" t="s">
        <v>33134</v>
      </c>
      <c r="C65" t="s">
        <v>33135</v>
      </c>
      <c r="D65" t="s">
        <v>33091</v>
      </c>
    </row>
    <row r="66" spans="1:4" x14ac:dyDescent="0.25">
      <c r="A66">
        <v>4753</v>
      </c>
      <c r="B66" t="s">
        <v>32650</v>
      </c>
      <c r="C66" t="s">
        <v>33136</v>
      </c>
      <c r="D66" t="s">
        <v>33091</v>
      </c>
    </row>
    <row r="67" spans="1:4" x14ac:dyDescent="0.25">
      <c r="A67">
        <v>4752</v>
      </c>
      <c r="B67" t="s">
        <v>33137</v>
      </c>
      <c r="C67" t="s">
        <v>33138</v>
      </c>
      <c r="D67" t="s">
        <v>33091</v>
      </c>
    </row>
    <row r="68" spans="1:4" x14ac:dyDescent="0.25">
      <c r="A68">
        <v>4751</v>
      </c>
      <c r="B68" t="s">
        <v>33139</v>
      </c>
      <c r="C68" t="s">
        <v>33140</v>
      </c>
      <c r="D68" t="s">
        <v>33091</v>
      </c>
    </row>
    <row r="69" spans="1:4" x14ac:dyDescent="0.25">
      <c r="A69">
        <v>4750</v>
      </c>
      <c r="B69" t="s">
        <v>33141</v>
      </c>
      <c r="C69" t="s">
        <v>33142</v>
      </c>
      <c r="D69" t="s">
        <v>33091</v>
      </c>
    </row>
    <row r="70" spans="1:4" x14ac:dyDescent="0.25">
      <c r="A70">
        <v>4749</v>
      </c>
      <c r="B70" t="s">
        <v>33143</v>
      </c>
      <c r="C70" t="s">
        <v>33144</v>
      </c>
      <c r="D70" t="s">
        <v>33091</v>
      </c>
    </row>
    <row r="71" spans="1:4" x14ac:dyDescent="0.25">
      <c r="A71">
        <v>4748</v>
      </c>
      <c r="B71" t="s">
        <v>33145</v>
      </c>
      <c r="C71" t="s">
        <v>33146</v>
      </c>
      <c r="D71" t="s">
        <v>33091</v>
      </c>
    </row>
    <row r="72" spans="1:4" x14ac:dyDescent="0.25">
      <c r="A72">
        <v>4747</v>
      </c>
      <c r="B72" t="s">
        <v>33147</v>
      </c>
      <c r="C72" t="s">
        <v>33148</v>
      </c>
      <c r="D72" t="s">
        <v>33091</v>
      </c>
    </row>
    <row r="73" spans="1:4" x14ac:dyDescent="0.25">
      <c r="A73">
        <v>4746</v>
      </c>
      <c r="B73" t="s">
        <v>33149</v>
      </c>
      <c r="C73" t="s">
        <v>33150</v>
      </c>
      <c r="D73" t="s">
        <v>33091</v>
      </c>
    </row>
    <row r="74" spans="1:4" x14ac:dyDescent="0.25">
      <c r="A74">
        <v>4745</v>
      </c>
      <c r="B74" t="s">
        <v>33151</v>
      </c>
      <c r="C74" t="s">
        <v>33152</v>
      </c>
      <c r="D74" t="s">
        <v>33091</v>
      </c>
    </row>
    <row r="75" spans="1:4" x14ac:dyDescent="0.25">
      <c r="A75">
        <v>4744</v>
      </c>
      <c r="B75" t="s">
        <v>4388</v>
      </c>
      <c r="C75" t="s">
        <v>33153</v>
      </c>
      <c r="D75" t="s">
        <v>33091</v>
      </c>
    </row>
    <row r="76" spans="1:4" x14ac:dyDescent="0.25">
      <c r="A76">
        <v>4743</v>
      </c>
      <c r="B76" t="s">
        <v>4388</v>
      </c>
      <c r="C76" t="s">
        <v>33154</v>
      </c>
      <c r="D76" t="s">
        <v>33091</v>
      </c>
    </row>
    <row r="77" spans="1:4" x14ac:dyDescent="0.25">
      <c r="A77">
        <v>4742</v>
      </c>
      <c r="B77" t="s">
        <v>33155</v>
      </c>
      <c r="C77" t="s">
        <v>33156</v>
      </c>
      <c r="D77" t="s">
        <v>33091</v>
      </c>
    </row>
    <row r="78" spans="1:4" x14ac:dyDescent="0.25">
      <c r="A78">
        <v>4741</v>
      </c>
      <c r="B78" t="s">
        <v>33157</v>
      </c>
      <c r="C78" t="s">
        <v>33158</v>
      </c>
      <c r="D78" t="s">
        <v>33091</v>
      </c>
    </row>
    <row r="79" spans="1:4" x14ac:dyDescent="0.25">
      <c r="A79">
        <v>4740</v>
      </c>
      <c r="B79" t="s">
        <v>33159</v>
      </c>
      <c r="C79" t="s">
        <v>33160</v>
      </c>
      <c r="D79" t="s">
        <v>33091</v>
      </c>
    </row>
    <row r="80" spans="1:4" x14ac:dyDescent="0.25">
      <c r="A80">
        <v>4739</v>
      </c>
      <c r="B80" t="s">
        <v>33161</v>
      </c>
      <c r="C80" t="s">
        <v>33162</v>
      </c>
      <c r="D80" t="s">
        <v>33091</v>
      </c>
    </row>
    <row r="81" spans="1:4" x14ac:dyDescent="0.25">
      <c r="A81">
        <v>4738</v>
      </c>
      <c r="B81" t="s">
        <v>33163</v>
      </c>
      <c r="C81" t="s">
        <v>33164</v>
      </c>
      <c r="D81" t="s">
        <v>33091</v>
      </c>
    </row>
    <row r="82" spans="1:4" x14ac:dyDescent="0.25">
      <c r="A82">
        <v>4737</v>
      </c>
      <c r="B82" t="s">
        <v>33165</v>
      </c>
      <c r="C82" t="s">
        <v>33166</v>
      </c>
      <c r="D82" t="s">
        <v>33091</v>
      </c>
    </row>
    <row r="83" spans="1:4" x14ac:dyDescent="0.25">
      <c r="A83">
        <v>4736</v>
      </c>
      <c r="B83" t="s">
        <v>33167</v>
      </c>
      <c r="C83" t="s">
        <v>33168</v>
      </c>
      <c r="D83" t="s">
        <v>33091</v>
      </c>
    </row>
    <row r="84" spans="1:4" x14ac:dyDescent="0.25">
      <c r="A84">
        <v>4735</v>
      </c>
      <c r="B84" t="s">
        <v>33169</v>
      </c>
      <c r="C84" t="s">
        <v>33170</v>
      </c>
      <c r="D84" t="s">
        <v>33091</v>
      </c>
    </row>
    <row r="85" spans="1:4" x14ac:dyDescent="0.25">
      <c r="A85">
        <v>4734</v>
      </c>
      <c r="B85" t="s">
        <v>33171</v>
      </c>
      <c r="C85" t="s">
        <v>33172</v>
      </c>
      <c r="D85" t="s">
        <v>33091</v>
      </c>
    </row>
    <row r="86" spans="1:4" x14ac:dyDescent="0.25">
      <c r="A86">
        <v>4733</v>
      </c>
      <c r="B86" t="s">
        <v>33173</v>
      </c>
      <c r="C86" t="s">
        <v>33174</v>
      </c>
      <c r="D86" t="s">
        <v>33091</v>
      </c>
    </row>
    <row r="87" spans="1:4" x14ac:dyDescent="0.25">
      <c r="A87">
        <v>4732</v>
      </c>
      <c r="B87" t="s">
        <v>33175</v>
      </c>
      <c r="C87" t="s">
        <v>33176</v>
      </c>
      <c r="D87" t="s">
        <v>33091</v>
      </c>
    </row>
    <row r="88" spans="1:4" x14ac:dyDescent="0.25">
      <c r="A88">
        <v>4731</v>
      </c>
      <c r="B88" t="s">
        <v>33177</v>
      </c>
      <c r="C88" t="s">
        <v>33178</v>
      </c>
      <c r="D88" t="s">
        <v>33091</v>
      </c>
    </row>
    <row r="89" spans="1:4" x14ac:dyDescent="0.25">
      <c r="A89">
        <v>4730</v>
      </c>
      <c r="B89" t="s">
        <v>33179</v>
      </c>
      <c r="C89" t="s">
        <v>33180</v>
      </c>
      <c r="D89" t="s">
        <v>33091</v>
      </c>
    </row>
    <row r="90" spans="1:4" x14ac:dyDescent="0.25">
      <c r="A90">
        <v>4729</v>
      </c>
      <c r="B90" t="s">
        <v>33181</v>
      </c>
      <c r="C90" t="s">
        <v>33182</v>
      </c>
      <c r="D90" t="s">
        <v>33091</v>
      </c>
    </row>
    <row r="91" spans="1:4" x14ac:dyDescent="0.25">
      <c r="A91">
        <v>4728</v>
      </c>
      <c r="B91" t="s">
        <v>32374</v>
      </c>
      <c r="C91" t="s">
        <v>33183</v>
      </c>
      <c r="D91" t="s">
        <v>33091</v>
      </c>
    </row>
    <row r="92" spans="1:4" x14ac:dyDescent="0.25">
      <c r="A92">
        <v>4727</v>
      </c>
      <c r="B92" t="s">
        <v>33184</v>
      </c>
      <c r="C92" t="s">
        <v>1758</v>
      </c>
      <c r="D92" t="s">
        <v>33185</v>
      </c>
    </row>
    <row r="93" spans="1:4" x14ac:dyDescent="0.25">
      <c r="A93">
        <v>4726</v>
      </c>
      <c r="B93" t="s">
        <v>2316</v>
      </c>
      <c r="C93" t="s">
        <v>33186</v>
      </c>
      <c r="D93" t="s">
        <v>33185</v>
      </c>
    </row>
    <row r="94" spans="1:4" x14ac:dyDescent="0.25">
      <c r="A94">
        <v>4725</v>
      </c>
      <c r="B94" t="s">
        <v>2318</v>
      </c>
      <c r="C94" t="s">
        <v>33187</v>
      </c>
      <c r="D94" t="s">
        <v>33185</v>
      </c>
    </row>
    <row r="95" spans="1:4" x14ac:dyDescent="0.25">
      <c r="A95">
        <v>4724</v>
      </c>
      <c r="B95" t="s">
        <v>7753</v>
      </c>
      <c r="C95" t="s">
        <v>7752</v>
      </c>
      <c r="D95" t="s">
        <v>33185</v>
      </c>
    </row>
    <row r="96" spans="1:4" x14ac:dyDescent="0.25">
      <c r="A96">
        <v>4723</v>
      </c>
      <c r="B96" t="s">
        <v>3835</v>
      </c>
      <c r="C96" t="s">
        <v>3834</v>
      </c>
      <c r="D96" t="s">
        <v>33185</v>
      </c>
    </row>
    <row r="97" spans="1:4" x14ac:dyDescent="0.25">
      <c r="A97">
        <v>4722</v>
      </c>
      <c r="B97" t="s">
        <v>3825</v>
      </c>
      <c r="C97" t="s">
        <v>3824</v>
      </c>
      <c r="D97" t="s">
        <v>33185</v>
      </c>
    </row>
    <row r="98" spans="1:4" x14ac:dyDescent="0.25">
      <c r="A98">
        <v>4721</v>
      </c>
      <c r="B98" t="s">
        <v>3889</v>
      </c>
      <c r="C98" t="s">
        <v>3888</v>
      </c>
      <c r="D98" t="s">
        <v>33185</v>
      </c>
    </row>
    <row r="99" spans="1:4" x14ac:dyDescent="0.25">
      <c r="A99">
        <v>4720</v>
      </c>
      <c r="B99" t="s">
        <v>6896</v>
      </c>
      <c r="C99" t="s">
        <v>33188</v>
      </c>
      <c r="D99" t="s">
        <v>33185</v>
      </c>
    </row>
    <row r="100" spans="1:4" x14ac:dyDescent="0.25">
      <c r="A100">
        <v>4719</v>
      </c>
      <c r="B100" t="s">
        <v>7432</v>
      </c>
      <c r="C100" t="s">
        <v>7431</v>
      </c>
      <c r="D100" t="s">
        <v>33185</v>
      </c>
    </row>
    <row r="101" spans="1:4" x14ac:dyDescent="0.25">
      <c r="A101">
        <v>4718</v>
      </c>
      <c r="B101" t="s">
        <v>4649</v>
      </c>
      <c r="C101" t="s">
        <v>33189</v>
      </c>
      <c r="D101" t="s">
        <v>33185</v>
      </c>
    </row>
    <row r="102" spans="1:4" x14ac:dyDescent="0.25">
      <c r="A102">
        <v>4717</v>
      </c>
      <c r="B102" t="s">
        <v>33020</v>
      </c>
      <c r="C102" t="s">
        <v>7474</v>
      </c>
      <c r="D102" t="s">
        <v>33185</v>
      </c>
    </row>
    <row r="103" spans="1:4" x14ac:dyDescent="0.25">
      <c r="A103">
        <v>4716</v>
      </c>
      <c r="B103" t="s">
        <v>456</v>
      </c>
      <c r="C103" t="s">
        <v>33190</v>
      </c>
      <c r="D103" t="s">
        <v>33185</v>
      </c>
    </row>
    <row r="104" spans="1:4" x14ac:dyDescent="0.25">
      <c r="A104">
        <v>4715</v>
      </c>
      <c r="B104" t="s">
        <v>2550</v>
      </c>
      <c r="C104" t="s">
        <v>33191</v>
      </c>
      <c r="D104" t="s">
        <v>33185</v>
      </c>
    </row>
    <row r="105" spans="1:4" x14ac:dyDescent="0.25">
      <c r="A105">
        <v>4714</v>
      </c>
      <c r="B105" t="s">
        <v>2820</v>
      </c>
      <c r="C105" t="s">
        <v>2819</v>
      </c>
      <c r="D105" t="s">
        <v>33185</v>
      </c>
    </row>
    <row r="106" spans="1:4" x14ac:dyDescent="0.25">
      <c r="A106">
        <v>4713</v>
      </c>
      <c r="B106" t="s">
        <v>7452</v>
      </c>
      <c r="C106" t="s">
        <v>7451</v>
      </c>
      <c r="D106" t="s">
        <v>33185</v>
      </c>
    </row>
    <row r="107" spans="1:4" x14ac:dyDescent="0.25">
      <c r="A107">
        <v>4712</v>
      </c>
      <c r="B107" t="s">
        <v>468</v>
      </c>
      <c r="C107" t="s">
        <v>467</v>
      </c>
      <c r="D107" t="s">
        <v>33185</v>
      </c>
    </row>
    <row r="108" spans="1:4" x14ac:dyDescent="0.25">
      <c r="A108">
        <v>4711</v>
      </c>
      <c r="B108" t="s">
        <v>33192</v>
      </c>
      <c r="C108" t="s">
        <v>33193</v>
      </c>
      <c r="D108" t="s">
        <v>33185</v>
      </c>
    </row>
    <row r="109" spans="1:4" x14ac:dyDescent="0.25">
      <c r="A109">
        <v>4710</v>
      </c>
      <c r="B109" t="s">
        <v>7657</v>
      </c>
      <c r="C109" t="s">
        <v>7656</v>
      </c>
      <c r="D109" t="s">
        <v>33185</v>
      </c>
    </row>
    <row r="110" spans="1:4" x14ac:dyDescent="0.25">
      <c r="A110">
        <v>4708</v>
      </c>
      <c r="B110" t="s">
        <v>2189</v>
      </c>
      <c r="C110" t="s">
        <v>2188</v>
      </c>
      <c r="D110" t="s">
        <v>33185</v>
      </c>
    </row>
    <row r="111" spans="1:4" x14ac:dyDescent="0.25">
      <c r="A111">
        <v>4707</v>
      </c>
      <c r="B111" t="s">
        <v>5419</v>
      </c>
      <c r="C111" t="s">
        <v>5418</v>
      </c>
      <c r="D111" t="s">
        <v>33185</v>
      </c>
    </row>
    <row r="112" spans="1:4" x14ac:dyDescent="0.25">
      <c r="A112">
        <v>4706</v>
      </c>
      <c r="B112" t="s">
        <v>2024</v>
      </c>
      <c r="C112" t="s">
        <v>2023</v>
      </c>
      <c r="D112" t="s">
        <v>33185</v>
      </c>
    </row>
    <row r="113" spans="1:4" x14ac:dyDescent="0.25">
      <c r="A113">
        <v>4705</v>
      </c>
      <c r="B113" t="s">
        <v>33194</v>
      </c>
      <c r="C113" t="s">
        <v>33195</v>
      </c>
      <c r="D113" t="s">
        <v>33185</v>
      </c>
    </row>
    <row r="114" spans="1:4" x14ac:dyDescent="0.25">
      <c r="A114">
        <v>4704</v>
      </c>
      <c r="B114" t="s">
        <v>5618</v>
      </c>
      <c r="C114" t="s">
        <v>5617</v>
      </c>
      <c r="D114" t="s">
        <v>33185</v>
      </c>
    </row>
    <row r="115" spans="1:4" x14ac:dyDescent="0.25">
      <c r="A115">
        <v>4703</v>
      </c>
      <c r="B115" t="s">
        <v>1627</v>
      </c>
      <c r="C115" t="s">
        <v>1626</v>
      </c>
      <c r="D115" t="s">
        <v>33185</v>
      </c>
    </row>
    <row r="116" spans="1:4" x14ac:dyDescent="0.25">
      <c r="A116">
        <v>4702</v>
      </c>
      <c r="B116" t="s">
        <v>33196</v>
      </c>
      <c r="C116" t="s">
        <v>2272</v>
      </c>
      <c r="D116" t="s">
        <v>33185</v>
      </c>
    </row>
    <row r="117" spans="1:4" x14ac:dyDescent="0.25">
      <c r="A117">
        <v>4701</v>
      </c>
      <c r="B117" t="s">
        <v>663</v>
      </c>
      <c r="C117" t="s">
        <v>662</v>
      </c>
      <c r="D117" t="s">
        <v>33185</v>
      </c>
    </row>
    <row r="118" spans="1:4" x14ac:dyDescent="0.25">
      <c r="A118">
        <v>4700</v>
      </c>
      <c r="B118" t="s">
        <v>7727</v>
      </c>
      <c r="C118" t="s">
        <v>7726</v>
      </c>
      <c r="D118" t="s">
        <v>33185</v>
      </c>
    </row>
    <row r="119" spans="1:4" x14ac:dyDescent="0.25">
      <c r="A119">
        <v>4699</v>
      </c>
      <c r="B119" t="s">
        <v>3095</v>
      </c>
      <c r="C119" t="s">
        <v>3094</v>
      </c>
      <c r="D119" t="s">
        <v>33185</v>
      </c>
    </row>
    <row r="120" spans="1:4" x14ac:dyDescent="0.25">
      <c r="A120">
        <v>4698</v>
      </c>
      <c r="B120" t="s">
        <v>4681</v>
      </c>
      <c r="C120" t="s">
        <v>4680</v>
      </c>
      <c r="D120" t="s">
        <v>33185</v>
      </c>
    </row>
    <row r="121" spans="1:4" x14ac:dyDescent="0.25">
      <c r="A121">
        <v>4697</v>
      </c>
      <c r="B121" t="s">
        <v>5002</v>
      </c>
      <c r="C121" t="s">
        <v>5001</v>
      </c>
      <c r="D121" t="s">
        <v>33185</v>
      </c>
    </row>
    <row r="122" spans="1:4" x14ac:dyDescent="0.25">
      <c r="A122">
        <v>4696</v>
      </c>
      <c r="B122" t="s">
        <v>4966</v>
      </c>
      <c r="C122" t="s">
        <v>4965</v>
      </c>
      <c r="D122" t="s">
        <v>33185</v>
      </c>
    </row>
    <row r="123" spans="1:4" x14ac:dyDescent="0.25">
      <c r="A123">
        <v>4695</v>
      </c>
      <c r="B123" t="s">
        <v>2665</v>
      </c>
      <c r="C123" t="s">
        <v>2664</v>
      </c>
      <c r="D123" t="s">
        <v>33185</v>
      </c>
    </row>
    <row r="124" spans="1:4" x14ac:dyDescent="0.25">
      <c r="A124">
        <v>4694</v>
      </c>
      <c r="B124" t="s">
        <v>6133</v>
      </c>
      <c r="C124" t="s">
        <v>6132</v>
      </c>
      <c r="D124" t="s">
        <v>33185</v>
      </c>
    </row>
    <row r="125" spans="1:4" x14ac:dyDescent="0.25">
      <c r="A125">
        <v>4693</v>
      </c>
      <c r="B125" t="s">
        <v>33197</v>
      </c>
      <c r="C125" t="s">
        <v>1937</v>
      </c>
      <c r="D125" t="s">
        <v>33185</v>
      </c>
    </row>
    <row r="126" spans="1:4" x14ac:dyDescent="0.25">
      <c r="A126">
        <v>4692</v>
      </c>
      <c r="B126" t="s">
        <v>4731</v>
      </c>
      <c r="C126" t="s">
        <v>4730</v>
      </c>
      <c r="D126" t="s">
        <v>33185</v>
      </c>
    </row>
    <row r="127" spans="1:4" x14ac:dyDescent="0.25">
      <c r="A127">
        <v>4691</v>
      </c>
      <c r="B127" t="s">
        <v>33198</v>
      </c>
      <c r="C127" t="s">
        <v>8115</v>
      </c>
      <c r="D127" t="s">
        <v>33185</v>
      </c>
    </row>
    <row r="128" spans="1:4" x14ac:dyDescent="0.25">
      <c r="A128">
        <v>4690</v>
      </c>
      <c r="B128" t="s">
        <v>3730</v>
      </c>
      <c r="C128" t="s">
        <v>3729</v>
      </c>
      <c r="D128" t="s">
        <v>33185</v>
      </c>
    </row>
    <row r="129" spans="1:4" x14ac:dyDescent="0.25">
      <c r="A129">
        <v>4689</v>
      </c>
      <c r="B129" t="s">
        <v>1582</v>
      </c>
      <c r="C129" t="s">
        <v>1581</v>
      </c>
      <c r="D129" t="s">
        <v>33185</v>
      </c>
    </row>
    <row r="130" spans="1:4" x14ac:dyDescent="0.25">
      <c r="A130">
        <v>4688</v>
      </c>
      <c r="B130" t="s">
        <v>2418</v>
      </c>
      <c r="C130" t="s">
        <v>2417</v>
      </c>
      <c r="D130" t="s">
        <v>33185</v>
      </c>
    </row>
    <row r="131" spans="1:4" x14ac:dyDescent="0.25">
      <c r="A131">
        <v>4687</v>
      </c>
      <c r="B131" t="s">
        <v>3863</v>
      </c>
      <c r="C131" t="s">
        <v>33199</v>
      </c>
      <c r="D131" t="s">
        <v>33185</v>
      </c>
    </row>
    <row r="132" spans="1:4" x14ac:dyDescent="0.25">
      <c r="A132">
        <v>4686</v>
      </c>
      <c r="B132" t="s">
        <v>5339</v>
      </c>
      <c r="C132" t="s">
        <v>33200</v>
      </c>
      <c r="D132" t="s">
        <v>33185</v>
      </c>
    </row>
    <row r="133" spans="1:4" x14ac:dyDescent="0.25">
      <c r="A133">
        <v>4685</v>
      </c>
      <c r="B133" t="s">
        <v>5939</v>
      </c>
      <c r="C133" t="s">
        <v>33201</v>
      </c>
      <c r="D133" t="s">
        <v>33185</v>
      </c>
    </row>
    <row r="134" spans="1:4" x14ac:dyDescent="0.25">
      <c r="A134">
        <v>4684</v>
      </c>
      <c r="B134" t="s">
        <v>7333</v>
      </c>
      <c r="C134" t="s">
        <v>7332</v>
      </c>
      <c r="D134" t="s">
        <v>33185</v>
      </c>
    </row>
    <row r="135" spans="1:4" x14ac:dyDescent="0.25">
      <c r="A135">
        <v>4683</v>
      </c>
      <c r="B135" t="s">
        <v>4953</v>
      </c>
      <c r="C135" t="s">
        <v>4952</v>
      </c>
      <c r="D135" t="s">
        <v>33185</v>
      </c>
    </row>
    <row r="136" spans="1:4" x14ac:dyDescent="0.25">
      <c r="A136">
        <v>4682</v>
      </c>
      <c r="B136" t="s">
        <v>5824</v>
      </c>
      <c r="C136" t="s">
        <v>5823</v>
      </c>
      <c r="D136" t="s">
        <v>33185</v>
      </c>
    </row>
    <row r="137" spans="1:4" x14ac:dyDescent="0.25">
      <c r="A137">
        <v>4681</v>
      </c>
      <c r="B137" t="s">
        <v>7006</v>
      </c>
      <c r="C137" t="s">
        <v>7005</v>
      </c>
      <c r="D137" t="s">
        <v>33185</v>
      </c>
    </row>
    <row r="138" spans="1:4" x14ac:dyDescent="0.25">
      <c r="A138">
        <v>4680</v>
      </c>
      <c r="B138" t="s">
        <v>4161</v>
      </c>
      <c r="C138" t="s">
        <v>4160</v>
      </c>
      <c r="D138" t="s">
        <v>33185</v>
      </c>
    </row>
    <row r="139" spans="1:4" x14ac:dyDescent="0.25">
      <c r="A139">
        <v>4679</v>
      </c>
      <c r="B139" t="s">
        <v>33202</v>
      </c>
      <c r="C139" t="s">
        <v>33203</v>
      </c>
      <c r="D139" t="s">
        <v>33185</v>
      </c>
    </row>
    <row r="140" spans="1:4" x14ac:dyDescent="0.25">
      <c r="A140">
        <v>4678</v>
      </c>
      <c r="B140" t="s">
        <v>4933</v>
      </c>
      <c r="C140" t="s">
        <v>4932</v>
      </c>
      <c r="D140" t="s">
        <v>33185</v>
      </c>
    </row>
    <row r="141" spans="1:4" x14ac:dyDescent="0.25">
      <c r="A141">
        <v>4677</v>
      </c>
      <c r="B141" t="s">
        <v>5307</v>
      </c>
      <c r="C141" t="s">
        <v>33204</v>
      </c>
      <c r="D141" t="s">
        <v>33185</v>
      </c>
    </row>
    <row r="142" spans="1:4" x14ac:dyDescent="0.25">
      <c r="A142">
        <v>4676</v>
      </c>
      <c r="B142" t="s">
        <v>3191</v>
      </c>
      <c r="C142" t="s">
        <v>33205</v>
      </c>
      <c r="D142" t="s">
        <v>33185</v>
      </c>
    </row>
    <row r="143" spans="1:4" x14ac:dyDescent="0.25">
      <c r="A143">
        <v>4675</v>
      </c>
      <c r="B143" t="s">
        <v>4117</v>
      </c>
      <c r="C143" t="s">
        <v>4116</v>
      </c>
      <c r="D143" t="s">
        <v>33185</v>
      </c>
    </row>
    <row r="144" spans="1:4" x14ac:dyDescent="0.25">
      <c r="A144">
        <v>4674</v>
      </c>
      <c r="B144" t="s">
        <v>7797</v>
      </c>
      <c r="C144" t="s">
        <v>7796</v>
      </c>
      <c r="D144" t="s">
        <v>33185</v>
      </c>
    </row>
    <row r="145" spans="1:4" x14ac:dyDescent="0.25">
      <c r="A145">
        <v>4673</v>
      </c>
      <c r="B145" t="s">
        <v>3541</v>
      </c>
      <c r="C145" t="s">
        <v>3540</v>
      </c>
      <c r="D145" t="s">
        <v>33185</v>
      </c>
    </row>
    <row r="146" spans="1:4" x14ac:dyDescent="0.25">
      <c r="A146">
        <v>4672</v>
      </c>
      <c r="B146" t="s">
        <v>7935</v>
      </c>
      <c r="C146" t="s">
        <v>7934</v>
      </c>
      <c r="D146" t="s">
        <v>33185</v>
      </c>
    </row>
    <row r="147" spans="1:4" x14ac:dyDescent="0.25">
      <c r="A147">
        <v>4671</v>
      </c>
      <c r="B147" t="s">
        <v>5890</v>
      </c>
      <c r="C147" t="s">
        <v>5889</v>
      </c>
      <c r="D147" t="s">
        <v>33185</v>
      </c>
    </row>
    <row r="148" spans="1:4" x14ac:dyDescent="0.25">
      <c r="A148">
        <v>4670</v>
      </c>
      <c r="B148" t="s">
        <v>6662</v>
      </c>
      <c r="C148" t="s">
        <v>6661</v>
      </c>
      <c r="D148" t="s">
        <v>33185</v>
      </c>
    </row>
    <row r="149" spans="1:4" x14ac:dyDescent="0.25">
      <c r="A149">
        <v>4669</v>
      </c>
      <c r="B149" t="s">
        <v>659</v>
      </c>
      <c r="C149" t="s">
        <v>33206</v>
      </c>
      <c r="D149" t="s">
        <v>33185</v>
      </c>
    </row>
    <row r="150" spans="1:4" x14ac:dyDescent="0.25">
      <c r="A150">
        <v>4668</v>
      </c>
      <c r="B150" t="s">
        <v>33207</v>
      </c>
      <c r="C150" t="s">
        <v>33208</v>
      </c>
      <c r="D150" t="s">
        <v>33185</v>
      </c>
    </row>
    <row r="151" spans="1:4" x14ac:dyDescent="0.25">
      <c r="A151">
        <v>4667</v>
      </c>
      <c r="B151" t="s">
        <v>33209</v>
      </c>
      <c r="C151" t="s">
        <v>2668</v>
      </c>
      <c r="D151" t="s">
        <v>33185</v>
      </c>
    </row>
    <row r="152" spans="1:4" x14ac:dyDescent="0.25">
      <c r="A152">
        <v>4666</v>
      </c>
      <c r="B152" t="s">
        <v>8362</v>
      </c>
      <c r="C152" t="s">
        <v>459</v>
      </c>
      <c r="D152" t="s">
        <v>33210</v>
      </c>
    </row>
    <row r="153" spans="1:4" x14ac:dyDescent="0.25">
      <c r="A153">
        <v>4665</v>
      </c>
      <c r="B153" t="s">
        <v>3833</v>
      </c>
      <c r="C153" t="s">
        <v>3832</v>
      </c>
      <c r="D153" t="s">
        <v>33210</v>
      </c>
    </row>
    <row r="154" spans="1:4" x14ac:dyDescent="0.25">
      <c r="A154">
        <v>4664</v>
      </c>
      <c r="B154" t="s">
        <v>2135</v>
      </c>
      <c r="C154" t="s">
        <v>2134</v>
      </c>
      <c r="D154" t="s">
        <v>33210</v>
      </c>
    </row>
    <row r="155" spans="1:4" x14ac:dyDescent="0.25">
      <c r="A155">
        <v>4663</v>
      </c>
      <c r="B155" t="s">
        <v>1096</v>
      </c>
      <c r="C155" t="s">
        <v>1095</v>
      </c>
      <c r="D155" t="s">
        <v>33210</v>
      </c>
    </row>
    <row r="156" spans="1:4" x14ac:dyDescent="0.25">
      <c r="A156">
        <v>4662</v>
      </c>
      <c r="B156" t="s">
        <v>7609</v>
      </c>
      <c r="C156" t="s">
        <v>7608</v>
      </c>
      <c r="D156" t="s">
        <v>33210</v>
      </c>
    </row>
    <row r="157" spans="1:4" x14ac:dyDescent="0.25">
      <c r="A157">
        <v>4661</v>
      </c>
      <c r="B157" t="s">
        <v>33211</v>
      </c>
      <c r="C157" t="s">
        <v>3820</v>
      </c>
      <c r="D157" t="s">
        <v>33210</v>
      </c>
    </row>
    <row r="158" spans="1:4" x14ac:dyDescent="0.25">
      <c r="A158">
        <v>4660</v>
      </c>
      <c r="B158" t="s">
        <v>3823</v>
      </c>
      <c r="C158" t="s">
        <v>3822</v>
      </c>
      <c r="D158" t="s">
        <v>33210</v>
      </c>
    </row>
    <row r="159" spans="1:4" x14ac:dyDescent="0.25">
      <c r="A159">
        <v>4659</v>
      </c>
      <c r="B159" t="s">
        <v>33212</v>
      </c>
      <c r="C159" t="s">
        <v>2535</v>
      </c>
      <c r="D159" t="s">
        <v>33210</v>
      </c>
    </row>
    <row r="160" spans="1:4" x14ac:dyDescent="0.25">
      <c r="A160">
        <v>4658</v>
      </c>
      <c r="B160" t="s">
        <v>2540</v>
      </c>
      <c r="C160" t="s">
        <v>2539</v>
      </c>
      <c r="D160" t="s">
        <v>33210</v>
      </c>
    </row>
    <row r="161" spans="1:4" x14ac:dyDescent="0.25">
      <c r="A161">
        <v>4657</v>
      </c>
      <c r="B161" t="s">
        <v>2542</v>
      </c>
      <c r="C161" t="s">
        <v>2541</v>
      </c>
      <c r="D161" t="s">
        <v>33210</v>
      </c>
    </row>
    <row r="162" spans="1:4" x14ac:dyDescent="0.25">
      <c r="A162">
        <v>4656</v>
      </c>
      <c r="B162" t="s">
        <v>4464</v>
      </c>
      <c r="C162" t="s">
        <v>4463</v>
      </c>
      <c r="D162" t="s">
        <v>33210</v>
      </c>
    </row>
    <row r="163" spans="1:4" x14ac:dyDescent="0.25">
      <c r="A163">
        <v>4655</v>
      </c>
      <c r="B163" t="s">
        <v>33213</v>
      </c>
      <c r="C163" t="s">
        <v>2491</v>
      </c>
      <c r="D163" t="s">
        <v>33210</v>
      </c>
    </row>
    <row r="164" spans="1:4" x14ac:dyDescent="0.25">
      <c r="A164">
        <v>4654</v>
      </c>
      <c r="B164" t="s">
        <v>5269</v>
      </c>
      <c r="C164" t="s">
        <v>5268</v>
      </c>
      <c r="D164" t="s">
        <v>33210</v>
      </c>
    </row>
    <row r="165" spans="1:4" x14ac:dyDescent="0.25">
      <c r="A165">
        <v>4653</v>
      </c>
      <c r="B165" t="s">
        <v>33214</v>
      </c>
      <c r="C165" t="s">
        <v>2719</v>
      </c>
      <c r="D165" t="s">
        <v>33210</v>
      </c>
    </row>
    <row r="166" spans="1:4" x14ac:dyDescent="0.25">
      <c r="A166">
        <v>4652</v>
      </c>
      <c r="B166" t="s">
        <v>7925</v>
      </c>
      <c r="C166" t="s">
        <v>7924</v>
      </c>
      <c r="D166" t="s">
        <v>33210</v>
      </c>
    </row>
    <row r="167" spans="1:4" x14ac:dyDescent="0.25">
      <c r="A167">
        <v>4651</v>
      </c>
      <c r="B167" t="s">
        <v>5745</v>
      </c>
      <c r="C167" t="s">
        <v>5744</v>
      </c>
      <c r="D167" t="s">
        <v>33210</v>
      </c>
    </row>
    <row r="168" spans="1:4" x14ac:dyDescent="0.25">
      <c r="A168">
        <v>4650</v>
      </c>
      <c r="B168" t="s">
        <v>4913</v>
      </c>
      <c r="C168" t="s">
        <v>4912</v>
      </c>
      <c r="D168" t="s">
        <v>33210</v>
      </c>
    </row>
    <row r="169" spans="1:4" x14ac:dyDescent="0.25">
      <c r="A169">
        <v>4649</v>
      </c>
      <c r="B169" t="s">
        <v>5437</v>
      </c>
      <c r="C169" t="s">
        <v>5436</v>
      </c>
      <c r="D169" t="s">
        <v>33210</v>
      </c>
    </row>
    <row r="170" spans="1:4" x14ac:dyDescent="0.25">
      <c r="A170">
        <v>4648</v>
      </c>
      <c r="B170" t="s">
        <v>1942</v>
      </c>
      <c r="C170" t="s">
        <v>1941</v>
      </c>
      <c r="D170" t="s">
        <v>33210</v>
      </c>
    </row>
    <row r="171" spans="1:4" x14ac:dyDescent="0.25">
      <c r="A171">
        <v>4647</v>
      </c>
      <c r="B171" t="s">
        <v>2312</v>
      </c>
      <c r="C171" t="s">
        <v>2311</v>
      </c>
      <c r="D171" t="s">
        <v>33210</v>
      </c>
    </row>
    <row r="172" spans="1:4" x14ac:dyDescent="0.25">
      <c r="A172">
        <v>4646</v>
      </c>
      <c r="B172" t="s">
        <v>7633</v>
      </c>
      <c r="C172" t="s">
        <v>7632</v>
      </c>
      <c r="D172" t="s">
        <v>33210</v>
      </c>
    </row>
    <row r="173" spans="1:4" x14ac:dyDescent="0.25">
      <c r="A173">
        <v>4645</v>
      </c>
      <c r="B173" t="s">
        <v>2401</v>
      </c>
      <c r="C173" t="s">
        <v>2400</v>
      </c>
      <c r="D173" t="s">
        <v>33210</v>
      </c>
    </row>
    <row r="174" spans="1:4" x14ac:dyDescent="0.25">
      <c r="A174">
        <v>4644</v>
      </c>
      <c r="B174" t="s">
        <v>5351</v>
      </c>
      <c r="C174" t="s">
        <v>5350</v>
      </c>
      <c r="D174" t="s">
        <v>33210</v>
      </c>
    </row>
    <row r="175" spans="1:4" x14ac:dyDescent="0.25">
      <c r="A175">
        <v>4643</v>
      </c>
      <c r="B175" t="s">
        <v>421</v>
      </c>
      <c r="C175" t="s">
        <v>420</v>
      </c>
      <c r="D175" t="s">
        <v>33210</v>
      </c>
    </row>
    <row r="176" spans="1:4" x14ac:dyDescent="0.25">
      <c r="A176">
        <v>4642</v>
      </c>
      <c r="B176" t="s">
        <v>7637</v>
      </c>
      <c r="C176" t="s">
        <v>7636</v>
      </c>
      <c r="D176" t="s">
        <v>33210</v>
      </c>
    </row>
    <row r="177" spans="1:4" x14ac:dyDescent="0.25">
      <c r="A177">
        <v>4641</v>
      </c>
      <c r="B177" t="s">
        <v>6189</v>
      </c>
      <c r="C177" t="s">
        <v>6188</v>
      </c>
      <c r="D177" t="s">
        <v>33210</v>
      </c>
    </row>
    <row r="178" spans="1:4" x14ac:dyDescent="0.25">
      <c r="A178">
        <v>4640</v>
      </c>
      <c r="B178" t="s">
        <v>4781</v>
      </c>
      <c r="C178" t="s">
        <v>4780</v>
      </c>
      <c r="D178" t="s">
        <v>33210</v>
      </c>
    </row>
    <row r="179" spans="1:4" x14ac:dyDescent="0.25">
      <c r="A179">
        <v>4639</v>
      </c>
      <c r="B179" t="s">
        <v>4779</v>
      </c>
      <c r="C179" t="s">
        <v>4778</v>
      </c>
      <c r="D179" t="s">
        <v>33210</v>
      </c>
    </row>
    <row r="180" spans="1:4" x14ac:dyDescent="0.25">
      <c r="A180">
        <v>4638</v>
      </c>
      <c r="B180" t="s">
        <v>407</v>
      </c>
      <c r="C180" t="s">
        <v>406</v>
      </c>
      <c r="D180" t="s">
        <v>33210</v>
      </c>
    </row>
    <row r="181" spans="1:4" x14ac:dyDescent="0.25">
      <c r="A181">
        <v>4637</v>
      </c>
      <c r="B181" t="s">
        <v>403</v>
      </c>
      <c r="C181" t="s">
        <v>402</v>
      </c>
      <c r="D181" t="s">
        <v>33210</v>
      </c>
    </row>
    <row r="182" spans="1:4" x14ac:dyDescent="0.25">
      <c r="A182">
        <v>4636</v>
      </c>
      <c r="B182" t="s">
        <v>405</v>
      </c>
      <c r="C182" t="s">
        <v>404</v>
      </c>
      <c r="D182" t="s">
        <v>33210</v>
      </c>
    </row>
    <row r="183" spans="1:4" x14ac:dyDescent="0.25">
      <c r="A183">
        <v>4635</v>
      </c>
      <c r="B183" t="s">
        <v>4011</v>
      </c>
      <c r="C183" t="s">
        <v>4010</v>
      </c>
      <c r="D183" t="s">
        <v>33210</v>
      </c>
    </row>
    <row r="184" spans="1:4" x14ac:dyDescent="0.25">
      <c r="A184">
        <v>4634</v>
      </c>
      <c r="B184" t="s">
        <v>1176</v>
      </c>
      <c r="C184" t="s">
        <v>1175</v>
      </c>
      <c r="D184" t="s">
        <v>33210</v>
      </c>
    </row>
    <row r="185" spans="1:4" x14ac:dyDescent="0.25">
      <c r="A185">
        <v>4633</v>
      </c>
      <c r="B185" t="s">
        <v>2570</v>
      </c>
      <c r="C185" t="s">
        <v>2569</v>
      </c>
      <c r="D185" t="s">
        <v>33210</v>
      </c>
    </row>
    <row r="186" spans="1:4" x14ac:dyDescent="0.25">
      <c r="A186">
        <v>4632</v>
      </c>
      <c r="B186" t="s">
        <v>2572</v>
      </c>
      <c r="C186" t="s">
        <v>2571</v>
      </c>
      <c r="D186" t="s">
        <v>33210</v>
      </c>
    </row>
    <row r="187" spans="1:4" x14ac:dyDescent="0.25">
      <c r="A187">
        <v>4631</v>
      </c>
      <c r="B187" t="s">
        <v>2863</v>
      </c>
      <c r="C187" t="s">
        <v>2862</v>
      </c>
      <c r="D187" t="s">
        <v>33210</v>
      </c>
    </row>
    <row r="188" spans="1:4" x14ac:dyDescent="0.25">
      <c r="A188">
        <v>4630</v>
      </c>
      <c r="B188" t="s">
        <v>2761</v>
      </c>
      <c r="C188" t="s">
        <v>2760</v>
      </c>
      <c r="D188" t="s">
        <v>33210</v>
      </c>
    </row>
    <row r="189" spans="1:4" x14ac:dyDescent="0.25">
      <c r="A189">
        <v>4629</v>
      </c>
      <c r="B189" t="s">
        <v>15506</v>
      </c>
      <c r="C189" t="s">
        <v>6319</v>
      </c>
      <c r="D189" t="s">
        <v>33210</v>
      </c>
    </row>
    <row r="190" spans="1:4" x14ac:dyDescent="0.25">
      <c r="A190">
        <v>4628</v>
      </c>
      <c r="B190" t="s">
        <v>4836</v>
      </c>
      <c r="C190" t="s">
        <v>4835</v>
      </c>
      <c r="D190" t="s">
        <v>33210</v>
      </c>
    </row>
    <row r="191" spans="1:4" x14ac:dyDescent="0.25">
      <c r="A191">
        <v>4627</v>
      </c>
      <c r="B191" t="s">
        <v>782</v>
      </c>
      <c r="C191" t="s">
        <v>781</v>
      </c>
      <c r="D191" t="s">
        <v>33210</v>
      </c>
    </row>
    <row r="192" spans="1:4" x14ac:dyDescent="0.25">
      <c r="A192">
        <v>4626</v>
      </c>
      <c r="B192" t="s">
        <v>989</v>
      </c>
      <c r="C192" t="s">
        <v>988</v>
      </c>
      <c r="D192" t="s">
        <v>33210</v>
      </c>
    </row>
    <row r="193" spans="1:4" x14ac:dyDescent="0.25">
      <c r="A193">
        <v>4625</v>
      </c>
      <c r="B193" t="s">
        <v>6312</v>
      </c>
      <c r="C193" t="s">
        <v>6311</v>
      </c>
      <c r="D193" t="s">
        <v>33210</v>
      </c>
    </row>
    <row r="194" spans="1:4" x14ac:dyDescent="0.25">
      <c r="A194">
        <v>4624</v>
      </c>
      <c r="B194" t="s">
        <v>4852</v>
      </c>
      <c r="C194" t="s">
        <v>4851</v>
      </c>
      <c r="D194" t="s">
        <v>33210</v>
      </c>
    </row>
    <row r="195" spans="1:4" x14ac:dyDescent="0.25">
      <c r="A195">
        <v>4623</v>
      </c>
      <c r="B195" t="s">
        <v>979</v>
      </c>
      <c r="C195" t="s">
        <v>978</v>
      </c>
      <c r="D195" t="s">
        <v>33210</v>
      </c>
    </row>
    <row r="196" spans="1:4" x14ac:dyDescent="0.25">
      <c r="A196">
        <v>4622</v>
      </c>
      <c r="B196" t="s">
        <v>6458</v>
      </c>
      <c r="C196" t="s">
        <v>6457</v>
      </c>
      <c r="D196" t="s">
        <v>33210</v>
      </c>
    </row>
    <row r="197" spans="1:4" x14ac:dyDescent="0.25">
      <c r="A197">
        <v>4621</v>
      </c>
      <c r="B197" t="s">
        <v>6339</v>
      </c>
      <c r="C197" t="s">
        <v>6338</v>
      </c>
      <c r="D197" t="s">
        <v>33210</v>
      </c>
    </row>
    <row r="198" spans="1:4" x14ac:dyDescent="0.25">
      <c r="A198">
        <v>4620</v>
      </c>
      <c r="B198" t="s">
        <v>134</v>
      </c>
      <c r="C198" t="s">
        <v>33215</v>
      </c>
      <c r="D198" t="s">
        <v>33210</v>
      </c>
    </row>
    <row r="199" spans="1:4" x14ac:dyDescent="0.25">
      <c r="A199">
        <v>4619</v>
      </c>
      <c r="B199" t="s">
        <v>6804</v>
      </c>
      <c r="C199" t="s">
        <v>6803</v>
      </c>
      <c r="D199" t="s">
        <v>33210</v>
      </c>
    </row>
    <row r="200" spans="1:4" x14ac:dyDescent="0.25">
      <c r="A200">
        <v>4618</v>
      </c>
      <c r="B200" t="s">
        <v>6307</v>
      </c>
      <c r="C200" t="s">
        <v>6306</v>
      </c>
      <c r="D200" t="s">
        <v>33210</v>
      </c>
    </row>
    <row r="201" spans="1:4" x14ac:dyDescent="0.25">
      <c r="A201">
        <v>4617</v>
      </c>
      <c r="B201" t="s">
        <v>7759</v>
      </c>
      <c r="C201" t="s">
        <v>7758</v>
      </c>
      <c r="D201" t="s">
        <v>33210</v>
      </c>
    </row>
    <row r="202" spans="1:4" x14ac:dyDescent="0.25">
      <c r="A202">
        <v>4616</v>
      </c>
      <c r="B202" t="s">
        <v>3695</v>
      </c>
      <c r="C202" t="s">
        <v>3694</v>
      </c>
      <c r="D202" t="s">
        <v>33210</v>
      </c>
    </row>
    <row r="203" spans="1:4" x14ac:dyDescent="0.25">
      <c r="A203">
        <v>4615</v>
      </c>
      <c r="B203" t="s">
        <v>1689</v>
      </c>
      <c r="C203" t="s">
        <v>1688</v>
      </c>
      <c r="D203" t="s">
        <v>33210</v>
      </c>
    </row>
    <row r="204" spans="1:4" x14ac:dyDescent="0.25">
      <c r="A204">
        <v>4614</v>
      </c>
      <c r="B204" t="s">
        <v>6802</v>
      </c>
      <c r="C204" t="s">
        <v>6801</v>
      </c>
      <c r="D204" t="s">
        <v>33210</v>
      </c>
    </row>
    <row r="205" spans="1:4" x14ac:dyDescent="0.25">
      <c r="A205">
        <v>4613</v>
      </c>
      <c r="B205" t="s">
        <v>2759</v>
      </c>
      <c r="C205" t="s">
        <v>2758</v>
      </c>
      <c r="D205" t="s">
        <v>33210</v>
      </c>
    </row>
    <row r="206" spans="1:4" x14ac:dyDescent="0.25">
      <c r="A206">
        <v>4612</v>
      </c>
      <c r="B206" t="s">
        <v>2751</v>
      </c>
      <c r="C206" t="s">
        <v>2750</v>
      </c>
      <c r="D206" t="s">
        <v>33210</v>
      </c>
    </row>
    <row r="207" spans="1:4" x14ac:dyDescent="0.25">
      <c r="A207">
        <v>4611</v>
      </c>
      <c r="B207" t="s">
        <v>4169</v>
      </c>
      <c r="C207" t="s">
        <v>4168</v>
      </c>
      <c r="D207" t="s">
        <v>33210</v>
      </c>
    </row>
    <row r="208" spans="1:4" x14ac:dyDescent="0.25">
      <c r="A208">
        <v>4610</v>
      </c>
      <c r="B208" t="s">
        <v>2791</v>
      </c>
      <c r="C208" t="s">
        <v>2790</v>
      </c>
      <c r="D208" t="s">
        <v>33210</v>
      </c>
    </row>
    <row r="209" spans="1:4" x14ac:dyDescent="0.25">
      <c r="A209">
        <v>4609</v>
      </c>
      <c r="B209" t="s">
        <v>3418</v>
      </c>
      <c r="C209" t="s">
        <v>3417</v>
      </c>
      <c r="D209" t="s">
        <v>33210</v>
      </c>
    </row>
    <row r="210" spans="1:4" x14ac:dyDescent="0.25">
      <c r="A210">
        <v>4608</v>
      </c>
      <c r="B210" t="s">
        <v>3426</v>
      </c>
      <c r="C210" t="s">
        <v>33216</v>
      </c>
      <c r="D210" t="s">
        <v>33210</v>
      </c>
    </row>
    <row r="211" spans="1:4" x14ac:dyDescent="0.25">
      <c r="A211">
        <v>4607</v>
      </c>
      <c r="B211" t="s">
        <v>3416</v>
      </c>
      <c r="C211" t="s">
        <v>3415</v>
      </c>
      <c r="D211" t="s">
        <v>33210</v>
      </c>
    </row>
    <row r="212" spans="1:4" x14ac:dyDescent="0.25">
      <c r="A212">
        <v>4606</v>
      </c>
      <c r="B212" t="s">
        <v>3123</v>
      </c>
      <c r="C212" t="s">
        <v>3122</v>
      </c>
      <c r="D212" t="s">
        <v>33210</v>
      </c>
    </row>
    <row r="213" spans="1:4" x14ac:dyDescent="0.25">
      <c r="A213">
        <v>4605</v>
      </c>
      <c r="B213" t="s">
        <v>7743</v>
      </c>
      <c r="C213" t="s">
        <v>7742</v>
      </c>
      <c r="D213" t="s">
        <v>33210</v>
      </c>
    </row>
    <row r="214" spans="1:4" x14ac:dyDescent="0.25">
      <c r="A214">
        <v>4604</v>
      </c>
      <c r="B214" t="s">
        <v>2213</v>
      </c>
      <c r="C214" t="s">
        <v>2212</v>
      </c>
      <c r="D214" t="s">
        <v>33210</v>
      </c>
    </row>
    <row r="215" spans="1:4" x14ac:dyDescent="0.25">
      <c r="A215">
        <v>4603</v>
      </c>
      <c r="B215" t="s">
        <v>5628</v>
      </c>
      <c r="C215" t="s">
        <v>5627</v>
      </c>
      <c r="D215" t="s">
        <v>33210</v>
      </c>
    </row>
    <row r="216" spans="1:4" x14ac:dyDescent="0.25">
      <c r="A216">
        <v>4602</v>
      </c>
      <c r="B216" t="s">
        <v>5658</v>
      </c>
      <c r="C216" t="s">
        <v>5657</v>
      </c>
      <c r="D216" t="s">
        <v>33210</v>
      </c>
    </row>
    <row r="217" spans="1:4" x14ac:dyDescent="0.25">
      <c r="A217">
        <v>4601</v>
      </c>
      <c r="B217" t="s">
        <v>6898</v>
      </c>
      <c r="C217" t="s">
        <v>33217</v>
      </c>
      <c r="D217" t="s">
        <v>33210</v>
      </c>
    </row>
    <row r="218" spans="1:4" x14ac:dyDescent="0.25">
      <c r="A218">
        <v>4600</v>
      </c>
      <c r="B218" t="s">
        <v>7763</v>
      </c>
      <c r="C218" t="s">
        <v>7762</v>
      </c>
      <c r="D218" t="s">
        <v>33210</v>
      </c>
    </row>
    <row r="219" spans="1:4" x14ac:dyDescent="0.25">
      <c r="A219">
        <v>4599</v>
      </c>
      <c r="B219" t="s">
        <v>4972</v>
      </c>
      <c r="C219" t="s">
        <v>4971</v>
      </c>
      <c r="D219" t="s">
        <v>33210</v>
      </c>
    </row>
    <row r="220" spans="1:4" x14ac:dyDescent="0.25">
      <c r="A220">
        <v>4598</v>
      </c>
      <c r="B220" t="s">
        <v>2793</v>
      </c>
      <c r="C220" t="s">
        <v>2792</v>
      </c>
      <c r="D220" t="s">
        <v>33210</v>
      </c>
    </row>
    <row r="221" spans="1:4" x14ac:dyDescent="0.25">
      <c r="A221">
        <v>4597</v>
      </c>
      <c r="B221" t="s">
        <v>2601</v>
      </c>
      <c r="C221" t="s">
        <v>2600</v>
      </c>
      <c r="D221" t="s">
        <v>33210</v>
      </c>
    </row>
    <row r="222" spans="1:4" x14ac:dyDescent="0.25">
      <c r="A222">
        <v>4596</v>
      </c>
      <c r="B222" t="s">
        <v>15497</v>
      </c>
      <c r="C222" t="s">
        <v>1605</v>
      </c>
      <c r="D222" t="s">
        <v>33210</v>
      </c>
    </row>
    <row r="223" spans="1:4" x14ac:dyDescent="0.25">
      <c r="A223">
        <v>4595</v>
      </c>
      <c r="B223" t="s">
        <v>3755</v>
      </c>
      <c r="C223" t="s">
        <v>33218</v>
      </c>
      <c r="D223" t="s">
        <v>33210</v>
      </c>
    </row>
    <row r="224" spans="1:4" x14ac:dyDescent="0.25">
      <c r="A224">
        <v>4594</v>
      </c>
      <c r="B224" t="s">
        <v>3837</v>
      </c>
      <c r="C224" t="s">
        <v>3836</v>
      </c>
      <c r="D224" t="s">
        <v>33210</v>
      </c>
    </row>
    <row r="225" spans="1:4" x14ac:dyDescent="0.25">
      <c r="A225">
        <v>4593</v>
      </c>
      <c r="B225" t="s">
        <v>4406</v>
      </c>
      <c r="C225" t="s">
        <v>4405</v>
      </c>
      <c r="D225" t="s">
        <v>33210</v>
      </c>
    </row>
    <row r="226" spans="1:4" x14ac:dyDescent="0.25">
      <c r="A226">
        <v>4592</v>
      </c>
      <c r="B226" t="s">
        <v>5584</v>
      </c>
      <c r="C226" t="s">
        <v>5583</v>
      </c>
      <c r="D226" t="s">
        <v>33210</v>
      </c>
    </row>
    <row r="227" spans="1:4" x14ac:dyDescent="0.25">
      <c r="A227">
        <v>4591</v>
      </c>
      <c r="B227" t="s">
        <v>2811</v>
      </c>
      <c r="C227" t="s">
        <v>2810</v>
      </c>
      <c r="D227" t="s">
        <v>33210</v>
      </c>
    </row>
    <row r="228" spans="1:4" x14ac:dyDescent="0.25">
      <c r="A228">
        <v>4590</v>
      </c>
      <c r="B228" t="s">
        <v>4723</v>
      </c>
      <c r="C228" t="s">
        <v>4722</v>
      </c>
      <c r="D228" t="s">
        <v>33210</v>
      </c>
    </row>
    <row r="229" spans="1:4" x14ac:dyDescent="0.25">
      <c r="A229">
        <v>4589</v>
      </c>
      <c r="B229" t="s">
        <v>1076</v>
      </c>
      <c r="C229" t="s">
        <v>1075</v>
      </c>
      <c r="D229" t="s">
        <v>33210</v>
      </c>
    </row>
    <row r="230" spans="1:4" x14ac:dyDescent="0.25">
      <c r="A230">
        <v>4588</v>
      </c>
      <c r="B230" t="s">
        <v>2763</v>
      </c>
      <c r="C230" t="s">
        <v>2762</v>
      </c>
      <c r="D230" t="s">
        <v>33210</v>
      </c>
    </row>
    <row r="231" spans="1:4" x14ac:dyDescent="0.25">
      <c r="A231">
        <v>4587</v>
      </c>
      <c r="B231" t="s">
        <v>4717</v>
      </c>
      <c r="C231" t="s">
        <v>4716</v>
      </c>
      <c r="D231" t="s">
        <v>33210</v>
      </c>
    </row>
    <row r="232" spans="1:4" x14ac:dyDescent="0.25">
      <c r="A232">
        <v>4586</v>
      </c>
      <c r="B232" t="s">
        <v>5084</v>
      </c>
      <c r="C232" t="s">
        <v>5083</v>
      </c>
      <c r="D232" t="s">
        <v>33210</v>
      </c>
    </row>
    <row r="233" spans="1:4" x14ac:dyDescent="0.25">
      <c r="A233">
        <v>4585</v>
      </c>
      <c r="B233" t="s">
        <v>4671</v>
      </c>
      <c r="C233" t="s">
        <v>4670</v>
      </c>
      <c r="D233" t="s">
        <v>33210</v>
      </c>
    </row>
    <row r="234" spans="1:4" x14ac:dyDescent="0.25">
      <c r="A234">
        <v>4584</v>
      </c>
      <c r="B234" t="s">
        <v>4691</v>
      </c>
      <c r="C234" t="s">
        <v>4690</v>
      </c>
      <c r="D234" t="s">
        <v>33210</v>
      </c>
    </row>
    <row r="235" spans="1:4" x14ac:dyDescent="0.25">
      <c r="A235">
        <v>4583</v>
      </c>
      <c r="B235" t="s">
        <v>4693</v>
      </c>
      <c r="C235" t="s">
        <v>4692</v>
      </c>
      <c r="D235" t="s">
        <v>33210</v>
      </c>
    </row>
    <row r="236" spans="1:4" x14ac:dyDescent="0.25">
      <c r="A236">
        <v>4582</v>
      </c>
      <c r="B236" t="s">
        <v>165</v>
      </c>
      <c r="C236" t="s">
        <v>33219</v>
      </c>
      <c r="D236" t="s">
        <v>33210</v>
      </c>
    </row>
    <row r="237" spans="1:4" x14ac:dyDescent="0.25">
      <c r="A237">
        <v>4581</v>
      </c>
      <c r="B237" t="s">
        <v>122</v>
      </c>
      <c r="C237" t="s">
        <v>33220</v>
      </c>
      <c r="D237" t="s">
        <v>33210</v>
      </c>
    </row>
    <row r="238" spans="1:4" x14ac:dyDescent="0.25">
      <c r="A238">
        <v>4580</v>
      </c>
      <c r="B238" t="s">
        <v>2192</v>
      </c>
      <c r="C238" t="s">
        <v>2191</v>
      </c>
      <c r="D238" t="s">
        <v>33210</v>
      </c>
    </row>
    <row r="239" spans="1:4" x14ac:dyDescent="0.25">
      <c r="A239">
        <v>4579</v>
      </c>
      <c r="B239" t="s">
        <v>5132</v>
      </c>
      <c r="C239" t="s">
        <v>5131</v>
      </c>
      <c r="D239" t="s">
        <v>33210</v>
      </c>
    </row>
    <row r="240" spans="1:4" x14ac:dyDescent="0.25">
      <c r="A240">
        <v>4578</v>
      </c>
      <c r="B240" t="s">
        <v>2424</v>
      </c>
      <c r="C240" t="s">
        <v>2423</v>
      </c>
      <c r="D240" t="s">
        <v>33210</v>
      </c>
    </row>
    <row r="241" spans="1:4" x14ac:dyDescent="0.25">
      <c r="A241">
        <v>4577</v>
      </c>
      <c r="B241" t="s">
        <v>33221</v>
      </c>
      <c r="C241" t="s">
        <v>5496</v>
      </c>
      <c r="D241" t="s">
        <v>33210</v>
      </c>
    </row>
    <row r="242" spans="1:4" x14ac:dyDescent="0.25">
      <c r="A242">
        <v>4576</v>
      </c>
      <c r="B242" t="s">
        <v>1019</v>
      </c>
      <c r="C242" t="s">
        <v>1018</v>
      </c>
      <c r="D242" t="s">
        <v>33210</v>
      </c>
    </row>
    <row r="243" spans="1:4" x14ac:dyDescent="0.25">
      <c r="A243">
        <v>4575</v>
      </c>
      <c r="B243" t="s">
        <v>15501</v>
      </c>
      <c r="C243" t="s">
        <v>2190</v>
      </c>
      <c r="D243" t="s">
        <v>33210</v>
      </c>
    </row>
    <row r="244" spans="1:4" x14ac:dyDescent="0.25">
      <c r="A244">
        <v>4574</v>
      </c>
      <c r="B244" t="s">
        <v>5295</v>
      </c>
      <c r="C244" t="s">
        <v>5294</v>
      </c>
      <c r="D244" t="s">
        <v>33210</v>
      </c>
    </row>
    <row r="245" spans="1:4" x14ac:dyDescent="0.25">
      <c r="A245">
        <v>4573</v>
      </c>
      <c r="B245" t="s">
        <v>5196</v>
      </c>
      <c r="C245" t="s">
        <v>5195</v>
      </c>
      <c r="D245" t="s">
        <v>33210</v>
      </c>
    </row>
    <row r="246" spans="1:4" x14ac:dyDescent="0.25">
      <c r="A246">
        <v>4572</v>
      </c>
      <c r="B246" t="s">
        <v>2724</v>
      </c>
      <c r="C246" t="s">
        <v>2723</v>
      </c>
      <c r="D246" t="s">
        <v>33210</v>
      </c>
    </row>
    <row r="247" spans="1:4" x14ac:dyDescent="0.25">
      <c r="A247">
        <v>4571</v>
      </c>
      <c r="B247" t="s">
        <v>1174</v>
      </c>
      <c r="C247" t="s">
        <v>1173</v>
      </c>
      <c r="D247" t="s">
        <v>33210</v>
      </c>
    </row>
    <row r="248" spans="1:4" x14ac:dyDescent="0.25">
      <c r="A248">
        <v>4570</v>
      </c>
      <c r="B248" t="s">
        <v>6049</v>
      </c>
      <c r="C248" t="s">
        <v>6048</v>
      </c>
      <c r="D248" t="s">
        <v>33210</v>
      </c>
    </row>
    <row r="249" spans="1:4" x14ac:dyDescent="0.25">
      <c r="A249">
        <v>4569</v>
      </c>
      <c r="B249" t="s">
        <v>5389</v>
      </c>
      <c r="C249" t="s">
        <v>5388</v>
      </c>
      <c r="D249" t="s">
        <v>33210</v>
      </c>
    </row>
    <row r="250" spans="1:4" x14ac:dyDescent="0.25">
      <c r="A250">
        <v>4568</v>
      </c>
      <c r="B250" t="s">
        <v>5150</v>
      </c>
      <c r="C250" t="s">
        <v>5149</v>
      </c>
      <c r="D250" t="s">
        <v>33210</v>
      </c>
    </row>
    <row r="251" spans="1:4" x14ac:dyDescent="0.25">
      <c r="A251">
        <v>4567</v>
      </c>
      <c r="B251" t="s">
        <v>5148</v>
      </c>
      <c r="C251" t="s">
        <v>5147</v>
      </c>
      <c r="D251" t="s">
        <v>33210</v>
      </c>
    </row>
    <row r="252" spans="1:4" x14ac:dyDescent="0.25">
      <c r="A252">
        <v>4566</v>
      </c>
      <c r="B252" t="s">
        <v>5146</v>
      </c>
      <c r="C252" t="s">
        <v>5145</v>
      </c>
      <c r="D252" t="s">
        <v>33210</v>
      </c>
    </row>
    <row r="253" spans="1:4" x14ac:dyDescent="0.25">
      <c r="A253">
        <v>4565</v>
      </c>
      <c r="B253" t="s">
        <v>2859</v>
      </c>
      <c r="C253" t="s">
        <v>2858</v>
      </c>
      <c r="D253" t="s">
        <v>33210</v>
      </c>
    </row>
    <row r="254" spans="1:4" x14ac:dyDescent="0.25">
      <c r="A254">
        <v>4564</v>
      </c>
      <c r="B254" t="s">
        <v>33222</v>
      </c>
      <c r="C254" t="s">
        <v>2864</v>
      </c>
      <c r="D254" t="s">
        <v>33210</v>
      </c>
    </row>
    <row r="255" spans="1:4" x14ac:dyDescent="0.25">
      <c r="A255">
        <v>4563</v>
      </c>
      <c r="B255" t="s">
        <v>2857</v>
      </c>
      <c r="C255" t="s">
        <v>2856</v>
      </c>
      <c r="D255" t="s">
        <v>33210</v>
      </c>
    </row>
    <row r="256" spans="1:4" x14ac:dyDescent="0.25">
      <c r="A256">
        <v>4562</v>
      </c>
      <c r="B256" t="s">
        <v>2773</v>
      </c>
      <c r="C256" t="s">
        <v>2772</v>
      </c>
      <c r="D256" t="s">
        <v>33210</v>
      </c>
    </row>
    <row r="257" spans="1:4" x14ac:dyDescent="0.25">
      <c r="A257">
        <v>4561</v>
      </c>
      <c r="B257" t="s">
        <v>5443</v>
      </c>
      <c r="C257" t="s">
        <v>5442</v>
      </c>
      <c r="D257" t="s">
        <v>33210</v>
      </c>
    </row>
    <row r="258" spans="1:4" x14ac:dyDescent="0.25">
      <c r="A258">
        <v>4560</v>
      </c>
      <c r="B258" t="s">
        <v>5393</v>
      </c>
      <c r="C258" t="s">
        <v>5392</v>
      </c>
      <c r="D258" t="s">
        <v>33210</v>
      </c>
    </row>
    <row r="259" spans="1:4" x14ac:dyDescent="0.25">
      <c r="A259">
        <v>4559</v>
      </c>
      <c r="B259" t="s">
        <v>4520</v>
      </c>
      <c r="C259" t="s">
        <v>4519</v>
      </c>
      <c r="D259" t="s">
        <v>33210</v>
      </c>
    </row>
    <row r="260" spans="1:4" x14ac:dyDescent="0.25">
      <c r="A260">
        <v>4558</v>
      </c>
      <c r="B260" t="s">
        <v>33223</v>
      </c>
      <c r="C260" t="s">
        <v>33224</v>
      </c>
      <c r="D260" t="s">
        <v>33210</v>
      </c>
    </row>
    <row r="261" spans="1:4" x14ac:dyDescent="0.25">
      <c r="A261">
        <v>4557</v>
      </c>
      <c r="B261" t="s">
        <v>5656</v>
      </c>
      <c r="C261" t="s">
        <v>5655</v>
      </c>
      <c r="D261" t="s">
        <v>33210</v>
      </c>
    </row>
    <row r="262" spans="1:4" x14ac:dyDescent="0.25">
      <c r="A262">
        <v>4556</v>
      </c>
      <c r="B262" t="s">
        <v>7837</v>
      </c>
      <c r="C262" t="s">
        <v>7836</v>
      </c>
      <c r="D262" t="s">
        <v>33210</v>
      </c>
    </row>
    <row r="263" spans="1:4" x14ac:dyDescent="0.25">
      <c r="A263">
        <v>4555</v>
      </c>
      <c r="B263" t="s">
        <v>2153</v>
      </c>
      <c r="C263" t="s">
        <v>2152</v>
      </c>
      <c r="D263" t="s">
        <v>33210</v>
      </c>
    </row>
    <row r="264" spans="1:4" x14ac:dyDescent="0.25">
      <c r="A264">
        <v>4554</v>
      </c>
      <c r="B264" t="s">
        <v>5763</v>
      </c>
      <c r="C264" t="s">
        <v>5762</v>
      </c>
      <c r="D264" t="s">
        <v>33210</v>
      </c>
    </row>
    <row r="265" spans="1:4" x14ac:dyDescent="0.25">
      <c r="A265">
        <v>4553</v>
      </c>
      <c r="B265" t="s">
        <v>5765</v>
      </c>
      <c r="C265" t="s">
        <v>5764</v>
      </c>
      <c r="D265" t="s">
        <v>33210</v>
      </c>
    </row>
    <row r="266" spans="1:4" x14ac:dyDescent="0.25">
      <c r="A266">
        <v>4552</v>
      </c>
      <c r="B266" t="s">
        <v>7747</v>
      </c>
      <c r="C266" t="s">
        <v>7746</v>
      </c>
      <c r="D266" t="s">
        <v>33210</v>
      </c>
    </row>
    <row r="267" spans="1:4" x14ac:dyDescent="0.25">
      <c r="A267">
        <v>4551</v>
      </c>
      <c r="B267" t="s">
        <v>5705</v>
      </c>
      <c r="C267" t="s">
        <v>5704</v>
      </c>
      <c r="D267" t="s">
        <v>33210</v>
      </c>
    </row>
    <row r="268" spans="1:4" x14ac:dyDescent="0.25">
      <c r="A268">
        <v>4550</v>
      </c>
      <c r="B268" t="s">
        <v>5686</v>
      </c>
      <c r="C268" t="s">
        <v>33225</v>
      </c>
      <c r="D268" t="s">
        <v>33210</v>
      </c>
    </row>
    <row r="269" spans="1:4" x14ac:dyDescent="0.25">
      <c r="A269">
        <v>4549</v>
      </c>
      <c r="B269" t="s">
        <v>33226</v>
      </c>
      <c r="C269" t="s">
        <v>5782</v>
      </c>
      <c r="D269" t="s">
        <v>33210</v>
      </c>
    </row>
    <row r="270" spans="1:4" x14ac:dyDescent="0.25">
      <c r="A270">
        <v>4548</v>
      </c>
      <c r="B270" t="s">
        <v>6680</v>
      </c>
      <c r="C270" t="s">
        <v>6679</v>
      </c>
      <c r="D270" t="s">
        <v>33210</v>
      </c>
    </row>
    <row r="271" spans="1:4" x14ac:dyDescent="0.25">
      <c r="A271">
        <v>4547</v>
      </c>
      <c r="B271" t="s">
        <v>33227</v>
      </c>
      <c r="C271" t="s">
        <v>331</v>
      </c>
      <c r="D271" t="s">
        <v>33210</v>
      </c>
    </row>
    <row r="272" spans="1:4" x14ac:dyDescent="0.25">
      <c r="A272">
        <v>4546</v>
      </c>
      <c r="B272" t="s">
        <v>2663</v>
      </c>
      <c r="C272" t="s">
        <v>33228</v>
      </c>
      <c r="D272" t="s">
        <v>33210</v>
      </c>
    </row>
    <row r="273" spans="1:4" x14ac:dyDescent="0.25">
      <c r="A273">
        <v>4545</v>
      </c>
      <c r="B273" t="s">
        <v>5010</v>
      </c>
      <c r="C273" t="s">
        <v>5009</v>
      </c>
      <c r="D273" t="s">
        <v>33210</v>
      </c>
    </row>
    <row r="274" spans="1:4" x14ac:dyDescent="0.25">
      <c r="A274">
        <v>4544</v>
      </c>
      <c r="B274" t="s">
        <v>4998</v>
      </c>
      <c r="C274" t="s">
        <v>4997</v>
      </c>
      <c r="D274" t="s">
        <v>33210</v>
      </c>
    </row>
    <row r="275" spans="1:4" x14ac:dyDescent="0.25">
      <c r="A275">
        <v>4543</v>
      </c>
      <c r="B275" t="s">
        <v>4840</v>
      </c>
      <c r="C275" t="s">
        <v>4839</v>
      </c>
      <c r="D275" t="s">
        <v>33210</v>
      </c>
    </row>
    <row r="276" spans="1:4" x14ac:dyDescent="0.25">
      <c r="A276">
        <v>4542</v>
      </c>
      <c r="B276" t="s">
        <v>3163</v>
      </c>
      <c r="C276" t="s">
        <v>3162</v>
      </c>
      <c r="D276" t="s">
        <v>33210</v>
      </c>
    </row>
    <row r="277" spans="1:4" x14ac:dyDescent="0.25">
      <c r="A277">
        <v>4541</v>
      </c>
      <c r="B277" t="s">
        <v>2736</v>
      </c>
      <c r="C277" t="s">
        <v>33229</v>
      </c>
      <c r="D277" t="s">
        <v>33210</v>
      </c>
    </row>
    <row r="278" spans="1:4" x14ac:dyDescent="0.25">
      <c r="A278">
        <v>4540</v>
      </c>
      <c r="B278" t="s">
        <v>2133</v>
      </c>
      <c r="C278" t="s">
        <v>2132</v>
      </c>
      <c r="D278" t="s">
        <v>33210</v>
      </c>
    </row>
    <row r="279" spans="1:4" x14ac:dyDescent="0.25">
      <c r="A279">
        <v>4539</v>
      </c>
      <c r="B279" t="s">
        <v>3161</v>
      </c>
      <c r="C279" t="s">
        <v>3160</v>
      </c>
      <c r="D279" t="s">
        <v>33210</v>
      </c>
    </row>
    <row r="280" spans="1:4" x14ac:dyDescent="0.25">
      <c r="A280">
        <v>4538</v>
      </c>
      <c r="B280" t="s">
        <v>5004</v>
      </c>
      <c r="C280" t="s">
        <v>5003</v>
      </c>
      <c r="D280" t="s">
        <v>33210</v>
      </c>
    </row>
    <row r="281" spans="1:4" x14ac:dyDescent="0.25">
      <c r="A281">
        <v>4537</v>
      </c>
      <c r="B281" t="s">
        <v>3153</v>
      </c>
      <c r="C281" t="s">
        <v>3152</v>
      </c>
      <c r="D281" t="s">
        <v>33210</v>
      </c>
    </row>
    <row r="282" spans="1:4" x14ac:dyDescent="0.25">
      <c r="A282">
        <v>4536</v>
      </c>
      <c r="B282" t="s">
        <v>5642</v>
      </c>
      <c r="C282" t="s">
        <v>5641</v>
      </c>
      <c r="D282" t="s">
        <v>33210</v>
      </c>
    </row>
    <row r="283" spans="1:4" x14ac:dyDescent="0.25">
      <c r="A283">
        <v>4535</v>
      </c>
      <c r="B283" t="s">
        <v>7585</v>
      </c>
      <c r="C283" t="s">
        <v>7584</v>
      </c>
      <c r="D283" t="s">
        <v>33210</v>
      </c>
    </row>
    <row r="284" spans="1:4" x14ac:dyDescent="0.25">
      <c r="A284">
        <v>4534</v>
      </c>
      <c r="B284" t="s">
        <v>2814</v>
      </c>
      <c r="C284" t="s">
        <v>2813</v>
      </c>
      <c r="D284" t="s">
        <v>33210</v>
      </c>
    </row>
    <row r="285" spans="1:4" x14ac:dyDescent="0.25">
      <c r="A285">
        <v>4533</v>
      </c>
      <c r="B285" t="s">
        <v>5838</v>
      </c>
      <c r="C285" t="s">
        <v>5837</v>
      </c>
      <c r="D285" t="s">
        <v>33210</v>
      </c>
    </row>
    <row r="286" spans="1:4" x14ac:dyDescent="0.25">
      <c r="A286">
        <v>4532</v>
      </c>
      <c r="B286" t="s">
        <v>370</v>
      </c>
      <c r="C286" t="s">
        <v>369</v>
      </c>
      <c r="D286" t="s">
        <v>33210</v>
      </c>
    </row>
    <row r="287" spans="1:4" x14ac:dyDescent="0.25">
      <c r="A287">
        <v>4531</v>
      </c>
      <c r="B287" t="s">
        <v>7833</v>
      </c>
      <c r="C287" t="s">
        <v>7832</v>
      </c>
      <c r="D287" t="s">
        <v>33210</v>
      </c>
    </row>
    <row r="288" spans="1:4" x14ac:dyDescent="0.25">
      <c r="A288">
        <v>4530</v>
      </c>
      <c r="B288" t="s">
        <v>6223</v>
      </c>
      <c r="C288" t="s">
        <v>6222</v>
      </c>
      <c r="D288" t="s">
        <v>33210</v>
      </c>
    </row>
    <row r="289" spans="1:4" x14ac:dyDescent="0.25">
      <c r="A289">
        <v>4529</v>
      </c>
      <c r="B289" t="s">
        <v>7825</v>
      </c>
      <c r="C289" t="s">
        <v>7824</v>
      </c>
      <c r="D289" t="s">
        <v>33210</v>
      </c>
    </row>
    <row r="290" spans="1:4" x14ac:dyDescent="0.25">
      <c r="A290">
        <v>4528</v>
      </c>
      <c r="B290" t="s">
        <v>350</v>
      </c>
      <c r="C290" t="s">
        <v>349</v>
      </c>
      <c r="D290" t="s">
        <v>33210</v>
      </c>
    </row>
    <row r="291" spans="1:4" x14ac:dyDescent="0.25">
      <c r="A291">
        <v>4527</v>
      </c>
      <c r="B291" t="s">
        <v>346</v>
      </c>
      <c r="C291" t="s">
        <v>345</v>
      </c>
      <c r="D291" t="s">
        <v>33210</v>
      </c>
    </row>
    <row r="292" spans="1:4" x14ac:dyDescent="0.25">
      <c r="A292">
        <v>4526</v>
      </c>
      <c r="B292" t="s">
        <v>6167</v>
      </c>
      <c r="C292" t="s">
        <v>6166</v>
      </c>
      <c r="D292" t="s">
        <v>33210</v>
      </c>
    </row>
    <row r="293" spans="1:4" x14ac:dyDescent="0.25">
      <c r="A293">
        <v>4525</v>
      </c>
      <c r="B293" t="s">
        <v>6436</v>
      </c>
      <c r="C293" t="s">
        <v>6435</v>
      </c>
      <c r="D293" t="s">
        <v>33210</v>
      </c>
    </row>
    <row r="294" spans="1:4" x14ac:dyDescent="0.25">
      <c r="A294">
        <v>4524</v>
      </c>
      <c r="B294" t="s">
        <v>4454</v>
      </c>
      <c r="C294" t="s">
        <v>4453</v>
      </c>
      <c r="D294" t="s">
        <v>33210</v>
      </c>
    </row>
    <row r="295" spans="1:4" x14ac:dyDescent="0.25">
      <c r="A295">
        <v>4523</v>
      </c>
      <c r="B295" t="s">
        <v>3785</v>
      </c>
      <c r="C295" t="s">
        <v>3784</v>
      </c>
      <c r="D295" t="s">
        <v>33210</v>
      </c>
    </row>
    <row r="296" spans="1:4" x14ac:dyDescent="0.25">
      <c r="A296">
        <v>4522</v>
      </c>
      <c r="B296" t="s">
        <v>7599</v>
      </c>
      <c r="C296" t="s">
        <v>7598</v>
      </c>
      <c r="D296" t="s">
        <v>33210</v>
      </c>
    </row>
    <row r="297" spans="1:4" x14ac:dyDescent="0.25">
      <c r="A297">
        <v>4521</v>
      </c>
      <c r="B297" t="s">
        <v>7597</v>
      </c>
      <c r="C297" t="s">
        <v>7596</v>
      </c>
      <c r="D297" t="s">
        <v>33210</v>
      </c>
    </row>
    <row r="298" spans="1:4" x14ac:dyDescent="0.25">
      <c r="A298">
        <v>4520</v>
      </c>
      <c r="B298" t="s">
        <v>2681</v>
      </c>
      <c r="C298" t="s">
        <v>2680</v>
      </c>
      <c r="D298" t="s">
        <v>33210</v>
      </c>
    </row>
    <row r="299" spans="1:4" x14ac:dyDescent="0.25">
      <c r="A299">
        <v>4519</v>
      </c>
      <c r="B299" t="s">
        <v>4368</v>
      </c>
      <c r="C299" t="s">
        <v>4367</v>
      </c>
      <c r="D299" t="s">
        <v>33210</v>
      </c>
    </row>
    <row r="300" spans="1:4" x14ac:dyDescent="0.25">
      <c r="A300">
        <v>4518</v>
      </c>
      <c r="B300" t="s">
        <v>2053</v>
      </c>
      <c r="C300" t="s">
        <v>2052</v>
      </c>
      <c r="D300" t="s">
        <v>33210</v>
      </c>
    </row>
    <row r="301" spans="1:4" x14ac:dyDescent="0.25">
      <c r="A301">
        <v>4517</v>
      </c>
      <c r="B301" t="s">
        <v>1909</v>
      </c>
      <c r="C301" t="s">
        <v>1908</v>
      </c>
      <c r="D301" t="s">
        <v>33210</v>
      </c>
    </row>
    <row r="302" spans="1:4" x14ac:dyDescent="0.25">
      <c r="A302">
        <v>4516</v>
      </c>
      <c r="B302" t="s">
        <v>1907</v>
      </c>
      <c r="C302" t="s">
        <v>1906</v>
      </c>
      <c r="D302" t="s">
        <v>33210</v>
      </c>
    </row>
    <row r="303" spans="1:4" x14ac:dyDescent="0.25">
      <c r="A303">
        <v>4515</v>
      </c>
      <c r="B303" t="s">
        <v>1427</v>
      </c>
      <c r="C303" t="s">
        <v>1426</v>
      </c>
      <c r="D303" t="s">
        <v>33210</v>
      </c>
    </row>
    <row r="304" spans="1:4" x14ac:dyDescent="0.25">
      <c r="A304">
        <v>4514</v>
      </c>
      <c r="B304" t="s">
        <v>1934</v>
      </c>
      <c r="C304" t="s">
        <v>1933</v>
      </c>
      <c r="D304" t="s">
        <v>33210</v>
      </c>
    </row>
    <row r="305" spans="1:4" x14ac:dyDescent="0.25">
      <c r="A305">
        <v>4513</v>
      </c>
      <c r="B305" t="s">
        <v>33230</v>
      </c>
      <c r="C305" t="s">
        <v>33231</v>
      </c>
      <c r="D305" t="s">
        <v>33210</v>
      </c>
    </row>
    <row r="306" spans="1:4" x14ac:dyDescent="0.25">
      <c r="A306">
        <v>4512</v>
      </c>
      <c r="B306" t="s">
        <v>7821</v>
      </c>
      <c r="C306" t="s">
        <v>7820</v>
      </c>
      <c r="D306" t="s">
        <v>33210</v>
      </c>
    </row>
    <row r="307" spans="1:4" x14ac:dyDescent="0.25">
      <c r="A307">
        <v>4511</v>
      </c>
      <c r="B307" t="s">
        <v>1944</v>
      </c>
      <c r="C307" t="s">
        <v>1943</v>
      </c>
      <c r="D307" t="s">
        <v>33210</v>
      </c>
    </row>
    <row r="308" spans="1:4" x14ac:dyDescent="0.25">
      <c r="A308">
        <v>4510</v>
      </c>
      <c r="B308" t="s">
        <v>4651</v>
      </c>
      <c r="C308" t="s">
        <v>4650</v>
      </c>
      <c r="D308" t="s">
        <v>33210</v>
      </c>
    </row>
    <row r="309" spans="1:4" x14ac:dyDescent="0.25">
      <c r="A309">
        <v>4509</v>
      </c>
      <c r="B309" t="s">
        <v>4639</v>
      </c>
      <c r="C309" t="s">
        <v>4638</v>
      </c>
      <c r="D309" t="s">
        <v>33210</v>
      </c>
    </row>
    <row r="310" spans="1:4" x14ac:dyDescent="0.25">
      <c r="A310">
        <v>4508</v>
      </c>
      <c r="B310" t="s">
        <v>6471</v>
      </c>
      <c r="C310" t="s">
        <v>6470</v>
      </c>
      <c r="D310" t="s">
        <v>33210</v>
      </c>
    </row>
    <row r="311" spans="1:4" x14ac:dyDescent="0.25">
      <c r="A311">
        <v>4507</v>
      </c>
      <c r="B311" t="s">
        <v>6469</v>
      </c>
      <c r="C311" t="s">
        <v>6468</v>
      </c>
      <c r="D311" t="s">
        <v>33210</v>
      </c>
    </row>
    <row r="312" spans="1:4" x14ac:dyDescent="0.25">
      <c r="A312">
        <v>4506</v>
      </c>
      <c r="B312" t="s">
        <v>6465</v>
      </c>
      <c r="C312" t="s">
        <v>6464</v>
      </c>
      <c r="D312" t="s">
        <v>33210</v>
      </c>
    </row>
    <row r="313" spans="1:4" x14ac:dyDescent="0.25">
      <c r="A313">
        <v>4505</v>
      </c>
      <c r="B313" t="s">
        <v>754</v>
      </c>
      <c r="C313" t="s">
        <v>753</v>
      </c>
      <c r="D313" t="s">
        <v>33210</v>
      </c>
    </row>
    <row r="314" spans="1:4" x14ac:dyDescent="0.25">
      <c r="A314">
        <v>4504</v>
      </c>
      <c r="B314" t="s">
        <v>2455</v>
      </c>
      <c r="C314" t="s">
        <v>2454</v>
      </c>
      <c r="D314" t="s">
        <v>33210</v>
      </c>
    </row>
    <row r="315" spans="1:4" x14ac:dyDescent="0.25">
      <c r="A315">
        <v>4503</v>
      </c>
      <c r="B315" t="s">
        <v>1476</v>
      </c>
      <c r="C315" t="s">
        <v>1475</v>
      </c>
      <c r="D315" t="s">
        <v>33210</v>
      </c>
    </row>
    <row r="316" spans="1:4" x14ac:dyDescent="0.25">
      <c r="A316">
        <v>4502</v>
      </c>
      <c r="B316" t="s">
        <v>7092</v>
      </c>
      <c r="C316" t="s">
        <v>7091</v>
      </c>
      <c r="D316" t="s">
        <v>33210</v>
      </c>
    </row>
    <row r="317" spans="1:4" x14ac:dyDescent="0.25">
      <c r="A317">
        <v>4501</v>
      </c>
      <c r="B317" t="s">
        <v>5016</v>
      </c>
      <c r="C317" t="s">
        <v>5015</v>
      </c>
      <c r="D317" t="s">
        <v>33210</v>
      </c>
    </row>
    <row r="318" spans="1:4" x14ac:dyDescent="0.25">
      <c r="A318">
        <v>4500</v>
      </c>
      <c r="B318" t="s">
        <v>1578</v>
      </c>
      <c r="C318" t="s">
        <v>33232</v>
      </c>
      <c r="D318" t="s">
        <v>33210</v>
      </c>
    </row>
    <row r="319" spans="1:4" x14ac:dyDescent="0.25">
      <c r="A319">
        <v>4499</v>
      </c>
      <c r="B319" t="s">
        <v>1657</v>
      </c>
      <c r="C319" t="s">
        <v>33233</v>
      </c>
      <c r="D319" t="s">
        <v>33210</v>
      </c>
    </row>
    <row r="320" spans="1:4" x14ac:dyDescent="0.25">
      <c r="A320">
        <v>4498</v>
      </c>
      <c r="B320" t="s">
        <v>5026</v>
      </c>
      <c r="C320" t="s">
        <v>5025</v>
      </c>
      <c r="D320" t="s">
        <v>33210</v>
      </c>
    </row>
    <row r="321" spans="1:4" x14ac:dyDescent="0.25">
      <c r="A321">
        <v>4497</v>
      </c>
      <c r="B321" t="s">
        <v>1873</v>
      </c>
      <c r="C321" t="s">
        <v>1872</v>
      </c>
      <c r="D321" t="s">
        <v>33210</v>
      </c>
    </row>
    <row r="322" spans="1:4" x14ac:dyDescent="0.25">
      <c r="A322">
        <v>4496</v>
      </c>
      <c r="B322" t="s">
        <v>5781</v>
      </c>
      <c r="C322" t="s">
        <v>5780</v>
      </c>
      <c r="D322" t="s">
        <v>33210</v>
      </c>
    </row>
    <row r="323" spans="1:4" x14ac:dyDescent="0.25">
      <c r="A323">
        <v>4495</v>
      </c>
      <c r="B323" t="s">
        <v>5620</v>
      </c>
      <c r="C323" t="s">
        <v>33234</v>
      </c>
      <c r="D323" t="s">
        <v>33210</v>
      </c>
    </row>
    <row r="324" spans="1:4" x14ac:dyDescent="0.25">
      <c r="A324">
        <v>4494</v>
      </c>
      <c r="B324" t="s">
        <v>33235</v>
      </c>
      <c r="C324" t="s">
        <v>670</v>
      </c>
      <c r="D324" t="s">
        <v>33210</v>
      </c>
    </row>
    <row r="325" spans="1:4" x14ac:dyDescent="0.25">
      <c r="A325">
        <v>4493</v>
      </c>
      <c r="B325" t="s">
        <v>1663</v>
      </c>
      <c r="C325" t="s">
        <v>1662</v>
      </c>
      <c r="D325" t="s">
        <v>33210</v>
      </c>
    </row>
    <row r="326" spans="1:4" x14ac:dyDescent="0.25">
      <c r="A326">
        <v>4492</v>
      </c>
      <c r="B326" t="s">
        <v>6943</v>
      </c>
      <c r="C326" t="s">
        <v>6942</v>
      </c>
      <c r="D326" t="s">
        <v>33210</v>
      </c>
    </row>
    <row r="327" spans="1:4" x14ac:dyDescent="0.25">
      <c r="A327">
        <v>4491</v>
      </c>
      <c r="B327" t="s">
        <v>5586</v>
      </c>
      <c r="C327" t="s">
        <v>5585</v>
      </c>
      <c r="D327" t="s">
        <v>33210</v>
      </c>
    </row>
    <row r="328" spans="1:4" x14ac:dyDescent="0.25">
      <c r="A328">
        <v>4490</v>
      </c>
      <c r="B328" t="s">
        <v>4771</v>
      </c>
      <c r="C328" t="s">
        <v>4770</v>
      </c>
      <c r="D328" t="s">
        <v>33210</v>
      </c>
    </row>
    <row r="329" spans="1:4" x14ac:dyDescent="0.25">
      <c r="A329">
        <v>4489</v>
      </c>
      <c r="B329" t="s">
        <v>1669</v>
      </c>
      <c r="C329" t="s">
        <v>1668</v>
      </c>
      <c r="D329" t="s">
        <v>33210</v>
      </c>
    </row>
    <row r="330" spans="1:4" x14ac:dyDescent="0.25">
      <c r="A330">
        <v>4488</v>
      </c>
      <c r="B330" t="s">
        <v>6746</v>
      </c>
      <c r="C330" t="s">
        <v>6745</v>
      </c>
      <c r="D330" t="s">
        <v>33210</v>
      </c>
    </row>
    <row r="331" spans="1:4" x14ac:dyDescent="0.25">
      <c r="A331">
        <v>4487</v>
      </c>
      <c r="B331" t="s">
        <v>33236</v>
      </c>
      <c r="C331" t="s">
        <v>5560</v>
      </c>
      <c r="D331" t="s">
        <v>33210</v>
      </c>
    </row>
    <row r="332" spans="1:4" x14ac:dyDescent="0.25">
      <c r="A332">
        <v>4486</v>
      </c>
      <c r="B332" t="s">
        <v>1697</v>
      </c>
      <c r="C332" t="s">
        <v>1696</v>
      </c>
      <c r="D332" t="s">
        <v>33210</v>
      </c>
    </row>
    <row r="333" spans="1:4" x14ac:dyDescent="0.25">
      <c r="A333">
        <v>4485</v>
      </c>
      <c r="B333" t="s">
        <v>3793</v>
      </c>
      <c r="C333" t="s">
        <v>3792</v>
      </c>
      <c r="D333" t="s">
        <v>33210</v>
      </c>
    </row>
    <row r="334" spans="1:4" x14ac:dyDescent="0.25">
      <c r="A334">
        <v>4484</v>
      </c>
      <c r="B334" t="s">
        <v>6800</v>
      </c>
      <c r="C334" t="s">
        <v>6799</v>
      </c>
      <c r="D334" t="s">
        <v>33210</v>
      </c>
    </row>
    <row r="335" spans="1:4" x14ac:dyDescent="0.25">
      <c r="A335">
        <v>4483</v>
      </c>
      <c r="B335" t="s">
        <v>3545</v>
      </c>
      <c r="C335" t="s">
        <v>3544</v>
      </c>
      <c r="D335" t="s">
        <v>33210</v>
      </c>
    </row>
    <row r="336" spans="1:4" x14ac:dyDescent="0.25">
      <c r="A336">
        <v>4482</v>
      </c>
      <c r="B336" t="s">
        <v>2484</v>
      </c>
      <c r="C336" t="s">
        <v>2483</v>
      </c>
      <c r="D336" t="s">
        <v>33210</v>
      </c>
    </row>
    <row r="337" spans="1:4" x14ac:dyDescent="0.25">
      <c r="A337">
        <v>4481</v>
      </c>
      <c r="B337" t="s">
        <v>4003</v>
      </c>
      <c r="C337" t="s">
        <v>4002</v>
      </c>
      <c r="D337" t="s">
        <v>33210</v>
      </c>
    </row>
    <row r="338" spans="1:4" x14ac:dyDescent="0.25">
      <c r="A338">
        <v>4480</v>
      </c>
      <c r="B338" t="s">
        <v>6776</v>
      </c>
      <c r="C338" t="s">
        <v>6775</v>
      </c>
      <c r="D338" t="s">
        <v>33210</v>
      </c>
    </row>
    <row r="339" spans="1:4" x14ac:dyDescent="0.25">
      <c r="A339">
        <v>4479</v>
      </c>
      <c r="B339" t="s">
        <v>33237</v>
      </c>
      <c r="C339" t="s">
        <v>2808</v>
      </c>
      <c r="D339" t="s">
        <v>33210</v>
      </c>
    </row>
    <row r="340" spans="1:4" x14ac:dyDescent="0.25">
      <c r="A340">
        <v>4478</v>
      </c>
      <c r="B340" t="s">
        <v>5102</v>
      </c>
      <c r="C340" t="s">
        <v>5101</v>
      </c>
      <c r="D340" t="s">
        <v>33210</v>
      </c>
    </row>
    <row r="341" spans="1:4" x14ac:dyDescent="0.25">
      <c r="A341">
        <v>4477</v>
      </c>
      <c r="B341" t="s">
        <v>15548</v>
      </c>
      <c r="C341" t="s">
        <v>2593</v>
      </c>
      <c r="D341" t="s">
        <v>33210</v>
      </c>
    </row>
    <row r="342" spans="1:4" x14ac:dyDescent="0.25">
      <c r="A342">
        <v>4476</v>
      </c>
      <c r="B342" t="s">
        <v>101</v>
      </c>
      <c r="C342" t="s">
        <v>100</v>
      </c>
      <c r="D342" t="s">
        <v>33210</v>
      </c>
    </row>
    <row r="343" spans="1:4" x14ac:dyDescent="0.25">
      <c r="A343">
        <v>4475</v>
      </c>
      <c r="B343" t="s">
        <v>80</v>
      </c>
      <c r="C343" t="s">
        <v>79</v>
      </c>
      <c r="D343" t="s">
        <v>33210</v>
      </c>
    </row>
    <row r="344" spans="1:4" x14ac:dyDescent="0.25">
      <c r="A344">
        <v>4474</v>
      </c>
      <c r="B344" t="s">
        <v>2198</v>
      </c>
      <c r="C344" t="s">
        <v>2197</v>
      </c>
      <c r="D344" t="s">
        <v>33210</v>
      </c>
    </row>
    <row r="345" spans="1:4" x14ac:dyDescent="0.25">
      <c r="A345">
        <v>4473</v>
      </c>
      <c r="B345" t="s">
        <v>2420</v>
      </c>
      <c r="C345" t="s">
        <v>2419</v>
      </c>
      <c r="D345" t="s">
        <v>33210</v>
      </c>
    </row>
    <row r="346" spans="1:4" x14ac:dyDescent="0.25">
      <c r="A346">
        <v>4472</v>
      </c>
      <c r="B346" t="s">
        <v>2243</v>
      </c>
      <c r="C346" t="s">
        <v>2242</v>
      </c>
      <c r="D346" t="s">
        <v>33210</v>
      </c>
    </row>
    <row r="347" spans="1:4" x14ac:dyDescent="0.25">
      <c r="A347">
        <v>4471</v>
      </c>
      <c r="B347" t="s">
        <v>6740</v>
      </c>
      <c r="C347" t="s">
        <v>6739</v>
      </c>
      <c r="D347" t="s">
        <v>33210</v>
      </c>
    </row>
    <row r="348" spans="1:4" x14ac:dyDescent="0.25">
      <c r="A348">
        <v>4470</v>
      </c>
      <c r="B348" t="s">
        <v>6736</v>
      </c>
      <c r="C348" t="s">
        <v>6735</v>
      </c>
      <c r="D348" t="s">
        <v>33210</v>
      </c>
    </row>
    <row r="349" spans="1:4" x14ac:dyDescent="0.25">
      <c r="A349">
        <v>4469</v>
      </c>
      <c r="B349" t="s">
        <v>33238</v>
      </c>
      <c r="C349" t="s">
        <v>6747</v>
      </c>
      <c r="D349" t="s">
        <v>33210</v>
      </c>
    </row>
    <row r="350" spans="1:4" x14ac:dyDescent="0.25">
      <c r="A350">
        <v>4468</v>
      </c>
      <c r="B350" t="s">
        <v>33239</v>
      </c>
      <c r="C350" t="s">
        <v>6737</v>
      </c>
      <c r="D350" t="s">
        <v>33210</v>
      </c>
    </row>
    <row r="351" spans="1:4" x14ac:dyDescent="0.25">
      <c r="A351">
        <v>4467</v>
      </c>
      <c r="B351" t="s">
        <v>33240</v>
      </c>
      <c r="C351" t="s">
        <v>6749</v>
      </c>
      <c r="D351" t="s">
        <v>33210</v>
      </c>
    </row>
    <row r="352" spans="1:4" x14ac:dyDescent="0.25">
      <c r="A352">
        <v>4466</v>
      </c>
      <c r="B352" t="s">
        <v>6734</v>
      </c>
      <c r="C352" t="s">
        <v>6733</v>
      </c>
      <c r="D352" t="s">
        <v>33210</v>
      </c>
    </row>
    <row r="353" spans="1:4" x14ac:dyDescent="0.25">
      <c r="A353">
        <v>4465</v>
      </c>
      <c r="B353" t="s">
        <v>6742</v>
      </c>
      <c r="C353" t="s">
        <v>6741</v>
      </c>
      <c r="D353" t="s">
        <v>33210</v>
      </c>
    </row>
    <row r="354" spans="1:4" x14ac:dyDescent="0.25">
      <c r="A354">
        <v>4464</v>
      </c>
      <c r="B354" t="s">
        <v>6730</v>
      </c>
      <c r="C354" t="s">
        <v>6729</v>
      </c>
      <c r="D354" t="s">
        <v>33210</v>
      </c>
    </row>
    <row r="355" spans="1:4" x14ac:dyDescent="0.25">
      <c r="A355">
        <v>4463</v>
      </c>
      <c r="B355" t="s">
        <v>3867</v>
      </c>
      <c r="C355" t="s">
        <v>3866</v>
      </c>
      <c r="D355" t="s">
        <v>33210</v>
      </c>
    </row>
    <row r="356" spans="1:4" x14ac:dyDescent="0.25">
      <c r="A356">
        <v>4462</v>
      </c>
      <c r="B356" t="s">
        <v>3765</v>
      </c>
      <c r="C356" t="s">
        <v>3764</v>
      </c>
      <c r="D356" t="s">
        <v>33210</v>
      </c>
    </row>
    <row r="357" spans="1:4" x14ac:dyDescent="0.25">
      <c r="A357">
        <v>4461</v>
      </c>
      <c r="B357" t="s">
        <v>4137</v>
      </c>
      <c r="C357" t="s">
        <v>4136</v>
      </c>
      <c r="D357" t="s">
        <v>33210</v>
      </c>
    </row>
    <row r="358" spans="1:4" x14ac:dyDescent="0.25">
      <c r="A358">
        <v>4460</v>
      </c>
      <c r="B358" t="s">
        <v>6033</v>
      </c>
      <c r="C358" t="s">
        <v>6032</v>
      </c>
      <c r="D358" t="s">
        <v>33210</v>
      </c>
    </row>
    <row r="359" spans="1:4" x14ac:dyDescent="0.25">
      <c r="A359">
        <v>4459</v>
      </c>
      <c r="B359" t="s">
        <v>2605</v>
      </c>
      <c r="C359" t="s">
        <v>2604</v>
      </c>
      <c r="D359" t="s">
        <v>33210</v>
      </c>
    </row>
    <row r="360" spans="1:4" x14ac:dyDescent="0.25">
      <c r="A360">
        <v>4458</v>
      </c>
      <c r="B360" t="s">
        <v>6029</v>
      </c>
      <c r="C360" t="s">
        <v>6028</v>
      </c>
      <c r="D360" t="s">
        <v>33210</v>
      </c>
    </row>
    <row r="361" spans="1:4" x14ac:dyDescent="0.25">
      <c r="A361">
        <v>4457</v>
      </c>
      <c r="B361" t="s">
        <v>2903</v>
      </c>
      <c r="C361" t="s">
        <v>2902</v>
      </c>
      <c r="D361" t="s">
        <v>33210</v>
      </c>
    </row>
    <row r="362" spans="1:4" x14ac:dyDescent="0.25">
      <c r="A362">
        <v>4456</v>
      </c>
      <c r="B362" t="s">
        <v>6025</v>
      </c>
      <c r="C362" t="s">
        <v>6024</v>
      </c>
      <c r="D362" t="s">
        <v>33210</v>
      </c>
    </row>
    <row r="363" spans="1:4" x14ac:dyDescent="0.25">
      <c r="A363">
        <v>4455</v>
      </c>
      <c r="B363" t="s">
        <v>6039</v>
      </c>
      <c r="C363" t="s">
        <v>6038</v>
      </c>
      <c r="D363" t="s">
        <v>33210</v>
      </c>
    </row>
    <row r="364" spans="1:4" x14ac:dyDescent="0.25">
      <c r="A364">
        <v>4454</v>
      </c>
      <c r="B364" t="s">
        <v>4799</v>
      </c>
      <c r="C364" t="s">
        <v>4798</v>
      </c>
      <c r="D364" t="s">
        <v>33210</v>
      </c>
    </row>
    <row r="365" spans="1:4" x14ac:dyDescent="0.25">
      <c r="A365">
        <v>4453</v>
      </c>
      <c r="B365" t="s">
        <v>2789</v>
      </c>
      <c r="C365" t="s">
        <v>2788</v>
      </c>
      <c r="D365" t="s">
        <v>33210</v>
      </c>
    </row>
    <row r="366" spans="1:4" x14ac:dyDescent="0.25">
      <c r="A366">
        <v>4452</v>
      </c>
      <c r="B366" t="s">
        <v>2603</v>
      </c>
      <c r="C366" t="s">
        <v>2602</v>
      </c>
      <c r="D366" t="s">
        <v>33210</v>
      </c>
    </row>
    <row r="367" spans="1:4" x14ac:dyDescent="0.25">
      <c r="A367">
        <v>4451</v>
      </c>
      <c r="B367" t="s">
        <v>4797</v>
      </c>
      <c r="C367" t="s">
        <v>4796</v>
      </c>
      <c r="D367" t="s">
        <v>33210</v>
      </c>
    </row>
    <row r="368" spans="1:4" x14ac:dyDescent="0.25">
      <c r="A368">
        <v>4450</v>
      </c>
      <c r="B368" t="s">
        <v>5074</v>
      </c>
      <c r="C368" t="s">
        <v>5073</v>
      </c>
      <c r="D368" t="s">
        <v>33210</v>
      </c>
    </row>
    <row r="369" spans="1:4" x14ac:dyDescent="0.25">
      <c r="A369">
        <v>4449</v>
      </c>
      <c r="B369" t="s">
        <v>6009</v>
      </c>
      <c r="C369" t="s">
        <v>6008</v>
      </c>
      <c r="D369" t="s">
        <v>33210</v>
      </c>
    </row>
    <row r="370" spans="1:4" x14ac:dyDescent="0.25">
      <c r="A370">
        <v>4448</v>
      </c>
      <c r="B370" t="s">
        <v>7567</v>
      </c>
      <c r="C370" t="s">
        <v>7566</v>
      </c>
      <c r="D370" t="s">
        <v>33210</v>
      </c>
    </row>
    <row r="371" spans="1:4" x14ac:dyDescent="0.25">
      <c r="A371">
        <v>4447</v>
      </c>
      <c r="B371" t="s">
        <v>5804</v>
      </c>
      <c r="C371" t="s">
        <v>5803</v>
      </c>
      <c r="D371" t="s">
        <v>33210</v>
      </c>
    </row>
    <row r="372" spans="1:4" x14ac:dyDescent="0.25">
      <c r="A372">
        <v>4446</v>
      </c>
      <c r="B372" t="s">
        <v>5806</v>
      </c>
      <c r="C372" t="s">
        <v>5805</v>
      </c>
      <c r="D372" t="s">
        <v>33210</v>
      </c>
    </row>
    <row r="373" spans="1:4" x14ac:dyDescent="0.25">
      <c r="A373">
        <v>4445</v>
      </c>
      <c r="B373" t="s">
        <v>2476</v>
      </c>
      <c r="C373" t="s">
        <v>2475</v>
      </c>
      <c r="D373" t="s">
        <v>33210</v>
      </c>
    </row>
    <row r="374" spans="1:4" x14ac:dyDescent="0.25">
      <c r="A374">
        <v>4444</v>
      </c>
      <c r="B374" t="s">
        <v>2771</v>
      </c>
      <c r="C374" t="s">
        <v>2770</v>
      </c>
      <c r="D374" t="s">
        <v>33210</v>
      </c>
    </row>
    <row r="375" spans="1:4" x14ac:dyDescent="0.25">
      <c r="A375">
        <v>4443</v>
      </c>
      <c r="B375" t="s">
        <v>2597</v>
      </c>
      <c r="C375" t="s">
        <v>2596</v>
      </c>
      <c r="D375" t="s">
        <v>33210</v>
      </c>
    </row>
    <row r="376" spans="1:4" x14ac:dyDescent="0.25">
      <c r="A376">
        <v>4442</v>
      </c>
      <c r="B376" t="s">
        <v>33241</v>
      </c>
      <c r="C376" t="s">
        <v>2027</v>
      </c>
      <c r="D376" t="s">
        <v>33210</v>
      </c>
    </row>
    <row r="377" spans="1:4" x14ac:dyDescent="0.25">
      <c r="A377">
        <v>4441</v>
      </c>
      <c r="B377" t="s">
        <v>2018</v>
      </c>
      <c r="C377" t="s">
        <v>2017</v>
      </c>
      <c r="D377" t="s">
        <v>33210</v>
      </c>
    </row>
    <row r="378" spans="1:4" x14ac:dyDescent="0.25">
      <c r="A378">
        <v>4440</v>
      </c>
      <c r="B378" t="s">
        <v>2020</v>
      </c>
      <c r="C378" t="s">
        <v>2019</v>
      </c>
      <c r="D378" t="s">
        <v>33210</v>
      </c>
    </row>
    <row r="379" spans="1:4" x14ac:dyDescent="0.25">
      <c r="A379">
        <v>4439</v>
      </c>
      <c r="B379" t="s">
        <v>2022</v>
      </c>
      <c r="C379" t="s">
        <v>2021</v>
      </c>
      <c r="D379" t="s">
        <v>33210</v>
      </c>
    </row>
    <row r="380" spans="1:4" x14ac:dyDescent="0.25">
      <c r="A380">
        <v>4438</v>
      </c>
      <c r="B380" t="s">
        <v>760</v>
      </c>
      <c r="C380" t="s">
        <v>759</v>
      </c>
      <c r="D380" t="s">
        <v>33210</v>
      </c>
    </row>
    <row r="381" spans="1:4" x14ac:dyDescent="0.25">
      <c r="A381">
        <v>4437</v>
      </c>
      <c r="B381" t="s">
        <v>7218</v>
      </c>
      <c r="C381" t="s">
        <v>7217</v>
      </c>
      <c r="D381" t="s">
        <v>33210</v>
      </c>
    </row>
    <row r="382" spans="1:4" x14ac:dyDescent="0.25">
      <c r="A382">
        <v>4436</v>
      </c>
      <c r="B382" t="s">
        <v>5439</v>
      </c>
      <c r="C382" t="s">
        <v>5438</v>
      </c>
      <c r="D382" t="s">
        <v>33210</v>
      </c>
    </row>
    <row r="383" spans="1:4" x14ac:dyDescent="0.25">
      <c r="A383">
        <v>4435</v>
      </c>
      <c r="B383" t="s">
        <v>3829</v>
      </c>
      <c r="C383" t="s">
        <v>3828</v>
      </c>
      <c r="D383" t="s">
        <v>33210</v>
      </c>
    </row>
    <row r="384" spans="1:4" x14ac:dyDescent="0.25">
      <c r="A384">
        <v>4434</v>
      </c>
      <c r="B384" t="s">
        <v>2675</v>
      </c>
      <c r="C384" t="s">
        <v>2674</v>
      </c>
      <c r="D384" t="s">
        <v>33210</v>
      </c>
    </row>
    <row r="385" spans="1:4" x14ac:dyDescent="0.25">
      <c r="A385">
        <v>4433</v>
      </c>
      <c r="B385" t="s">
        <v>5178</v>
      </c>
      <c r="C385" t="s">
        <v>5177</v>
      </c>
      <c r="D385" t="s">
        <v>33210</v>
      </c>
    </row>
    <row r="386" spans="1:4" x14ac:dyDescent="0.25">
      <c r="A386">
        <v>4432</v>
      </c>
      <c r="B386" t="s">
        <v>352</v>
      </c>
      <c r="C386" t="s">
        <v>351</v>
      </c>
      <c r="D386" t="s">
        <v>33210</v>
      </c>
    </row>
    <row r="387" spans="1:4" x14ac:dyDescent="0.25">
      <c r="A387">
        <v>4431</v>
      </c>
      <c r="B387" t="s">
        <v>3775</v>
      </c>
      <c r="C387" t="s">
        <v>3774</v>
      </c>
      <c r="D387" t="s">
        <v>33210</v>
      </c>
    </row>
    <row r="388" spans="1:4" x14ac:dyDescent="0.25">
      <c r="A388">
        <v>4430</v>
      </c>
      <c r="B388" t="s">
        <v>2183</v>
      </c>
      <c r="C388" t="s">
        <v>2182</v>
      </c>
      <c r="D388" t="s">
        <v>33210</v>
      </c>
    </row>
    <row r="389" spans="1:4" x14ac:dyDescent="0.25">
      <c r="A389">
        <v>4429</v>
      </c>
      <c r="B389" t="s">
        <v>2359</v>
      </c>
      <c r="C389" t="s">
        <v>2358</v>
      </c>
      <c r="D389" t="s">
        <v>33242</v>
      </c>
    </row>
    <row r="390" spans="1:4" x14ac:dyDescent="0.25">
      <c r="A390">
        <v>4428</v>
      </c>
      <c r="B390" t="s">
        <v>975</v>
      </c>
      <c r="C390" t="s">
        <v>974</v>
      </c>
      <c r="D390" t="s">
        <v>33242</v>
      </c>
    </row>
    <row r="391" spans="1:4" x14ac:dyDescent="0.25">
      <c r="A391">
        <v>4427</v>
      </c>
      <c r="B391" t="s">
        <v>6165</v>
      </c>
      <c r="C391" t="s">
        <v>6164</v>
      </c>
      <c r="D391" t="s">
        <v>33242</v>
      </c>
    </row>
    <row r="392" spans="1:4" x14ac:dyDescent="0.25">
      <c r="A392">
        <v>4426</v>
      </c>
      <c r="B392" t="s">
        <v>5094</v>
      </c>
      <c r="C392" t="s">
        <v>5093</v>
      </c>
      <c r="D392" t="s">
        <v>33242</v>
      </c>
    </row>
    <row r="393" spans="1:4" x14ac:dyDescent="0.25">
      <c r="A393">
        <v>4425</v>
      </c>
      <c r="B393" t="s">
        <v>4173</v>
      </c>
      <c r="C393" t="s">
        <v>4172</v>
      </c>
      <c r="D393" t="s">
        <v>33242</v>
      </c>
    </row>
    <row r="394" spans="1:4" x14ac:dyDescent="0.25">
      <c r="A394">
        <v>4424</v>
      </c>
      <c r="B394" t="s">
        <v>4075</v>
      </c>
      <c r="C394" t="s">
        <v>4074</v>
      </c>
      <c r="D394" t="s">
        <v>33242</v>
      </c>
    </row>
    <row r="395" spans="1:4" x14ac:dyDescent="0.25">
      <c r="A395">
        <v>4423</v>
      </c>
      <c r="B395" t="s">
        <v>3997</v>
      </c>
      <c r="C395" t="s">
        <v>3996</v>
      </c>
      <c r="D395" t="s">
        <v>33242</v>
      </c>
    </row>
    <row r="396" spans="1:4" x14ac:dyDescent="0.25">
      <c r="A396">
        <v>4422</v>
      </c>
      <c r="B396" t="s">
        <v>33243</v>
      </c>
      <c r="C396" t="s">
        <v>3697</v>
      </c>
      <c r="D396" t="s">
        <v>33242</v>
      </c>
    </row>
    <row r="397" spans="1:4" x14ac:dyDescent="0.25">
      <c r="A397">
        <v>4421</v>
      </c>
      <c r="B397" t="s">
        <v>3637</v>
      </c>
      <c r="C397" t="s">
        <v>3636</v>
      </c>
      <c r="D397" t="s">
        <v>33242</v>
      </c>
    </row>
    <row r="398" spans="1:4" x14ac:dyDescent="0.25">
      <c r="A398">
        <v>4420</v>
      </c>
      <c r="B398" t="s">
        <v>2799</v>
      </c>
      <c r="C398" t="s">
        <v>2798</v>
      </c>
      <c r="D398" t="s">
        <v>33242</v>
      </c>
    </row>
    <row r="399" spans="1:4" x14ac:dyDescent="0.25">
      <c r="A399">
        <v>4419</v>
      </c>
      <c r="B399" t="s">
        <v>1160</v>
      </c>
      <c r="C399" t="s">
        <v>1159</v>
      </c>
      <c r="D399" t="s">
        <v>33242</v>
      </c>
    </row>
    <row r="400" spans="1:4" x14ac:dyDescent="0.25">
      <c r="A400">
        <v>4418</v>
      </c>
      <c r="B400" t="s">
        <v>1098</v>
      </c>
      <c r="C400" t="s">
        <v>1097</v>
      </c>
      <c r="D400" t="s">
        <v>33242</v>
      </c>
    </row>
    <row r="401" spans="1:4" x14ac:dyDescent="0.25">
      <c r="A401">
        <v>4417</v>
      </c>
      <c r="B401" t="s">
        <v>738</v>
      </c>
      <c r="C401" t="s">
        <v>737</v>
      </c>
      <c r="D401" t="s">
        <v>33242</v>
      </c>
    </row>
    <row r="402" spans="1:4" x14ac:dyDescent="0.25">
      <c r="A402">
        <v>4416</v>
      </c>
      <c r="B402" t="s">
        <v>5425</v>
      </c>
      <c r="C402" t="s">
        <v>5424</v>
      </c>
      <c r="D402" t="s">
        <v>33242</v>
      </c>
    </row>
    <row r="403" spans="1:4" x14ac:dyDescent="0.25">
      <c r="A403">
        <v>4415</v>
      </c>
      <c r="B403" t="s">
        <v>5405</v>
      </c>
      <c r="C403" t="s">
        <v>5404</v>
      </c>
      <c r="D403" t="s">
        <v>33242</v>
      </c>
    </row>
    <row r="404" spans="1:4" x14ac:dyDescent="0.25">
      <c r="A404">
        <v>4414</v>
      </c>
      <c r="B404" t="s">
        <v>5385</v>
      </c>
      <c r="C404" t="s">
        <v>5384</v>
      </c>
      <c r="D404" t="s">
        <v>33242</v>
      </c>
    </row>
    <row r="405" spans="1:4" x14ac:dyDescent="0.25">
      <c r="A405">
        <v>4413</v>
      </c>
      <c r="B405" t="s">
        <v>7735</v>
      </c>
      <c r="C405" t="s">
        <v>7734</v>
      </c>
      <c r="D405" t="s">
        <v>33242</v>
      </c>
    </row>
    <row r="406" spans="1:4" x14ac:dyDescent="0.25">
      <c r="A406">
        <v>4412</v>
      </c>
      <c r="B406" t="s">
        <v>1681</v>
      </c>
      <c r="C406" t="s">
        <v>1680</v>
      </c>
      <c r="D406" t="s">
        <v>33242</v>
      </c>
    </row>
    <row r="407" spans="1:4" x14ac:dyDescent="0.25">
      <c r="A407">
        <v>4411</v>
      </c>
      <c r="B407" t="s">
        <v>4593</v>
      </c>
      <c r="C407" t="s">
        <v>4592</v>
      </c>
      <c r="D407" t="s">
        <v>33242</v>
      </c>
    </row>
    <row r="408" spans="1:4" x14ac:dyDescent="0.25">
      <c r="A408">
        <v>4410</v>
      </c>
      <c r="B408" t="s">
        <v>33244</v>
      </c>
      <c r="C408" t="s">
        <v>1434</v>
      </c>
      <c r="D408" t="s">
        <v>33242</v>
      </c>
    </row>
    <row r="409" spans="1:4" x14ac:dyDescent="0.25">
      <c r="A409">
        <v>4409</v>
      </c>
      <c r="B409" t="s">
        <v>4607</v>
      </c>
      <c r="C409" t="s">
        <v>4606</v>
      </c>
      <c r="D409" t="s">
        <v>33242</v>
      </c>
    </row>
    <row r="410" spans="1:4" x14ac:dyDescent="0.25">
      <c r="A410">
        <v>4408</v>
      </c>
      <c r="B410" t="s">
        <v>5759</v>
      </c>
      <c r="C410" t="s">
        <v>5758</v>
      </c>
      <c r="D410" t="s">
        <v>33242</v>
      </c>
    </row>
    <row r="411" spans="1:4" x14ac:dyDescent="0.25">
      <c r="A411">
        <v>4407</v>
      </c>
      <c r="B411" t="s">
        <v>2342</v>
      </c>
      <c r="C411" t="s">
        <v>2341</v>
      </c>
      <c r="D411" t="s">
        <v>33242</v>
      </c>
    </row>
    <row r="412" spans="1:4" x14ac:dyDescent="0.25">
      <c r="A412">
        <v>4406</v>
      </c>
      <c r="B412" t="s">
        <v>7944</v>
      </c>
      <c r="C412" t="s">
        <v>7943</v>
      </c>
      <c r="D412" t="s">
        <v>33242</v>
      </c>
    </row>
    <row r="413" spans="1:4" x14ac:dyDescent="0.25">
      <c r="A413">
        <v>4405</v>
      </c>
      <c r="B413" t="s">
        <v>5820</v>
      </c>
      <c r="C413" t="s">
        <v>5819</v>
      </c>
      <c r="D413" t="s">
        <v>33242</v>
      </c>
    </row>
    <row r="414" spans="1:4" x14ac:dyDescent="0.25">
      <c r="A414">
        <v>4404</v>
      </c>
      <c r="B414" t="s">
        <v>2259</v>
      </c>
      <c r="C414" t="s">
        <v>2258</v>
      </c>
      <c r="D414" t="s">
        <v>33242</v>
      </c>
    </row>
    <row r="415" spans="1:4" x14ac:dyDescent="0.25">
      <c r="A415">
        <v>4403</v>
      </c>
      <c r="B415" t="s">
        <v>2257</v>
      </c>
      <c r="C415" t="s">
        <v>2256</v>
      </c>
      <c r="D415" t="s">
        <v>33242</v>
      </c>
    </row>
    <row r="416" spans="1:4" x14ac:dyDescent="0.25">
      <c r="A416">
        <v>4402</v>
      </c>
      <c r="B416" t="s">
        <v>5915</v>
      </c>
      <c r="C416" t="s">
        <v>5914</v>
      </c>
      <c r="D416" t="s">
        <v>33242</v>
      </c>
    </row>
    <row r="417" spans="1:4" x14ac:dyDescent="0.25">
      <c r="A417">
        <v>4401</v>
      </c>
      <c r="B417" t="s">
        <v>6185</v>
      </c>
      <c r="C417" t="s">
        <v>6184</v>
      </c>
      <c r="D417" t="s">
        <v>33242</v>
      </c>
    </row>
    <row r="418" spans="1:4" x14ac:dyDescent="0.25">
      <c r="A418">
        <v>4400</v>
      </c>
      <c r="B418" t="s">
        <v>5042</v>
      </c>
      <c r="C418" t="s">
        <v>5041</v>
      </c>
      <c r="D418" t="s">
        <v>33242</v>
      </c>
    </row>
    <row r="419" spans="1:4" x14ac:dyDescent="0.25">
      <c r="A419">
        <v>4399</v>
      </c>
      <c r="B419" t="s">
        <v>5731</v>
      </c>
      <c r="C419" t="s">
        <v>5730</v>
      </c>
      <c r="D419" t="s">
        <v>33242</v>
      </c>
    </row>
    <row r="420" spans="1:4" x14ac:dyDescent="0.25">
      <c r="A420">
        <v>4398</v>
      </c>
      <c r="B420" t="s">
        <v>4844</v>
      </c>
      <c r="C420" t="s">
        <v>4843</v>
      </c>
      <c r="D420" t="s">
        <v>33242</v>
      </c>
    </row>
    <row r="421" spans="1:4" x14ac:dyDescent="0.25">
      <c r="A421">
        <v>4397</v>
      </c>
      <c r="B421" t="s">
        <v>4061</v>
      </c>
      <c r="C421" t="s">
        <v>4060</v>
      </c>
      <c r="D421" t="s">
        <v>33242</v>
      </c>
    </row>
    <row r="422" spans="1:4" x14ac:dyDescent="0.25">
      <c r="A422">
        <v>4396</v>
      </c>
      <c r="B422" t="s">
        <v>6720</v>
      </c>
      <c r="C422" t="s">
        <v>6719</v>
      </c>
      <c r="D422" t="s">
        <v>33242</v>
      </c>
    </row>
    <row r="423" spans="1:4" x14ac:dyDescent="0.25">
      <c r="A423">
        <v>4395</v>
      </c>
      <c r="B423" t="s">
        <v>2282</v>
      </c>
      <c r="C423" t="s">
        <v>2281</v>
      </c>
      <c r="D423" t="s">
        <v>33242</v>
      </c>
    </row>
    <row r="424" spans="1:4" x14ac:dyDescent="0.25">
      <c r="A424">
        <v>4394</v>
      </c>
      <c r="B424" t="s">
        <v>7847</v>
      </c>
      <c r="C424" t="s">
        <v>7846</v>
      </c>
      <c r="D424" t="s">
        <v>33242</v>
      </c>
    </row>
    <row r="425" spans="1:4" x14ac:dyDescent="0.25">
      <c r="A425">
        <v>4393</v>
      </c>
      <c r="B425" t="s">
        <v>33245</v>
      </c>
      <c r="C425" t="s">
        <v>33246</v>
      </c>
      <c r="D425" t="s">
        <v>33242</v>
      </c>
    </row>
    <row r="426" spans="1:4" x14ac:dyDescent="0.25">
      <c r="A426">
        <v>4392</v>
      </c>
      <c r="B426" t="s">
        <v>2818</v>
      </c>
      <c r="C426" t="s">
        <v>33247</v>
      </c>
      <c r="D426" t="s">
        <v>33242</v>
      </c>
    </row>
    <row r="427" spans="1:4" x14ac:dyDescent="0.25">
      <c r="A427">
        <v>4391</v>
      </c>
      <c r="B427" t="s">
        <v>2582</v>
      </c>
      <c r="C427" t="s">
        <v>33248</v>
      </c>
      <c r="D427" t="s">
        <v>33242</v>
      </c>
    </row>
    <row r="428" spans="1:4" x14ac:dyDescent="0.25">
      <c r="A428">
        <v>4390</v>
      </c>
      <c r="B428" t="s">
        <v>7795</v>
      </c>
      <c r="C428" t="s">
        <v>33249</v>
      </c>
      <c r="D428" t="s">
        <v>33242</v>
      </c>
    </row>
    <row r="429" spans="1:4" x14ac:dyDescent="0.25">
      <c r="A429">
        <v>4389</v>
      </c>
      <c r="B429" t="s">
        <v>2383</v>
      </c>
      <c r="C429" t="s">
        <v>2382</v>
      </c>
      <c r="D429" t="s">
        <v>33242</v>
      </c>
    </row>
    <row r="430" spans="1:4" x14ac:dyDescent="0.25">
      <c r="A430">
        <v>4388</v>
      </c>
      <c r="B430" t="s">
        <v>2851</v>
      </c>
      <c r="C430" t="s">
        <v>2850</v>
      </c>
      <c r="D430" t="s">
        <v>33242</v>
      </c>
    </row>
    <row r="431" spans="1:4" x14ac:dyDescent="0.25">
      <c r="A431">
        <v>4387</v>
      </c>
      <c r="B431" t="s">
        <v>6191</v>
      </c>
      <c r="C431" t="s">
        <v>6190</v>
      </c>
      <c r="D431" t="s">
        <v>33242</v>
      </c>
    </row>
    <row r="432" spans="1:4" x14ac:dyDescent="0.25">
      <c r="A432">
        <v>4386</v>
      </c>
      <c r="B432" t="s">
        <v>33250</v>
      </c>
      <c r="C432" t="s">
        <v>6671</v>
      </c>
      <c r="D432" t="s">
        <v>33242</v>
      </c>
    </row>
    <row r="433" spans="1:4" x14ac:dyDescent="0.25">
      <c r="A433">
        <v>4385</v>
      </c>
      <c r="B433" t="s">
        <v>33251</v>
      </c>
      <c r="C433" t="s">
        <v>6098</v>
      </c>
      <c r="D433" t="s">
        <v>33242</v>
      </c>
    </row>
    <row r="434" spans="1:4" x14ac:dyDescent="0.25">
      <c r="A434">
        <v>4384</v>
      </c>
      <c r="B434" t="s">
        <v>3565</v>
      </c>
      <c r="C434" t="s">
        <v>3564</v>
      </c>
      <c r="D434" t="s">
        <v>33242</v>
      </c>
    </row>
    <row r="435" spans="1:4" x14ac:dyDescent="0.25">
      <c r="A435">
        <v>4383</v>
      </c>
      <c r="B435" t="s">
        <v>5836</v>
      </c>
      <c r="C435" t="s">
        <v>5835</v>
      </c>
      <c r="D435" t="s">
        <v>33242</v>
      </c>
    </row>
    <row r="436" spans="1:4" x14ac:dyDescent="0.25">
      <c r="A436">
        <v>4382</v>
      </c>
      <c r="B436" t="s">
        <v>2302</v>
      </c>
      <c r="C436" t="s">
        <v>2301</v>
      </c>
      <c r="D436" t="s">
        <v>33242</v>
      </c>
    </row>
    <row r="437" spans="1:4" x14ac:dyDescent="0.25">
      <c r="A437">
        <v>4381</v>
      </c>
      <c r="B437" t="s">
        <v>342</v>
      </c>
      <c r="C437" t="s">
        <v>341</v>
      </c>
      <c r="D437" t="s">
        <v>33242</v>
      </c>
    </row>
    <row r="438" spans="1:4" x14ac:dyDescent="0.25">
      <c r="A438">
        <v>4380</v>
      </c>
      <c r="B438" t="s">
        <v>33252</v>
      </c>
      <c r="C438" t="s">
        <v>4217</v>
      </c>
      <c r="D438" t="s">
        <v>33242</v>
      </c>
    </row>
    <row r="439" spans="1:4" x14ac:dyDescent="0.25">
      <c r="A439">
        <v>4377</v>
      </c>
      <c r="B439" t="s">
        <v>3571</v>
      </c>
      <c r="C439" t="s">
        <v>3570</v>
      </c>
      <c r="D439" t="s">
        <v>33242</v>
      </c>
    </row>
    <row r="440" spans="1:4" x14ac:dyDescent="0.25">
      <c r="A440">
        <v>4376</v>
      </c>
      <c r="B440" t="s">
        <v>356</v>
      </c>
      <c r="C440" t="s">
        <v>355</v>
      </c>
      <c r="D440" t="s">
        <v>33242</v>
      </c>
    </row>
    <row r="441" spans="1:4" x14ac:dyDescent="0.25">
      <c r="A441">
        <v>4375</v>
      </c>
      <c r="B441" t="s">
        <v>7959</v>
      </c>
      <c r="C441" t="s">
        <v>7958</v>
      </c>
      <c r="D441" t="s">
        <v>33242</v>
      </c>
    </row>
    <row r="442" spans="1:4" x14ac:dyDescent="0.25">
      <c r="A442">
        <v>4374</v>
      </c>
      <c r="B442" t="s">
        <v>7917</v>
      </c>
      <c r="C442" t="s">
        <v>7916</v>
      </c>
      <c r="D442" t="s">
        <v>33242</v>
      </c>
    </row>
    <row r="443" spans="1:4" x14ac:dyDescent="0.25">
      <c r="A443">
        <v>4373</v>
      </c>
      <c r="B443" t="s">
        <v>5713</v>
      </c>
      <c r="C443" t="s">
        <v>5712</v>
      </c>
      <c r="D443" t="s">
        <v>33242</v>
      </c>
    </row>
    <row r="444" spans="1:4" x14ac:dyDescent="0.25">
      <c r="A444">
        <v>4372</v>
      </c>
      <c r="B444" t="s">
        <v>7961</v>
      </c>
      <c r="C444" t="s">
        <v>7960</v>
      </c>
      <c r="D444" t="s">
        <v>33242</v>
      </c>
    </row>
    <row r="445" spans="1:4" x14ac:dyDescent="0.25">
      <c r="A445">
        <v>4371</v>
      </c>
      <c r="B445" t="s">
        <v>15494</v>
      </c>
      <c r="C445" t="s">
        <v>4216</v>
      </c>
      <c r="D445" t="s">
        <v>33242</v>
      </c>
    </row>
    <row r="446" spans="1:4" x14ac:dyDescent="0.25">
      <c r="A446">
        <v>4370</v>
      </c>
      <c r="B446" t="s">
        <v>3567</v>
      </c>
      <c r="C446" t="s">
        <v>3566</v>
      </c>
      <c r="D446" t="s">
        <v>33242</v>
      </c>
    </row>
    <row r="447" spans="1:4" x14ac:dyDescent="0.25">
      <c r="A447">
        <v>4369</v>
      </c>
      <c r="B447" t="s">
        <v>3569</v>
      </c>
      <c r="C447" t="s">
        <v>3568</v>
      </c>
      <c r="D447" t="s">
        <v>33242</v>
      </c>
    </row>
    <row r="448" spans="1:4" x14ac:dyDescent="0.25">
      <c r="A448">
        <v>4368</v>
      </c>
      <c r="B448" t="s">
        <v>15547</v>
      </c>
      <c r="C448" t="s">
        <v>3469</v>
      </c>
      <c r="D448" t="s">
        <v>33242</v>
      </c>
    </row>
    <row r="449" spans="1:4" x14ac:dyDescent="0.25">
      <c r="A449">
        <v>4367</v>
      </c>
      <c r="B449" t="s">
        <v>5711</v>
      </c>
      <c r="C449" t="s">
        <v>5710</v>
      </c>
      <c r="D449" t="s">
        <v>33242</v>
      </c>
    </row>
    <row r="450" spans="1:4" x14ac:dyDescent="0.25">
      <c r="A450">
        <v>4366</v>
      </c>
      <c r="B450" t="s">
        <v>2468</v>
      </c>
      <c r="C450" t="s">
        <v>2467</v>
      </c>
      <c r="D450" t="s">
        <v>33242</v>
      </c>
    </row>
    <row r="451" spans="1:4" x14ac:dyDescent="0.25">
      <c r="A451">
        <v>4365</v>
      </c>
      <c r="B451" t="s">
        <v>354</v>
      </c>
      <c r="C451" t="s">
        <v>353</v>
      </c>
      <c r="D451" t="s">
        <v>33242</v>
      </c>
    </row>
    <row r="452" spans="1:4" x14ac:dyDescent="0.25">
      <c r="A452">
        <v>4364</v>
      </c>
      <c r="B452" t="s">
        <v>15556</v>
      </c>
      <c r="C452" t="s">
        <v>1986</v>
      </c>
      <c r="D452" t="s">
        <v>33242</v>
      </c>
    </row>
    <row r="453" spans="1:4" x14ac:dyDescent="0.25">
      <c r="A453">
        <v>4363</v>
      </c>
      <c r="B453" t="s">
        <v>5951</v>
      </c>
      <c r="C453" t="s">
        <v>33253</v>
      </c>
      <c r="D453" t="s">
        <v>33242</v>
      </c>
    </row>
    <row r="454" spans="1:4" x14ac:dyDescent="0.25">
      <c r="A454">
        <v>4362</v>
      </c>
      <c r="B454" t="s">
        <v>5866</v>
      </c>
      <c r="C454" t="s">
        <v>5865</v>
      </c>
      <c r="D454" t="s">
        <v>33242</v>
      </c>
    </row>
    <row r="455" spans="1:4" x14ac:dyDescent="0.25">
      <c r="A455">
        <v>4361</v>
      </c>
      <c r="B455" t="s">
        <v>2895</v>
      </c>
      <c r="C455" t="s">
        <v>2894</v>
      </c>
      <c r="D455" t="s">
        <v>33242</v>
      </c>
    </row>
    <row r="456" spans="1:4" x14ac:dyDescent="0.25">
      <c r="A456">
        <v>4360</v>
      </c>
      <c r="B456" t="s">
        <v>2909</v>
      </c>
      <c r="C456" t="s">
        <v>2908</v>
      </c>
      <c r="D456" t="s">
        <v>33242</v>
      </c>
    </row>
    <row r="457" spans="1:4" x14ac:dyDescent="0.25">
      <c r="A457">
        <v>4359</v>
      </c>
      <c r="B457" t="s">
        <v>1683</v>
      </c>
      <c r="C457" t="s">
        <v>1682</v>
      </c>
      <c r="D457" t="s">
        <v>33242</v>
      </c>
    </row>
    <row r="458" spans="1:4" x14ac:dyDescent="0.25">
      <c r="A458">
        <v>4358</v>
      </c>
      <c r="B458" t="s">
        <v>4093</v>
      </c>
      <c r="C458" t="s">
        <v>4092</v>
      </c>
      <c r="D458" t="s">
        <v>33242</v>
      </c>
    </row>
    <row r="459" spans="1:4" x14ac:dyDescent="0.25">
      <c r="A459">
        <v>4357</v>
      </c>
      <c r="B459" t="s">
        <v>7749</v>
      </c>
      <c r="C459" t="s">
        <v>7748</v>
      </c>
      <c r="D459" t="s">
        <v>33242</v>
      </c>
    </row>
    <row r="460" spans="1:4" x14ac:dyDescent="0.25">
      <c r="A460">
        <v>4356</v>
      </c>
      <c r="B460" t="s">
        <v>7733</v>
      </c>
      <c r="C460" t="s">
        <v>7732</v>
      </c>
      <c r="D460" t="s">
        <v>33242</v>
      </c>
    </row>
    <row r="461" spans="1:4" x14ac:dyDescent="0.25">
      <c r="A461">
        <v>4355</v>
      </c>
      <c r="B461" t="s">
        <v>2474</v>
      </c>
      <c r="C461" t="s">
        <v>2473</v>
      </c>
      <c r="D461" t="s">
        <v>33242</v>
      </c>
    </row>
    <row r="462" spans="1:4" x14ac:dyDescent="0.25">
      <c r="A462">
        <v>4354</v>
      </c>
      <c r="B462" t="s">
        <v>1687</v>
      </c>
      <c r="C462" t="s">
        <v>1686</v>
      </c>
      <c r="D462" t="s">
        <v>33242</v>
      </c>
    </row>
    <row r="463" spans="1:4" x14ac:dyDescent="0.25">
      <c r="A463">
        <v>4353</v>
      </c>
      <c r="B463" t="s">
        <v>5226</v>
      </c>
      <c r="C463" t="s">
        <v>5225</v>
      </c>
      <c r="D463" t="s">
        <v>33242</v>
      </c>
    </row>
    <row r="464" spans="1:4" x14ac:dyDescent="0.25">
      <c r="A464">
        <v>4352</v>
      </c>
      <c r="B464" t="s">
        <v>4139</v>
      </c>
      <c r="C464" t="s">
        <v>4138</v>
      </c>
      <c r="D464" t="s">
        <v>33242</v>
      </c>
    </row>
    <row r="465" spans="1:4" x14ac:dyDescent="0.25">
      <c r="A465">
        <v>4351</v>
      </c>
      <c r="B465" t="s">
        <v>3619</v>
      </c>
      <c r="C465" t="s">
        <v>3618</v>
      </c>
      <c r="D465" t="s">
        <v>33242</v>
      </c>
    </row>
    <row r="466" spans="1:4" x14ac:dyDescent="0.25">
      <c r="A466">
        <v>4350</v>
      </c>
      <c r="B466" t="s">
        <v>1685</v>
      </c>
      <c r="C466" t="s">
        <v>1684</v>
      </c>
      <c r="D466" t="s">
        <v>33242</v>
      </c>
    </row>
    <row r="467" spans="1:4" x14ac:dyDescent="0.25">
      <c r="A467">
        <v>4349</v>
      </c>
      <c r="B467" t="s">
        <v>1659</v>
      </c>
      <c r="C467" t="s">
        <v>1658</v>
      </c>
      <c r="D467" t="s">
        <v>33242</v>
      </c>
    </row>
    <row r="468" spans="1:4" x14ac:dyDescent="0.25">
      <c r="A468">
        <v>4348</v>
      </c>
      <c r="B468" t="s">
        <v>2351</v>
      </c>
      <c r="C468" t="s">
        <v>2350</v>
      </c>
      <c r="D468" t="s">
        <v>33242</v>
      </c>
    </row>
    <row r="469" spans="1:4" x14ac:dyDescent="0.25">
      <c r="A469">
        <v>4347</v>
      </c>
      <c r="B469" t="s">
        <v>5243</v>
      </c>
      <c r="C469" t="s">
        <v>5242</v>
      </c>
      <c r="D469" t="s">
        <v>33242</v>
      </c>
    </row>
    <row r="470" spans="1:4" x14ac:dyDescent="0.25">
      <c r="A470">
        <v>4346</v>
      </c>
      <c r="B470" t="s">
        <v>33254</v>
      </c>
      <c r="C470" t="s">
        <v>5066</v>
      </c>
      <c r="D470" t="s">
        <v>33242</v>
      </c>
    </row>
    <row r="471" spans="1:4" x14ac:dyDescent="0.25">
      <c r="A471">
        <v>4345</v>
      </c>
      <c r="B471" t="s">
        <v>2718</v>
      </c>
      <c r="C471" t="s">
        <v>2717</v>
      </c>
      <c r="D471" t="s">
        <v>33242</v>
      </c>
    </row>
    <row r="472" spans="1:4" x14ac:dyDescent="0.25">
      <c r="A472">
        <v>4344</v>
      </c>
      <c r="B472" t="s">
        <v>2716</v>
      </c>
      <c r="C472" t="s">
        <v>2715</v>
      </c>
      <c r="D472" t="s">
        <v>33242</v>
      </c>
    </row>
    <row r="473" spans="1:4" x14ac:dyDescent="0.25">
      <c r="A473">
        <v>4343</v>
      </c>
      <c r="B473" t="s">
        <v>2833</v>
      </c>
      <c r="C473" t="s">
        <v>2832</v>
      </c>
      <c r="D473" t="s">
        <v>33242</v>
      </c>
    </row>
    <row r="474" spans="1:4" x14ac:dyDescent="0.25">
      <c r="A474">
        <v>4342</v>
      </c>
      <c r="B474" t="s">
        <v>3679</v>
      </c>
      <c r="C474" t="s">
        <v>3678</v>
      </c>
      <c r="D474" t="s">
        <v>33242</v>
      </c>
    </row>
    <row r="475" spans="1:4" x14ac:dyDescent="0.25">
      <c r="A475">
        <v>4341</v>
      </c>
      <c r="B475" t="s">
        <v>3531</v>
      </c>
      <c r="C475" t="s">
        <v>3530</v>
      </c>
      <c r="D475" t="s">
        <v>33242</v>
      </c>
    </row>
    <row r="476" spans="1:4" x14ac:dyDescent="0.25">
      <c r="A476">
        <v>4340</v>
      </c>
      <c r="B476" t="s">
        <v>2478</v>
      </c>
      <c r="C476" t="s">
        <v>2477</v>
      </c>
      <c r="D476" t="s">
        <v>33242</v>
      </c>
    </row>
    <row r="477" spans="1:4" x14ac:dyDescent="0.25">
      <c r="A477">
        <v>4339</v>
      </c>
      <c r="B477" t="s">
        <v>3710</v>
      </c>
      <c r="C477" t="s">
        <v>3709</v>
      </c>
      <c r="D477" t="s">
        <v>33242</v>
      </c>
    </row>
    <row r="478" spans="1:4" x14ac:dyDescent="0.25">
      <c r="A478">
        <v>4338</v>
      </c>
      <c r="B478" t="s">
        <v>2488</v>
      </c>
      <c r="C478" t="s">
        <v>2487</v>
      </c>
      <c r="D478" t="s">
        <v>33242</v>
      </c>
    </row>
    <row r="479" spans="1:4" x14ac:dyDescent="0.25">
      <c r="A479">
        <v>4337</v>
      </c>
      <c r="B479" t="s">
        <v>3687</v>
      </c>
      <c r="C479" t="s">
        <v>3686</v>
      </c>
      <c r="D479" t="s">
        <v>33242</v>
      </c>
    </row>
    <row r="480" spans="1:4" x14ac:dyDescent="0.25">
      <c r="A480">
        <v>4336</v>
      </c>
      <c r="B480" t="s">
        <v>7773</v>
      </c>
      <c r="C480" t="s">
        <v>7772</v>
      </c>
      <c r="D480" t="s">
        <v>33242</v>
      </c>
    </row>
    <row r="481" spans="1:4" x14ac:dyDescent="0.25">
      <c r="A481">
        <v>4335</v>
      </c>
      <c r="B481" t="s">
        <v>7771</v>
      </c>
      <c r="C481" t="s">
        <v>7770</v>
      </c>
      <c r="D481" t="s">
        <v>33242</v>
      </c>
    </row>
    <row r="482" spans="1:4" x14ac:dyDescent="0.25">
      <c r="A482">
        <v>4334</v>
      </c>
      <c r="B482" t="s">
        <v>6125</v>
      </c>
      <c r="C482" t="s">
        <v>6124</v>
      </c>
      <c r="D482" t="s">
        <v>33242</v>
      </c>
    </row>
    <row r="483" spans="1:4" x14ac:dyDescent="0.25">
      <c r="A483">
        <v>4333</v>
      </c>
      <c r="B483" t="s">
        <v>6137</v>
      </c>
      <c r="C483" t="s">
        <v>6136</v>
      </c>
      <c r="D483" t="s">
        <v>33242</v>
      </c>
    </row>
    <row r="484" spans="1:4" x14ac:dyDescent="0.25">
      <c r="A484">
        <v>4332</v>
      </c>
      <c r="B484" t="s">
        <v>5070</v>
      </c>
      <c r="C484" t="s">
        <v>5069</v>
      </c>
      <c r="D484" t="s">
        <v>33242</v>
      </c>
    </row>
    <row r="485" spans="1:4" x14ac:dyDescent="0.25">
      <c r="A485">
        <v>4331</v>
      </c>
      <c r="B485" t="s">
        <v>4183</v>
      </c>
      <c r="C485" t="s">
        <v>4182</v>
      </c>
      <c r="D485" t="s">
        <v>33242</v>
      </c>
    </row>
    <row r="486" spans="1:4" x14ac:dyDescent="0.25">
      <c r="A486">
        <v>4330</v>
      </c>
      <c r="B486" t="s">
        <v>3767</v>
      </c>
      <c r="C486" t="s">
        <v>3766</v>
      </c>
      <c r="D486" t="s">
        <v>33242</v>
      </c>
    </row>
    <row r="487" spans="1:4" x14ac:dyDescent="0.25">
      <c r="A487">
        <v>4329</v>
      </c>
      <c r="B487" t="s">
        <v>7855</v>
      </c>
      <c r="C487" t="s">
        <v>7854</v>
      </c>
      <c r="D487" t="s">
        <v>33242</v>
      </c>
    </row>
    <row r="488" spans="1:4" x14ac:dyDescent="0.25">
      <c r="A488">
        <v>4328</v>
      </c>
      <c r="B488" t="s">
        <v>5888</v>
      </c>
      <c r="C488" t="s">
        <v>5887</v>
      </c>
      <c r="D488" t="s">
        <v>33242</v>
      </c>
    </row>
    <row r="489" spans="1:4" x14ac:dyDescent="0.25">
      <c r="A489">
        <v>4327</v>
      </c>
      <c r="B489" t="s">
        <v>4635</v>
      </c>
      <c r="C489" t="s">
        <v>4634</v>
      </c>
      <c r="D489" t="s">
        <v>33242</v>
      </c>
    </row>
    <row r="490" spans="1:4" x14ac:dyDescent="0.25">
      <c r="A490">
        <v>4326</v>
      </c>
      <c r="B490" t="s">
        <v>5761</v>
      </c>
      <c r="C490" t="s">
        <v>5760</v>
      </c>
      <c r="D490" t="s">
        <v>33242</v>
      </c>
    </row>
    <row r="491" spans="1:4" x14ac:dyDescent="0.25">
      <c r="A491">
        <v>4325</v>
      </c>
      <c r="B491" t="s">
        <v>4667</v>
      </c>
      <c r="C491" t="s">
        <v>4666</v>
      </c>
      <c r="D491" t="s">
        <v>33242</v>
      </c>
    </row>
    <row r="492" spans="1:4" x14ac:dyDescent="0.25">
      <c r="A492">
        <v>4324</v>
      </c>
      <c r="B492" t="s">
        <v>4687</v>
      </c>
      <c r="C492" t="s">
        <v>4686</v>
      </c>
      <c r="D492" t="s">
        <v>33242</v>
      </c>
    </row>
    <row r="493" spans="1:4" x14ac:dyDescent="0.25">
      <c r="A493">
        <v>4323</v>
      </c>
      <c r="B493" t="s">
        <v>6181</v>
      </c>
      <c r="C493" t="s">
        <v>6180</v>
      </c>
      <c r="D493" t="s">
        <v>33242</v>
      </c>
    </row>
    <row r="494" spans="1:4" x14ac:dyDescent="0.25">
      <c r="A494">
        <v>4322</v>
      </c>
      <c r="B494" t="s">
        <v>534</v>
      </c>
      <c r="C494" t="s">
        <v>533</v>
      </c>
      <c r="D494" t="s">
        <v>33242</v>
      </c>
    </row>
    <row r="495" spans="1:4" x14ac:dyDescent="0.25">
      <c r="A495">
        <v>4321</v>
      </c>
      <c r="B495" t="s">
        <v>6860</v>
      </c>
      <c r="C495" t="s">
        <v>6859</v>
      </c>
      <c r="D495" t="s">
        <v>33242</v>
      </c>
    </row>
    <row r="496" spans="1:4" x14ac:dyDescent="0.25">
      <c r="A496">
        <v>4320</v>
      </c>
      <c r="B496" t="s">
        <v>5012</v>
      </c>
      <c r="C496" t="s">
        <v>5011</v>
      </c>
      <c r="D496" t="s">
        <v>33242</v>
      </c>
    </row>
    <row r="497" spans="1:4" x14ac:dyDescent="0.25">
      <c r="A497">
        <v>4319</v>
      </c>
      <c r="B497" t="s">
        <v>1647</v>
      </c>
      <c r="C497" t="s">
        <v>1646</v>
      </c>
      <c r="D497" t="s">
        <v>33242</v>
      </c>
    </row>
    <row r="498" spans="1:4" x14ac:dyDescent="0.25">
      <c r="A498">
        <v>4318</v>
      </c>
      <c r="B498" t="s">
        <v>1645</v>
      </c>
      <c r="C498" t="s">
        <v>33255</v>
      </c>
      <c r="D498" t="s">
        <v>33242</v>
      </c>
    </row>
    <row r="499" spans="1:4" x14ac:dyDescent="0.25">
      <c r="A499">
        <v>4317</v>
      </c>
      <c r="B499" t="s">
        <v>2933</v>
      </c>
      <c r="C499" t="s">
        <v>2932</v>
      </c>
      <c r="D499" t="s">
        <v>33242</v>
      </c>
    </row>
    <row r="500" spans="1:4" x14ac:dyDescent="0.25">
      <c r="A500">
        <v>4316</v>
      </c>
      <c r="B500" t="s">
        <v>4791</v>
      </c>
      <c r="C500" t="s">
        <v>4790</v>
      </c>
      <c r="D500" t="s">
        <v>33242</v>
      </c>
    </row>
    <row r="501" spans="1:4" x14ac:dyDescent="0.25">
      <c r="A501">
        <v>4315</v>
      </c>
      <c r="B501" t="s">
        <v>2235</v>
      </c>
      <c r="C501" t="s">
        <v>2234</v>
      </c>
      <c r="D501" t="s">
        <v>33242</v>
      </c>
    </row>
    <row r="502" spans="1:4" x14ac:dyDescent="0.25">
      <c r="A502">
        <v>4314</v>
      </c>
      <c r="B502" t="s">
        <v>6266</v>
      </c>
      <c r="C502" t="s">
        <v>6265</v>
      </c>
      <c r="D502" t="s">
        <v>33242</v>
      </c>
    </row>
    <row r="503" spans="1:4" x14ac:dyDescent="0.25">
      <c r="A503">
        <v>4313</v>
      </c>
      <c r="B503" t="s">
        <v>33256</v>
      </c>
      <c r="C503" t="s">
        <v>33257</v>
      </c>
      <c r="D503" t="s">
        <v>33242</v>
      </c>
    </row>
    <row r="504" spans="1:4" x14ac:dyDescent="0.25">
      <c r="A504">
        <v>4312</v>
      </c>
      <c r="B504" t="s">
        <v>33258</v>
      </c>
      <c r="C504" t="s">
        <v>2166</v>
      </c>
      <c r="D504" t="s">
        <v>33242</v>
      </c>
    </row>
    <row r="505" spans="1:4" x14ac:dyDescent="0.25">
      <c r="A505">
        <v>4311</v>
      </c>
      <c r="B505" t="s">
        <v>33259</v>
      </c>
      <c r="C505" t="s">
        <v>5494</v>
      </c>
      <c r="D505" t="s">
        <v>33242</v>
      </c>
    </row>
    <row r="506" spans="1:4" x14ac:dyDescent="0.25">
      <c r="A506">
        <v>4310</v>
      </c>
      <c r="B506" t="s">
        <v>2231</v>
      </c>
      <c r="C506" t="s">
        <v>2230</v>
      </c>
      <c r="D506" t="s">
        <v>33242</v>
      </c>
    </row>
    <row r="507" spans="1:4" x14ac:dyDescent="0.25">
      <c r="A507">
        <v>4309</v>
      </c>
      <c r="B507" t="s">
        <v>2568</v>
      </c>
      <c r="C507" t="s">
        <v>33260</v>
      </c>
      <c r="D507" t="s">
        <v>33242</v>
      </c>
    </row>
    <row r="508" spans="1:4" x14ac:dyDescent="0.25">
      <c r="A508">
        <v>4308</v>
      </c>
      <c r="B508" t="s">
        <v>33261</v>
      </c>
      <c r="C508" t="s">
        <v>4640</v>
      </c>
      <c r="D508" t="s">
        <v>33242</v>
      </c>
    </row>
    <row r="509" spans="1:4" x14ac:dyDescent="0.25">
      <c r="A509">
        <v>4307</v>
      </c>
      <c r="B509" t="s">
        <v>1703</v>
      </c>
      <c r="C509" t="s">
        <v>1702</v>
      </c>
      <c r="D509" t="s">
        <v>33242</v>
      </c>
    </row>
    <row r="510" spans="1:4" x14ac:dyDescent="0.25">
      <c r="A510">
        <v>4306</v>
      </c>
      <c r="B510" t="s">
        <v>4895</v>
      </c>
      <c r="C510" t="s">
        <v>4894</v>
      </c>
      <c r="D510" t="s">
        <v>33242</v>
      </c>
    </row>
    <row r="511" spans="1:4" x14ac:dyDescent="0.25">
      <c r="A511">
        <v>4305</v>
      </c>
      <c r="B511" t="s">
        <v>6155</v>
      </c>
      <c r="C511" t="s">
        <v>33262</v>
      </c>
      <c r="D511" t="s">
        <v>33242</v>
      </c>
    </row>
    <row r="512" spans="1:4" x14ac:dyDescent="0.25">
      <c r="A512">
        <v>4304</v>
      </c>
      <c r="B512" t="s">
        <v>7729</v>
      </c>
      <c r="C512" t="s">
        <v>7728</v>
      </c>
      <c r="D512" t="s">
        <v>33242</v>
      </c>
    </row>
    <row r="513" spans="1:4" x14ac:dyDescent="0.25">
      <c r="A513">
        <v>4303</v>
      </c>
      <c r="B513" t="s">
        <v>7571</v>
      </c>
      <c r="C513" t="s">
        <v>33263</v>
      </c>
      <c r="D513" t="s">
        <v>33242</v>
      </c>
    </row>
    <row r="514" spans="1:4" x14ac:dyDescent="0.25">
      <c r="A514">
        <v>4302</v>
      </c>
      <c r="B514" t="s">
        <v>7741</v>
      </c>
      <c r="C514" t="s">
        <v>7740</v>
      </c>
      <c r="D514" t="s">
        <v>33242</v>
      </c>
    </row>
    <row r="515" spans="1:4" x14ac:dyDescent="0.25">
      <c r="A515">
        <v>4301</v>
      </c>
      <c r="B515" t="s">
        <v>7745</v>
      </c>
      <c r="C515" t="s">
        <v>7744</v>
      </c>
      <c r="D515" t="s">
        <v>33242</v>
      </c>
    </row>
    <row r="516" spans="1:4" x14ac:dyDescent="0.25">
      <c r="A516">
        <v>4300</v>
      </c>
      <c r="B516" t="s">
        <v>1653</v>
      </c>
      <c r="C516" t="s">
        <v>1652</v>
      </c>
      <c r="D516" t="s">
        <v>33242</v>
      </c>
    </row>
    <row r="517" spans="1:4" x14ac:dyDescent="0.25">
      <c r="A517">
        <v>4299</v>
      </c>
      <c r="B517" t="s">
        <v>6828</v>
      </c>
      <c r="C517" t="s">
        <v>6827</v>
      </c>
      <c r="D517" t="s">
        <v>33242</v>
      </c>
    </row>
    <row r="518" spans="1:4" x14ac:dyDescent="0.25">
      <c r="A518">
        <v>4298</v>
      </c>
      <c r="B518" t="s">
        <v>2439</v>
      </c>
      <c r="C518" t="s">
        <v>2438</v>
      </c>
      <c r="D518" t="s">
        <v>33242</v>
      </c>
    </row>
    <row r="519" spans="1:4" x14ac:dyDescent="0.25">
      <c r="A519">
        <v>4297</v>
      </c>
      <c r="B519" t="s">
        <v>1015</v>
      </c>
      <c r="C519" t="s">
        <v>1014</v>
      </c>
      <c r="D519" t="s">
        <v>33242</v>
      </c>
    </row>
    <row r="520" spans="1:4" x14ac:dyDescent="0.25">
      <c r="A520">
        <v>4296</v>
      </c>
      <c r="B520" t="s">
        <v>391</v>
      </c>
      <c r="C520" t="s">
        <v>390</v>
      </c>
      <c r="D520" t="s">
        <v>33242</v>
      </c>
    </row>
    <row r="521" spans="1:4" x14ac:dyDescent="0.25">
      <c r="A521">
        <v>4295</v>
      </c>
      <c r="B521" t="s">
        <v>1727</v>
      </c>
      <c r="C521" t="s">
        <v>1726</v>
      </c>
      <c r="D521" t="s">
        <v>33242</v>
      </c>
    </row>
    <row r="522" spans="1:4" x14ac:dyDescent="0.25">
      <c r="A522">
        <v>4294</v>
      </c>
      <c r="B522" t="s">
        <v>1643</v>
      </c>
      <c r="C522" t="s">
        <v>1642</v>
      </c>
      <c r="D522" t="s">
        <v>33242</v>
      </c>
    </row>
    <row r="523" spans="1:4" x14ac:dyDescent="0.25">
      <c r="A523">
        <v>4293</v>
      </c>
      <c r="B523" t="s">
        <v>5864</v>
      </c>
      <c r="C523" t="s">
        <v>5863</v>
      </c>
      <c r="D523" t="s">
        <v>33242</v>
      </c>
    </row>
    <row r="524" spans="1:4" x14ac:dyDescent="0.25">
      <c r="A524">
        <v>4292</v>
      </c>
      <c r="B524" t="s">
        <v>7757</v>
      </c>
      <c r="C524" t="s">
        <v>7756</v>
      </c>
      <c r="D524" t="s">
        <v>33242</v>
      </c>
    </row>
    <row r="525" spans="1:4" x14ac:dyDescent="0.25">
      <c r="A525">
        <v>4291</v>
      </c>
      <c r="B525" t="s">
        <v>15499</v>
      </c>
      <c r="C525" t="s">
        <v>5068</v>
      </c>
      <c r="D525" t="s">
        <v>33242</v>
      </c>
    </row>
    <row r="526" spans="1:4" x14ac:dyDescent="0.25">
      <c r="A526">
        <v>4290</v>
      </c>
      <c r="B526" t="s">
        <v>2951</v>
      </c>
      <c r="C526" t="s">
        <v>2950</v>
      </c>
      <c r="D526" t="s">
        <v>33242</v>
      </c>
    </row>
    <row r="527" spans="1:4" x14ac:dyDescent="0.25">
      <c r="A527">
        <v>4289</v>
      </c>
      <c r="B527" t="s">
        <v>4669</v>
      </c>
      <c r="C527" t="s">
        <v>4668</v>
      </c>
      <c r="D527" t="s">
        <v>33242</v>
      </c>
    </row>
    <row r="528" spans="1:4" x14ac:dyDescent="0.25">
      <c r="A528">
        <v>4288</v>
      </c>
      <c r="B528" t="s">
        <v>656</v>
      </c>
      <c r="C528" t="s">
        <v>655</v>
      </c>
      <c r="D528" t="s">
        <v>33242</v>
      </c>
    </row>
    <row r="529" spans="1:4" x14ac:dyDescent="0.25">
      <c r="A529">
        <v>4287</v>
      </c>
      <c r="B529" t="s">
        <v>1651</v>
      </c>
      <c r="C529" t="s">
        <v>1650</v>
      </c>
      <c r="D529" t="s">
        <v>33242</v>
      </c>
    </row>
    <row r="530" spans="1:4" x14ac:dyDescent="0.25">
      <c r="A530">
        <v>4286</v>
      </c>
      <c r="B530" t="s">
        <v>1649</v>
      </c>
      <c r="C530" t="s">
        <v>1648</v>
      </c>
      <c r="D530" t="s">
        <v>33242</v>
      </c>
    </row>
    <row r="531" spans="1:4" x14ac:dyDescent="0.25">
      <c r="A531">
        <v>4285</v>
      </c>
      <c r="B531" t="s">
        <v>2328</v>
      </c>
      <c r="C531" t="s">
        <v>33264</v>
      </c>
      <c r="D531" t="s">
        <v>33242</v>
      </c>
    </row>
    <row r="532" spans="1:4" x14ac:dyDescent="0.25">
      <c r="A532">
        <v>4284</v>
      </c>
      <c r="B532" t="s">
        <v>7751</v>
      </c>
      <c r="C532" t="s">
        <v>7750</v>
      </c>
      <c r="D532" t="s">
        <v>33242</v>
      </c>
    </row>
    <row r="533" spans="1:4" x14ac:dyDescent="0.25">
      <c r="A533">
        <v>4283</v>
      </c>
      <c r="B533" t="s">
        <v>1981</v>
      </c>
      <c r="C533" t="s">
        <v>1980</v>
      </c>
      <c r="D533" t="s">
        <v>33242</v>
      </c>
    </row>
    <row r="534" spans="1:4" x14ac:dyDescent="0.25">
      <c r="A534">
        <v>4282</v>
      </c>
      <c r="B534" t="s">
        <v>2943</v>
      </c>
      <c r="C534" t="s">
        <v>2942</v>
      </c>
      <c r="D534" t="s">
        <v>33242</v>
      </c>
    </row>
    <row r="535" spans="1:4" x14ac:dyDescent="0.25">
      <c r="A535">
        <v>4281</v>
      </c>
      <c r="B535" t="s">
        <v>5355</v>
      </c>
      <c r="C535" t="s">
        <v>5354</v>
      </c>
      <c r="D535" t="s">
        <v>33242</v>
      </c>
    </row>
    <row r="536" spans="1:4" x14ac:dyDescent="0.25">
      <c r="A536">
        <v>4280</v>
      </c>
      <c r="B536" t="s">
        <v>5363</v>
      </c>
      <c r="C536" t="s">
        <v>5362</v>
      </c>
      <c r="D536" t="s">
        <v>33242</v>
      </c>
    </row>
    <row r="537" spans="1:4" x14ac:dyDescent="0.25">
      <c r="A537">
        <v>4279</v>
      </c>
      <c r="B537" t="s">
        <v>5359</v>
      </c>
      <c r="C537" t="s">
        <v>5358</v>
      </c>
      <c r="D537" t="s">
        <v>33242</v>
      </c>
    </row>
    <row r="538" spans="1:4" x14ac:dyDescent="0.25">
      <c r="A538">
        <v>4278</v>
      </c>
      <c r="B538" t="s">
        <v>33265</v>
      </c>
      <c r="C538" t="s">
        <v>5360</v>
      </c>
      <c r="D538" t="s">
        <v>33242</v>
      </c>
    </row>
    <row r="539" spans="1:4" x14ac:dyDescent="0.25">
      <c r="A539">
        <v>4277</v>
      </c>
      <c r="B539" t="s">
        <v>5353</v>
      </c>
      <c r="C539" t="s">
        <v>5352</v>
      </c>
      <c r="D539" t="s">
        <v>33242</v>
      </c>
    </row>
    <row r="540" spans="1:4" x14ac:dyDescent="0.25">
      <c r="A540">
        <v>4276</v>
      </c>
      <c r="B540" t="s">
        <v>5365</v>
      </c>
      <c r="C540" t="s">
        <v>5364</v>
      </c>
      <c r="D540" t="s">
        <v>33242</v>
      </c>
    </row>
    <row r="541" spans="1:4" x14ac:dyDescent="0.25">
      <c r="A541">
        <v>4275</v>
      </c>
      <c r="B541" t="s">
        <v>5357</v>
      </c>
      <c r="C541" t="s">
        <v>5356</v>
      </c>
      <c r="D541" t="s">
        <v>33242</v>
      </c>
    </row>
    <row r="542" spans="1:4" x14ac:dyDescent="0.25">
      <c r="A542">
        <v>4274</v>
      </c>
      <c r="B542" t="s">
        <v>7739</v>
      </c>
      <c r="C542" t="s">
        <v>7738</v>
      </c>
      <c r="D542" t="s">
        <v>33242</v>
      </c>
    </row>
    <row r="543" spans="1:4" x14ac:dyDescent="0.25">
      <c r="A543">
        <v>4273</v>
      </c>
      <c r="B543" t="s">
        <v>33266</v>
      </c>
      <c r="C543" t="s">
        <v>3600</v>
      </c>
      <c r="D543" t="s">
        <v>33242</v>
      </c>
    </row>
    <row r="544" spans="1:4" x14ac:dyDescent="0.25">
      <c r="A544">
        <v>4272</v>
      </c>
      <c r="B544" t="s">
        <v>33267</v>
      </c>
      <c r="C544" t="s">
        <v>7720</v>
      </c>
      <c r="D544" t="s">
        <v>33242</v>
      </c>
    </row>
    <row r="545" spans="1:4" x14ac:dyDescent="0.25">
      <c r="A545">
        <v>4271</v>
      </c>
      <c r="B545" t="s">
        <v>1996</v>
      </c>
      <c r="C545" t="s">
        <v>1995</v>
      </c>
      <c r="D545" t="s">
        <v>33242</v>
      </c>
    </row>
    <row r="546" spans="1:4" x14ac:dyDescent="0.25">
      <c r="A546">
        <v>4270</v>
      </c>
      <c r="B546" t="s">
        <v>3887</v>
      </c>
      <c r="C546" t="s">
        <v>3886</v>
      </c>
      <c r="D546" t="s">
        <v>33242</v>
      </c>
    </row>
    <row r="547" spans="1:4" x14ac:dyDescent="0.25">
      <c r="A547">
        <v>4269</v>
      </c>
      <c r="B547" t="s">
        <v>2787</v>
      </c>
      <c r="C547" t="s">
        <v>2786</v>
      </c>
      <c r="D547" t="s">
        <v>33242</v>
      </c>
    </row>
    <row r="548" spans="1:4" x14ac:dyDescent="0.25">
      <c r="A548">
        <v>4268</v>
      </c>
      <c r="B548" t="s">
        <v>2777</v>
      </c>
      <c r="C548" t="s">
        <v>2776</v>
      </c>
      <c r="D548" t="s">
        <v>33242</v>
      </c>
    </row>
    <row r="549" spans="1:4" x14ac:dyDescent="0.25">
      <c r="A549">
        <v>4267</v>
      </c>
      <c r="B549" t="s">
        <v>2346</v>
      </c>
      <c r="C549" t="s">
        <v>2345</v>
      </c>
      <c r="D549" t="s">
        <v>33242</v>
      </c>
    </row>
    <row r="550" spans="1:4" x14ac:dyDescent="0.25">
      <c r="A550">
        <v>4266</v>
      </c>
      <c r="B550" t="s">
        <v>6454</v>
      </c>
      <c r="C550" t="s">
        <v>6453</v>
      </c>
      <c r="D550" t="s">
        <v>33242</v>
      </c>
    </row>
    <row r="551" spans="1:4" x14ac:dyDescent="0.25">
      <c r="A551">
        <v>4265</v>
      </c>
      <c r="B551" t="s">
        <v>3223</v>
      </c>
      <c r="C551" t="s">
        <v>3222</v>
      </c>
      <c r="D551" t="s">
        <v>33242</v>
      </c>
    </row>
    <row r="552" spans="1:4" x14ac:dyDescent="0.25">
      <c r="A552">
        <v>4264</v>
      </c>
      <c r="B552" t="s">
        <v>3931</v>
      </c>
      <c r="C552" t="s">
        <v>33268</v>
      </c>
      <c r="D552" t="s">
        <v>33242</v>
      </c>
    </row>
    <row r="553" spans="1:4" x14ac:dyDescent="0.25">
      <c r="A553">
        <v>4263</v>
      </c>
      <c r="B553" t="s">
        <v>6792</v>
      </c>
      <c r="C553" t="s">
        <v>6791</v>
      </c>
      <c r="D553" t="s">
        <v>33242</v>
      </c>
    </row>
    <row r="554" spans="1:4" x14ac:dyDescent="0.25">
      <c r="A554">
        <v>4262</v>
      </c>
      <c r="B554" t="s">
        <v>6147</v>
      </c>
      <c r="C554" t="s">
        <v>6146</v>
      </c>
      <c r="D554" t="s">
        <v>33242</v>
      </c>
    </row>
    <row r="555" spans="1:4" x14ac:dyDescent="0.25">
      <c r="A555">
        <v>4261</v>
      </c>
      <c r="B555" t="s">
        <v>5046</v>
      </c>
      <c r="C555" t="s">
        <v>5045</v>
      </c>
      <c r="D555" t="s">
        <v>33242</v>
      </c>
    </row>
    <row r="556" spans="1:4" x14ac:dyDescent="0.25">
      <c r="A556">
        <v>4260</v>
      </c>
      <c r="B556" t="s">
        <v>4177</v>
      </c>
      <c r="C556" t="s">
        <v>4176</v>
      </c>
      <c r="D556" t="s">
        <v>33242</v>
      </c>
    </row>
    <row r="557" spans="1:4" x14ac:dyDescent="0.25">
      <c r="A557">
        <v>4259</v>
      </c>
      <c r="B557" t="s">
        <v>3475</v>
      </c>
      <c r="C557" t="s">
        <v>3474</v>
      </c>
      <c r="D557" t="s">
        <v>33242</v>
      </c>
    </row>
    <row r="558" spans="1:4" x14ac:dyDescent="0.25">
      <c r="A558">
        <v>4258</v>
      </c>
      <c r="B558" t="s">
        <v>2564</v>
      </c>
      <c r="C558" t="s">
        <v>2563</v>
      </c>
      <c r="D558" t="s">
        <v>33242</v>
      </c>
    </row>
    <row r="559" spans="1:4" x14ac:dyDescent="0.25">
      <c r="A559">
        <v>4257</v>
      </c>
      <c r="B559" t="s">
        <v>4282</v>
      </c>
      <c r="C559" t="s">
        <v>4281</v>
      </c>
      <c r="D559" t="s">
        <v>33242</v>
      </c>
    </row>
    <row r="560" spans="1:4" x14ac:dyDescent="0.25">
      <c r="A560">
        <v>4256</v>
      </c>
      <c r="B560" t="s">
        <v>4280</v>
      </c>
      <c r="C560" t="s">
        <v>4279</v>
      </c>
      <c r="D560" t="s">
        <v>33242</v>
      </c>
    </row>
    <row r="561" spans="1:4" x14ac:dyDescent="0.25">
      <c r="A561">
        <v>4255</v>
      </c>
      <c r="B561" t="s">
        <v>33269</v>
      </c>
      <c r="C561" t="s">
        <v>3311</v>
      </c>
      <c r="D561" t="s">
        <v>33242</v>
      </c>
    </row>
    <row r="562" spans="1:4" x14ac:dyDescent="0.25">
      <c r="A562">
        <v>4254</v>
      </c>
      <c r="B562" t="s">
        <v>33270</v>
      </c>
      <c r="C562" t="s">
        <v>3309</v>
      </c>
      <c r="D562" t="s">
        <v>33242</v>
      </c>
    </row>
    <row r="563" spans="1:4" x14ac:dyDescent="0.25">
      <c r="A563">
        <v>4253</v>
      </c>
      <c r="B563" t="s">
        <v>5455</v>
      </c>
      <c r="C563" t="s">
        <v>5454</v>
      </c>
      <c r="D563" t="s">
        <v>33271</v>
      </c>
    </row>
    <row r="564" spans="1:4" x14ac:dyDescent="0.25">
      <c r="A564">
        <v>4252</v>
      </c>
      <c r="B564" t="s">
        <v>1200</v>
      </c>
      <c r="C564" t="s">
        <v>1199</v>
      </c>
      <c r="D564" t="s">
        <v>33271</v>
      </c>
    </row>
    <row r="565" spans="1:4" x14ac:dyDescent="0.25">
      <c r="A565">
        <v>4250</v>
      </c>
      <c r="B565" t="s">
        <v>6438</v>
      </c>
      <c r="C565" t="s">
        <v>6437</v>
      </c>
      <c r="D565" t="s">
        <v>33271</v>
      </c>
    </row>
    <row r="566" spans="1:4" x14ac:dyDescent="0.25">
      <c r="A566">
        <v>4249</v>
      </c>
      <c r="B566" t="s">
        <v>33272</v>
      </c>
      <c r="C566" t="s">
        <v>428</v>
      </c>
      <c r="D566" t="s">
        <v>33271</v>
      </c>
    </row>
    <row r="567" spans="1:4" x14ac:dyDescent="0.25">
      <c r="A567">
        <v>4248</v>
      </c>
      <c r="B567" t="s">
        <v>33273</v>
      </c>
      <c r="C567" t="s">
        <v>2366</v>
      </c>
      <c r="D567" t="s">
        <v>33271</v>
      </c>
    </row>
    <row r="568" spans="1:4" x14ac:dyDescent="0.25">
      <c r="A568">
        <v>4247</v>
      </c>
      <c r="B568" t="s">
        <v>7865</v>
      </c>
      <c r="C568" t="s">
        <v>7864</v>
      </c>
      <c r="D568" t="s">
        <v>33271</v>
      </c>
    </row>
    <row r="569" spans="1:4" x14ac:dyDescent="0.25">
      <c r="A569">
        <v>4246</v>
      </c>
      <c r="B569" t="s">
        <v>7785</v>
      </c>
      <c r="C569" t="s">
        <v>7784</v>
      </c>
      <c r="D569" t="s">
        <v>33271</v>
      </c>
    </row>
    <row r="570" spans="1:4" x14ac:dyDescent="0.25">
      <c r="A570">
        <v>4245</v>
      </c>
      <c r="B570" t="s">
        <v>7801</v>
      </c>
      <c r="C570" t="s">
        <v>7800</v>
      </c>
      <c r="D570" t="s">
        <v>33271</v>
      </c>
    </row>
    <row r="571" spans="1:4" x14ac:dyDescent="0.25">
      <c r="A571">
        <v>4244</v>
      </c>
      <c r="B571" t="s">
        <v>5283</v>
      </c>
      <c r="C571" t="s">
        <v>5282</v>
      </c>
      <c r="D571" t="s">
        <v>33271</v>
      </c>
    </row>
    <row r="572" spans="1:4" x14ac:dyDescent="0.25">
      <c r="A572">
        <v>4243</v>
      </c>
      <c r="B572" t="s">
        <v>3669</v>
      </c>
      <c r="C572" t="s">
        <v>3668</v>
      </c>
      <c r="D572" t="s">
        <v>33271</v>
      </c>
    </row>
    <row r="573" spans="1:4" x14ac:dyDescent="0.25">
      <c r="A573">
        <v>4242</v>
      </c>
      <c r="B573" t="s">
        <v>6171</v>
      </c>
      <c r="C573" t="s">
        <v>6170</v>
      </c>
      <c r="D573" t="s">
        <v>33271</v>
      </c>
    </row>
    <row r="574" spans="1:4" x14ac:dyDescent="0.25">
      <c r="A574">
        <v>4241</v>
      </c>
      <c r="B574" t="s">
        <v>4891</v>
      </c>
      <c r="C574" t="s">
        <v>4890</v>
      </c>
      <c r="D574" t="s">
        <v>33271</v>
      </c>
    </row>
    <row r="575" spans="1:4" x14ac:dyDescent="0.25">
      <c r="A575">
        <v>4240</v>
      </c>
      <c r="B575" t="s">
        <v>1118</v>
      </c>
      <c r="C575" t="s">
        <v>1117</v>
      </c>
      <c r="D575" t="s">
        <v>33271</v>
      </c>
    </row>
    <row r="576" spans="1:4" x14ac:dyDescent="0.25">
      <c r="A576">
        <v>4239</v>
      </c>
      <c r="B576" t="s">
        <v>4043</v>
      </c>
      <c r="C576" t="s">
        <v>4042</v>
      </c>
      <c r="D576" t="s">
        <v>33271</v>
      </c>
    </row>
    <row r="577" spans="1:4" x14ac:dyDescent="0.25">
      <c r="A577">
        <v>4238</v>
      </c>
      <c r="B577" t="s">
        <v>4148</v>
      </c>
      <c r="C577" t="s">
        <v>4147</v>
      </c>
      <c r="D577" t="s">
        <v>33271</v>
      </c>
    </row>
    <row r="578" spans="1:4" x14ac:dyDescent="0.25">
      <c r="A578">
        <v>4237</v>
      </c>
      <c r="B578" t="s">
        <v>6706</v>
      </c>
      <c r="C578" t="s">
        <v>6705</v>
      </c>
      <c r="D578" t="s">
        <v>33271</v>
      </c>
    </row>
    <row r="579" spans="1:4" x14ac:dyDescent="0.25">
      <c r="A579">
        <v>4236</v>
      </c>
      <c r="B579" t="s">
        <v>2619</v>
      </c>
      <c r="C579" t="s">
        <v>2618</v>
      </c>
      <c r="D579" t="s">
        <v>33271</v>
      </c>
    </row>
    <row r="580" spans="1:4" x14ac:dyDescent="0.25">
      <c r="A580">
        <v>4235</v>
      </c>
      <c r="B580" t="s">
        <v>1329</v>
      </c>
      <c r="C580" t="s">
        <v>33274</v>
      </c>
      <c r="D580" t="s">
        <v>33271</v>
      </c>
    </row>
    <row r="581" spans="1:4" x14ac:dyDescent="0.25">
      <c r="A581">
        <v>4234</v>
      </c>
      <c r="B581" t="s">
        <v>4757</v>
      </c>
      <c r="C581" t="s">
        <v>4756</v>
      </c>
      <c r="D581" t="s">
        <v>33271</v>
      </c>
    </row>
    <row r="582" spans="1:4" x14ac:dyDescent="0.25">
      <c r="A582">
        <v>4233</v>
      </c>
      <c r="B582" t="s">
        <v>2223</v>
      </c>
      <c r="C582" t="s">
        <v>33275</v>
      </c>
      <c r="D582" t="s">
        <v>33271</v>
      </c>
    </row>
    <row r="583" spans="1:4" x14ac:dyDescent="0.25">
      <c r="A583">
        <v>4232</v>
      </c>
      <c r="B583" t="s">
        <v>3489</v>
      </c>
      <c r="C583" t="s">
        <v>3488</v>
      </c>
      <c r="D583" t="s">
        <v>33271</v>
      </c>
    </row>
    <row r="584" spans="1:4" x14ac:dyDescent="0.25">
      <c r="A584">
        <v>4231</v>
      </c>
      <c r="B584" t="s">
        <v>4759</v>
      </c>
      <c r="C584" t="s">
        <v>33276</v>
      </c>
      <c r="D584" t="s">
        <v>33271</v>
      </c>
    </row>
    <row r="585" spans="1:4" x14ac:dyDescent="0.25">
      <c r="A585">
        <v>4230</v>
      </c>
      <c r="B585" t="s">
        <v>2320</v>
      </c>
      <c r="C585" t="s">
        <v>2319</v>
      </c>
      <c r="D585" t="s">
        <v>33271</v>
      </c>
    </row>
    <row r="586" spans="1:4" x14ac:dyDescent="0.25">
      <c r="A586">
        <v>4229</v>
      </c>
      <c r="B586" t="s">
        <v>7460</v>
      </c>
      <c r="C586" t="s">
        <v>7457</v>
      </c>
      <c r="D586" t="s">
        <v>33271</v>
      </c>
    </row>
    <row r="587" spans="1:4" x14ac:dyDescent="0.25">
      <c r="A587">
        <v>4228</v>
      </c>
      <c r="B587" t="s">
        <v>3728</v>
      </c>
      <c r="C587" t="s">
        <v>3727</v>
      </c>
      <c r="D587" t="s">
        <v>33271</v>
      </c>
    </row>
    <row r="588" spans="1:4" x14ac:dyDescent="0.25">
      <c r="A588">
        <v>4227</v>
      </c>
      <c r="B588" t="s">
        <v>3444</v>
      </c>
      <c r="C588" t="s">
        <v>3443</v>
      </c>
      <c r="D588" t="s">
        <v>33271</v>
      </c>
    </row>
    <row r="589" spans="1:4" x14ac:dyDescent="0.25">
      <c r="A589">
        <v>4226</v>
      </c>
      <c r="B589" t="s">
        <v>6973</v>
      </c>
      <c r="C589" t="s">
        <v>33277</v>
      </c>
      <c r="D589" t="s">
        <v>33271</v>
      </c>
    </row>
    <row r="590" spans="1:4" x14ac:dyDescent="0.25">
      <c r="A590">
        <v>4225</v>
      </c>
      <c r="B590" t="s">
        <v>33278</v>
      </c>
      <c r="C590" t="s">
        <v>4212</v>
      </c>
      <c r="D590" t="s">
        <v>33271</v>
      </c>
    </row>
    <row r="591" spans="1:4" x14ac:dyDescent="0.25">
      <c r="A591">
        <v>4224</v>
      </c>
      <c r="B591" t="s">
        <v>33279</v>
      </c>
      <c r="C591" t="s">
        <v>33280</v>
      </c>
      <c r="D591" t="s">
        <v>33271</v>
      </c>
    </row>
    <row r="592" spans="1:4" x14ac:dyDescent="0.25">
      <c r="A592">
        <v>4223</v>
      </c>
      <c r="B592" t="s">
        <v>999</v>
      </c>
      <c r="C592" t="s">
        <v>998</v>
      </c>
      <c r="D592" t="s">
        <v>33271</v>
      </c>
    </row>
    <row r="593" spans="1:4" x14ac:dyDescent="0.25">
      <c r="A593">
        <v>4222</v>
      </c>
      <c r="B593" t="s">
        <v>3722</v>
      </c>
      <c r="C593" t="s">
        <v>33281</v>
      </c>
      <c r="D593" t="s">
        <v>33271</v>
      </c>
    </row>
    <row r="594" spans="1:4" x14ac:dyDescent="0.25">
      <c r="A594">
        <v>4221</v>
      </c>
      <c r="B594" t="s">
        <v>7096</v>
      </c>
      <c r="C594" t="s">
        <v>33282</v>
      </c>
      <c r="D594" t="s">
        <v>33271</v>
      </c>
    </row>
    <row r="595" spans="1:4" x14ac:dyDescent="0.25">
      <c r="A595">
        <v>4220</v>
      </c>
      <c r="B595" t="s">
        <v>3452</v>
      </c>
      <c r="C595" t="s">
        <v>33283</v>
      </c>
      <c r="D595" t="s">
        <v>33271</v>
      </c>
    </row>
    <row r="596" spans="1:4" x14ac:dyDescent="0.25">
      <c r="A596">
        <v>4219</v>
      </c>
      <c r="B596" t="s">
        <v>1827</v>
      </c>
      <c r="C596" t="s">
        <v>33284</v>
      </c>
      <c r="D596" t="s">
        <v>33271</v>
      </c>
    </row>
    <row r="597" spans="1:4" x14ac:dyDescent="0.25">
      <c r="A597">
        <v>4218</v>
      </c>
      <c r="B597" t="s">
        <v>33285</v>
      </c>
      <c r="C597" t="s">
        <v>8021</v>
      </c>
      <c r="D597" t="s">
        <v>33271</v>
      </c>
    </row>
    <row r="598" spans="1:4" x14ac:dyDescent="0.25">
      <c r="A598">
        <v>4217</v>
      </c>
      <c r="B598" t="s">
        <v>33286</v>
      </c>
      <c r="C598" t="s">
        <v>8017</v>
      </c>
      <c r="D598" t="s">
        <v>33271</v>
      </c>
    </row>
    <row r="599" spans="1:4" x14ac:dyDescent="0.25">
      <c r="A599">
        <v>4216</v>
      </c>
      <c r="B599" t="s">
        <v>8010</v>
      </c>
      <c r="C599" t="s">
        <v>8009</v>
      </c>
      <c r="D599" t="s">
        <v>33271</v>
      </c>
    </row>
    <row r="600" spans="1:4" x14ac:dyDescent="0.25">
      <c r="A600">
        <v>4215</v>
      </c>
      <c r="B600" t="s">
        <v>7899</v>
      </c>
      <c r="C600" t="s">
        <v>7898</v>
      </c>
      <c r="D600" t="s">
        <v>33271</v>
      </c>
    </row>
    <row r="601" spans="1:4" x14ac:dyDescent="0.25">
      <c r="A601">
        <v>4214</v>
      </c>
      <c r="B601" t="s">
        <v>7873</v>
      </c>
      <c r="C601" t="s">
        <v>7872</v>
      </c>
      <c r="D601" t="s">
        <v>33271</v>
      </c>
    </row>
    <row r="602" spans="1:4" x14ac:dyDescent="0.25">
      <c r="A602">
        <v>4213</v>
      </c>
      <c r="B602" t="s">
        <v>7827</v>
      </c>
      <c r="C602" t="s">
        <v>7826</v>
      </c>
      <c r="D602" t="s">
        <v>33271</v>
      </c>
    </row>
    <row r="603" spans="1:4" x14ac:dyDescent="0.25">
      <c r="A603">
        <v>4212</v>
      </c>
      <c r="B603" t="s">
        <v>7841</v>
      </c>
      <c r="C603" t="s">
        <v>7840</v>
      </c>
      <c r="D603" t="s">
        <v>33271</v>
      </c>
    </row>
    <row r="604" spans="1:4" x14ac:dyDescent="0.25">
      <c r="A604">
        <v>4211</v>
      </c>
      <c r="B604" t="s">
        <v>7839</v>
      </c>
      <c r="C604" t="s">
        <v>33287</v>
      </c>
      <c r="D604" t="s">
        <v>33271</v>
      </c>
    </row>
    <row r="605" spans="1:4" x14ac:dyDescent="0.25">
      <c r="A605">
        <v>4210</v>
      </c>
      <c r="B605" t="s">
        <v>7639</v>
      </c>
      <c r="C605" t="s">
        <v>7638</v>
      </c>
      <c r="D605" t="s">
        <v>33271</v>
      </c>
    </row>
    <row r="606" spans="1:4" x14ac:dyDescent="0.25">
      <c r="A606">
        <v>4209</v>
      </c>
      <c r="B606" t="s">
        <v>33288</v>
      </c>
      <c r="C606" t="s">
        <v>7564</v>
      </c>
      <c r="D606" t="s">
        <v>33271</v>
      </c>
    </row>
    <row r="607" spans="1:4" x14ac:dyDescent="0.25">
      <c r="A607">
        <v>4208</v>
      </c>
      <c r="B607" t="s">
        <v>6752</v>
      </c>
      <c r="C607" t="s">
        <v>33289</v>
      </c>
      <c r="D607" t="s">
        <v>33271</v>
      </c>
    </row>
    <row r="608" spans="1:4" x14ac:dyDescent="0.25">
      <c r="A608">
        <v>4207</v>
      </c>
      <c r="B608" t="s">
        <v>6780</v>
      </c>
      <c r="C608" t="s">
        <v>6779</v>
      </c>
      <c r="D608" t="s">
        <v>33271</v>
      </c>
    </row>
    <row r="609" spans="1:4" x14ac:dyDescent="0.25">
      <c r="A609">
        <v>4206</v>
      </c>
      <c r="B609" t="s">
        <v>6640</v>
      </c>
      <c r="C609" t="s">
        <v>6639</v>
      </c>
      <c r="D609" t="s">
        <v>33271</v>
      </c>
    </row>
    <row r="610" spans="1:4" x14ac:dyDescent="0.25">
      <c r="A610">
        <v>4205</v>
      </c>
      <c r="B610" t="s">
        <v>6638</v>
      </c>
      <c r="C610" t="s">
        <v>6637</v>
      </c>
      <c r="D610" t="s">
        <v>33271</v>
      </c>
    </row>
    <row r="611" spans="1:4" x14ac:dyDescent="0.25">
      <c r="A611">
        <v>4204</v>
      </c>
      <c r="B611" t="s">
        <v>6636</v>
      </c>
      <c r="C611" t="s">
        <v>6635</v>
      </c>
      <c r="D611" t="s">
        <v>33271</v>
      </c>
    </row>
    <row r="612" spans="1:4" x14ac:dyDescent="0.25">
      <c r="A612">
        <v>4203</v>
      </c>
      <c r="B612" t="s">
        <v>15550</v>
      </c>
      <c r="C612" t="s">
        <v>6634</v>
      </c>
      <c r="D612" t="s">
        <v>33271</v>
      </c>
    </row>
    <row r="613" spans="1:4" x14ac:dyDescent="0.25">
      <c r="A613">
        <v>4202</v>
      </c>
      <c r="B613" t="s">
        <v>6633</v>
      </c>
      <c r="C613" t="s">
        <v>6632</v>
      </c>
      <c r="D613" t="s">
        <v>33271</v>
      </c>
    </row>
    <row r="614" spans="1:4" x14ac:dyDescent="0.25">
      <c r="A614">
        <v>4201</v>
      </c>
      <c r="B614" t="s">
        <v>33290</v>
      </c>
      <c r="C614" t="s">
        <v>6494</v>
      </c>
      <c r="D614" t="s">
        <v>33271</v>
      </c>
    </row>
    <row r="615" spans="1:4" x14ac:dyDescent="0.25">
      <c r="A615">
        <v>4200</v>
      </c>
      <c r="B615" t="s">
        <v>6450</v>
      </c>
      <c r="C615" t="s">
        <v>6449</v>
      </c>
      <c r="D615" t="s">
        <v>33271</v>
      </c>
    </row>
    <row r="616" spans="1:4" x14ac:dyDescent="0.25">
      <c r="A616">
        <v>4199</v>
      </c>
      <c r="B616" t="s">
        <v>6448</v>
      </c>
      <c r="C616" t="s">
        <v>6447</v>
      </c>
      <c r="D616" t="s">
        <v>33271</v>
      </c>
    </row>
    <row r="617" spans="1:4" x14ac:dyDescent="0.25">
      <c r="A617">
        <v>4198</v>
      </c>
      <c r="B617" t="s">
        <v>6414</v>
      </c>
      <c r="C617" t="s">
        <v>6413</v>
      </c>
      <c r="D617" t="s">
        <v>33271</v>
      </c>
    </row>
    <row r="618" spans="1:4" x14ac:dyDescent="0.25">
      <c r="A618">
        <v>4197</v>
      </c>
      <c r="B618" t="s">
        <v>6410</v>
      </c>
      <c r="C618" t="s">
        <v>6409</v>
      </c>
      <c r="D618" t="s">
        <v>33271</v>
      </c>
    </row>
    <row r="619" spans="1:4" x14ac:dyDescent="0.25">
      <c r="A619">
        <v>4196</v>
      </c>
      <c r="B619" t="s">
        <v>6408</v>
      </c>
      <c r="C619" t="s">
        <v>6407</v>
      </c>
      <c r="D619" t="s">
        <v>33271</v>
      </c>
    </row>
    <row r="620" spans="1:4" x14ac:dyDescent="0.25">
      <c r="A620">
        <v>4195</v>
      </c>
      <c r="B620" t="s">
        <v>6406</v>
      </c>
      <c r="C620" t="s">
        <v>6405</v>
      </c>
      <c r="D620" t="s">
        <v>33271</v>
      </c>
    </row>
    <row r="621" spans="1:4" x14ac:dyDescent="0.25">
      <c r="A621">
        <v>4194</v>
      </c>
      <c r="B621" t="s">
        <v>6349</v>
      </c>
      <c r="C621" t="s">
        <v>6348</v>
      </c>
      <c r="D621" t="s">
        <v>33271</v>
      </c>
    </row>
    <row r="622" spans="1:4" x14ac:dyDescent="0.25">
      <c r="A622">
        <v>4193</v>
      </c>
      <c r="B622" t="s">
        <v>33291</v>
      </c>
      <c r="C622" t="s">
        <v>6148</v>
      </c>
      <c r="D622" t="s">
        <v>33271</v>
      </c>
    </row>
    <row r="623" spans="1:4" x14ac:dyDescent="0.25">
      <c r="A623">
        <v>4192</v>
      </c>
      <c r="B623" t="s">
        <v>6143</v>
      </c>
      <c r="C623" t="s">
        <v>6142</v>
      </c>
      <c r="D623" t="s">
        <v>33271</v>
      </c>
    </row>
    <row r="624" spans="1:4" x14ac:dyDescent="0.25">
      <c r="A624">
        <v>4191</v>
      </c>
      <c r="B624" t="s">
        <v>6163</v>
      </c>
      <c r="C624" t="s">
        <v>6162</v>
      </c>
      <c r="D624" t="s">
        <v>33271</v>
      </c>
    </row>
    <row r="625" spans="1:4" x14ac:dyDescent="0.25">
      <c r="A625">
        <v>4190</v>
      </c>
      <c r="B625" t="s">
        <v>6011</v>
      </c>
      <c r="C625" t="s">
        <v>6010</v>
      </c>
      <c r="D625" t="s">
        <v>33271</v>
      </c>
    </row>
    <row r="626" spans="1:4" x14ac:dyDescent="0.25">
      <c r="A626">
        <v>4189</v>
      </c>
      <c r="B626" t="s">
        <v>5901</v>
      </c>
      <c r="C626" t="s">
        <v>5900</v>
      </c>
      <c r="D626" t="s">
        <v>33271</v>
      </c>
    </row>
    <row r="627" spans="1:4" x14ac:dyDescent="0.25">
      <c r="A627">
        <v>4188</v>
      </c>
      <c r="B627" t="s">
        <v>5749</v>
      </c>
      <c r="C627" t="s">
        <v>5748</v>
      </c>
      <c r="D627" t="s">
        <v>33271</v>
      </c>
    </row>
    <row r="628" spans="1:4" x14ac:dyDescent="0.25">
      <c r="A628">
        <v>4187</v>
      </c>
      <c r="B628" t="s">
        <v>33292</v>
      </c>
      <c r="C628" t="s">
        <v>5738</v>
      </c>
      <c r="D628" t="s">
        <v>33271</v>
      </c>
    </row>
    <row r="629" spans="1:4" x14ac:dyDescent="0.25">
      <c r="A629">
        <v>4186</v>
      </c>
      <c r="B629" t="s">
        <v>33293</v>
      </c>
      <c r="C629" t="s">
        <v>33294</v>
      </c>
      <c r="D629" t="s">
        <v>33271</v>
      </c>
    </row>
    <row r="630" spans="1:4" x14ac:dyDescent="0.25">
      <c r="A630">
        <v>4185</v>
      </c>
      <c r="B630" t="s">
        <v>5413</v>
      </c>
      <c r="C630" t="s">
        <v>5412</v>
      </c>
      <c r="D630" t="s">
        <v>33271</v>
      </c>
    </row>
    <row r="631" spans="1:4" x14ac:dyDescent="0.25">
      <c r="A631">
        <v>4184</v>
      </c>
      <c r="B631" t="s">
        <v>5417</v>
      </c>
      <c r="C631" t="s">
        <v>5416</v>
      </c>
      <c r="D631" t="s">
        <v>33271</v>
      </c>
    </row>
    <row r="632" spans="1:4" x14ac:dyDescent="0.25">
      <c r="A632">
        <v>4183</v>
      </c>
      <c r="B632" t="s">
        <v>5397</v>
      </c>
      <c r="C632" t="s">
        <v>5396</v>
      </c>
      <c r="D632" t="s">
        <v>33271</v>
      </c>
    </row>
    <row r="633" spans="1:4" x14ac:dyDescent="0.25">
      <c r="A633">
        <v>4182</v>
      </c>
      <c r="B633" t="s">
        <v>5423</v>
      </c>
      <c r="C633" t="s">
        <v>5422</v>
      </c>
      <c r="D633" t="s">
        <v>33271</v>
      </c>
    </row>
    <row r="634" spans="1:4" x14ac:dyDescent="0.25">
      <c r="A634">
        <v>4181</v>
      </c>
      <c r="B634" t="s">
        <v>5383</v>
      </c>
      <c r="C634" t="s">
        <v>5382</v>
      </c>
      <c r="D634" t="s">
        <v>33271</v>
      </c>
    </row>
    <row r="635" spans="1:4" x14ac:dyDescent="0.25">
      <c r="A635">
        <v>4180</v>
      </c>
      <c r="B635" t="s">
        <v>5230</v>
      </c>
      <c r="C635" t="s">
        <v>5229</v>
      </c>
      <c r="D635" t="s">
        <v>33271</v>
      </c>
    </row>
    <row r="636" spans="1:4" x14ac:dyDescent="0.25">
      <c r="A636">
        <v>4179</v>
      </c>
      <c r="B636" t="s">
        <v>4984</v>
      </c>
      <c r="C636" t="s">
        <v>4983</v>
      </c>
      <c r="D636" t="s">
        <v>33271</v>
      </c>
    </row>
    <row r="637" spans="1:4" x14ac:dyDescent="0.25">
      <c r="A637">
        <v>4178</v>
      </c>
      <c r="B637" t="s">
        <v>4880</v>
      </c>
      <c r="C637" t="s">
        <v>4879</v>
      </c>
      <c r="D637" t="s">
        <v>33271</v>
      </c>
    </row>
    <row r="638" spans="1:4" x14ac:dyDescent="0.25">
      <c r="A638">
        <v>4177</v>
      </c>
      <c r="B638" t="s">
        <v>5044</v>
      </c>
      <c r="C638" t="s">
        <v>5043</v>
      </c>
      <c r="D638" t="s">
        <v>33271</v>
      </c>
    </row>
    <row r="639" spans="1:4" x14ac:dyDescent="0.25">
      <c r="A639">
        <v>4176</v>
      </c>
      <c r="B639" t="s">
        <v>4990</v>
      </c>
      <c r="C639" t="s">
        <v>4989</v>
      </c>
      <c r="D639" t="s">
        <v>33271</v>
      </c>
    </row>
    <row r="640" spans="1:4" x14ac:dyDescent="0.25">
      <c r="A640">
        <v>4175</v>
      </c>
      <c r="B640" t="s">
        <v>5014</v>
      </c>
      <c r="C640" t="s">
        <v>5013</v>
      </c>
      <c r="D640" t="s">
        <v>33271</v>
      </c>
    </row>
    <row r="641" spans="1:4" x14ac:dyDescent="0.25">
      <c r="A641">
        <v>4174</v>
      </c>
      <c r="B641" t="s">
        <v>5122</v>
      </c>
      <c r="C641" t="s">
        <v>5121</v>
      </c>
      <c r="D641" t="s">
        <v>33271</v>
      </c>
    </row>
    <row r="642" spans="1:4" x14ac:dyDescent="0.25">
      <c r="A642">
        <v>4173</v>
      </c>
      <c r="B642" t="s">
        <v>5138</v>
      </c>
      <c r="C642" t="s">
        <v>5137</v>
      </c>
      <c r="D642" t="s">
        <v>33271</v>
      </c>
    </row>
    <row r="643" spans="1:4" x14ac:dyDescent="0.25">
      <c r="A643">
        <v>4172</v>
      </c>
      <c r="B643" t="s">
        <v>5289</v>
      </c>
      <c r="C643" t="s">
        <v>5288</v>
      </c>
      <c r="D643" t="s">
        <v>33271</v>
      </c>
    </row>
    <row r="644" spans="1:4" x14ac:dyDescent="0.25">
      <c r="A644">
        <v>4171</v>
      </c>
      <c r="B644" t="s">
        <v>4982</v>
      </c>
      <c r="C644" t="s">
        <v>4981</v>
      </c>
      <c r="D644" t="s">
        <v>33271</v>
      </c>
    </row>
    <row r="645" spans="1:4" x14ac:dyDescent="0.25">
      <c r="A645">
        <v>4170</v>
      </c>
      <c r="B645" t="s">
        <v>15490</v>
      </c>
      <c r="C645" t="s">
        <v>4800</v>
      </c>
      <c r="D645" t="s">
        <v>33271</v>
      </c>
    </row>
    <row r="646" spans="1:4" x14ac:dyDescent="0.25">
      <c r="A646">
        <v>4169</v>
      </c>
      <c r="B646" t="s">
        <v>4958</v>
      </c>
      <c r="C646" t="s">
        <v>4957</v>
      </c>
      <c r="D646" t="s">
        <v>33271</v>
      </c>
    </row>
    <row r="647" spans="1:4" x14ac:dyDescent="0.25">
      <c r="A647">
        <v>4168</v>
      </c>
      <c r="B647" t="s">
        <v>5090</v>
      </c>
      <c r="C647" t="s">
        <v>5089</v>
      </c>
      <c r="D647" t="s">
        <v>33271</v>
      </c>
    </row>
    <row r="648" spans="1:4" x14ac:dyDescent="0.25">
      <c r="A648">
        <v>4167</v>
      </c>
      <c r="B648" t="s">
        <v>5108</v>
      </c>
      <c r="C648" t="s">
        <v>5107</v>
      </c>
      <c r="D648" t="s">
        <v>33271</v>
      </c>
    </row>
    <row r="649" spans="1:4" x14ac:dyDescent="0.25">
      <c r="A649">
        <v>4166</v>
      </c>
      <c r="B649" t="s">
        <v>5136</v>
      </c>
      <c r="C649" t="s">
        <v>5135</v>
      </c>
      <c r="D649" t="s">
        <v>33271</v>
      </c>
    </row>
    <row r="650" spans="1:4" x14ac:dyDescent="0.25">
      <c r="A650">
        <v>4165</v>
      </c>
      <c r="B650" t="s">
        <v>5192</v>
      </c>
      <c r="C650" t="s">
        <v>5191</v>
      </c>
      <c r="D650" t="s">
        <v>33271</v>
      </c>
    </row>
    <row r="651" spans="1:4" x14ac:dyDescent="0.25">
      <c r="A651">
        <v>4164</v>
      </c>
      <c r="B651" t="s">
        <v>5060</v>
      </c>
      <c r="C651" t="s">
        <v>5059</v>
      </c>
      <c r="D651" t="s">
        <v>33271</v>
      </c>
    </row>
    <row r="652" spans="1:4" x14ac:dyDescent="0.25">
      <c r="A652">
        <v>4163</v>
      </c>
      <c r="B652" t="s">
        <v>4733</v>
      </c>
      <c r="C652" t="s">
        <v>4732</v>
      </c>
      <c r="D652" t="s">
        <v>33271</v>
      </c>
    </row>
    <row r="653" spans="1:4" x14ac:dyDescent="0.25">
      <c r="A653">
        <v>4162</v>
      </c>
      <c r="B653" t="s">
        <v>4753</v>
      </c>
      <c r="C653" t="s">
        <v>4752</v>
      </c>
      <c r="D653" t="s">
        <v>33271</v>
      </c>
    </row>
    <row r="654" spans="1:4" x14ac:dyDescent="0.25">
      <c r="A654">
        <v>4161</v>
      </c>
      <c r="B654" t="s">
        <v>4751</v>
      </c>
      <c r="C654" t="s">
        <v>4750</v>
      </c>
      <c r="D654" t="s">
        <v>33271</v>
      </c>
    </row>
    <row r="655" spans="1:4" x14ac:dyDescent="0.25">
      <c r="A655">
        <v>4160</v>
      </c>
      <c r="B655" t="s">
        <v>4729</v>
      </c>
      <c r="C655" t="s">
        <v>4728</v>
      </c>
      <c r="D655" t="s">
        <v>33271</v>
      </c>
    </row>
    <row r="656" spans="1:4" x14ac:dyDescent="0.25">
      <c r="A656">
        <v>4159</v>
      </c>
      <c r="B656" t="s">
        <v>4661</v>
      </c>
      <c r="C656" t="s">
        <v>4660</v>
      </c>
      <c r="D656" t="s">
        <v>33271</v>
      </c>
    </row>
    <row r="657" spans="1:4" x14ac:dyDescent="0.25">
      <c r="A657">
        <v>4158</v>
      </c>
      <c r="B657" t="s">
        <v>4699</v>
      </c>
      <c r="C657" t="s">
        <v>4698</v>
      </c>
      <c r="D657" t="s">
        <v>33271</v>
      </c>
    </row>
    <row r="658" spans="1:4" x14ac:dyDescent="0.25">
      <c r="A658">
        <v>4157</v>
      </c>
      <c r="B658" t="s">
        <v>4709</v>
      </c>
      <c r="C658" t="s">
        <v>4708</v>
      </c>
      <c r="D658" t="s">
        <v>33271</v>
      </c>
    </row>
    <row r="659" spans="1:4" x14ac:dyDescent="0.25">
      <c r="A659">
        <v>4156</v>
      </c>
      <c r="B659" t="s">
        <v>4659</v>
      </c>
      <c r="C659" t="s">
        <v>4658</v>
      </c>
      <c r="D659" t="s">
        <v>33271</v>
      </c>
    </row>
    <row r="660" spans="1:4" x14ac:dyDescent="0.25">
      <c r="A660">
        <v>4155</v>
      </c>
      <c r="B660" t="s">
        <v>33295</v>
      </c>
      <c r="C660" t="s">
        <v>33296</v>
      </c>
      <c r="D660" t="s">
        <v>33271</v>
      </c>
    </row>
    <row r="661" spans="1:4" x14ac:dyDescent="0.25">
      <c r="A661">
        <v>4154</v>
      </c>
      <c r="B661" t="s">
        <v>4627</v>
      </c>
      <c r="C661" t="s">
        <v>4626</v>
      </c>
      <c r="D661" t="s">
        <v>33271</v>
      </c>
    </row>
    <row r="662" spans="1:4" x14ac:dyDescent="0.25">
      <c r="A662">
        <v>4153</v>
      </c>
      <c r="B662" t="s">
        <v>33297</v>
      </c>
      <c r="C662" t="s">
        <v>4283</v>
      </c>
      <c r="D662" t="s">
        <v>33271</v>
      </c>
    </row>
    <row r="663" spans="1:4" x14ac:dyDescent="0.25">
      <c r="A663">
        <v>4152</v>
      </c>
      <c r="B663" t="s">
        <v>4133</v>
      </c>
      <c r="C663" t="s">
        <v>4132</v>
      </c>
      <c r="D663" t="s">
        <v>33271</v>
      </c>
    </row>
    <row r="664" spans="1:4" x14ac:dyDescent="0.25">
      <c r="A664">
        <v>4151</v>
      </c>
      <c r="B664" t="s">
        <v>4121</v>
      </c>
      <c r="C664" t="s">
        <v>4120</v>
      </c>
      <c r="D664" t="s">
        <v>33271</v>
      </c>
    </row>
    <row r="665" spans="1:4" x14ac:dyDescent="0.25">
      <c r="A665">
        <v>4150</v>
      </c>
      <c r="B665" t="s">
        <v>4083</v>
      </c>
      <c r="C665" t="s">
        <v>4082</v>
      </c>
      <c r="D665" t="s">
        <v>33271</v>
      </c>
    </row>
    <row r="666" spans="1:4" x14ac:dyDescent="0.25">
      <c r="A666">
        <v>4149</v>
      </c>
      <c r="B666" t="s">
        <v>4079</v>
      </c>
      <c r="C666" t="s">
        <v>4078</v>
      </c>
      <c r="D666" t="s">
        <v>33271</v>
      </c>
    </row>
    <row r="667" spans="1:4" x14ac:dyDescent="0.25">
      <c r="A667">
        <v>4148</v>
      </c>
      <c r="B667" t="s">
        <v>4057</v>
      </c>
      <c r="C667" t="s">
        <v>4056</v>
      </c>
      <c r="D667" t="s">
        <v>33271</v>
      </c>
    </row>
    <row r="668" spans="1:4" x14ac:dyDescent="0.25">
      <c r="A668">
        <v>4147</v>
      </c>
      <c r="B668" t="s">
        <v>4031</v>
      </c>
      <c r="C668" t="s">
        <v>4030</v>
      </c>
      <c r="D668" t="s">
        <v>33271</v>
      </c>
    </row>
    <row r="669" spans="1:4" x14ac:dyDescent="0.25">
      <c r="A669">
        <v>4146</v>
      </c>
      <c r="B669" t="s">
        <v>4027</v>
      </c>
      <c r="C669" t="s">
        <v>4026</v>
      </c>
      <c r="D669" t="s">
        <v>33271</v>
      </c>
    </row>
    <row r="670" spans="1:4" x14ac:dyDescent="0.25">
      <c r="A670">
        <v>4145</v>
      </c>
      <c r="B670" t="s">
        <v>3974</v>
      </c>
      <c r="C670" t="s">
        <v>3973</v>
      </c>
      <c r="D670" t="s">
        <v>33271</v>
      </c>
    </row>
    <row r="671" spans="1:4" x14ac:dyDescent="0.25">
      <c r="A671">
        <v>4144</v>
      </c>
      <c r="B671" t="s">
        <v>3947</v>
      </c>
      <c r="C671" t="s">
        <v>3946</v>
      </c>
      <c r="D671" t="s">
        <v>33271</v>
      </c>
    </row>
    <row r="672" spans="1:4" x14ac:dyDescent="0.25">
      <c r="A672">
        <v>4143</v>
      </c>
      <c r="B672" t="s">
        <v>3891</v>
      </c>
      <c r="C672" t="s">
        <v>3890</v>
      </c>
      <c r="D672" t="s">
        <v>33271</v>
      </c>
    </row>
    <row r="673" spans="1:4" x14ac:dyDescent="0.25">
      <c r="A673">
        <v>4142</v>
      </c>
      <c r="B673" t="s">
        <v>3869</v>
      </c>
      <c r="C673" t="s">
        <v>3868</v>
      </c>
      <c r="D673" t="s">
        <v>33271</v>
      </c>
    </row>
    <row r="674" spans="1:4" x14ac:dyDescent="0.25">
      <c r="A674">
        <v>4141</v>
      </c>
      <c r="B674" t="s">
        <v>3855</v>
      </c>
      <c r="C674" t="s">
        <v>3854</v>
      </c>
      <c r="D674" t="s">
        <v>33271</v>
      </c>
    </row>
    <row r="675" spans="1:4" x14ac:dyDescent="0.25">
      <c r="A675">
        <v>4140</v>
      </c>
      <c r="B675" t="s">
        <v>3841</v>
      </c>
      <c r="C675" t="s">
        <v>3840</v>
      </c>
      <c r="D675" t="s">
        <v>33271</v>
      </c>
    </row>
    <row r="676" spans="1:4" x14ac:dyDescent="0.25">
      <c r="A676">
        <v>4139</v>
      </c>
      <c r="B676" t="s">
        <v>3873</v>
      </c>
      <c r="C676" t="s">
        <v>3872</v>
      </c>
      <c r="D676" t="s">
        <v>33271</v>
      </c>
    </row>
    <row r="677" spans="1:4" x14ac:dyDescent="0.25">
      <c r="A677">
        <v>4138</v>
      </c>
      <c r="B677" t="s">
        <v>3783</v>
      </c>
      <c r="C677" t="s">
        <v>3782</v>
      </c>
      <c r="D677" t="s">
        <v>33271</v>
      </c>
    </row>
    <row r="678" spans="1:4" x14ac:dyDescent="0.25">
      <c r="A678">
        <v>4137</v>
      </c>
      <c r="B678" t="s">
        <v>3718</v>
      </c>
      <c r="C678" t="s">
        <v>3717</v>
      </c>
      <c r="D678" t="s">
        <v>33271</v>
      </c>
    </row>
    <row r="679" spans="1:4" x14ac:dyDescent="0.25">
      <c r="A679">
        <v>4136</v>
      </c>
      <c r="B679" t="s">
        <v>3704</v>
      </c>
      <c r="C679" t="s">
        <v>3703</v>
      </c>
      <c r="D679" t="s">
        <v>33271</v>
      </c>
    </row>
    <row r="680" spans="1:4" x14ac:dyDescent="0.25">
      <c r="A680">
        <v>4135</v>
      </c>
      <c r="B680" t="s">
        <v>3647</v>
      </c>
      <c r="C680" t="s">
        <v>3646</v>
      </c>
      <c r="D680" t="s">
        <v>33271</v>
      </c>
    </row>
    <row r="681" spans="1:4" x14ac:dyDescent="0.25">
      <c r="A681">
        <v>4134</v>
      </c>
      <c r="B681" t="s">
        <v>3555</v>
      </c>
      <c r="C681" t="s">
        <v>3554</v>
      </c>
      <c r="D681" t="s">
        <v>33271</v>
      </c>
    </row>
    <row r="682" spans="1:4" x14ac:dyDescent="0.25">
      <c r="A682">
        <v>4133</v>
      </c>
      <c r="B682" t="s">
        <v>3553</v>
      </c>
      <c r="C682" t="s">
        <v>3552</v>
      </c>
      <c r="D682" t="s">
        <v>33271</v>
      </c>
    </row>
    <row r="683" spans="1:4" x14ac:dyDescent="0.25">
      <c r="A683">
        <v>4132</v>
      </c>
      <c r="B683" t="s">
        <v>3551</v>
      </c>
      <c r="C683" t="s">
        <v>3550</v>
      </c>
      <c r="D683" t="s">
        <v>33271</v>
      </c>
    </row>
    <row r="684" spans="1:4" x14ac:dyDescent="0.25">
      <c r="A684">
        <v>4131</v>
      </c>
      <c r="B684" t="s">
        <v>3557</v>
      </c>
      <c r="C684" t="s">
        <v>3556</v>
      </c>
      <c r="D684" t="s">
        <v>33271</v>
      </c>
    </row>
    <row r="685" spans="1:4" x14ac:dyDescent="0.25">
      <c r="A685">
        <v>4130</v>
      </c>
      <c r="B685" t="s">
        <v>33298</v>
      </c>
      <c r="C685" t="s">
        <v>33299</v>
      </c>
      <c r="D685" t="s">
        <v>33271</v>
      </c>
    </row>
    <row r="686" spans="1:4" x14ac:dyDescent="0.25">
      <c r="A686">
        <v>4129</v>
      </c>
      <c r="B686" t="s">
        <v>3497</v>
      </c>
      <c r="C686" t="s">
        <v>3496</v>
      </c>
      <c r="D686" t="s">
        <v>33271</v>
      </c>
    </row>
    <row r="687" spans="1:4" x14ac:dyDescent="0.25">
      <c r="A687">
        <v>4128</v>
      </c>
      <c r="B687" t="s">
        <v>3473</v>
      </c>
      <c r="C687" t="s">
        <v>3472</v>
      </c>
      <c r="D687" t="s">
        <v>33271</v>
      </c>
    </row>
    <row r="688" spans="1:4" x14ac:dyDescent="0.25">
      <c r="A688">
        <v>4127</v>
      </c>
      <c r="B688" t="s">
        <v>3460</v>
      </c>
      <c r="C688" t="s">
        <v>3459</v>
      </c>
      <c r="D688" t="s">
        <v>33271</v>
      </c>
    </row>
    <row r="689" spans="1:4" x14ac:dyDescent="0.25">
      <c r="A689">
        <v>4126</v>
      </c>
      <c r="B689" t="s">
        <v>3507</v>
      </c>
      <c r="C689" t="s">
        <v>3506</v>
      </c>
      <c r="D689" t="s">
        <v>33271</v>
      </c>
    </row>
    <row r="690" spans="1:4" x14ac:dyDescent="0.25">
      <c r="A690">
        <v>4125</v>
      </c>
      <c r="B690" t="s">
        <v>3505</v>
      </c>
      <c r="C690" t="s">
        <v>3504</v>
      </c>
      <c r="D690" t="s">
        <v>33271</v>
      </c>
    </row>
    <row r="691" spans="1:4" x14ac:dyDescent="0.25">
      <c r="A691">
        <v>4124</v>
      </c>
      <c r="B691" t="s">
        <v>33300</v>
      </c>
      <c r="C691" t="s">
        <v>3361</v>
      </c>
      <c r="D691" t="s">
        <v>33271</v>
      </c>
    </row>
    <row r="692" spans="1:4" x14ac:dyDescent="0.25">
      <c r="A692">
        <v>4123</v>
      </c>
      <c r="B692" t="s">
        <v>3285</v>
      </c>
      <c r="C692" t="s">
        <v>3284</v>
      </c>
      <c r="D692" t="s">
        <v>33271</v>
      </c>
    </row>
    <row r="693" spans="1:4" x14ac:dyDescent="0.25">
      <c r="A693">
        <v>4122</v>
      </c>
      <c r="B693" t="s">
        <v>3277</v>
      </c>
      <c r="C693" t="s">
        <v>3276</v>
      </c>
      <c r="D693" t="s">
        <v>33271</v>
      </c>
    </row>
    <row r="694" spans="1:4" x14ac:dyDescent="0.25">
      <c r="A694">
        <v>4121</v>
      </c>
      <c r="B694" t="s">
        <v>3243</v>
      </c>
      <c r="C694" t="s">
        <v>3242</v>
      </c>
      <c r="D694" t="s">
        <v>33271</v>
      </c>
    </row>
    <row r="695" spans="1:4" x14ac:dyDescent="0.25">
      <c r="A695">
        <v>4120</v>
      </c>
      <c r="B695" t="s">
        <v>3199</v>
      </c>
      <c r="C695" t="s">
        <v>3198</v>
      </c>
      <c r="D695" t="s">
        <v>33271</v>
      </c>
    </row>
    <row r="696" spans="1:4" x14ac:dyDescent="0.25">
      <c r="A696">
        <v>4119</v>
      </c>
      <c r="B696" t="s">
        <v>3175</v>
      </c>
      <c r="C696" t="s">
        <v>3174</v>
      </c>
      <c r="D696" t="s">
        <v>33271</v>
      </c>
    </row>
    <row r="697" spans="1:4" x14ac:dyDescent="0.25">
      <c r="A697">
        <v>4118</v>
      </c>
      <c r="B697" t="s">
        <v>2981</v>
      </c>
      <c r="C697" t="s">
        <v>2980</v>
      </c>
      <c r="D697" t="s">
        <v>33271</v>
      </c>
    </row>
    <row r="698" spans="1:4" x14ac:dyDescent="0.25">
      <c r="A698">
        <v>4117</v>
      </c>
      <c r="B698" t="s">
        <v>2887</v>
      </c>
      <c r="C698" t="s">
        <v>2886</v>
      </c>
      <c r="D698" t="s">
        <v>33271</v>
      </c>
    </row>
    <row r="699" spans="1:4" x14ac:dyDescent="0.25">
      <c r="A699">
        <v>4116</v>
      </c>
      <c r="B699" t="s">
        <v>2825</v>
      </c>
      <c r="C699" t="s">
        <v>2824</v>
      </c>
      <c r="D699" t="s">
        <v>33271</v>
      </c>
    </row>
    <row r="700" spans="1:4" x14ac:dyDescent="0.25">
      <c r="A700">
        <v>4115</v>
      </c>
      <c r="B700" t="s">
        <v>2714</v>
      </c>
      <c r="C700" t="s">
        <v>2713</v>
      </c>
      <c r="D700" t="s">
        <v>33271</v>
      </c>
    </row>
    <row r="701" spans="1:4" x14ac:dyDescent="0.25">
      <c r="A701">
        <v>4114</v>
      </c>
      <c r="B701" t="s">
        <v>2732</v>
      </c>
      <c r="C701" t="s">
        <v>2731</v>
      </c>
      <c r="D701" t="s">
        <v>33271</v>
      </c>
    </row>
    <row r="702" spans="1:4" x14ac:dyDescent="0.25">
      <c r="A702">
        <v>4113</v>
      </c>
      <c r="B702" t="s">
        <v>2877</v>
      </c>
      <c r="C702" t="s">
        <v>2876</v>
      </c>
      <c r="D702" t="s">
        <v>33271</v>
      </c>
    </row>
    <row r="703" spans="1:4" x14ac:dyDescent="0.25">
      <c r="A703">
        <v>4112</v>
      </c>
      <c r="B703" t="s">
        <v>2753</v>
      </c>
      <c r="C703" t="s">
        <v>2752</v>
      </c>
      <c r="D703" t="s">
        <v>33271</v>
      </c>
    </row>
    <row r="704" spans="1:4" x14ac:dyDescent="0.25">
      <c r="A704">
        <v>4111</v>
      </c>
      <c r="B704" t="s">
        <v>2560</v>
      </c>
      <c r="C704" t="s">
        <v>2559</v>
      </c>
      <c r="D704" t="s">
        <v>33271</v>
      </c>
    </row>
    <row r="705" spans="1:4" x14ac:dyDescent="0.25">
      <c r="A705">
        <v>4110</v>
      </c>
      <c r="B705" t="s">
        <v>7717</v>
      </c>
      <c r="C705" t="s">
        <v>7716</v>
      </c>
      <c r="D705" t="s">
        <v>33271</v>
      </c>
    </row>
    <row r="706" spans="1:4" x14ac:dyDescent="0.25">
      <c r="A706">
        <v>4109</v>
      </c>
      <c r="B706" t="s">
        <v>2544</v>
      </c>
      <c r="C706" t="s">
        <v>2543</v>
      </c>
      <c r="D706" t="s">
        <v>33271</v>
      </c>
    </row>
    <row r="707" spans="1:4" x14ac:dyDescent="0.25">
      <c r="A707">
        <v>4108</v>
      </c>
      <c r="B707" t="s">
        <v>2534</v>
      </c>
      <c r="C707" t="s">
        <v>2533</v>
      </c>
      <c r="D707" t="s">
        <v>33271</v>
      </c>
    </row>
    <row r="708" spans="1:4" x14ac:dyDescent="0.25">
      <c r="A708">
        <v>4107</v>
      </c>
      <c r="B708" t="s">
        <v>2451</v>
      </c>
      <c r="C708" t="s">
        <v>2450</v>
      </c>
      <c r="D708" t="s">
        <v>33271</v>
      </c>
    </row>
    <row r="709" spans="1:4" x14ac:dyDescent="0.25">
      <c r="A709">
        <v>4106</v>
      </c>
      <c r="B709" t="s">
        <v>2288</v>
      </c>
      <c r="C709" t="s">
        <v>2287</v>
      </c>
      <c r="D709" t="s">
        <v>33271</v>
      </c>
    </row>
    <row r="710" spans="1:4" x14ac:dyDescent="0.25">
      <c r="A710">
        <v>4105</v>
      </c>
      <c r="B710" t="s">
        <v>2267</v>
      </c>
      <c r="C710" t="s">
        <v>2266</v>
      </c>
      <c r="D710" t="s">
        <v>33271</v>
      </c>
    </row>
    <row r="711" spans="1:4" x14ac:dyDescent="0.25">
      <c r="A711">
        <v>4104</v>
      </c>
      <c r="B711" t="s">
        <v>2280</v>
      </c>
      <c r="C711" t="s">
        <v>2279</v>
      </c>
      <c r="D711" t="s">
        <v>33271</v>
      </c>
    </row>
    <row r="712" spans="1:4" x14ac:dyDescent="0.25">
      <c r="A712">
        <v>4103</v>
      </c>
      <c r="B712" t="s">
        <v>2340</v>
      </c>
      <c r="C712" t="s">
        <v>2339</v>
      </c>
      <c r="D712" t="s">
        <v>33271</v>
      </c>
    </row>
    <row r="713" spans="1:4" x14ac:dyDescent="0.25">
      <c r="A713">
        <v>4102</v>
      </c>
      <c r="B713" t="s">
        <v>2332</v>
      </c>
      <c r="C713" t="s">
        <v>2331</v>
      </c>
      <c r="D713" t="s">
        <v>33271</v>
      </c>
    </row>
    <row r="714" spans="1:4" x14ac:dyDescent="0.25">
      <c r="A714">
        <v>4101</v>
      </c>
      <c r="B714" t="s">
        <v>2290</v>
      </c>
      <c r="C714" t="s">
        <v>2289</v>
      </c>
      <c r="D714" t="s">
        <v>33271</v>
      </c>
    </row>
    <row r="715" spans="1:4" x14ac:dyDescent="0.25">
      <c r="A715">
        <v>4100</v>
      </c>
      <c r="B715" t="s">
        <v>33301</v>
      </c>
      <c r="C715" t="s">
        <v>33302</v>
      </c>
      <c r="D715" t="s">
        <v>33271</v>
      </c>
    </row>
    <row r="716" spans="1:4" x14ac:dyDescent="0.25">
      <c r="A716">
        <v>4099</v>
      </c>
      <c r="B716" t="s">
        <v>15554</v>
      </c>
      <c r="C716" t="s">
        <v>2276</v>
      </c>
      <c r="D716" t="s">
        <v>33271</v>
      </c>
    </row>
    <row r="717" spans="1:4" x14ac:dyDescent="0.25">
      <c r="A717">
        <v>4098</v>
      </c>
      <c r="B717" t="s">
        <v>2227</v>
      </c>
      <c r="C717" t="s">
        <v>2226</v>
      </c>
      <c r="D717" t="s">
        <v>33271</v>
      </c>
    </row>
    <row r="718" spans="1:4" x14ac:dyDescent="0.25">
      <c r="A718">
        <v>4097</v>
      </c>
      <c r="B718" t="s">
        <v>2215</v>
      </c>
      <c r="C718" t="s">
        <v>2214</v>
      </c>
      <c r="D718" t="s">
        <v>33271</v>
      </c>
    </row>
    <row r="719" spans="1:4" x14ac:dyDescent="0.25">
      <c r="A719">
        <v>4096</v>
      </c>
      <c r="B719" t="s">
        <v>2196</v>
      </c>
      <c r="C719" t="s">
        <v>2195</v>
      </c>
      <c r="D719" t="s">
        <v>33271</v>
      </c>
    </row>
    <row r="720" spans="1:4" x14ac:dyDescent="0.25">
      <c r="A720">
        <v>4095</v>
      </c>
      <c r="B720" t="s">
        <v>2131</v>
      </c>
      <c r="C720" t="s">
        <v>2130</v>
      </c>
      <c r="D720" t="s">
        <v>33271</v>
      </c>
    </row>
    <row r="721" spans="1:4" x14ac:dyDescent="0.25">
      <c r="A721">
        <v>4094</v>
      </c>
      <c r="B721" t="s">
        <v>2127</v>
      </c>
      <c r="C721" t="s">
        <v>5492</v>
      </c>
      <c r="D721" t="s">
        <v>33271</v>
      </c>
    </row>
    <row r="722" spans="1:4" x14ac:dyDescent="0.25">
      <c r="A722">
        <v>4093</v>
      </c>
      <c r="B722" t="s">
        <v>2094</v>
      </c>
      <c r="C722" t="s">
        <v>2093</v>
      </c>
      <c r="D722" t="s">
        <v>33271</v>
      </c>
    </row>
    <row r="723" spans="1:4" x14ac:dyDescent="0.25">
      <c r="A723">
        <v>4092</v>
      </c>
      <c r="B723" t="s">
        <v>33303</v>
      </c>
      <c r="C723" t="s">
        <v>33304</v>
      </c>
      <c r="D723" t="s">
        <v>33271</v>
      </c>
    </row>
    <row r="724" spans="1:4" x14ac:dyDescent="0.25">
      <c r="A724">
        <v>4091</v>
      </c>
      <c r="B724" t="s">
        <v>2051</v>
      </c>
      <c r="C724" t="s">
        <v>2050</v>
      </c>
      <c r="D724" t="s">
        <v>33271</v>
      </c>
    </row>
    <row r="725" spans="1:4" x14ac:dyDescent="0.25">
      <c r="A725">
        <v>4090</v>
      </c>
      <c r="B725" t="s">
        <v>2035</v>
      </c>
      <c r="C725" t="s">
        <v>2034</v>
      </c>
      <c r="D725" t="s">
        <v>33271</v>
      </c>
    </row>
    <row r="726" spans="1:4" x14ac:dyDescent="0.25">
      <c r="A726">
        <v>4089</v>
      </c>
      <c r="B726" t="s">
        <v>33305</v>
      </c>
      <c r="C726" t="s">
        <v>33306</v>
      </c>
      <c r="D726" t="s">
        <v>33271</v>
      </c>
    </row>
    <row r="727" spans="1:4" x14ac:dyDescent="0.25">
      <c r="A727">
        <v>4088</v>
      </c>
      <c r="B727" t="s">
        <v>1964</v>
      </c>
      <c r="C727" t="s">
        <v>1963</v>
      </c>
      <c r="D727" t="s">
        <v>33271</v>
      </c>
    </row>
    <row r="728" spans="1:4" x14ac:dyDescent="0.25">
      <c r="A728">
        <v>4087</v>
      </c>
      <c r="B728" t="s">
        <v>1940</v>
      </c>
      <c r="C728" t="s">
        <v>1939</v>
      </c>
      <c r="D728" t="s">
        <v>33271</v>
      </c>
    </row>
    <row r="729" spans="1:4" x14ac:dyDescent="0.25">
      <c r="A729">
        <v>4086</v>
      </c>
      <c r="B729" t="s">
        <v>1715</v>
      </c>
      <c r="C729" t="s">
        <v>1714</v>
      </c>
      <c r="D729" t="s">
        <v>33271</v>
      </c>
    </row>
    <row r="730" spans="1:4" x14ac:dyDescent="0.25">
      <c r="A730">
        <v>4085</v>
      </c>
      <c r="B730" t="s">
        <v>1441</v>
      </c>
      <c r="C730" t="s">
        <v>1440</v>
      </c>
      <c r="D730" t="s">
        <v>33271</v>
      </c>
    </row>
    <row r="731" spans="1:4" x14ac:dyDescent="0.25">
      <c r="A731">
        <v>4084</v>
      </c>
      <c r="B731" t="s">
        <v>1423</v>
      </c>
      <c r="C731" t="s">
        <v>33307</v>
      </c>
      <c r="D731" t="s">
        <v>33271</v>
      </c>
    </row>
    <row r="732" spans="1:4" x14ac:dyDescent="0.25">
      <c r="A732">
        <v>4083</v>
      </c>
      <c r="B732" t="s">
        <v>1204</v>
      </c>
      <c r="C732" t="s">
        <v>1203</v>
      </c>
      <c r="D732" t="s">
        <v>33271</v>
      </c>
    </row>
    <row r="733" spans="1:4" x14ac:dyDescent="0.25">
      <c r="A733">
        <v>4082</v>
      </c>
      <c r="B733" t="s">
        <v>1162</v>
      </c>
      <c r="C733" t="s">
        <v>1161</v>
      </c>
      <c r="D733" t="s">
        <v>33271</v>
      </c>
    </row>
    <row r="734" spans="1:4" x14ac:dyDescent="0.25">
      <c r="A734">
        <v>4081</v>
      </c>
      <c r="B734" t="s">
        <v>1146</v>
      </c>
      <c r="C734" t="s">
        <v>1145</v>
      </c>
      <c r="D734" t="s">
        <v>33271</v>
      </c>
    </row>
    <row r="735" spans="1:4" x14ac:dyDescent="0.25">
      <c r="A735">
        <v>4080</v>
      </c>
      <c r="B735" t="s">
        <v>1039</v>
      </c>
      <c r="C735" t="s">
        <v>1038</v>
      </c>
      <c r="D735" t="s">
        <v>33271</v>
      </c>
    </row>
    <row r="736" spans="1:4" x14ac:dyDescent="0.25">
      <c r="A736">
        <v>4079</v>
      </c>
      <c r="B736" t="s">
        <v>7661</v>
      </c>
      <c r="C736" t="s">
        <v>7660</v>
      </c>
      <c r="D736" t="s">
        <v>33271</v>
      </c>
    </row>
    <row r="737" spans="1:4" x14ac:dyDescent="0.25">
      <c r="A737">
        <v>4078</v>
      </c>
      <c r="B737" t="s">
        <v>943</v>
      </c>
      <c r="C737" t="s">
        <v>942</v>
      </c>
      <c r="D737" t="s">
        <v>33271</v>
      </c>
    </row>
    <row r="738" spans="1:4" x14ac:dyDescent="0.25">
      <c r="A738">
        <v>4077</v>
      </c>
      <c r="B738" t="s">
        <v>4737</v>
      </c>
      <c r="C738" t="s">
        <v>33308</v>
      </c>
      <c r="D738" t="s">
        <v>33271</v>
      </c>
    </row>
    <row r="739" spans="1:4" x14ac:dyDescent="0.25">
      <c r="A739">
        <v>4076</v>
      </c>
      <c r="B739" t="s">
        <v>578</v>
      </c>
      <c r="C739" t="s">
        <v>577</v>
      </c>
      <c r="D739" t="s">
        <v>33271</v>
      </c>
    </row>
    <row r="740" spans="1:4" x14ac:dyDescent="0.25">
      <c r="A740">
        <v>4075</v>
      </c>
      <c r="B740" t="s">
        <v>564</v>
      </c>
      <c r="C740" t="s">
        <v>563</v>
      </c>
      <c r="D740" t="s">
        <v>33271</v>
      </c>
    </row>
    <row r="741" spans="1:4" x14ac:dyDescent="0.25">
      <c r="A741">
        <v>4074</v>
      </c>
      <c r="B741" t="s">
        <v>586</v>
      </c>
      <c r="C741" t="s">
        <v>585</v>
      </c>
      <c r="D741" t="s">
        <v>33271</v>
      </c>
    </row>
    <row r="742" spans="1:4" x14ac:dyDescent="0.25">
      <c r="A742">
        <v>4073</v>
      </c>
      <c r="B742" t="s">
        <v>572</v>
      </c>
      <c r="C742" t="s">
        <v>571</v>
      </c>
      <c r="D742" t="s">
        <v>33271</v>
      </c>
    </row>
    <row r="743" spans="1:4" x14ac:dyDescent="0.25">
      <c r="A743">
        <v>4072</v>
      </c>
      <c r="B743" t="s">
        <v>522</v>
      </c>
      <c r="C743" t="s">
        <v>521</v>
      </c>
      <c r="D743" t="s">
        <v>33271</v>
      </c>
    </row>
    <row r="744" spans="1:4" x14ac:dyDescent="0.25">
      <c r="A744">
        <v>4071</v>
      </c>
      <c r="B744" t="s">
        <v>393</v>
      </c>
      <c r="C744" t="s">
        <v>392</v>
      </c>
      <c r="D744" t="s">
        <v>33271</v>
      </c>
    </row>
    <row r="745" spans="1:4" x14ac:dyDescent="0.25">
      <c r="A745">
        <v>4070</v>
      </c>
      <c r="B745" t="s">
        <v>397</v>
      </c>
      <c r="C745" t="s">
        <v>396</v>
      </c>
      <c r="D745" t="s">
        <v>33271</v>
      </c>
    </row>
    <row r="746" spans="1:4" x14ac:dyDescent="0.25">
      <c r="A746">
        <v>4069</v>
      </c>
      <c r="B746" t="s">
        <v>388</v>
      </c>
      <c r="C746" t="s">
        <v>387</v>
      </c>
      <c r="D746" t="s">
        <v>33271</v>
      </c>
    </row>
    <row r="747" spans="1:4" x14ac:dyDescent="0.25">
      <c r="A747">
        <v>4068</v>
      </c>
      <c r="B747" t="s">
        <v>7939</v>
      </c>
      <c r="C747" t="s">
        <v>7938</v>
      </c>
      <c r="D747" t="s">
        <v>33309</v>
      </c>
    </row>
    <row r="748" spans="1:4" x14ac:dyDescent="0.25">
      <c r="A748">
        <v>4067</v>
      </c>
      <c r="B748" t="s">
        <v>7880</v>
      </c>
      <c r="C748" t="s">
        <v>7879</v>
      </c>
      <c r="D748" t="s">
        <v>33309</v>
      </c>
    </row>
    <row r="749" spans="1:4" x14ac:dyDescent="0.25">
      <c r="A749">
        <v>4066</v>
      </c>
      <c r="B749" t="s">
        <v>7563</v>
      </c>
      <c r="C749" t="s">
        <v>7562</v>
      </c>
      <c r="D749" t="s">
        <v>33309</v>
      </c>
    </row>
    <row r="750" spans="1:4" x14ac:dyDescent="0.25">
      <c r="A750">
        <v>4065</v>
      </c>
      <c r="B750" t="s">
        <v>6798</v>
      </c>
      <c r="C750" t="s">
        <v>6797</v>
      </c>
      <c r="D750" t="s">
        <v>33309</v>
      </c>
    </row>
    <row r="751" spans="1:4" x14ac:dyDescent="0.25">
      <c r="A751">
        <v>4064</v>
      </c>
      <c r="B751" t="s">
        <v>6698</v>
      </c>
      <c r="C751" t="s">
        <v>6697</v>
      </c>
      <c r="D751" t="s">
        <v>33309</v>
      </c>
    </row>
    <row r="752" spans="1:4" x14ac:dyDescent="0.25">
      <c r="A752">
        <v>4063</v>
      </c>
      <c r="B752" t="s">
        <v>6694</v>
      </c>
      <c r="C752" t="s">
        <v>6693</v>
      </c>
      <c r="D752" t="s">
        <v>33309</v>
      </c>
    </row>
    <row r="753" spans="1:4" x14ac:dyDescent="0.25">
      <c r="A753">
        <v>4062</v>
      </c>
      <c r="B753" t="s">
        <v>33310</v>
      </c>
      <c r="C753" t="s">
        <v>33311</v>
      </c>
      <c r="D753" t="s">
        <v>33309</v>
      </c>
    </row>
    <row r="754" spans="1:4" x14ac:dyDescent="0.25">
      <c r="A754">
        <v>4061</v>
      </c>
      <c r="B754" t="s">
        <v>6345</v>
      </c>
      <c r="C754" t="s">
        <v>6344</v>
      </c>
      <c r="D754" t="s">
        <v>33309</v>
      </c>
    </row>
    <row r="755" spans="1:4" x14ac:dyDescent="0.25">
      <c r="A755">
        <v>4060</v>
      </c>
      <c r="B755" t="s">
        <v>5840</v>
      </c>
      <c r="C755" t="s">
        <v>5839</v>
      </c>
      <c r="D755" t="s">
        <v>33309</v>
      </c>
    </row>
    <row r="756" spans="1:4" x14ac:dyDescent="0.25">
      <c r="A756">
        <v>4059</v>
      </c>
      <c r="B756" t="s">
        <v>5808</v>
      </c>
      <c r="C756" t="s">
        <v>5807</v>
      </c>
      <c r="D756" t="s">
        <v>33309</v>
      </c>
    </row>
    <row r="757" spans="1:4" x14ac:dyDescent="0.25">
      <c r="A757">
        <v>4058</v>
      </c>
      <c r="B757" t="s">
        <v>33312</v>
      </c>
      <c r="C757" t="s">
        <v>33313</v>
      </c>
      <c r="D757" t="s">
        <v>33309</v>
      </c>
    </row>
    <row r="758" spans="1:4" x14ac:dyDescent="0.25">
      <c r="A758">
        <v>4057</v>
      </c>
      <c r="B758" t="s">
        <v>5164</v>
      </c>
      <c r="C758" t="s">
        <v>5163</v>
      </c>
      <c r="D758" t="s">
        <v>33309</v>
      </c>
    </row>
    <row r="759" spans="1:4" x14ac:dyDescent="0.25">
      <c r="A759">
        <v>4056</v>
      </c>
      <c r="B759" t="s">
        <v>5018</v>
      </c>
      <c r="C759" t="s">
        <v>33314</v>
      </c>
      <c r="D759" t="s">
        <v>33309</v>
      </c>
    </row>
    <row r="760" spans="1:4" x14ac:dyDescent="0.25">
      <c r="A760">
        <v>4055</v>
      </c>
      <c r="B760" t="s">
        <v>4795</v>
      </c>
      <c r="C760" t="s">
        <v>33315</v>
      </c>
      <c r="D760" t="s">
        <v>33309</v>
      </c>
    </row>
    <row r="761" spans="1:4" x14ac:dyDescent="0.25">
      <c r="A761">
        <v>4054</v>
      </c>
      <c r="B761" t="s">
        <v>4647</v>
      </c>
      <c r="C761" t="s">
        <v>33316</v>
      </c>
      <c r="D761" t="s">
        <v>33309</v>
      </c>
    </row>
    <row r="762" spans="1:4" x14ac:dyDescent="0.25">
      <c r="A762">
        <v>4053</v>
      </c>
      <c r="B762" t="s">
        <v>6467</v>
      </c>
      <c r="C762" t="s">
        <v>6466</v>
      </c>
      <c r="D762" t="s">
        <v>33309</v>
      </c>
    </row>
    <row r="763" spans="1:4" x14ac:dyDescent="0.25">
      <c r="A763">
        <v>4052</v>
      </c>
      <c r="B763" t="s">
        <v>3885</v>
      </c>
      <c r="C763" t="s">
        <v>3884</v>
      </c>
      <c r="D763" t="s">
        <v>33309</v>
      </c>
    </row>
    <row r="764" spans="1:4" x14ac:dyDescent="0.25">
      <c r="A764">
        <v>4051</v>
      </c>
      <c r="B764" t="s">
        <v>3861</v>
      </c>
      <c r="C764" t="s">
        <v>3860</v>
      </c>
      <c r="D764" t="s">
        <v>33309</v>
      </c>
    </row>
    <row r="765" spans="1:4" x14ac:dyDescent="0.25">
      <c r="A765">
        <v>4050</v>
      </c>
      <c r="B765" t="s">
        <v>3811</v>
      </c>
      <c r="C765" t="s">
        <v>3810</v>
      </c>
      <c r="D765" t="s">
        <v>33309</v>
      </c>
    </row>
    <row r="766" spans="1:4" x14ac:dyDescent="0.25">
      <c r="A766">
        <v>4049</v>
      </c>
      <c r="B766" t="s">
        <v>3807</v>
      </c>
      <c r="C766" t="s">
        <v>33317</v>
      </c>
      <c r="D766" t="s">
        <v>33309</v>
      </c>
    </row>
    <row r="767" spans="1:4" x14ac:dyDescent="0.25">
      <c r="A767">
        <v>4048</v>
      </c>
      <c r="B767" t="s">
        <v>3681</v>
      </c>
      <c r="C767" t="s">
        <v>3680</v>
      </c>
      <c r="D767" t="s">
        <v>33309</v>
      </c>
    </row>
    <row r="768" spans="1:4" x14ac:dyDescent="0.25">
      <c r="A768">
        <v>4047</v>
      </c>
      <c r="B768" t="s">
        <v>3603</v>
      </c>
      <c r="C768" t="s">
        <v>3602</v>
      </c>
      <c r="D768" t="s">
        <v>33309</v>
      </c>
    </row>
    <row r="769" spans="1:4" x14ac:dyDescent="0.25">
      <c r="A769">
        <v>4046</v>
      </c>
      <c r="B769" t="s">
        <v>3591</v>
      </c>
      <c r="C769" t="s">
        <v>3590</v>
      </c>
      <c r="D769" t="s">
        <v>33309</v>
      </c>
    </row>
    <row r="770" spans="1:4" x14ac:dyDescent="0.25">
      <c r="A770">
        <v>4045</v>
      </c>
      <c r="B770" t="s">
        <v>33318</v>
      </c>
      <c r="C770" t="s">
        <v>3403</v>
      </c>
      <c r="D770" t="s">
        <v>33309</v>
      </c>
    </row>
    <row r="771" spans="1:4" x14ac:dyDescent="0.25">
      <c r="A771">
        <v>4044</v>
      </c>
      <c r="B771" t="s">
        <v>3283</v>
      </c>
      <c r="C771" t="s">
        <v>3282</v>
      </c>
      <c r="D771" t="s">
        <v>33309</v>
      </c>
    </row>
    <row r="772" spans="1:4" x14ac:dyDescent="0.25">
      <c r="A772">
        <v>4043</v>
      </c>
      <c r="B772" t="s">
        <v>5941</v>
      </c>
      <c r="C772" t="s">
        <v>5940</v>
      </c>
      <c r="D772" t="s">
        <v>33309</v>
      </c>
    </row>
    <row r="773" spans="1:4" x14ac:dyDescent="0.25">
      <c r="A773">
        <v>4042</v>
      </c>
      <c r="B773" t="s">
        <v>2927</v>
      </c>
      <c r="C773" t="s">
        <v>2926</v>
      </c>
      <c r="D773" t="s">
        <v>33309</v>
      </c>
    </row>
    <row r="774" spans="1:4" x14ac:dyDescent="0.25">
      <c r="A774">
        <v>4041</v>
      </c>
      <c r="B774" t="s">
        <v>2925</v>
      </c>
      <c r="C774" t="s">
        <v>2924</v>
      </c>
      <c r="D774" t="s">
        <v>33309</v>
      </c>
    </row>
    <row r="775" spans="1:4" x14ac:dyDescent="0.25">
      <c r="A775">
        <v>4040</v>
      </c>
      <c r="B775" t="s">
        <v>2829</v>
      </c>
      <c r="C775" t="s">
        <v>2828</v>
      </c>
      <c r="D775" t="s">
        <v>33309</v>
      </c>
    </row>
    <row r="776" spans="1:4" x14ac:dyDescent="0.25">
      <c r="A776">
        <v>4039</v>
      </c>
      <c r="B776" t="s">
        <v>2599</v>
      </c>
      <c r="C776" t="s">
        <v>33319</v>
      </c>
      <c r="D776" t="s">
        <v>33309</v>
      </c>
    </row>
    <row r="777" spans="1:4" x14ac:dyDescent="0.25">
      <c r="A777">
        <v>4038</v>
      </c>
      <c r="B777" t="s">
        <v>2595</v>
      </c>
      <c r="C777" t="s">
        <v>33320</v>
      </c>
      <c r="D777" t="s">
        <v>33309</v>
      </c>
    </row>
    <row r="778" spans="1:4" x14ac:dyDescent="0.25">
      <c r="A778">
        <v>4037</v>
      </c>
      <c r="B778" t="s">
        <v>33321</v>
      </c>
      <c r="C778" t="s">
        <v>2537</v>
      </c>
      <c r="D778" t="s">
        <v>33309</v>
      </c>
    </row>
    <row r="779" spans="1:4" x14ac:dyDescent="0.25">
      <c r="A779">
        <v>4036</v>
      </c>
      <c r="B779" t="s">
        <v>2470</v>
      </c>
      <c r="C779" t="s">
        <v>2469</v>
      </c>
      <c r="D779" t="s">
        <v>33309</v>
      </c>
    </row>
    <row r="780" spans="1:4" x14ac:dyDescent="0.25">
      <c r="A780">
        <v>4035</v>
      </c>
      <c r="B780" t="s">
        <v>2393</v>
      </c>
      <c r="C780" t="s">
        <v>2392</v>
      </c>
      <c r="D780" t="s">
        <v>33309</v>
      </c>
    </row>
    <row r="781" spans="1:4" x14ac:dyDescent="0.25">
      <c r="A781">
        <v>4034</v>
      </c>
      <c r="B781" t="s">
        <v>2294</v>
      </c>
      <c r="C781" t="s">
        <v>2293</v>
      </c>
      <c r="D781" t="s">
        <v>33309</v>
      </c>
    </row>
    <row r="782" spans="1:4" x14ac:dyDescent="0.25">
      <c r="A782">
        <v>4033</v>
      </c>
      <c r="B782" t="s">
        <v>2175</v>
      </c>
      <c r="C782" t="s">
        <v>33322</v>
      </c>
      <c r="D782" t="s">
        <v>33309</v>
      </c>
    </row>
    <row r="783" spans="1:4" x14ac:dyDescent="0.25">
      <c r="A783">
        <v>4032</v>
      </c>
      <c r="B783" t="s">
        <v>2163</v>
      </c>
      <c r="C783" t="s">
        <v>33323</v>
      </c>
      <c r="D783" t="s">
        <v>33309</v>
      </c>
    </row>
    <row r="784" spans="1:4" x14ac:dyDescent="0.25">
      <c r="A784">
        <v>4031</v>
      </c>
      <c r="B784" t="s">
        <v>2151</v>
      </c>
      <c r="C784" t="s">
        <v>2150</v>
      </c>
      <c r="D784" t="s">
        <v>33309</v>
      </c>
    </row>
    <row r="785" spans="1:4" x14ac:dyDescent="0.25">
      <c r="A785">
        <v>4030</v>
      </c>
      <c r="B785" t="s">
        <v>2127</v>
      </c>
      <c r="C785" t="s">
        <v>33324</v>
      </c>
      <c r="D785" t="s">
        <v>33309</v>
      </c>
    </row>
    <row r="786" spans="1:4" x14ac:dyDescent="0.25">
      <c r="A786">
        <v>4029</v>
      </c>
      <c r="B786" t="s">
        <v>2125</v>
      </c>
      <c r="C786" t="s">
        <v>2124</v>
      </c>
      <c r="D786" t="s">
        <v>33309</v>
      </c>
    </row>
    <row r="787" spans="1:4" x14ac:dyDescent="0.25">
      <c r="A787">
        <v>4028</v>
      </c>
      <c r="B787" t="s">
        <v>1893</v>
      </c>
      <c r="C787" t="s">
        <v>1892</v>
      </c>
      <c r="D787" t="s">
        <v>33309</v>
      </c>
    </row>
    <row r="788" spans="1:4" x14ac:dyDescent="0.25">
      <c r="A788">
        <v>4027</v>
      </c>
      <c r="B788" t="s">
        <v>1140</v>
      </c>
      <c r="C788" t="s">
        <v>1139</v>
      </c>
      <c r="D788" t="s">
        <v>33309</v>
      </c>
    </row>
    <row r="789" spans="1:4" x14ac:dyDescent="0.25">
      <c r="A789">
        <v>4026</v>
      </c>
      <c r="B789" t="s">
        <v>971</v>
      </c>
      <c r="C789" t="s">
        <v>970</v>
      </c>
      <c r="D789" t="s">
        <v>33309</v>
      </c>
    </row>
    <row r="790" spans="1:4" x14ac:dyDescent="0.25">
      <c r="A790">
        <v>4025</v>
      </c>
      <c r="B790" t="s">
        <v>740</v>
      </c>
      <c r="C790" t="s">
        <v>739</v>
      </c>
      <c r="D790" t="s">
        <v>33309</v>
      </c>
    </row>
    <row r="791" spans="1:4" x14ac:dyDescent="0.25">
      <c r="A791">
        <v>4024</v>
      </c>
      <c r="B791" t="s">
        <v>344</v>
      </c>
      <c r="C791" t="s">
        <v>343</v>
      </c>
      <c r="D791" t="s">
        <v>33309</v>
      </c>
    </row>
    <row r="792" spans="1:4" x14ac:dyDescent="0.25">
      <c r="A792">
        <v>4023</v>
      </c>
      <c r="B792" t="s">
        <v>7986</v>
      </c>
      <c r="C792" t="s">
        <v>33325</v>
      </c>
      <c r="D792" t="s">
        <v>33326</v>
      </c>
    </row>
    <row r="793" spans="1:4" x14ac:dyDescent="0.25">
      <c r="A793">
        <v>4022</v>
      </c>
      <c r="B793" t="s">
        <v>2070</v>
      </c>
      <c r="C793" t="s">
        <v>33327</v>
      </c>
      <c r="D793" t="s">
        <v>33326</v>
      </c>
    </row>
    <row r="794" spans="1:4" x14ac:dyDescent="0.25">
      <c r="A794">
        <v>4021</v>
      </c>
      <c r="B794" t="s">
        <v>5144</v>
      </c>
      <c r="C794" t="s">
        <v>33328</v>
      </c>
      <c r="D794" t="s">
        <v>33326</v>
      </c>
    </row>
    <row r="795" spans="1:4" x14ac:dyDescent="0.25">
      <c r="A795">
        <v>4020</v>
      </c>
      <c r="B795" t="s">
        <v>7835</v>
      </c>
      <c r="C795" t="s">
        <v>33329</v>
      </c>
      <c r="D795" t="s">
        <v>33326</v>
      </c>
    </row>
    <row r="796" spans="1:4" x14ac:dyDescent="0.25">
      <c r="A796">
        <v>4019</v>
      </c>
      <c r="B796" t="s">
        <v>2987</v>
      </c>
      <c r="C796" t="s">
        <v>33330</v>
      </c>
      <c r="D796" t="s">
        <v>33326</v>
      </c>
    </row>
    <row r="797" spans="1:4" x14ac:dyDescent="0.25">
      <c r="A797">
        <v>4018</v>
      </c>
      <c r="B797" t="s">
        <v>33331</v>
      </c>
      <c r="C797" t="s">
        <v>33332</v>
      </c>
      <c r="D797" t="s">
        <v>33326</v>
      </c>
    </row>
    <row r="798" spans="1:4" x14ac:dyDescent="0.25">
      <c r="A798">
        <v>4017</v>
      </c>
      <c r="B798" t="s">
        <v>2173</v>
      </c>
      <c r="C798" t="s">
        <v>33333</v>
      </c>
      <c r="D798" t="s">
        <v>33326</v>
      </c>
    </row>
    <row r="799" spans="1:4" x14ac:dyDescent="0.25">
      <c r="A799">
        <v>4016</v>
      </c>
      <c r="B799" t="s">
        <v>33334</v>
      </c>
      <c r="C799" t="s">
        <v>33335</v>
      </c>
      <c r="D799" t="s">
        <v>33326</v>
      </c>
    </row>
    <row r="800" spans="1:4" x14ac:dyDescent="0.25">
      <c r="A800">
        <v>4015</v>
      </c>
      <c r="B800" t="s">
        <v>6836</v>
      </c>
      <c r="C800" t="s">
        <v>6835</v>
      </c>
      <c r="D800" t="s">
        <v>33326</v>
      </c>
    </row>
    <row r="801" spans="1:4" x14ac:dyDescent="0.25">
      <c r="A801">
        <v>4014</v>
      </c>
      <c r="B801" t="s">
        <v>15486</v>
      </c>
      <c r="C801" t="s">
        <v>6275</v>
      </c>
      <c r="D801" t="s">
        <v>33326</v>
      </c>
    </row>
    <row r="802" spans="1:4" x14ac:dyDescent="0.25">
      <c r="A802">
        <v>4013</v>
      </c>
      <c r="B802" t="s">
        <v>33336</v>
      </c>
      <c r="C802" t="s">
        <v>6224</v>
      </c>
      <c r="D802" t="s">
        <v>33326</v>
      </c>
    </row>
    <row r="803" spans="1:4" x14ac:dyDescent="0.25">
      <c r="A803">
        <v>4012</v>
      </c>
      <c r="B803" t="s">
        <v>6169</v>
      </c>
      <c r="C803" t="s">
        <v>6168</v>
      </c>
      <c r="D803" t="s">
        <v>33326</v>
      </c>
    </row>
    <row r="804" spans="1:4" x14ac:dyDescent="0.25">
      <c r="A804">
        <v>4011</v>
      </c>
      <c r="B804" t="s">
        <v>6161</v>
      </c>
      <c r="C804" t="s">
        <v>6160</v>
      </c>
      <c r="D804" t="s">
        <v>33326</v>
      </c>
    </row>
    <row r="805" spans="1:4" x14ac:dyDescent="0.25">
      <c r="A805">
        <v>4010</v>
      </c>
      <c r="B805" t="s">
        <v>6075</v>
      </c>
      <c r="C805" t="s">
        <v>6074</v>
      </c>
      <c r="D805" t="s">
        <v>33326</v>
      </c>
    </row>
    <row r="806" spans="1:4" x14ac:dyDescent="0.25">
      <c r="A806">
        <v>4009</v>
      </c>
      <c r="B806" t="s">
        <v>5919</v>
      </c>
      <c r="C806" t="s">
        <v>33337</v>
      </c>
      <c r="D806" t="s">
        <v>33326</v>
      </c>
    </row>
    <row r="807" spans="1:4" x14ac:dyDescent="0.25">
      <c r="A807">
        <v>4008</v>
      </c>
      <c r="B807" t="s">
        <v>5818</v>
      </c>
      <c r="C807" t="s">
        <v>33338</v>
      </c>
      <c r="D807" t="s">
        <v>33326</v>
      </c>
    </row>
    <row r="808" spans="1:4" x14ac:dyDescent="0.25">
      <c r="A808">
        <v>4007</v>
      </c>
      <c r="B808" t="s">
        <v>5767</v>
      </c>
      <c r="C808" t="s">
        <v>33339</v>
      </c>
      <c r="D808" t="s">
        <v>33326</v>
      </c>
    </row>
    <row r="809" spans="1:4" x14ac:dyDescent="0.25">
      <c r="A809">
        <v>4006</v>
      </c>
      <c r="B809" t="s">
        <v>5539</v>
      </c>
      <c r="C809" t="s">
        <v>33340</v>
      </c>
      <c r="D809" t="s">
        <v>33326</v>
      </c>
    </row>
    <row r="810" spans="1:4" x14ac:dyDescent="0.25">
      <c r="A810">
        <v>4005</v>
      </c>
      <c r="B810" t="s">
        <v>5447</v>
      </c>
      <c r="C810" t="s">
        <v>5446</v>
      </c>
      <c r="D810" t="s">
        <v>33326</v>
      </c>
    </row>
    <row r="811" spans="1:4" x14ac:dyDescent="0.25">
      <c r="A811">
        <v>4004</v>
      </c>
      <c r="B811" t="s">
        <v>5391</v>
      </c>
      <c r="C811" t="s">
        <v>5390</v>
      </c>
      <c r="D811" t="s">
        <v>33326</v>
      </c>
    </row>
    <row r="812" spans="1:4" x14ac:dyDescent="0.25">
      <c r="A812">
        <v>4003</v>
      </c>
      <c r="B812" t="s">
        <v>5134</v>
      </c>
      <c r="C812" t="s">
        <v>5133</v>
      </c>
      <c r="D812" t="s">
        <v>33326</v>
      </c>
    </row>
    <row r="813" spans="1:4" x14ac:dyDescent="0.25">
      <c r="A813">
        <v>4002</v>
      </c>
      <c r="B813" t="s">
        <v>4785</v>
      </c>
      <c r="C813" t="s">
        <v>33341</v>
      </c>
      <c r="D813" t="s">
        <v>33326</v>
      </c>
    </row>
    <row r="814" spans="1:4" x14ac:dyDescent="0.25">
      <c r="A814">
        <v>4001</v>
      </c>
      <c r="B814" t="s">
        <v>5038</v>
      </c>
      <c r="C814" t="s">
        <v>33342</v>
      </c>
      <c r="D814" t="s">
        <v>33326</v>
      </c>
    </row>
    <row r="815" spans="1:4" x14ac:dyDescent="0.25">
      <c r="A815">
        <v>4000</v>
      </c>
      <c r="B815" t="s">
        <v>5032</v>
      </c>
      <c r="C815" t="s">
        <v>33343</v>
      </c>
      <c r="D815" t="s">
        <v>33326</v>
      </c>
    </row>
    <row r="816" spans="1:4" x14ac:dyDescent="0.25">
      <c r="A816">
        <v>3999</v>
      </c>
      <c r="B816" t="s">
        <v>4943</v>
      </c>
      <c r="C816" t="s">
        <v>33344</v>
      </c>
      <c r="D816" t="s">
        <v>33326</v>
      </c>
    </row>
    <row r="817" spans="1:4" x14ac:dyDescent="0.25">
      <c r="A817">
        <v>3998</v>
      </c>
      <c r="B817" t="s">
        <v>4870</v>
      </c>
      <c r="C817" t="s">
        <v>33345</v>
      </c>
      <c r="D817" t="s">
        <v>33326</v>
      </c>
    </row>
    <row r="818" spans="1:4" x14ac:dyDescent="0.25">
      <c r="A818">
        <v>3997</v>
      </c>
      <c r="B818" t="s">
        <v>4703</v>
      </c>
      <c r="C818" t="s">
        <v>4702</v>
      </c>
      <c r="D818" t="s">
        <v>33326</v>
      </c>
    </row>
    <row r="819" spans="1:4" x14ac:dyDescent="0.25">
      <c r="A819">
        <v>3996</v>
      </c>
      <c r="B819" t="s">
        <v>4697</v>
      </c>
      <c r="C819" t="s">
        <v>33346</v>
      </c>
      <c r="D819" t="s">
        <v>33326</v>
      </c>
    </row>
    <row r="820" spans="1:4" x14ac:dyDescent="0.25">
      <c r="A820">
        <v>3995</v>
      </c>
      <c r="B820" t="s">
        <v>4701</v>
      </c>
      <c r="C820" t="s">
        <v>33347</v>
      </c>
      <c r="D820" t="s">
        <v>33326</v>
      </c>
    </row>
    <row r="821" spans="1:4" x14ac:dyDescent="0.25">
      <c r="A821">
        <v>3994</v>
      </c>
      <c r="B821" t="s">
        <v>4695</v>
      </c>
      <c r="C821" t="s">
        <v>4694</v>
      </c>
      <c r="D821" t="s">
        <v>33326</v>
      </c>
    </row>
    <row r="822" spans="1:4" x14ac:dyDescent="0.25">
      <c r="A822">
        <v>3993</v>
      </c>
      <c r="B822" t="s">
        <v>4683</v>
      </c>
      <c r="C822" t="s">
        <v>33348</v>
      </c>
      <c r="D822" t="s">
        <v>33326</v>
      </c>
    </row>
    <row r="823" spans="1:4" x14ac:dyDescent="0.25">
      <c r="A823">
        <v>3992</v>
      </c>
      <c r="B823" t="s">
        <v>4653</v>
      </c>
      <c r="C823" t="s">
        <v>33349</v>
      </c>
      <c r="D823" t="s">
        <v>33326</v>
      </c>
    </row>
    <row r="824" spans="1:4" x14ac:dyDescent="0.25">
      <c r="A824">
        <v>3991</v>
      </c>
      <c r="B824" t="s">
        <v>15500</v>
      </c>
      <c r="C824" t="s">
        <v>33350</v>
      </c>
      <c r="D824" t="s">
        <v>33326</v>
      </c>
    </row>
    <row r="825" spans="1:4" x14ac:dyDescent="0.25">
      <c r="A825">
        <v>3990</v>
      </c>
      <c r="B825" t="s">
        <v>4129</v>
      </c>
      <c r="C825" t="s">
        <v>33351</v>
      </c>
      <c r="D825" t="s">
        <v>33326</v>
      </c>
    </row>
    <row r="826" spans="1:4" x14ac:dyDescent="0.25">
      <c r="A826">
        <v>3989</v>
      </c>
      <c r="B826" t="s">
        <v>3857</v>
      </c>
      <c r="C826" t="s">
        <v>33352</v>
      </c>
      <c r="D826" t="s">
        <v>33326</v>
      </c>
    </row>
    <row r="827" spans="1:4" x14ac:dyDescent="0.25">
      <c r="A827">
        <v>3988</v>
      </c>
      <c r="B827" t="s">
        <v>7980</v>
      </c>
      <c r="C827" t="s">
        <v>33353</v>
      </c>
      <c r="D827" t="s">
        <v>33326</v>
      </c>
    </row>
    <row r="828" spans="1:4" x14ac:dyDescent="0.25">
      <c r="A828">
        <v>3987</v>
      </c>
      <c r="B828" t="s">
        <v>3777</v>
      </c>
      <c r="C828" t="s">
        <v>3776</v>
      </c>
      <c r="D828" t="s">
        <v>33326</v>
      </c>
    </row>
    <row r="829" spans="1:4" x14ac:dyDescent="0.25">
      <c r="A829">
        <v>3986</v>
      </c>
      <c r="B829" t="s">
        <v>3773</v>
      </c>
      <c r="C829" t="s">
        <v>3772</v>
      </c>
      <c r="D829" t="s">
        <v>33326</v>
      </c>
    </row>
    <row r="830" spans="1:4" x14ac:dyDescent="0.25">
      <c r="A830">
        <v>3985</v>
      </c>
      <c r="B830" t="s">
        <v>7046</v>
      </c>
      <c r="C830" t="s">
        <v>33354</v>
      </c>
      <c r="D830" t="s">
        <v>33326</v>
      </c>
    </row>
    <row r="831" spans="1:4" x14ac:dyDescent="0.25">
      <c r="A831">
        <v>3984</v>
      </c>
      <c r="B831" t="s">
        <v>3771</v>
      </c>
      <c r="C831" t="s">
        <v>3770</v>
      </c>
      <c r="D831" t="s">
        <v>33326</v>
      </c>
    </row>
    <row r="832" spans="1:4" x14ac:dyDescent="0.25">
      <c r="A832">
        <v>3983</v>
      </c>
      <c r="B832" t="s">
        <v>3633</v>
      </c>
      <c r="C832" t="s">
        <v>33355</v>
      </c>
      <c r="D832" t="s">
        <v>33326</v>
      </c>
    </row>
    <row r="833" spans="1:4" x14ac:dyDescent="0.25">
      <c r="A833">
        <v>3982</v>
      </c>
      <c r="B833" t="s">
        <v>3629</v>
      </c>
      <c r="C833" t="s">
        <v>33356</v>
      </c>
      <c r="D833" t="s">
        <v>33326</v>
      </c>
    </row>
    <row r="834" spans="1:4" x14ac:dyDescent="0.25">
      <c r="A834">
        <v>3981</v>
      </c>
      <c r="B834" t="s">
        <v>3519</v>
      </c>
      <c r="C834" t="s">
        <v>33357</v>
      </c>
      <c r="D834" t="s">
        <v>33326</v>
      </c>
    </row>
    <row r="835" spans="1:4" x14ac:dyDescent="0.25">
      <c r="A835">
        <v>3980</v>
      </c>
      <c r="B835" t="s">
        <v>3511</v>
      </c>
      <c r="C835" t="s">
        <v>33358</v>
      </c>
      <c r="D835" t="s">
        <v>33326</v>
      </c>
    </row>
    <row r="836" spans="1:4" x14ac:dyDescent="0.25">
      <c r="A836">
        <v>3979</v>
      </c>
      <c r="B836" t="s">
        <v>3185</v>
      </c>
      <c r="C836" t="s">
        <v>3184</v>
      </c>
      <c r="D836" t="s">
        <v>33326</v>
      </c>
    </row>
    <row r="837" spans="1:4" x14ac:dyDescent="0.25">
      <c r="A837">
        <v>3978</v>
      </c>
      <c r="B837" t="s">
        <v>2867</v>
      </c>
      <c r="C837" t="s">
        <v>2866</v>
      </c>
      <c r="D837" t="s">
        <v>33326</v>
      </c>
    </row>
    <row r="838" spans="1:4" x14ac:dyDescent="0.25">
      <c r="A838">
        <v>3977</v>
      </c>
      <c r="B838" t="s">
        <v>2816</v>
      </c>
      <c r="C838" t="s">
        <v>33359</v>
      </c>
      <c r="D838" t="s">
        <v>33326</v>
      </c>
    </row>
    <row r="839" spans="1:4" x14ac:dyDescent="0.25">
      <c r="A839">
        <v>3976</v>
      </c>
      <c r="B839" t="s">
        <v>2755</v>
      </c>
      <c r="C839" t="s">
        <v>2754</v>
      </c>
      <c r="D839" t="s">
        <v>33326</v>
      </c>
    </row>
    <row r="840" spans="1:4" x14ac:dyDescent="0.25">
      <c r="A840">
        <v>3975</v>
      </c>
      <c r="B840" t="s">
        <v>2744</v>
      </c>
      <c r="C840" t="s">
        <v>33360</v>
      </c>
      <c r="D840" t="s">
        <v>33326</v>
      </c>
    </row>
    <row r="841" spans="1:4" x14ac:dyDescent="0.25">
      <c r="A841">
        <v>3974</v>
      </c>
      <c r="B841" t="s">
        <v>2611</v>
      </c>
      <c r="C841" t="s">
        <v>2610</v>
      </c>
      <c r="D841" t="s">
        <v>33326</v>
      </c>
    </row>
    <row r="842" spans="1:4" x14ac:dyDescent="0.25">
      <c r="A842">
        <v>3973</v>
      </c>
      <c r="B842" t="s">
        <v>437</v>
      </c>
      <c r="C842" t="s">
        <v>33361</v>
      </c>
      <c r="D842" t="s">
        <v>33326</v>
      </c>
    </row>
    <row r="843" spans="1:4" x14ac:dyDescent="0.25">
      <c r="A843">
        <v>3972</v>
      </c>
      <c r="B843" t="s">
        <v>7411</v>
      </c>
      <c r="C843" t="s">
        <v>33362</v>
      </c>
      <c r="D843" t="s">
        <v>33326</v>
      </c>
    </row>
    <row r="844" spans="1:4" x14ac:dyDescent="0.25">
      <c r="A844">
        <v>3971</v>
      </c>
      <c r="B844" t="s">
        <v>2322</v>
      </c>
      <c r="C844" t="s">
        <v>33363</v>
      </c>
      <c r="D844" t="s">
        <v>33326</v>
      </c>
    </row>
    <row r="845" spans="1:4" x14ac:dyDescent="0.25">
      <c r="A845">
        <v>3970</v>
      </c>
      <c r="B845" t="s">
        <v>2149</v>
      </c>
      <c r="C845" t="s">
        <v>33364</v>
      </c>
      <c r="D845" t="s">
        <v>33326</v>
      </c>
    </row>
    <row r="846" spans="1:4" x14ac:dyDescent="0.25">
      <c r="A846">
        <v>3969</v>
      </c>
      <c r="B846" t="s">
        <v>2336</v>
      </c>
      <c r="C846" t="s">
        <v>33365</v>
      </c>
      <c r="D846" t="s">
        <v>33326</v>
      </c>
    </row>
    <row r="847" spans="1:4" x14ac:dyDescent="0.25">
      <c r="A847">
        <v>3968</v>
      </c>
      <c r="B847" t="s">
        <v>2202</v>
      </c>
      <c r="C847" t="s">
        <v>2201</v>
      </c>
      <c r="D847" t="s">
        <v>33326</v>
      </c>
    </row>
    <row r="848" spans="1:4" x14ac:dyDescent="0.25">
      <c r="A848">
        <v>3967</v>
      </c>
      <c r="B848" t="s">
        <v>2030</v>
      </c>
      <c r="C848" t="s">
        <v>33366</v>
      </c>
      <c r="D848" t="s">
        <v>33326</v>
      </c>
    </row>
    <row r="849" spans="1:4" x14ac:dyDescent="0.25">
      <c r="A849">
        <v>3966</v>
      </c>
      <c r="B849" t="s">
        <v>1994</v>
      </c>
      <c r="C849" t="s">
        <v>1993</v>
      </c>
      <c r="D849" t="s">
        <v>33326</v>
      </c>
    </row>
    <row r="850" spans="1:4" x14ac:dyDescent="0.25">
      <c r="A850">
        <v>3965</v>
      </c>
      <c r="B850" t="s">
        <v>301</v>
      </c>
      <c r="C850" t="s">
        <v>650</v>
      </c>
      <c r="D850" t="s">
        <v>33326</v>
      </c>
    </row>
    <row r="851" spans="1:4" x14ac:dyDescent="0.25">
      <c r="A851">
        <v>3964</v>
      </c>
      <c r="B851" t="s">
        <v>417</v>
      </c>
      <c r="C851" t="s">
        <v>416</v>
      </c>
      <c r="D851" t="s">
        <v>33326</v>
      </c>
    </row>
    <row r="852" spans="1:4" x14ac:dyDescent="0.25">
      <c r="A852">
        <v>3963</v>
      </c>
      <c r="B852" t="s">
        <v>7857</v>
      </c>
      <c r="C852" t="s">
        <v>7856</v>
      </c>
      <c r="D852" t="s">
        <v>33367</v>
      </c>
    </row>
    <row r="853" spans="1:4" x14ac:dyDescent="0.25">
      <c r="A853">
        <v>3962</v>
      </c>
      <c r="B853" t="s">
        <v>7811</v>
      </c>
      <c r="C853" t="s">
        <v>33368</v>
      </c>
      <c r="D853" t="s">
        <v>33367</v>
      </c>
    </row>
    <row r="854" spans="1:4" x14ac:dyDescent="0.25">
      <c r="A854">
        <v>3961</v>
      </c>
      <c r="B854" t="s">
        <v>6796</v>
      </c>
      <c r="C854" t="s">
        <v>33369</v>
      </c>
      <c r="D854" t="s">
        <v>33367</v>
      </c>
    </row>
    <row r="855" spans="1:4" x14ac:dyDescent="0.25">
      <c r="A855">
        <v>3960</v>
      </c>
      <c r="B855" t="s">
        <v>6400</v>
      </c>
      <c r="C855" t="s">
        <v>6399</v>
      </c>
      <c r="D855" t="s">
        <v>33367</v>
      </c>
    </row>
    <row r="856" spans="1:4" x14ac:dyDescent="0.25">
      <c r="A856">
        <v>3959</v>
      </c>
      <c r="B856" t="s">
        <v>6361</v>
      </c>
      <c r="C856" t="s">
        <v>33370</v>
      </c>
      <c r="D856" t="s">
        <v>33367</v>
      </c>
    </row>
    <row r="857" spans="1:4" x14ac:dyDescent="0.25">
      <c r="A857">
        <v>3958</v>
      </c>
      <c r="B857" t="s">
        <v>6321</v>
      </c>
      <c r="C857" t="s">
        <v>6320</v>
      </c>
      <c r="D857" t="s">
        <v>33367</v>
      </c>
    </row>
    <row r="858" spans="1:4" x14ac:dyDescent="0.25">
      <c r="A858">
        <v>3957</v>
      </c>
      <c r="B858" t="s">
        <v>5868</v>
      </c>
      <c r="C858" t="s">
        <v>5867</v>
      </c>
      <c r="D858" t="s">
        <v>33367</v>
      </c>
    </row>
    <row r="859" spans="1:4" x14ac:dyDescent="0.25">
      <c r="A859">
        <v>3956</v>
      </c>
      <c r="B859" t="s">
        <v>5816</v>
      </c>
      <c r="C859" t="s">
        <v>5815</v>
      </c>
      <c r="D859" t="s">
        <v>33367</v>
      </c>
    </row>
    <row r="860" spans="1:4" x14ac:dyDescent="0.25">
      <c r="A860">
        <v>3955</v>
      </c>
      <c r="B860" t="s">
        <v>5757</v>
      </c>
      <c r="C860" t="s">
        <v>5756</v>
      </c>
      <c r="D860" t="s">
        <v>33367</v>
      </c>
    </row>
    <row r="861" spans="1:4" x14ac:dyDescent="0.25">
      <c r="A861">
        <v>3954</v>
      </c>
      <c r="B861" t="s">
        <v>5747</v>
      </c>
      <c r="C861" t="s">
        <v>5746</v>
      </c>
      <c r="D861" t="s">
        <v>33367</v>
      </c>
    </row>
    <row r="862" spans="1:4" x14ac:dyDescent="0.25">
      <c r="A862">
        <v>3953</v>
      </c>
      <c r="B862" t="s">
        <v>5703</v>
      </c>
      <c r="C862" t="s">
        <v>5702</v>
      </c>
      <c r="D862" t="s">
        <v>33367</v>
      </c>
    </row>
    <row r="863" spans="1:4" x14ac:dyDescent="0.25">
      <c r="A863">
        <v>3952</v>
      </c>
      <c r="B863" t="s">
        <v>5701</v>
      </c>
      <c r="C863" t="s">
        <v>5700</v>
      </c>
      <c r="D863" t="s">
        <v>33367</v>
      </c>
    </row>
    <row r="864" spans="1:4" x14ac:dyDescent="0.25">
      <c r="A864">
        <v>3951</v>
      </c>
      <c r="B864" t="s">
        <v>5693</v>
      </c>
      <c r="C864" t="s">
        <v>5692</v>
      </c>
      <c r="D864" t="s">
        <v>33367</v>
      </c>
    </row>
    <row r="865" spans="1:4" x14ac:dyDescent="0.25">
      <c r="A865">
        <v>3950</v>
      </c>
      <c r="B865" t="s">
        <v>5469</v>
      </c>
      <c r="C865" t="s">
        <v>33371</v>
      </c>
      <c r="D865" t="s">
        <v>33367</v>
      </c>
    </row>
    <row r="866" spans="1:4" x14ac:dyDescent="0.25">
      <c r="A866">
        <v>3949</v>
      </c>
      <c r="B866" t="s">
        <v>4986</v>
      </c>
      <c r="C866" t="s">
        <v>4985</v>
      </c>
      <c r="D866" t="s">
        <v>33367</v>
      </c>
    </row>
    <row r="867" spans="1:4" x14ac:dyDescent="0.25">
      <c r="A867">
        <v>3948</v>
      </c>
      <c r="B867" t="s">
        <v>4925</v>
      </c>
      <c r="C867" t="s">
        <v>4924</v>
      </c>
      <c r="D867" t="s">
        <v>33367</v>
      </c>
    </row>
    <row r="868" spans="1:4" x14ac:dyDescent="0.25">
      <c r="A868">
        <v>3947</v>
      </c>
      <c r="B868" t="s">
        <v>4927</v>
      </c>
      <c r="C868" t="s">
        <v>4926</v>
      </c>
      <c r="D868" t="s">
        <v>33367</v>
      </c>
    </row>
    <row r="869" spans="1:4" x14ac:dyDescent="0.25">
      <c r="A869">
        <v>3946</v>
      </c>
      <c r="B869" t="s">
        <v>4929</v>
      </c>
      <c r="C869" t="s">
        <v>4928</v>
      </c>
      <c r="D869" t="s">
        <v>33367</v>
      </c>
    </row>
    <row r="870" spans="1:4" x14ac:dyDescent="0.25">
      <c r="A870">
        <v>3945</v>
      </c>
      <c r="B870" t="s">
        <v>4741</v>
      </c>
      <c r="C870" t="s">
        <v>4740</v>
      </c>
      <c r="D870" t="s">
        <v>33367</v>
      </c>
    </row>
    <row r="871" spans="1:4" x14ac:dyDescent="0.25">
      <c r="A871">
        <v>3944</v>
      </c>
      <c r="B871" t="s">
        <v>4743</v>
      </c>
      <c r="C871" t="s">
        <v>4742</v>
      </c>
      <c r="D871" t="s">
        <v>33367</v>
      </c>
    </row>
    <row r="872" spans="1:4" x14ac:dyDescent="0.25">
      <c r="A872">
        <v>3943</v>
      </c>
      <c r="B872" t="s">
        <v>4745</v>
      </c>
      <c r="C872" t="s">
        <v>4744</v>
      </c>
      <c r="D872" t="s">
        <v>33367</v>
      </c>
    </row>
    <row r="873" spans="1:4" x14ac:dyDescent="0.25">
      <c r="A873">
        <v>3942</v>
      </c>
      <c r="B873" t="s">
        <v>4719</v>
      </c>
      <c r="C873" t="s">
        <v>4718</v>
      </c>
      <c r="D873" t="s">
        <v>33367</v>
      </c>
    </row>
    <row r="874" spans="1:4" x14ac:dyDescent="0.25">
      <c r="A874">
        <v>3941</v>
      </c>
      <c r="B874" t="s">
        <v>4534</v>
      </c>
      <c r="C874" t="s">
        <v>33372</v>
      </c>
      <c r="D874" t="s">
        <v>33367</v>
      </c>
    </row>
    <row r="875" spans="1:4" x14ac:dyDescent="0.25">
      <c r="A875">
        <v>3940</v>
      </c>
      <c r="B875" t="s">
        <v>4201</v>
      </c>
      <c r="C875" t="s">
        <v>4200</v>
      </c>
      <c r="D875" t="s">
        <v>33367</v>
      </c>
    </row>
    <row r="876" spans="1:4" x14ac:dyDescent="0.25">
      <c r="A876">
        <v>3939</v>
      </c>
      <c r="B876" t="s">
        <v>4159</v>
      </c>
      <c r="C876" t="s">
        <v>33373</v>
      </c>
      <c r="D876" t="s">
        <v>33367</v>
      </c>
    </row>
    <row r="877" spans="1:4" x14ac:dyDescent="0.25">
      <c r="A877">
        <v>3937</v>
      </c>
      <c r="B877" t="s">
        <v>3843</v>
      </c>
      <c r="C877" t="s">
        <v>33374</v>
      </c>
      <c r="D877" t="s">
        <v>33367</v>
      </c>
    </row>
    <row r="878" spans="1:4" x14ac:dyDescent="0.25">
      <c r="A878">
        <v>3936</v>
      </c>
      <c r="B878" t="s">
        <v>3659</v>
      </c>
      <c r="C878" t="s">
        <v>33375</v>
      </c>
      <c r="D878" t="s">
        <v>33367</v>
      </c>
    </row>
    <row r="879" spans="1:4" x14ac:dyDescent="0.25">
      <c r="A879">
        <v>3935</v>
      </c>
      <c r="B879" t="s">
        <v>3661</v>
      </c>
      <c r="C879" t="s">
        <v>33376</v>
      </c>
      <c r="D879" t="s">
        <v>33367</v>
      </c>
    </row>
    <row r="880" spans="1:4" x14ac:dyDescent="0.25">
      <c r="A880">
        <v>3934</v>
      </c>
      <c r="B880" t="s">
        <v>3657</v>
      </c>
      <c r="C880" t="s">
        <v>33377</v>
      </c>
      <c r="D880" t="s">
        <v>33367</v>
      </c>
    </row>
    <row r="881" spans="1:4" x14ac:dyDescent="0.25">
      <c r="A881">
        <v>3933</v>
      </c>
      <c r="B881" t="s">
        <v>3655</v>
      </c>
      <c r="C881" t="s">
        <v>33378</v>
      </c>
      <c r="D881" t="s">
        <v>33367</v>
      </c>
    </row>
    <row r="882" spans="1:4" x14ac:dyDescent="0.25">
      <c r="A882">
        <v>3932</v>
      </c>
      <c r="B882" t="s">
        <v>3651</v>
      </c>
      <c r="C882" t="s">
        <v>33379</v>
      </c>
      <c r="D882" t="s">
        <v>33367</v>
      </c>
    </row>
    <row r="883" spans="1:4" x14ac:dyDescent="0.25">
      <c r="A883">
        <v>3931</v>
      </c>
      <c r="B883" t="s">
        <v>4876</v>
      </c>
      <c r="C883" t="s">
        <v>33380</v>
      </c>
      <c r="D883" t="s">
        <v>33367</v>
      </c>
    </row>
    <row r="884" spans="1:4" x14ac:dyDescent="0.25">
      <c r="A884">
        <v>3930</v>
      </c>
      <c r="B884" t="s">
        <v>3639</v>
      </c>
      <c r="C884" t="s">
        <v>33381</v>
      </c>
      <c r="D884" t="s">
        <v>33367</v>
      </c>
    </row>
    <row r="885" spans="1:4" x14ac:dyDescent="0.25">
      <c r="A885">
        <v>3929</v>
      </c>
      <c r="B885" t="s">
        <v>3635</v>
      </c>
      <c r="C885" t="s">
        <v>33382</v>
      </c>
      <c r="D885" t="s">
        <v>33367</v>
      </c>
    </row>
    <row r="886" spans="1:4" x14ac:dyDescent="0.25">
      <c r="A886">
        <v>3928</v>
      </c>
      <c r="B886" t="s">
        <v>3607</v>
      </c>
      <c r="C886" t="s">
        <v>33383</v>
      </c>
      <c r="D886" t="s">
        <v>33367</v>
      </c>
    </row>
    <row r="887" spans="1:4" x14ac:dyDescent="0.25">
      <c r="A887">
        <v>3927</v>
      </c>
      <c r="B887" t="s">
        <v>3631</v>
      </c>
      <c r="C887" t="s">
        <v>3630</v>
      </c>
      <c r="D887" t="s">
        <v>33367</v>
      </c>
    </row>
    <row r="888" spans="1:4" x14ac:dyDescent="0.25">
      <c r="A888">
        <v>3926</v>
      </c>
      <c r="B888" t="s">
        <v>3627</v>
      </c>
      <c r="C888" t="s">
        <v>33384</v>
      </c>
      <c r="D888" t="s">
        <v>33367</v>
      </c>
    </row>
    <row r="889" spans="1:4" x14ac:dyDescent="0.25">
      <c r="A889">
        <v>3925</v>
      </c>
      <c r="B889" t="s">
        <v>3623</v>
      </c>
      <c r="C889" t="s">
        <v>33385</v>
      </c>
      <c r="D889" t="s">
        <v>33367</v>
      </c>
    </row>
    <row r="890" spans="1:4" x14ac:dyDescent="0.25">
      <c r="A890">
        <v>3924</v>
      </c>
      <c r="B890" t="s">
        <v>3621</v>
      </c>
      <c r="C890" t="s">
        <v>3620</v>
      </c>
      <c r="D890" t="s">
        <v>33367</v>
      </c>
    </row>
    <row r="891" spans="1:4" x14ac:dyDescent="0.25">
      <c r="A891">
        <v>3923</v>
      </c>
      <c r="B891" t="s">
        <v>3593</v>
      </c>
      <c r="C891" t="s">
        <v>3592</v>
      </c>
      <c r="D891" t="s">
        <v>33367</v>
      </c>
    </row>
    <row r="892" spans="1:4" x14ac:dyDescent="0.25">
      <c r="A892">
        <v>3922</v>
      </c>
      <c r="B892" t="s">
        <v>3549</v>
      </c>
      <c r="C892" t="s">
        <v>3548</v>
      </c>
      <c r="D892" t="s">
        <v>33367</v>
      </c>
    </row>
    <row r="893" spans="1:4" x14ac:dyDescent="0.25">
      <c r="A893">
        <v>3921</v>
      </c>
      <c r="B893" t="s">
        <v>281</v>
      </c>
      <c r="C893" t="s">
        <v>33386</v>
      </c>
      <c r="D893" t="s">
        <v>33367</v>
      </c>
    </row>
    <row r="894" spans="1:4" x14ac:dyDescent="0.25">
      <c r="A894">
        <v>3920</v>
      </c>
      <c r="B894" t="s">
        <v>33387</v>
      </c>
      <c r="C894" t="s">
        <v>3494</v>
      </c>
      <c r="D894" t="s">
        <v>33367</v>
      </c>
    </row>
    <row r="895" spans="1:4" x14ac:dyDescent="0.25">
      <c r="A895">
        <v>3919</v>
      </c>
      <c r="B895" t="s">
        <v>33388</v>
      </c>
      <c r="C895" t="s">
        <v>2844</v>
      </c>
      <c r="D895" t="s">
        <v>33367</v>
      </c>
    </row>
    <row r="896" spans="1:4" x14ac:dyDescent="0.25">
      <c r="A896">
        <v>3918</v>
      </c>
      <c r="B896" t="s">
        <v>2284</v>
      </c>
      <c r="C896" t="s">
        <v>33389</v>
      </c>
      <c r="D896" t="s">
        <v>33367</v>
      </c>
    </row>
    <row r="897" spans="1:4" x14ac:dyDescent="0.25">
      <c r="A897">
        <v>3917</v>
      </c>
      <c r="B897" t="s">
        <v>2147</v>
      </c>
      <c r="C897" t="s">
        <v>2146</v>
      </c>
      <c r="D897" t="s">
        <v>33367</v>
      </c>
    </row>
    <row r="898" spans="1:4" x14ac:dyDescent="0.25">
      <c r="A898">
        <v>3916</v>
      </c>
      <c r="B898" t="s">
        <v>2105</v>
      </c>
      <c r="C898" t="s">
        <v>2104</v>
      </c>
      <c r="D898" t="s">
        <v>33367</v>
      </c>
    </row>
    <row r="899" spans="1:4" x14ac:dyDescent="0.25">
      <c r="A899">
        <v>3915</v>
      </c>
      <c r="B899" t="s">
        <v>2107</v>
      </c>
      <c r="C899" t="s">
        <v>2106</v>
      </c>
      <c r="D899" t="s">
        <v>33367</v>
      </c>
    </row>
    <row r="900" spans="1:4" x14ac:dyDescent="0.25">
      <c r="A900">
        <v>3914</v>
      </c>
      <c r="B900" t="s">
        <v>2006</v>
      </c>
      <c r="C900" t="s">
        <v>2005</v>
      </c>
      <c r="D900" t="s">
        <v>33367</v>
      </c>
    </row>
    <row r="901" spans="1:4" x14ac:dyDescent="0.25">
      <c r="A901">
        <v>3913</v>
      </c>
      <c r="B901" t="s">
        <v>33390</v>
      </c>
      <c r="C901" t="s">
        <v>33391</v>
      </c>
      <c r="D901" t="s">
        <v>33367</v>
      </c>
    </row>
    <row r="902" spans="1:4" x14ac:dyDescent="0.25">
      <c r="A902">
        <v>3912</v>
      </c>
      <c r="B902" t="s">
        <v>2000</v>
      </c>
      <c r="C902" t="s">
        <v>1999</v>
      </c>
      <c r="D902" t="s">
        <v>33367</v>
      </c>
    </row>
    <row r="903" spans="1:4" x14ac:dyDescent="0.25">
      <c r="A903">
        <v>3911</v>
      </c>
      <c r="B903" t="s">
        <v>1975</v>
      </c>
      <c r="C903" t="s">
        <v>33392</v>
      </c>
      <c r="D903" t="s">
        <v>33367</v>
      </c>
    </row>
    <row r="904" spans="1:4" x14ac:dyDescent="0.25">
      <c r="A904">
        <v>3910</v>
      </c>
      <c r="B904" t="s">
        <v>1932</v>
      </c>
      <c r="C904" t="s">
        <v>1931</v>
      </c>
      <c r="D904" t="s">
        <v>33367</v>
      </c>
    </row>
    <row r="905" spans="1:4" x14ac:dyDescent="0.25">
      <c r="A905">
        <v>3909</v>
      </c>
      <c r="B905" t="s">
        <v>1905</v>
      </c>
      <c r="C905" t="s">
        <v>1904</v>
      </c>
      <c r="D905" t="s">
        <v>33367</v>
      </c>
    </row>
    <row r="906" spans="1:4" x14ac:dyDescent="0.25">
      <c r="A906">
        <v>3908</v>
      </c>
      <c r="B906" t="s">
        <v>33393</v>
      </c>
      <c r="C906" t="s">
        <v>1093</v>
      </c>
      <c r="D906" t="s">
        <v>33367</v>
      </c>
    </row>
    <row r="907" spans="1:4" x14ac:dyDescent="0.25">
      <c r="A907">
        <v>3907</v>
      </c>
      <c r="B907" t="s">
        <v>1043</v>
      </c>
      <c r="C907" t="s">
        <v>1042</v>
      </c>
      <c r="D907" t="s">
        <v>33367</v>
      </c>
    </row>
    <row r="908" spans="1:4" x14ac:dyDescent="0.25">
      <c r="A908">
        <v>3906</v>
      </c>
      <c r="B908" t="s">
        <v>652</v>
      </c>
      <c r="C908" t="s">
        <v>33394</v>
      </c>
      <c r="D908" t="s">
        <v>33367</v>
      </c>
    </row>
    <row r="909" spans="1:4" x14ac:dyDescent="0.25">
      <c r="A909">
        <v>3905</v>
      </c>
      <c r="B909" t="s">
        <v>7992</v>
      </c>
      <c r="C909" t="s">
        <v>7991</v>
      </c>
      <c r="D909" t="s">
        <v>33395</v>
      </c>
    </row>
    <row r="910" spans="1:4" x14ac:dyDescent="0.25">
      <c r="A910">
        <v>3904</v>
      </c>
      <c r="B910" t="s">
        <v>7990</v>
      </c>
      <c r="C910" t="s">
        <v>33396</v>
      </c>
      <c r="D910" t="s">
        <v>33395</v>
      </c>
    </row>
    <row r="911" spans="1:4" x14ac:dyDescent="0.25">
      <c r="A911">
        <v>3903</v>
      </c>
      <c r="B911" t="s">
        <v>7853</v>
      </c>
      <c r="C911" t="s">
        <v>7852</v>
      </c>
      <c r="D911" t="s">
        <v>33395</v>
      </c>
    </row>
    <row r="912" spans="1:4" x14ac:dyDescent="0.25">
      <c r="A912">
        <v>3902</v>
      </c>
      <c r="B912" t="s">
        <v>7523</v>
      </c>
      <c r="C912" t="s">
        <v>33397</v>
      </c>
      <c r="D912" t="s">
        <v>33395</v>
      </c>
    </row>
    <row r="913" spans="1:4" x14ac:dyDescent="0.25">
      <c r="A913">
        <v>3901</v>
      </c>
      <c r="B913" t="s">
        <v>7220</v>
      </c>
      <c r="C913" t="s">
        <v>7219</v>
      </c>
      <c r="D913" t="s">
        <v>33395</v>
      </c>
    </row>
    <row r="914" spans="1:4" x14ac:dyDescent="0.25">
      <c r="A914">
        <v>3900</v>
      </c>
      <c r="B914" t="s">
        <v>7178</v>
      </c>
      <c r="C914" t="s">
        <v>7177</v>
      </c>
      <c r="D914" t="s">
        <v>33395</v>
      </c>
    </row>
    <row r="915" spans="1:4" x14ac:dyDescent="0.25">
      <c r="A915">
        <v>3899</v>
      </c>
      <c r="B915" t="s">
        <v>33398</v>
      </c>
      <c r="C915" t="s">
        <v>7067</v>
      </c>
      <c r="D915" t="s">
        <v>33395</v>
      </c>
    </row>
    <row r="916" spans="1:4" x14ac:dyDescent="0.25">
      <c r="A916">
        <v>3898</v>
      </c>
      <c r="B916" t="s">
        <v>6862</v>
      </c>
      <c r="C916" t="s">
        <v>6861</v>
      </c>
      <c r="D916" t="s">
        <v>33395</v>
      </c>
    </row>
    <row r="917" spans="1:4" x14ac:dyDescent="0.25">
      <c r="A917">
        <v>3897</v>
      </c>
      <c r="B917" t="s">
        <v>6664</v>
      </c>
      <c r="C917" t="s">
        <v>6663</v>
      </c>
      <c r="D917" t="s">
        <v>33395</v>
      </c>
    </row>
    <row r="918" spans="1:4" x14ac:dyDescent="0.25">
      <c r="A918">
        <v>3896</v>
      </c>
      <c r="B918" t="s">
        <v>6644</v>
      </c>
      <c r="C918" t="s">
        <v>6643</v>
      </c>
      <c r="D918" t="s">
        <v>33395</v>
      </c>
    </row>
    <row r="919" spans="1:4" x14ac:dyDescent="0.25">
      <c r="A919">
        <v>3895</v>
      </c>
      <c r="B919" t="s">
        <v>6642</v>
      </c>
      <c r="C919" t="s">
        <v>6641</v>
      </c>
      <c r="D919" t="s">
        <v>33395</v>
      </c>
    </row>
    <row r="920" spans="1:4" x14ac:dyDescent="0.25">
      <c r="A920">
        <v>3894</v>
      </c>
      <c r="B920" t="s">
        <v>6347</v>
      </c>
      <c r="C920" t="s">
        <v>6346</v>
      </c>
      <c r="D920" t="s">
        <v>33395</v>
      </c>
    </row>
    <row r="921" spans="1:4" x14ac:dyDescent="0.25">
      <c r="A921">
        <v>3893</v>
      </c>
      <c r="B921" t="s">
        <v>6175</v>
      </c>
      <c r="C921" t="s">
        <v>6174</v>
      </c>
      <c r="D921" t="s">
        <v>33395</v>
      </c>
    </row>
    <row r="922" spans="1:4" x14ac:dyDescent="0.25">
      <c r="A922">
        <v>3892</v>
      </c>
      <c r="B922" t="s">
        <v>6045</v>
      </c>
      <c r="C922" t="s">
        <v>6044</v>
      </c>
      <c r="D922" t="s">
        <v>33395</v>
      </c>
    </row>
    <row r="923" spans="1:4" x14ac:dyDescent="0.25">
      <c r="A923">
        <v>3891</v>
      </c>
      <c r="B923" t="s">
        <v>6043</v>
      </c>
      <c r="C923" t="s">
        <v>6042</v>
      </c>
      <c r="D923" t="s">
        <v>33395</v>
      </c>
    </row>
    <row r="924" spans="1:4" x14ac:dyDescent="0.25">
      <c r="A924">
        <v>3890</v>
      </c>
      <c r="B924" t="s">
        <v>5903</v>
      </c>
      <c r="C924" t="s">
        <v>5902</v>
      </c>
      <c r="D924" t="s">
        <v>33395</v>
      </c>
    </row>
    <row r="925" spans="1:4" x14ac:dyDescent="0.25">
      <c r="A925">
        <v>3889</v>
      </c>
      <c r="B925" t="s">
        <v>33399</v>
      </c>
      <c r="C925" t="s">
        <v>5898</v>
      </c>
      <c r="D925" t="s">
        <v>33395</v>
      </c>
    </row>
    <row r="926" spans="1:4" x14ac:dyDescent="0.25">
      <c r="A926">
        <v>3888</v>
      </c>
      <c r="B926" t="s">
        <v>5876</v>
      </c>
      <c r="C926" t="s">
        <v>5875</v>
      </c>
      <c r="D926" t="s">
        <v>33395</v>
      </c>
    </row>
    <row r="927" spans="1:4" x14ac:dyDescent="0.25">
      <c r="A927">
        <v>3887</v>
      </c>
      <c r="B927" t="s">
        <v>5870</v>
      </c>
      <c r="C927" t="s">
        <v>5869</v>
      </c>
      <c r="D927" t="s">
        <v>33395</v>
      </c>
    </row>
    <row r="928" spans="1:4" x14ac:dyDescent="0.25">
      <c r="A928">
        <v>3886</v>
      </c>
      <c r="B928" t="s">
        <v>33400</v>
      </c>
      <c r="C928" t="s">
        <v>33401</v>
      </c>
      <c r="D928" t="s">
        <v>33395</v>
      </c>
    </row>
    <row r="929" spans="1:4" x14ac:dyDescent="0.25">
      <c r="A929">
        <v>3885</v>
      </c>
      <c r="B929" t="s">
        <v>5697</v>
      </c>
      <c r="C929" t="s">
        <v>5696</v>
      </c>
      <c r="D929" t="s">
        <v>33395</v>
      </c>
    </row>
    <row r="930" spans="1:4" x14ac:dyDescent="0.25">
      <c r="A930">
        <v>3884</v>
      </c>
      <c r="B930" t="s">
        <v>5695</v>
      </c>
      <c r="C930" t="s">
        <v>5694</v>
      </c>
      <c r="D930" t="s">
        <v>33395</v>
      </c>
    </row>
    <row r="931" spans="1:4" x14ac:dyDescent="0.25">
      <c r="A931">
        <v>3883</v>
      </c>
      <c r="B931" t="s">
        <v>5435</v>
      </c>
      <c r="C931" t="s">
        <v>5434</v>
      </c>
      <c r="D931" t="s">
        <v>33395</v>
      </c>
    </row>
    <row r="932" spans="1:4" x14ac:dyDescent="0.25">
      <c r="A932">
        <v>3882</v>
      </c>
      <c r="B932" t="s">
        <v>5431</v>
      </c>
      <c r="C932" t="s">
        <v>5430</v>
      </c>
      <c r="D932" t="s">
        <v>33395</v>
      </c>
    </row>
    <row r="933" spans="1:4" x14ac:dyDescent="0.25">
      <c r="A933">
        <v>3881</v>
      </c>
      <c r="B933" t="s">
        <v>5421</v>
      </c>
      <c r="C933" t="s">
        <v>5420</v>
      </c>
      <c r="D933" t="s">
        <v>33395</v>
      </c>
    </row>
    <row r="934" spans="1:4" x14ac:dyDescent="0.25">
      <c r="A934">
        <v>3880</v>
      </c>
      <c r="B934" t="s">
        <v>5411</v>
      </c>
      <c r="C934" t="s">
        <v>5410</v>
      </c>
      <c r="D934" t="s">
        <v>33395</v>
      </c>
    </row>
    <row r="935" spans="1:4" x14ac:dyDescent="0.25">
      <c r="A935">
        <v>3879</v>
      </c>
      <c r="B935" t="s">
        <v>5409</v>
      </c>
      <c r="C935" t="s">
        <v>5408</v>
      </c>
      <c r="D935" t="s">
        <v>33395</v>
      </c>
    </row>
    <row r="936" spans="1:4" x14ac:dyDescent="0.25">
      <c r="A936">
        <v>3878</v>
      </c>
      <c r="B936" t="s">
        <v>1017</v>
      </c>
      <c r="C936" t="s">
        <v>1016</v>
      </c>
      <c r="D936" t="s">
        <v>33395</v>
      </c>
    </row>
    <row r="937" spans="1:4" x14ac:dyDescent="0.25">
      <c r="A937">
        <v>3877</v>
      </c>
      <c r="B937" t="s">
        <v>5401</v>
      </c>
      <c r="C937" t="s">
        <v>33402</v>
      </c>
      <c r="D937" t="s">
        <v>33395</v>
      </c>
    </row>
    <row r="938" spans="1:4" x14ac:dyDescent="0.25">
      <c r="A938">
        <v>3876</v>
      </c>
      <c r="B938" t="s">
        <v>5369</v>
      </c>
      <c r="C938" t="s">
        <v>5368</v>
      </c>
      <c r="D938" t="s">
        <v>33395</v>
      </c>
    </row>
    <row r="939" spans="1:4" x14ac:dyDescent="0.25">
      <c r="A939">
        <v>3875</v>
      </c>
      <c r="B939" t="s">
        <v>2391</v>
      </c>
      <c r="C939" t="s">
        <v>33403</v>
      </c>
      <c r="D939" t="s">
        <v>33395</v>
      </c>
    </row>
    <row r="940" spans="1:4" x14ac:dyDescent="0.25">
      <c r="A940">
        <v>3874</v>
      </c>
      <c r="B940" t="s">
        <v>5291</v>
      </c>
      <c r="C940" t="s">
        <v>5290</v>
      </c>
      <c r="D940" t="s">
        <v>33395</v>
      </c>
    </row>
    <row r="941" spans="1:4" x14ac:dyDescent="0.25">
      <c r="A941">
        <v>3873</v>
      </c>
      <c r="B941" t="s">
        <v>5281</v>
      </c>
      <c r="C941" t="s">
        <v>5280</v>
      </c>
      <c r="D941" t="s">
        <v>33395</v>
      </c>
    </row>
    <row r="942" spans="1:4" x14ac:dyDescent="0.25">
      <c r="A942">
        <v>3872</v>
      </c>
      <c r="B942" t="s">
        <v>5267</v>
      </c>
      <c r="C942" t="s">
        <v>5266</v>
      </c>
      <c r="D942" t="s">
        <v>33395</v>
      </c>
    </row>
    <row r="943" spans="1:4" x14ac:dyDescent="0.25">
      <c r="A943">
        <v>3871</v>
      </c>
      <c r="B943" t="s">
        <v>5208</v>
      </c>
      <c r="C943" t="s">
        <v>5207</v>
      </c>
      <c r="D943" t="s">
        <v>33395</v>
      </c>
    </row>
    <row r="944" spans="1:4" x14ac:dyDescent="0.25">
      <c r="A944">
        <v>3870</v>
      </c>
      <c r="B944" t="s">
        <v>5206</v>
      </c>
      <c r="C944" t="s">
        <v>5205</v>
      </c>
      <c r="D944" t="s">
        <v>33395</v>
      </c>
    </row>
    <row r="945" spans="1:4" x14ac:dyDescent="0.25">
      <c r="A945">
        <v>3869</v>
      </c>
      <c r="B945" t="s">
        <v>5202</v>
      </c>
      <c r="C945" t="s">
        <v>5201</v>
      </c>
      <c r="D945" t="s">
        <v>33395</v>
      </c>
    </row>
    <row r="946" spans="1:4" x14ac:dyDescent="0.25">
      <c r="A946">
        <v>3868</v>
      </c>
      <c r="B946" t="s">
        <v>33404</v>
      </c>
      <c r="C946" t="s">
        <v>5193</v>
      </c>
      <c r="D946" t="s">
        <v>33395</v>
      </c>
    </row>
    <row r="947" spans="1:4" x14ac:dyDescent="0.25">
      <c r="A947">
        <v>3867</v>
      </c>
      <c r="B947" t="s">
        <v>5128</v>
      </c>
      <c r="C947" t="s">
        <v>5127</v>
      </c>
      <c r="D947" t="s">
        <v>33395</v>
      </c>
    </row>
    <row r="948" spans="1:4" x14ac:dyDescent="0.25">
      <c r="A948">
        <v>3866</v>
      </c>
      <c r="B948" t="s">
        <v>5287</v>
      </c>
      <c r="C948" t="s">
        <v>5286</v>
      </c>
      <c r="D948" t="s">
        <v>33395</v>
      </c>
    </row>
    <row r="949" spans="1:4" x14ac:dyDescent="0.25">
      <c r="A949">
        <v>3865</v>
      </c>
      <c r="B949" t="s">
        <v>5120</v>
      </c>
      <c r="C949" t="s">
        <v>5119</v>
      </c>
      <c r="D949" t="s">
        <v>33395</v>
      </c>
    </row>
    <row r="950" spans="1:4" x14ac:dyDescent="0.25">
      <c r="A950">
        <v>3864</v>
      </c>
      <c r="B950" t="s">
        <v>5118</v>
      </c>
      <c r="C950" t="s">
        <v>5117</v>
      </c>
      <c r="D950" t="s">
        <v>33395</v>
      </c>
    </row>
    <row r="951" spans="1:4" x14ac:dyDescent="0.25">
      <c r="A951">
        <v>3863</v>
      </c>
      <c r="B951" t="s">
        <v>6690</v>
      </c>
      <c r="C951" t="s">
        <v>6689</v>
      </c>
      <c r="D951" t="s">
        <v>33395</v>
      </c>
    </row>
    <row r="952" spans="1:4" x14ac:dyDescent="0.25">
      <c r="A952">
        <v>3862</v>
      </c>
      <c r="B952" t="s">
        <v>5050</v>
      </c>
      <c r="C952" t="s">
        <v>5049</v>
      </c>
      <c r="D952" t="s">
        <v>33395</v>
      </c>
    </row>
    <row r="953" spans="1:4" x14ac:dyDescent="0.25">
      <c r="A953">
        <v>3861</v>
      </c>
      <c r="B953" t="s">
        <v>4980</v>
      </c>
      <c r="C953" t="s">
        <v>4979</v>
      </c>
      <c r="D953" t="s">
        <v>33395</v>
      </c>
    </row>
    <row r="954" spans="1:4" x14ac:dyDescent="0.25">
      <c r="A954">
        <v>3860</v>
      </c>
      <c r="B954" t="s">
        <v>4978</v>
      </c>
      <c r="C954" t="s">
        <v>4977</v>
      </c>
      <c r="D954" t="s">
        <v>33395</v>
      </c>
    </row>
    <row r="955" spans="1:4" x14ac:dyDescent="0.25">
      <c r="A955">
        <v>3859</v>
      </c>
      <c r="B955" t="s">
        <v>4941</v>
      </c>
      <c r="C955" t="s">
        <v>33405</v>
      </c>
      <c r="D955" t="s">
        <v>33395</v>
      </c>
    </row>
    <row r="956" spans="1:4" x14ac:dyDescent="0.25">
      <c r="A956">
        <v>3858</v>
      </c>
      <c r="B956" t="s">
        <v>4862</v>
      </c>
      <c r="C956" t="s">
        <v>4861</v>
      </c>
      <c r="D956" t="s">
        <v>33395</v>
      </c>
    </row>
    <row r="957" spans="1:4" x14ac:dyDescent="0.25">
      <c r="A957">
        <v>3857</v>
      </c>
      <c r="B957" t="s">
        <v>4842</v>
      </c>
      <c r="C957" t="s">
        <v>4841</v>
      </c>
      <c r="D957" t="s">
        <v>33395</v>
      </c>
    </row>
    <row r="958" spans="1:4" x14ac:dyDescent="0.25">
      <c r="A958">
        <v>3856</v>
      </c>
      <c r="B958" t="s">
        <v>4713</v>
      </c>
      <c r="C958" t="s">
        <v>4712</v>
      </c>
      <c r="D958" t="s">
        <v>33395</v>
      </c>
    </row>
    <row r="959" spans="1:4" x14ac:dyDescent="0.25">
      <c r="A959">
        <v>3855</v>
      </c>
      <c r="B959" t="s">
        <v>4689</v>
      </c>
      <c r="C959" t="s">
        <v>4688</v>
      </c>
      <c r="D959" t="s">
        <v>33395</v>
      </c>
    </row>
    <row r="960" spans="1:4" x14ac:dyDescent="0.25">
      <c r="A960">
        <v>3854</v>
      </c>
      <c r="B960" t="s">
        <v>4685</v>
      </c>
      <c r="C960" t="s">
        <v>4684</v>
      </c>
      <c r="D960" t="s">
        <v>33395</v>
      </c>
    </row>
    <row r="961" spans="1:4" x14ac:dyDescent="0.25">
      <c r="A961">
        <v>3853</v>
      </c>
      <c r="B961" t="s">
        <v>4679</v>
      </c>
      <c r="C961" t="s">
        <v>4678</v>
      </c>
      <c r="D961" t="s">
        <v>33395</v>
      </c>
    </row>
    <row r="962" spans="1:4" x14ac:dyDescent="0.25">
      <c r="A962">
        <v>3852</v>
      </c>
      <c r="B962" t="s">
        <v>4677</v>
      </c>
      <c r="C962" t="s">
        <v>4676</v>
      </c>
      <c r="D962" t="s">
        <v>33395</v>
      </c>
    </row>
    <row r="963" spans="1:4" x14ac:dyDescent="0.25">
      <c r="A963">
        <v>3851</v>
      </c>
      <c r="B963" t="s">
        <v>4675</v>
      </c>
      <c r="C963" t="s">
        <v>4674</v>
      </c>
      <c r="D963" t="s">
        <v>33395</v>
      </c>
    </row>
    <row r="964" spans="1:4" x14ac:dyDescent="0.25">
      <c r="A964">
        <v>3850</v>
      </c>
      <c r="B964" t="s">
        <v>4673</v>
      </c>
      <c r="C964" t="s">
        <v>4672</v>
      </c>
      <c r="D964" t="s">
        <v>33395</v>
      </c>
    </row>
    <row r="965" spans="1:4" x14ac:dyDescent="0.25">
      <c r="A965">
        <v>3849</v>
      </c>
      <c r="B965" t="s">
        <v>4629</v>
      </c>
      <c r="C965" t="s">
        <v>4628</v>
      </c>
      <c r="D965" t="s">
        <v>33395</v>
      </c>
    </row>
    <row r="966" spans="1:4" x14ac:dyDescent="0.25">
      <c r="A966">
        <v>3848</v>
      </c>
      <c r="B966" t="s">
        <v>33406</v>
      </c>
      <c r="C966" t="s">
        <v>4598</v>
      </c>
      <c r="D966" t="s">
        <v>33395</v>
      </c>
    </row>
    <row r="967" spans="1:4" x14ac:dyDescent="0.25">
      <c r="A967">
        <v>3847</v>
      </c>
      <c r="B967" t="s">
        <v>4472</v>
      </c>
      <c r="C967" t="s">
        <v>4471</v>
      </c>
      <c r="D967" t="s">
        <v>33395</v>
      </c>
    </row>
    <row r="968" spans="1:4" x14ac:dyDescent="0.25">
      <c r="A968">
        <v>3846</v>
      </c>
      <c r="B968" t="s">
        <v>4452</v>
      </c>
      <c r="C968" t="s">
        <v>33407</v>
      </c>
      <c r="D968" t="s">
        <v>33395</v>
      </c>
    </row>
    <row r="969" spans="1:4" x14ac:dyDescent="0.25">
      <c r="A969">
        <v>3845</v>
      </c>
      <c r="B969" t="s">
        <v>4123</v>
      </c>
      <c r="C969" t="s">
        <v>4122</v>
      </c>
      <c r="D969" t="s">
        <v>33395</v>
      </c>
    </row>
    <row r="970" spans="1:4" x14ac:dyDescent="0.25">
      <c r="A970">
        <v>3844</v>
      </c>
      <c r="B970" t="s">
        <v>3949</v>
      </c>
      <c r="C970" t="s">
        <v>3948</v>
      </c>
      <c r="D970" t="s">
        <v>33395</v>
      </c>
    </row>
    <row r="971" spans="1:4" x14ac:dyDescent="0.25">
      <c r="A971">
        <v>3843</v>
      </c>
      <c r="B971" t="s">
        <v>3877</v>
      </c>
      <c r="C971" t="s">
        <v>3876</v>
      </c>
      <c r="D971" t="s">
        <v>33395</v>
      </c>
    </row>
    <row r="972" spans="1:4" x14ac:dyDescent="0.25">
      <c r="A972">
        <v>3842</v>
      </c>
      <c r="B972" t="s">
        <v>3581</v>
      </c>
      <c r="C972" t="s">
        <v>3580</v>
      </c>
      <c r="D972" t="s">
        <v>33395</v>
      </c>
    </row>
    <row r="973" spans="1:4" x14ac:dyDescent="0.25">
      <c r="A973">
        <v>3841</v>
      </c>
      <c r="B973" t="s">
        <v>3499</v>
      </c>
      <c r="C973" t="s">
        <v>3498</v>
      </c>
      <c r="D973" t="s">
        <v>33395</v>
      </c>
    </row>
    <row r="974" spans="1:4" x14ac:dyDescent="0.25">
      <c r="A974">
        <v>3840</v>
      </c>
      <c r="B974" t="s">
        <v>3137</v>
      </c>
      <c r="C974" t="s">
        <v>33408</v>
      </c>
      <c r="D974" t="s">
        <v>33395</v>
      </c>
    </row>
    <row r="975" spans="1:4" x14ac:dyDescent="0.25">
      <c r="A975">
        <v>3839</v>
      </c>
      <c r="B975" t="s">
        <v>33409</v>
      </c>
      <c r="C975" t="s">
        <v>33410</v>
      </c>
      <c r="D975" t="s">
        <v>33395</v>
      </c>
    </row>
    <row r="976" spans="1:4" x14ac:dyDescent="0.25">
      <c r="A976">
        <v>3838</v>
      </c>
      <c r="B976" t="s">
        <v>2967</v>
      </c>
      <c r="C976" t="s">
        <v>2966</v>
      </c>
      <c r="D976" t="s">
        <v>33395</v>
      </c>
    </row>
    <row r="977" spans="1:4" x14ac:dyDescent="0.25">
      <c r="A977">
        <v>3837</v>
      </c>
      <c r="B977" t="s">
        <v>2965</v>
      </c>
      <c r="C977" t="s">
        <v>2964</v>
      </c>
      <c r="D977" t="s">
        <v>33395</v>
      </c>
    </row>
    <row r="978" spans="1:4" x14ac:dyDescent="0.25">
      <c r="A978">
        <v>3836</v>
      </c>
      <c r="B978" t="s">
        <v>2639</v>
      </c>
      <c r="C978" t="s">
        <v>2638</v>
      </c>
      <c r="D978" t="s">
        <v>33395</v>
      </c>
    </row>
    <row r="979" spans="1:4" x14ac:dyDescent="0.25">
      <c r="A979">
        <v>3835</v>
      </c>
      <c r="B979" t="s">
        <v>2590</v>
      </c>
      <c r="C979" t="s">
        <v>2589</v>
      </c>
      <c r="D979" t="s">
        <v>33395</v>
      </c>
    </row>
    <row r="980" spans="1:4" x14ac:dyDescent="0.25">
      <c r="A980">
        <v>3834</v>
      </c>
      <c r="B980" t="s">
        <v>2923</v>
      </c>
      <c r="C980" t="s">
        <v>2922</v>
      </c>
      <c r="D980" t="s">
        <v>33395</v>
      </c>
    </row>
    <row r="981" spans="1:4" x14ac:dyDescent="0.25">
      <c r="A981">
        <v>3833</v>
      </c>
      <c r="B981" t="s">
        <v>2746</v>
      </c>
      <c r="C981" t="s">
        <v>2745</v>
      </c>
      <c r="D981" t="s">
        <v>33395</v>
      </c>
    </row>
    <row r="982" spans="1:4" x14ac:dyDescent="0.25">
      <c r="A982">
        <v>3832</v>
      </c>
      <c r="B982" t="s">
        <v>2657</v>
      </c>
      <c r="C982" t="s">
        <v>2656</v>
      </c>
      <c r="D982" t="s">
        <v>33395</v>
      </c>
    </row>
    <row r="983" spans="1:4" x14ac:dyDescent="0.25">
      <c r="A983">
        <v>3831</v>
      </c>
      <c r="B983" t="s">
        <v>2441</v>
      </c>
      <c r="C983" t="s">
        <v>2440</v>
      </c>
      <c r="D983" t="s">
        <v>33395</v>
      </c>
    </row>
    <row r="984" spans="1:4" x14ac:dyDescent="0.25">
      <c r="A984">
        <v>3830</v>
      </c>
      <c r="B984" t="s">
        <v>33411</v>
      </c>
      <c r="C984" t="s">
        <v>33412</v>
      </c>
      <c r="D984" t="s">
        <v>33395</v>
      </c>
    </row>
    <row r="985" spans="1:4" x14ac:dyDescent="0.25">
      <c r="A985">
        <v>3830</v>
      </c>
      <c r="B985" t="s">
        <v>33413</v>
      </c>
      <c r="C985" t="s">
        <v>33412</v>
      </c>
      <c r="D985" t="s">
        <v>33395</v>
      </c>
    </row>
    <row r="986" spans="1:4" x14ac:dyDescent="0.25">
      <c r="A986">
        <v>3829</v>
      </c>
      <c r="B986" t="s">
        <v>33414</v>
      </c>
      <c r="C986" t="s">
        <v>33415</v>
      </c>
      <c r="D986" t="s">
        <v>33395</v>
      </c>
    </row>
    <row r="987" spans="1:4" x14ac:dyDescent="0.25">
      <c r="A987">
        <v>3828</v>
      </c>
      <c r="B987" t="s">
        <v>2249</v>
      </c>
      <c r="C987" t="s">
        <v>2248</v>
      </c>
      <c r="D987" t="s">
        <v>33395</v>
      </c>
    </row>
    <row r="988" spans="1:4" x14ac:dyDescent="0.25">
      <c r="A988">
        <v>3827</v>
      </c>
      <c r="B988" t="s">
        <v>2200</v>
      </c>
      <c r="C988" t="s">
        <v>2199</v>
      </c>
      <c r="D988" t="s">
        <v>33395</v>
      </c>
    </row>
    <row r="989" spans="1:4" x14ac:dyDescent="0.25">
      <c r="A989">
        <v>3826</v>
      </c>
      <c r="B989" t="s">
        <v>2185</v>
      </c>
      <c r="C989" t="s">
        <v>2184</v>
      </c>
      <c r="D989" t="s">
        <v>33395</v>
      </c>
    </row>
    <row r="990" spans="1:4" x14ac:dyDescent="0.25">
      <c r="A990">
        <v>3825</v>
      </c>
      <c r="B990" t="s">
        <v>2119</v>
      </c>
      <c r="C990" t="s">
        <v>2118</v>
      </c>
      <c r="D990" t="s">
        <v>33395</v>
      </c>
    </row>
    <row r="991" spans="1:4" x14ac:dyDescent="0.25">
      <c r="A991">
        <v>3824</v>
      </c>
      <c r="B991" t="s">
        <v>2016</v>
      </c>
      <c r="C991" t="s">
        <v>2015</v>
      </c>
      <c r="D991" t="s">
        <v>33395</v>
      </c>
    </row>
    <row r="992" spans="1:4" x14ac:dyDescent="0.25">
      <c r="A992">
        <v>3823</v>
      </c>
      <c r="B992" t="s">
        <v>1956</v>
      </c>
      <c r="C992" t="s">
        <v>1955</v>
      </c>
      <c r="D992" t="s">
        <v>33395</v>
      </c>
    </row>
    <row r="993" spans="1:4" x14ac:dyDescent="0.25">
      <c r="A993">
        <v>3822</v>
      </c>
      <c r="B993" t="s">
        <v>1928</v>
      </c>
      <c r="C993" t="s">
        <v>1927</v>
      </c>
      <c r="D993" t="s">
        <v>33395</v>
      </c>
    </row>
    <row r="994" spans="1:4" x14ac:dyDescent="0.25">
      <c r="A994">
        <v>3821</v>
      </c>
      <c r="B994" t="s">
        <v>1375</v>
      </c>
      <c r="C994" t="s">
        <v>33416</v>
      </c>
      <c r="D994" t="s">
        <v>33395</v>
      </c>
    </row>
    <row r="995" spans="1:4" x14ac:dyDescent="0.25">
      <c r="A995">
        <v>3820</v>
      </c>
      <c r="B995" t="s">
        <v>1100</v>
      </c>
      <c r="C995" t="s">
        <v>1099</v>
      </c>
      <c r="D995" t="s">
        <v>33395</v>
      </c>
    </row>
    <row r="996" spans="1:4" x14ac:dyDescent="0.25">
      <c r="A996">
        <v>3819</v>
      </c>
      <c r="B996" t="s">
        <v>826</v>
      </c>
      <c r="C996" t="s">
        <v>825</v>
      </c>
      <c r="D996" t="s">
        <v>33395</v>
      </c>
    </row>
    <row r="997" spans="1:4" x14ac:dyDescent="0.25">
      <c r="A997">
        <v>3818</v>
      </c>
      <c r="B997" t="s">
        <v>462</v>
      </c>
      <c r="C997" t="s">
        <v>461</v>
      </c>
      <c r="D997" t="s">
        <v>33395</v>
      </c>
    </row>
    <row r="998" spans="1:4" x14ac:dyDescent="0.25">
      <c r="A998">
        <v>3817</v>
      </c>
      <c r="B998" t="s">
        <v>435</v>
      </c>
      <c r="C998" t="s">
        <v>434</v>
      </c>
      <c r="D998" t="s">
        <v>33395</v>
      </c>
    </row>
    <row r="999" spans="1:4" x14ac:dyDescent="0.25">
      <c r="A999">
        <v>3816</v>
      </c>
      <c r="B999" t="s">
        <v>409</v>
      </c>
      <c r="C999" t="s">
        <v>408</v>
      </c>
      <c r="D999" t="s">
        <v>33395</v>
      </c>
    </row>
    <row r="1000" spans="1:4" x14ac:dyDescent="0.25">
      <c r="A1000">
        <v>3815</v>
      </c>
      <c r="B1000" t="s">
        <v>7998</v>
      </c>
      <c r="C1000" t="s">
        <v>7997</v>
      </c>
      <c r="D1000" t="s">
        <v>33417</v>
      </c>
    </row>
    <row r="1001" spans="1:4" x14ac:dyDescent="0.25">
      <c r="A1001">
        <v>3814</v>
      </c>
      <c r="B1001" t="s">
        <v>33418</v>
      </c>
      <c r="C1001" t="s">
        <v>33419</v>
      </c>
      <c r="D1001" t="s">
        <v>33417</v>
      </c>
    </row>
    <row r="1002" spans="1:4" x14ac:dyDescent="0.25">
      <c r="A1002">
        <v>3813</v>
      </c>
      <c r="B1002" t="s">
        <v>7517</v>
      </c>
      <c r="C1002" t="s">
        <v>7516</v>
      </c>
      <c r="D1002" t="s">
        <v>33417</v>
      </c>
    </row>
    <row r="1003" spans="1:4" x14ac:dyDescent="0.25">
      <c r="A1003">
        <v>3812</v>
      </c>
      <c r="B1003" t="s">
        <v>7230</v>
      </c>
      <c r="C1003" t="s">
        <v>7229</v>
      </c>
      <c r="D1003" t="s">
        <v>33417</v>
      </c>
    </row>
    <row r="1004" spans="1:4" x14ac:dyDescent="0.25">
      <c r="A1004">
        <v>3811</v>
      </c>
      <c r="B1004" t="s">
        <v>5630</v>
      </c>
      <c r="C1004" t="s">
        <v>5629</v>
      </c>
      <c r="D1004" t="s">
        <v>33417</v>
      </c>
    </row>
    <row r="1005" spans="1:4" x14ac:dyDescent="0.25">
      <c r="A1005">
        <v>3810</v>
      </c>
      <c r="B1005" t="s">
        <v>5541</v>
      </c>
      <c r="C1005" t="s">
        <v>33420</v>
      </c>
      <c r="D1005" t="s">
        <v>33417</v>
      </c>
    </row>
    <row r="1006" spans="1:4" x14ac:dyDescent="0.25">
      <c r="A1006">
        <v>3809</v>
      </c>
      <c r="B1006" t="s">
        <v>4625</v>
      </c>
      <c r="C1006" t="s">
        <v>33421</v>
      </c>
      <c r="D1006" t="s">
        <v>33417</v>
      </c>
    </row>
    <row r="1007" spans="1:4" x14ac:dyDescent="0.25">
      <c r="A1007">
        <v>3808</v>
      </c>
      <c r="B1007" t="s">
        <v>4621</v>
      </c>
      <c r="C1007" t="s">
        <v>33422</v>
      </c>
      <c r="D1007" t="s">
        <v>33417</v>
      </c>
    </row>
    <row r="1008" spans="1:4" x14ac:dyDescent="0.25">
      <c r="A1008">
        <v>3807</v>
      </c>
      <c r="B1008" t="s">
        <v>4621</v>
      </c>
      <c r="C1008" t="s">
        <v>4622</v>
      </c>
      <c r="D1008" t="s">
        <v>33417</v>
      </c>
    </row>
    <row r="1009" spans="1:4" x14ac:dyDescent="0.25">
      <c r="A1009">
        <v>3806</v>
      </c>
      <c r="B1009" t="s">
        <v>4655</v>
      </c>
      <c r="C1009" t="s">
        <v>33423</v>
      </c>
      <c r="D1009" t="s">
        <v>33417</v>
      </c>
    </row>
    <row r="1010" spans="1:4" x14ac:dyDescent="0.25">
      <c r="A1010">
        <v>3805</v>
      </c>
      <c r="B1010" t="s">
        <v>4637</v>
      </c>
      <c r="C1010" t="s">
        <v>33424</v>
      </c>
      <c r="D1010" t="s">
        <v>33417</v>
      </c>
    </row>
    <row r="1011" spans="1:4" x14ac:dyDescent="0.25">
      <c r="A1011">
        <v>3804</v>
      </c>
      <c r="B1011" t="s">
        <v>4205</v>
      </c>
      <c r="C1011" t="s">
        <v>4204</v>
      </c>
      <c r="D1011" t="s">
        <v>33417</v>
      </c>
    </row>
    <row r="1012" spans="1:4" x14ac:dyDescent="0.25">
      <c r="A1012">
        <v>3803</v>
      </c>
      <c r="B1012" t="s">
        <v>3865</v>
      </c>
      <c r="C1012" t="s">
        <v>3864</v>
      </c>
      <c r="D1012" t="s">
        <v>33417</v>
      </c>
    </row>
    <row r="1013" spans="1:4" x14ac:dyDescent="0.25">
      <c r="A1013">
        <v>3802</v>
      </c>
      <c r="B1013" t="s">
        <v>3817</v>
      </c>
      <c r="C1013" t="s">
        <v>3816</v>
      </c>
      <c r="D1013" t="s">
        <v>33417</v>
      </c>
    </row>
    <row r="1014" spans="1:4" x14ac:dyDescent="0.25">
      <c r="A1014">
        <v>3801</v>
      </c>
      <c r="B1014" t="s">
        <v>2963</v>
      </c>
      <c r="C1014" t="s">
        <v>2962</v>
      </c>
      <c r="D1014" t="s">
        <v>33417</v>
      </c>
    </row>
    <row r="1015" spans="1:4" x14ac:dyDescent="0.25">
      <c r="A1015">
        <v>3800</v>
      </c>
      <c r="B1015" t="s">
        <v>2891</v>
      </c>
      <c r="C1015" t="s">
        <v>2890</v>
      </c>
      <c r="D1015" t="s">
        <v>33417</v>
      </c>
    </row>
    <row r="1016" spans="1:4" x14ac:dyDescent="0.25">
      <c r="A1016">
        <v>3799</v>
      </c>
      <c r="B1016" t="s">
        <v>2221</v>
      </c>
      <c r="C1016" t="s">
        <v>2220</v>
      </c>
      <c r="D1016" t="s">
        <v>33417</v>
      </c>
    </row>
    <row r="1017" spans="1:4" x14ac:dyDescent="0.25">
      <c r="A1017">
        <v>3798</v>
      </c>
      <c r="B1017" t="s">
        <v>2181</v>
      </c>
      <c r="C1017" t="s">
        <v>2180</v>
      </c>
      <c r="D1017" t="s">
        <v>33417</v>
      </c>
    </row>
    <row r="1018" spans="1:4" x14ac:dyDescent="0.25">
      <c r="A1018">
        <v>3797</v>
      </c>
      <c r="B1018" t="s">
        <v>386</v>
      </c>
      <c r="C1018" t="s">
        <v>33425</v>
      </c>
      <c r="D1018" t="s">
        <v>33417</v>
      </c>
    </row>
    <row r="1019" spans="1:4" x14ac:dyDescent="0.25">
      <c r="A1019">
        <v>3796</v>
      </c>
      <c r="B1019" t="s">
        <v>7996</v>
      </c>
      <c r="C1019" t="s">
        <v>7995</v>
      </c>
      <c r="D1019" t="s">
        <v>33426</v>
      </c>
    </row>
    <row r="1020" spans="1:4" x14ac:dyDescent="0.25">
      <c r="A1020">
        <v>3795</v>
      </c>
      <c r="B1020" t="s">
        <v>7927</v>
      </c>
      <c r="C1020" t="s">
        <v>7926</v>
      </c>
      <c r="D1020" t="s">
        <v>33426</v>
      </c>
    </row>
    <row r="1021" spans="1:4" x14ac:dyDescent="0.25">
      <c r="A1021">
        <v>3794</v>
      </c>
      <c r="B1021" t="s">
        <v>7094</v>
      </c>
      <c r="C1021" t="s">
        <v>7093</v>
      </c>
      <c r="D1021" t="s">
        <v>33426</v>
      </c>
    </row>
    <row r="1022" spans="1:4" x14ac:dyDescent="0.25">
      <c r="A1022">
        <v>3793</v>
      </c>
      <c r="B1022" t="s">
        <v>6935</v>
      </c>
      <c r="C1022" t="s">
        <v>6934</v>
      </c>
      <c r="D1022" t="s">
        <v>33426</v>
      </c>
    </row>
    <row r="1023" spans="1:4" x14ac:dyDescent="0.25">
      <c r="A1023">
        <v>3792</v>
      </c>
      <c r="B1023" t="s">
        <v>6135</v>
      </c>
      <c r="C1023" t="s">
        <v>6134</v>
      </c>
      <c r="D1023" t="s">
        <v>33426</v>
      </c>
    </row>
    <row r="1024" spans="1:4" x14ac:dyDescent="0.25">
      <c r="A1024">
        <v>3791</v>
      </c>
      <c r="B1024" t="s">
        <v>5826</v>
      </c>
      <c r="C1024" t="s">
        <v>5825</v>
      </c>
      <c r="D1024" t="s">
        <v>33426</v>
      </c>
    </row>
    <row r="1025" spans="1:4" x14ac:dyDescent="0.25">
      <c r="A1025">
        <v>3790</v>
      </c>
      <c r="B1025" t="s">
        <v>33427</v>
      </c>
      <c r="C1025" t="s">
        <v>33428</v>
      </c>
      <c r="D1025" t="s">
        <v>33426</v>
      </c>
    </row>
    <row r="1026" spans="1:4" x14ac:dyDescent="0.25">
      <c r="A1026">
        <v>3789</v>
      </c>
      <c r="B1026" t="s">
        <v>5403</v>
      </c>
      <c r="C1026" t="s">
        <v>5402</v>
      </c>
      <c r="D1026" t="s">
        <v>33426</v>
      </c>
    </row>
    <row r="1027" spans="1:4" x14ac:dyDescent="0.25">
      <c r="A1027">
        <v>3788</v>
      </c>
      <c r="B1027" t="s">
        <v>5373</v>
      </c>
      <c r="C1027" t="s">
        <v>5372</v>
      </c>
      <c r="D1027" t="s">
        <v>33426</v>
      </c>
    </row>
    <row r="1028" spans="1:4" x14ac:dyDescent="0.25">
      <c r="A1028">
        <v>3787</v>
      </c>
      <c r="B1028" t="s">
        <v>5337</v>
      </c>
      <c r="C1028" t="s">
        <v>5336</v>
      </c>
      <c r="D1028" t="s">
        <v>33426</v>
      </c>
    </row>
    <row r="1029" spans="1:4" x14ac:dyDescent="0.25">
      <c r="A1029">
        <v>3786</v>
      </c>
      <c r="B1029" t="s">
        <v>4945</v>
      </c>
      <c r="C1029" t="s">
        <v>4944</v>
      </c>
      <c r="D1029" t="s">
        <v>33426</v>
      </c>
    </row>
    <row r="1030" spans="1:4" x14ac:dyDescent="0.25">
      <c r="A1030">
        <v>3785</v>
      </c>
      <c r="B1030" t="s">
        <v>4761</v>
      </c>
      <c r="C1030" t="s">
        <v>4760</v>
      </c>
      <c r="D1030" t="s">
        <v>33426</v>
      </c>
    </row>
    <row r="1031" spans="1:4" x14ac:dyDescent="0.25">
      <c r="A1031">
        <v>3784</v>
      </c>
      <c r="B1031" t="s">
        <v>33429</v>
      </c>
      <c r="C1031" t="s">
        <v>4630</v>
      </c>
      <c r="D1031" t="s">
        <v>33426</v>
      </c>
    </row>
    <row r="1032" spans="1:4" x14ac:dyDescent="0.25">
      <c r="A1032">
        <v>3783</v>
      </c>
      <c r="B1032" t="s">
        <v>33430</v>
      </c>
      <c r="C1032" t="s">
        <v>4225</v>
      </c>
      <c r="D1032" t="s">
        <v>33426</v>
      </c>
    </row>
    <row r="1033" spans="1:4" x14ac:dyDescent="0.25">
      <c r="A1033">
        <v>3782</v>
      </c>
      <c r="B1033" t="s">
        <v>33431</v>
      </c>
      <c r="C1033" t="s">
        <v>33432</v>
      </c>
      <c r="D1033" t="s">
        <v>33426</v>
      </c>
    </row>
    <row r="1034" spans="1:4" x14ac:dyDescent="0.25">
      <c r="A1034">
        <v>3781</v>
      </c>
      <c r="B1034" t="s">
        <v>33433</v>
      </c>
      <c r="C1034" t="s">
        <v>33434</v>
      </c>
      <c r="D1034" t="s">
        <v>33426</v>
      </c>
    </row>
    <row r="1035" spans="1:4" x14ac:dyDescent="0.25">
      <c r="A1035">
        <v>3780</v>
      </c>
      <c r="B1035" t="s">
        <v>3815</v>
      </c>
      <c r="C1035" t="s">
        <v>33435</v>
      </c>
      <c r="D1035" t="s">
        <v>33426</v>
      </c>
    </row>
    <row r="1036" spans="1:4" x14ac:dyDescent="0.25">
      <c r="A1036">
        <v>3779</v>
      </c>
      <c r="B1036" t="s">
        <v>15515</v>
      </c>
      <c r="C1036" t="s">
        <v>3761</v>
      </c>
      <c r="D1036" t="s">
        <v>33426</v>
      </c>
    </row>
    <row r="1037" spans="1:4" x14ac:dyDescent="0.25">
      <c r="A1037">
        <v>3778</v>
      </c>
      <c r="B1037" t="s">
        <v>3651</v>
      </c>
      <c r="C1037" t="s">
        <v>33436</v>
      </c>
      <c r="D1037" t="s">
        <v>33426</v>
      </c>
    </row>
    <row r="1038" spans="1:4" x14ac:dyDescent="0.25">
      <c r="A1038">
        <v>3777</v>
      </c>
      <c r="B1038" t="s">
        <v>2574</v>
      </c>
      <c r="C1038" t="s">
        <v>2573</v>
      </c>
      <c r="D1038" t="s">
        <v>33426</v>
      </c>
    </row>
    <row r="1039" spans="1:4" x14ac:dyDescent="0.25">
      <c r="A1039">
        <v>3776</v>
      </c>
      <c r="B1039" t="s">
        <v>2165</v>
      </c>
      <c r="C1039" t="s">
        <v>2164</v>
      </c>
      <c r="D1039" t="s">
        <v>33426</v>
      </c>
    </row>
    <row r="1040" spans="1:4" x14ac:dyDescent="0.25">
      <c r="A1040">
        <v>3775</v>
      </c>
      <c r="B1040" t="s">
        <v>348</v>
      </c>
      <c r="C1040" t="s">
        <v>347</v>
      </c>
      <c r="D1040" t="s">
        <v>33426</v>
      </c>
    </row>
    <row r="1041" spans="1:4" x14ac:dyDescent="0.25">
      <c r="A1041">
        <v>3774</v>
      </c>
      <c r="B1041" t="s">
        <v>7619</v>
      </c>
      <c r="C1041" t="s">
        <v>7618</v>
      </c>
      <c r="D1041" t="s">
        <v>33437</v>
      </c>
    </row>
    <row r="1042" spans="1:4" x14ac:dyDescent="0.25">
      <c r="A1042">
        <v>3773</v>
      </c>
      <c r="B1042" t="s">
        <v>33438</v>
      </c>
      <c r="C1042" t="s">
        <v>7231</v>
      </c>
      <c r="D1042" t="s">
        <v>33437</v>
      </c>
    </row>
    <row r="1043" spans="1:4" x14ac:dyDescent="0.25">
      <c r="A1043">
        <v>3772</v>
      </c>
      <c r="B1043" t="s">
        <v>33439</v>
      </c>
      <c r="C1043" t="s">
        <v>6046</v>
      </c>
      <c r="D1043" t="s">
        <v>33437</v>
      </c>
    </row>
    <row r="1044" spans="1:4" x14ac:dyDescent="0.25">
      <c r="A1044">
        <v>3771</v>
      </c>
      <c r="B1044" t="s">
        <v>33440</v>
      </c>
      <c r="C1044" t="s">
        <v>6040</v>
      </c>
      <c r="D1044" t="s">
        <v>33437</v>
      </c>
    </row>
    <row r="1045" spans="1:4" x14ac:dyDescent="0.25">
      <c r="A1045">
        <v>3770</v>
      </c>
      <c r="B1045" t="s">
        <v>33441</v>
      </c>
      <c r="C1045" t="s">
        <v>33442</v>
      </c>
      <c r="D1045" t="s">
        <v>33437</v>
      </c>
    </row>
    <row r="1046" spans="1:4" x14ac:dyDescent="0.25">
      <c r="A1046">
        <v>3769</v>
      </c>
      <c r="B1046" t="s">
        <v>33443</v>
      </c>
      <c r="C1046" t="s">
        <v>6034</v>
      </c>
      <c r="D1046" t="s">
        <v>33437</v>
      </c>
    </row>
    <row r="1047" spans="1:4" x14ac:dyDescent="0.25">
      <c r="A1047">
        <v>3768</v>
      </c>
      <c r="B1047" t="s">
        <v>33444</v>
      </c>
      <c r="C1047" t="s">
        <v>6030</v>
      </c>
      <c r="D1047" t="s">
        <v>33437</v>
      </c>
    </row>
    <row r="1048" spans="1:4" x14ac:dyDescent="0.25">
      <c r="A1048">
        <v>3767</v>
      </c>
      <c r="B1048" t="s">
        <v>33445</v>
      </c>
      <c r="C1048" t="s">
        <v>6026</v>
      </c>
      <c r="D1048" t="s">
        <v>33437</v>
      </c>
    </row>
    <row r="1049" spans="1:4" x14ac:dyDescent="0.25">
      <c r="A1049">
        <v>3766</v>
      </c>
      <c r="B1049" t="s">
        <v>5689</v>
      </c>
      <c r="C1049" t="s">
        <v>5688</v>
      </c>
      <c r="D1049" t="s">
        <v>33437</v>
      </c>
    </row>
    <row r="1050" spans="1:4" x14ac:dyDescent="0.25">
      <c r="A1050">
        <v>3765</v>
      </c>
      <c r="B1050" t="s">
        <v>5602</v>
      </c>
      <c r="C1050" t="s">
        <v>5601</v>
      </c>
      <c r="D1050" t="s">
        <v>33437</v>
      </c>
    </row>
    <row r="1051" spans="1:4" x14ac:dyDescent="0.25">
      <c r="A1051">
        <v>3764</v>
      </c>
      <c r="B1051" t="s">
        <v>5491</v>
      </c>
      <c r="C1051" t="s">
        <v>5490</v>
      </c>
      <c r="D1051" t="s">
        <v>33437</v>
      </c>
    </row>
    <row r="1052" spans="1:4" x14ac:dyDescent="0.25">
      <c r="A1052">
        <v>3763</v>
      </c>
      <c r="B1052" t="s">
        <v>6183</v>
      </c>
      <c r="C1052" t="s">
        <v>33446</v>
      </c>
      <c r="D1052" t="s">
        <v>33437</v>
      </c>
    </row>
    <row r="1053" spans="1:4" x14ac:dyDescent="0.25">
      <c r="A1053">
        <v>3762</v>
      </c>
      <c r="B1053" t="s">
        <v>5218</v>
      </c>
      <c r="C1053" t="s">
        <v>5217</v>
      </c>
      <c r="D1053" t="s">
        <v>33437</v>
      </c>
    </row>
    <row r="1054" spans="1:4" x14ac:dyDescent="0.25">
      <c r="A1054">
        <v>3761</v>
      </c>
      <c r="B1054" t="s">
        <v>5036</v>
      </c>
      <c r="C1054" t="s">
        <v>5035</v>
      </c>
      <c r="D1054" t="s">
        <v>33437</v>
      </c>
    </row>
    <row r="1055" spans="1:4" x14ac:dyDescent="0.25">
      <c r="A1055">
        <v>3760</v>
      </c>
      <c r="B1055" t="s">
        <v>5236</v>
      </c>
      <c r="C1055" t="s">
        <v>5235</v>
      </c>
      <c r="D1055" t="s">
        <v>33437</v>
      </c>
    </row>
    <row r="1056" spans="1:4" x14ac:dyDescent="0.25">
      <c r="A1056">
        <v>3759</v>
      </c>
      <c r="B1056" t="s">
        <v>4135</v>
      </c>
      <c r="C1056" t="s">
        <v>4134</v>
      </c>
      <c r="D1056" t="s">
        <v>33437</v>
      </c>
    </row>
    <row r="1057" spans="1:4" x14ac:dyDescent="0.25">
      <c r="A1057">
        <v>3758</v>
      </c>
      <c r="B1057" t="s">
        <v>3903</v>
      </c>
      <c r="C1057" t="s">
        <v>3902</v>
      </c>
      <c r="D1057" t="s">
        <v>33437</v>
      </c>
    </row>
    <row r="1058" spans="1:4" x14ac:dyDescent="0.25">
      <c r="A1058">
        <v>3757</v>
      </c>
      <c r="B1058" t="s">
        <v>2869</v>
      </c>
      <c r="C1058" t="s">
        <v>2868</v>
      </c>
      <c r="D1058" t="s">
        <v>33437</v>
      </c>
    </row>
    <row r="1059" spans="1:4" x14ac:dyDescent="0.25">
      <c r="A1059">
        <v>3756</v>
      </c>
      <c r="B1059" t="s">
        <v>2625</v>
      </c>
      <c r="C1059" t="s">
        <v>2624</v>
      </c>
      <c r="D1059" t="s">
        <v>33437</v>
      </c>
    </row>
    <row r="1060" spans="1:4" x14ac:dyDescent="0.25">
      <c r="A1060">
        <v>3755</v>
      </c>
      <c r="B1060" t="s">
        <v>2049</v>
      </c>
      <c r="C1060" t="s">
        <v>2048</v>
      </c>
      <c r="D1060" t="s">
        <v>33437</v>
      </c>
    </row>
    <row r="1061" spans="1:4" x14ac:dyDescent="0.25">
      <c r="A1061">
        <v>3754</v>
      </c>
      <c r="B1061" t="s">
        <v>7988</v>
      </c>
      <c r="C1061" t="s">
        <v>7987</v>
      </c>
      <c r="D1061" t="s">
        <v>33447</v>
      </c>
    </row>
    <row r="1062" spans="1:4" x14ac:dyDescent="0.25">
      <c r="A1062">
        <v>3753</v>
      </c>
      <c r="B1062" t="s">
        <v>7701</v>
      </c>
      <c r="C1062" t="s">
        <v>7700</v>
      </c>
      <c r="D1062" t="s">
        <v>33447</v>
      </c>
    </row>
    <row r="1063" spans="1:4" x14ac:dyDescent="0.25">
      <c r="A1063">
        <v>3752</v>
      </c>
      <c r="B1063" t="s">
        <v>6568</v>
      </c>
      <c r="C1063" t="s">
        <v>6567</v>
      </c>
      <c r="D1063" t="s">
        <v>33447</v>
      </c>
    </row>
    <row r="1064" spans="1:4" x14ac:dyDescent="0.25">
      <c r="A1064">
        <v>3751</v>
      </c>
      <c r="B1064" t="s">
        <v>6396</v>
      </c>
      <c r="C1064" t="s">
        <v>6395</v>
      </c>
      <c r="D1064" t="s">
        <v>33447</v>
      </c>
    </row>
    <row r="1065" spans="1:4" x14ac:dyDescent="0.25">
      <c r="A1065">
        <v>3750</v>
      </c>
      <c r="B1065" t="s">
        <v>33448</v>
      </c>
      <c r="C1065" t="s">
        <v>33449</v>
      </c>
      <c r="D1065" t="s">
        <v>33447</v>
      </c>
    </row>
    <row r="1066" spans="1:4" x14ac:dyDescent="0.25">
      <c r="A1066">
        <v>3749</v>
      </c>
      <c r="B1066" t="s">
        <v>5862</v>
      </c>
      <c r="C1066" t="s">
        <v>5861</v>
      </c>
      <c r="D1066" t="s">
        <v>33447</v>
      </c>
    </row>
    <row r="1067" spans="1:4" x14ac:dyDescent="0.25">
      <c r="A1067">
        <v>3748</v>
      </c>
      <c r="B1067" t="s">
        <v>33450</v>
      </c>
      <c r="C1067" t="s">
        <v>4644</v>
      </c>
      <c r="D1067" t="s">
        <v>33447</v>
      </c>
    </row>
    <row r="1068" spans="1:4" x14ac:dyDescent="0.25">
      <c r="A1068">
        <v>3747</v>
      </c>
      <c r="B1068" t="s">
        <v>33451</v>
      </c>
      <c r="C1068" t="s">
        <v>33452</v>
      </c>
      <c r="D1068" t="s">
        <v>33447</v>
      </c>
    </row>
    <row r="1069" spans="1:4" x14ac:dyDescent="0.25">
      <c r="A1069">
        <v>3746</v>
      </c>
      <c r="B1069" t="s">
        <v>4404</v>
      </c>
      <c r="C1069" t="s">
        <v>4403</v>
      </c>
      <c r="D1069" t="s">
        <v>33447</v>
      </c>
    </row>
    <row r="1070" spans="1:4" x14ac:dyDescent="0.25">
      <c r="A1070">
        <v>3745</v>
      </c>
      <c r="B1070" t="s">
        <v>3803</v>
      </c>
      <c r="C1070" t="s">
        <v>3802</v>
      </c>
      <c r="D1070" t="s">
        <v>33447</v>
      </c>
    </row>
    <row r="1071" spans="1:4" x14ac:dyDescent="0.25">
      <c r="A1071">
        <v>3744</v>
      </c>
      <c r="B1071" t="s">
        <v>33453</v>
      </c>
      <c r="C1071" t="s">
        <v>3800</v>
      </c>
      <c r="D1071" t="s">
        <v>33447</v>
      </c>
    </row>
    <row r="1072" spans="1:4" x14ac:dyDescent="0.25">
      <c r="A1072">
        <v>3743</v>
      </c>
      <c r="B1072" t="s">
        <v>2123</v>
      </c>
      <c r="C1072" t="s">
        <v>2122</v>
      </c>
      <c r="D1072" t="s">
        <v>33447</v>
      </c>
    </row>
    <row r="1073" spans="1:4" x14ac:dyDescent="0.25">
      <c r="A1073">
        <v>3742</v>
      </c>
      <c r="B1073" t="s">
        <v>33454</v>
      </c>
      <c r="C1073" t="s">
        <v>33455</v>
      </c>
      <c r="D1073" t="s">
        <v>33447</v>
      </c>
    </row>
    <row r="1074" spans="1:4" x14ac:dyDescent="0.25">
      <c r="A1074">
        <v>3741</v>
      </c>
      <c r="B1074" t="s">
        <v>1309</v>
      </c>
      <c r="C1074" t="s">
        <v>1308</v>
      </c>
      <c r="D1074" t="s">
        <v>33447</v>
      </c>
    </row>
    <row r="1075" spans="1:4" x14ac:dyDescent="0.25">
      <c r="A1075">
        <v>3740</v>
      </c>
      <c r="B1075" t="s">
        <v>804</v>
      </c>
      <c r="C1075" t="s">
        <v>803</v>
      </c>
      <c r="D1075" t="s">
        <v>33447</v>
      </c>
    </row>
    <row r="1076" spans="1:4" x14ac:dyDescent="0.25">
      <c r="A1076">
        <v>3739</v>
      </c>
      <c r="B1076" t="s">
        <v>8029</v>
      </c>
      <c r="C1076" t="s">
        <v>8028</v>
      </c>
      <c r="D1076" t="s">
        <v>33456</v>
      </c>
    </row>
    <row r="1077" spans="1:4" x14ac:dyDescent="0.25">
      <c r="A1077">
        <v>3738</v>
      </c>
      <c r="B1077" t="s">
        <v>8000</v>
      </c>
      <c r="C1077" t="s">
        <v>7999</v>
      </c>
      <c r="D1077" t="s">
        <v>33456</v>
      </c>
    </row>
    <row r="1078" spans="1:4" x14ac:dyDescent="0.25">
      <c r="A1078">
        <v>3737</v>
      </c>
      <c r="B1078" t="s">
        <v>7994</v>
      </c>
      <c r="C1078" t="s">
        <v>7993</v>
      </c>
      <c r="D1078" t="s">
        <v>33456</v>
      </c>
    </row>
    <row r="1079" spans="1:4" x14ac:dyDescent="0.25">
      <c r="A1079">
        <v>3736</v>
      </c>
      <c r="B1079" t="s">
        <v>7901</v>
      </c>
      <c r="C1079" t="s">
        <v>7900</v>
      </c>
      <c r="D1079" t="s">
        <v>33456</v>
      </c>
    </row>
    <row r="1080" spans="1:4" x14ac:dyDescent="0.25">
      <c r="A1080">
        <v>3735</v>
      </c>
      <c r="B1080" t="s">
        <v>7863</v>
      </c>
      <c r="C1080" t="s">
        <v>7862</v>
      </c>
      <c r="D1080" t="s">
        <v>33456</v>
      </c>
    </row>
    <row r="1081" spans="1:4" x14ac:dyDescent="0.25">
      <c r="A1081">
        <v>3734</v>
      </c>
      <c r="B1081" t="s">
        <v>7715</v>
      </c>
      <c r="C1081" t="s">
        <v>7714</v>
      </c>
      <c r="D1081" t="s">
        <v>33456</v>
      </c>
    </row>
    <row r="1082" spans="1:4" x14ac:dyDescent="0.25">
      <c r="A1082">
        <v>3733</v>
      </c>
      <c r="B1082" t="s">
        <v>7709</v>
      </c>
      <c r="C1082" t="s">
        <v>7708</v>
      </c>
      <c r="D1082" t="s">
        <v>33456</v>
      </c>
    </row>
    <row r="1083" spans="1:4" x14ac:dyDescent="0.25">
      <c r="A1083">
        <v>3732</v>
      </c>
      <c r="B1083" t="s">
        <v>7615</v>
      </c>
      <c r="C1083" t="s">
        <v>7614</v>
      </c>
      <c r="D1083" t="s">
        <v>33456</v>
      </c>
    </row>
    <row r="1084" spans="1:4" x14ac:dyDescent="0.25">
      <c r="A1084">
        <v>3731</v>
      </c>
      <c r="B1084" t="s">
        <v>33457</v>
      </c>
      <c r="C1084" t="s">
        <v>7572</v>
      </c>
      <c r="D1084" t="s">
        <v>33456</v>
      </c>
    </row>
    <row r="1085" spans="1:4" x14ac:dyDescent="0.25">
      <c r="A1085">
        <v>3730</v>
      </c>
      <c r="B1085" t="s">
        <v>6905</v>
      </c>
      <c r="C1085" t="s">
        <v>6904</v>
      </c>
      <c r="D1085" t="s">
        <v>33456</v>
      </c>
    </row>
    <row r="1086" spans="1:4" x14ac:dyDescent="0.25">
      <c r="A1086">
        <v>3729</v>
      </c>
      <c r="B1086" t="s">
        <v>6718</v>
      </c>
      <c r="C1086" t="s">
        <v>6717</v>
      </c>
      <c r="D1086" t="s">
        <v>33456</v>
      </c>
    </row>
    <row r="1087" spans="1:4" x14ac:dyDescent="0.25">
      <c r="A1087">
        <v>3728</v>
      </c>
      <c r="B1087" t="s">
        <v>33458</v>
      </c>
      <c r="C1087" t="s">
        <v>6673</v>
      </c>
      <c r="D1087" t="s">
        <v>33456</v>
      </c>
    </row>
    <row r="1088" spans="1:4" x14ac:dyDescent="0.25">
      <c r="A1088">
        <v>3727</v>
      </c>
      <c r="B1088" t="s">
        <v>6353</v>
      </c>
      <c r="C1088" t="s">
        <v>6352</v>
      </c>
      <c r="D1088" t="s">
        <v>33456</v>
      </c>
    </row>
    <row r="1089" spans="1:4" x14ac:dyDescent="0.25">
      <c r="A1089">
        <v>3726</v>
      </c>
      <c r="B1089" t="s">
        <v>6325</v>
      </c>
      <c r="C1089" t="s">
        <v>33459</v>
      </c>
      <c r="D1089" t="s">
        <v>33456</v>
      </c>
    </row>
    <row r="1090" spans="1:4" x14ac:dyDescent="0.25">
      <c r="A1090">
        <v>3725</v>
      </c>
      <c r="B1090" t="s">
        <v>6173</v>
      </c>
      <c r="C1090" t="s">
        <v>6172</v>
      </c>
      <c r="D1090" t="s">
        <v>33456</v>
      </c>
    </row>
    <row r="1091" spans="1:4" x14ac:dyDescent="0.25">
      <c r="A1091">
        <v>3724</v>
      </c>
      <c r="B1091" t="s">
        <v>6127</v>
      </c>
      <c r="C1091" t="s">
        <v>6126</v>
      </c>
      <c r="D1091" t="s">
        <v>33456</v>
      </c>
    </row>
    <row r="1092" spans="1:4" x14ac:dyDescent="0.25">
      <c r="A1092">
        <v>3723</v>
      </c>
      <c r="B1092" t="s">
        <v>4254</v>
      </c>
      <c r="C1092" t="s">
        <v>33460</v>
      </c>
      <c r="D1092" t="s">
        <v>33456</v>
      </c>
    </row>
    <row r="1093" spans="1:4" x14ac:dyDescent="0.25">
      <c r="A1093">
        <v>3722</v>
      </c>
      <c r="B1093" t="s">
        <v>5878</v>
      </c>
      <c r="C1093" t="s">
        <v>5877</v>
      </c>
      <c r="D1093" t="s">
        <v>33456</v>
      </c>
    </row>
    <row r="1094" spans="1:4" x14ac:dyDescent="0.25">
      <c r="A1094">
        <v>3721</v>
      </c>
      <c r="B1094" t="s">
        <v>5814</v>
      </c>
      <c r="C1094" t="s">
        <v>5813</v>
      </c>
      <c r="D1094" t="s">
        <v>33456</v>
      </c>
    </row>
    <row r="1095" spans="1:4" x14ac:dyDescent="0.25">
      <c r="A1095">
        <v>3720</v>
      </c>
      <c r="B1095" t="s">
        <v>5755</v>
      </c>
      <c r="C1095" t="s">
        <v>5754</v>
      </c>
      <c r="D1095" t="s">
        <v>33456</v>
      </c>
    </row>
    <row r="1096" spans="1:4" x14ac:dyDescent="0.25">
      <c r="A1096">
        <v>3719</v>
      </c>
      <c r="B1096" t="s">
        <v>5616</v>
      </c>
      <c r="C1096" t="s">
        <v>5615</v>
      </c>
      <c r="D1096" t="s">
        <v>33456</v>
      </c>
    </row>
    <row r="1097" spans="1:4" x14ac:dyDescent="0.25">
      <c r="A1097">
        <v>3718</v>
      </c>
      <c r="B1097" t="s">
        <v>5449</v>
      </c>
      <c r="C1097" t="s">
        <v>5448</v>
      </c>
      <c r="D1097" t="s">
        <v>33456</v>
      </c>
    </row>
    <row r="1098" spans="1:4" x14ac:dyDescent="0.25">
      <c r="A1098">
        <v>3717</v>
      </c>
      <c r="B1098" t="s">
        <v>5415</v>
      </c>
      <c r="C1098" t="s">
        <v>5414</v>
      </c>
      <c r="D1098" t="s">
        <v>33456</v>
      </c>
    </row>
    <row r="1099" spans="1:4" x14ac:dyDescent="0.25">
      <c r="A1099">
        <v>3716</v>
      </c>
      <c r="B1099" t="s">
        <v>5345</v>
      </c>
      <c r="C1099" t="s">
        <v>5344</v>
      </c>
      <c r="D1099" t="s">
        <v>33456</v>
      </c>
    </row>
    <row r="1100" spans="1:4" x14ac:dyDescent="0.25">
      <c r="A1100">
        <v>3715</v>
      </c>
      <c r="B1100" t="s">
        <v>5341</v>
      </c>
      <c r="C1100" t="s">
        <v>5340</v>
      </c>
      <c r="D1100" t="s">
        <v>33456</v>
      </c>
    </row>
    <row r="1101" spans="1:4" x14ac:dyDescent="0.25">
      <c r="A1101">
        <v>3714</v>
      </c>
      <c r="B1101" t="s">
        <v>5329</v>
      </c>
      <c r="C1101" t="s">
        <v>5328</v>
      </c>
      <c r="D1101" t="s">
        <v>33456</v>
      </c>
    </row>
    <row r="1102" spans="1:4" x14ac:dyDescent="0.25">
      <c r="A1102">
        <v>3713</v>
      </c>
      <c r="B1102" t="s">
        <v>5204</v>
      </c>
      <c r="C1102" t="s">
        <v>5203</v>
      </c>
      <c r="D1102" t="s">
        <v>33456</v>
      </c>
    </row>
    <row r="1103" spans="1:4" x14ac:dyDescent="0.25">
      <c r="A1103">
        <v>3712</v>
      </c>
      <c r="B1103" t="s">
        <v>5190</v>
      </c>
      <c r="C1103" t="s">
        <v>5189</v>
      </c>
      <c r="D1103" t="s">
        <v>33456</v>
      </c>
    </row>
    <row r="1104" spans="1:4" x14ac:dyDescent="0.25">
      <c r="A1104">
        <v>3711</v>
      </c>
      <c r="B1104" t="s">
        <v>33461</v>
      </c>
      <c r="C1104" t="s">
        <v>5183</v>
      </c>
      <c r="D1104" t="s">
        <v>33456</v>
      </c>
    </row>
    <row r="1105" spans="1:4" x14ac:dyDescent="0.25">
      <c r="A1105">
        <v>3710</v>
      </c>
      <c r="B1105" t="s">
        <v>5172</v>
      </c>
      <c r="C1105" t="s">
        <v>5171</v>
      </c>
      <c r="D1105" t="s">
        <v>33456</v>
      </c>
    </row>
    <row r="1106" spans="1:4" x14ac:dyDescent="0.25">
      <c r="A1106">
        <v>3709</v>
      </c>
      <c r="B1106" t="s">
        <v>5162</v>
      </c>
      <c r="C1106" t="s">
        <v>5161</v>
      </c>
      <c r="D1106" t="s">
        <v>33456</v>
      </c>
    </row>
    <row r="1107" spans="1:4" x14ac:dyDescent="0.25">
      <c r="A1107">
        <v>3708</v>
      </c>
      <c r="B1107" t="s">
        <v>5142</v>
      </c>
      <c r="C1107" t="s">
        <v>5141</v>
      </c>
      <c r="D1107" t="s">
        <v>33456</v>
      </c>
    </row>
    <row r="1108" spans="1:4" x14ac:dyDescent="0.25">
      <c r="A1108">
        <v>3707</v>
      </c>
      <c r="B1108" t="s">
        <v>5130</v>
      </c>
      <c r="C1108" t="s">
        <v>5129</v>
      </c>
      <c r="D1108" t="s">
        <v>33456</v>
      </c>
    </row>
    <row r="1109" spans="1:4" x14ac:dyDescent="0.25">
      <c r="A1109">
        <v>3706</v>
      </c>
      <c r="B1109" t="s">
        <v>5078</v>
      </c>
      <c r="C1109" t="s">
        <v>5077</v>
      </c>
      <c r="D1109" t="s">
        <v>33456</v>
      </c>
    </row>
    <row r="1110" spans="1:4" x14ac:dyDescent="0.25">
      <c r="A1110">
        <v>3705</v>
      </c>
      <c r="B1110" t="s">
        <v>4964</v>
      </c>
      <c r="C1110" t="s">
        <v>4963</v>
      </c>
      <c r="D1110" t="s">
        <v>33456</v>
      </c>
    </row>
    <row r="1111" spans="1:4" x14ac:dyDescent="0.25">
      <c r="A1111">
        <v>3704</v>
      </c>
      <c r="B1111" t="s">
        <v>15508</v>
      </c>
      <c r="C1111" t="s">
        <v>4956</v>
      </c>
      <c r="D1111" t="s">
        <v>33456</v>
      </c>
    </row>
    <row r="1112" spans="1:4" x14ac:dyDescent="0.25">
      <c r="A1112">
        <v>3703</v>
      </c>
      <c r="B1112" t="s">
        <v>4868</v>
      </c>
      <c r="C1112" t="s">
        <v>4867</v>
      </c>
      <c r="D1112" t="s">
        <v>33456</v>
      </c>
    </row>
    <row r="1113" spans="1:4" x14ac:dyDescent="0.25">
      <c r="A1113">
        <v>3702</v>
      </c>
      <c r="B1113" t="s">
        <v>33462</v>
      </c>
      <c r="C1113" t="s">
        <v>33463</v>
      </c>
      <c r="D1113" t="s">
        <v>33456</v>
      </c>
    </row>
    <row r="1114" spans="1:4" x14ac:dyDescent="0.25">
      <c r="A1114">
        <v>3701</v>
      </c>
      <c r="B1114" t="s">
        <v>4793</v>
      </c>
      <c r="C1114" t="s">
        <v>4792</v>
      </c>
      <c r="D1114" t="s">
        <v>33456</v>
      </c>
    </row>
    <row r="1115" spans="1:4" x14ac:dyDescent="0.25">
      <c r="A1115">
        <v>3700</v>
      </c>
      <c r="B1115" t="s">
        <v>4609</v>
      </c>
      <c r="C1115" t="s">
        <v>33464</v>
      </c>
      <c r="D1115" t="s">
        <v>33456</v>
      </c>
    </row>
    <row r="1116" spans="1:4" x14ac:dyDescent="0.25">
      <c r="A1116">
        <v>3699</v>
      </c>
      <c r="B1116" t="s">
        <v>4179</v>
      </c>
      <c r="C1116" t="s">
        <v>4178</v>
      </c>
      <c r="D1116" t="s">
        <v>33456</v>
      </c>
    </row>
    <row r="1117" spans="1:4" x14ac:dyDescent="0.25">
      <c r="A1117">
        <v>3698</v>
      </c>
      <c r="B1117" t="s">
        <v>4105</v>
      </c>
      <c r="C1117" t="s">
        <v>4104</v>
      </c>
      <c r="D1117" t="s">
        <v>33456</v>
      </c>
    </row>
    <row r="1118" spans="1:4" x14ac:dyDescent="0.25">
      <c r="A1118">
        <v>3697</v>
      </c>
      <c r="B1118" t="s">
        <v>3839</v>
      </c>
      <c r="C1118" t="s">
        <v>3838</v>
      </c>
      <c r="D1118" t="s">
        <v>33456</v>
      </c>
    </row>
    <row r="1119" spans="1:4" x14ac:dyDescent="0.25">
      <c r="A1119">
        <v>3696</v>
      </c>
      <c r="B1119" t="s">
        <v>3799</v>
      </c>
      <c r="C1119" t="s">
        <v>3798</v>
      </c>
      <c r="D1119" t="s">
        <v>33456</v>
      </c>
    </row>
    <row r="1120" spans="1:4" x14ac:dyDescent="0.25">
      <c r="A1120">
        <v>3695</v>
      </c>
      <c r="B1120" t="s">
        <v>3763</v>
      </c>
      <c r="C1120" t="s">
        <v>3762</v>
      </c>
      <c r="D1120" t="s">
        <v>33456</v>
      </c>
    </row>
    <row r="1121" spans="1:4" x14ac:dyDescent="0.25">
      <c r="A1121">
        <v>3694</v>
      </c>
      <c r="B1121" t="s">
        <v>3726</v>
      </c>
      <c r="C1121" t="s">
        <v>3725</v>
      </c>
      <c r="D1121" t="s">
        <v>33456</v>
      </c>
    </row>
    <row r="1122" spans="1:4" x14ac:dyDescent="0.25">
      <c r="A1122">
        <v>3693</v>
      </c>
      <c r="B1122" t="s">
        <v>33465</v>
      </c>
      <c r="C1122" t="s">
        <v>33466</v>
      </c>
      <c r="D1122" t="s">
        <v>33456</v>
      </c>
    </row>
    <row r="1123" spans="1:4" x14ac:dyDescent="0.25">
      <c r="A1123">
        <v>3692</v>
      </c>
      <c r="B1123" t="s">
        <v>3691</v>
      </c>
      <c r="C1123" t="s">
        <v>3690</v>
      </c>
      <c r="D1123" t="s">
        <v>33456</v>
      </c>
    </row>
    <row r="1124" spans="1:4" x14ac:dyDescent="0.25">
      <c r="A1124">
        <v>3691</v>
      </c>
      <c r="B1124" t="s">
        <v>3671</v>
      </c>
      <c r="C1124" t="s">
        <v>3670</v>
      </c>
      <c r="D1124" t="s">
        <v>33456</v>
      </c>
    </row>
    <row r="1125" spans="1:4" x14ac:dyDescent="0.25">
      <c r="A1125">
        <v>3690</v>
      </c>
      <c r="B1125" t="s">
        <v>3643</v>
      </c>
      <c r="C1125" t="s">
        <v>3642</v>
      </c>
      <c r="D1125" t="s">
        <v>33456</v>
      </c>
    </row>
    <row r="1126" spans="1:4" x14ac:dyDescent="0.25">
      <c r="A1126">
        <v>3689</v>
      </c>
      <c r="B1126" t="s">
        <v>1673</v>
      </c>
      <c r="C1126" t="s">
        <v>1672</v>
      </c>
      <c r="D1126" t="s">
        <v>33456</v>
      </c>
    </row>
    <row r="1127" spans="1:4" x14ac:dyDescent="0.25">
      <c r="A1127">
        <v>3688</v>
      </c>
      <c r="B1127" t="s">
        <v>3625</v>
      </c>
      <c r="C1127" t="s">
        <v>3624</v>
      </c>
      <c r="D1127" t="s">
        <v>33456</v>
      </c>
    </row>
    <row r="1128" spans="1:4" x14ac:dyDescent="0.25">
      <c r="A1128">
        <v>3687</v>
      </c>
      <c r="B1128" t="s">
        <v>3424</v>
      </c>
      <c r="C1128" t="s">
        <v>3423</v>
      </c>
      <c r="D1128" t="s">
        <v>33456</v>
      </c>
    </row>
    <row r="1129" spans="1:4" x14ac:dyDescent="0.25">
      <c r="A1129">
        <v>3686</v>
      </c>
      <c r="B1129" t="s">
        <v>3360</v>
      </c>
      <c r="C1129" t="s">
        <v>3359</v>
      </c>
      <c r="D1129" t="s">
        <v>33456</v>
      </c>
    </row>
    <row r="1130" spans="1:4" x14ac:dyDescent="0.25">
      <c r="A1130">
        <v>3685</v>
      </c>
      <c r="B1130" t="s">
        <v>3358</v>
      </c>
      <c r="C1130" t="s">
        <v>3357</v>
      </c>
      <c r="D1130" t="s">
        <v>33456</v>
      </c>
    </row>
    <row r="1131" spans="1:4" x14ac:dyDescent="0.25">
      <c r="A1131">
        <v>3684</v>
      </c>
      <c r="B1131" t="s">
        <v>3342</v>
      </c>
      <c r="C1131" t="s">
        <v>3341</v>
      </c>
      <c r="D1131" t="s">
        <v>33456</v>
      </c>
    </row>
    <row r="1132" spans="1:4" x14ac:dyDescent="0.25">
      <c r="A1132">
        <v>3683</v>
      </c>
      <c r="B1132" t="s">
        <v>2905</v>
      </c>
      <c r="C1132" t="s">
        <v>2904</v>
      </c>
      <c r="D1132" t="s">
        <v>33456</v>
      </c>
    </row>
    <row r="1133" spans="1:4" x14ac:dyDescent="0.25">
      <c r="A1133">
        <v>3682</v>
      </c>
      <c r="B1133" t="s">
        <v>2885</v>
      </c>
      <c r="C1133" t="s">
        <v>2884</v>
      </c>
      <c r="D1133" t="s">
        <v>33456</v>
      </c>
    </row>
    <row r="1134" spans="1:4" x14ac:dyDescent="0.25">
      <c r="A1134">
        <v>3681</v>
      </c>
      <c r="B1134" t="s">
        <v>2855</v>
      </c>
      <c r="C1134" t="s">
        <v>33467</v>
      </c>
      <c r="D1134" t="s">
        <v>33456</v>
      </c>
    </row>
    <row r="1135" spans="1:4" x14ac:dyDescent="0.25">
      <c r="A1135">
        <v>3680</v>
      </c>
      <c r="B1135" t="s">
        <v>2853</v>
      </c>
      <c r="C1135" t="s">
        <v>2852</v>
      </c>
      <c r="D1135" t="s">
        <v>33456</v>
      </c>
    </row>
    <row r="1136" spans="1:4" x14ac:dyDescent="0.25">
      <c r="A1136">
        <v>3679</v>
      </c>
      <c r="B1136" t="s">
        <v>2835</v>
      </c>
      <c r="C1136" t="s">
        <v>2834</v>
      </c>
      <c r="D1136" t="s">
        <v>33456</v>
      </c>
    </row>
    <row r="1137" spans="1:4" x14ac:dyDescent="0.25">
      <c r="A1137">
        <v>3678</v>
      </c>
      <c r="B1137" t="s">
        <v>2831</v>
      </c>
      <c r="C1137" t="s">
        <v>2830</v>
      </c>
      <c r="D1137" t="s">
        <v>33456</v>
      </c>
    </row>
    <row r="1138" spans="1:4" x14ac:dyDescent="0.25">
      <c r="A1138">
        <v>3677</v>
      </c>
      <c r="B1138" t="s">
        <v>15505</v>
      </c>
      <c r="C1138" t="s">
        <v>2821</v>
      </c>
      <c r="D1138" t="s">
        <v>33456</v>
      </c>
    </row>
    <row r="1139" spans="1:4" x14ac:dyDescent="0.25">
      <c r="A1139">
        <v>3676</v>
      </c>
      <c r="B1139" t="s">
        <v>2765</v>
      </c>
      <c r="C1139" t="s">
        <v>2764</v>
      </c>
      <c r="D1139" t="s">
        <v>33456</v>
      </c>
    </row>
    <row r="1140" spans="1:4" x14ac:dyDescent="0.25">
      <c r="A1140">
        <v>3675</v>
      </c>
      <c r="B1140" t="s">
        <v>2949</v>
      </c>
      <c r="C1140" t="s">
        <v>2948</v>
      </c>
      <c r="D1140" t="s">
        <v>33456</v>
      </c>
    </row>
    <row r="1141" spans="1:4" x14ac:dyDescent="0.25">
      <c r="A1141">
        <v>3674</v>
      </c>
      <c r="B1141" t="s">
        <v>2734</v>
      </c>
      <c r="C1141" t="s">
        <v>33468</v>
      </c>
      <c r="D1141" t="s">
        <v>33456</v>
      </c>
    </row>
    <row r="1142" spans="1:4" x14ac:dyDescent="0.25">
      <c r="A1142">
        <v>3673</v>
      </c>
      <c r="B1142" t="s">
        <v>2728</v>
      </c>
      <c r="C1142" t="s">
        <v>2727</v>
      </c>
      <c r="D1142" t="s">
        <v>33456</v>
      </c>
    </row>
    <row r="1143" spans="1:4" x14ac:dyDescent="0.25">
      <c r="A1143">
        <v>3672</v>
      </c>
      <c r="B1143" t="s">
        <v>2671</v>
      </c>
      <c r="C1143" t="s">
        <v>2670</v>
      </c>
      <c r="D1143" t="s">
        <v>33456</v>
      </c>
    </row>
    <row r="1144" spans="1:4" x14ac:dyDescent="0.25">
      <c r="A1144">
        <v>3671</v>
      </c>
      <c r="B1144" t="s">
        <v>2667</v>
      </c>
      <c r="C1144" t="s">
        <v>2666</v>
      </c>
      <c r="D1144" t="s">
        <v>33456</v>
      </c>
    </row>
    <row r="1145" spans="1:4" x14ac:dyDescent="0.25">
      <c r="A1145">
        <v>3670</v>
      </c>
      <c r="B1145" t="s">
        <v>7755</v>
      </c>
      <c r="C1145" t="s">
        <v>7754</v>
      </c>
      <c r="D1145" t="s">
        <v>33456</v>
      </c>
    </row>
    <row r="1146" spans="1:4" x14ac:dyDescent="0.25">
      <c r="A1146">
        <v>3669</v>
      </c>
      <c r="B1146" t="s">
        <v>2433</v>
      </c>
      <c r="C1146" t="s">
        <v>33469</v>
      </c>
      <c r="D1146" t="s">
        <v>33456</v>
      </c>
    </row>
    <row r="1147" spans="1:4" x14ac:dyDescent="0.25">
      <c r="A1147">
        <v>3668</v>
      </c>
      <c r="B1147" t="s">
        <v>15557</v>
      </c>
      <c r="C1147" t="s">
        <v>33470</v>
      </c>
      <c r="D1147" t="s">
        <v>33456</v>
      </c>
    </row>
    <row r="1148" spans="1:4" x14ac:dyDescent="0.25">
      <c r="A1148">
        <v>3667</v>
      </c>
      <c r="B1148" t="s">
        <v>2413</v>
      </c>
      <c r="C1148" t="s">
        <v>2412</v>
      </c>
      <c r="D1148" t="s">
        <v>33456</v>
      </c>
    </row>
    <row r="1149" spans="1:4" x14ac:dyDescent="0.25">
      <c r="A1149">
        <v>3666</v>
      </c>
      <c r="B1149" t="s">
        <v>2403</v>
      </c>
      <c r="C1149" t="s">
        <v>2402</v>
      </c>
      <c r="D1149" t="s">
        <v>33456</v>
      </c>
    </row>
    <row r="1150" spans="1:4" x14ac:dyDescent="0.25">
      <c r="A1150">
        <v>3665</v>
      </c>
      <c r="B1150" t="s">
        <v>2330</v>
      </c>
      <c r="C1150" t="s">
        <v>33471</v>
      </c>
      <c r="D1150" t="s">
        <v>33456</v>
      </c>
    </row>
    <row r="1151" spans="1:4" x14ac:dyDescent="0.25">
      <c r="A1151">
        <v>3664</v>
      </c>
      <c r="B1151" t="s">
        <v>2324</v>
      </c>
      <c r="C1151" t="s">
        <v>2323</v>
      </c>
      <c r="D1151" t="s">
        <v>33456</v>
      </c>
    </row>
    <row r="1152" spans="1:4" x14ac:dyDescent="0.25">
      <c r="A1152">
        <v>3663</v>
      </c>
      <c r="B1152" t="s">
        <v>33472</v>
      </c>
      <c r="C1152" t="s">
        <v>2303</v>
      </c>
      <c r="D1152" t="s">
        <v>33456</v>
      </c>
    </row>
    <row r="1153" spans="1:4" x14ac:dyDescent="0.25">
      <c r="A1153">
        <v>3662</v>
      </c>
      <c r="B1153" t="s">
        <v>2179</v>
      </c>
      <c r="C1153" t="s">
        <v>2178</v>
      </c>
      <c r="D1153" t="s">
        <v>33456</v>
      </c>
    </row>
    <row r="1154" spans="1:4" x14ac:dyDescent="0.25">
      <c r="A1154">
        <v>3661</v>
      </c>
      <c r="B1154" t="s">
        <v>2159</v>
      </c>
      <c r="C1154" t="s">
        <v>33473</v>
      </c>
      <c r="D1154" t="s">
        <v>33456</v>
      </c>
    </row>
    <row r="1155" spans="1:4" x14ac:dyDescent="0.25">
      <c r="A1155">
        <v>3660</v>
      </c>
      <c r="B1155" t="s">
        <v>2010</v>
      </c>
      <c r="C1155" t="s">
        <v>2009</v>
      </c>
      <c r="D1155" t="s">
        <v>33456</v>
      </c>
    </row>
    <row r="1156" spans="1:4" x14ac:dyDescent="0.25">
      <c r="A1156">
        <v>3659</v>
      </c>
      <c r="B1156" t="s">
        <v>1960</v>
      </c>
      <c r="C1156" t="s">
        <v>33474</v>
      </c>
      <c r="D1156" t="s">
        <v>33456</v>
      </c>
    </row>
    <row r="1157" spans="1:4" x14ac:dyDescent="0.25">
      <c r="A1157">
        <v>3658</v>
      </c>
      <c r="B1157" t="s">
        <v>1600</v>
      </c>
      <c r="C1157" t="s">
        <v>1599</v>
      </c>
      <c r="D1157" t="s">
        <v>33456</v>
      </c>
    </row>
    <row r="1158" spans="1:4" x14ac:dyDescent="0.25">
      <c r="A1158">
        <v>3657</v>
      </c>
      <c r="B1158" t="s">
        <v>33475</v>
      </c>
      <c r="C1158" t="s">
        <v>1306</v>
      </c>
      <c r="D1158" t="s">
        <v>33456</v>
      </c>
    </row>
    <row r="1159" spans="1:4" x14ac:dyDescent="0.25">
      <c r="A1159">
        <v>3656</v>
      </c>
      <c r="B1159" t="s">
        <v>857</v>
      </c>
      <c r="C1159" t="s">
        <v>856</v>
      </c>
      <c r="D1159" t="s">
        <v>33456</v>
      </c>
    </row>
    <row r="1160" spans="1:4" x14ac:dyDescent="0.25">
      <c r="A1160">
        <v>3655</v>
      </c>
      <c r="B1160" t="s">
        <v>536</v>
      </c>
      <c r="C1160" t="s">
        <v>535</v>
      </c>
      <c r="D1160" t="s">
        <v>33456</v>
      </c>
    </row>
    <row r="1161" spans="1:4" x14ac:dyDescent="0.25">
      <c r="A1161">
        <v>3654</v>
      </c>
      <c r="B1161" t="s">
        <v>419</v>
      </c>
      <c r="C1161" t="s">
        <v>418</v>
      </c>
      <c r="D1161" t="s">
        <v>33456</v>
      </c>
    </row>
    <row r="1162" spans="1:4" x14ac:dyDescent="0.25">
      <c r="A1162">
        <v>3653</v>
      </c>
      <c r="B1162" t="s">
        <v>431</v>
      </c>
      <c r="C1162" t="s">
        <v>33476</v>
      </c>
      <c r="D1162" t="s">
        <v>33456</v>
      </c>
    </row>
    <row r="1163" spans="1:4" x14ac:dyDescent="0.25">
      <c r="A1163">
        <v>3652</v>
      </c>
      <c r="B1163" t="s">
        <v>15483</v>
      </c>
      <c r="C1163" t="s">
        <v>389</v>
      </c>
      <c r="D1163" t="s">
        <v>33456</v>
      </c>
    </row>
    <row r="1164" spans="1:4" x14ac:dyDescent="0.25">
      <c r="A1164">
        <v>3651</v>
      </c>
      <c r="B1164" t="s">
        <v>384</v>
      </c>
      <c r="C1164" t="s">
        <v>383</v>
      </c>
      <c r="D1164" t="s">
        <v>33456</v>
      </c>
    </row>
    <row r="1165" spans="1:4" x14ac:dyDescent="0.25">
      <c r="A1165">
        <v>3650</v>
      </c>
      <c r="B1165" t="s">
        <v>1188</v>
      </c>
      <c r="C1165" t="s">
        <v>1187</v>
      </c>
      <c r="D1165" t="s">
        <v>33477</v>
      </c>
    </row>
    <row r="1166" spans="1:4" x14ac:dyDescent="0.25">
      <c r="A1166">
        <v>3649</v>
      </c>
      <c r="B1166" t="s">
        <v>6786</v>
      </c>
      <c r="C1166" t="s">
        <v>6785</v>
      </c>
      <c r="D1166" t="s">
        <v>33477</v>
      </c>
    </row>
    <row r="1167" spans="1:4" x14ac:dyDescent="0.25">
      <c r="A1167">
        <v>3648</v>
      </c>
      <c r="B1167" t="s">
        <v>6716</v>
      </c>
      <c r="C1167" t="s">
        <v>6715</v>
      </c>
      <c r="D1167" t="s">
        <v>33477</v>
      </c>
    </row>
    <row r="1168" spans="1:4" x14ac:dyDescent="0.25">
      <c r="A1168">
        <v>3647</v>
      </c>
      <c r="B1168" t="s">
        <v>4882</v>
      </c>
      <c r="C1168" t="s">
        <v>4881</v>
      </c>
      <c r="D1168" t="s">
        <v>33477</v>
      </c>
    </row>
    <row r="1169" spans="1:4" x14ac:dyDescent="0.25">
      <c r="A1169">
        <v>3646</v>
      </c>
      <c r="B1169" t="s">
        <v>4874</v>
      </c>
      <c r="C1169" t="s">
        <v>4873</v>
      </c>
      <c r="D1169" t="s">
        <v>33477</v>
      </c>
    </row>
    <row r="1170" spans="1:4" x14ac:dyDescent="0.25">
      <c r="A1170">
        <v>3645</v>
      </c>
      <c r="B1170" t="s">
        <v>1679</v>
      </c>
      <c r="C1170" t="s">
        <v>1678</v>
      </c>
      <c r="D1170" t="s">
        <v>33477</v>
      </c>
    </row>
    <row r="1171" spans="1:4" x14ac:dyDescent="0.25">
      <c r="A1171">
        <v>3644</v>
      </c>
      <c r="B1171" t="s">
        <v>4889</v>
      </c>
      <c r="C1171" t="s">
        <v>4888</v>
      </c>
      <c r="D1171" t="s">
        <v>33477</v>
      </c>
    </row>
    <row r="1172" spans="1:4" x14ac:dyDescent="0.25">
      <c r="A1172">
        <v>3643</v>
      </c>
      <c r="B1172" t="s">
        <v>2897</v>
      </c>
      <c r="C1172" t="s">
        <v>2896</v>
      </c>
      <c r="D1172" t="s">
        <v>33477</v>
      </c>
    </row>
    <row r="1173" spans="1:4" x14ac:dyDescent="0.25">
      <c r="A1173">
        <v>3642</v>
      </c>
      <c r="B1173" t="s">
        <v>2661</v>
      </c>
      <c r="C1173" t="s">
        <v>2660</v>
      </c>
      <c r="D1173" t="s">
        <v>33477</v>
      </c>
    </row>
    <row r="1174" spans="1:4" x14ac:dyDescent="0.25">
      <c r="A1174">
        <v>3641</v>
      </c>
      <c r="B1174" t="s">
        <v>2659</v>
      </c>
      <c r="C1174" t="s">
        <v>2658</v>
      </c>
      <c r="D1174" t="s">
        <v>33477</v>
      </c>
    </row>
    <row r="1175" spans="1:4" x14ac:dyDescent="0.25">
      <c r="A1175">
        <v>3640</v>
      </c>
      <c r="B1175" t="s">
        <v>4909</v>
      </c>
      <c r="C1175" t="s">
        <v>4908</v>
      </c>
      <c r="D1175" t="s">
        <v>33477</v>
      </c>
    </row>
    <row r="1176" spans="1:4" x14ac:dyDescent="0.25">
      <c r="A1176">
        <v>3639</v>
      </c>
      <c r="B1176" t="s">
        <v>33478</v>
      </c>
      <c r="C1176" t="s">
        <v>33479</v>
      </c>
      <c r="D1176" t="s">
        <v>33477</v>
      </c>
    </row>
    <row r="1177" spans="1:4" x14ac:dyDescent="0.25">
      <c r="A1177">
        <v>3638</v>
      </c>
      <c r="B1177" t="s">
        <v>7777</v>
      </c>
      <c r="C1177" t="s">
        <v>33480</v>
      </c>
      <c r="D1177" t="s">
        <v>33477</v>
      </c>
    </row>
    <row r="1178" spans="1:4" x14ac:dyDescent="0.25">
      <c r="A1178">
        <v>3637</v>
      </c>
      <c r="B1178" t="s">
        <v>7723</v>
      </c>
      <c r="C1178" t="s">
        <v>7722</v>
      </c>
      <c r="D1178" t="s">
        <v>33477</v>
      </c>
    </row>
    <row r="1179" spans="1:4" x14ac:dyDescent="0.25">
      <c r="A1179">
        <v>3636</v>
      </c>
      <c r="B1179" t="s">
        <v>5371</v>
      </c>
      <c r="C1179" t="s">
        <v>5370</v>
      </c>
      <c r="D1179" t="s">
        <v>33477</v>
      </c>
    </row>
    <row r="1180" spans="1:4" x14ac:dyDescent="0.25">
      <c r="A1180">
        <v>3635</v>
      </c>
      <c r="B1180" t="s">
        <v>3851</v>
      </c>
      <c r="C1180" t="s">
        <v>3850</v>
      </c>
      <c r="D1180" t="s">
        <v>33477</v>
      </c>
    </row>
    <row r="1181" spans="1:4" x14ac:dyDescent="0.25">
      <c r="A1181">
        <v>3634</v>
      </c>
      <c r="B1181" t="s">
        <v>2306</v>
      </c>
      <c r="C1181" t="s">
        <v>2305</v>
      </c>
      <c r="D1181" t="s">
        <v>33477</v>
      </c>
    </row>
    <row r="1182" spans="1:4" x14ac:dyDescent="0.25">
      <c r="A1182">
        <v>3633</v>
      </c>
      <c r="B1182" t="s">
        <v>3649</v>
      </c>
      <c r="C1182" t="s">
        <v>3648</v>
      </c>
      <c r="D1182" t="s">
        <v>33477</v>
      </c>
    </row>
    <row r="1183" spans="1:4" x14ac:dyDescent="0.25">
      <c r="A1183">
        <v>3632</v>
      </c>
      <c r="B1183" t="s">
        <v>6279</v>
      </c>
      <c r="C1183" t="s">
        <v>33481</v>
      </c>
      <c r="D1183" t="s">
        <v>33477</v>
      </c>
    </row>
    <row r="1184" spans="1:4" x14ac:dyDescent="0.25">
      <c r="A1184">
        <v>3631</v>
      </c>
      <c r="B1184" t="s">
        <v>1924</v>
      </c>
      <c r="C1184" t="s">
        <v>1923</v>
      </c>
      <c r="D1184" t="s">
        <v>33477</v>
      </c>
    </row>
    <row r="1185" spans="1:4" x14ac:dyDescent="0.25">
      <c r="A1185">
        <v>3630</v>
      </c>
      <c r="B1185" t="s">
        <v>33482</v>
      </c>
      <c r="C1185" t="s">
        <v>33483</v>
      </c>
      <c r="D1185" t="s">
        <v>33477</v>
      </c>
    </row>
    <row r="1186" spans="1:4" x14ac:dyDescent="0.25">
      <c r="A1186">
        <v>3629</v>
      </c>
      <c r="B1186" t="s">
        <v>5253</v>
      </c>
      <c r="C1186" t="s">
        <v>5252</v>
      </c>
      <c r="D1186" t="s">
        <v>33477</v>
      </c>
    </row>
    <row r="1187" spans="1:4" x14ac:dyDescent="0.25">
      <c r="A1187">
        <v>3628</v>
      </c>
      <c r="B1187" t="s">
        <v>2137</v>
      </c>
      <c r="C1187" t="s">
        <v>2136</v>
      </c>
      <c r="D1187" t="s">
        <v>33477</v>
      </c>
    </row>
    <row r="1188" spans="1:4" x14ac:dyDescent="0.25">
      <c r="A1188">
        <v>3627</v>
      </c>
      <c r="B1188" t="s">
        <v>2155</v>
      </c>
      <c r="C1188" t="s">
        <v>2154</v>
      </c>
      <c r="D1188" t="s">
        <v>33477</v>
      </c>
    </row>
    <row r="1189" spans="1:4" x14ac:dyDescent="0.25">
      <c r="A1189">
        <v>3626</v>
      </c>
      <c r="B1189" t="s">
        <v>2157</v>
      </c>
      <c r="C1189" t="s">
        <v>2156</v>
      </c>
      <c r="D1189" t="s">
        <v>33477</v>
      </c>
    </row>
    <row r="1190" spans="1:4" x14ac:dyDescent="0.25">
      <c r="A1190">
        <v>3625</v>
      </c>
      <c r="B1190" t="s">
        <v>3937</v>
      </c>
      <c r="C1190" t="s">
        <v>3936</v>
      </c>
      <c r="D1190" t="s">
        <v>33477</v>
      </c>
    </row>
    <row r="1191" spans="1:4" x14ac:dyDescent="0.25">
      <c r="A1191">
        <v>3624</v>
      </c>
      <c r="B1191" t="s">
        <v>3939</v>
      </c>
      <c r="C1191" t="s">
        <v>3938</v>
      </c>
      <c r="D1191" t="s">
        <v>33477</v>
      </c>
    </row>
    <row r="1192" spans="1:4" x14ac:dyDescent="0.25">
      <c r="A1192">
        <v>3623</v>
      </c>
      <c r="B1192" t="s">
        <v>33484</v>
      </c>
      <c r="C1192" t="s">
        <v>2784</v>
      </c>
      <c r="D1192" t="s">
        <v>33477</v>
      </c>
    </row>
    <row r="1193" spans="1:4" x14ac:dyDescent="0.25">
      <c r="A1193">
        <v>3622</v>
      </c>
      <c r="B1193" t="s">
        <v>1962</v>
      </c>
      <c r="C1193" t="s">
        <v>33485</v>
      </c>
      <c r="D1193" t="s">
        <v>33477</v>
      </c>
    </row>
    <row r="1194" spans="1:4" x14ac:dyDescent="0.25">
      <c r="A1194">
        <v>3621</v>
      </c>
      <c r="B1194" t="s">
        <v>2314</v>
      </c>
      <c r="C1194" t="s">
        <v>2313</v>
      </c>
      <c r="D1194" t="s">
        <v>33477</v>
      </c>
    </row>
    <row r="1195" spans="1:4" x14ac:dyDescent="0.25">
      <c r="A1195">
        <v>3620</v>
      </c>
      <c r="B1195" t="s">
        <v>2286</v>
      </c>
      <c r="C1195" t="s">
        <v>2285</v>
      </c>
      <c r="D1195" t="s">
        <v>33477</v>
      </c>
    </row>
    <row r="1196" spans="1:4" x14ac:dyDescent="0.25">
      <c r="A1196">
        <v>3619</v>
      </c>
      <c r="B1196" t="s">
        <v>2397</v>
      </c>
      <c r="C1196" t="s">
        <v>2396</v>
      </c>
      <c r="D1196" t="s">
        <v>33477</v>
      </c>
    </row>
    <row r="1197" spans="1:4" x14ac:dyDescent="0.25">
      <c r="A1197">
        <v>3618</v>
      </c>
      <c r="B1197" t="s">
        <v>6355</v>
      </c>
      <c r="C1197" t="s">
        <v>6354</v>
      </c>
      <c r="D1197" t="s">
        <v>33477</v>
      </c>
    </row>
    <row r="1198" spans="1:4" x14ac:dyDescent="0.25">
      <c r="A1198">
        <v>3617</v>
      </c>
      <c r="B1198" t="s">
        <v>963</v>
      </c>
      <c r="C1198" t="s">
        <v>962</v>
      </c>
      <c r="D1198" t="s">
        <v>33477</v>
      </c>
    </row>
    <row r="1199" spans="1:4" x14ac:dyDescent="0.25">
      <c r="A1199">
        <v>3616</v>
      </c>
      <c r="B1199" t="s">
        <v>930</v>
      </c>
      <c r="C1199" t="s">
        <v>929</v>
      </c>
      <c r="D1199" t="s">
        <v>33477</v>
      </c>
    </row>
    <row r="1200" spans="1:4" x14ac:dyDescent="0.25">
      <c r="A1200">
        <v>3615</v>
      </c>
      <c r="B1200" t="s">
        <v>7629</v>
      </c>
      <c r="C1200" t="s">
        <v>7628</v>
      </c>
      <c r="D1200" t="s">
        <v>33477</v>
      </c>
    </row>
    <row r="1201" spans="1:4" x14ac:dyDescent="0.25">
      <c r="A1201">
        <v>3614</v>
      </c>
      <c r="B1201" t="s">
        <v>6692</v>
      </c>
      <c r="C1201" t="s">
        <v>6691</v>
      </c>
      <c r="D1201" t="s">
        <v>33477</v>
      </c>
    </row>
    <row r="1202" spans="1:4" x14ac:dyDescent="0.25">
      <c r="A1202">
        <v>3613</v>
      </c>
      <c r="B1202" t="s">
        <v>2546</v>
      </c>
      <c r="C1202" t="s">
        <v>2545</v>
      </c>
      <c r="D1202" t="s">
        <v>33477</v>
      </c>
    </row>
    <row r="1203" spans="1:4" x14ac:dyDescent="0.25">
      <c r="A1203">
        <v>3612</v>
      </c>
      <c r="B1203" t="s">
        <v>5897</v>
      </c>
      <c r="C1203" t="s">
        <v>5896</v>
      </c>
      <c r="D1203" t="s">
        <v>33477</v>
      </c>
    </row>
    <row r="1204" spans="1:4" x14ac:dyDescent="0.25">
      <c r="A1204">
        <v>3611</v>
      </c>
      <c r="B1204" t="s">
        <v>6696</v>
      </c>
      <c r="C1204" t="s">
        <v>6695</v>
      </c>
      <c r="D1204" t="s">
        <v>33477</v>
      </c>
    </row>
    <row r="1205" spans="1:4" x14ac:dyDescent="0.25">
      <c r="A1205">
        <v>3610</v>
      </c>
      <c r="B1205" t="s">
        <v>2463</v>
      </c>
      <c r="C1205" t="s">
        <v>2462</v>
      </c>
      <c r="D1205" t="s">
        <v>33477</v>
      </c>
    </row>
    <row r="1206" spans="1:4" x14ac:dyDescent="0.25">
      <c r="A1206">
        <v>3609</v>
      </c>
      <c r="B1206" t="s">
        <v>415</v>
      </c>
      <c r="C1206" t="s">
        <v>414</v>
      </c>
      <c r="D1206" t="s">
        <v>33477</v>
      </c>
    </row>
    <row r="1207" spans="1:4" x14ac:dyDescent="0.25">
      <c r="A1207">
        <v>3608</v>
      </c>
      <c r="B1207" t="s">
        <v>3613</v>
      </c>
      <c r="C1207" t="s">
        <v>3612</v>
      </c>
      <c r="D1207" t="s">
        <v>33477</v>
      </c>
    </row>
    <row r="1208" spans="1:4" x14ac:dyDescent="0.25">
      <c r="A1208">
        <v>3607</v>
      </c>
      <c r="B1208" t="s">
        <v>6782</v>
      </c>
      <c r="C1208" t="s">
        <v>6781</v>
      </c>
      <c r="D1208" t="s">
        <v>33477</v>
      </c>
    </row>
    <row r="1209" spans="1:4" x14ac:dyDescent="0.25">
      <c r="A1209">
        <v>3606</v>
      </c>
      <c r="B1209" t="s">
        <v>8089</v>
      </c>
      <c r="C1209" t="s">
        <v>8088</v>
      </c>
      <c r="D1209" t="s">
        <v>33477</v>
      </c>
    </row>
    <row r="1210" spans="1:4" x14ac:dyDescent="0.25">
      <c r="A1210">
        <v>3605</v>
      </c>
      <c r="B1210" t="s">
        <v>1992</v>
      </c>
      <c r="C1210" t="s">
        <v>1991</v>
      </c>
      <c r="D1210" t="s">
        <v>33477</v>
      </c>
    </row>
    <row r="1211" spans="1:4" x14ac:dyDescent="0.25">
      <c r="A1211">
        <v>3604</v>
      </c>
      <c r="B1211" t="s">
        <v>5931</v>
      </c>
      <c r="C1211" t="s">
        <v>5930</v>
      </c>
      <c r="D1211" t="s">
        <v>33477</v>
      </c>
    </row>
    <row r="1212" spans="1:4" x14ac:dyDescent="0.25">
      <c r="A1212">
        <v>3603</v>
      </c>
      <c r="B1212" t="s">
        <v>5884</v>
      </c>
      <c r="C1212" t="s">
        <v>5883</v>
      </c>
      <c r="D1212" t="s">
        <v>33477</v>
      </c>
    </row>
    <row r="1213" spans="1:4" x14ac:dyDescent="0.25">
      <c r="A1213">
        <v>3602</v>
      </c>
      <c r="B1213" t="s">
        <v>33486</v>
      </c>
      <c r="C1213" t="s">
        <v>33487</v>
      </c>
      <c r="D1213" t="s">
        <v>33477</v>
      </c>
    </row>
    <row r="1214" spans="1:4" x14ac:dyDescent="0.25">
      <c r="A1214">
        <v>3601</v>
      </c>
      <c r="B1214" t="s">
        <v>5407</v>
      </c>
      <c r="C1214" t="s">
        <v>33488</v>
      </c>
      <c r="D1214" t="s">
        <v>33477</v>
      </c>
    </row>
    <row r="1215" spans="1:4" x14ac:dyDescent="0.25">
      <c r="A1215">
        <v>3600</v>
      </c>
      <c r="B1215" t="s">
        <v>5377</v>
      </c>
      <c r="C1215" t="s">
        <v>5376</v>
      </c>
      <c r="D1215" t="s">
        <v>33477</v>
      </c>
    </row>
    <row r="1216" spans="1:4" x14ac:dyDescent="0.25">
      <c r="A1216">
        <v>3599</v>
      </c>
      <c r="B1216" t="s">
        <v>4878</v>
      </c>
      <c r="C1216" t="s">
        <v>33489</v>
      </c>
      <c r="D1216" t="s">
        <v>33477</v>
      </c>
    </row>
    <row r="1217" spans="1:4" x14ac:dyDescent="0.25">
      <c r="A1217">
        <v>3598</v>
      </c>
      <c r="B1217" t="s">
        <v>4773</v>
      </c>
      <c r="C1217" t="s">
        <v>4772</v>
      </c>
      <c r="D1217" t="s">
        <v>33477</v>
      </c>
    </row>
    <row r="1218" spans="1:4" x14ac:dyDescent="0.25">
      <c r="A1218">
        <v>3597</v>
      </c>
      <c r="B1218" t="s">
        <v>987</v>
      </c>
      <c r="C1218" t="s">
        <v>986</v>
      </c>
      <c r="D1218" t="s">
        <v>33477</v>
      </c>
    </row>
    <row r="1219" spans="1:4" x14ac:dyDescent="0.25">
      <c r="A1219">
        <v>3596</v>
      </c>
      <c r="B1219" t="s">
        <v>8085</v>
      </c>
      <c r="C1219" t="s">
        <v>8084</v>
      </c>
      <c r="D1219" t="s">
        <v>33490</v>
      </c>
    </row>
    <row r="1220" spans="1:4" x14ac:dyDescent="0.25">
      <c r="A1220">
        <v>3595</v>
      </c>
      <c r="B1220" t="s">
        <v>8083</v>
      </c>
      <c r="C1220" t="s">
        <v>8082</v>
      </c>
      <c r="D1220" t="s">
        <v>33490</v>
      </c>
    </row>
    <row r="1221" spans="1:4" x14ac:dyDescent="0.25">
      <c r="A1221">
        <v>3594</v>
      </c>
      <c r="B1221" t="s">
        <v>8008</v>
      </c>
      <c r="C1221" t="s">
        <v>8007</v>
      </c>
      <c r="D1221" t="s">
        <v>33490</v>
      </c>
    </row>
    <row r="1222" spans="1:4" x14ac:dyDescent="0.25">
      <c r="A1222">
        <v>3593</v>
      </c>
      <c r="B1222" t="s">
        <v>7867</v>
      </c>
      <c r="C1222" t="s">
        <v>33491</v>
      </c>
      <c r="D1222" t="s">
        <v>33490</v>
      </c>
    </row>
    <row r="1223" spans="1:4" x14ac:dyDescent="0.25">
      <c r="A1223">
        <v>3592</v>
      </c>
      <c r="B1223" t="s">
        <v>7823</v>
      </c>
      <c r="C1223" t="s">
        <v>33492</v>
      </c>
      <c r="D1223" t="s">
        <v>33490</v>
      </c>
    </row>
    <row r="1224" spans="1:4" x14ac:dyDescent="0.25">
      <c r="A1224">
        <v>3591</v>
      </c>
      <c r="B1224" t="s">
        <v>7621</v>
      </c>
      <c r="C1224" t="s">
        <v>7620</v>
      </c>
      <c r="D1224" t="s">
        <v>33490</v>
      </c>
    </row>
    <row r="1225" spans="1:4" x14ac:dyDescent="0.25">
      <c r="A1225">
        <v>3590</v>
      </c>
      <c r="B1225" t="s">
        <v>7561</v>
      </c>
      <c r="C1225" t="s">
        <v>7560</v>
      </c>
      <c r="D1225" t="s">
        <v>33490</v>
      </c>
    </row>
    <row r="1226" spans="1:4" x14ac:dyDescent="0.25">
      <c r="A1226">
        <v>3589</v>
      </c>
      <c r="B1226" t="s">
        <v>6903</v>
      </c>
      <c r="C1226" t="s">
        <v>6902</v>
      </c>
      <c r="D1226" t="s">
        <v>33490</v>
      </c>
    </row>
    <row r="1227" spans="1:4" x14ac:dyDescent="0.25">
      <c r="A1227">
        <v>3588</v>
      </c>
      <c r="B1227" t="s">
        <v>6658</v>
      </c>
      <c r="C1227" t="s">
        <v>6657</v>
      </c>
      <c r="D1227" t="s">
        <v>33490</v>
      </c>
    </row>
    <row r="1228" spans="1:4" x14ac:dyDescent="0.25">
      <c r="A1228">
        <v>3587</v>
      </c>
      <c r="B1228" t="s">
        <v>6434</v>
      </c>
      <c r="C1228" t="s">
        <v>33493</v>
      </c>
      <c r="D1228" t="s">
        <v>33490</v>
      </c>
    </row>
    <row r="1229" spans="1:4" x14ac:dyDescent="0.25">
      <c r="A1229">
        <v>3586</v>
      </c>
      <c r="B1229" t="s">
        <v>6369</v>
      </c>
      <c r="C1229" t="s">
        <v>33494</v>
      </c>
      <c r="D1229" t="s">
        <v>33490</v>
      </c>
    </row>
    <row r="1230" spans="1:4" x14ac:dyDescent="0.25">
      <c r="A1230">
        <v>3585</v>
      </c>
      <c r="B1230" t="s">
        <v>6327</v>
      </c>
      <c r="C1230" t="s">
        <v>6326</v>
      </c>
      <c r="D1230" t="s">
        <v>33490</v>
      </c>
    </row>
    <row r="1231" spans="1:4" x14ac:dyDescent="0.25">
      <c r="A1231">
        <v>3584</v>
      </c>
      <c r="B1231" t="s">
        <v>6153</v>
      </c>
      <c r="C1231" t="s">
        <v>6152</v>
      </c>
      <c r="D1231" t="s">
        <v>33490</v>
      </c>
    </row>
    <row r="1232" spans="1:4" x14ac:dyDescent="0.25">
      <c r="A1232">
        <v>3583</v>
      </c>
      <c r="B1232" t="s">
        <v>5907</v>
      </c>
      <c r="C1232" t="s">
        <v>5906</v>
      </c>
      <c r="D1232" t="s">
        <v>33490</v>
      </c>
    </row>
    <row r="1233" spans="1:4" x14ac:dyDescent="0.25">
      <c r="A1233">
        <v>3582</v>
      </c>
      <c r="B1233" t="s">
        <v>15546</v>
      </c>
      <c r="C1233" t="s">
        <v>5891</v>
      </c>
      <c r="D1233" t="s">
        <v>33490</v>
      </c>
    </row>
    <row r="1234" spans="1:4" x14ac:dyDescent="0.25">
      <c r="A1234">
        <v>3581</v>
      </c>
      <c r="B1234" t="s">
        <v>5846</v>
      </c>
      <c r="C1234" t="s">
        <v>5845</v>
      </c>
      <c r="D1234" t="s">
        <v>33490</v>
      </c>
    </row>
    <row r="1235" spans="1:4" x14ac:dyDescent="0.25">
      <c r="A1235">
        <v>3580</v>
      </c>
      <c r="B1235" t="s">
        <v>5741</v>
      </c>
      <c r="C1235" t="s">
        <v>5740</v>
      </c>
      <c r="D1235" t="s">
        <v>33490</v>
      </c>
    </row>
    <row r="1236" spans="1:4" x14ac:dyDescent="0.25">
      <c r="A1236">
        <v>3579</v>
      </c>
      <c r="B1236" t="s">
        <v>5717</v>
      </c>
      <c r="C1236" t="s">
        <v>5716</v>
      </c>
      <c r="D1236" t="s">
        <v>33490</v>
      </c>
    </row>
    <row r="1237" spans="1:4" x14ac:dyDescent="0.25">
      <c r="A1237">
        <v>3578</v>
      </c>
      <c r="B1237" t="s">
        <v>5309</v>
      </c>
      <c r="C1237" t="s">
        <v>5308</v>
      </c>
      <c r="D1237" t="s">
        <v>33490</v>
      </c>
    </row>
    <row r="1238" spans="1:4" x14ac:dyDescent="0.25">
      <c r="A1238">
        <v>3577</v>
      </c>
      <c r="B1238" t="s">
        <v>5301</v>
      </c>
      <c r="C1238" t="s">
        <v>5300</v>
      </c>
      <c r="D1238" t="s">
        <v>33490</v>
      </c>
    </row>
    <row r="1239" spans="1:4" x14ac:dyDescent="0.25">
      <c r="A1239">
        <v>3576</v>
      </c>
      <c r="B1239" t="s">
        <v>5293</v>
      </c>
      <c r="C1239" t="s">
        <v>33495</v>
      </c>
      <c r="D1239" t="s">
        <v>33490</v>
      </c>
    </row>
    <row r="1240" spans="1:4" x14ac:dyDescent="0.25">
      <c r="A1240">
        <v>3575</v>
      </c>
      <c r="B1240" t="s">
        <v>5182</v>
      </c>
      <c r="C1240" t="s">
        <v>5181</v>
      </c>
      <c r="D1240" t="s">
        <v>33490</v>
      </c>
    </row>
    <row r="1241" spans="1:4" x14ac:dyDescent="0.25">
      <c r="A1241">
        <v>3574</v>
      </c>
      <c r="B1241" t="s">
        <v>5168</v>
      </c>
      <c r="C1241" t="s">
        <v>5167</v>
      </c>
      <c r="D1241" t="s">
        <v>33490</v>
      </c>
    </row>
    <row r="1242" spans="1:4" x14ac:dyDescent="0.25">
      <c r="A1242">
        <v>3573</v>
      </c>
      <c r="B1242" t="s">
        <v>5126</v>
      </c>
      <c r="C1242" t="s">
        <v>5125</v>
      </c>
      <c r="D1242" t="s">
        <v>33490</v>
      </c>
    </row>
    <row r="1243" spans="1:4" x14ac:dyDescent="0.25">
      <c r="A1243">
        <v>3572</v>
      </c>
      <c r="B1243" t="s">
        <v>5056</v>
      </c>
      <c r="C1243" t="s">
        <v>5055</v>
      </c>
      <c r="D1243" t="s">
        <v>33490</v>
      </c>
    </row>
    <row r="1244" spans="1:4" x14ac:dyDescent="0.25">
      <c r="A1244">
        <v>3571</v>
      </c>
      <c r="B1244" t="s">
        <v>5725</v>
      </c>
      <c r="C1244" t="s">
        <v>5724</v>
      </c>
      <c r="D1244" t="s">
        <v>33490</v>
      </c>
    </row>
    <row r="1245" spans="1:4" x14ac:dyDescent="0.25">
      <c r="A1245">
        <v>3570</v>
      </c>
      <c r="B1245" t="s">
        <v>5020</v>
      </c>
      <c r="C1245" t="s">
        <v>5019</v>
      </c>
      <c r="D1245" t="s">
        <v>33490</v>
      </c>
    </row>
    <row r="1246" spans="1:4" x14ac:dyDescent="0.25">
      <c r="A1246">
        <v>3569</v>
      </c>
      <c r="B1246" t="s">
        <v>33496</v>
      </c>
      <c r="C1246" t="s">
        <v>33497</v>
      </c>
      <c r="D1246" t="s">
        <v>33490</v>
      </c>
    </row>
    <row r="1247" spans="1:4" x14ac:dyDescent="0.25">
      <c r="A1247">
        <v>3568</v>
      </c>
      <c r="B1247" t="s">
        <v>4923</v>
      </c>
      <c r="C1247" t="s">
        <v>4922</v>
      </c>
      <c r="D1247" t="s">
        <v>33490</v>
      </c>
    </row>
    <row r="1248" spans="1:4" x14ac:dyDescent="0.25">
      <c r="A1248">
        <v>3567</v>
      </c>
      <c r="B1248" t="s">
        <v>4747</v>
      </c>
      <c r="C1248" t="s">
        <v>4746</v>
      </c>
      <c r="D1248" t="s">
        <v>33490</v>
      </c>
    </row>
    <row r="1249" spans="1:4" x14ac:dyDescent="0.25">
      <c r="A1249">
        <v>3566</v>
      </c>
      <c r="B1249" t="s">
        <v>4615</v>
      </c>
      <c r="C1249" t="s">
        <v>4614</v>
      </c>
      <c r="D1249" t="s">
        <v>33490</v>
      </c>
    </row>
    <row r="1250" spans="1:4" x14ac:dyDescent="0.25">
      <c r="A1250">
        <v>3565</v>
      </c>
      <c r="B1250" t="s">
        <v>33498</v>
      </c>
      <c r="C1250" t="s">
        <v>33499</v>
      </c>
      <c r="D1250" t="s">
        <v>33490</v>
      </c>
    </row>
    <row r="1251" spans="1:4" x14ac:dyDescent="0.25">
      <c r="A1251">
        <v>3564</v>
      </c>
      <c r="B1251" t="s">
        <v>7537</v>
      </c>
      <c r="C1251" t="s">
        <v>33500</v>
      </c>
      <c r="D1251" t="s">
        <v>33490</v>
      </c>
    </row>
    <row r="1252" spans="1:4" x14ac:dyDescent="0.25">
      <c r="A1252">
        <v>3563</v>
      </c>
      <c r="B1252" t="s">
        <v>4613</v>
      </c>
      <c r="C1252" t="s">
        <v>4612</v>
      </c>
      <c r="D1252" t="s">
        <v>33490</v>
      </c>
    </row>
    <row r="1253" spans="1:4" x14ac:dyDescent="0.25">
      <c r="A1253">
        <v>3562</v>
      </c>
      <c r="B1253" t="s">
        <v>1419</v>
      </c>
      <c r="C1253" t="s">
        <v>33501</v>
      </c>
      <c r="D1253" t="s">
        <v>33490</v>
      </c>
    </row>
    <row r="1254" spans="1:4" x14ac:dyDescent="0.25">
      <c r="A1254">
        <v>3561</v>
      </c>
      <c r="B1254" t="s">
        <v>6229</v>
      </c>
      <c r="C1254" t="s">
        <v>33502</v>
      </c>
      <c r="D1254" t="s">
        <v>33490</v>
      </c>
    </row>
    <row r="1255" spans="1:4" x14ac:dyDescent="0.25">
      <c r="A1255">
        <v>3560</v>
      </c>
      <c r="B1255" t="s">
        <v>6446</v>
      </c>
      <c r="C1255" t="s">
        <v>33503</v>
      </c>
      <c r="D1255" t="s">
        <v>33490</v>
      </c>
    </row>
    <row r="1256" spans="1:4" x14ac:dyDescent="0.25">
      <c r="A1256">
        <v>3559</v>
      </c>
      <c r="B1256" t="s">
        <v>7533</v>
      </c>
      <c r="C1256" t="s">
        <v>33504</v>
      </c>
      <c r="D1256" t="s">
        <v>33490</v>
      </c>
    </row>
    <row r="1257" spans="1:4" x14ac:dyDescent="0.25">
      <c r="A1257">
        <v>3558</v>
      </c>
      <c r="B1257" t="s">
        <v>7531</v>
      </c>
      <c r="C1257" t="s">
        <v>33505</v>
      </c>
      <c r="D1257" t="s">
        <v>33490</v>
      </c>
    </row>
    <row r="1258" spans="1:4" x14ac:dyDescent="0.25">
      <c r="A1258">
        <v>3557</v>
      </c>
      <c r="B1258" t="s">
        <v>6221</v>
      </c>
      <c r="C1258" t="s">
        <v>33506</v>
      </c>
      <c r="D1258" t="s">
        <v>33490</v>
      </c>
    </row>
    <row r="1259" spans="1:4" x14ac:dyDescent="0.25">
      <c r="A1259">
        <v>3556</v>
      </c>
      <c r="B1259" t="s">
        <v>4187</v>
      </c>
      <c r="C1259" t="s">
        <v>4186</v>
      </c>
      <c r="D1259" t="s">
        <v>33490</v>
      </c>
    </row>
    <row r="1260" spans="1:4" x14ac:dyDescent="0.25">
      <c r="A1260">
        <v>3555</v>
      </c>
      <c r="B1260" t="s">
        <v>4185</v>
      </c>
      <c r="C1260" t="s">
        <v>4184</v>
      </c>
      <c r="D1260" t="s">
        <v>33490</v>
      </c>
    </row>
    <row r="1261" spans="1:4" x14ac:dyDescent="0.25">
      <c r="A1261">
        <v>3554</v>
      </c>
      <c r="B1261" t="s">
        <v>5092</v>
      </c>
      <c r="C1261" t="s">
        <v>33507</v>
      </c>
      <c r="D1261" t="s">
        <v>33490</v>
      </c>
    </row>
    <row r="1262" spans="1:4" x14ac:dyDescent="0.25">
      <c r="A1262">
        <v>3553</v>
      </c>
      <c r="B1262" t="s">
        <v>4131</v>
      </c>
      <c r="C1262" t="s">
        <v>4130</v>
      </c>
      <c r="D1262" t="s">
        <v>33490</v>
      </c>
    </row>
    <row r="1263" spans="1:4" x14ac:dyDescent="0.25">
      <c r="A1263">
        <v>3552</v>
      </c>
      <c r="B1263" t="s">
        <v>4115</v>
      </c>
      <c r="C1263" t="s">
        <v>4114</v>
      </c>
      <c r="D1263" t="s">
        <v>33490</v>
      </c>
    </row>
    <row r="1264" spans="1:4" x14ac:dyDescent="0.25">
      <c r="A1264">
        <v>3551</v>
      </c>
      <c r="B1264" t="s">
        <v>3978</v>
      </c>
      <c r="C1264" t="s">
        <v>3977</v>
      </c>
      <c r="D1264" t="s">
        <v>33490</v>
      </c>
    </row>
    <row r="1265" spans="1:4" x14ac:dyDescent="0.25">
      <c r="A1265">
        <v>3550</v>
      </c>
      <c r="B1265" t="s">
        <v>3879</v>
      </c>
      <c r="C1265" t="s">
        <v>3878</v>
      </c>
      <c r="D1265" t="s">
        <v>33490</v>
      </c>
    </row>
    <row r="1266" spans="1:4" x14ac:dyDescent="0.25">
      <c r="A1266">
        <v>3549</v>
      </c>
      <c r="B1266" t="s">
        <v>33508</v>
      </c>
      <c r="C1266" t="s">
        <v>3804</v>
      </c>
      <c r="D1266" t="s">
        <v>33490</v>
      </c>
    </row>
    <row r="1267" spans="1:4" x14ac:dyDescent="0.25">
      <c r="A1267">
        <v>3548</v>
      </c>
      <c r="B1267" t="s">
        <v>3769</v>
      </c>
      <c r="C1267" t="s">
        <v>3768</v>
      </c>
      <c r="D1267" t="s">
        <v>33490</v>
      </c>
    </row>
    <row r="1268" spans="1:4" x14ac:dyDescent="0.25">
      <c r="A1268">
        <v>3547</v>
      </c>
      <c r="B1268" t="s">
        <v>3481</v>
      </c>
      <c r="C1268" t="s">
        <v>3480</v>
      </c>
      <c r="D1268" t="s">
        <v>33490</v>
      </c>
    </row>
    <row r="1269" spans="1:4" x14ac:dyDescent="0.25">
      <c r="A1269">
        <v>3546</v>
      </c>
      <c r="B1269" t="s">
        <v>2849</v>
      </c>
      <c r="C1269" t="s">
        <v>2848</v>
      </c>
      <c r="D1269" t="s">
        <v>33490</v>
      </c>
    </row>
    <row r="1270" spans="1:4" x14ac:dyDescent="0.25">
      <c r="A1270">
        <v>3545</v>
      </c>
      <c r="B1270" t="s">
        <v>2775</v>
      </c>
      <c r="C1270" t="s">
        <v>2774</v>
      </c>
      <c r="D1270" t="s">
        <v>33490</v>
      </c>
    </row>
    <row r="1271" spans="1:4" x14ac:dyDescent="0.25">
      <c r="A1271">
        <v>3544</v>
      </c>
      <c r="B1271" t="s">
        <v>2649</v>
      </c>
      <c r="C1271" t="s">
        <v>2648</v>
      </c>
      <c r="D1271" t="s">
        <v>33490</v>
      </c>
    </row>
    <row r="1272" spans="1:4" x14ac:dyDescent="0.25">
      <c r="A1272">
        <v>3543</v>
      </c>
      <c r="B1272" t="s">
        <v>2631</v>
      </c>
      <c r="C1272" t="s">
        <v>33509</v>
      </c>
      <c r="D1272" t="s">
        <v>33490</v>
      </c>
    </row>
    <row r="1273" spans="1:4" x14ac:dyDescent="0.25">
      <c r="A1273">
        <v>3542</v>
      </c>
      <c r="B1273" t="s">
        <v>33510</v>
      </c>
      <c r="C1273" t="s">
        <v>33511</v>
      </c>
      <c r="D1273" t="s">
        <v>33490</v>
      </c>
    </row>
    <row r="1274" spans="1:4" x14ac:dyDescent="0.25">
      <c r="A1274">
        <v>3541</v>
      </c>
      <c r="B1274" t="s">
        <v>2407</v>
      </c>
      <c r="C1274" t="s">
        <v>2406</v>
      </c>
      <c r="D1274" t="s">
        <v>33490</v>
      </c>
    </row>
    <row r="1275" spans="1:4" x14ac:dyDescent="0.25">
      <c r="A1275">
        <v>3540</v>
      </c>
      <c r="B1275" t="s">
        <v>2381</v>
      </c>
      <c r="C1275" t="s">
        <v>2380</v>
      </c>
      <c r="D1275" t="s">
        <v>33490</v>
      </c>
    </row>
    <row r="1276" spans="1:4" x14ac:dyDescent="0.25">
      <c r="A1276">
        <v>3539</v>
      </c>
      <c r="B1276" t="s">
        <v>5800</v>
      </c>
      <c r="C1276" t="s">
        <v>33512</v>
      </c>
      <c r="D1276" t="s">
        <v>33490</v>
      </c>
    </row>
    <row r="1277" spans="1:4" x14ac:dyDescent="0.25">
      <c r="A1277">
        <v>3538</v>
      </c>
      <c r="B1277" t="s">
        <v>2298</v>
      </c>
      <c r="C1277" t="s">
        <v>2297</v>
      </c>
      <c r="D1277" t="s">
        <v>33490</v>
      </c>
    </row>
    <row r="1278" spans="1:4" x14ac:dyDescent="0.25">
      <c r="A1278">
        <v>3537</v>
      </c>
      <c r="B1278" t="s">
        <v>2194</v>
      </c>
      <c r="C1278" t="s">
        <v>33513</v>
      </c>
      <c r="D1278" t="s">
        <v>33490</v>
      </c>
    </row>
    <row r="1279" spans="1:4" x14ac:dyDescent="0.25">
      <c r="A1279">
        <v>3536</v>
      </c>
      <c r="B1279" t="s">
        <v>4962</v>
      </c>
      <c r="C1279" t="s">
        <v>33514</v>
      </c>
      <c r="D1279" t="s">
        <v>33490</v>
      </c>
    </row>
    <row r="1280" spans="1:4" x14ac:dyDescent="0.25">
      <c r="A1280">
        <v>3535</v>
      </c>
      <c r="B1280" t="s">
        <v>2253</v>
      </c>
      <c r="C1280" t="s">
        <v>2252</v>
      </c>
      <c r="D1280" t="s">
        <v>33490</v>
      </c>
    </row>
    <row r="1281" spans="1:4" x14ac:dyDescent="0.25">
      <c r="A1281">
        <v>3534</v>
      </c>
      <c r="B1281" t="s">
        <v>6654</v>
      </c>
      <c r="C1281" t="s">
        <v>33515</v>
      </c>
      <c r="D1281" t="s">
        <v>33490</v>
      </c>
    </row>
    <row r="1282" spans="1:4" x14ac:dyDescent="0.25">
      <c r="A1282">
        <v>3533</v>
      </c>
      <c r="B1282" t="s">
        <v>2066</v>
      </c>
      <c r="C1282" t="s">
        <v>2065</v>
      </c>
      <c r="D1282" t="s">
        <v>33490</v>
      </c>
    </row>
    <row r="1283" spans="1:4" x14ac:dyDescent="0.25">
      <c r="A1283">
        <v>3532</v>
      </c>
      <c r="B1283" t="s">
        <v>2026</v>
      </c>
      <c r="C1283" t="s">
        <v>2025</v>
      </c>
      <c r="D1283" t="s">
        <v>33490</v>
      </c>
    </row>
    <row r="1284" spans="1:4" x14ac:dyDescent="0.25">
      <c r="A1284">
        <v>3531</v>
      </c>
      <c r="B1284" t="s">
        <v>1901</v>
      </c>
      <c r="C1284" t="s">
        <v>1900</v>
      </c>
      <c r="D1284" t="s">
        <v>33490</v>
      </c>
    </row>
    <row r="1285" spans="1:4" x14ac:dyDescent="0.25">
      <c r="A1285">
        <v>3530</v>
      </c>
      <c r="B1285" t="s">
        <v>1861</v>
      </c>
      <c r="C1285" t="s">
        <v>1860</v>
      </c>
      <c r="D1285" t="s">
        <v>33490</v>
      </c>
    </row>
    <row r="1286" spans="1:4" x14ac:dyDescent="0.25">
      <c r="A1286">
        <v>3529</v>
      </c>
      <c r="B1286" t="s">
        <v>1080</v>
      </c>
      <c r="C1286" t="s">
        <v>1079</v>
      </c>
      <c r="D1286" t="s">
        <v>33490</v>
      </c>
    </row>
    <row r="1287" spans="1:4" x14ac:dyDescent="0.25">
      <c r="A1287">
        <v>3528</v>
      </c>
      <c r="B1287" t="s">
        <v>1082</v>
      </c>
      <c r="C1287" t="s">
        <v>1081</v>
      </c>
      <c r="D1287" t="s">
        <v>33490</v>
      </c>
    </row>
    <row r="1288" spans="1:4" x14ac:dyDescent="0.25">
      <c r="A1288">
        <v>3526</v>
      </c>
      <c r="B1288" t="s">
        <v>413</v>
      </c>
      <c r="C1288" t="s">
        <v>33516</v>
      </c>
      <c r="D1288" t="s">
        <v>33490</v>
      </c>
    </row>
    <row r="1289" spans="1:4" x14ac:dyDescent="0.25">
      <c r="A1289">
        <v>3525</v>
      </c>
      <c r="B1289" t="s">
        <v>7849</v>
      </c>
      <c r="C1289" t="s">
        <v>7848</v>
      </c>
      <c r="D1289" t="s">
        <v>33517</v>
      </c>
    </row>
    <row r="1290" spans="1:4" x14ac:dyDescent="0.25">
      <c r="A1290">
        <v>3524</v>
      </c>
      <c r="B1290" t="s">
        <v>7829</v>
      </c>
      <c r="C1290" t="s">
        <v>7828</v>
      </c>
      <c r="D1290" t="s">
        <v>33517</v>
      </c>
    </row>
    <row r="1291" spans="1:4" x14ac:dyDescent="0.25">
      <c r="A1291">
        <v>3523</v>
      </c>
      <c r="B1291" t="s">
        <v>6858</v>
      </c>
      <c r="C1291" t="s">
        <v>6857</v>
      </c>
      <c r="D1291" t="s">
        <v>33517</v>
      </c>
    </row>
    <row r="1292" spans="1:4" x14ac:dyDescent="0.25">
      <c r="A1292">
        <v>3522</v>
      </c>
      <c r="B1292" t="s">
        <v>6788</v>
      </c>
      <c r="C1292" t="s">
        <v>6787</v>
      </c>
      <c r="D1292" t="s">
        <v>33517</v>
      </c>
    </row>
    <row r="1293" spans="1:4" x14ac:dyDescent="0.25">
      <c r="A1293">
        <v>3521</v>
      </c>
      <c r="B1293" t="s">
        <v>6778</v>
      </c>
      <c r="C1293" t="s">
        <v>33518</v>
      </c>
      <c r="D1293" t="s">
        <v>33517</v>
      </c>
    </row>
    <row r="1294" spans="1:4" x14ac:dyDescent="0.25">
      <c r="A1294">
        <v>3520</v>
      </c>
      <c r="B1294" t="s">
        <v>6660</v>
      </c>
      <c r="C1294" t="s">
        <v>6659</v>
      </c>
      <c r="D1294" t="s">
        <v>33517</v>
      </c>
    </row>
    <row r="1295" spans="1:4" x14ac:dyDescent="0.25">
      <c r="A1295">
        <v>3519</v>
      </c>
      <c r="B1295" t="s">
        <v>6357</v>
      </c>
      <c r="C1295" t="s">
        <v>6356</v>
      </c>
      <c r="D1295" t="s">
        <v>33517</v>
      </c>
    </row>
    <row r="1296" spans="1:4" x14ac:dyDescent="0.25">
      <c r="A1296">
        <v>3518</v>
      </c>
      <c r="B1296" t="s">
        <v>5921</v>
      </c>
      <c r="C1296" t="s">
        <v>5920</v>
      </c>
      <c r="D1296" t="s">
        <v>33517</v>
      </c>
    </row>
    <row r="1297" spans="1:4" x14ac:dyDescent="0.25">
      <c r="A1297">
        <v>3517</v>
      </c>
      <c r="B1297" t="s">
        <v>5895</v>
      </c>
      <c r="C1297" t="s">
        <v>5894</v>
      </c>
      <c r="D1297" t="s">
        <v>33517</v>
      </c>
    </row>
    <row r="1298" spans="1:4" x14ac:dyDescent="0.25">
      <c r="A1298">
        <v>3516</v>
      </c>
      <c r="B1298" t="s">
        <v>33519</v>
      </c>
      <c r="C1298" t="s">
        <v>5892</v>
      </c>
      <c r="D1298" t="s">
        <v>33517</v>
      </c>
    </row>
    <row r="1299" spans="1:4" x14ac:dyDescent="0.25">
      <c r="A1299">
        <v>3515</v>
      </c>
      <c r="B1299" t="s">
        <v>5886</v>
      </c>
      <c r="C1299" t="s">
        <v>5885</v>
      </c>
      <c r="D1299" t="s">
        <v>33517</v>
      </c>
    </row>
    <row r="1300" spans="1:4" x14ac:dyDescent="0.25">
      <c r="A1300">
        <v>3514</v>
      </c>
      <c r="B1300" t="s">
        <v>5842</v>
      </c>
      <c r="C1300" t="s">
        <v>5841</v>
      </c>
      <c r="D1300" t="s">
        <v>33517</v>
      </c>
    </row>
    <row r="1301" spans="1:4" x14ac:dyDescent="0.25">
      <c r="A1301">
        <v>3513</v>
      </c>
      <c r="B1301" t="s">
        <v>5719</v>
      </c>
      <c r="C1301" t="s">
        <v>5718</v>
      </c>
      <c r="D1301" t="s">
        <v>33517</v>
      </c>
    </row>
    <row r="1302" spans="1:4" x14ac:dyDescent="0.25">
      <c r="A1302">
        <v>3512</v>
      </c>
      <c r="B1302" t="s">
        <v>5343</v>
      </c>
      <c r="C1302" t="s">
        <v>5342</v>
      </c>
      <c r="D1302" t="s">
        <v>33517</v>
      </c>
    </row>
    <row r="1303" spans="1:4" x14ac:dyDescent="0.25">
      <c r="A1303">
        <v>3511</v>
      </c>
      <c r="B1303" t="s">
        <v>5228</v>
      </c>
      <c r="C1303" t="s">
        <v>5227</v>
      </c>
      <c r="D1303" t="s">
        <v>33517</v>
      </c>
    </row>
    <row r="1304" spans="1:4" x14ac:dyDescent="0.25">
      <c r="A1304">
        <v>3510</v>
      </c>
      <c r="B1304" t="s">
        <v>5224</v>
      </c>
      <c r="C1304" t="s">
        <v>5223</v>
      </c>
      <c r="D1304" t="s">
        <v>33517</v>
      </c>
    </row>
    <row r="1305" spans="1:4" x14ac:dyDescent="0.25">
      <c r="A1305">
        <v>3509</v>
      </c>
      <c r="B1305" t="s">
        <v>5080</v>
      </c>
      <c r="C1305" t="s">
        <v>5079</v>
      </c>
      <c r="D1305" t="s">
        <v>33517</v>
      </c>
    </row>
    <row r="1306" spans="1:4" x14ac:dyDescent="0.25">
      <c r="A1306">
        <v>3508</v>
      </c>
      <c r="B1306" t="s">
        <v>5076</v>
      </c>
      <c r="C1306" t="s">
        <v>5075</v>
      </c>
      <c r="D1306" t="s">
        <v>33517</v>
      </c>
    </row>
    <row r="1307" spans="1:4" x14ac:dyDescent="0.25">
      <c r="A1307">
        <v>3507</v>
      </c>
      <c r="B1307" t="s">
        <v>15484</v>
      </c>
      <c r="C1307" t="s">
        <v>33520</v>
      </c>
      <c r="D1307" t="s">
        <v>33517</v>
      </c>
    </row>
    <row r="1308" spans="1:4" x14ac:dyDescent="0.25">
      <c r="A1308">
        <v>3506</v>
      </c>
      <c r="B1308" t="s">
        <v>4893</v>
      </c>
      <c r="C1308" t="s">
        <v>33521</v>
      </c>
      <c r="D1308" t="s">
        <v>33517</v>
      </c>
    </row>
    <row r="1309" spans="1:4" x14ac:dyDescent="0.25">
      <c r="A1309">
        <v>3505</v>
      </c>
      <c r="B1309" t="s">
        <v>4005</v>
      </c>
      <c r="C1309" t="s">
        <v>33522</v>
      </c>
      <c r="D1309" t="s">
        <v>33517</v>
      </c>
    </row>
    <row r="1310" spans="1:4" x14ac:dyDescent="0.25">
      <c r="A1310">
        <v>3504</v>
      </c>
      <c r="B1310" t="s">
        <v>4854</v>
      </c>
      <c r="C1310" t="s">
        <v>4853</v>
      </c>
      <c r="D1310" t="s">
        <v>33517</v>
      </c>
    </row>
    <row r="1311" spans="1:4" x14ac:dyDescent="0.25">
      <c r="A1311">
        <v>3503</v>
      </c>
      <c r="B1311" t="s">
        <v>33523</v>
      </c>
      <c r="C1311" t="s">
        <v>4710</v>
      </c>
      <c r="D1311" t="s">
        <v>33517</v>
      </c>
    </row>
    <row r="1312" spans="1:4" x14ac:dyDescent="0.25">
      <c r="A1312">
        <v>3502</v>
      </c>
      <c r="B1312" t="s">
        <v>33524</v>
      </c>
      <c r="C1312" t="s">
        <v>4662</v>
      </c>
      <c r="D1312" t="s">
        <v>33517</v>
      </c>
    </row>
    <row r="1313" spans="1:4" x14ac:dyDescent="0.25">
      <c r="A1313">
        <v>3501</v>
      </c>
      <c r="B1313" t="s">
        <v>4428</v>
      </c>
      <c r="C1313" t="s">
        <v>4427</v>
      </c>
      <c r="D1313" t="s">
        <v>33517</v>
      </c>
    </row>
    <row r="1314" spans="1:4" x14ac:dyDescent="0.25">
      <c r="A1314">
        <v>3500</v>
      </c>
      <c r="B1314" t="s">
        <v>3700</v>
      </c>
      <c r="C1314" t="s">
        <v>3699</v>
      </c>
      <c r="D1314" t="s">
        <v>33517</v>
      </c>
    </row>
    <row r="1315" spans="1:4" x14ac:dyDescent="0.25">
      <c r="A1315">
        <v>3499</v>
      </c>
      <c r="B1315" t="s">
        <v>3706</v>
      </c>
      <c r="C1315" t="s">
        <v>33525</v>
      </c>
      <c r="D1315" t="s">
        <v>33517</v>
      </c>
    </row>
    <row r="1316" spans="1:4" x14ac:dyDescent="0.25">
      <c r="A1316">
        <v>3498</v>
      </c>
      <c r="B1316" t="s">
        <v>3641</v>
      </c>
      <c r="C1316" t="s">
        <v>33526</v>
      </c>
      <c r="D1316" t="s">
        <v>33517</v>
      </c>
    </row>
    <row r="1317" spans="1:4" x14ac:dyDescent="0.25">
      <c r="A1317">
        <v>3497</v>
      </c>
      <c r="B1317" t="s">
        <v>3645</v>
      </c>
      <c r="C1317" t="s">
        <v>33527</v>
      </c>
      <c r="D1317" t="s">
        <v>33517</v>
      </c>
    </row>
    <row r="1318" spans="1:4" x14ac:dyDescent="0.25">
      <c r="A1318">
        <v>3496</v>
      </c>
      <c r="B1318" t="s">
        <v>3595</v>
      </c>
      <c r="C1318" t="s">
        <v>3594</v>
      </c>
      <c r="D1318" t="s">
        <v>33517</v>
      </c>
    </row>
    <row r="1319" spans="1:4" x14ac:dyDescent="0.25">
      <c r="A1319">
        <v>3495</v>
      </c>
      <c r="B1319" t="s">
        <v>3579</v>
      </c>
      <c r="C1319" t="s">
        <v>3578</v>
      </c>
      <c r="D1319" t="s">
        <v>33517</v>
      </c>
    </row>
    <row r="1320" spans="1:4" x14ac:dyDescent="0.25">
      <c r="A1320">
        <v>3494</v>
      </c>
      <c r="B1320" t="s">
        <v>33528</v>
      </c>
      <c r="C1320" t="s">
        <v>3508</v>
      </c>
      <c r="D1320" t="s">
        <v>33517</v>
      </c>
    </row>
    <row r="1321" spans="1:4" x14ac:dyDescent="0.25">
      <c r="A1321">
        <v>3493</v>
      </c>
      <c r="B1321" t="s">
        <v>7731</v>
      </c>
      <c r="C1321" t="s">
        <v>7730</v>
      </c>
      <c r="D1321" t="s">
        <v>33517</v>
      </c>
    </row>
    <row r="1322" spans="1:4" x14ac:dyDescent="0.25">
      <c r="A1322">
        <v>3492</v>
      </c>
      <c r="B1322" t="s">
        <v>2955</v>
      </c>
      <c r="C1322" t="s">
        <v>2954</v>
      </c>
      <c r="D1322" t="s">
        <v>33517</v>
      </c>
    </row>
    <row r="1323" spans="1:4" x14ac:dyDescent="0.25">
      <c r="A1323">
        <v>3491</v>
      </c>
      <c r="B1323" t="s">
        <v>2953</v>
      </c>
      <c r="C1323" t="s">
        <v>2952</v>
      </c>
      <c r="D1323" t="s">
        <v>33517</v>
      </c>
    </row>
    <row r="1324" spans="1:4" x14ac:dyDescent="0.25">
      <c r="A1324">
        <v>3490</v>
      </c>
      <c r="B1324" t="s">
        <v>2883</v>
      </c>
      <c r="C1324" t="s">
        <v>2882</v>
      </c>
      <c r="D1324" t="s">
        <v>33517</v>
      </c>
    </row>
    <row r="1325" spans="1:4" x14ac:dyDescent="0.25">
      <c r="A1325">
        <v>3489</v>
      </c>
      <c r="B1325" t="s">
        <v>2841</v>
      </c>
      <c r="C1325" t="s">
        <v>2840</v>
      </c>
      <c r="D1325" t="s">
        <v>33517</v>
      </c>
    </row>
    <row r="1326" spans="1:4" x14ac:dyDescent="0.25">
      <c r="A1326">
        <v>3488</v>
      </c>
      <c r="B1326" t="s">
        <v>2837</v>
      </c>
      <c r="C1326" t="s">
        <v>2836</v>
      </c>
      <c r="D1326" t="s">
        <v>33517</v>
      </c>
    </row>
    <row r="1327" spans="1:4" x14ac:dyDescent="0.25">
      <c r="A1327">
        <v>3487</v>
      </c>
      <c r="B1327" t="s">
        <v>15481</v>
      </c>
      <c r="C1327" t="s">
        <v>2812</v>
      </c>
      <c r="D1327" t="s">
        <v>33517</v>
      </c>
    </row>
    <row r="1328" spans="1:4" x14ac:dyDescent="0.25">
      <c r="A1328">
        <v>3486</v>
      </c>
      <c r="B1328" t="s">
        <v>2647</v>
      </c>
      <c r="C1328" t="s">
        <v>33529</v>
      </c>
      <c r="D1328" t="s">
        <v>33517</v>
      </c>
    </row>
    <row r="1329" spans="1:4" x14ac:dyDescent="0.25">
      <c r="A1329">
        <v>3485</v>
      </c>
      <c r="B1329" t="s">
        <v>2576</v>
      </c>
      <c r="C1329" t="s">
        <v>2575</v>
      </c>
      <c r="D1329" t="s">
        <v>33517</v>
      </c>
    </row>
    <row r="1330" spans="1:4" x14ac:dyDescent="0.25">
      <c r="A1330">
        <v>3484</v>
      </c>
      <c r="B1330" t="s">
        <v>2558</v>
      </c>
      <c r="C1330" t="s">
        <v>2557</v>
      </c>
      <c r="D1330" t="s">
        <v>33517</v>
      </c>
    </row>
    <row r="1331" spans="1:4" x14ac:dyDescent="0.25">
      <c r="A1331">
        <v>3483</v>
      </c>
      <c r="B1331" t="s">
        <v>2443</v>
      </c>
      <c r="C1331" t="s">
        <v>2442</v>
      </c>
      <c r="D1331" t="s">
        <v>33517</v>
      </c>
    </row>
    <row r="1332" spans="1:4" x14ac:dyDescent="0.25">
      <c r="A1332">
        <v>3482</v>
      </c>
      <c r="B1332" t="s">
        <v>2399</v>
      </c>
      <c r="C1332" t="s">
        <v>2398</v>
      </c>
      <c r="D1332" t="s">
        <v>33517</v>
      </c>
    </row>
    <row r="1333" spans="1:4" x14ac:dyDescent="0.25">
      <c r="A1333">
        <v>3481</v>
      </c>
      <c r="B1333" t="s">
        <v>3195</v>
      </c>
      <c r="C1333" t="s">
        <v>33530</v>
      </c>
      <c r="D1333" t="s">
        <v>33517</v>
      </c>
    </row>
    <row r="1334" spans="1:4" x14ac:dyDescent="0.25">
      <c r="A1334">
        <v>3480</v>
      </c>
      <c r="B1334" t="s">
        <v>1865</v>
      </c>
      <c r="C1334" t="s">
        <v>1864</v>
      </c>
      <c r="D1334" t="s">
        <v>33517</v>
      </c>
    </row>
    <row r="1335" spans="1:4" x14ac:dyDescent="0.25">
      <c r="A1335">
        <v>3479</v>
      </c>
      <c r="B1335" t="s">
        <v>1319</v>
      </c>
      <c r="C1335" t="s">
        <v>1318</v>
      </c>
      <c r="D1335" t="s">
        <v>33517</v>
      </c>
    </row>
    <row r="1336" spans="1:4" x14ac:dyDescent="0.25">
      <c r="A1336">
        <v>3478</v>
      </c>
      <c r="B1336" t="s">
        <v>1086</v>
      </c>
      <c r="C1336" t="s">
        <v>1085</v>
      </c>
      <c r="D1336" t="s">
        <v>33517</v>
      </c>
    </row>
    <row r="1337" spans="1:4" x14ac:dyDescent="0.25">
      <c r="A1337">
        <v>3477</v>
      </c>
      <c r="B1337" t="s">
        <v>1084</v>
      </c>
      <c r="C1337" t="s">
        <v>1083</v>
      </c>
      <c r="D1337" t="s">
        <v>33517</v>
      </c>
    </row>
    <row r="1338" spans="1:4" x14ac:dyDescent="0.25">
      <c r="A1338">
        <v>3476</v>
      </c>
      <c r="B1338" t="s">
        <v>1011</v>
      </c>
      <c r="C1338" t="s">
        <v>1010</v>
      </c>
      <c r="D1338" t="s">
        <v>33531</v>
      </c>
    </row>
    <row r="1339" spans="1:4" x14ac:dyDescent="0.25">
      <c r="A1339">
        <v>3475</v>
      </c>
      <c r="B1339" t="s">
        <v>7875</v>
      </c>
      <c r="C1339" t="s">
        <v>7874</v>
      </c>
      <c r="D1339" t="s">
        <v>33531</v>
      </c>
    </row>
    <row r="1340" spans="1:4" x14ac:dyDescent="0.25">
      <c r="A1340">
        <v>3474</v>
      </c>
      <c r="B1340" t="s">
        <v>7815</v>
      </c>
      <c r="C1340" t="s">
        <v>7814</v>
      </c>
      <c r="D1340" t="s">
        <v>33531</v>
      </c>
    </row>
    <row r="1341" spans="1:4" x14ac:dyDescent="0.25">
      <c r="A1341">
        <v>3473</v>
      </c>
      <c r="B1341" t="s">
        <v>7813</v>
      </c>
      <c r="C1341" t="s">
        <v>7812</v>
      </c>
      <c r="D1341" t="s">
        <v>33531</v>
      </c>
    </row>
    <row r="1342" spans="1:4" x14ac:dyDescent="0.25">
      <c r="A1342">
        <v>3472</v>
      </c>
      <c r="B1342" t="s">
        <v>7645</v>
      </c>
      <c r="C1342" t="s">
        <v>7644</v>
      </c>
      <c r="D1342" t="s">
        <v>33531</v>
      </c>
    </row>
    <row r="1343" spans="1:4" x14ac:dyDescent="0.25">
      <c r="A1343">
        <v>3471</v>
      </c>
      <c r="B1343" t="s">
        <v>33532</v>
      </c>
      <c r="C1343" t="s">
        <v>7610</v>
      </c>
      <c r="D1343" t="s">
        <v>33531</v>
      </c>
    </row>
    <row r="1344" spans="1:4" x14ac:dyDescent="0.25">
      <c r="A1344">
        <v>3469</v>
      </c>
      <c r="B1344" t="s">
        <v>6700</v>
      </c>
      <c r="C1344" t="s">
        <v>6699</v>
      </c>
      <c r="D1344" t="s">
        <v>33531</v>
      </c>
    </row>
    <row r="1345" spans="1:4" x14ac:dyDescent="0.25">
      <c r="A1345">
        <v>3468</v>
      </c>
      <c r="B1345" t="s">
        <v>6341</v>
      </c>
      <c r="C1345" t="s">
        <v>6340</v>
      </c>
      <c r="D1345" t="s">
        <v>33531</v>
      </c>
    </row>
    <row r="1346" spans="1:4" x14ac:dyDescent="0.25">
      <c r="A1346">
        <v>3467</v>
      </c>
      <c r="B1346" t="s">
        <v>5872</v>
      </c>
      <c r="C1346" t="s">
        <v>5871</v>
      </c>
      <c r="D1346" t="s">
        <v>33531</v>
      </c>
    </row>
    <row r="1347" spans="1:4" x14ac:dyDescent="0.25">
      <c r="A1347">
        <v>3466</v>
      </c>
      <c r="B1347" t="s">
        <v>5812</v>
      </c>
      <c r="C1347" t="s">
        <v>5811</v>
      </c>
      <c r="D1347" t="s">
        <v>33531</v>
      </c>
    </row>
    <row r="1348" spans="1:4" x14ac:dyDescent="0.25">
      <c r="A1348">
        <v>3465</v>
      </c>
      <c r="B1348" t="s">
        <v>5751</v>
      </c>
      <c r="C1348" t="s">
        <v>5750</v>
      </c>
      <c r="D1348" t="s">
        <v>33531</v>
      </c>
    </row>
    <row r="1349" spans="1:4" x14ac:dyDescent="0.25">
      <c r="A1349">
        <v>3464</v>
      </c>
      <c r="B1349" t="s">
        <v>5232</v>
      </c>
      <c r="C1349" t="s">
        <v>5231</v>
      </c>
      <c r="D1349" t="s">
        <v>33531</v>
      </c>
    </row>
    <row r="1350" spans="1:4" x14ac:dyDescent="0.25">
      <c r="A1350">
        <v>3463</v>
      </c>
      <c r="B1350" t="s">
        <v>5214</v>
      </c>
      <c r="C1350" t="s">
        <v>5213</v>
      </c>
      <c r="D1350" t="s">
        <v>33531</v>
      </c>
    </row>
    <row r="1351" spans="1:4" x14ac:dyDescent="0.25">
      <c r="A1351">
        <v>3462</v>
      </c>
      <c r="B1351" t="s">
        <v>4540</v>
      </c>
      <c r="C1351" t="s">
        <v>4539</v>
      </c>
      <c r="D1351" t="s">
        <v>33531</v>
      </c>
    </row>
    <row r="1352" spans="1:4" x14ac:dyDescent="0.25">
      <c r="A1352">
        <v>3461</v>
      </c>
      <c r="B1352" t="s">
        <v>4191</v>
      </c>
      <c r="C1352" t="s">
        <v>4190</v>
      </c>
      <c r="D1352" t="s">
        <v>33531</v>
      </c>
    </row>
    <row r="1353" spans="1:4" x14ac:dyDescent="0.25">
      <c r="A1353">
        <v>3460</v>
      </c>
      <c r="B1353" t="s">
        <v>2459</v>
      </c>
      <c r="C1353" t="s">
        <v>33533</v>
      </c>
      <c r="D1353" t="s">
        <v>33531</v>
      </c>
    </row>
    <row r="1354" spans="1:4" x14ac:dyDescent="0.25">
      <c r="A1354">
        <v>3459</v>
      </c>
      <c r="B1354" t="s">
        <v>3899</v>
      </c>
      <c r="C1354" t="s">
        <v>3898</v>
      </c>
      <c r="D1354" t="s">
        <v>33531</v>
      </c>
    </row>
    <row r="1355" spans="1:4" x14ac:dyDescent="0.25">
      <c r="A1355">
        <v>3458</v>
      </c>
      <c r="B1355" t="s">
        <v>3797</v>
      </c>
      <c r="C1355" t="s">
        <v>3796</v>
      </c>
      <c r="D1355" t="s">
        <v>33531</v>
      </c>
    </row>
    <row r="1356" spans="1:4" x14ac:dyDescent="0.25">
      <c r="A1356">
        <v>3457</v>
      </c>
      <c r="B1356" t="s">
        <v>3714</v>
      </c>
      <c r="C1356" t="s">
        <v>3713</v>
      </c>
      <c r="D1356" t="s">
        <v>33531</v>
      </c>
    </row>
    <row r="1357" spans="1:4" x14ac:dyDescent="0.25">
      <c r="A1357">
        <v>3456</v>
      </c>
      <c r="B1357" t="s">
        <v>2839</v>
      </c>
      <c r="C1357" t="s">
        <v>2838</v>
      </c>
      <c r="D1357" t="s">
        <v>33531</v>
      </c>
    </row>
    <row r="1358" spans="1:4" x14ac:dyDescent="0.25">
      <c r="A1358">
        <v>3455</v>
      </c>
      <c r="B1358" t="s">
        <v>2797</v>
      </c>
      <c r="C1358" t="s">
        <v>2796</v>
      </c>
      <c r="D1358" t="s">
        <v>33531</v>
      </c>
    </row>
    <row r="1359" spans="1:4" x14ac:dyDescent="0.25">
      <c r="A1359">
        <v>3454</v>
      </c>
      <c r="B1359" t="s">
        <v>2781</v>
      </c>
      <c r="C1359" t="s">
        <v>2780</v>
      </c>
      <c r="D1359" t="s">
        <v>33531</v>
      </c>
    </row>
    <row r="1360" spans="1:4" x14ac:dyDescent="0.25">
      <c r="A1360">
        <v>3453</v>
      </c>
      <c r="B1360" t="s">
        <v>2779</v>
      </c>
      <c r="C1360" t="s">
        <v>2778</v>
      </c>
      <c r="D1360" t="s">
        <v>33531</v>
      </c>
    </row>
    <row r="1361" spans="1:4" x14ac:dyDescent="0.25">
      <c r="A1361">
        <v>3452</v>
      </c>
      <c r="B1361" t="s">
        <v>2482</v>
      </c>
      <c r="C1361" t="s">
        <v>2481</v>
      </c>
      <c r="D1361" t="s">
        <v>33531</v>
      </c>
    </row>
    <row r="1362" spans="1:4" x14ac:dyDescent="0.25">
      <c r="A1362">
        <v>3451</v>
      </c>
      <c r="B1362" t="s">
        <v>2292</v>
      </c>
      <c r="C1362" t="s">
        <v>2291</v>
      </c>
      <c r="D1362" t="s">
        <v>33531</v>
      </c>
    </row>
    <row r="1363" spans="1:4" x14ac:dyDescent="0.25">
      <c r="A1363">
        <v>3450</v>
      </c>
      <c r="B1363" t="s">
        <v>2275</v>
      </c>
      <c r="C1363" t="s">
        <v>2274</v>
      </c>
      <c r="D1363" t="s">
        <v>33531</v>
      </c>
    </row>
    <row r="1364" spans="1:4" x14ac:dyDescent="0.25">
      <c r="A1364">
        <v>3449</v>
      </c>
      <c r="B1364" t="s">
        <v>2239</v>
      </c>
      <c r="C1364" t="s">
        <v>2238</v>
      </c>
      <c r="D1364" t="s">
        <v>33531</v>
      </c>
    </row>
    <row r="1365" spans="1:4" x14ac:dyDescent="0.25">
      <c r="A1365">
        <v>3448</v>
      </c>
      <c r="B1365" t="s">
        <v>2086</v>
      </c>
      <c r="C1365" t="s">
        <v>2085</v>
      </c>
      <c r="D1365" t="s">
        <v>33531</v>
      </c>
    </row>
    <row r="1366" spans="1:4" x14ac:dyDescent="0.25">
      <c r="A1366">
        <v>3447</v>
      </c>
      <c r="B1366" t="s">
        <v>2047</v>
      </c>
      <c r="C1366" t="s">
        <v>2046</v>
      </c>
      <c r="D1366" t="s">
        <v>33531</v>
      </c>
    </row>
    <row r="1367" spans="1:4" x14ac:dyDescent="0.25">
      <c r="A1367">
        <v>3446</v>
      </c>
      <c r="B1367" t="s">
        <v>2045</v>
      </c>
      <c r="C1367" t="s">
        <v>2044</v>
      </c>
      <c r="D1367" t="s">
        <v>33531</v>
      </c>
    </row>
    <row r="1368" spans="1:4" x14ac:dyDescent="0.25">
      <c r="A1368">
        <v>3445</v>
      </c>
      <c r="B1368" t="s">
        <v>15555</v>
      </c>
      <c r="C1368" t="s">
        <v>657</v>
      </c>
      <c r="D1368" t="s">
        <v>33531</v>
      </c>
    </row>
    <row r="1369" spans="1:4" x14ac:dyDescent="0.25">
      <c r="A1369">
        <v>3444</v>
      </c>
      <c r="B1369" t="s">
        <v>2461</v>
      </c>
      <c r="C1369" t="s">
        <v>33534</v>
      </c>
      <c r="D1369" t="s">
        <v>33535</v>
      </c>
    </row>
    <row r="1370" spans="1:4" x14ac:dyDescent="0.25">
      <c r="A1370">
        <v>3443</v>
      </c>
      <c r="B1370" t="s">
        <v>33536</v>
      </c>
      <c r="C1370" t="s">
        <v>7955</v>
      </c>
      <c r="D1370" t="s">
        <v>33535</v>
      </c>
    </row>
    <row r="1371" spans="1:4" x14ac:dyDescent="0.25">
      <c r="A1371">
        <v>3442</v>
      </c>
      <c r="B1371" t="s">
        <v>7851</v>
      </c>
      <c r="C1371" t="s">
        <v>7850</v>
      </c>
      <c r="D1371" t="s">
        <v>33535</v>
      </c>
    </row>
    <row r="1372" spans="1:4" x14ac:dyDescent="0.25">
      <c r="A1372">
        <v>3441</v>
      </c>
      <c r="B1372" t="s">
        <v>7845</v>
      </c>
      <c r="C1372" t="s">
        <v>7844</v>
      </c>
      <c r="D1372" t="s">
        <v>33535</v>
      </c>
    </row>
    <row r="1373" spans="1:4" x14ac:dyDescent="0.25">
      <c r="A1373">
        <v>3440</v>
      </c>
      <c r="B1373" t="s">
        <v>5729</v>
      </c>
      <c r="C1373" t="s">
        <v>5728</v>
      </c>
      <c r="D1373" t="s">
        <v>33535</v>
      </c>
    </row>
    <row r="1374" spans="1:4" x14ac:dyDescent="0.25">
      <c r="A1374">
        <v>3439</v>
      </c>
      <c r="B1374" t="s">
        <v>5600</v>
      </c>
      <c r="C1374" t="s">
        <v>5599</v>
      </c>
      <c r="D1374" t="s">
        <v>33535</v>
      </c>
    </row>
    <row r="1375" spans="1:4" x14ac:dyDescent="0.25">
      <c r="A1375">
        <v>3438</v>
      </c>
      <c r="B1375" t="s">
        <v>5399</v>
      </c>
      <c r="C1375" t="s">
        <v>5398</v>
      </c>
      <c r="D1375" t="s">
        <v>33535</v>
      </c>
    </row>
    <row r="1376" spans="1:4" x14ac:dyDescent="0.25">
      <c r="A1376">
        <v>3437</v>
      </c>
      <c r="B1376" t="s">
        <v>5216</v>
      </c>
      <c r="C1376" t="s">
        <v>5215</v>
      </c>
      <c r="D1376" t="s">
        <v>33535</v>
      </c>
    </row>
    <row r="1377" spans="1:4" x14ac:dyDescent="0.25">
      <c r="A1377">
        <v>3436</v>
      </c>
      <c r="B1377" t="s">
        <v>5112</v>
      </c>
      <c r="C1377" t="s">
        <v>5111</v>
      </c>
      <c r="D1377" t="s">
        <v>33535</v>
      </c>
    </row>
    <row r="1378" spans="1:4" x14ac:dyDescent="0.25">
      <c r="A1378">
        <v>3435</v>
      </c>
      <c r="B1378" t="s">
        <v>4939</v>
      </c>
      <c r="C1378" t="s">
        <v>4938</v>
      </c>
      <c r="D1378" t="s">
        <v>33535</v>
      </c>
    </row>
    <row r="1379" spans="1:4" x14ac:dyDescent="0.25">
      <c r="A1379">
        <v>3434</v>
      </c>
      <c r="B1379" t="s">
        <v>4935</v>
      </c>
      <c r="C1379" t="s">
        <v>4934</v>
      </c>
      <c r="D1379" t="s">
        <v>33535</v>
      </c>
    </row>
    <row r="1380" spans="1:4" x14ac:dyDescent="0.25">
      <c r="A1380">
        <v>3433</v>
      </c>
      <c r="B1380" t="s">
        <v>4775</v>
      </c>
      <c r="C1380" t="s">
        <v>4774</v>
      </c>
      <c r="D1380" t="s">
        <v>33535</v>
      </c>
    </row>
    <row r="1381" spans="1:4" x14ac:dyDescent="0.25">
      <c r="A1381">
        <v>3432</v>
      </c>
      <c r="B1381" t="s">
        <v>4051</v>
      </c>
      <c r="C1381" t="s">
        <v>4050</v>
      </c>
      <c r="D1381" t="s">
        <v>33535</v>
      </c>
    </row>
    <row r="1382" spans="1:4" x14ac:dyDescent="0.25">
      <c r="A1382">
        <v>3430</v>
      </c>
      <c r="B1382" t="s">
        <v>3617</v>
      </c>
      <c r="C1382" t="s">
        <v>3616</v>
      </c>
      <c r="D1382" t="s">
        <v>33535</v>
      </c>
    </row>
    <row r="1383" spans="1:4" x14ac:dyDescent="0.25">
      <c r="A1383">
        <v>3429</v>
      </c>
      <c r="B1383" t="s">
        <v>3547</v>
      </c>
      <c r="C1383" t="s">
        <v>33537</v>
      </c>
      <c r="D1383" t="s">
        <v>33535</v>
      </c>
    </row>
    <row r="1384" spans="1:4" x14ac:dyDescent="0.25">
      <c r="A1384">
        <v>3428</v>
      </c>
      <c r="B1384" t="s">
        <v>2767</v>
      </c>
      <c r="C1384" t="s">
        <v>2766</v>
      </c>
      <c r="D1384" t="s">
        <v>33535</v>
      </c>
    </row>
    <row r="1385" spans="1:4" x14ac:dyDescent="0.25">
      <c r="A1385">
        <v>3427</v>
      </c>
      <c r="B1385" t="s">
        <v>2251</v>
      </c>
      <c r="C1385" t="s">
        <v>2250</v>
      </c>
      <c r="D1385" t="s">
        <v>33535</v>
      </c>
    </row>
    <row r="1386" spans="1:4" x14ac:dyDescent="0.25">
      <c r="A1386">
        <v>3426</v>
      </c>
      <c r="B1386" t="s">
        <v>2225</v>
      </c>
      <c r="C1386" t="s">
        <v>2224</v>
      </c>
      <c r="D1386" t="s">
        <v>33535</v>
      </c>
    </row>
    <row r="1387" spans="1:4" x14ac:dyDescent="0.25">
      <c r="A1387">
        <v>3425</v>
      </c>
      <c r="B1387" t="s">
        <v>1895</v>
      </c>
      <c r="C1387" t="s">
        <v>1894</v>
      </c>
      <c r="D1387" t="s">
        <v>33535</v>
      </c>
    </row>
    <row r="1388" spans="1:4" x14ac:dyDescent="0.25">
      <c r="A1388">
        <v>3424</v>
      </c>
      <c r="B1388" t="s">
        <v>427</v>
      </c>
      <c r="C1388" t="s">
        <v>426</v>
      </c>
      <c r="D1388" t="s">
        <v>33535</v>
      </c>
    </row>
    <row r="1389" spans="1:4" x14ac:dyDescent="0.25">
      <c r="A1389">
        <v>3423</v>
      </c>
      <c r="B1389" t="s">
        <v>7933</v>
      </c>
      <c r="C1389" t="s">
        <v>7932</v>
      </c>
      <c r="D1389" t="s">
        <v>33538</v>
      </c>
    </row>
    <row r="1390" spans="1:4" x14ac:dyDescent="0.25">
      <c r="A1390">
        <v>3422</v>
      </c>
      <c r="B1390" t="s">
        <v>7907</v>
      </c>
      <c r="C1390" t="s">
        <v>7906</v>
      </c>
      <c r="D1390" t="s">
        <v>33538</v>
      </c>
    </row>
    <row r="1391" spans="1:4" x14ac:dyDescent="0.25">
      <c r="A1391">
        <v>3421</v>
      </c>
      <c r="B1391" t="s">
        <v>7817</v>
      </c>
      <c r="C1391" t="s">
        <v>7816</v>
      </c>
      <c r="D1391" t="s">
        <v>33538</v>
      </c>
    </row>
    <row r="1392" spans="1:4" x14ac:dyDescent="0.25">
      <c r="A1392">
        <v>3420</v>
      </c>
      <c r="B1392" t="s">
        <v>7807</v>
      </c>
      <c r="C1392" t="s">
        <v>33539</v>
      </c>
      <c r="D1392" t="s">
        <v>33538</v>
      </c>
    </row>
    <row r="1393" spans="1:4" x14ac:dyDescent="0.25">
      <c r="A1393">
        <v>3419</v>
      </c>
      <c r="B1393" t="s">
        <v>6732</v>
      </c>
      <c r="C1393" t="s">
        <v>6731</v>
      </c>
      <c r="D1393" t="s">
        <v>33538</v>
      </c>
    </row>
    <row r="1394" spans="1:4" x14ac:dyDescent="0.25">
      <c r="A1394">
        <v>3418</v>
      </c>
      <c r="B1394" t="s">
        <v>6179</v>
      </c>
      <c r="C1394" t="s">
        <v>6178</v>
      </c>
      <c r="D1394" t="s">
        <v>33538</v>
      </c>
    </row>
    <row r="1395" spans="1:4" x14ac:dyDescent="0.25">
      <c r="A1395">
        <v>3417</v>
      </c>
      <c r="B1395" t="s">
        <v>6157</v>
      </c>
      <c r="C1395" t="s">
        <v>6156</v>
      </c>
      <c r="D1395" t="s">
        <v>33538</v>
      </c>
    </row>
    <row r="1396" spans="1:4" x14ac:dyDescent="0.25">
      <c r="A1396">
        <v>3416</v>
      </c>
      <c r="B1396" t="s">
        <v>5882</v>
      </c>
      <c r="C1396" t="s">
        <v>5881</v>
      </c>
      <c r="D1396" t="s">
        <v>33538</v>
      </c>
    </row>
    <row r="1397" spans="1:4" x14ac:dyDescent="0.25">
      <c r="A1397">
        <v>3415</v>
      </c>
      <c r="B1397" t="s">
        <v>6666</v>
      </c>
      <c r="C1397" t="s">
        <v>6665</v>
      </c>
      <c r="D1397" t="s">
        <v>33538</v>
      </c>
    </row>
    <row r="1398" spans="1:4" x14ac:dyDescent="0.25">
      <c r="A1398">
        <v>3414</v>
      </c>
      <c r="B1398" t="s">
        <v>1074</v>
      </c>
      <c r="C1398" t="s">
        <v>1073</v>
      </c>
      <c r="D1398" t="s">
        <v>33538</v>
      </c>
    </row>
    <row r="1399" spans="1:4" x14ac:dyDescent="0.25">
      <c r="A1399">
        <v>3413</v>
      </c>
      <c r="B1399" t="s">
        <v>5210</v>
      </c>
      <c r="C1399" t="s">
        <v>5209</v>
      </c>
      <c r="D1399" t="s">
        <v>33538</v>
      </c>
    </row>
    <row r="1400" spans="1:4" x14ac:dyDescent="0.25">
      <c r="A1400">
        <v>3412</v>
      </c>
      <c r="B1400" t="s">
        <v>5140</v>
      </c>
      <c r="C1400" t="s">
        <v>5139</v>
      </c>
      <c r="D1400" t="s">
        <v>33538</v>
      </c>
    </row>
    <row r="1401" spans="1:4" x14ac:dyDescent="0.25">
      <c r="A1401">
        <v>3411</v>
      </c>
      <c r="B1401" t="s">
        <v>8316</v>
      </c>
      <c r="C1401" t="s">
        <v>5103</v>
      </c>
      <c r="D1401" t="s">
        <v>33538</v>
      </c>
    </row>
    <row r="1402" spans="1:4" x14ac:dyDescent="0.25">
      <c r="A1402">
        <v>3410</v>
      </c>
      <c r="B1402" t="s">
        <v>5098</v>
      </c>
      <c r="C1402" t="s">
        <v>5097</v>
      </c>
      <c r="D1402" t="s">
        <v>33538</v>
      </c>
    </row>
    <row r="1403" spans="1:4" x14ac:dyDescent="0.25">
      <c r="A1403">
        <v>3409</v>
      </c>
      <c r="B1403" t="s">
        <v>5065</v>
      </c>
      <c r="C1403" t="s">
        <v>5064</v>
      </c>
      <c r="D1403" t="s">
        <v>33538</v>
      </c>
    </row>
    <row r="1404" spans="1:4" x14ac:dyDescent="0.25">
      <c r="A1404">
        <v>3408</v>
      </c>
      <c r="B1404" t="s">
        <v>4955</v>
      </c>
      <c r="C1404" t="s">
        <v>4954</v>
      </c>
      <c r="D1404" t="s">
        <v>33538</v>
      </c>
    </row>
    <row r="1405" spans="1:4" x14ac:dyDescent="0.25">
      <c r="A1405">
        <v>3407</v>
      </c>
      <c r="B1405" t="s">
        <v>33540</v>
      </c>
      <c r="C1405" t="s">
        <v>4871</v>
      </c>
      <c r="D1405" t="s">
        <v>33538</v>
      </c>
    </row>
    <row r="1406" spans="1:4" x14ac:dyDescent="0.25">
      <c r="A1406">
        <v>3406</v>
      </c>
      <c r="B1406" t="s">
        <v>4181</v>
      </c>
      <c r="C1406" t="s">
        <v>4180</v>
      </c>
      <c r="D1406" t="s">
        <v>33538</v>
      </c>
    </row>
    <row r="1407" spans="1:4" x14ac:dyDescent="0.25">
      <c r="A1407">
        <v>3405</v>
      </c>
      <c r="B1407" t="s">
        <v>3845</v>
      </c>
      <c r="C1407" t="s">
        <v>3844</v>
      </c>
      <c r="D1407" t="s">
        <v>33538</v>
      </c>
    </row>
    <row r="1408" spans="1:4" x14ac:dyDescent="0.25">
      <c r="A1408">
        <v>3404</v>
      </c>
      <c r="B1408" t="s">
        <v>3831</v>
      </c>
      <c r="C1408" t="s">
        <v>33541</v>
      </c>
      <c r="D1408" t="s">
        <v>33538</v>
      </c>
    </row>
    <row r="1409" spans="1:4" x14ac:dyDescent="0.25">
      <c r="A1409">
        <v>3403</v>
      </c>
      <c r="B1409" t="s">
        <v>1677</v>
      </c>
      <c r="C1409" t="s">
        <v>1676</v>
      </c>
      <c r="D1409" t="s">
        <v>33538</v>
      </c>
    </row>
    <row r="1410" spans="1:4" x14ac:dyDescent="0.25">
      <c r="A1410">
        <v>3402</v>
      </c>
      <c r="B1410" t="s">
        <v>1671</v>
      </c>
      <c r="C1410" t="s">
        <v>1670</v>
      </c>
      <c r="D1410" t="s">
        <v>33538</v>
      </c>
    </row>
    <row r="1411" spans="1:4" x14ac:dyDescent="0.25">
      <c r="A1411">
        <v>3401</v>
      </c>
      <c r="B1411" t="s">
        <v>3529</v>
      </c>
      <c r="C1411" t="s">
        <v>3528</v>
      </c>
      <c r="D1411" t="s">
        <v>33538</v>
      </c>
    </row>
    <row r="1412" spans="1:4" x14ac:dyDescent="0.25">
      <c r="A1412">
        <v>3400</v>
      </c>
      <c r="B1412" t="s">
        <v>3501</v>
      </c>
      <c r="C1412" t="s">
        <v>3500</v>
      </c>
      <c r="D1412" t="s">
        <v>33538</v>
      </c>
    </row>
    <row r="1413" spans="1:4" x14ac:dyDescent="0.25">
      <c r="A1413">
        <v>3399</v>
      </c>
      <c r="B1413" t="s">
        <v>3503</v>
      </c>
      <c r="C1413" t="s">
        <v>3502</v>
      </c>
      <c r="D1413" t="s">
        <v>33538</v>
      </c>
    </row>
    <row r="1414" spans="1:4" x14ac:dyDescent="0.25">
      <c r="A1414">
        <v>3398</v>
      </c>
      <c r="B1414" t="s">
        <v>3374</v>
      </c>
      <c r="C1414" t="s">
        <v>3373</v>
      </c>
      <c r="D1414" t="s">
        <v>33538</v>
      </c>
    </row>
    <row r="1415" spans="1:4" x14ac:dyDescent="0.25">
      <c r="A1415">
        <v>3397</v>
      </c>
      <c r="B1415" t="s">
        <v>3181</v>
      </c>
      <c r="C1415" t="s">
        <v>3180</v>
      </c>
      <c r="D1415" t="s">
        <v>33538</v>
      </c>
    </row>
    <row r="1416" spans="1:4" x14ac:dyDescent="0.25">
      <c r="A1416">
        <v>3396</v>
      </c>
      <c r="B1416" t="s">
        <v>3179</v>
      </c>
      <c r="C1416" t="s">
        <v>3178</v>
      </c>
      <c r="D1416" t="s">
        <v>33538</v>
      </c>
    </row>
    <row r="1417" spans="1:4" x14ac:dyDescent="0.25">
      <c r="A1417">
        <v>3395</v>
      </c>
      <c r="B1417" t="s">
        <v>3121</v>
      </c>
      <c r="C1417" t="s">
        <v>3120</v>
      </c>
      <c r="D1417" t="s">
        <v>33538</v>
      </c>
    </row>
    <row r="1418" spans="1:4" x14ac:dyDescent="0.25">
      <c r="A1418">
        <v>3394</v>
      </c>
      <c r="B1418" t="s">
        <v>2931</v>
      </c>
      <c r="C1418" t="s">
        <v>2930</v>
      </c>
      <c r="D1418" t="s">
        <v>33538</v>
      </c>
    </row>
    <row r="1419" spans="1:4" x14ac:dyDescent="0.25">
      <c r="A1419">
        <v>3393</v>
      </c>
      <c r="B1419" t="s">
        <v>1172</v>
      </c>
      <c r="C1419" t="s">
        <v>1171</v>
      </c>
      <c r="D1419" t="s">
        <v>33538</v>
      </c>
    </row>
    <row r="1420" spans="1:4" x14ac:dyDescent="0.25">
      <c r="A1420">
        <v>3392</v>
      </c>
      <c r="B1420" t="s">
        <v>1126</v>
      </c>
      <c r="C1420" t="s">
        <v>1125</v>
      </c>
      <c r="D1420" t="s">
        <v>33538</v>
      </c>
    </row>
    <row r="1421" spans="1:4" x14ac:dyDescent="0.25">
      <c r="A1421">
        <v>3391</v>
      </c>
      <c r="B1421" t="s">
        <v>395</v>
      </c>
      <c r="C1421" t="s">
        <v>394</v>
      </c>
      <c r="D1421" t="s">
        <v>33538</v>
      </c>
    </row>
    <row r="1422" spans="1:4" x14ac:dyDescent="0.25">
      <c r="A1422">
        <v>3390</v>
      </c>
      <c r="B1422" t="s">
        <v>7843</v>
      </c>
      <c r="C1422" t="s">
        <v>7842</v>
      </c>
      <c r="D1422" t="s">
        <v>33542</v>
      </c>
    </row>
    <row r="1423" spans="1:4" x14ac:dyDescent="0.25">
      <c r="A1423">
        <v>3389</v>
      </c>
      <c r="B1423" t="s">
        <v>7809</v>
      </c>
      <c r="C1423" t="s">
        <v>7808</v>
      </c>
      <c r="D1423" t="s">
        <v>33542</v>
      </c>
    </row>
    <row r="1424" spans="1:4" x14ac:dyDescent="0.25">
      <c r="A1424">
        <v>3388</v>
      </c>
      <c r="B1424" t="s">
        <v>7775</v>
      </c>
      <c r="C1424" t="s">
        <v>7774</v>
      </c>
      <c r="D1424" t="s">
        <v>33542</v>
      </c>
    </row>
    <row r="1425" spans="1:4" x14ac:dyDescent="0.25">
      <c r="A1425">
        <v>3387</v>
      </c>
      <c r="B1425" t="s">
        <v>7707</v>
      </c>
      <c r="C1425" t="s">
        <v>7706</v>
      </c>
      <c r="D1425" t="s">
        <v>33542</v>
      </c>
    </row>
    <row r="1426" spans="1:4" x14ac:dyDescent="0.25">
      <c r="A1426">
        <v>3386</v>
      </c>
      <c r="B1426" t="s">
        <v>6856</v>
      </c>
      <c r="C1426" t="s">
        <v>6855</v>
      </c>
      <c r="D1426" t="s">
        <v>33542</v>
      </c>
    </row>
    <row r="1427" spans="1:4" x14ac:dyDescent="0.25">
      <c r="A1427">
        <v>3385</v>
      </c>
      <c r="B1427" t="s">
        <v>6806</v>
      </c>
      <c r="C1427" t="s">
        <v>6805</v>
      </c>
      <c r="D1427" t="s">
        <v>33542</v>
      </c>
    </row>
    <row r="1428" spans="1:4" x14ac:dyDescent="0.25">
      <c r="A1428">
        <v>3384</v>
      </c>
      <c r="B1428" t="s">
        <v>6314</v>
      </c>
      <c r="C1428" t="s">
        <v>6313</v>
      </c>
      <c r="D1428" t="s">
        <v>33542</v>
      </c>
    </row>
    <row r="1429" spans="1:4" x14ac:dyDescent="0.25">
      <c r="A1429">
        <v>3383</v>
      </c>
      <c r="B1429" t="s">
        <v>6187</v>
      </c>
      <c r="C1429" t="s">
        <v>6186</v>
      </c>
      <c r="D1429" t="s">
        <v>33542</v>
      </c>
    </row>
    <row r="1430" spans="1:4" x14ac:dyDescent="0.25">
      <c r="A1430">
        <v>3382</v>
      </c>
      <c r="B1430" t="s">
        <v>6159</v>
      </c>
      <c r="C1430" t="s">
        <v>6158</v>
      </c>
      <c r="D1430" t="s">
        <v>33542</v>
      </c>
    </row>
    <row r="1431" spans="1:4" x14ac:dyDescent="0.25">
      <c r="A1431">
        <v>3381</v>
      </c>
      <c r="B1431" t="s">
        <v>6023</v>
      </c>
      <c r="C1431" t="s">
        <v>33543</v>
      </c>
      <c r="D1431" t="s">
        <v>33542</v>
      </c>
    </row>
    <row r="1432" spans="1:4" x14ac:dyDescent="0.25">
      <c r="A1432">
        <v>3380</v>
      </c>
      <c r="B1432" t="s">
        <v>4438</v>
      </c>
      <c r="C1432" t="s">
        <v>5801</v>
      </c>
      <c r="D1432" t="s">
        <v>33542</v>
      </c>
    </row>
    <row r="1433" spans="1:4" x14ac:dyDescent="0.25">
      <c r="A1433">
        <v>3379</v>
      </c>
      <c r="B1433" t="s">
        <v>5753</v>
      </c>
      <c r="C1433" t="s">
        <v>5752</v>
      </c>
      <c r="D1433" t="s">
        <v>33542</v>
      </c>
    </row>
    <row r="1434" spans="1:4" x14ac:dyDescent="0.25">
      <c r="A1434">
        <v>3378</v>
      </c>
      <c r="B1434" t="s">
        <v>33544</v>
      </c>
      <c r="C1434" t="s">
        <v>5690</v>
      </c>
      <c r="D1434" t="s">
        <v>33542</v>
      </c>
    </row>
    <row r="1435" spans="1:4" x14ac:dyDescent="0.25">
      <c r="A1435">
        <v>3377</v>
      </c>
      <c r="B1435" t="s">
        <v>7725</v>
      </c>
      <c r="C1435" t="s">
        <v>33545</v>
      </c>
      <c r="D1435" t="s">
        <v>33542</v>
      </c>
    </row>
    <row r="1436" spans="1:4" x14ac:dyDescent="0.25">
      <c r="A1436">
        <v>3376</v>
      </c>
      <c r="B1436" t="s">
        <v>5220</v>
      </c>
      <c r="C1436" t="s">
        <v>5219</v>
      </c>
      <c r="D1436" t="s">
        <v>33542</v>
      </c>
    </row>
    <row r="1437" spans="1:4" x14ac:dyDescent="0.25">
      <c r="A1437">
        <v>3375</v>
      </c>
      <c r="B1437" t="s">
        <v>5381</v>
      </c>
      <c r="C1437" t="s">
        <v>5380</v>
      </c>
      <c r="D1437" t="s">
        <v>33542</v>
      </c>
    </row>
    <row r="1438" spans="1:4" x14ac:dyDescent="0.25">
      <c r="A1438">
        <v>3374</v>
      </c>
      <c r="B1438" t="s">
        <v>5375</v>
      </c>
      <c r="C1438" t="s">
        <v>5374</v>
      </c>
      <c r="D1438" t="s">
        <v>33542</v>
      </c>
    </row>
    <row r="1439" spans="1:4" x14ac:dyDescent="0.25">
      <c r="A1439">
        <v>3373</v>
      </c>
      <c r="B1439" t="s">
        <v>5335</v>
      </c>
      <c r="C1439" t="s">
        <v>5334</v>
      </c>
      <c r="D1439" t="s">
        <v>33542</v>
      </c>
    </row>
    <row r="1440" spans="1:4" x14ac:dyDescent="0.25">
      <c r="A1440">
        <v>3372</v>
      </c>
      <c r="B1440" t="s">
        <v>5313</v>
      </c>
      <c r="C1440" t="s">
        <v>5312</v>
      </c>
      <c r="D1440" t="s">
        <v>33542</v>
      </c>
    </row>
    <row r="1441" spans="1:4" x14ac:dyDescent="0.25">
      <c r="A1441">
        <v>3371</v>
      </c>
      <c r="B1441" t="s">
        <v>6842</v>
      </c>
      <c r="C1441" t="s">
        <v>6841</v>
      </c>
      <c r="D1441" t="s">
        <v>33542</v>
      </c>
    </row>
    <row r="1442" spans="1:4" x14ac:dyDescent="0.25">
      <c r="A1442">
        <v>3370</v>
      </c>
      <c r="B1442" t="s">
        <v>5311</v>
      </c>
      <c r="C1442" t="s">
        <v>5310</v>
      </c>
      <c r="D1442" t="s">
        <v>33542</v>
      </c>
    </row>
    <row r="1443" spans="1:4" x14ac:dyDescent="0.25">
      <c r="A1443">
        <v>3369</v>
      </c>
      <c r="B1443" t="s">
        <v>5305</v>
      </c>
      <c r="C1443" t="s">
        <v>33546</v>
      </c>
      <c r="D1443" t="s">
        <v>33542</v>
      </c>
    </row>
    <row r="1444" spans="1:4" x14ac:dyDescent="0.25">
      <c r="A1444">
        <v>3368</v>
      </c>
      <c r="B1444" t="s">
        <v>5238</v>
      </c>
      <c r="C1444" t="s">
        <v>5237</v>
      </c>
      <c r="D1444" t="s">
        <v>33542</v>
      </c>
    </row>
    <row r="1445" spans="1:4" x14ac:dyDescent="0.25">
      <c r="A1445">
        <v>3367</v>
      </c>
      <c r="B1445" t="s">
        <v>5188</v>
      </c>
      <c r="C1445" t="s">
        <v>5187</v>
      </c>
      <c r="D1445" t="s">
        <v>33542</v>
      </c>
    </row>
    <row r="1446" spans="1:4" x14ac:dyDescent="0.25">
      <c r="A1446">
        <v>3366</v>
      </c>
      <c r="B1446" t="s">
        <v>4988</v>
      </c>
      <c r="C1446" t="s">
        <v>4987</v>
      </c>
      <c r="D1446" t="s">
        <v>33542</v>
      </c>
    </row>
    <row r="1447" spans="1:4" x14ac:dyDescent="0.25">
      <c r="A1447">
        <v>3365</v>
      </c>
      <c r="B1447" t="s">
        <v>15491</v>
      </c>
      <c r="C1447" t="s">
        <v>5063</v>
      </c>
      <c r="D1447" t="s">
        <v>33542</v>
      </c>
    </row>
    <row r="1448" spans="1:4" x14ac:dyDescent="0.25">
      <c r="A1448">
        <v>3364</v>
      </c>
      <c r="B1448" t="s">
        <v>5058</v>
      </c>
      <c r="C1448" t="s">
        <v>5057</v>
      </c>
      <c r="D1448" t="s">
        <v>33542</v>
      </c>
    </row>
    <row r="1449" spans="1:4" x14ac:dyDescent="0.25">
      <c r="A1449">
        <v>3363</v>
      </c>
      <c r="B1449" t="s">
        <v>5024</v>
      </c>
      <c r="C1449" t="s">
        <v>5023</v>
      </c>
      <c r="D1449" t="s">
        <v>33542</v>
      </c>
    </row>
    <row r="1450" spans="1:4" x14ac:dyDescent="0.25">
      <c r="A1450">
        <v>3362</v>
      </c>
      <c r="B1450" t="s">
        <v>5000</v>
      </c>
      <c r="C1450" t="s">
        <v>4999</v>
      </c>
      <c r="D1450" t="s">
        <v>33542</v>
      </c>
    </row>
    <row r="1451" spans="1:4" x14ac:dyDescent="0.25">
      <c r="A1451">
        <v>3361</v>
      </c>
      <c r="B1451" t="s">
        <v>4960</v>
      </c>
      <c r="C1451" t="s">
        <v>4959</v>
      </c>
      <c r="D1451" t="s">
        <v>33542</v>
      </c>
    </row>
    <row r="1452" spans="1:4" x14ac:dyDescent="0.25">
      <c r="A1452">
        <v>3360</v>
      </c>
      <c r="B1452" t="s">
        <v>4931</v>
      </c>
      <c r="C1452" t="s">
        <v>4930</v>
      </c>
      <c r="D1452" t="s">
        <v>33542</v>
      </c>
    </row>
    <row r="1453" spans="1:4" x14ac:dyDescent="0.25">
      <c r="A1453">
        <v>3359</v>
      </c>
      <c r="B1453" t="s">
        <v>4897</v>
      </c>
      <c r="C1453" t="s">
        <v>4896</v>
      </c>
      <c r="D1453" t="s">
        <v>33542</v>
      </c>
    </row>
    <row r="1454" spans="1:4" x14ac:dyDescent="0.25">
      <c r="A1454">
        <v>3358</v>
      </c>
      <c r="B1454" t="s">
        <v>33547</v>
      </c>
      <c r="C1454" t="s">
        <v>33548</v>
      </c>
      <c r="D1454" t="s">
        <v>33542</v>
      </c>
    </row>
    <row r="1455" spans="1:4" x14ac:dyDescent="0.25">
      <c r="A1455">
        <v>3357</v>
      </c>
      <c r="B1455" t="s">
        <v>4252</v>
      </c>
      <c r="C1455" t="s">
        <v>4251</v>
      </c>
      <c r="D1455" t="s">
        <v>33542</v>
      </c>
    </row>
    <row r="1456" spans="1:4" x14ac:dyDescent="0.25">
      <c r="A1456">
        <v>3356</v>
      </c>
      <c r="B1456" t="s">
        <v>3871</v>
      </c>
      <c r="C1456" t="s">
        <v>3870</v>
      </c>
      <c r="D1456" t="s">
        <v>33542</v>
      </c>
    </row>
    <row r="1457" spans="1:4" x14ac:dyDescent="0.25">
      <c r="A1457">
        <v>3355</v>
      </c>
      <c r="B1457" t="s">
        <v>3813</v>
      </c>
      <c r="C1457" t="s">
        <v>3812</v>
      </c>
      <c r="D1457" t="s">
        <v>33542</v>
      </c>
    </row>
    <row r="1458" spans="1:4" x14ac:dyDescent="0.25">
      <c r="A1458">
        <v>3354</v>
      </c>
      <c r="B1458" t="s">
        <v>3673</v>
      </c>
      <c r="C1458" t="s">
        <v>3672</v>
      </c>
      <c r="D1458" t="s">
        <v>33542</v>
      </c>
    </row>
    <row r="1459" spans="1:4" x14ac:dyDescent="0.25">
      <c r="A1459">
        <v>3353</v>
      </c>
      <c r="B1459" t="s">
        <v>1675</v>
      </c>
      <c r="C1459" t="s">
        <v>1674</v>
      </c>
      <c r="D1459" t="s">
        <v>33542</v>
      </c>
    </row>
    <row r="1460" spans="1:4" x14ac:dyDescent="0.25">
      <c r="A1460">
        <v>3352</v>
      </c>
      <c r="B1460" t="s">
        <v>3605</v>
      </c>
      <c r="C1460" t="s">
        <v>3604</v>
      </c>
      <c r="D1460" t="s">
        <v>33542</v>
      </c>
    </row>
    <row r="1461" spans="1:4" x14ac:dyDescent="0.25">
      <c r="A1461">
        <v>3351</v>
      </c>
      <c r="B1461" t="s">
        <v>3585</v>
      </c>
      <c r="C1461" t="s">
        <v>3584</v>
      </c>
      <c r="D1461" t="s">
        <v>33542</v>
      </c>
    </row>
    <row r="1462" spans="1:4" x14ac:dyDescent="0.25">
      <c r="A1462">
        <v>3350</v>
      </c>
      <c r="B1462" t="s">
        <v>3525</v>
      </c>
      <c r="C1462" t="s">
        <v>3524</v>
      </c>
      <c r="D1462" t="s">
        <v>33542</v>
      </c>
    </row>
    <row r="1463" spans="1:4" x14ac:dyDescent="0.25">
      <c r="A1463">
        <v>3349</v>
      </c>
      <c r="B1463" t="s">
        <v>33549</v>
      </c>
      <c r="C1463" t="s">
        <v>3492</v>
      </c>
      <c r="D1463" t="s">
        <v>33542</v>
      </c>
    </row>
    <row r="1464" spans="1:4" x14ac:dyDescent="0.25">
      <c r="A1464">
        <v>3348</v>
      </c>
      <c r="B1464" t="s">
        <v>3477</v>
      </c>
      <c r="C1464" t="s">
        <v>3476</v>
      </c>
      <c r="D1464" t="s">
        <v>33542</v>
      </c>
    </row>
    <row r="1465" spans="1:4" x14ac:dyDescent="0.25">
      <c r="A1465">
        <v>3347</v>
      </c>
      <c r="B1465" t="s">
        <v>3193</v>
      </c>
      <c r="C1465" t="s">
        <v>3192</v>
      </c>
      <c r="D1465" t="s">
        <v>33542</v>
      </c>
    </row>
    <row r="1466" spans="1:4" x14ac:dyDescent="0.25">
      <c r="A1466">
        <v>3346</v>
      </c>
      <c r="B1466" t="s">
        <v>3183</v>
      </c>
      <c r="C1466" t="s">
        <v>3182</v>
      </c>
      <c r="D1466" t="s">
        <v>33542</v>
      </c>
    </row>
    <row r="1467" spans="1:4" x14ac:dyDescent="0.25">
      <c r="A1467">
        <v>3345</v>
      </c>
      <c r="B1467" t="s">
        <v>2945</v>
      </c>
      <c r="C1467" t="s">
        <v>2944</v>
      </c>
      <c r="D1467" t="s">
        <v>33542</v>
      </c>
    </row>
    <row r="1468" spans="1:4" x14ac:dyDescent="0.25">
      <c r="A1468">
        <v>3344</v>
      </c>
      <c r="B1468" t="s">
        <v>2893</v>
      </c>
      <c r="C1468" t="s">
        <v>2892</v>
      </c>
      <c r="D1468" t="s">
        <v>33542</v>
      </c>
    </row>
    <row r="1469" spans="1:4" x14ac:dyDescent="0.25">
      <c r="A1469">
        <v>3343</v>
      </c>
      <c r="B1469" t="s">
        <v>2861</v>
      </c>
      <c r="C1469" t="s">
        <v>2860</v>
      </c>
      <c r="D1469" t="s">
        <v>33542</v>
      </c>
    </row>
    <row r="1470" spans="1:4" x14ac:dyDescent="0.25">
      <c r="A1470">
        <v>3342</v>
      </c>
      <c r="B1470" t="s">
        <v>2757</v>
      </c>
      <c r="C1470" t="s">
        <v>2756</v>
      </c>
      <c r="D1470" t="s">
        <v>33542</v>
      </c>
    </row>
    <row r="1471" spans="1:4" x14ac:dyDescent="0.25">
      <c r="A1471">
        <v>3341</v>
      </c>
      <c r="B1471" t="s">
        <v>2722</v>
      </c>
      <c r="C1471" t="s">
        <v>2721</v>
      </c>
      <c r="D1471" t="s">
        <v>33542</v>
      </c>
    </row>
    <row r="1472" spans="1:4" x14ac:dyDescent="0.25">
      <c r="A1472">
        <v>3340</v>
      </c>
      <c r="B1472" t="s">
        <v>2580</v>
      </c>
      <c r="C1472" t="s">
        <v>2579</v>
      </c>
      <c r="D1472" t="s">
        <v>33542</v>
      </c>
    </row>
    <row r="1473" spans="1:4" x14ac:dyDescent="0.25">
      <c r="A1473">
        <v>3339</v>
      </c>
      <c r="B1473" t="s">
        <v>2348</v>
      </c>
      <c r="C1473" t="s">
        <v>33550</v>
      </c>
      <c r="D1473" t="s">
        <v>33542</v>
      </c>
    </row>
    <row r="1474" spans="1:4" x14ac:dyDescent="0.25">
      <c r="A1474">
        <v>3338</v>
      </c>
      <c r="B1474" t="s">
        <v>2161</v>
      </c>
      <c r="C1474" t="s">
        <v>2160</v>
      </c>
      <c r="D1474" t="s">
        <v>33542</v>
      </c>
    </row>
    <row r="1475" spans="1:4" x14ac:dyDescent="0.25">
      <c r="A1475">
        <v>3337</v>
      </c>
      <c r="B1475" t="s">
        <v>2129</v>
      </c>
      <c r="C1475" t="s">
        <v>2128</v>
      </c>
      <c r="D1475" t="s">
        <v>33542</v>
      </c>
    </row>
    <row r="1476" spans="1:4" x14ac:dyDescent="0.25">
      <c r="A1476">
        <v>3336</v>
      </c>
      <c r="B1476" t="s">
        <v>2109</v>
      </c>
      <c r="C1476" t="s">
        <v>2108</v>
      </c>
      <c r="D1476" t="s">
        <v>33542</v>
      </c>
    </row>
    <row r="1477" spans="1:4" x14ac:dyDescent="0.25">
      <c r="A1477">
        <v>3335</v>
      </c>
      <c r="B1477" t="s">
        <v>2437</v>
      </c>
      <c r="C1477" t="s">
        <v>33551</v>
      </c>
      <c r="D1477" t="s">
        <v>33542</v>
      </c>
    </row>
    <row r="1478" spans="1:4" x14ac:dyDescent="0.25">
      <c r="A1478">
        <v>3334</v>
      </c>
      <c r="B1478" t="s">
        <v>1184</v>
      </c>
      <c r="C1478" t="s">
        <v>1183</v>
      </c>
      <c r="D1478" t="s">
        <v>33542</v>
      </c>
    </row>
    <row r="1479" spans="1:4" x14ac:dyDescent="0.25">
      <c r="A1479">
        <v>3333</v>
      </c>
      <c r="B1479" t="s">
        <v>1156</v>
      </c>
      <c r="C1479" t="s">
        <v>1155</v>
      </c>
      <c r="D1479" t="s">
        <v>33542</v>
      </c>
    </row>
    <row r="1480" spans="1:4" x14ac:dyDescent="0.25">
      <c r="A1480">
        <v>3332</v>
      </c>
      <c r="B1480" t="s">
        <v>1092</v>
      </c>
      <c r="C1480" t="s">
        <v>1091</v>
      </c>
      <c r="D1480" t="s">
        <v>33542</v>
      </c>
    </row>
    <row r="1481" spans="1:4" x14ac:dyDescent="0.25">
      <c r="A1481">
        <v>3331</v>
      </c>
      <c r="B1481" t="s">
        <v>1009</v>
      </c>
      <c r="C1481" t="s">
        <v>1008</v>
      </c>
      <c r="D1481" t="s">
        <v>33542</v>
      </c>
    </row>
    <row r="1482" spans="1:4" x14ac:dyDescent="0.25">
      <c r="A1482">
        <v>3330</v>
      </c>
      <c r="B1482" t="s">
        <v>985</v>
      </c>
      <c r="C1482" t="s">
        <v>984</v>
      </c>
      <c r="D1482" t="s">
        <v>33542</v>
      </c>
    </row>
    <row r="1483" spans="1:4" x14ac:dyDescent="0.25">
      <c r="A1483">
        <v>3329</v>
      </c>
      <c r="B1483" t="s">
        <v>580</v>
      </c>
      <c r="C1483" t="s">
        <v>579</v>
      </c>
      <c r="D1483" t="s">
        <v>33542</v>
      </c>
    </row>
    <row r="1484" spans="1:4" x14ac:dyDescent="0.25">
      <c r="A1484">
        <v>3328</v>
      </c>
      <c r="B1484" t="s">
        <v>433</v>
      </c>
      <c r="C1484" t="s">
        <v>432</v>
      </c>
      <c r="D1484" t="s">
        <v>33542</v>
      </c>
    </row>
    <row r="1485" spans="1:4" x14ac:dyDescent="0.25">
      <c r="A1485">
        <v>3327</v>
      </c>
      <c r="B1485" t="s">
        <v>33552</v>
      </c>
      <c r="C1485" t="s">
        <v>33553</v>
      </c>
      <c r="D1485" t="s">
        <v>33542</v>
      </c>
    </row>
    <row r="1486" spans="1:4" x14ac:dyDescent="0.25">
      <c r="A1486">
        <v>3326</v>
      </c>
      <c r="B1486" t="s">
        <v>376</v>
      </c>
      <c r="C1486" t="s">
        <v>375</v>
      </c>
      <c r="D1486" t="s">
        <v>33542</v>
      </c>
    </row>
    <row r="1487" spans="1:4" x14ac:dyDescent="0.25">
      <c r="A1487">
        <v>3325</v>
      </c>
      <c r="B1487" t="s">
        <v>7861</v>
      </c>
      <c r="C1487" t="s">
        <v>7860</v>
      </c>
      <c r="D1487" t="s">
        <v>33554</v>
      </c>
    </row>
    <row r="1488" spans="1:4" x14ac:dyDescent="0.25">
      <c r="A1488">
        <v>3324</v>
      </c>
      <c r="B1488" t="s">
        <v>7831</v>
      </c>
      <c r="C1488" t="s">
        <v>7830</v>
      </c>
      <c r="D1488" t="s">
        <v>33554</v>
      </c>
    </row>
    <row r="1489" spans="1:4" x14ac:dyDescent="0.25">
      <c r="A1489">
        <v>3323</v>
      </c>
      <c r="B1489" t="s">
        <v>7631</v>
      </c>
      <c r="C1489" t="s">
        <v>7630</v>
      </c>
      <c r="D1489" t="s">
        <v>33554</v>
      </c>
    </row>
    <row r="1490" spans="1:4" x14ac:dyDescent="0.25">
      <c r="A1490">
        <v>3322</v>
      </c>
      <c r="B1490" t="s">
        <v>7625</v>
      </c>
      <c r="C1490" t="s">
        <v>7624</v>
      </c>
      <c r="D1490" t="s">
        <v>33554</v>
      </c>
    </row>
    <row r="1491" spans="1:4" x14ac:dyDescent="0.25">
      <c r="A1491">
        <v>3321</v>
      </c>
      <c r="B1491" t="s">
        <v>7595</v>
      </c>
      <c r="C1491" t="s">
        <v>7594</v>
      </c>
      <c r="D1491" t="s">
        <v>33554</v>
      </c>
    </row>
    <row r="1492" spans="1:4" x14ac:dyDescent="0.25">
      <c r="A1492">
        <v>3320</v>
      </c>
      <c r="B1492" t="s">
        <v>7583</v>
      </c>
      <c r="C1492" t="s">
        <v>7582</v>
      </c>
      <c r="D1492" t="s">
        <v>33554</v>
      </c>
    </row>
    <row r="1493" spans="1:4" x14ac:dyDescent="0.25">
      <c r="A1493">
        <v>3319</v>
      </c>
      <c r="B1493" t="s">
        <v>6652</v>
      </c>
      <c r="C1493" t="s">
        <v>6651</v>
      </c>
      <c r="D1493" t="s">
        <v>33554</v>
      </c>
    </row>
    <row r="1494" spans="1:4" x14ac:dyDescent="0.25">
      <c r="A1494">
        <v>3318</v>
      </c>
      <c r="B1494" t="s">
        <v>6359</v>
      </c>
      <c r="C1494" t="s">
        <v>6358</v>
      </c>
      <c r="D1494" t="s">
        <v>33554</v>
      </c>
    </row>
    <row r="1495" spans="1:4" x14ac:dyDescent="0.25">
      <c r="A1495">
        <v>3317</v>
      </c>
      <c r="B1495" t="s">
        <v>6177</v>
      </c>
      <c r="C1495" t="s">
        <v>6176</v>
      </c>
      <c r="D1495" t="s">
        <v>33554</v>
      </c>
    </row>
    <row r="1496" spans="1:4" x14ac:dyDescent="0.25">
      <c r="A1496">
        <v>3316</v>
      </c>
      <c r="B1496" t="s">
        <v>6139</v>
      </c>
      <c r="C1496" t="s">
        <v>6138</v>
      </c>
      <c r="D1496" t="s">
        <v>33554</v>
      </c>
    </row>
    <row r="1497" spans="1:4" x14ac:dyDescent="0.25">
      <c r="A1497">
        <v>3315</v>
      </c>
      <c r="B1497" t="s">
        <v>5723</v>
      </c>
      <c r="C1497" t="s">
        <v>5722</v>
      </c>
      <c r="D1497" t="s">
        <v>33554</v>
      </c>
    </row>
    <row r="1498" spans="1:4" x14ac:dyDescent="0.25">
      <c r="A1498">
        <v>3314</v>
      </c>
      <c r="B1498" t="s">
        <v>5610</v>
      </c>
      <c r="C1498" t="s">
        <v>5609</v>
      </c>
      <c r="D1498" t="s">
        <v>33554</v>
      </c>
    </row>
    <row r="1499" spans="1:4" x14ac:dyDescent="0.25">
      <c r="A1499">
        <v>3313</v>
      </c>
      <c r="B1499" t="s">
        <v>5467</v>
      </c>
      <c r="C1499" t="s">
        <v>5466</v>
      </c>
      <c r="D1499" t="s">
        <v>33554</v>
      </c>
    </row>
    <row r="1500" spans="1:4" x14ac:dyDescent="0.25">
      <c r="A1500">
        <v>3312</v>
      </c>
      <c r="B1500" t="s">
        <v>5441</v>
      </c>
      <c r="C1500" t="s">
        <v>5440</v>
      </c>
      <c r="D1500" t="s">
        <v>33554</v>
      </c>
    </row>
    <row r="1501" spans="1:4" x14ac:dyDescent="0.25">
      <c r="A1501">
        <v>3311</v>
      </c>
      <c r="B1501" t="s">
        <v>5395</v>
      </c>
      <c r="C1501" t="s">
        <v>5394</v>
      </c>
      <c r="D1501" t="s">
        <v>33554</v>
      </c>
    </row>
    <row r="1502" spans="1:4" x14ac:dyDescent="0.25">
      <c r="A1502">
        <v>3310</v>
      </c>
      <c r="B1502" t="s">
        <v>5387</v>
      </c>
      <c r="C1502" t="s">
        <v>5386</v>
      </c>
      <c r="D1502" t="s">
        <v>33554</v>
      </c>
    </row>
    <row r="1503" spans="1:4" x14ac:dyDescent="0.25">
      <c r="A1503">
        <v>3309</v>
      </c>
      <c r="B1503" t="s">
        <v>5319</v>
      </c>
      <c r="C1503" t="s">
        <v>5318</v>
      </c>
      <c r="D1503" t="s">
        <v>33554</v>
      </c>
    </row>
    <row r="1504" spans="1:4" x14ac:dyDescent="0.25">
      <c r="A1504">
        <v>3308</v>
      </c>
      <c r="B1504" t="s">
        <v>5315</v>
      </c>
      <c r="C1504" t="s">
        <v>5314</v>
      </c>
      <c r="D1504" t="s">
        <v>33554</v>
      </c>
    </row>
    <row r="1505" spans="1:4" x14ac:dyDescent="0.25">
      <c r="A1505">
        <v>3307</v>
      </c>
      <c r="B1505" t="s">
        <v>5008</v>
      </c>
      <c r="C1505" t="s">
        <v>5007</v>
      </c>
      <c r="D1505" t="s">
        <v>33554</v>
      </c>
    </row>
    <row r="1506" spans="1:4" x14ac:dyDescent="0.25">
      <c r="A1506">
        <v>3306</v>
      </c>
      <c r="B1506" t="s">
        <v>4951</v>
      </c>
      <c r="C1506" t="s">
        <v>4950</v>
      </c>
      <c r="D1506" t="s">
        <v>33554</v>
      </c>
    </row>
    <row r="1507" spans="1:4" x14ac:dyDescent="0.25">
      <c r="A1507">
        <v>3305</v>
      </c>
      <c r="B1507" t="s">
        <v>4921</v>
      </c>
      <c r="C1507" t="s">
        <v>4920</v>
      </c>
      <c r="D1507" t="s">
        <v>33554</v>
      </c>
    </row>
    <row r="1508" spans="1:4" x14ac:dyDescent="0.25">
      <c r="A1508">
        <v>3304</v>
      </c>
      <c r="B1508" t="s">
        <v>4864</v>
      </c>
      <c r="C1508" t="s">
        <v>4863</v>
      </c>
      <c r="D1508" t="s">
        <v>33554</v>
      </c>
    </row>
    <row r="1509" spans="1:4" x14ac:dyDescent="0.25">
      <c r="A1509">
        <v>3303</v>
      </c>
      <c r="B1509" t="s">
        <v>4866</v>
      </c>
      <c r="C1509" t="s">
        <v>4865</v>
      </c>
      <c r="D1509" t="s">
        <v>33554</v>
      </c>
    </row>
    <row r="1510" spans="1:4" x14ac:dyDescent="0.25">
      <c r="A1510">
        <v>3302</v>
      </c>
      <c r="B1510" t="s">
        <v>4777</v>
      </c>
      <c r="C1510" t="s">
        <v>4776</v>
      </c>
      <c r="D1510" t="s">
        <v>33554</v>
      </c>
    </row>
    <row r="1511" spans="1:4" x14ac:dyDescent="0.25">
      <c r="A1511">
        <v>3301</v>
      </c>
      <c r="B1511" t="s">
        <v>4727</v>
      </c>
      <c r="C1511" t="s">
        <v>33555</v>
      </c>
      <c r="D1511" t="s">
        <v>33554</v>
      </c>
    </row>
    <row r="1512" spans="1:4" x14ac:dyDescent="0.25">
      <c r="A1512">
        <v>3300</v>
      </c>
      <c r="B1512" t="s">
        <v>4707</v>
      </c>
      <c r="C1512" t="s">
        <v>4706</v>
      </c>
      <c r="D1512" t="s">
        <v>33554</v>
      </c>
    </row>
    <row r="1513" spans="1:4" x14ac:dyDescent="0.25">
      <c r="A1513">
        <v>3299</v>
      </c>
      <c r="B1513" t="s">
        <v>4705</v>
      </c>
      <c r="C1513" t="s">
        <v>4704</v>
      </c>
      <c r="D1513" t="s">
        <v>33554</v>
      </c>
    </row>
    <row r="1514" spans="1:4" x14ac:dyDescent="0.25">
      <c r="A1514">
        <v>3298</v>
      </c>
      <c r="B1514" t="s">
        <v>4665</v>
      </c>
      <c r="C1514" t="s">
        <v>4664</v>
      </c>
      <c r="D1514" t="s">
        <v>33554</v>
      </c>
    </row>
    <row r="1515" spans="1:4" x14ac:dyDescent="0.25">
      <c r="A1515">
        <v>3297</v>
      </c>
      <c r="B1515" t="s">
        <v>4362</v>
      </c>
      <c r="C1515" t="s">
        <v>4361</v>
      </c>
      <c r="D1515" t="s">
        <v>33554</v>
      </c>
    </row>
    <row r="1516" spans="1:4" x14ac:dyDescent="0.25">
      <c r="A1516">
        <v>3296</v>
      </c>
      <c r="B1516" t="s">
        <v>4141</v>
      </c>
      <c r="C1516" t="s">
        <v>4140</v>
      </c>
      <c r="D1516" t="s">
        <v>33554</v>
      </c>
    </row>
    <row r="1517" spans="1:4" x14ac:dyDescent="0.25">
      <c r="A1517">
        <v>3295</v>
      </c>
      <c r="B1517" t="s">
        <v>2457</v>
      </c>
      <c r="C1517" t="s">
        <v>33556</v>
      </c>
      <c r="D1517" t="s">
        <v>33554</v>
      </c>
    </row>
    <row r="1518" spans="1:4" x14ac:dyDescent="0.25">
      <c r="A1518">
        <v>3294</v>
      </c>
      <c r="B1518" t="s">
        <v>3901</v>
      </c>
      <c r="C1518" t="s">
        <v>3900</v>
      </c>
      <c r="D1518" t="s">
        <v>33554</v>
      </c>
    </row>
    <row r="1519" spans="1:4" x14ac:dyDescent="0.25">
      <c r="A1519">
        <v>3293</v>
      </c>
      <c r="B1519" t="s">
        <v>3881</v>
      </c>
      <c r="C1519" t="s">
        <v>3880</v>
      </c>
      <c r="D1519" t="s">
        <v>33554</v>
      </c>
    </row>
    <row r="1520" spans="1:4" x14ac:dyDescent="0.25">
      <c r="A1520">
        <v>3292</v>
      </c>
      <c r="B1520" t="s">
        <v>5856</v>
      </c>
      <c r="C1520" t="s">
        <v>5855</v>
      </c>
      <c r="D1520" t="s">
        <v>33554</v>
      </c>
    </row>
    <row r="1521" spans="1:4" x14ac:dyDescent="0.25">
      <c r="A1521">
        <v>3291</v>
      </c>
      <c r="B1521" t="s">
        <v>3779</v>
      </c>
      <c r="C1521" t="s">
        <v>3778</v>
      </c>
      <c r="D1521" t="s">
        <v>33554</v>
      </c>
    </row>
    <row r="1522" spans="1:4" x14ac:dyDescent="0.25">
      <c r="A1522">
        <v>3290</v>
      </c>
      <c r="B1522" t="s">
        <v>3587</v>
      </c>
      <c r="C1522" t="s">
        <v>3586</v>
      </c>
      <c r="D1522" t="s">
        <v>33554</v>
      </c>
    </row>
    <row r="1523" spans="1:4" x14ac:dyDescent="0.25">
      <c r="A1523">
        <v>3289</v>
      </c>
      <c r="B1523" t="s">
        <v>33557</v>
      </c>
      <c r="C1523" t="s">
        <v>33558</v>
      </c>
      <c r="D1523" t="s">
        <v>33554</v>
      </c>
    </row>
    <row r="1524" spans="1:4" x14ac:dyDescent="0.25">
      <c r="A1524">
        <v>3288</v>
      </c>
      <c r="B1524" t="s">
        <v>3479</v>
      </c>
      <c r="C1524" t="s">
        <v>3478</v>
      </c>
      <c r="D1524" t="s">
        <v>33554</v>
      </c>
    </row>
    <row r="1525" spans="1:4" x14ac:dyDescent="0.25">
      <c r="A1525">
        <v>3287</v>
      </c>
      <c r="B1525" t="s">
        <v>3380</v>
      </c>
      <c r="C1525" t="s">
        <v>3379</v>
      </c>
      <c r="D1525" t="s">
        <v>33554</v>
      </c>
    </row>
    <row r="1526" spans="1:4" x14ac:dyDescent="0.25">
      <c r="A1526">
        <v>3286</v>
      </c>
      <c r="B1526" t="s">
        <v>3376</v>
      </c>
      <c r="C1526" t="s">
        <v>3375</v>
      </c>
      <c r="D1526" t="s">
        <v>33554</v>
      </c>
    </row>
    <row r="1527" spans="1:4" x14ac:dyDescent="0.25">
      <c r="A1527">
        <v>3285</v>
      </c>
      <c r="B1527" t="s">
        <v>3338</v>
      </c>
      <c r="C1527" t="s">
        <v>3337</v>
      </c>
      <c r="D1527" t="s">
        <v>33554</v>
      </c>
    </row>
    <row r="1528" spans="1:4" x14ac:dyDescent="0.25">
      <c r="A1528">
        <v>3284</v>
      </c>
      <c r="B1528" t="s">
        <v>3187</v>
      </c>
      <c r="C1528" t="s">
        <v>3186</v>
      </c>
      <c r="D1528" t="s">
        <v>33554</v>
      </c>
    </row>
    <row r="1529" spans="1:4" x14ac:dyDescent="0.25">
      <c r="A1529">
        <v>3283</v>
      </c>
      <c r="B1529" t="s">
        <v>3171</v>
      </c>
      <c r="C1529" t="s">
        <v>3170</v>
      </c>
      <c r="D1529" t="s">
        <v>33554</v>
      </c>
    </row>
    <row r="1530" spans="1:4" x14ac:dyDescent="0.25">
      <c r="A1530">
        <v>3282</v>
      </c>
      <c r="B1530" t="s">
        <v>2941</v>
      </c>
      <c r="C1530" t="s">
        <v>2940</v>
      </c>
      <c r="D1530" t="s">
        <v>33554</v>
      </c>
    </row>
    <row r="1531" spans="1:4" x14ac:dyDescent="0.25">
      <c r="A1531">
        <v>3281</v>
      </c>
      <c r="B1531" t="s">
        <v>2929</v>
      </c>
      <c r="C1531" t="s">
        <v>2928</v>
      </c>
      <c r="D1531" t="s">
        <v>33554</v>
      </c>
    </row>
    <row r="1532" spans="1:4" x14ac:dyDescent="0.25">
      <c r="A1532">
        <v>3280</v>
      </c>
      <c r="B1532" t="s">
        <v>33559</v>
      </c>
      <c r="C1532" t="s">
        <v>33560</v>
      </c>
      <c r="D1532" t="s">
        <v>33554</v>
      </c>
    </row>
    <row r="1533" spans="1:4" x14ac:dyDescent="0.25">
      <c r="A1533">
        <v>3279</v>
      </c>
      <c r="B1533" t="s">
        <v>2823</v>
      </c>
      <c r="C1533" t="s">
        <v>2822</v>
      </c>
      <c r="D1533" t="s">
        <v>33554</v>
      </c>
    </row>
    <row r="1534" spans="1:4" x14ac:dyDescent="0.25">
      <c r="A1534">
        <v>3278</v>
      </c>
      <c r="B1534" t="s">
        <v>2677</v>
      </c>
      <c r="C1534" t="s">
        <v>2676</v>
      </c>
      <c r="D1534" t="s">
        <v>33554</v>
      </c>
    </row>
    <row r="1535" spans="1:4" x14ac:dyDescent="0.25">
      <c r="A1535">
        <v>3277</v>
      </c>
      <c r="B1535" t="s">
        <v>2435</v>
      </c>
      <c r="C1535" t="s">
        <v>2434</v>
      </c>
      <c r="D1535" t="s">
        <v>33554</v>
      </c>
    </row>
    <row r="1536" spans="1:4" x14ac:dyDescent="0.25">
      <c r="A1536">
        <v>3276</v>
      </c>
      <c r="B1536" t="s">
        <v>2422</v>
      </c>
      <c r="C1536" t="s">
        <v>2421</v>
      </c>
      <c r="D1536" t="s">
        <v>33554</v>
      </c>
    </row>
    <row r="1537" spans="1:4" x14ac:dyDescent="0.25">
      <c r="A1537">
        <v>3275</v>
      </c>
      <c r="B1537" t="s">
        <v>2405</v>
      </c>
      <c r="C1537" t="s">
        <v>2404</v>
      </c>
      <c r="D1537" t="s">
        <v>33554</v>
      </c>
    </row>
    <row r="1538" spans="1:4" x14ac:dyDescent="0.25">
      <c r="A1538">
        <v>3274</v>
      </c>
      <c r="B1538" t="s">
        <v>2395</v>
      </c>
      <c r="C1538" t="s">
        <v>2394</v>
      </c>
      <c r="D1538" t="s">
        <v>33554</v>
      </c>
    </row>
    <row r="1539" spans="1:4" x14ac:dyDescent="0.25">
      <c r="A1539">
        <v>3273</v>
      </c>
      <c r="B1539" t="s">
        <v>2377</v>
      </c>
      <c r="C1539" t="s">
        <v>2376</v>
      </c>
      <c r="D1539" t="s">
        <v>33554</v>
      </c>
    </row>
    <row r="1540" spans="1:4" x14ac:dyDescent="0.25">
      <c r="A1540">
        <v>3272</v>
      </c>
      <c r="B1540" t="s">
        <v>2375</v>
      </c>
      <c r="C1540" t="s">
        <v>2374</v>
      </c>
      <c r="D1540" t="s">
        <v>33554</v>
      </c>
    </row>
    <row r="1541" spans="1:4" x14ac:dyDescent="0.25">
      <c r="A1541">
        <v>3271</v>
      </c>
      <c r="B1541" t="s">
        <v>2379</v>
      </c>
      <c r="C1541" t="s">
        <v>2378</v>
      </c>
      <c r="D1541" t="s">
        <v>33554</v>
      </c>
    </row>
    <row r="1542" spans="1:4" x14ac:dyDescent="0.25">
      <c r="A1542">
        <v>3270</v>
      </c>
      <c r="B1542" t="s">
        <v>7327</v>
      </c>
      <c r="C1542" t="s">
        <v>33561</v>
      </c>
      <c r="D1542" t="s">
        <v>33554</v>
      </c>
    </row>
    <row r="1543" spans="1:4" x14ac:dyDescent="0.25">
      <c r="A1543">
        <v>3269</v>
      </c>
      <c r="B1543" t="s">
        <v>2263</v>
      </c>
      <c r="C1543" t="s">
        <v>2262</v>
      </c>
      <c r="D1543" t="s">
        <v>33554</v>
      </c>
    </row>
    <row r="1544" spans="1:4" x14ac:dyDescent="0.25">
      <c r="A1544">
        <v>3268</v>
      </c>
      <c r="B1544" t="s">
        <v>2265</v>
      </c>
      <c r="C1544" t="s">
        <v>2264</v>
      </c>
      <c r="D1544" t="s">
        <v>33554</v>
      </c>
    </row>
    <row r="1545" spans="1:4" x14ac:dyDescent="0.25">
      <c r="A1545">
        <v>3267</v>
      </c>
      <c r="B1545" t="s">
        <v>2241</v>
      </c>
      <c r="C1545" t="s">
        <v>2240</v>
      </c>
      <c r="D1545" t="s">
        <v>33554</v>
      </c>
    </row>
    <row r="1546" spans="1:4" x14ac:dyDescent="0.25">
      <c r="A1546">
        <v>3266</v>
      </c>
      <c r="B1546" t="s">
        <v>2169</v>
      </c>
      <c r="C1546" t="s">
        <v>2168</v>
      </c>
      <c r="D1546" t="s">
        <v>33554</v>
      </c>
    </row>
    <row r="1547" spans="1:4" x14ac:dyDescent="0.25">
      <c r="A1547">
        <v>3265</v>
      </c>
      <c r="B1547" t="s">
        <v>2068</v>
      </c>
      <c r="C1547" t="s">
        <v>2067</v>
      </c>
      <c r="D1547" t="s">
        <v>33554</v>
      </c>
    </row>
    <row r="1548" spans="1:4" x14ac:dyDescent="0.25">
      <c r="A1548">
        <v>3264</v>
      </c>
      <c r="B1548" t="s">
        <v>2004</v>
      </c>
      <c r="C1548" t="s">
        <v>2003</v>
      </c>
      <c r="D1548" t="s">
        <v>33554</v>
      </c>
    </row>
    <row r="1549" spans="1:4" x14ac:dyDescent="0.25">
      <c r="A1549">
        <v>3263</v>
      </c>
      <c r="B1549" t="s">
        <v>1948</v>
      </c>
      <c r="C1549" t="s">
        <v>1947</v>
      </c>
      <c r="D1549" t="s">
        <v>33554</v>
      </c>
    </row>
    <row r="1550" spans="1:4" x14ac:dyDescent="0.25">
      <c r="A1550">
        <v>3262</v>
      </c>
      <c r="B1550" t="s">
        <v>1930</v>
      </c>
      <c r="C1550" t="s">
        <v>1929</v>
      </c>
      <c r="D1550" t="s">
        <v>33554</v>
      </c>
    </row>
    <row r="1551" spans="1:4" x14ac:dyDescent="0.25">
      <c r="A1551">
        <v>3261</v>
      </c>
      <c r="B1551" t="s">
        <v>7098</v>
      </c>
      <c r="C1551" t="s">
        <v>7097</v>
      </c>
      <c r="D1551" t="s">
        <v>33554</v>
      </c>
    </row>
    <row r="1552" spans="1:4" x14ac:dyDescent="0.25">
      <c r="A1552">
        <v>3260</v>
      </c>
      <c r="B1552" t="s">
        <v>1021</v>
      </c>
      <c r="C1552" t="s">
        <v>1020</v>
      </c>
      <c r="D1552" t="s">
        <v>33554</v>
      </c>
    </row>
    <row r="1553" spans="1:4" x14ac:dyDescent="0.25">
      <c r="A1553">
        <v>3259</v>
      </c>
      <c r="B1553" t="s">
        <v>1013</v>
      </c>
      <c r="C1553" t="s">
        <v>1012</v>
      </c>
      <c r="D1553" t="s">
        <v>33554</v>
      </c>
    </row>
    <row r="1554" spans="1:4" x14ac:dyDescent="0.25">
      <c r="A1554">
        <v>3256</v>
      </c>
      <c r="B1554" t="s">
        <v>941</v>
      </c>
      <c r="C1554" t="s">
        <v>940</v>
      </c>
      <c r="D1554" t="s">
        <v>33554</v>
      </c>
    </row>
    <row r="1555" spans="1:4" x14ac:dyDescent="0.25">
      <c r="A1555">
        <v>3255</v>
      </c>
      <c r="B1555" t="s">
        <v>824</v>
      </c>
      <c r="C1555" t="s">
        <v>823</v>
      </c>
      <c r="D1555" t="s">
        <v>33554</v>
      </c>
    </row>
    <row r="1556" spans="1:4" x14ac:dyDescent="0.25">
      <c r="A1556">
        <v>3254</v>
      </c>
      <c r="B1556" t="s">
        <v>822</v>
      </c>
      <c r="C1556" t="s">
        <v>821</v>
      </c>
      <c r="D1556" t="s">
        <v>33554</v>
      </c>
    </row>
    <row r="1557" spans="1:4" x14ac:dyDescent="0.25">
      <c r="A1557">
        <v>3253</v>
      </c>
      <c r="B1557" t="s">
        <v>558</v>
      </c>
      <c r="C1557" t="s">
        <v>557</v>
      </c>
      <c r="D1557" t="s">
        <v>33554</v>
      </c>
    </row>
    <row r="1558" spans="1:4" x14ac:dyDescent="0.25">
      <c r="A1558">
        <v>3252</v>
      </c>
      <c r="B1558" t="s">
        <v>466</v>
      </c>
      <c r="C1558" t="s">
        <v>465</v>
      </c>
      <c r="D1558" t="s">
        <v>33554</v>
      </c>
    </row>
    <row r="1559" spans="1:4" x14ac:dyDescent="0.25">
      <c r="A1559">
        <v>3251</v>
      </c>
      <c r="B1559" t="s">
        <v>425</v>
      </c>
      <c r="C1559" t="s">
        <v>424</v>
      </c>
      <c r="D1559" t="s">
        <v>33554</v>
      </c>
    </row>
    <row r="1560" spans="1:4" x14ac:dyDescent="0.25">
      <c r="A1560">
        <v>3250</v>
      </c>
      <c r="B1560" t="s">
        <v>401</v>
      </c>
      <c r="C1560" t="s">
        <v>400</v>
      </c>
      <c r="D1560" t="s">
        <v>33554</v>
      </c>
    </row>
    <row r="1561" spans="1:4" x14ac:dyDescent="0.25">
      <c r="A1561">
        <v>3249</v>
      </c>
      <c r="B1561" t="s">
        <v>8081</v>
      </c>
      <c r="C1561" t="s">
        <v>8080</v>
      </c>
      <c r="D1561" t="s">
        <v>33562</v>
      </c>
    </row>
    <row r="1562" spans="1:4" x14ac:dyDescent="0.25">
      <c r="A1562">
        <v>3247</v>
      </c>
      <c r="B1562" t="s">
        <v>7937</v>
      </c>
      <c r="C1562" t="s">
        <v>7936</v>
      </c>
      <c r="D1562" t="s">
        <v>33562</v>
      </c>
    </row>
    <row r="1563" spans="1:4" x14ac:dyDescent="0.25">
      <c r="A1563">
        <v>3246</v>
      </c>
      <c r="B1563" t="s">
        <v>7921</v>
      </c>
      <c r="C1563" t="s">
        <v>7920</v>
      </c>
      <c r="D1563" t="s">
        <v>33562</v>
      </c>
    </row>
    <row r="1564" spans="1:4" x14ac:dyDescent="0.25">
      <c r="A1564">
        <v>3245</v>
      </c>
      <c r="B1564" t="s">
        <v>7919</v>
      </c>
      <c r="C1564" t="s">
        <v>7918</v>
      </c>
      <c r="D1564" t="s">
        <v>33562</v>
      </c>
    </row>
    <row r="1565" spans="1:4" x14ac:dyDescent="0.25">
      <c r="A1565">
        <v>3244</v>
      </c>
      <c r="B1565" t="s">
        <v>7859</v>
      </c>
      <c r="C1565" t="s">
        <v>7858</v>
      </c>
      <c r="D1565" t="s">
        <v>33562</v>
      </c>
    </row>
    <row r="1566" spans="1:4" x14ac:dyDescent="0.25">
      <c r="A1566">
        <v>3243</v>
      </c>
      <c r="B1566" t="s">
        <v>33563</v>
      </c>
      <c r="C1566" t="s">
        <v>33564</v>
      </c>
      <c r="D1566" t="s">
        <v>33562</v>
      </c>
    </row>
    <row r="1567" spans="1:4" x14ac:dyDescent="0.25">
      <c r="A1567">
        <v>3242</v>
      </c>
      <c r="B1567" t="s">
        <v>7805</v>
      </c>
      <c r="C1567" t="s">
        <v>33565</v>
      </c>
      <c r="D1567" t="s">
        <v>33562</v>
      </c>
    </row>
    <row r="1568" spans="1:4" x14ac:dyDescent="0.25">
      <c r="A1568">
        <v>3241</v>
      </c>
      <c r="B1568" t="s">
        <v>7799</v>
      </c>
      <c r="C1568" t="s">
        <v>7798</v>
      </c>
      <c r="D1568" t="s">
        <v>33562</v>
      </c>
    </row>
    <row r="1569" spans="1:4" x14ac:dyDescent="0.25">
      <c r="A1569">
        <v>3240</v>
      </c>
      <c r="B1569" t="s">
        <v>7691</v>
      </c>
      <c r="C1569" t="s">
        <v>7690</v>
      </c>
      <c r="D1569" t="s">
        <v>33562</v>
      </c>
    </row>
    <row r="1570" spans="1:4" x14ac:dyDescent="0.25">
      <c r="A1570">
        <v>3239</v>
      </c>
      <c r="B1570" t="s">
        <v>7659</v>
      </c>
      <c r="C1570" t="s">
        <v>7658</v>
      </c>
      <c r="D1570" t="s">
        <v>33562</v>
      </c>
    </row>
    <row r="1571" spans="1:4" x14ac:dyDescent="0.25">
      <c r="A1571">
        <v>3238</v>
      </c>
      <c r="B1571" t="s">
        <v>7641</v>
      </c>
      <c r="C1571" t="s">
        <v>7640</v>
      </c>
      <c r="D1571" t="s">
        <v>33562</v>
      </c>
    </row>
    <row r="1572" spans="1:4" x14ac:dyDescent="0.25">
      <c r="A1572">
        <v>3237</v>
      </c>
      <c r="B1572" t="s">
        <v>7613</v>
      </c>
      <c r="C1572" t="s">
        <v>7612</v>
      </c>
      <c r="D1572" t="s">
        <v>33562</v>
      </c>
    </row>
    <row r="1573" spans="1:4" x14ac:dyDescent="0.25">
      <c r="A1573">
        <v>3236</v>
      </c>
      <c r="B1573" t="s">
        <v>7591</v>
      </c>
      <c r="C1573" t="s">
        <v>7590</v>
      </c>
      <c r="D1573" t="s">
        <v>33562</v>
      </c>
    </row>
    <row r="1574" spans="1:4" x14ac:dyDescent="0.25">
      <c r="A1574">
        <v>3235</v>
      </c>
      <c r="B1574" t="s">
        <v>7575</v>
      </c>
      <c r="C1574" t="s">
        <v>7574</v>
      </c>
      <c r="D1574" t="s">
        <v>33562</v>
      </c>
    </row>
    <row r="1575" spans="1:4" x14ac:dyDescent="0.25">
      <c r="A1575">
        <v>3232</v>
      </c>
      <c r="B1575" t="s">
        <v>6846</v>
      </c>
      <c r="C1575" t="s">
        <v>6845</v>
      </c>
      <c r="D1575" t="s">
        <v>33562</v>
      </c>
    </row>
    <row r="1576" spans="1:4" x14ac:dyDescent="0.25">
      <c r="A1576">
        <v>3231</v>
      </c>
      <c r="B1576" t="s">
        <v>6840</v>
      </c>
      <c r="C1576" t="s">
        <v>6839</v>
      </c>
      <c r="D1576" t="s">
        <v>33562</v>
      </c>
    </row>
    <row r="1577" spans="1:4" x14ac:dyDescent="0.25">
      <c r="A1577">
        <v>3230</v>
      </c>
      <c r="B1577" t="s">
        <v>6838</v>
      </c>
      <c r="C1577" t="s">
        <v>6837</v>
      </c>
      <c r="D1577" t="s">
        <v>33562</v>
      </c>
    </row>
    <row r="1578" spans="1:4" x14ac:dyDescent="0.25">
      <c r="A1578">
        <v>3229</v>
      </c>
      <c r="B1578" t="s">
        <v>4203</v>
      </c>
      <c r="C1578" t="s">
        <v>4202</v>
      </c>
      <c r="D1578" t="s">
        <v>33562</v>
      </c>
    </row>
    <row r="1579" spans="1:4" x14ac:dyDescent="0.25">
      <c r="A1579">
        <v>3228</v>
      </c>
      <c r="B1579" t="s">
        <v>6722</v>
      </c>
      <c r="C1579" t="s">
        <v>6721</v>
      </c>
      <c r="D1579" t="s">
        <v>33562</v>
      </c>
    </row>
    <row r="1580" spans="1:4" x14ac:dyDescent="0.25">
      <c r="A1580">
        <v>3227</v>
      </c>
      <c r="B1580" t="s">
        <v>6682</v>
      </c>
      <c r="C1580" t="s">
        <v>6681</v>
      </c>
      <c r="D1580" t="s">
        <v>33562</v>
      </c>
    </row>
    <row r="1581" spans="1:4" x14ac:dyDescent="0.25">
      <c r="A1581">
        <v>3226</v>
      </c>
      <c r="B1581" t="s">
        <v>6363</v>
      </c>
      <c r="C1581" t="s">
        <v>6362</v>
      </c>
      <c r="D1581" t="s">
        <v>33562</v>
      </c>
    </row>
    <row r="1582" spans="1:4" x14ac:dyDescent="0.25">
      <c r="A1582">
        <v>3225</v>
      </c>
      <c r="B1582" t="s">
        <v>6343</v>
      </c>
      <c r="C1582" t="s">
        <v>6342</v>
      </c>
      <c r="D1582" t="s">
        <v>33562</v>
      </c>
    </row>
    <row r="1583" spans="1:4" x14ac:dyDescent="0.25">
      <c r="A1583">
        <v>3224</v>
      </c>
      <c r="B1583" t="s">
        <v>6331</v>
      </c>
      <c r="C1583" t="s">
        <v>6330</v>
      </c>
      <c r="D1583" t="s">
        <v>33562</v>
      </c>
    </row>
    <row r="1584" spans="1:4" x14ac:dyDescent="0.25">
      <c r="A1584">
        <v>3223</v>
      </c>
      <c r="B1584" t="s">
        <v>6293</v>
      </c>
      <c r="C1584" t="s">
        <v>6292</v>
      </c>
      <c r="D1584" t="s">
        <v>33562</v>
      </c>
    </row>
    <row r="1585" spans="1:4" x14ac:dyDescent="0.25">
      <c r="A1585">
        <v>3222</v>
      </c>
      <c r="B1585" t="s">
        <v>6281</v>
      </c>
      <c r="C1585" t="s">
        <v>6280</v>
      </c>
      <c r="D1585" t="s">
        <v>33562</v>
      </c>
    </row>
    <row r="1586" spans="1:4" x14ac:dyDescent="0.25">
      <c r="A1586">
        <v>3221</v>
      </c>
      <c r="B1586" t="s">
        <v>6272</v>
      </c>
      <c r="C1586" t="s">
        <v>6271</v>
      </c>
      <c r="D1586" t="s">
        <v>33562</v>
      </c>
    </row>
    <row r="1587" spans="1:4" x14ac:dyDescent="0.25">
      <c r="A1587">
        <v>3220</v>
      </c>
      <c r="B1587" t="s">
        <v>6256</v>
      </c>
      <c r="C1587" t="s">
        <v>6255</v>
      </c>
      <c r="D1587" t="s">
        <v>33562</v>
      </c>
    </row>
    <row r="1588" spans="1:4" x14ac:dyDescent="0.25">
      <c r="A1588">
        <v>3219</v>
      </c>
      <c r="B1588" t="s">
        <v>4127</v>
      </c>
      <c r="C1588" t="s">
        <v>4126</v>
      </c>
      <c r="D1588" t="s">
        <v>33562</v>
      </c>
    </row>
    <row r="1589" spans="1:4" x14ac:dyDescent="0.25">
      <c r="A1589">
        <v>3218</v>
      </c>
      <c r="B1589" t="s">
        <v>6145</v>
      </c>
      <c r="C1589" t="s">
        <v>6144</v>
      </c>
      <c r="D1589" t="s">
        <v>33562</v>
      </c>
    </row>
    <row r="1590" spans="1:4" x14ac:dyDescent="0.25">
      <c r="A1590">
        <v>3217</v>
      </c>
      <c r="B1590" t="s">
        <v>6129</v>
      </c>
      <c r="C1590" t="s">
        <v>6128</v>
      </c>
      <c r="D1590" t="s">
        <v>33562</v>
      </c>
    </row>
    <row r="1591" spans="1:4" x14ac:dyDescent="0.25">
      <c r="A1591">
        <v>3216</v>
      </c>
      <c r="B1591" t="s">
        <v>6073</v>
      </c>
      <c r="C1591" t="s">
        <v>6072</v>
      </c>
      <c r="D1591" t="s">
        <v>33562</v>
      </c>
    </row>
    <row r="1592" spans="1:4" x14ac:dyDescent="0.25">
      <c r="A1592">
        <v>3215</v>
      </c>
      <c r="B1592" t="s">
        <v>5860</v>
      </c>
      <c r="C1592" t="s">
        <v>5859</v>
      </c>
      <c r="D1592" t="s">
        <v>33562</v>
      </c>
    </row>
    <row r="1593" spans="1:4" x14ac:dyDescent="0.25">
      <c r="A1593">
        <v>3214</v>
      </c>
      <c r="B1593" t="s">
        <v>5828</v>
      </c>
      <c r="C1593" t="s">
        <v>5827</v>
      </c>
      <c r="D1593" t="s">
        <v>33562</v>
      </c>
    </row>
    <row r="1594" spans="1:4" x14ac:dyDescent="0.25">
      <c r="A1594">
        <v>3213</v>
      </c>
      <c r="B1594" t="s">
        <v>5743</v>
      </c>
      <c r="C1594" t="s">
        <v>5742</v>
      </c>
      <c r="D1594" t="s">
        <v>33562</v>
      </c>
    </row>
    <row r="1595" spans="1:4" x14ac:dyDescent="0.25">
      <c r="A1595">
        <v>3212</v>
      </c>
      <c r="B1595" t="s">
        <v>33566</v>
      </c>
      <c r="C1595" t="s">
        <v>5687</v>
      </c>
      <c r="D1595" t="s">
        <v>33562</v>
      </c>
    </row>
    <row r="1596" spans="1:4" x14ac:dyDescent="0.25">
      <c r="A1596">
        <v>3211</v>
      </c>
      <c r="B1596" t="s">
        <v>5463</v>
      </c>
      <c r="C1596" t="s">
        <v>33567</v>
      </c>
      <c r="D1596" t="s">
        <v>33185</v>
      </c>
    </row>
    <row r="1597" spans="1:4" x14ac:dyDescent="0.25">
      <c r="A1597">
        <v>3210</v>
      </c>
      <c r="B1597" t="s">
        <v>5429</v>
      </c>
      <c r="C1597" t="s">
        <v>33568</v>
      </c>
      <c r="D1597" t="s">
        <v>33562</v>
      </c>
    </row>
    <row r="1598" spans="1:4" x14ac:dyDescent="0.25">
      <c r="A1598">
        <v>3209</v>
      </c>
      <c r="B1598" t="s">
        <v>5427</v>
      </c>
      <c r="C1598" t="s">
        <v>5426</v>
      </c>
      <c r="D1598" t="s">
        <v>33562</v>
      </c>
    </row>
    <row r="1599" spans="1:4" x14ac:dyDescent="0.25">
      <c r="A1599">
        <v>3208</v>
      </c>
      <c r="B1599" t="s">
        <v>33569</v>
      </c>
      <c r="C1599" t="s">
        <v>33570</v>
      </c>
      <c r="D1599" t="s">
        <v>33562</v>
      </c>
    </row>
    <row r="1600" spans="1:4" x14ac:dyDescent="0.25">
      <c r="A1600">
        <v>3207</v>
      </c>
      <c r="B1600" t="s">
        <v>5379</v>
      </c>
      <c r="C1600" t="s">
        <v>5378</v>
      </c>
      <c r="D1600" t="s">
        <v>33562</v>
      </c>
    </row>
    <row r="1601" spans="1:4" x14ac:dyDescent="0.25">
      <c r="A1601">
        <v>3206</v>
      </c>
      <c r="B1601" t="s">
        <v>5367</v>
      </c>
      <c r="C1601" t="s">
        <v>5366</v>
      </c>
      <c r="D1601" t="s">
        <v>33562</v>
      </c>
    </row>
    <row r="1602" spans="1:4" x14ac:dyDescent="0.25">
      <c r="A1602">
        <v>3205</v>
      </c>
      <c r="B1602" t="s">
        <v>5349</v>
      </c>
      <c r="C1602" t="s">
        <v>5348</v>
      </c>
      <c r="D1602" t="s">
        <v>33562</v>
      </c>
    </row>
    <row r="1603" spans="1:4" x14ac:dyDescent="0.25">
      <c r="A1603">
        <v>3204</v>
      </c>
      <c r="B1603" t="s">
        <v>5347</v>
      </c>
      <c r="C1603" t="s">
        <v>5346</v>
      </c>
      <c r="D1603" t="s">
        <v>33562</v>
      </c>
    </row>
    <row r="1604" spans="1:4" x14ac:dyDescent="0.25">
      <c r="A1604">
        <v>3203</v>
      </c>
      <c r="B1604" t="s">
        <v>5325</v>
      </c>
      <c r="C1604" t="s">
        <v>5324</v>
      </c>
      <c r="D1604" t="s">
        <v>33562</v>
      </c>
    </row>
    <row r="1605" spans="1:4" x14ac:dyDescent="0.25">
      <c r="A1605">
        <v>3202</v>
      </c>
      <c r="B1605" t="s">
        <v>5321</v>
      </c>
      <c r="C1605" t="s">
        <v>5320</v>
      </c>
      <c r="D1605" t="s">
        <v>33562</v>
      </c>
    </row>
    <row r="1606" spans="1:4" x14ac:dyDescent="0.25">
      <c r="A1606">
        <v>3201</v>
      </c>
      <c r="B1606" t="s">
        <v>5303</v>
      </c>
      <c r="C1606" t="s">
        <v>5302</v>
      </c>
      <c r="D1606" t="s">
        <v>33562</v>
      </c>
    </row>
    <row r="1607" spans="1:4" x14ac:dyDescent="0.25">
      <c r="A1607">
        <v>3200</v>
      </c>
      <c r="B1607" t="s">
        <v>5277</v>
      </c>
      <c r="C1607" t="s">
        <v>5276</v>
      </c>
      <c r="D1607" t="s">
        <v>33562</v>
      </c>
    </row>
    <row r="1608" spans="1:4" x14ac:dyDescent="0.25">
      <c r="A1608">
        <v>3199</v>
      </c>
      <c r="B1608" t="s">
        <v>5273</v>
      </c>
      <c r="C1608" t="s">
        <v>5272</v>
      </c>
      <c r="D1608" t="s">
        <v>33562</v>
      </c>
    </row>
    <row r="1609" spans="1:4" x14ac:dyDescent="0.25">
      <c r="A1609">
        <v>3198</v>
      </c>
      <c r="B1609" t="s">
        <v>5249</v>
      </c>
      <c r="C1609" t="s">
        <v>5248</v>
      </c>
      <c r="D1609" t="s">
        <v>33562</v>
      </c>
    </row>
    <row r="1610" spans="1:4" x14ac:dyDescent="0.25">
      <c r="A1610">
        <v>3197</v>
      </c>
      <c r="B1610" t="s">
        <v>5247</v>
      </c>
      <c r="C1610" t="s">
        <v>5246</v>
      </c>
      <c r="D1610" t="s">
        <v>33562</v>
      </c>
    </row>
    <row r="1611" spans="1:4" x14ac:dyDescent="0.25">
      <c r="A1611">
        <v>3196</v>
      </c>
      <c r="B1611" t="s">
        <v>33571</v>
      </c>
      <c r="C1611" t="s">
        <v>33572</v>
      </c>
      <c r="D1611" t="s">
        <v>33562</v>
      </c>
    </row>
    <row r="1612" spans="1:4" x14ac:dyDescent="0.25">
      <c r="A1612">
        <v>3195</v>
      </c>
      <c r="B1612" t="s">
        <v>5234</v>
      </c>
      <c r="C1612" t="s">
        <v>5233</v>
      </c>
      <c r="D1612" t="s">
        <v>33562</v>
      </c>
    </row>
    <row r="1613" spans="1:4" x14ac:dyDescent="0.25">
      <c r="A1613">
        <v>3194</v>
      </c>
      <c r="B1613" t="s">
        <v>5222</v>
      </c>
      <c r="C1613" t="s">
        <v>5221</v>
      </c>
      <c r="D1613" t="s">
        <v>33562</v>
      </c>
    </row>
    <row r="1614" spans="1:4" x14ac:dyDescent="0.25">
      <c r="A1614">
        <v>3193</v>
      </c>
      <c r="B1614" t="s">
        <v>5158</v>
      </c>
      <c r="C1614" t="s">
        <v>5157</v>
      </c>
      <c r="D1614" t="s">
        <v>33562</v>
      </c>
    </row>
    <row r="1615" spans="1:4" x14ac:dyDescent="0.25">
      <c r="A1615">
        <v>3192</v>
      </c>
      <c r="B1615" t="s">
        <v>5114</v>
      </c>
      <c r="C1615" t="s">
        <v>5113</v>
      </c>
      <c r="D1615" t="s">
        <v>33562</v>
      </c>
    </row>
    <row r="1616" spans="1:4" x14ac:dyDescent="0.25">
      <c r="A1616">
        <v>3191</v>
      </c>
      <c r="B1616" t="s">
        <v>5054</v>
      </c>
      <c r="C1616" t="s">
        <v>5053</v>
      </c>
      <c r="D1616" t="s">
        <v>33562</v>
      </c>
    </row>
    <row r="1617" spans="1:4" x14ac:dyDescent="0.25">
      <c r="A1617">
        <v>3190</v>
      </c>
      <c r="B1617" t="s">
        <v>5048</v>
      </c>
      <c r="C1617" t="s">
        <v>5047</v>
      </c>
      <c r="D1617" t="s">
        <v>33562</v>
      </c>
    </row>
    <row r="1618" spans="1:4" x14ac:dyDescent="0.25">
      <c r="A1618">
        <v>3189</v>
      </c>
      <c r="B1618" t="s">
        <v>33573</v>
      </c>
      <c r="C1618" t="s">
        <v>33574</v>
      </c>
      <c r="D1618" t="s">
        <v>33562</v>
      </c>
    </row>
    <row r="1619" spans="1:4" x14ac:dyDescent="0.25">
      <c r="A1619">
        <v>3188</v>
      </c>
      <c r="B1619" t="s">
        <v>4992</v>
      </c>
      <c r="C1619" t="s">
        <v>4991</v>
      </c>
      <c r="D1619" t="s">
        <v>33562</v>
      </c>
    </row>
    <row r="1620" spans="1:4" x14ac:dyDescent="0.25">
      <c r="A1620">
        <v>3187</v>
      </c>
      <c r="B1620" t="s">
        <v>4917</v>
      </c>
      <c r="C1620" t="s">
        <v>4916</v>
      </c>
      <c r="D1620" t="s">
        <v>33562</v>
      </c>
    </row>
    <row r="1621" spans="1:4" x14ac:dyDescent="0.25">
      <c r="A1621">
        <v>3186</v>
      </c>
      <c r="B1621" t="s">
        <v>4860</v>
      </c>
      <c r="C1621" t="s">
        <v>4859</v>
      </c>
      <c r="D1621" t="s">
        <v>33562</v>
      </c>
    </row>
    <row r="1622" spans="1:4" x14ac:dyDescent="0.25">
      <c r="A1622">
        <v>3185</v>
      </c>
      <c r="B1622" t="s">
        <v>33575</v>
      </c>
      <c r="C1622" t="s">
        <v>4833</v>
      </c>
      <c r="D1622" t="s">
        <v>33562</v>
      </c>
    </row>
    <row r="1623" spans="1:4" x14ac:dyDescent="0.25">
      <c r="A1623">
        <v>3184</v>
      </c>
      <c r="B1623" t="s">
        <v>4802</v>
      </c>
      <c r="C1623" t="s">
        <v>4801</v>
      </c>
      <c r="D1623" t="s">
        <v>33562</v>
      </c>
    </row>
    <row r="1624" spans="1:4" x14ac:dyDescent="0.25">
      <c r="A1624">
        <v>3183</v>
      </c>
      <c r="B1624" t="s">
        <v>33576</v>
      </c>
      <c r="C1624" t="s">
        <v>33577</v>
      </c>
      <c r="D1624" t="s">
        <v>33562</v>
      </c>
    </row>
    <row r="1625" spans="1:4" x14ac:dyDescent="0.25">
      <c r="A1625">
        <v>3182</v>
      </c>
      <c r="B1625" t="s">
        <v>4735</v>
      </c>
      <c r="C1625" t="s">
        <v>4734</v>
      </c>
      <c r="D1625" t="s">
        <v>33562</v>
      </c>
    </row>
    <row r="1626" spans="1:4" x14ac:dyDescent="0.25">
      <c r="A1626">
        <v>3181</v>
      </c>
      <c r="B1626" t="s">
        <v>4749</v>
      </c>
      <c r="C1626" t="s">
        <v>4748</v>
      </c>
      <c r="D1626" t="s">
        <v>33562</v>
      </c>
    </row>
    <row r="1627" spans="1:4" x14ac:dyDescent="0.25">
      <c r="A1627">
        <v>3180</v>
      </c>
      <c r="B1627" t="s">
        <v>4715</v>
      </c>
      <c r="C1627" t="s">
        <v>4714</v>
      </c>
      <c r="D1627" t="s">
        <v>33562</v>
      </c>
    </row>
    <row r="1628" spans="1:4" x14ac:dyDescent="0.25">
      <c r="A1628">
        <v>3179</v>
      </c>
      <c r="B1628" t="s">
        <v>4611</v>
      </c>
      <c r="C1628" t="s">
        <v>4610</v>
      </c>
      <c r="D1628" t="s">
        <v>33562</v>
      </c>
    </row>
    <row r="1629" spans="1:4" x14ac:dyDescent="0.25">
      <c r="A1629">
        <v>3178</v>
      </c>
      <c r="B1629" t="s">
        <v>4605</v>
      </c>
      <c r="C1629" t="s">
        <v>4604</v>
      </c>
      <c r="D1629" t="s">
        <v>33562</v>
      </c>
    </row>
    <row r="1630" spans="1:4" x14ac:dyDescent="0.25">
      <c r="A1630">
        <v>3177</v>
      </c>
      <c r="B1630" t="s">
        <v>4603</v>
      </c>
      <c r="C1630" t="s">
        <v>4602</v>
      </c>
      <c r="D1630" t="s">
        <v>33562</v>
      </c>
    </row>
    <row r="1631" spans="1:4" x14ac:dyDescent="0.25">
      <c r="A1631">
        <v>3176</v>
      </c>
      <c r="B1631" t="s">
        <v>4601</v>
      </c>
      <c r="C1631" t="s">
        <v>4600</v>
      </c>
      <c r="D1631" t="s">
        <v>33562</v>
      </c>
    </row>
    <row r="1632" spans="1:4" x14ac:dyDescent="0.25">
      <c r="A1632">
        <v>3175</v>
      </c>
      <c r="B1632" t="s">
        <v>3943</v>
      </c>
      <c r="C1632" t="s">
        <v>3942</v>
      </c>
      <c r="D1632" t="s">
        <v>33562</v>
      </c>
    </row>
    <row r="1633" spans="1:4" x14ac:dyDescent="0.25">
      <c r="A1633">
        <v>3174</v>
      </c>
      <c r="B1633" t="s">
        <v>3809</v>
      </c>
      <c r="C1633" t="s">
        <v>3808</v>
      </c>
      <c r="D1633" t="s">
        <v>33562</v>
      </c>
    </row>
    <row r="1634" spans="1:4" x14ac:dyDescent="0.25">
      <c r="A1634">
        <v>3173</v>
      </c>
      <c r="B1634" t="s">
        <v>3781</v>
      </c>
      <c r="C1634" t="s">
        <v>3780</v>
      </c>
      <c r="D1634" t="s">
        <v>33562</v>
      </c>
    </row>
    <row r="1635" spans="1:4" x14ac:dyDescent="0.25">
      <c r="A1635">
        <v>3172</v>
      </c>
      <c r="B1635" t="s">
        <v>15488</v>
      </c>
      <c r="C1635" t="s">
        <v>3696</v>
      </c>
      <c r="D1635" t="s">
        <v>33562</v>
      </c>
    </row>
    <row r="1636" spans="1:4" x14ac:dyDescent="0.25">
      <c r="A1636">
        <v>3171</v>
      </c>
      <c r="B1636" t="s">
        <v>1667</v>
      </c>
      <c r="C1636" t="s">
        <v>1666</v>
      </c>
      <c r="D1636" t="s">
        <v>33562</v>
      </c>
    </row>
    <row r="1637" spans="1:4" x14ac:dyDescent="0.25">
      <c r="A1637">
        <v>3170</v>
      </c>
      <c r="B1637" t="s">
        <v>3611</v>
      </c>
      <c r="C1637" t="s">
        <v>3610</v>
      </c>
      <c r="D1637" t="s">
        <v>33562</v>
      </c>
    </row>
    <row r="1638" spans="1:4" x14ac:dyDescent="0.25">
      <c r="A1638">
        <v>3169</v>
      </c>
      <c r="B1638" t="s">
        <v>3609</v>
      </c>
      <c r="C1638" t="s">
        <v>3608</v>
      </c>
      <c r="D1638" t="s">
        <v>33562</v>
      </c>
    </row>
    <row r="1639" spans="1:4" x14ac:dyDescent="0.25">
      <c r="A1639">
        <v>3168</v>
      </c>
      <c r="B1639" t="s">
        <v>3577</v>
      </c>
      <c r="C1639" t="s">
        <v>3576</v>
      </c>
      <c r="D1639" t="s">
        <v>33562</v>
      </c>
    </row>
    <row r="1640" spans="1:4" x14ac:dyDescent="0.25">
      <c r="A1640">
        <v>3167</v>
      </c>
      <c r="B1640" t="s">
        <v>3559</v>
      </c>
      <c r="C1640" t="s">
        <v>3558</v>
      </c>
      <c r="D1640" t="s">
        <v>33562</v>
      </c>
    </row>
    <row r="1641" spans="1:4" x14ac:dyDescent="0.25">
      <c r="A1641">
        <v>3166</v>
      </c>
      <c r="B1641" t="s">
        <v>5777</v>
      </c>
      <c r="C1641" t="s">
        <v>5776</v>
      </c>
      <c r="D1641" t="s">
        <v>33562</v>
      </c>
    </row>
    <row r="1642" spans="1:4" x14ac:dyDescent="0.25">
      <c r="A1642">
        <v>3165</v>
      </c>
      <c r="B1642" t="s">
        <v>33578</v>
      </c>
      <c r="C1642" t="s">
        <v>33579</v>
      </c>
      <c r="D1642" t="s">
        <v>33562</v>
      </c>
    </row>
    <row r="1643" spans="1:4" x14ac:dyDescent="0.25">
      <c r="A1643">
        <v>3164</v>
      </c>
      <c r="B1643" t="s">
        <v>15495</v>
      </c>
      <c r="C1643" t="s">
        <v>33580</v>
      </c>
      <c r="D1643" t="s">
        <v>33562</v>
      </c>
    </row>
    <row r="1644" spans="1:4" x14ac:dyDescent="0.25">
      <c r="A1644">
        <v>3163</v>
      </c>
      <c r="B1644" t="s">
        <v>3203</v>
      </c>
      <c r="C1644" t="s">
        <v>3202</v>
      </c>
      <c r="D1644" t="s">
        <v>33562</v>
      </c>
    </row>
    <row r="1645" spans="1:4" x14ac:dyDescent="0.25">
      <c r="A1645">
        <v>3162</v>
      </c>
      <c r="B1645" t="s">
        <v>3189</v>
      </c>
      <c r="C1645" t="s">
        <v>3188</v>
      </c>
      <c r="D1645" t="s">
        <v>33562</v>
      </c>
    </row>
    <row r="1646" spans="1:4" x14ac:dyDescent="0.25">
      <c r="A1646">
        <v>3161</v>
      </c>
      <c r="B1646" t="s">
        <v>3167</v>
      </c>
      <c r="C1646" t="s">
        <v>3166</v>
      </c>
      <c r="D1646" t="s">
        <v>33562</v>
      </c>
    </row>
    <row r="1647" spans="1:4" x14ac:dyDescent="0.25">
      <c r="A1647">
        <v>3160</v>
      </c>
      <c r="B1647" t="s">
        <v>3177</v>
      </c>
      <c r="C1647" t="s">
        <v>3176</v>
      </c>
      <c r="D1647" t="s">
        <v>33562</v>
      </c>
    </row>
    <row r="1648" spans="1:4" x14ac:dyDescent="0.25">
      <c r="A1648">
        <v>3159</v>
      </c>
      <c r="B1648" t="s">
        <v>3173</v>
      </c>
      <c r="C1648" t="s">
        <v>3172</v>
      </c>
      <c r="D1648" t="s">
        <v>33562</v>
      </c>
    </row>
    <row r="1649" spans="1:4" x14ac:dyDescent="0.25">
      <c r="A1649">
        <v>3158</v>
      </c>
      <c r="B1649" t="s">
        <v>3135</v>
      </c>
      <c r="C1649" t="s">
        <v>3134</v>
      </c>
      <c r="D1649" t="s">
        <v>33562</v>
      </c>
    </row>
    <row r="1650" spans="1:4" x14ac:dyDescent="0.25">
      <c r="A1650">
        <v>3157</v>
      </c>
      <c r="B1650" t="s">
        <v>2586</v>
      </c>
      <c r="C1650" t="s">
        <v>2585</v>
      </c>
      <c r="D1650" t="s">
        <v>33562</v>
      </c>
    </row>
    <row r="1651" spans="1:4" x14ac:dyDescent="0.25">
      <c r="A1651">
        <v>3156</v>
      </c>
      <c r="B1651" t="s">
        <v>2911</v>
      </c>
      <c r="C1651" t="s">
        <v>2910</v>
      </c>
      <c r="D1651" t="s">
        <v>33562</v>
      </c>
    </row>
    <row r="1652" spans="1:4" x14ac:dyDescent="0.25">
      <c r="A1652">
        <v>3155</v>
      </c>
      <c r="B1652" t="s">
        <v>2843</v>
      </c>
      <c r="C1652" t="s">
        <v>33581</v>
      </c>
      <c r="D1652" t="s">
        <v>33562</v>
      </c>
    </row>
    <row r="1653" spans="1:4" x14ac:dyDescent="0.25">
      <c r="A1653">
        <v>3154</v>
      </c>
      <c r="B1653" t="s">
        <v>2847</v>
      </c>
      <c r="C1653" t="s">
        <v>2846</v>
      </c>
      <c r="D1653" t="s">
        <v>33562</v>
      </c>
    </row>
    <row r="1654" spans="1:4" x14ac:dyDescent="0.25">
      <c r="A1654">
        <v>3153</v>
      </c>
      <c r="B1654" t="s">
        <v>2783</v>
      </c>
      <c r="C1654" t="s">
        <v>2782</v>
      </c>
      <c r="D1654" t="s">
        <v>33562</v>
      </c>
    </row>
    <row r="1655" spans="1:4" x14ac:dyDescent="0.25">
      <c r="A1655">
        <v>3152</v>
      </c>
      <c r="B1655" t="s">
        <v>2769</v>
      </c>
      <c r="C1655" t="s">
        <v>2768</v>
      </c>
      <c r="D1655" t="s">
        <v>33562</v>
      </c>
    </row>
    <row r="1656" spans="1:4" x14ac:dyDescent="0.25">
      <c r="A1656">
        <v>3151</v>
      </c>
      <c r="B1656" t="s">
        <v>290</v>
      </c>
      <c r="C1656" t="s">
        <v>2749</v>
      </c>
      <c r="D1656" t="s">
        <v>33562</v>
      </c>
    </row>
    <row r="1657" spans="1:4" x14ac:dyDescent="0.25">
      <c r="A1657">
        <v>3150</v>
      </c>
      <c r="B1657" t="s">
        <v>33582</v>
      </c>
      <c r="C1657" t="s">
        <v>2672</v>
      </c>
      <c r="D1657" t="s">
        <v>33562</v>
      </c>
    </row>
    <row r="1658" spans="1:4" x14ac:dyDescent="0.25">
      <c r="A1658">
        <v>3149</v>
      </c>
      <c r="B1658" t="s">
        <v>2673</v>
      </c>
      <c r="C1658" t="s">
        <v>2900</v>
      </c>
      <c r="D1658" t="s">
        <v>33562</v>
      </c>
    </row>
    <row r="1659" spans="1:4" x14ac:dyDescent="0.25">
      <c r="A1659">
        <v>3148</v>
      </c>
      <c r="B1659" t="s">
        <v>2653</v>
      </c>
      <c r="C1659" t="s">
        <v>2652</v>
      </c>
      <c r="D1659" t="s">
        <v>33562</v>
      </c>
    </row>
    <row r="1660" spans="1:4" x14ac:dyDescent="0.25">
      <c r="A1660">
        <v>3147</v>
      </c>
      <c r="B1660" t="s">
        <v>2609</v>
      </c>
      <c r="C1660" t="s">
        <v>2608</v>
      </c>
      <c r="D1660" t="s">
        <v>33562</v>
      </c>
    </row>
    <row r="1661" spans="1:4" x14ac:dyDescent="0.25">
      <c r="A1661">
        <v>3146</v>
      </c>
      <c r="B1661" t="s">
        <v>2445</v>
      </c>
      <c r="C1661" t="s">
        <v>33583</v>
      </c>
      <c r="D1661" t="s">
        <v>33562</v>
      </c>
    </row>
    <row r="1662" spans="1:4" x14ac:dyDescent="0.25">
      <c r="A1662">
        <v>3145</v>
      </c>
      <c r="B1662" t="s">
        <v>2409</v>
      </c>
      <c r="C1662" t="s">
        <v>2408</v>
      </c>
      <c r="D1662" t="s">
        <v>33562</v>
      </c>
    </row>
    <row r="1663" spans="1:4" x14ac:dyDescent="0.25">
      <c r="A1663">
        <v>3144</v>
      </c>
      <c r="B1663" t="s">
        <v>2387</v>
      </c>
      <c r="C1663" t="s">
        <v>2386</v>
      </c>
      <c r="D1663" t="s">
        <v>33562</v>
      </c>
    </row>
    <row r="1664" spans="1:4" x14ac:dyDescent="0.25">
      <c r="A1664">
        <v>3143</v>
      </c>
      <c r="B1664" t="s">
        <v>2361</v>
      </c>
      <c r="C1664" t="s">
        <v>2360</v>
      </c>
      <c r="D1664" t="s">
        <v>33562</v>
      </c>
    </row>
    <row r="1665" spans="1:4" x14ac:dyDescent="0.25">
      <c r="A1665">
        <v>3142</v>
      </c>
      <c r="B1665" t="s">
        <v>2357</v>
      </c>
      <c r="C1665" t="s">
        <v>2356</v>
      </c>
      <c r="D1665" t="s">
        <v>33562</v>
      </c>
    </row>
    <row r="1666" spans="1:4" x14ac:dyDescent="0.25">
      <c r="A1666">
        <v>3141</v>
      </c>
      <c r="B1666" t="s">
        <v>2326</v>
      </c>
      <c r="C1666" t="s">
        <v>2325</v>
      </c>
      <c r="D1666" t="s">
        <v>33562</v>
      </c>
    </row>
    <row r="1667" spans="1:4" x14ac:dyDescent="0.25">
      <c r="A1667">
        <v>3140</v>
      </c>
      <c r="B1667" t="s">
        <v>2296</v>
      </c>
      <c r="C1667" t="s">
        <v>2295</v>
      </c>
      <c r="D1667" t="s">
        <v>33562</v>
      </c>
    </row>
    <row r="1668" spans="1:4" x14ac:dyDescent="0.25">
      <c r="A1668">
        <v>3139</v>
      </c>
      <c r="B1668" t="s">
        <v>2255</v>
      </c>
      <c r="C1668" t="s">
        <v>33584</v>
      </c>
      <c r="D1668" t="s">
        <v>33562</v>
      </c>
    </row>
    <row r="1669" spans="1:4" x14ac:dyDescent="0.25">
      <c r="A1669">
        <v>3138</v>
      </c>
      <c r="B1669" t="s">
        <v>2233</v>
      </c>
      <c r="C1669" t="s">
        <v>2232</v>
      </c>
      <c r="D1669" t="s">
        <v>33562</v>
      </c>
    </row>
    <row r="1670" spans="1:4" x14ac:dyDescent="0.25">
      <c r="A1670">
        <v>3137</v>
      </c>
      <c r="B1670" t="s">
        <v>2229</v>
      </c>
      <c r="C1670" t="s">
        <v>2228</v>
      </c>
      <c r="D1670" t="s">
        <v>33562</v>
      </c>
    </row>
    <row r="1671" spans="1:4" x14ac:dyDescent="0.25">
      <c r="A1671">
        <v>3136</v>
      </c>
      <c r="B1671" t="s">
        <v>2111</v>
      </c>
      <c r="C1671" t="s">
        <v>2110</v>
      </c>
      <c r="D1671" t="s">
        <v>33562</v>
      </c>
    </row>
    <row r="1672" spans="1:4" x14ac:dyDescent="0.25">
      <c r="A1672">
        <v>3135</v>
      </c>
      <c r="B1672" t="s">
        <v>1973</v>
      </c>
      <c r="C1672" t="s">
        <v>1972</v>
      </c>
      <c r="D1672" t="s">
        <v>33562</v>
      </c>
    </row>
    <row r="1673" spans="1:4" x14ac:dyDescent="0.25">
      <c r="A1673">
        <v>3134</v>
      </c>
      <c r="B1673" t="s">
        <v>4091</v>
      </c>
      <c r="C1673" t="s">
        <v>4090</v>
      </c>
      <c r="D1673" t="s">
        <v>33562</v>
      </c>
    </row>
    <row r="1674" spans="1:4" x14ac:dyDescent="0.25">
      <c r="A1674">
        <v>3133</v>
      </c>
      <c r="B1674" t="s">
        <v>4081</v>
      </c>
      <c r="C1674" t="s">
        <v>4080</v>
      </c>
      <c r="D1674" t="s">
        <v>33562</v>
      </c>
    </row>
    <row r="1675" spans="1:4" x14ac:dyDescent="0.25">
      <c r="A1675">
        <v>3132</v>
      </c>
      <c r="B1675" t="s">
        <v>4077</v>
      </c>
      <c r="C1675" t="s">
        <v>4076</v>
      </c>
      <c r="D1675" t="s">
        <v>33562</v>
      </c>
    </row>
    <row r="1676" spans="1:4" x14ac:dyDescent="0.25">
      <c r="A1676">
        <v>3131</v>
      </c>
      <c r="B1676" t="s">
        <v>7100</v>
      </c>
      <c r="C1676" t="s">
        <v>7099</v>
      </c>
      <c r="D1676" t="s">
        <v>33562</v>
      </c>
    </row>
    <row r="1677" spans="1:4" x14ac:dyDescent="0.25">
      <c r="A1677">
        <v>3130</v>
      </c>
      <c r="B1677" t="s">
        <v>1116</v>
      </c>
      <c r="C1677" t="s">
        <v>1115</v>
      </c>
      <c r="D1677" t="s">
        <v>33562</v>
      </c>
    </row>
    <row r="1678" spans="1:4" x14ac:dyDescent="0.25">
      <c r="A1678">
        <v>3129</v>
      </c>
      <c r="B1678" t="s">
        <v>1003</v>
      </c>
      <c r="C1678" t="s">
        <v>1002</v>
      </c>
      <c r="D1678" t="s">
        <v>33562</v>
      </c>
    </row>
    <row r="1679" spans="1:4" x14ac:dyDescent="0.25">
      <c r="A1679">
        <v>3128</v>
      </c>
      <c r="B1679" t="s">
        <v>932</v>
      </c>
      <c r="C1679" t="s">
        <v>931</v>
      </c>
      <c r="D1679" t="s">
        <v>33562</v>
      </c>
    </row>
    <row r="1680" spans="1:4" x14ac:dyDescent="0.25">
      <c r="A1680">
        <v>3127</v>
      </c>
      <c r="B1680" t="s">
        <v>556</v>
      </c>
      <c r="C1680" t="s">
        <v>555</v>
      </c>
      <c r="D1680" t="s">
        <v>33562</v>
      </c>
    </row>
    <row r="1681" spans="1:4" x14ac:dyDescent="0.25">
      <c r="A1681">
        <v>3126</v>
      </c>
      <c r="B1681" t="s">
        <v>423</v>
      </c>
      <c r="C1681" t="s">
        <v>422</v>
      </c>
      <c r="D1681" t="s">
        <v>33562</v>
      </c>
    </row>
    <row r="1682" spans="1:4" x14ac:dyDescent="0.25">
      <c r="A1682">
        <v>3125</v>
      </c>
      <c r="B1682" t="s">
        <v>340</v>
      </c>
      <c r="C1682" t="s">
        <v>33585</v>
      </c>
      <c r="D1682" t="s">
        <v>33562</v>
      </c>
    </row>
    <row r="1683" spans="1:4" x14ac:dyDescent="0.25">
      <c r="A1683">
        <v>3124</v>
      </c>
      <c r="B1683" t="s">
        <v>8141</v>
      </c>
      <c r="C1683" t="s">
        <v>8140</v>
      </c>
      <c r="D1683" t="s">
        <v>33586</v>
      </c>
    </row>
    <row r="1684" spans="1:4" x14ac:dyDescent="0.25">
      <c r="A1684">
        <v>3123</v>
      </c>
      <c r="B1684" t="s">
        <v>8118</v>
      </c>
      <c r="C1684" t="s">
        <v>33587</v>
      </c>
      <c r="D1684" t="s">
        <v>33586</v>
      </c>
    </row>
    <row r="1685" spans="1:4" x14ac:dyDescent="0.25">
      <c r="A1685">
        <v>3122</v>
      </c>
      <c r="B1685" t="s">
        <v>8118</v>
      </c>
      <c r="C1685" t="s">
        <v>8119</v>
      </c>
      <c r="D1685" t="s">
        <v>33586</v>
      </c>
    </row>
    <row r="1686" spans="1:4" x14ac:dyDescent="0.25">
      <c r="A1686">
        <v>3121</v>
      </c>
      <c r="B1686" t="s">
        <v>33588</v>
      </c>
      <c r="C1686" t="s">
        <v>33589</v>
      </c>
      <c r="D1686" t="s">
        <v>33586</v>
      </c>
    </row>
    <row r="1687" spans="1:4" x14ac:dyDescent="0.25">
      <c r="A1687">
        <v>3120</v>
      </c>
      <c r="B1687" t="s">
        <v>33588</v>
      </c>
      <c r="C1687" t="s">
        <v>33590</v>
      </c>
      <c r="D1687" t="s">
        <v>33586</v>
      </c>
    </row>
    <row r="1688" spans="1:4" x14ac:dyDescent="0.25">
      <c r="A1688">
        <v>3119</v>
      </c>
      <c r="B1688" t="s">
        <v>8110</v>
      </c>
      <c r="C1688" t="s">
        <v>33591</v>
      </c>
      <c r="D1688" t="s">
        <v>33586</v>
      </c>
    </row>
    <row r="1689" spans="1:4" x14ac:dyDescent="0.25">
      <c r="A1689">
        <v>3118</v>
      </c>
      <c r="B1689" t="s">
        <v>33592</v>
      </c>
      <c r="C1689" t="s">
        <v>33593</v>
      </c>
      <c r="D1689" t="s">
        <v>33586</v>
      </c>
    </row>
    <row r="1690" spans="1:4" x14ac:dyDescent="0.25">
      <c r="A1690">
        <v>3117</v>
      </c>
      <c r="B1690" t="s">
        <v>33594</v>
      </c>
      <c r="C1690" t="s">
        <v>33595</v>
      </c>
      <c r="D1690" t="s">
        <v>33586</v>
      </c>
    </row>
    <row r="1691" spans="1:4" x14ac:dyDescent="0.25">
      <c r="A1691">
        <v>3116</v>
      </c>
      <c r="B1691" t="s">
        <v>836</v>
      </c>
      <c r="C1691" t="s">
        <v>33596</v>
      </c>
      <c r="D1691" t="s">
        <v>33586</v>
      </c>
    </row>
    <row r="1692" spans="1:4" x14ac:dyDescent="0.25">
      <c r="A1692">
        <v>3115</v>
      </c>
      <c r="B1692" t="s">
        <v>836</v>
      </c>
      <c r="C1692" t="s">
        <v>33597</v>
      </c>
      <c r="D1692" t="s">
        <v>33586</v>
      </c>
    </row>
    <row r="1693" spans="1:4" x14ac:dyDescent="0.25">
      <c r="A1693">
        <v>3114</v>
      </c>
      <c r="B1693" t="s">
        <v>836</v>
      </c>
      <c r="C1693" t="s">
        <v>33598</v>
      </c>
      <c r="D1693" t="s">
        <v>33586</v>
      </c>
    </row>
    <row r="1694" spans="1:4" x14ac:dyDescent="0.25">
      <c r="A1694">
        <v>3113</v>
      </c>
      <c r="B1694" t="s">
        <v>8072</v>
      </c>
      <c r="C1694" t="s">
        <v>33599</v>
      </c>
      <c r="D1694" t="s">
        <v>33586</v>
      </c>
    </row>
    <row r="1695" spans="1:4" x14ac:dyDescent="0.25">
      <c r="A1695">
        <v>3112</v>
      </c>
      <c r="B1695" t="s">
        <v>8070</v>
      </c>
      <c r="C1695" t="s">
        <v>33600</v>
      </c>
      <c r="D1695" t="s">
        <v>33586</v>
      </c>
    </row>
    <row r="1696" spans="1:4" x14ac:dyDescent="0.25">
      <c r="A1696">
        <v>3111</v>
      </c>
      <c r="B1696" t="s">
        <v>33601</v>
      </c>
      <c r="C1696" t="s">
        <v>33602</v>
      </c>
      <c r="D1696" t="s">
        <v>33586</v>
      </c>
    </row>
    <row r="1697" spans="1:4" x14ac:dyDescent="0.25">
      <c r="A1697">
        <v>3110</v>
      </c>
      <c r="B1697" t="s">
        <v>33603</v>
      </c>
      <c r="C1697" t="s">
        <v>8030</v>
      </c>
      <c r="D1697" t="s">
        <v>33586</v>
      </c>
    </row>
    <row r="1698" spans="1:4" x14ac:dyDescent="0.25">
      <c r="A1698">
        <v>3109</v>
      </c>
      <c r="B1698" t="s">
        <v>8006</v>
      </c>
      <c r="C1698" t="s">
        <v>8005</v>
      </c>
      <c r="D1698" t="s">
        <v>33586</v>
      </c>
    </row>
    <row r="1699" spans="1:4" x14ac:dyDescent="0.25">
      <c r="A1699">
        <v>3108</v>
      </c>
      <c r="B1699" t="s">
        <v>7984</v>
      </c>
      <c r="C1699" t="s">
        <v>7983</v>
      </c>
      <c r="D1699" t="s">
        <v>33586</v>
      </c>
    </row>
    <row r="1700" spans="1:4" x14ac:dyDescent="0.25">
      <c r="A1700">
        <v>3107</v>
      </c>
      <c r="B1700" t="s">
        <v>7982</v>
      </c>
      <c r="C1700" t="s">
        <v>7981</v>
      </c>
      <c r="D1700" t="s">
        <v>33586</v>
      </c>
    </row>
    <row r="1701" spans="1:4" x14ac:dyDescent="0.25">
      <c r="A1701">
        <v>3106</v>
      </c>
      <c r="B1701" t="s">
        <v>33604</v>
      </c>
      <c r="C1701" t="s">
        <v>33605</v>
      </c>
      <c r="D1701" t="s">
        <v>33586</v>
      </c>
    </row>
    <row r="1702" spans="1:4" x14ac:dyDescent="0.25">
      <c r="A1702">
        <v>3105</v>
      </c>
      <c r="B1702" t="s">
        <v>33604</v>
      </c>
      <c r="C1702" t="s">
        <v>33606</v>
      </c>
      <c r="D1702" t="s">
        <v>33586</v>
      </c>
    </row>
    <row r="1703" spans="1:4" x14ac:dyDescent="0.25">
      <c r="A1703">
        <v>3104</v>
      </c>
      <c r="B1703" t="s">
        <v>15531</v>
      </c>
      <c r="C1703" t="s">
        <v>7977</v>
      </c>
      <c r="D1703" t="s">
        <v>33586</v>
      </c>
    </row>
    <row r="1704" spans="1:4" x14ac:dyDescent="0.25">
      <c r="A1704">
        <v>3103</v>
      </c>
      <c r="B1704" t="s">
        <v>7969</v>
      </c>
      <c r="C1704" t="s">
        <v>7968</v>
      </c>
      <c r="D1704" t="s">
        <v>33586</v>
      </c>
    </row>
    <row r="1705" spans="1:4" x14ac:dyDescent="0.25">
      <c r="A1705">
        <v>3102</v>
      </c>
      <c r="B1705" t="s">
        <v>4220</v>
      </c>
      <c r="C1705" t="s">
        <v>4219</v>
      </c>
      <c r="D1705" t="s">
        <v>33586</v>
      </c>
    </row>
    <row r="1706" spans="1:4" x14ac:dyDescent="0.25">
      <c r="A1706">
        <v>3101</v>
      </c>
      <c r="B1706" t="s">
        <v>7967</v>
      </c>
      <c r="C1706" t="s">
        <v>7966</v>
      </c>
      <c r="D1706" t="s">
        <v>33586</v>
      </c>
    </row>
    <row r="1707" spans="1:4" x14ac:dyDescent="0.25">
      <c r="A1707">
        <v>3100</v>
      </c>
      <c r="B1707" t="s">
        <v>7965</v>
      </c>
      <c r="C1707" t="s">
        <v>33607</v>
      </c>
      <c r="D1707" t="s">
        <v>33586</v>
      </c>
    </row>
    <row r="1708" spans="1:4" x14ac:dyDescent="0.25">
      <c r="A1708">
        <v>3099</v>
      </c>
      <c r="B1708" t="s">
        <v>33608</v>
      </c>
      <c r="C1708" t="s">
        <v>33609</v>
      </c>
      <c r="D1708" t="s">
        <v>33586</v>
      </c>
    </row>
    <row r="1709" spans="1:4" x14ac:dyDescent="0.25">
      <c r="A1709">
        <v>3098</v>
      </c>
      <c r="B1709" t="s">
        <v>7957</v>
      </c>
      <c r="C1709" t="s">
        <v>7956</v>
      </c>
      <c r="D1709" t="s">
        <v>33586</v>
      </c>
    </row>
    <row r="1710" spans="1:4" x14ac:dyDescent="0.25">
      <c r="A1710">
        <v>3097</v>
      </c>
      <c r="B1710" t="s">
        <v>7948</v>
      </c>
      <c r="C1710" t="s">
        <v>7947</v>
      </c>
      <c r="D1710" t="s">
        <v>33586</v>
      </c>
    </row>
    <row r="1711" spans="1:4" x14ac:dyDescent="0.25">
      <c r="A1711">
        <v>3096</v>
      </c>
      <c r="B1711" t="s">
        <v>7946</v>
      </c>
      <c r="C1711" t="s">
        <v>7945</v>
      </c>
      <c r="D1711" t="s">
        <v>33586</v>
      </c>
    </row>
    <row r="1712" spans="1:4" x14ac:dyDescent="0.25">
      <c r="A1712">
        <v>3095</v>
      </c>
      <c r="B1712" t="s">
        <v>7931</v>
      </c>
      <c r="C1712" t="s">
        <v>7930</v>
      </c>
      <c r="D1712" t="s">
        <v>33586</v>
      </c>
    </row>
    <row r="1713" spans="1:4" x14ac:dyDescent="0.25">
      <c r="A1713">
        <v>3094</v>
      </c>
      <c r="B1713" t="s">
        <v>7929</v>
      </c>
      <c r="C1713" t="s">
        <v>7928</v>
      </c>
      <c r="D1713" t="s">
        <v>33586</v>
      </c>
    </row>
    <row r="1714" spans="1:4" x14ac:dyDescent="0.25">
      <c r="A1714">
        <v>3093</v>
      </c>
      <c r="B1714" t="s">
        <v>7923</v>
      </c>
      <c r="C1714" t="s">
        <v>33610</v>
      </c>
      <c r="D1714" t="s">
        <v>33586</v>
      </c>
    </row>
    <row r="1715" spans="1:4" x14ac:dyDescent="0.25">
      <c r="A1715">
        <v>3092</v>
      </c>
      <c r="B1715" t="s">
        <v>7915</v>
      </c>
      <c r="C1715" t="s">
        <v>7914</v>
      </c>
      <c r="D1715" t="s">
        <v>33586</v>
      </c>
    </row>
    <row r="1716" spans="1:4" x14ac:dyDescent="0.25">
      <c r="A1716">
        <v>3091</v>
      </c>
      <c r="B1716" t="s">
        <v>7913</v>
      </c>
      <c r="C1716" t="s">
        <v>7912</v>
      </c>
      <c r="D1716" t="s">
        <v>33586</v>
      </c>
    </row>
    <row r="1717" spans="1:4" x14ac:dyDescent="0.25">
      <c r="A1717">
        <v>3090</v>
      </c>
      <c r="B1717" t="s">
        <v>7911</v>
      </c>
      <c r="C1717" t="s">
        <v>7910</v>
      </c>
      <c r="D1717" t="s">
        <v>33586</v>
      </c>
    </row>
    <row r="1718" spans="1:4" x14ac:dyDescent="0.25">
      <c r="A1718">
        <v>3089</v>
      </c>
      <c r="B1718" t="s">
        <v>7897</v>
      </c>
      <c r="C1718" t="s">
        <v>7896</v>
      </c>
      <c r="D1718" t="s">
        <v>33586</v>
      </c>
    </row>
    <row r="1719" spans="1:4" x14ac:dyDescent="0.25">
      <c r="A1719">
        <v>3088</v>
      </c>
      <c r="B1719" t="s">
        <v>7893</v>
      </c>
      <c r="C1719" t="s">
        <v>33611</v>
      </c>
      <c r="D1719" t="s">
        <v>33586</v>
      </c>
    </row>
    <row r="1720" spans="1:4" x14ac:dyDescent="0.25">
      <c r="A1720">
        <v>3087</v>
      </c>
      <c r="B1720" t="s">
        <v>7887</v>
      </c>
      <c r="C1720" t="s">
        <v>33612</v>
      </c>
      <c r="D1720" t="s">
        <v>33586</v>
      </c>
    </row>
    <row r="1721" spans="1:4" x14ac:dyDescent="0.25">
      <c r="A1721">
        <v>3086</v>
      </c>
      <c r="B1721" t="s">
        <v>33613</v>
      </c>
      <c r="C1721" t="s">
        <v>33614</v>
      </c>
      <c r="D1721" t="s">
        <v>33586</v>
      </c>
    </row>
    <row r="1722" spans="1:4" x14ac:dyDescent="0.25">
      <c r="A1722">
        <v>3085</v>
      </c>
      <c r="B1722" t="s">
        <v>33613</v>
      </c>
      <c r="C1722" t="s">
        <v>7884</v>
      </c>
      <c r="D1722" t="s">
        <v>33586</v>
      </c>
    </row>
    <row r="1723" spans="1:4" x14ac:dyDescent="0.25">
      <c r="A1723">
        <v>3084</v>
      </c>
      <c r="B1723" t="s">
        <v>15530</v>
      </c>
      <c r="C1723" t="s">
        <v>33615</v>
      </c>
      <c r="D1723" t="s">
        <v>33586</v>
      </c>
    </row>
    <row r="1724" spans="1:4" x14ac:dyDescent="0.25">
      <c r="A1724">
        <v>3083</v>
      </c>
      <c r="B1724" t="s">
        <v>7787</v>
      </c>
      <c r="C1724" t="s">
        <v>7786</v>
      </c>
      <c r="D1724" t="s">
        <v>33586</v>
      </c>
    </row>
    <row r="1725" spans="1:4" x14ac:dyDescent="0.25">
      <c r="A1725">
        <v>3082</v>
      </c>
      <c r="B1725" t="s">
        <v>7779</v>
      </c>
      <c r="C1725" t="s">
        <v>7778</v>
      </c>
      <c r="D1725" t="s">
        <v>33586</v>
      </c>
    </row>
    <row r="1726" spans="1:4" x14ac:dyDescent="0.25">
      <c r="A1726">
        <v>3081</v>
      </c>
      <c r="B1726" t="s">
        <v>1281</v>
      </c>
      <c r="C1726" t="s">
        <v>33616</v>
      </c>
      <c r="D1726" t="s">
        <v>33586</v>
      </c>
    </row>
    <row r="1727" spans="1:4" x14ac:dyDescent="0.25">
      <c r="A1727">
        <v>3080</v>
      </c>
      <c r="B1727" t="s">
        <v>7767</v>
      </c>
      <c r="C1727" t="s">
        <v>7766</v>
      </c>
      <c r="D1727" t="s">
        <v>33586</v>
      </c>
    </row>
    <row r="1728" spans="1:4" x14ac:dyDescent="0.25">
      <c r="A1728">
        <v>3079</v>
      </c>
      <c r="B1728" t="s">
        <v>7719</v>
      </c>
      <c r="C1728" t="s">
        <v>33617</v>
      </c>
      <c r="D1728" t="s">
        <v>33586</v>
      </c>
    </row>
    <row r="1729" spans="1:4" x14ac:dyDescent="0.25">
      <c r="A1729">
        <v>3078</v>
      </c>
      <c r="B1729" t="s">
        <v>7713</v>
      </c>
      <c r="C1729" t="s">
        <v>33618</v>
      </c>
      <c r="D1729" t="s">
        <v>33586</v>
      </c>
    </row>
    <row r="1730" spans="1:4" x14ac:dyDescent="0.25">
      <c r="A1730">
        <v>3077</v>
      </c>
      <c r="B1730" t="s">
        <v>7711</v>
      </c>
      <c r="C1730" t="s">
        <v>7710</v>
      </c>
      <c r="D1730" t="s">
        <v>33586</v>
      </c>
    </row>
    <row r="1731" spans="1:4" x14ac:dyDescent="0.25">
      <c r="A1731">
        <v>3076</v>
      </c>
      <c r="B1731" t="s">
        <v>7705</v>
      </c>
      <c r="C1731" t="s">
        <v>7704</v>
      </c>
      <c r="D1731" t="s">
        <v>33586</v>
      </c>
    </row>
    <row r="1732" spans="1:4" x14ac:dyDescent="0.25">
      <c r="A1732">
        <v>3075</v>
      </c>
      <c r="B1732" t="s">
        <v>7703</v>
      </c>
      <c r="C1732" t="s">
        <v>7702</v>
      </c>
      <c r="D1732" t="s">
        <v>33586</v>
      </c>
    </row>
    <row r="1733" spans="1:4" x14ac:dyDescent="0.25">
      <c r="A1733">
        <v>3074</v>
      </c>
      <c r="B1733" t="s">
        <v>7699</v>
      </c>
      <c r="C1733" t="s">
        <v>7698</v>
      </c>
      <c r="D1733" t="s">
        <v>33586</v>
      </c>
    </row>
    <row r="1734" spans="1:4" x14ac:dyDescent="0.25">
      <c r="A1734">
        <v>3073</v>
      </c>
      <c r="B1734" t="s">
        <v>7697</v>
      </c>
      <c r="C1734" t="s">
        <v>7696</v>
      </c>
      <c r="D1734" t="s">
        <v>33586</v>
      </c>
    </row>
    <row r="1735" spans="1:4" x14ac:dyDescent="0.25">
      <c r="A1735">
        <v>3072</v>
      </c>
      <c r="B1735" t="s">
        <v>7695</v>
      </c>
      <c r="C1735" t="s">
        <v>7694</v>
      </c>
      <c r="D1735" t="s">
        <v>33586</v>
      </c>
    </row>
    <row r="1736" spans="1:4" x14ac:dyDescent="0.25">
      <c r="A1736">
        <v>3071</v>
      </c>
      <c r="B1736" t="s">
        <v>7693</v>
      </c>
      <c r="C1736" t="s">
        <v>7692</v>
      </c>
      <c r="D1736" t="s">
        <v>33586</v>
      </c>
    </row>
    <row r="1737" spans="1:4" x14ac:dyDescent="0.25">
      <c r="A1737">
        <v>3070</v>
      </c>
      <c r="B1737" t="s">
        <v>7689</v>
      </c>
      <c r="C1737" t="s">
        <v>7688</v>
      </c>
      <c r="D1737" t="s">
        <v>33586</v>
      </c>
    </row>
    <row r="1738" spans="1:4" x14ac:dyDescent="0.25">
      <c r="A1738">
        <v>3069</v>
      </c>
      <c r="B1738" t="s">
        <v>7689</v>
      </c>
      <c r="C1738" t="s">
        <v>7686</v>
      </c>
      <c r="D1738" t="s">
        <v>33586</v>
      </c>
    </row>
    <row r="1739" spans="1:4" x14ac:dyDescent="0.25">
      <c r="A1739">
        <v>3068</v>
      </c>
      <c r="B1739" t="s">
        <v>7685</v>
      </c>
      <c r="C1739" t="s">
        <v>33619</v>
      </c>
      <c r="D1739" t="s">
        <v>33586</v>
      </c>
    </row>
    <row r="1740" spans="1:4" x14ac:dyDescent="0.25">
      <c r="A1740">
        <v>3067</v>
      </c>
      <c r="B1740" t="s">
        <v>33620</v>
      </c>
      <c r="C1740" t="s">
        <v>7682</v>
      </c>
      <c r="D1740" t="s">
        <v>33586</v>
      </c>
    </row>
    <row r="1741" spans="1:4" x14ac:dyDescent="0.25">
      <c r="A1741">
        <v>3066</v>
      </c>
      <c r="B1741" t="s">
        <v>7675</v>
      </c>
      <c r="C1741" t="s">
        <v>7674</v>
      </c>
      <c r="D1741" t="s">
        <v>33586</v>
      </c>
    </row>
    <row r="1742" spans="1:4" x14ac:dyDescent="0.25">
      <c r="A1742">
        <v>3065</v>
      </c>
      <c r="B1742" t="s">
        <v>7665</v>
      </c>
      <c r="C1742" t="s">
        <v>33621</v>
      </c>
      <c r="D1742" t="s">
        <v>33586</v>
      </c>
    </row>
    <row r="1743" spans="1:4" x14ac:dyDescent="0.25">
      <c r="A1743">
        <v>3064</v>
      </c>
      <c r="B1743" t="s">
        <v>7665</v>
      </c>
      <c r="C1743" t="s">
        <v>33622</v>
      </c>
      <c r="D1743" t="s">
        <v>33586</v>
      </c>
    </row>
    <row r="1744" spans="1:4" x14ac:dyDescent="0.25">
      <c r="A1744">
        <v>3063</v>
      </c>
      <c r="B1744" t="s">
        <v>7663</v>
      </c>
      <c r="C1744" t="s">
        <v>7670</v>
      </c>
      <c r="D1744" t="s">
        <v>33586</v>
      </c>
    </row>
    <row r="1745" spans="1:4" x14ac:dyDescent="0.25">
      <c r="A1745">
        <v>3062</v>
      </c>
      <c r="B1745" t="s">
        <v>7635</v>
      </c>
      <c r="C1745" t="s">
        <v>7634</v>
      </c>
      <c r="D1745" t="s">
        <v>33586</v>
      </c>
    </row>
    <row r="1746" spans="1:4" x14ac:dyDescent="0.25">
      <c r="A1746">
        <v>3061</v>
      </c>
      <c r="B1746" t="s">
        <v>33623</v>
      </c>
      <c r="C1746" t="s">
        <v>7606</v>
      </c>
      <c r="D1746" t="s">
        <v>33586</v>
      </c>
    </row>
    <row r="1747" spans="1:4" x14ac:dyDescent="0.25">
      <c r="A1747">
        <v>3060</v>
      </c>
      <c r="B1747" t="s">
        <v>7589</v>
      </c>
      <c r="C1747" t="s">
        <v>7588</v>
      </c>
      <c r="D1747" t="s">
        <v>33586</v>
      </c>
    </row>
    <row r="1748" spans="1:4" x14ac:dyDescent="0.25">
      <c r="A1748">
        <v>3059</v>
      </c>
      <c r="B1748" t="s">
        <v>7593</v>
      </c>
      <c r="C1748" t="s">
        <v>33624</v>
      </c>
      <c r="D1748" t="s">
        <v>33586</v>
      </c>
    </row>
    <row r="1749" spans="1:4" x14ac:dyDescent="0.25">
      <c r="A1749">
        <v>3058</v>
      </c>
      <c r="B1749" t="s">
        <v>7587</v>
      </c>
      <c r="C1749" t="s">
        <v>7586</v>
      </c>
      <c r="D1749" t="s">
        <v>33586</v>
      </c>
    </row>
    <row r="1750" spans="1:4" x14ac:dyDescent="0.25">
      <c r="A1750">
        <v>3057</v>
      </c>
      <c r="B1750" t="s">
        <v>7581</v>
      </c>
      <c r="C1750" t="s">
        <v>7580</v>
      </c>
      <c r="D1750" t="s">
        <v>33586</v>
      </c>
    </row>
    <row r="1751" spans="1:4" x14ac:dyDescent="0.25">
      <c r="A1751">
        <v>3056</v>
      </c>
      <c r="B1751" t="s">
        <v>7579</v>
      </c>
      <c r="C1751" t="s">
        <v>7578</v>
      </c>
      <c r="D1751" t="s">
        <v>33586</v>
      </c>
    </row>
    <row r="1752" spans="1:4" x14ac:dyDescent="0.25">
      <c r="A1752">
        <v>3055</v>
      </c>
      <c r="B1752" t="s">
        <v>7577</v>
      </c>
      <c r="C1752" t="s">
        <v>7576</v>
      </c>
      <c r="D1752" t="s">
        <v>33586</v>
      </c>
    </row>
    <row r="1753" spans="1:4" x14ac:dyDescent="0.25">
      <c r="A1753">
        <v>3054</v>
      </c>
      <c r="B1753" t="s">
        <v>7553</v>
      </c>
      <c r="C1753" t="s">
        <v>7552</v>
      </c>
      <c r="D1753" t="s">
        <v>33586</v>
      </c>
    </row>
    <row r="1754" spans="1:4" x14ac:dyDescent="0.25">
      <c r="A1754">
        <v>3053</v>
      </c>
      <c r="B1754" t="s">
        <v>7555</v>
      </c>
      <c r="C1754" t="s">
        <v>7554</v>
      </c>
      <c r="D1754" t="s">
        <v>33586</v>
      </c>
    </row>
    <row r="1755" spans="1:4" x14ac:dyDescent="0.25">
      <c r="A1755">
        <v>3052</v>
      </c>
      <c r="B1755" t="s">
        <v>7549</v>
      </c>
      <c r="C1755" t="s">
        <v>7548</v>
      </c>
      <c r="D1755" t="s">
        <v>33586</v>
      </c>
    </row>
    <row r="1756" spans="1:4" x14ac:dyDescent="0.25">
      <c r="A1756">
        <v>3051</v>
      </c>
      <c r="B1756" t="s">
        <v>7547</v>
      </c>
      <c r="C1756" t="s">
        <v>7546</v>
      </c>
      <c r="D1756" t="s">
        <v>33586</v>
      </c>
    </row>
    <row r="1757" spans="1:4" x14ac:dyDescent="0.25">
      <c r="A1757">
        <v>3050</v>
      </c>
      <c r="B1757" t="s">
        <v>7551</v>
      </c>
      <c r="C1757" t="s">
        <v>7550</v>
      </c>
      <c r="D1757" t="s">
        <v>33586</v>
      </c>
    </row>
    <row r="1758" spans="1:4" x14ac:dyDescent="0.25">
      <c r="A1758">
        <v>3049</v>
      </c>
      <c r="B1758" t="s">
        <v>7545</v>
      </c>
      <c r="C1758" t="s">
        <v>7544</v>
      </c>
      <c r="D1758" t="s">
        <v>33586</v>
      </c>
    </row>
    <row r="1759" spans="1:4" x14ac:dyDescent="0.25">
      <c r="A1759">
        <v>3048</v>
      </c>
      <c r="B1759" t="s">
        <v>7543</v>
      </c>
      <c r="C1759" t="s">
        <v>33625</v>
      </c>
      <c r="D1759" t="s">
        <v>33586</v>
      </c>
    </row>
    <row r="1760" spans="1:4" x14ac:dyDescent="0.25">
      <c r="A1760">
        <v>3047</v>
      </c>
      <c r="B1760" t="s">
        <v>33626</v>
      </c>
      <c r="C1760" t="s">
        <v>33627</v>
      </c>
      <c r="D1760" t="s">
        <v>33586</v>
      </c>
    </row>
    <row r="1761" spans="1:4" x14ac:dyDescent="0.25">
      <c r="A1761">
        <v>3046</v>
      </c>
      <c r="B1761" t="s">
        <v>7539</v>
      </c>
      <c r="C1761" t="s">
        <v>7538</v>
      </c>
      <c r="D1761" t="s">
        <v>33586</v>
      </c>
    </row>
    <row r="1762" spans="1:4" x14ac:dyDescent="0.25">
      <c r="A1762">
        <v>3045</v>
      </c>
      <c r="B1762" t="s">
        <v>7535</v>
      </c>
      <c r="C1762" t="s">
        <v>7534</v>
      </c>
      <c r="D1762" t="s">
        <v>33586</v>
      </c>
    </row>
    <row r="1763" spans="1:4" x14ac:dyDescent="0.25">
      <c r="A1763">
        <v>3044</v>
      </c>
      <c r="B1763" t="s">
        <v>33628</v>
      </c>
      <c r="C1763" t="s">
        <v>33629</v>
      </c>
      <c r="D1763" t="s">
        <v>33586</v>
      </c>
    </row>
    <row r="1764" spans="1:4" x14ac:dyDescent="0.25">
      <c r="A1764">
        <v>3043</v>
      </c>
      <c r="B1764" t="s">
        <v>7513</v>
      </c>
      <c r="C1764" t="s">
        <v>7508</v>
      </c>
      <c r="D1764" t="s">
        <v>33586</v>
      </c>
    </row>
    <row r="1765" spans="1:4" x14ac:dyDescent="0.25">
      <c r="A1765">
        <v>3042</v>
      </c>
      <c r="B1765" t="s">
        <v>7501</v>
      </c>
      <c r="C1765" t="s">
        <v>33630</v>
      </c>
      <c r="D1765" t="s">
        <v>33586</v>
      </c>
    </row>
    <row r="1766" spans="1:4" x14ac:dyDescent="0.25">
      <c r="A1766">
        <v>3041</v>
      </c>
      <c r="B1766" t="s">
        <v>4542</v>
      </c>
      <c r="C1766" t="s">
        <v>33631</v>
      </c>
      <c r="D1766" t="s">
        <v>33586</v>
      </c>
    </row>
    <row r="1767" spans="1:4" x14ac:dyDescent="0.25">
      <c r="A1767">
        <v>3040</v>
      </c>
      <c r="B1767" t="s">
        <v>7479</v>
      </c>
      <c r="C1767" t="s">
        <v>33632</v>
      </c>
      <c r="D1767" t="s">
        <v>33586</v>
      </c>
    </row>
    <row r="1768" spans="1:4" x14ac:dyDescent="0.25">
      <c r="A1768">
        <v>3039</v>
      </c>
      <c r="B1768" t="s">
        <v>15473</v>
      </c>
      <c r="C1768" t="s">
        <v>7469</v>
      </c>
      <c r="D1768" t="s">
        <v>33586</v>
      </c>
    </row>
    <row r="1769" spans="1:4" x14ac:dyDescent="0.25">
      <c r="A1769">
        <v>3038</v>
      </c>
      <c r="B1769" t="s">
        <v>7454</v>
      </c>
      <c r="C1769" t="s">
        <v>7453</v>
      </c>
      <c r="D1769" t="s">
        <v>33586</v>
      </c>
    </row>
    <row r="1770" spans="1:4" x14ac:dyDescent="0.25">
      <c r="A1770">
        <v>3037</v>
      </c>
      <c r="B1770" t="s">
        <v>7417</v>
      </c>
      <c r="C1770" t="s">
        <v>33633</v>
      </c>
      <c r="D1770" t="s">
        <v>33586</v>
      </c>
    </row>
    <row r="1771" spans="1:4" x14ac:dyDescent="0.25">
      <c r="A1771">
        <v>3036</v>
      </c>
      <c r="B1771" t="s">
        <v>7417</v>
      </c>
      <c r="C1771" t="s">
        <v>7416</v>
      </c>
      <c r="D1771" t="s">
        <v>33586</v>
      </c>
    </row>
    <row r="1772" spans="1:4" x14ac:dyDescent="0.25">
      <c r="A1772">
        <v>3035</v>
      </c>
      <c r="B1772" t="s">
        <v>7401</v>
      </c>
      <c r="C1772" t="s">
        <v>7400</v>
      </c>
      <c r="D1772" t="s">
        <v>33586</v>
      </c>
    </row>
    <row r="1773" spans="1:4" x14ac:dyDescent="0.25">
      <c r="A1773">
        <v>3034</v>
      </c>
      <c r="B1773" t="s">
        <v>7331</v>
      </c>
      <c r="C1773" t="s">
        <v>33634</v>
      </c>
      <c r="D1773" t="s">
        <v>33586</v>
      </c>
    </row>
    <row r="1774" spans="1:4" x14ac:dyDescent="0.25">
      <c r="A1774">
        <v>3033</v>
      </c>
      <c r="B1774" t="s">
        <v>4322</v>
      </c>
      <c r="C1774" t="s">
        <v>33635</v>
      </c>
      <c r="D1774" t="s">
        <v>33586</v>
      </c>
    </row>
    <row r="1775" spans="1:4" x14ac:dyDescent="0.25">
      <c r="A1775">
        <v>3032</v>
      </c>
      <c r="B1775" t="s">
        <v>7319</v>
      </c>
      <c r="C1775" t="s">
        <v>33636</v>
      </c>
      <c r="D1775" t="s">
        <v>33586</v>
      </c>
    </row>
    <row r="1776" spans="1:4" x14ac:dyDescent="0.25">
      <c r="A1776">
        <v>3031</v>
      </c>
      <c r="B1776" t="s">
        <v>7315</v>
      </c>
      <c r="C1776" t="s">
        <v>33637</v>
      </c>
      <c r="D1776" t="s">
        <v>33586</v>
      </c>
    </row>
    <row r="1777" spans="1:4" x14ac:dyDescent="0.25">
      <c r="A1777">
        <v>3030</v>
      </c>
      <c r="B1777" t="s">
        <v>7315</v>
      </c>
      <c r="C1777" t="s">
        <v>7316</v>
      </c>
      <c r="D1777" t="s">
        <v>33586</v>
      </c>
    </row>
    <row r="1778" spans="1:4" x14ac:dyDescent="0.25">
      <c r="A1778">
        <v>3029</v>
      </c>
      <c r="B1778" t="s">
        <v>7300</v>
      </c>
      <c r="C1778" t="s">
        <v>7299</v>
      </c>
      <c r="D1778" t="s">
        <v>33586</v>
      </c>
    </row>
    <row r="1779" spans="1:4" x14ac:dyDescent="0.25">
      <c r="A1779">
        <v>3028</v>
      </c>
      <c r="B1779" t="s">
        <v>7298</v>
      </c>
      <c r="C1779" t="s">
        <v>7297</v>
      </c>
      <c r="D1779" t="s">
        <v>33586</v>
      </c>
    </row>
    <row r="1780" spans="1:4" x14ac:dyDescent="0.25">
      <c r="A1780">
        <v>3027</v>
      </c>
      <c r="B1780" t="s">
        <v>7202</v>
      </c>
      <c r="C1780" t="s">
        <v>7201</v>
      </c>
      <c r="D1780" t="s">
        <v>33586</v>
      </c>
    </row>
    <row r="1781" spans="1:4" x14ac:dyDescent="0.25">
      <c r="A1781">
        <v>3026</v>
      </c>
      <c r="B1781" t="s">
        <v>7869</v>
      </c>
      <c r="C1781" t="s">
        <v>33638</v>
      </c>
      <c r="D1781" t="s">
        <v>33586</v>
      </c>
    </row>
    <row r="1782" spans="1:4" x14ac:dyDescent="0.25">
      <c r="A1782">
        <v>3025</v>
      </c>
      <c r="B1782" t="s">
        <v>7149</v>
      </c>
      <c r="C1782" t="s">
        <v>7148</v>
      </c>
      <c r="D1782" t="s">
        <v>33586</v>
      </c>
    </row>
    <row r="1783" spans="1:4" x14ac:dyDescent="0.25">
      <c r="A1783">
        <v>3024</v>
      </c>
      <c r="B1783" t="s">
        <v>33639</v>
      </c>
      <c r="C1783" t="s">
        <v>7134</v>
      </c>
      <c r="D1783" t="s">
        <v>33586</v>
      </c>
    </row>
    <row r="1784" spans="1:4" x14ac:dyDescent="0.25">
      <c r="A1784">
        <v>3023</v>
      </c>
      <c r="B1784" t="s">
        <v>7133</v>
      </c>
      <c r="C1784" t="s">
        <v>33640</v>
      </c>
      <c r="D1784" t="s">
        <v>33586</v>
      </c>
    </row>
    <row r="1785" spans="1:4" x14ac:dyDescent="0.25">
      <c r="A1785">
        <v>3022</v>
      </c>
      <c r="B1785" t="s">
        <v>7127</v>
      </c>
      <c r="C1785" t="s">
        <v>33641</v>
      </c>
      <c r="D1785" t="s">
        <v>33586</v>
      </c>
    </row>
    <row r="1786" spans="1:4" x14ac:dyDescent="0.25">
      <c r="A1786">
        <v>3021</v>
      </c>
      <c r="B1786" t="s">
        <v>7127</v>
      </c>
      <c r="C1786" t="s">
        <v>33642</v>
      </c>
      <c r="D1786" t="s">
        <v>33586</v>
      </c>
    </row>
    <row r="1787" spans="1:4" x14ac:dyDescent="0.25">
      <c r="A1787">
        <v>3020</v>
      </c>
      <c r="B1787" t="s">
        <v>7127</v>
      </c>
      <c r="C1787" t="s">
        <v>7130</v>
      </c>
      <c r="D1787" t="s">
        <v>33586</v>
      </c>
    </row>
    <row r="1788" spans="1:4" x14ac:dyDescent="0.25">
      <c r="A1788">
        <v>3019</v>
      </c>
      <c r="B1788" t="s">
        <v>7125</v>
      </c>
      <c r="C1788" t="s">
        <v>7124</v>
      </c>
      <c r="D1788" t="s">
        <v>33586</v>
      </c>
    </row>
    <row r="1789" spans="1:4" x14ac:dyDescent="0.25">
      <c r="A1789">
        <v>3018</v>
      </c>
      <c r="B1789" t="s">
        <v>7090</v>
      </c>
      <c r="C1789" t="s">
        <v>33643</v>
      </c>
      <c r="D1789" t="s">
        <v>33586</v>
      </c>
    </row>
    <row r="1790" spans="1:4" x14ac:dyDescent="0.25">
      <c r="A1790">
        <v>3017</v>
      </c>
      <c r="B1790" t="s">
        <v>33644</v>
      </c>
      <c r="C1790" t="s">
        <v>7085</v>
      </c>
      <c r="D1790" t="s">
        <v>33586</v>
      </c>
    </row>
    <row r="1791" spans="1:4" x14ac:dyDescent="0.25">
      <c r="A1791">
        <v>3016</v>
      </c>
      <c r="B1791" t="s">
        <v>33644</v>
      </c>
      <c r="C1791" t="s">
        <v>33645</v>
      </c>
      <c r="D1791" t="s">
        <v>33586</v>
      </c>
    </row>
    <row r="1792" spans="1:4" x14ac:dyDescent="0.25">
      <c r="A1792">
        <v>3015</v>
      </c>
      <c r="B1792" t="s">
        <v>33644</v>
      </c>
      <c r="C1792" t="s">
        <v>7087</v>
      </c>
      <c r="D1792" t="s">
        <v>33586</v>
      </c>
    </row>
    <row r="1793" spans="1:4" x14ac:dyDescent="0.25">
      <c r="A1793">
        <v>3014</v>
      </c>
      <c r="B1793" t="s">
        <v>33646</v>
      </c>
      <c r="C1793" t="s">
        <v>7079</v>
      </c>
      <c r="D1793" t="s">
        <v>33586</v>
      </c>
    </row>
    <row r="1794" spans="1:4" x14ac:dyDescent="0.25">
      <c r="A1794">
        <v>3013</v>
      </c>
      <c r="B1794" t="s">
        <v>7078</v>
      </c>
      <c r="C1794" t="s">
        <v>33647</v>
      </c>
      <c r="D1794" t="s">
        <v>33586</v>
      </c>
    </row>
    <row r="1795" spans="1:4" x14ac:dyDescent="0.25">
      <c r="A1795">
        <v>3012</v>
      </c>
      <c r="B1795" t="s">
        <v>7078</v>
      </c>
      <c r="C1795" t="s">
        <v>7081</v>
      </c>
      <c r="D1795" t="s">
        <v>33586</v>
      </c>
    </row>
    <row r="1796" spans="1:4" x14ac:dyDescent="0.25">
      <c r="A1796">
        <v>3011</v>
      </c>
      <c r="B1796" t="s">
        <v>33648</v>
      </c>
      <c r="C1796" t="s">
        <v>33649</v>
      </c>
      <c r="D1796" t="s">
        <v>33586</v>
      </c>
    </row>
    <row r="1797" spans="1:4" x14ac:dyDescent="0.25">
      <c r="A1797">
        <v>3010</v>
      </c>
      <c r="B1797" t="s">
        <v>33648</v>
      </c>
      <c r="C1797" t="s">
        <v>33650</v>
      </c>
      <c r="D1797" t="s">
        <v>33586</v>
      </c>
    </row>
    <row r="1798" spans="1:4" x14ac:dyDescent="0.25">
      <c r="A1798">
        <v>3009</v>
      </c>
      <c r="B1798" t="s">
        <v>33651</v>
      </c>
      <c r="C1798" t="s">
        <v>33652</v>
      </c>
      <c r="D1798" t="s">
        <v>33586</v>
      </c>
    </row>
    <row r="1799" spans="1:4" x14ac:dyDescent="0.25">
      <c r="A1799">
        <v>3008</v>
      </c>
      <c r="B1799" t="s">
        <v>7066</v>
      </c>
      <c r="C1799" t="s">
        <v>7065</v>
      </c>
      <c r="D1799" t="s">
        <v>33586</v>
      </c>
    </row>
    <row r="1800" spans="1:4" x14ac:dyDescent="0.25">
      <c r="A1800">
        <v>3007</v>
      </c>
      <c r="B1800" t="s">
        <v>7064</v>
      </c>
      <c r="C1800" t="s">
        <v>7063</v>
      </c>
      <c r="D1800" t="s">
        <v>33586</v>
      </c>
    </row>
    <row r="1801" spans="1:4" x14ac:dyDescent="0.25">
      <c r="A1801">
        <v>3006</v>
      </c>
      <c r="B1801" t="s">
        <v>7062</v>
      </c>
      <c r="C1801" t="s">
        <v>33653</v>
      </c>
      <c r="D1801" t="s">
        <v>33586</v>
      </c>
    </row>
    <row r="1802" spans="1:4" x14ac:dyDescent="0.25">
      <c r="A1802">
        <v>3005</v>
      </c>
      <c r="B1802" t="s">
        <v>7054</v>
      </c>
      <c r="C1802" t="s">
        <v>33654</v>
      </c>
      <c r="D1802" t="s">
        <v>33586</v>
      </c>
    </row>
    <row r="1803" spans="1:4" x14ac:dyDescent="0.25">
      <c r="A1803">
        <v>3004</v>
      </c>
      <c r="B1803" t="s">
        <v>7044</v>
      </c>
      <c r="C1803" t="s">
        <v>7043</v>
      </c>
      <c r="D1803" t="s">
        <v>33586</v>
      </c>
    </row>
    <row r="1804" spans="1:4" x14ac:dyDescent="0.25">
      <c r="A1804">
        <v>3003</v>
      </c>
      <c r="B1804" t="s">
        <v>7036</v>
      </c>
      <c r="C1804" t="s">
        <v>33655</v>
      </c>
      <c r="D1804" t="s">
        <v>33586</v>
      </c>
    </row>
    <row r="1805" spans="1:4" x14ac:dyDescent="0.25">
      <c r="A1805">
        <v>3002</v>
      </c>
      <c r="B1805" t="s">
        <v>7036</v>
      </c>
      <c r="C1805" t="s">
        <v>33656</v>
      </c>
      <c r="D1805" t="s">
        <v>33586</v>
      </c>
    </row>
    <row r="1806" spans="1:4" x14ac:dyDescent="0.25">
      <c r="A1806">
        <v>3001</v>
      </c>
      <c r="B1806" t="s">
        <v>7036</v>
      </c>
      <c r="C1806" t="s">
        <v>33657</v>
      </c>
      <c r="D1806" t="s">
        <v>33586</v>
      </c>
    </row>
    <row r="1807" spans="1:4" x14ac:dyDescent="0.25">
      <c r="A1807">
        <v>3000</v>
      </c>
      <c r="B1807" t="s">
        <v>7036</v>
      </c>
      <c r="C1807" t="s">
        <v>7039</v>
      </c>
      <c r="D1807" t="s">
        <v>33586</v>
      </c>
    </row>
    <row r="1808" spans="1:4" x14ac:dyDescent="0.25">
      <c r="A1808">
        <v>2999</v>
      </c>
      <c r="B1808" t="s">
        <v>7028</v>
      </c>
      <c r="C1808" t="s">
        <v>33658</v>
      </c>
      <c r="D1808" t="s">
        <v>33586</v>
      </c>
    </row>
    <row r="1809" spans="1:4" x14ac:dyDescent="0.25">
      <c r="A1809">
        <v>2998</v>
      </c>
      <c r="B1809" t="s">
        <v>7028</v>
      </c>
      <c r="C1809" t="s">
        <v>7025</v>
      </c>
      <c r="D1809" t="s">
        <v>33586</v>
      </c>
    </row>
    <row r="1810" spans="1:4" x14ac:dyDescent="0.25">
      <c r="A1810">
        <v>2997</v>
      </c>
      <c r="B1810" t="s">
        <v>287</v>
      </c>
      <c r="C1810" t="s">
        <v>33659</v>
      </c>
      <c r="D1810" t="s">
        <v>33586</v>
      </c>
    </row>
    <row r="1811" spans="1:4" x14ac:dyDescent="0.25">
      <c r="A1811">
        <v>2996</v>
      </c>
      <c r="B1811" t="s">
        <v>7015</v>
      </c>
      <c r="C1811" t="s">
        <v>7014</v>
      </c>
      <c r="D1811" t="s">
        <v>33586</v>
      </c>
    </row>
    <row r="1812" spans="1:4" x14ac:dyDescent="0.25">
      <c r="A1812">
        <v>2995</v>
      </c>
      <c r="B1812" t="s">
        <v>7009</v>
      </c>
      <c r="C1812" t="s">
        <v>33660</v>
      </c>
      <c r="D1812" t="s">
        <v>33586</v>
      </c>
    </row>
    <row r="1813" spans="1:4" x14ac:dyDescent="0.25">
      <c r="A1813">
        <v>2994</v>
      </c>
      <c r="B1813" t="s">
        <v>7009</v>
      </c>
      <c r="C1813" t="s">
        <v>7010</v>
      </c>
      <c r="D1813" t="s">
        <v>33586</v>
      </c>
    </row>
    <row r="1814" spans="1:4" x14ac:dyDescent="0.25">
      <c r="A1814">
        <v>2993</v>
      </c>
      <c r="B1814" t="s">
        <v>33661</v>
      </c>
      <c r="C1814" t="s">
        <v>6966</v>
      </c>
      <c r="D1814" t="s">
        <v>33586</v>
      </c>
    </row>
    <row r="1815" spans="1:4" x14ac:dyDescent="0.25">
      <c r="A1815">
        <v>2992</v>
      </c>
      <c r="B1815" t="s">
        <v>6959</v>
      </c>
      <c r="C1815" t="s">
        <v>33662</v>
      </c>
      <c r="D1815" t="s">
        <v>33586</v>
      </c>
    </row>
    <row r="1816" spans="1:4" x14ac:dyDescent="0.25">
      <c r="A1816">
        <v>2991</v>
      </c>
      <c r="B1816" t="s">
        <v>6959</v>
      </c>
      <c r="C1816" t="s">
        <v>6962</v>
      </c>
      <c r="D1816" t="s">
        <v>33586</v>
      </c>
    </row>
    <row r="1817" spans="1:4" x14ac:dyDescent="0.25">
      <c r="A1817">
        <v>2990</v>
      </c>
      <c r="B1817" t="s">
        <v>6965</v>
      </c>
      <c r="C1817" t="s">
        <v>33663</v>
      </c>
      <c r="D1817" t="s">
        <v>33586</v>
      </c>
    </row>
    <row r="1818" spans="1:4" x14ac:dyDescent="0.25">
      <c r="A1818">
        <v>2989</v>
      </c>
      <c r="B1818" t="s">
        <v>6965</v>
      </c>
      <c r="C1818" t="s">
        <v>33664</v>
      </c>
      <c r="D1818" t="s">
        <v>33586</v>
      </c>
    </row>
    <row r="1819" spans="1:4" x14ac:dyDescent="0.25">
      <c r="A1819">
        <v>2988</v>
      </c>
      <c r="B1819" t="s">
        <v>6965</v>
      </c>
      <c r="C1819" t="s">
        <v>33665</v>
      </c>
      <c r="D1819" t="s">
        <v>33586</v>
      </c>
    </row>
    <row r="1820" spans="1:4" x14ac:dyDescent="0.25">
      <c r="A1820">
        <v>2987</v>
      </c>
      <c r="B1820" t="s">
        <v>6919</v>
      </c>
      <c r="C1820" t="s">
        <v>6918</v>
      </c>
      <c r="D1820" t="s">
        <v>33586</v>
      </c>
    </row>
    <row r="1821" spans="1:4" x14ac:dyDescent="0.25">
      <c r="A1821">
        <v>2986</v>
      </c>
      <c r="B1821" t="s">
        <v>6923</v>
      </c>
      <c r="C1821" t="s">
        <v>6922</v>
      </c>
      <c r="D1821" t="s">
        <v>33586</v>
      </c>
    </row>
    <row r="1822" spans="1:4" x14ac:dyDescent="0.25">
      <c r="A1822">
        <v>2985</v>
      </c>
      <c r="B1822" t="s">
        <v>6921</v>
      </c>
      <c r="C1822" t="s">
        <v>6920</v>
      </c>
      <c r="D1822" t="s">
        <v>33586</v>
      </c>
    </row>
    <row r="1823" spans="1:4" x14ac:dyDescent="0.25">
      <c r="A1823">
        <v>2984</v>
      </c>
      <c r="B1823" t="s">
        <v>6915</v>
      </c>
      <c r="C1823" t="s">
        <v>6914</v>
      </c>
      <c r="D1823" t="s">
        <v>33586</v>
      </c>
    </row>
    <row r="1824" spans="1:4" x14ac:dyDescent="0.25">
      <c r="A1824">
        <v>2983</v>
      </c>
      <c r="B1824" t="s">
        <v>6917</v>
      </c>
      <c r="C1824" t="s">
        <v>6916</v>
      </c>
      <c r="D1824" t="s">
        <v>33586</v>
      </c>
    </row>
    <row r="1825" spans="1:4" x14ac:dyDescent="0.25">
      <c r="A1825">
        <v>2982</v>
      </c>
      <c r="B1825" t="s">
        <v>6913</v>
      </c>
      <c r="C1825" t="s">
        <v>6912</v>
      </c>
      <c r="D1825" t="s">
        <v>33586</v>
      </c>
    </row>
    <row r="1826" spans="1:4" x14ac:dyDescent="0.25">
      <c r="A1826">
        <v>2981</v>
      </c>
      <c r="B1826" t="s">
        <v>6911</v>
      </c>
      <c r="C1826" t="s">
        <v>6910</v>
      </c>
      <c r="D1826" t="s">
        <v>33586</v>
      </c>
    </row>
    <row r="1827" spans="1:4" x14ac:dyDescent="0.25">
      <c r="A1827">
        <v>2980</v>
      </c>
      <c r="B1827" t="s">
        <v>33666</v>
      </c>
      <c r="C1827" t="s">
        <v>6908</v>
      </c>
      <c r="D1827" t="s">
        <v>33586</v>
      </c>
    </row>
    <row r="1828" spans="1:4" x14ac:dyDescent="0.25">
      <c r="A1828">
        <v>2979</v>
      </c>
      <c r="B1828" t="s">
        <v>6907</v>
      </c>
      <c r="C1828" t="s">
        <v>33667</v>
      </c>
      <c r="D1828" t="s">
        <v>33586</v>
      </c>
    </row>
    <row r="1829" spans="1:4" x14ac:dyDescent="0.25">
      <c r="A1829">
        <v>2978</v>
      </c>
      <c r="B1829" t="s">
        <v>4215</v>
      </c>
      <c r="C1829" t="s">
        <v>4214</v>
      </c>
      <c r="D1829" t="s">
        <v>33586</v>
      </c>
    </row>
    <row r="1830" spans="1:4" x14ac:dyDescent="0.25">
      <c r="A1830">
        <v>2977</v>
      </c>
      <c r="B1830" t="s">
        <v>6884</v>
      </c>
      <c r="C1830" t="s">
        <v>6883</v>
      </c>
      <c r="D1830" t="s">
        <v>33586</v>
      </c>
    </row>
    <row r="1831" spans="1:4" x14ac:dyDescent="0.25">
      <c r="A1831">
        <v>2976</v>
      </c>
      <c r="B1831" t="s">
        <v>6882</v>
      </c>
      <c r="C1831" t="s">
        <v>6881</v>
      </c>
      <c r="D1831" t="s">
        <v>33586</v>
      </c>
    </row>
    <row r="1832" spans="1:4" x14ac:dyDescent="0.25">
      <c r="A1832">
        <v>2975</v>
      </c>
      <c r="B1832" t="s">
        <v>6880</v>
      </c>
      <c r="C1832" t="s">
        <v>6879</v>
      </c>
      <c r="D1832" t="s">
        <v>33586</v>
      </c>
    </row>
    <row r="1833" spans="1:4" x14ac:dyDescent="0.25">
      <c r="A1833">
        <v>2974</v>
      </c>
      <c r="B1833" t="s">
        <v>33668</v>
      </c>
      <c r="C1833" t="s">
        <v>33669</v>
      </c>
      <c r="D1833" t="s">
        <v>33586</v>
      </c>
    </row>
    <row r="1834" spans="1:4" x14ac:dyDescent="0.25">
      <c r="A1834">
        <v>2973</v>
      </c>
      <c r="B1834" t="s">
        <v>6874</v>
      </c>
      <c r="C1834" t="s">
        <v>6875</v>
      </c>
      <c r="D1834" t="s">
        <v>33586</v>
      </c>
    </row>
    <row r="1835" spans="1:4" x14ac:dyDescent="0.25">
      <c r="A1835">
        <v>2972</v>
      </c>
      <c r="B1835" t="s">
        <v>33670</v>
      </c>
      <c r="C1835" t="s">
        <v>6871</v>
      </c>
      <c r="D1835" t="s">
        <v>33586</v>
      </c>
    </row>
    <row r="1836" spans="1:4" x14ac:dyDescent="0.25">
      <c r="A1836">
        <v>2971</v>
      </c>
      <c r="B1836" t="s">
        <v>6868</v>
      </c>
      <c r="C1836" t="s">
        <v>33671</v>
      </c>
      <c r="D1836" t="s">
        <v>33586</v>
      </c>
    </row>
    <row r="1837" spans="1:4" x14ac:dyDescent="0.25">
      <c r="A1837">
        <v>2970</v>
      </c>
      <c r="B1837" t="s">
        <v>6866</v>
      </c>
      <c r="C1837" t="s">
        <v>6865</v>
      </c>
      <c r="D1837" t="s">
        <v>33586</v>
      </c>
    </row>
    <row r="1838" spans="1:4" x14ac:dyDescent="0.25">
      <c r="A1838">
        <v>2969</v>
      </c>
      <c r="B1838" t="s">
        <v>6864</v>
      </c>
      <c r="C1838" t="s">
        <v>6863</v>
      </c>
      <c r="D1838" t="s">
        <v>33586</v>
      </c>
    </row>
    <row r="1839" spans="1:4" x14ac:dyDescent="0.25">
      <c r="A1839">
        <v>2968</v>
      </c>
      <c r="B1839" t="s">
        <v>6852</v>
      </c>
      <c r="C1839" t="s">
        <v>6853</v>
      </c>
      <c r="D1839" t="s">
        <v>33586</v>
      </c>
    </row>
    <row r="1840" spans="1:4" x14ac:dyDescent="0.25">
      <c r="A1840">
        <v>2967</v>
      </c>
      <c r="B1840" t="s">
        <v>6852</v>
      </c>
      <c r="C1840" t="s">
        <v>6851</v>
      </c>
      <c r="D1840" t="s">
        <v>33586</v>
      </c>
    </row>
    <row r="1841" spans="1:4" x14ac:dyDescent="0.25">
      <c r="A1841">
        <v>2966</v>
      </c>
      <c r="B1841" t="s">
        <v>6844</v>
      </c>
      <c r="C1841" t="s">
        <v>6843</v>
      </c>
      <c r="D1841" t="s">
        <v>33586</v>
      </c>
    </row>
    <row r="1842" spans="1:4" x14ac:dyDescent="0.25">
      <c r="A1842">
        <v>2965</v>
      </c>
      <c r="B1842" t="s">
        <v>4211</v>
      </c>
      <c r="C1842" t="s">
        <v>4210</v>
      </c>
      <c r="D1842" t="s">
        <v>33586</v>
      </c>
    </row>
    <row r="1843" spans="1:4" x14ac:dyDescent="0.25">
      <c r="A1843">
        <v>2964</v>
      </c>
      <c r="B1843" t="s">
        <v>4209</v>
      </c>
      <c r="C1843" t="s">
        <v>4208</v>
      </c>
      <c r="D1843" t="s">
        <v>33586</v>
      </c>
    </row>
    <row r="1844" spans="1:4" x14ac:dyDescent="0.25">
      <c r="A1844">
        <v>2963</v>
      </c>
      <c r="B1844" t="s">
        <v>6832</v>
      </c>
      <c r="C1844" t="s">
        <v>6831</v>
      </c>
      <c r="D1844" t="s">
        <v>33586</v>
      </c>
    </row>
    <row r="1845" spans="1:4" x14ac:dyDescent="0.25">
      <c r="A1845">
        <v>2962</v>
      </c>
      <c r="B1845" t="s">
        <v>4207</v>
      </c>
      <c r="C1845" t="s">
        <v>4206</v>
      </c>
      <c r="D1845" t="s">
        <v>33586</v>
      </c>
    </row>
    <row r="1846" spans="1:4" x14ac:dyDescent="0.25">
      <c r="A1846">
        <v>2961</v>
      </c>
      <c r="B1846" t="s">
        <v>4175</v>
      </c>
      <c r="C1846" t="s">
        <v>4174</v>
      </c>
      <c r="D1846" t="s">
        <v>33586</v>
      </c>
    </row>
    <row r="1847" spans="1:4" x14ac:dyDescent="0.25">
      <c r="A1847">
        <v>2960</v>
      </c>
      <c r="B1847" t="s">
        <v>6774</v>
      </c>
      <c r="C1847" t="s">
        <v>6773</v>
      </c>
      <c r="D1847" t="s">
        <v>33586</v>
      </c>
    </row>
    <row r="1848" spans="1:4" x14ac:dyDescent="0.25">
      <c r="A1848">
        <v>2959</v>
      </c>
      <c r="B1848" t="s">
        <v>4199</v>
      </c>
      <c r="C1848" t="s">
        <v>4198</v>
      </c>
      <c r="D1848" t="s">
        <v>33586</v>
      </c>
    </row>
    <row r="1849" spans="1:4" x14ac:dyDescent="0.25">
      <c r="A1849">
        <v>2958</v>
      </c>
      <c r="B1849" t="s">
        <v>6794</v>
      </c>
      <c r="C1849" t="s">
        <v>6793</v>
      </c>
      <c r="D1849" t="s">
        <v>33586</v>
      </c>
    </row>
    <row r="1850" spans="1:4" x14ac:dyDescent="0.25">
      <c r="A1850">
        <v>2957</v>
      </c>
      <c r="B1850" t="s">
        <v>4197</v>
      </c>
      <c r="C1850" t="s">
        <v>4196</v>
      </c>
      <c r="D1850" t="s">
        <v>33586</v>
      </c>
    </row>
    <row r="1851" spans="1:4" x14ac:dyDescent="0.25">
      <c r="A1851">
        <v>2956</v>
      </c>
      <c r="B1851" t="s">
        <v>4195</v>
      </c>
      <c r="C1851" t="s">
        <v>4194</v>
      </c>
      <c r="D1851" t="s">
        <v>33586</v>
      </c>
    </row>
    <row r="1852" spans="1:4" x14ac:dyDescent="0.25">
      <c r="A1852">
        <v>2955</v>
      </c>
      <c r="B1852" t="s">
        <v>6790</v>
      </c>
      <c r="C1852" t="s">
        <v>6789</v>
      </c>
      <c r="D1852" t="s">
        <v>33586</v>
      </c>
    </row>
    <row r="1853" spans="1:4" x14ac:dyDescent="0.25">
      <c r="A1853">
        <v>2954</v>
      </c>
      <c r="B1853" t="s">
        <v>4193</v>
      </c>
      <c r="C1853" t="s">
        <v>33672</v>
      </c>
      <c r="D1853" t="s">
        <v>33586</v>
      </c>
    </row>
    <row r="1854" spans="1:4" x14ac:dyDescent="0.25">
      <c r="A1854">
        <v>2953</v>
      </c>
      <c r="B1854" t="s">
        <v>6784</v>
      </c>
      <c r="C1854" t="s">
        <v>6783</v>
      </c>
      <c r="D1854" t="s">
        <v>33586</v>
      </c>
    </row>
    <row r="1855" spans="1:4" x14ac:dyDescent="0.25">
      <c r="A1855">
        <v>2952</v>
      </c>
      <c r="B1855" t="s">
        <v>6770</v>
      </c>
      <c r="C1855" t="s">
        <v>6769</v>
      </c>
      <c r="D1855" t="s">
        <v>33586</v>
      </c>
    </row>
    <row r="1856" spans="1:4" x14ac:dyDescent="0.25">
      <c r="A1856">
        <v>2951</v>
      </c>
      <c r="B1856" t="s">
        <v>6768</v>
      </c>
      <c r="C1856" t="s">
        <v>6767</v>
      </c>
      <c r="D1856" t="s">
        <v>33586</v>
      </c>
    </row>
    <row r="1857" spans="1:4" x14ac:dyDescent="0.25">
      <c r="A1857">
        <v>2950</v>
      </c>
      <c r="B1857" t="s">
        <v>4167</v>
      </c>
      <c r="C1857" t="s">
        <v>4166</v>
      </c>
      <c r="D1857" t="s">
        <v>33586</v>
      </c>
    </row>
    <row r="1858" spans="1:4" x14ac:dyDescent="0.25">
      <c r="A1858">
        <v>2949</v>
      </c>
      <c r="B1858" t="s">
        <v>6766</v>
      </c>
      <c r="C1858" t="s">
        <v>6765</v>
      </c>
      <c r="D1858" t="s">
        <v>33586</v>
      </c>
    </row>
    <row r="1859" spans="1:4" x14ac:dyDescent="0.25">
      <c r="A1859">
        <v>2948</v>
      </c>
      <c r="B1859" t="s">
        <v>6764</v>
      </c>
      <c r="C1859" t="s">
        <v>6763</v>
      </c>
      <c r="D1859" t="s">
        <v>33586</v>
      </c>
    </row>
    <row r="1860" spans="1:4" x14ac:dyDescent="0.25">
      <c r="A1860">
        <v>2947</v>
      </c>
      <c r="B1860" t="s">
        <v>6762</v>
      </c>
      <c r="C1860" t="s">
        <v>6761</v>
      </c>
      <c r="D1860" t="s">
        <v>33586</v>
      </c>
    </row>
    <row r="1861" spans="1:4" x14ac:dyDescent="0.25">
      <c r="A1861">
        <v>2946</v>
      </c>
      <c r="B1861" t="s">
        <v>6760</v>
      </c>
      <c r="C1861" t="s">
        <v>6759</v>
      </c>
      <c r="D1861" t="s">
        <v>33586</v>
      </c>
    </row>
    <row r="1862" spans="1:4" x14ac:dyDescent="0.25">
      <c r="A1862">
        <v>2945</v>
      </c>
      <c r="B1862" t="s">
        <v>6758</v>
      </c>
      <c r="C1862" t="s">
        <v>6757</v>
      </c>
      <c r="D1862" t="s">
        <v>33586</v>
      </c>
    </row>
    <row r="1863" spans="1:4" x14ac:dyDescent="0.25">
      <c r="A1863">
        <v>2944</v>
      </c>
      <c r="B1863" t="s">
        <v>4165</v>
      </c>
      <c r="C1863" t="s">
        <v>4164</v>
      </c>
      <c r="D1863" t="s">
        <v>33586</v>
      </c>
    </row>
    <row r="1864" spans="1:4" x14ac:dyDescent="0.25">
      <c r="A1864">
        <v>2943</v>
      </c>
      <c r="B1864" t="s">
        <v>6756</v>
      </c>
      <c r="C1864" t="s">
        <v>6755</v>
      </c>
      <c r="D1864" t="s">
        <v>33586</v>
      </c>
    </row>
    <row r="1865" spans="1:4" x14ac:dyDescent="0.25">
      <c r="A1865">
        <v>2942</v>
      </c>
      <c r="B1865" t="s">
        <v>33673</v>
      </c>
      <c r="C1865" t="s">
        <v>6751</v>
      </c>
      <c r="D1865" t="s">
        <v>33586</v>
      </c>
    </row>
    <row r="1866" spans="1:4" x14ac:dyDescent="0.25">
      <c r="A1866">
        <v>2941</v>
      </c>
      <c r="B1866" t="s">
        <v>6728</v>
      </c>
      <c r="C1866" t="s">
        <v>6727</v>
      </c>
      <c r="D1866" t="s">
        <v>33586</v>
      </c>
    </row>
    <row r="1867" spans="1:4" x14ac:dyDescent="0.25">
      <c r="A1867">
        <v>2940</v>
      </c>
      <c r="B1867" t="s">
        <v>6726</v>
      </c>
      <c r="C1867" t="s">
        <v>6725</v>
      </c>
      <c r="D1867" t="s">
        <v>33586</v>
      </c>
    </row>
    <row r="1868" spans="1:4" x14ac:dyDescent="0.25">
      <c r="A1868">
        <v>2939</v>
      </c>
      <c r="B1868" t="s">
        <v>15514</v>
      </c>
      <c r="C1868" t="s">
        <v>4155</v>
      </c>
      <c r="D1868" t="s">
        <v>33586</v>
      </c>
    </row>
    <row r="1869" spans="1:4" x14ac:dyDescent="0.25">
      <c r="A1869">
        <v>2938</v>
      </c>
      <c r="B1869" t="s">
        <v>6714</v>
      </c>
      <c r="C1869" t="s">
        <v>6713</v>
      </c>
      <c r="D1869" t="s">
        <v>33586</v>
      </c>
    </row>
    <row r="1870" spans="1:4" x14ac:dyDescent="0.25">
      <c r="A1870">
        <v>2937</v>
      </c>
      <c r="B1870" t="s">
        <v>4171</v>
      </c>
      <c r="C1870" t="s">
        <v>4170</v>
      </c>
      <c r="D1870" t="s">
        <v>33586</v>
      </c>
    </row>
    <row r="1871" spans="1:4" x14ac:dyDescent="0.25">
      <c r="A1871">
        <v>2936</v>
      </c>
      <c r="B1871" t="s">
        <v>6772</v>
      </c>
      <c r="C1871" t="s">
        <v>6771</v>
      </c>
      <c r="D1871" t="s">
        <v>33586</v>
      </c>
    </row>
    <row r="1872" spans="1:4" x14ac:dyDescent="0.25">
      <c r="A1872">
        <v>2935</v>
      </c>
      <c r="B1872" t="s">
        <v>4154</v>
      </c>
      <c r="C1872" t="s">
        <v>4153</v>
      </c>
      <c r="D1872" t="s">
        <v>33586</v>
      </c>
    </row>
    <row r="1873" spans="1:4" x14ac:dyDescent="0.25">
      <c r="A1873">
        <v>2934</v>
      </c>
      <c r="B1873" t="s">
        <v>6712</v>
      </c>
      <c r="C1873" t="s">
        <v>6711</v>
      </c>
      <c r="D1873" t="s">
        <v>33586</v>
      </c>
    </row>
    <row r="1874" spans="1:4" x14ac:dyDescent="0.25">
      <c r="A1874">
        <v>2933</v>
      </c>
      <c r="B1874" t="s">
        <v>4152</v>
      </c>
      <c r="C1874" t="s">
        <v>4151</v>
      </c>
      <c r="D1874" t="s">
        <v>33586</v>
      </c>
    </row>
    <row r="1875" spans="1:4" x14ac:dyDescent="0.25">
      <c r="A1875">
        <v>2932</v>
      </c>
      <c r="B1875" t="s">
        <v>4150</v>
      </c>
      <c r="C1875" t="s">
        <v>4149</v>
      </c>
      <c r="D1875" t="s">
        <v>33586</v>
      </c>
    </row>
    <row r="1876" spans="1:4" x14ac:dyDescent="0.25">
      <c r="A1876">
        <v>2931</v>
      </c>
      <c r="B1876" t="s">
        <v>6710</v>
      </c>
      <c r="C1876" t="s">
        <v>6709</v>
      </c>
      <c r="D1876" t="s">
        <v>33586</v>
      </c>
    </row>
    <row r="1877" spans="1:4" x14ac:dyDescent="0.25">
      <c r="A1877">
        <v>2930</v>
      </c>
      <c r="B1877" t="s">
        <v>6708</v>
      </c>
      <c r="C1877" t="s">
        <v>6707</v>
      </c>
      <c r="D1877" t="s">
        <v>33586</v>
      </c>
    </row>
    <row r="1878" spans="1:4" x14ac:dyDescent="0.25">
      <c r="A1878">
        <v>2929</v>
      </c>
      <c r="B1878" t="s">
        <v>291</v>
      </c>
      <c r="C1878" t="s">
        <v>4146</v>
      </c>
      <c r="D1878" t="s">
        <v>33586</v>
      </c>
    </row>
    <row r="1879" spans="1:4" x14ac:dyDescent="0.25">
      <c r="A1879">
        <v>2928</v>
      </c>
      <c r="B1879" t="s">
        <v>6704</v>
      </c>
      <c r="C1879" t="s">
        <v>6703</v>
      </c>
      <c r="D1879" t="s">
        <v>33586</v>
      </c>
    </row>
    <row r="1880" spans="1:4" x14ac:dyDescent="0.25">
      <c r="A1880">
        <v>2927</v>
      </c>
      <c r="B1880" t="s">
        <v>4145</v>
      </c>
      <c r="C1880" t="s">
        <v>4144</v>
      </c>
      <c r="D1880" t="s">
        <v>33586</v>
      </c>
    </row>
    <row r="1881" spans="1:4" x14ac:dyDescent="0.25">
      <c r="A1881">
        <v>2926</v>
      </c>
      <c r="B1881" t="s">
        <v>4143</v>
      </c>
      <c r="C1881" t="s">
        <v>4142</v>
      </c>
      <c r="D1881" t="s">
        <v>33586</v>
      </c>
    </row>
    <row r="1882" spans="1:4" x14ac:dyDescent="0.25">
      <c r="A1882">
        <v>2925</v>
      </c>
      <c r="B1882" t="s">
        <v>6702</v>
      </c>
      <c r="C1882" t="s">
        <v>6701</v>
      </c>
      <c r="D1882" t="s">
        <v>33586</v>
      </c>
    </row>
    <row r="1883" spans="1:4" x14ac:dyDescent="0.25">
      <c r="A1883">
        <v>2924</v>
      </c>
      <c r="B1883" t="s">
        <v>6688</v>
      </c>
      <c r="C1883" t="s">
        <v>6687</v>
      </c>
      <c r="D1883" t="s">
        <v>33586</v>
      </c>
    </row>
    <row r="1884" spans="1:4" x14ac:dyDescent="0.25">
      <c r="A1884">
        <v>2923</v>
      </c>
      <c r="B1884" t="s">
        <v>6684</v>
      </c>
      <c r="C1884" t="s">
        <v>6683</v>
      </c>
      <c r="D1884" t="s">
        <v>33586</v>
      </c>
    </row>
    <row r="1885" spans="1:4" x14ac:dyDescent="0.25">
      <c r="A1885">
        <v>2922</v>
      </c>
      <c r="B1885" t="s">
        <v>6676</v>
      </c>
      <c r="C1885" t="s">
        <v>6675</v>
      </c>
      <c r="D1885" t="s">
        <v>33586</v>
      </c>
    </row>
    <row r="1886" spans="1:4" x14ac:dyDescent="0.25">
      <c r="A1886">
        <v>2921</v>
      </c>
      <c r="B1886" t="s">
        <v>33674</v>
      </c>
      <c r="C1886" t="s">
        <v>6620</v>
      </c>
      <c r="D1886" t="s">
        <v>33586</v>
      </c>
    </row>
    <row r="1887" spans="1:4" x14ac:dyDescent="0.25">
      <c r="A1887">
        <v>2920</v>
      </c>
      <c r="B1887" t="s">
        <v>6541</v>
      </c>
      <c r="C1887" t="s">
        <v>6540</v>
      </c>
      <c r="D1887" t="s">
        <v>33586</v>
      </c>
    </row>
    <row r="1888" spans="1:4" x14ac:dyDescent="0.25">
      <c r="A1888">
        <v>2919</v>
      </c>
      <c r="B1888" t="s">
        <v>33675</v>
      </c>
      <c r="C1888" t="s">
        <v>6538</v>
      </c>
      <c r="D1888" t="s">
        <v>33586</v>
      </c>
    </row>
    <row r="1889" spans="1:4" x14ac:dyDescent="0.25">
      <c r="A1889">
        <v>2918</v>
      </c>
      <c r="B1889" t="s">
        <v>33676</v>
      </c>
      <c r="C1889" t="s">
        <v>33677</v>
      </c>
      <c r="D1889" t="s">
        <v>33586</v>
      </c>
    </row>
    <row r="1890" spans="1:4" x14ac:dyDescent="0.25">
      <c r="A1890">
        <v>2917</v>
      </c>
      <c r="B1890" t="s">
        <v>6524</v>
      </c>
      <c r="C1890" t="s">
        <v>6523</v>
      </c>
      <c r="D1890" t="s">
        <v>33586</v>
      </c>
    </row>
    <row r="1891" spans="1:4" x14ac:dyDescent="0.25">
      <c r="A1891">
        <v>2916</v>
      </c>
      <c r="B1891" t="s">
        <v>6520</v>
      </c>
      <c r="C1891" t="s">
        <v>6519</v>
      </c>
      <c r="D1891" t="s">
        <v>33586</v>
      </c>
    </row>
    <row r="1892" spans="1:4" x14ac:dyDescent="0.25">
      <c r="A1892">
        <v>2915</v>
      </c>
      <c r="B1892" t="s">
        <v>6518</v>
      </c>
      <c r="C1892" t="s">
        <v>6517</v>
      </c>
      <c r="D1892" t="s">
        <v>33586</v>
      </c>
    </row>
    <row r="1893" spans="1:4" x14ac:dyDescent="0.25">
      <c r="A1893">
        <v>2914</v>
      </c>
      <c r="B1893" t="s">
        <v>6463</v>
      </c>
      <c r="C1893" t="s">
        <v>33678</v>
      </c>
      <c r="D1893" t="s">
        <v>33586</v>
      </c>
    </row>
    <row r="1894" spans="1:4" x14ac:dyDescent="0.25">
      <c r="A1894">
        <v>2913</v>
      </c>
      <c r="B1894" t="s">
        <v>15504</v>
      </c>
      <c r="C1894" t="s">
        <v>6461</v>
      </c>
      <c r="D1894" t="s">
        <v>33586</v>
      </c>
    </row>
    <row r="1895" spans="1:4" x14ac:dyDescent="0.25">
      <c r="A1895">
        <v>2912</v>
      </c>
      <c r="B1895" t="s">
        <v>6460</v>
      </c>
      <c r="C1895" t="s">
        <v>6459</v>
      </c>
      <c r="D1895" t="s">
        <v>33586</v>
      </c>
    </row>
    <row r="1896" spans="1:4" x14ac:dyDescent="0.25">
      <c r="A1896">
        <v>2911</v>
      </c>
      <c r="B1896" t="s">
        <v>6456</v>
      </c>
      <c r="C1896" t="s">
        <v>6455</v>
      </c>
      <c r="D1896" t="s">
        <v>33586</v>
      </c>
    </row>
    <row r="1897" spans="1:4" x14ac:dyDescent="0.25">
      <c r="A1897">
        <v>2910</v>
      </c>
      <c r="B1897" t="s">
        <v>6452</v>
      </c>
      <c r="C1897" t="s">
        <v>6451</v>
      </c>
      <c r="D1897" t="s">
        <v>33586</v>
      </c>
    </row>
    <row r="1898" spans="1:4" x14ac:dyDescent="0.25">
      <c r="A1898">
        <v>2909</v>
      </c>
      <c r="B1898" t="s">
        <v>6444</v>
      </c>
      <c r="C1898" t="s">
        <v>6443</v>
      </c>
      <c r="D1898" t="s">
        <v>33586</v>
      </c>
    </row>
    <row r="1899" spans="1:4" x14ac:dyDescent="0.25">
      <c r="A1899">
        <v>2908</v>
      </c>
      <c r="B1899" t="s">
        <v>6442</v>
      </c>
      <c r="C1899" t="s">
        <v>6441</v>
      </c>
      <c r="D1899" t="s">
        <v>33586</v>
      </c>
    </row>
    <row r="1900" spans="1:4" x14ac:dyDescent="0.25">
      <c r="A1900">
        <v>2907</v>
      </c>
      <c r="B1900" t="s">
        <v>33679</v>
      </c>
      <c r="C1900" t="s">
        <v>33680</v>
      </c>
      <c r="D1900" t="s">
        <v>33586</v>
      </c>
    </row>
    <row r="1901" spans="1:4" x14ac:dyDescent="0.25">
      <c r="A1901">
        <v>2906</v>
      </c>
      <c r="B1901" t="s">
        <v>6428</v>
      </c>
      <c r="C1901" t="s">
        <v>33681</v>
      </c>
      <c r="D1901" t="s">
        <v>33586</v>
      </c>
    </row>
    <row r="1902" spans="1:4" x14ac:dyDescent="0.25">
      <c r="A1902">
        <v>2905</v>
      </c>
      <c r="B1902" t="s">
        <v>3105</v>
      </c>
      <c r="C1902" t="s">
        <v>33682</v>
      </c>
      <c r="D1902" t="s">
        <v>33586</v>
      </c>
    </row>
    <row r="1903" spans="1:4" x14ac:dyDescent="0.25">
      <c r="A1903">
        <v>2904</v>
      </c>
      <c r="B1903" t="s">
        <v>6426</v>
      </c>
      <c r="C1903" t="s">
        <v>6425</v>
      </c>
      <c r="D1903" t="s">
        <v>33586</v>
      </c>
    </row>
    <row r="1904" spans="1:4" x14ac:dyDescent="0.25">
      <c r="A1904">
        <v>2903</v>
      </c>
      <c r="B1904" t="s">
        <v>6424</v>
      </c>
      <c r="C1904" t="s">
        <v>6423</v>
      </c>
      <c r="D1904" t="s">
        <v>33586</v>
      </c>
    </row>
    <row r="1905" spans="1:4" x14ac:dyDescent="0.25">
      <c r="A1905">
        <v>2902</v>
      </c>
      <c r="B1905" t="s">
        <v>6422</v>
      </c>
      <c r="C1905" t="s">
        <v>6421</v>
      </c>
      <c r="D1905" t="s">
        <v>33586</v>
      </c>
    </row>
    <row r="1906" spans="1:4" x14ac:dyDescent="0.25">
      <c r="A1906">
        <v>2901</v>
      </c>
      <c r="B1906" t="s">
        <v>510</v>
      </c>
      <c r="C1906" t="s">
        <v>33683</v>
      </c>
      <c r="D1906" t="s">
        <v>33586</v>
      </c>
    </row>
    <row r="1907" spans="1:4" x14ac:dyDescent="0.25">
      <c r="A1907">
        <v>2900</v>
      </c>
      <c r="B1907" t="s">
        <v>6402</v>
      </c>
      <c r="C1907" t="s">
        <v>6401</v>
      </c>
      <c r="D1907" t="s">
        <v>33586</v>
      </c>
    </row>
    <row r="1908" spans="1:4" x14ac:dyDescent="0.25">
      <c r="A1908">
        <v>2899</v>
      </c>
      <c r="B1908" t="s">
        <v>15502</v>
      </c>
      <c r="C1908" t="s">
        <v>6392</v>
      </c>
      <c r="D1908" t="s">
        <v>33586</v>
      </c>
    </row>
    <row r="1909" spans="1:4" x14ac:dyDescent="0.25">
      <c r="A1909">
        <v>2898</v>
      </c>
      <c r="B1909" t="s">
        <v>6398</v>
      </c>
      <c r="C1909" t="s">
        <v>6397</v>
      </c>
      <c r="D1909" t="s">
        <v>33586</v>
      </c>
    </row>
    <row r="1910" spans="1:4" x14ac:dyDescent="0.25">
      <c r="A1910">
        <v>2897</v>
      </c>
      <c r="B1910" t="s">
        <v>6394</v>
      </c>
      <c r="C1910" t="s">
        <v>6393</v>
      </c>
      <c r="D1910" t="s">
        <v>33586</v>
      </c>
    </row>
    <row r="1911" spans="1:4" x14ac:dyDescent="0.25">
      <c r="A1911">
        <v>2896</v>
      </c>
      <c r="B1911" t="s">
        <v>6387</v>
      </c>
      <c r="C1911" t="s">
        <v>6386</v>
      </c>
      <c r="D1911" t="s">
        <v>33586</v>
      </c>
    </row>
    <row r="1912" spans="1:4" x14ac:dyDescent="0.25">
      <c r="A1912">
        <v>2895</v>
      </c>
      <c r="B1912" t="s">
        <v>6385</v>
      </c>
      <c r="C1912" t="s">
        <v>6384</v>
      </c>
      <c r="D1912" t="s">
        <v>33586</v>
      </c>
    </row>
    <row r="1913" spans="1:4" x14ac:dyDescent="0.25">
      <c r="A1913">
        <v>2894</v>
      </c>
      <c r="B1913" t="s">
        <v>6383</v>
      </c>
      <c r="C1913" t="s">
        <v>6382</v>
      </c>
      <c r="D1913" t="s">
        <v>33586</v>
      </c>
    </row>
    <row r="1914" spans="1:4" x14ac:dyDescent="0.25">
      <c r="A1914">
        <v>2893</v>
      </c>
      <c r="B1914" t="s">
        <v>6391</v>
      </c>
      <c r="C1914" t="s">
        <v>6390</v>
      </c>
      <c r="D1914" t="s">
        <v>33586</v>
      </c>
    </row>
    <row r="1915" spans="1:4" x14ac:dyDescent="0.25">
      <c r="A1915">
        <v>2892</v>
      </c>
      <c r="B1915" t="s">
        <v>6389</v>
      </c>
      <c r="C1915" t="s">
        <v>6388</v>
      </c>
      <c r="D1915" t="s">
        <v>33586</v>
      </c>
    </row>
    <row r="1916" spans="1:4" x14ac:dyDescent="0.25">
      <c r="A1916">
        <v>2891</v>
      </c>
      <c r="B1916" t="s">
        <v>6381</v>
      </c>
      <c r="C1916" t="s">
        <v>6380</v>
      </c>
      <c r="D1916" t="s">
        <v>33586</v>
      </c>
    </row>
    <row r="1917" spans="1:4" x14ac:dyDescent="0.25">
      <c r="A1917">
        <v>2890</v>
      </c>
      <c r="B1917" t="s">
        <v>6379</v>
      </c>
      <c r="C1917" t="s">
        <v>6378</v>
      </c>
      <c r="D1917" t="s">
        <v>33586</v>
      </c>
    </row>
    <row r="1918" spans="1:4" x14ac:dyDescent="0.25">
      <c r="A1918">
        <v>2889</v>
      </c>
      <c r="B1918" t="s">
        <v>6377</v>
      </c>
      <c r="C1918" t="s">
        <v>6376</v>
      </c>
      <c r="D1918" t="s">
        <v>33586</v>
      </c>
    </row>
    <row r="1919" spans="1:4" x14ac:dyDescent="0.25">
      <c r="A1919">
        <v>2888</v>
      </c>
      <c r="B1919" t="s">
        <v>6375</v>
      </c>
      <c r="C1919" t="s">
        <v>6374</v>
      </c>
      <c r="D1919" t="s">
        <v>33586</v>
      </c>
    </row>
    <row r="1920" spans="1:4" x14ac:dyDescent="0.25">
      <c r="A1920">
        <v>2887</v>
      </c>
      <c r="B1920" t="s">
        <v>6371</v>
      </c>
      <c r="C1920" t="s">
        <v>6370</v>
      </c>
      <c r="D1920" t="s">
        <v>33586</v>
      </c>
    </row>
    <row r="1921" spans="1:4" x14ac:dyDescent="0.25">
      <c r="A1921">
        <v>2886</v>
      </c>
      <c r="B1921" t="s">
        <v>6373</v>
      </c>
      <c r="C1921" t="s">
        <v>6372</v>
      </c>
      <c r="D1921" t="s">
        <v>33586</v>
      </c>
    </row>
    <row r="1922" spans="1:4" x14ac:dyDescent="0.25">
      <c r="A1922">
        <v>2885</v>
      </c>
      <c r="B1922" t="s">
        <v>6365</v>
      </c>
      <c r="C1922" t="s">
        <v>6364</v>
      </c>
      <c r="D1922" t="s">
        <v>33586</v>
      </c>
    </row>
    <row r="1923" spans="1:4" x14ac:dyDescent="0.25">
      <c r="A1923">
        <v>2884</v>
      </c>
      <c r="B1923" t="s">
        <v>6367</v>
      </c>
      <c r="C1923" t="s">
        <v>6366</v>
      </c>
      <c r="D1923" t="s">
        <v>33586</v>
      </c>
    </row>
    <row r="1924" spans="1:4" x14ac:dyDescent="0.25">
      <c r="A1924">
        <v>2883</v>
      </c>
      <c r="B1924" t="s">
        <v>6351</v>
      </c>
      <c r="C1924" t="s">
        <v>6350</v>
      </c>
      <c r="D1924" t="s">
        <v>33586</v>
      </c>
    </row>
    <row r="1925" spans="1:4" x14ac:dyDescent="0.25">
      <c r="A1925">
        <v>2882</v>
      </c>
      <c r="B1925" t="s">
        <v>6337</v>
      </c>
      <c r="C1925" t="s">
        <v>6336</v>
      </c>
      <c r="D1925" t="s">
        <v>33586</v>
      </c>
    </row>
    <row r="1926" spans="1:4" x14ac:dyDescent="0.25">
      <c r="A1926">
        <v>2881</v>
      </c>
      <c r="B1926" t="s">
        <v>6335</v>
      </c>
      <c r="C1926" t="s">
        <v>6334</v>
      </c>
      <c r="D1926" t="s">
        <v>33586</v>
      </c>
    </row>
    <row r="1927" spans="1:4" x14ac:dyDescent="0.25">
      <c r="A1927">
        <v>2880</v>
      </c>
      <c r="B1927" t="s">
        <v>6333</v>
      </c>
      <c r="C1927" t="s">
        <v>6332</v>
      </c>
      <c r="D1927" t="s">
        <v>33586</v>
      </c>
    </row>
    <row r="1928" spans="1:4" x14ac:dyDescent="0.25">
      <c r="A1928">
        <v>2879</v>
      </c>
      <c r="B1928" t="s">
        <v>6329</v>
      </c>
      <c r="C1928" t="s">
        <v>6328</v>
      </c>
      <c r="D1928" t="s">
        <v>33586</v>
      </c>
    </row>
    <row r="1929" spans="1:4" x14ac:dyDescent="0.25">
      <c r="A1929">
        <v>2878</v>
      </c>
      <c r="B1929" t="s">
        <v>6323</v>
      </c>
      <c r="C1929" t="s">
        <v>6322</v>
      </c>
      <c r="D1929" t="s">
        <v>33586</v>
      </c>
    </row>
    <row r="1930" spans="1:4" x14ac:dyDescent="0.25">
      <c r="A1930">
        <v>2877</v>
      </c>
      <c r="B1930" t="s">
        <v>6318</v>
      </c>
      <c r="C1930" t="s">
        <v>6317</v>
      </c>
      <c r="D1930" t="s">
        <v>33586</v>
      </c>
    </row>
    <row r="1931" spans="1:4" x14ac:dyDescent="0.25">
      <c r="A1931">
        <v>2876</v>
      </c>
      <c r="B1931" t="s">
        <v>6316</v>
      </c>
      <c r="C1931" t="s">
        <v>6315</v>
      </c>
      <c r="D1931" t="s">
        <v>33586</v>
      </c>
    </row>
    <row r="1932" spans="1:4" x14ac:dyDescent="0.25">
      <c r="A1932">
        <v>2875</v>
      </c>
      <c r="B1932" t="s">
        <v>15507</v>
      </c>
      <c r="C1932" t="s">
        <v>6310</v>
      </c>
      <c r="D1932" t="s">
        <v>33586</v>
      </c>
    </row>
    <row r="1933" spans="1:4" x14ac:dyDescent="0.25">
      <c r="A1933">
        <v>2874</v>
      </c>
      <c r="B1933" t="s">
        <v>6309</v>
      </c>
      <c r="C1933" t="s">
        <v>6308</v>
      </c>
      <c r="D1933" t="s">
        <v>33586</v>
      </c>
    </row>
    <row r="1934" spans="1:4" x14ac:dyDescent="0.25">
      <c r="A1934">
        <v>2873</v>
      </c>
      <c r="B1934" t="s">
        <v>6305</v>
      </c>
      <c r="C1934" t="s">
        <v>6304</v>
      </c>
      <c r="D1934" t="s">
        <v>33586</v>
      </c>
    </row>
    <row r="1935" spans="1:4" x14ac:dyDescent="0.25">
      <c r="A1935">
        <v>2872</v>
      </c>
      <c r="B1935" t="s">
        <v>6303</v>
      </c>
      <c r="C1935" t="s">
        <v>6302</v>
      </c>
      <c r="D1935" t="s">
        <v>33586</v>
      </c>
    </row>
    <row r="1936" spans="1:4" x14ac:dyDescent="0.25">
      <c r="A1936">
        <v>2871</v>
      </c>
      <c r="B1936" t="s">
        <v>6277</v>
      </c>
      <c r="C1936" t="s">
        <v>6276</v>
      </c>
      <c r="D1936" t="s">
        <v>33586</v>
      </c>
    </row>
    <row r="1937" spans="1:4" x14ac:dyDescent="0.25">
      <c r="A1937">
        <v>2870</v>
      </c>
      <c r="B1937" t="s">
        <v>6291</v>
      </c>
      <c r="C1937" t="s">
        <v>6290</v>
      </c>
      <c r="D1937" t="s">
        <v>33586</v>
      </c>
    </row>
    <row r="1938" spans="1:4" x14ac:dyDescent="0.25">
      <c r="A1938">
        <v>2869</v>
      </c>
      <c r="B1938" t="s">
        <v>6289</v>
      </c>
      <c r="C1938" t="s">
        <v>6288</v>
      </c>
      <c r="D1938" t="s">
        <v>33586</v>
      </c>
    </row>
    <row r="1939" spans="1:4" x14ac:dyDescent="0.25">
      <c r="A1939">
        <v>2868</v>
      </c>
      <c r="B1939" t="s">
        <v>6287</v>
      </c>
      <c r="C1939" t="s">
        <v>6286</v>
      </c>
      <c r="D1939" t="s">
        <v>33586</v>
      </c>
    </row>
    <row r="1940" spans="1:4" x14ac:dyDescent="0.25">
      <c r="A1940">
        <v>2867</v>
      </c>
      <c r="B1940" t="s">
        <v>6285</v>
      </c>
      <c r="C1940" t="s">
        <v>6284</v>
      </c>
      <c r="D1940" t="s">
        <v>33586</v>
      </c>
    </row>
    <row r="1941" spans="1:4" x14ac:dyDescent="0.25">
      <c r="A1941">
        <v>2866</v>
      </c>
      <c r="B1941" t="s">
        <v>6283</v>
      </c>
      <c r="C1941" t="s">
        <v>6282</v>
      </c>
      <c r="D1941" t="s">
        <v>33586</v>
      </c>
    </row>
    <row r="1942" spans="1:4" x14ac:dyDescent="0.25">
      <c r="A1942">
        <v>2865</v>
      </c>
      <c r="B1942" t="s">
        <v>6270</v>
      </c>
      <c r="C1942" t="s">
        <v>6269</v>
      </c>
      <c r="D1942" t="s">
        <v>33586</v>
      </c>
    </row>
    <row r="1943" spans="1:4" x14ac:dyDescent="0.25">
      <c r="A1943">
        <v>2864</v>
      </c>
      <c r="B1943" t="s">
        <v>6268</v>
      </c>
      <c r="C1943" t="s">
        <v>6267</v>
      </c>
      <c r="D1943" t="s">
        <v>33586</v>
      </c>
    </row>
    <row r="1944" spans="1:4" x14ac:dyDescent="0.25">
      <c r="A1944">
        <v>2863</v>
      </c>
      <c r="B1944" t="s">
        <v>6264</v>
      </c>
      <c r="C1944" t="s">
        <v>6263</v>
      </c>
      <c r="D1944" t="s">
        <v>33586</v>
      </c>
    </row>
    <row r="1945" spans="1:4" x14ac:dyDescent="0.25">
      <c r="A1945">
        <v>2862</v>
      </c>
      <c r="B1945" t="s">
        <v>6274</v>
      </c>
      <c r="C1945" t="s">
        <v>6273</v>
      </c>
      <c r="D1945" t="s">
        <v>33586</v>
      </c>
    </row>
    <row r="1946" spans="1:4" x14ac:dyDescent="0.25">
      <c r="A1946">
        <v>2861</v>
      </c>
      <c r="B1946" t="s">
        <v>6262</v>
      </c>
      <c r="C1946" t="s">
        <v>6261</v>
      </c>
      <c r="D1946" t="s">
        <v>33586</v>
      </c>
    </row>
    <row r="1947" spans="1:4" x14ac:dyDescent="0.25">
      <c r="A1947">
        <v>2860</v>
      </c>
      <c r="B1947" t="s">
        <v>6260</v>
      </c>
      <c r="C1947" t="s">
        <v>6259</v>
      </c>
      <c r="D1947" t="s">
        <v>33586</v>
      </c>
    </row>
    <row r="1948" spans="1:4" x14ac:dyDescent="0.25">
      <c r="A1948">
        <v>2859</v>
      </c>
      <c r="B1948" t="s">
        <v>6258</v>
      </c>
      <c r="C1948" t="s">
        <v>33684</v>
      </c>
      <c r="D1948" t="s">
        <v>33586</v>
      </c>
    </row>
    <row r="1949" spans="1:4" x14ac:dyDescent="0.25">
      <c r="A1949">
        <v>2858</v>
      </c>
      <c r="B1949" t="s">
        <v>6254</v>
      </c>
      <c r="C1949" t="s">
        <v>6253</v>
      </c>
      <c r="D1949" t="s">
        <v>33586</v>
      </c>
    </row>
    <row r="1950" spans="1:4" x14ac:dyDescent="0.25">
      <c r="A1950">
        <v>2857</v>
      </c>
      <c r="B1950" t="s">
        <v>6252</v>
      </c>
      <c r="C1950" t="s">
        <v>6251</v>
      </c>
      <c r="D1950" t="s">
        <v>33586</v>
      </c>
    </row>
    <row r="1951" spans="1:4" x14ac:dyDescent="0.25">
      <c r="A1951">
        <v>2856</v>
      </c>
      <c r="B1951" t="s">
        <v>6250</v>
      </c>
      <c r="C1951" t="s">
        <v>6249</v>
      </c>
      <c r="D1951" t="s">
        <v>33586</v>
      </c>
    </row>
    <row r="1952" spans="1:4" x14ac:dyDescent="0.25">
      <c r="A1952">
        <v>2855</v>
      </c>
      <c r="B1952" t="s">
        <v>6237</v>
      </c>
      <c r="C1952" t="s">
        <v>33685</v>
      </c>
      <c r="D1952" t="s">
        <v>33586</v>
      </c>
    </row>
    <row r="1953" spans="1:4" x14ac:dyDescent="0.25">
      <c r="A1953">
        <v>2854</v>
      </c>
      <c r="B1953" t="s">
        <v>6237</v>
      </c>
      <c r="C1953" t="s">
        <v>33686</v>
      </c>
      <c r="D1953" t="s">
        <v>33586</v>
      </c>
    </row>
    <row r="1954" spans="1:4" x14ac:dyDescent="0.25">
      <c r="A1954">
        <v>2853</v>
      </c>
      <c r="B1954" t="s">
        <v>4347</v>
      </c>
      <c r="C1954" t="s">
        <v>33687</v>
      </c>
      <c r="D1954" t="s">
        <v>33586</v>
      </c>
    </row>
    <row r="1955" spans="1:4" x14ac:dyDescent="0.25">
      <c r="A1955">
        <v>2852</v>
      </c>
      <c r="B1955" t="s">
        <v>33688</v>
      </c>
      <c r="C1955" t="s">
        <v>6210</v>
      </c>
      <c r="D1955" t="s">
        <v>33586</v>
      </c>
    </row>
    <row r="1956" spans="1:4" x14ac:dyDescent="0.25">
      <c r="A1956">
        <v>2851</v>
      </c>
      <c r="B1956" t="s">
        <v>6193</v>
      </c>
      <c r="C1956" t="s">
        <v>6208</v>
      </c>
      <c r="D1956" t="s">
        <v>33586</v>
      </c>
    </row>
    <row r="1957" spans="1:4" x14ac:dyDescent="0.25">
      <c r="A1957">
        <v>2850</v>
      </c>
      <c r="B1957" t="s">
        <v>33688</v>
      </c>
      <c r="C1957" t="s">
        <v>6212</v>
      </c>
      <c r="D1957" t="s">
        <v>33586</v>
      </c>
    </row>
    <row r="1958" spans="1:4" x14ac:dyDescent="0.25">
      <c r="A1958">
        <v>2849</v>
      </c>
      <c r="B1958" t="s">
        <v>33689</v>
      </c>
      <c r="C1958" t="s">
        <v>33690</v>
      </c>
      <c r="D1958" t="s">
        <v>33586</v>
      </c>
    </row>
    <row r="1959" spans="1:4" x14ac:dyDescent="0.25">
      <c r="A1959">
        <v>2848</v>
      </c>
      <c r="B1959" t="s">
        <v>6203</v>
      </c>
      <c r="C1959" t="s">
        <v>33691</v>
      </c>
      <c r="D1959" t="s">
        <v>33586</v>
      </c>
    </row>
    <row r="1960" spans="1:4" x14ac:dyDescent="0.25">
      <c r="A1960">
        <v>2847</v>
      </c>
      <c r="B1960" t="s">
        <v>33692</v>
      </c>
      <c r="C1960" t="s">
        <v>33693</v>
      </c>
      <c r="D1960" t="s">
        <v>33586</v>
      </c>
    </row>
    <row r="1961" spans="1:4" x14ac:dyDescent="0.25">
      <c r="A1961">
        <v>2846</v>
      </c>
      <c r="B1961" t="s">
        <v>33688</v>
      </c>
      <c r="C1961" t="s">
        <v>6194</v>
      </c>
      <c r="D1961" t="s">
        <v>33586</v>
      </c>
    </row>
    <row r="1962" spans="1:4" x14ac:dyDescent="0.25">
      <c r="A1962">
        <v>2845</v>
      </c>
      <c r="B1962" t="s">
        <v>6193</v>
      </c>
      <c r="C1962" t="s">
        <v>6192</v>
      </c>
      <c r="D1962" t="s">
        <v>33586</v>
      </c>
    </row>
    <row r="1963" spans="1:4" x14ac:dyDescent="0.25">
      <c r="A1963">
        <v>2844</v>
      </c>
      <c r="B1963" t="s">
        <v>33688</v>
      </c>
      <c r="C1963" t="s">
        <v>6196</v>
      </c>
      <c r="D1963" t="s">
        <v>33586</v>
      </c>
    </row>
    <row r="1964" spans="1:4" x14ac:dyDescent="0.25">
      <c r="A1964">
        <v>2843</v>
      </c>
      <c r="B1964" t="s">
        <v>6151</v>
      </c>
      <c r="C1964" t="s">
        <v>6150</v>
      </c>
      <c r="D1964" t="s">
        <v>33586</v>
      </c>
    </row>
    <row r="1965" spans="1:4" x14ac:dyDescent="0.25">
      <c r="A1965">
        <v>2842</v>
      </c>
      <c r="B1965" t="s">
        <v>6141</v>
      </c>
      <c r="C1965" t="s">
        <v>6140</v>
      </c>
      <c r="D1965" t="s">
        <v>33586</v>
      </c>
    </row>
    <row r="1966" spans="1:4" x14ac:dyDescent="0.25">
      <c r="A1966">
        <v>2841</v>
      </c>
      <c r="B1966" t="s">
        <v>6131</v>
      </c>
      <c r="C1966" t="s">
        <v>6130</v>
      </c>
      <c r="D1966" t="s">
        <v>33586</v>
      </c>
    </row>
    <row r="1967" spans="1:4" x14ac:dyDescent="0.25">
      <c r="A1967">
        <v>2840</v>
      </c>
      <c r="B1967" t="s">
        <v>6123</v>
      </c>
      <c r="C1967" t="s">
        <v>6122</v>
      </c>
      <c r="D1967" t="s">
        <v>33586</v>
      </c>
    </row>
    <row r="1968" spans="1:4" x14ac:dyDescent="0.25">
      <c r="A1968">
        <v>2839</v>
      </c>
      <c r="B1968" t="s">
        <v>6121</v>
      </c>
      <c r="C1968" t="s">
        <v>33694</v>
      </c>
      <c r="D1968" t="s">
        <v>33586</v>
      </c>
    </row>
    <row r="1969" spans="1:4" x14ac:dyDescent="0.25">
      <c r="A1969">
        <v>2838</v>
      </c>
      <c r="B1969" t="s">
        <v>15524</v>
      </c>
      <c r="C1969" t="s">
        <v>33695</v>
      </c>
      <c r="D1969" t="s">
        <v>33586</v>
      </c>
    </row>
    <row r="1970" spans="1:4" x14ac:dyDescent="0.25">
      <c r="A1970">
        <v>2837</v>
      </c>
      <c r="B1970" t="s">
        <v>33696</v>
      </c>
      <c r="C1970" t="s">
        <v>33697</v>
      </c>
      <c r="D1970" t="s">
        <v>33586</v>
      </c>
    </row>
    <row r="1971" spans="1:4" x14ac:dyDescent="0.25">
      <c r="A1971">
        <v>2836</v>
      </c>
      <c r="B1971" t="s">
        <v>6079</v>
      </c>
      <c r="C1971" t="s">
        <v>33698</v>
      </c>
      <c r="D1971" t="s">
        <v>33586</v>
      </c>
    </row>
    <row r="1972" spans="1:4" x14ac:dyDescent="0.25">
      <c r="A1972">
        <v>2835</v>
      </c>
      <c r="B1972" t="s">
        <v>33696</v>
      </c>
      <c r="C1972" t="s">
        <v>33699</v>
      </c>
      <c r="D1972" t="s">
        <v>33586</v>
      </c>
    </row>
    <row r="1973" spans="1:4" x14ac:dyDescent="0.25">
      <c r="A1973">
        <v>2834</v>
      </c>
      <c r="B1973" t="s">
        <v>33700</v>
      </c>
      <c r="C1973" t="s">
        <v>6068</v>
      </c>
      <c r="D1973" t="s">
        <v>33586</v>
      </c>
    </row>
    <row r="1974" spans="1:4" x14ac:dyDescent="0.25">
      <c r="A1974">
        <v>2833</v>
      </c>
      <c r="B1974" t="s">
        <v>33700</v>
      </c>
      <c r="C1974" t="s">
        <v>6066</v>
      </c>
      <c r="D1974" t="s">
        <v>33586</v>
      </c>
    </row>
    <row r="1975" spans="1:4" x14ac:dyDescent="0.25">
      <c r="A1975">
        <v>2832</v>
      </c>
      <c r="B1975" t="s">
        <v>6055</v>
      </c>
      <c r="C1975" t="s">
        <v>6054</v>
      </c>
      <c r="D1975" t="s">
        <v>33586</v>
      </c>
    </row>
    <row r="1976" spans="1:4" x14ac:dyDescent="0.25">
      <c r="A1976">
        <v>2831</v>
      </c>
      <c r="B1976" t="s">
        <v>3251</v>
      </c>
      <c r="C1976" t="s">
        <v>33701</v>
      </c>
      <c r="D1976" t="s">
        <v>33586</v>
      </c>
    </row>
    <row r="1977" spans="1:4" x14ac:dyDescent="0.25">
      <c r="A1977">
        <v>2830</v>
      </c>
      <c r="B1977" t="s">
        <v>33702</v>
      </c>
      <c r="C1977" t="s">
        <v>33703</v>
      </c>
      <c r="D1977" t="s">
        <v>33586</v>
      </c>
    </row>
    <row r="1978" spans="1:4" x14ac:dyDescent="0.25">
      <c r="A1978">
        <v>2829</v>
      </c>
      <c r="B1978" t="s">
        <v>33702</v>
      </c>
      <c r="C1978" t="s">
        <v>33704</v>
      </c>
      <c r="D1978" t="s">
        <v>33586</v>
      </c>
    </row>
    <row r="1979" spans="1:4" x14ac:dyDescent="0.25">
      <c r="A1979">
        <v>2828</v>
      </c>
      <c r="B1979" t="s">
        <v>15551</v>
      </c>
      <c r="C1979" t="s">
        <v>33705</v>
      </c>
      <c r="D1979" t="s">
        <v>33586</v>
      </c>
    </row>
    <row r="1980" spans="1:4" x14ac:dyDescent="0.25">
      <c r="A1980">
        <v>2827</v>
      </c>
      <c r="B1980" t="s">
        <v>15551</v>
      </c>
      <c r="C1980" t="s">
        <v>33706</v>
      </c>
      <c r="D1980" t="s">
        <v>33586</v>
      </c>
    </row>
    <row r="1981" spans="1:4" x14ac:dyDescent="0.25">
      <c r="A1981">
        <v>2826</v>
      </c>
      <c r="B1981" t="s">
        <v>5988</v>
      </c>
      <c r="C1981" t="s">
        <v>33707</v>
      </c>
      <c r="D1981" t="s">
        <v>33586</v>
      </c>
    </row>
    <row r="1982" spans="1:4" x14ac:dyDescent="0.25">
      <c r="A1982">
        <v>2825</v>
      </c>
      <c r="B1982" t="s">
        <v>5998</v>
      </c>
      <c r="C1982" t="s">
        <v>33708</v>
      </c>
      <c r="D1982" t="s">
        <v>33586</v>
      </c>
    </row>
    <row r="1983" spans="1:4" x14ac:dyDescent="0.25">
      <c r="A1983">
        <v>2824</v>
      </c>
      <c r="B1983" t="s">
        <v>33709</v>
      </c>
      <c r="C1983" t="s">
        <v>33710</v>
      </c>
      <c r="D1983" t="s">
        <v>33586</v>
      </c>
    </row>
    <row r="1984" spans="1:4" x14ac:dyDescent="0.25">
      <c r="A1984">
        <v>2823</v>
      </c>
      <c r="B1984" t="s">
        <v>5994</v>
      </c>
      <c r="C1984" t="s">
        <v>33711</v>
      </c>
      <c r="D1984" t="s">
        <v>33586</v>
      </c>
    </row>
    <row r="1985" spans="1:4" x14ac:dyDescent="0.25">
      <c r="A1985">
        <v>2822</v>
      </c>
      <c r="B1985" t="s">
        <v>5998</v>
      </c>
      <c r="C1985" t="s">
        <v>33712</v>
      </c>
      <c r="D1985" t="s">
        <v>33586</v>
      </c>
    </row>
    <row r="1986" spans="1:4" x14ac:dyDescent="0.25">
      <c r="A1986">
        <v>2821</v>
      </c>
      <c r="B1986" t="s">
        <v>5988</v>
      </c>
      <c r="C1986" t="s">
        <v>33713</v>
      </c>
      <c r="D1986" t="s">
        <v>33586</v>
      </c>
    </row>
    <row r="1987" spans="1:4" x14ac:dyDescent="0.25">
      <c r="A1987">
        <v>2820</v>
      </c>
      <c r="B1987" t="s">
        <v>33714</v>
      </c>
      <c r="C1987" t="s">
        <v>33715</v>
      </c>
      <c r="D1987" t="s">
        <v>33586</v>
      </c>
    </row>
    <row r="1988" spans="1:4" x14ac:dyDescent="0.25">
      <c r="A1988">
        <v>2819</v>
      </c>
      <c r="B1988" t="s">
        <v>33714</v>
      </c>
      <c r="C1988" t="s">
        <v>33716</v>
      </c>
      <c r="D1988" t="s">
        <v>33586</v>
      </c>
    </row>
    <row r="1989" spans="1:4" x14ac:dyDescent="0.25">
      <c r="A1989">
        <v>2818</v>
      </c>
      <c r="B1989" t="s">
        <v>33714</v>
      </c>
      <c r="C1989" t="s">
        <v>33717</v>
      </c>
      <c r="D1989" t="s">
        <v>33586</v>
      </c>
    </row>
    <row r="1990" spans="1:4" x14ac:dyDescent="0.25">
      <c r="A1990">
        <v>2817</v>
      </c>
      <c r="B1990" t="s">
        <v>5960</v>
      </c>
      <c r="C1990" t="s">
        <v>33718</v>
      </c>
      <c r="D1990" t="s">
        <v>33586</v>
      </c>
    </row>
    <row r="1991" spans="1:4" x14ac:dyDescent="0.25">
      <c r="A1991">
        <v>2816</v>
      </c>
      <c r="B1991" t="s">
        <v>5956</v>
      </c>
      <c r="C1991" t="s">
        <v>33719</v>
      </c>
      <c r="D1991" t="s">
        <v>33586</v>
      </c>
    </row>
    <row r="1992" spans="1:4" x14ac:dyDescent="0.25">
      <c r="A1992">
        <v>2815</v>
      </c>
      <c r="B1992" t="s">
        <v>5945</v>
      </c>
      <c r="C1992" t="s">
        <v>5944</v>
      </c>
      <c r="D1992" t="s">
        <v>33586</v>
      </c>
    </row>
    <row r="1993" spans="1:4" x14ac:dyDescent="0.25">
      <c r="A1993">
        <v>2814</v>
      </c>
      <c r="B1993" t="s">
        <v>5929</v>
      </c>
      <c r="C1993" t="s">
        <v>5928</v>
      </c>
      <c r="D1993" t="s">
        <v>33586</v>
      </c>
    </row>
    <row r="1994" spans="1:4" x14ac:dyDescent="0.25">
      <c r="A1994">
        <v>2813</v>
      </c>
      <c r="B1994" t="s">
        <v>5937</v>
      </c>
      <c r="C1994" t="s">
        <v>5936</v>
      </c>
      <c r="D1994" t="s">
        <v>33586</v>
      </c>
    </row>
    <row r="1995" spans="1:4" x14ac:dyDescent="0.25">
      <c r="A1995">
        <v>2812</v>
      </c>
      <c r="B1995" t="s">
        <v>5935</v>
      </c>
      <c r="C1995" t="s">
        <v>5934</v>
      </c>
      <c r="D1995" t="s">
        <v>33586</v>
      </c>
    </row>
    <row r="1996" spans="1:4" x14ac:dyDescent="0.25">
      <c r="A1996">
        <v>2811</v>
      </c>
      <c r="B1996" t="s">
        <v>5933</v>
      </c>
      <c r="C1996" t="s">
        <v>5932</v>
      </c>
      <c r="D1996" t="s">
        <v>33586</v>
      </c>
    </row>
    <row r="1997" spans="1:4" x14ac:dyDescent="0.25">
      <c r="A1997">
        <v>2810</v>
      </c>
      <c r="B1997" t="s">
        <v>5925</v>
      </c>
      <c r="C1997" t="s">
        <v>5924</v>
      </c>
      <c r="D1997" t="s">
        <v>33586</v>
      </c>
    </row>
    <row r="1998" spans="1:4" x14ac:dyDescent="0.25">
      <c r="A1998">
        <v>2809</v>
      </c>
      <c r="B1998" t="s">
        <v>5917</v>
      </c>
      <c r="C1998" t="s">
        <v>5916</v>
      </c>
      <c r="D1998" t="s">
        <v>33586</v>
      </c>
    </row>
    <row r="1999" spans="1:4" x14ac:dyDescent="0.25">
      <c r="A1999">
        <v>2808</v>
      </c>
      <c r="B1999" t="s">
        <v>5927</v>
      </c>
      <c r="C1999" t="s">
        <v>5926</v>
      </c>
      <c r="D1999" t="s">
        <v>33586</v>
      </c>
    </row>
    <row r="2000" spans="1:4" x14ac:dyDescent="0.25">
      <c r="A2000">
        <v>2807</v>
      </c>
      <c r="B2000" t="s">
        <v>5913</v>
      </c>
      <c r="C2000" t="s">
        <v>5912</v>
      </c>
      <c r="D2000" t="s">
        <v>33586</v>
      </c>
    </row>
    <row r="2001" spans="1:4" x14ac:dyDescent="0.25">
      <c r="A2001">
        <v>2806</v>
      </c>
      <c r="B2001" t="s">
        <v>5909</v>
      </c>
      <c r="C2001" t="s">
        <v>5908</v>
      </c>
      <c r="D2001" t="s">
        <v>33586</v>
      </c>
    </row>
    <row r="2002" spans="1:4" x14ac:dyDescent="0.25">
      <c r="A2002">
        <v>2805</v>
      </c>
      <c r="B2002" t="s">
        <v>5874</v>
      </c>
      <c r="C2002" t="s">
        <v>5873</v>
      </c>
      <c r="D2002" t="s">
        <v>33586</v>
      </c>
    </row>
    <row r="2003" spans="1:4" x14ac:dyDescent="0.25">
      <c r="A2003">
        <v>2804</v>
      </c>
      <c r="B2003" t="s">
        <v>3853</v>
      </c>
      <c r="C2003" t="s">
        <v>3852</v>
      </c>
      <c r="D2003" t="s">
        <v>33586</v>
      </c>
    </row>
    <row r="2004" spans="1:4" x14ac:dyDescent="0.25">
      <c r="A2004">
        <v>2803</v>
      </c>
      <c r="B2004" t="s">
        <v>5854</v>
      </c>
      <c r="C2004" t="s">
        <v>5853</v>
      </c>
      <c r="D2004" t="s">
        <v>33586</v>
      </c>
    </row>
    <row r="2005" spans="1:4" x14ac:dyDescent="0.25">
      <c r="A2005">
        <v>2802</v>
      </c>
      <c r="B2005" t="s">
        <v>5852</v>
      </c>
      <c r="C2005" t="s">
        <v>5851</v>
      </c>
      <c r="D2005" t="s">
        <v>33586</v>
      </c>
    </row>
    <row r="2006" spans="1:4" x14ac:dyDescent="0.25">
      <c r="A2006">
        <v>2801</v>
      </c>
      <c r="B2006" t="s">
        <v>5848</v>
      </c>
      <c r="C2006" t="s">
        <v>5847</v>
      </c>
      <c r="D2006" t="s">
        <v>33586</v>
      </c>
    </row>
    <row r="2007" spans="1:4" x14ac:dyDescent="0.25">
      <c r="A2007">
        <v>2800</v>
      </c>
      <c r="B2007" t="s">
        <v>5850</v>
      </c>
      <c r="C2007" t="s">
        <v>5849</v>
      </c>
      <c r="D2007" t="s">
        <v>33586</v>
      </c>
    </row>
    <row r="2008" spans="1:4" x14ac:dyDescent="0.25">
      <c r="A2008">
        <v>2799</v>
      </c>
      <c r="B2008" t="s">
        <v>5844</v>
      </c>
      <c r="C2008" t="s">
        <v>5843</v>
      </c>
      <c r="D2008" t="s">
        <v>33586</v>
      </c>
    </row>
    <row r="2009" spans="1:4" x14ac:dyDescent="0.25">
      <c r="A2009">
        <v>2798</v>
      </c>
      <c r="B2009" t="s">
        <v>5834</v>
      </c>
      <c r="C2009" t="s">
        <v>5833</v>
      </c>
      <c r="D2009" t="s">
        <v>33586</v>
      </c>
    </row>
    <row r="2010" spans="1:4" x14ac:dyDescent="0.25">
      <c r="A2010">
        <v>2797</v>
      </c>
      <c r="B2010" t="s">
        <v>5832</v>
      </c>
      <c r="C2010" t="s">
        <v>5831</v>
      </c>
      <c r="D2010" t="s">
        <v>33586</v>
      </c>
    </row>
    <row r="2011" spans="1:4" x14ac:dyDescent="0.25">
      <c r="A2011">
        <v>2796</v>
      </c>
      <c r="B2011" t="s">
        <v>5830</v>
      </c>
      <c r="C2011" t="s">
        <v>5829</v>
      </c>
      <c r="D2011" t="s">
        <v>33586</v>
      </c>
    </row>
    <row r="2012" spans="1:4" x14ac:dyDescent="0.25">
      <c r="A2012">
        <v>2795</v>
      </c>
      <c r="B2012" t="s">
        <v>33720</v>
      </c>
      <c r="C2012" t="s">
        <v>33721</v>
      </c>
      <c r="D2012" t="s">
        <v>33586</v>
      </c>
    </row>
    <row r="2013" spans="1:4" x14ac:dyDescent="0.25">
      <c r="A2013">
        <v>2794</v>
      </c>
      <c r="B2013" t="s">
        <v>33722</v>
      </c>
      <c r="C2013" t="s">
        <v>33723</v>
      </c>
      <c r="D2013" t="s">
        <v>33586</v>
      </c>
    </row>
    <row r="2014" spans="1:4" x14ac:dyDescent="0.25">
      <c r="A2014">
        <v>2793</v>
      </c>
      <c r="B2014" t="s">
        <v>5787</v>
      </c>
      <c r="C2014" t="s">
        <v>33724</v>
      </c>
      <c r="D2014" t="s">
        <v>33586</v>
      </c>
    </row>
    <row r="2015" spans="1:4" x14ac:dyDescent="0.25">
      <c r="A2015">
        <v>2792</v>
      </c>
      <c r="B2015" t="s">
        <v>33725</v>
      </c>
      <c r="C2015" t="s">
        <v>5784</v>
      </c>
      <c r="D2015" t="s">
        <v>33586</v>
      </c>
    </row>
    <row r="2016" spans="1:4" x14ac:dyDescent="0.25">
      <c r="A2016">
        <v>2791</v>
      </c>
      <c r="B2016" t="s">
        <v>5773</v>
      </c>
      <c r="C2016" t="s">
        <v>5772</v>
      </c>
      <c r="D2016" t="s">
        <v>33586</v>
      </c>
    </row>
    <row r="2017" spans="1:4" x14ac:dyDescent="0.25">
      <c r="A2017">
        <v>2790</v>
      </c>
      <c r="B2017" t="s">
        <v>5775</v>
      </c>
      <c r="C2017" t="s">
        <v>5774</v>
      </c>
      <c r="D2017" t="s">
        <v>33586</v>
      </c>
    </row>
    <row r="2018" spans="1:4" x14ac:dyDescent="0.25">
      <c r="A2018">
        <v>2789</v>
      </c>
      <c r="B2018" t="s">
        <v>5771</v>
      </c>
      <c r="C2018" t="s">
        <v>5770</v>
      </c>
      <c r="D2018" t="s">
        <v>33586</v>
      </c>
    </row>
    <row r="2019" spans="1:4" x14ac:dyDescent="0.25">
      <c r="A2019">
        <v>2788</v>
      </c>
      <c r="B2019" t="s">
        <v>5769</v>
      </c>
      <c r="C2019" t="s">
        <v>5768</v>
      </c>
      <c r="D2019" t="s">
        <v>33586</v>
      </c>
    </row>
    <row r="2020" spans="1:4" x14ac:dyDescent="0.25">
      <c r="A2020">
        <v>2787</v>
      </c>
      <c r="B2020" t="s">
        <v>5737</v>
      </c>
      <c r="C2020" t="s">
        <v>5736</v>
      </c>
      <c r="D2020" t="s">
        <v>33586</v>
      </c>
    </row>
    <row r="2021" spans="1:4" x14ac:dyDescent="0.25">
      <c r="A2021">
        <v>2785</v>
      </c>
      <c r="B2021" t="s">
        <v>5727</v>
      </c>
      <c r="C2021" t="s">
        <v>5726</v>
      </c>
      <c r="D2021" t="s">
        <v>33586</v>
      </c>
    </row>
    <row r="2022" spans="1:4" x14ac:dyDescent="0.25">
      <c r="A2022">
        <v>2784</v>
      </c>
      <c r="B2022" t="s">
        <v>5721</v>
      </c>
      <c r="C2022" t="s">
        <v>5720</v>
      </c>
      <c r="D2022" t="s">
        <v>33586</v>
      </c>
    </row>
    <row r="2023" spans="1:4" x14ac:dyDescent="0.25">
      <c r="A2023">
        <v>2783</v>
      </c>
      <c r="B2023" t="s">
        <v>5715</v>
      </c>
      <c r="C2023" t="s">
        <v>5714</v>
      </c>
      <c r="D2023" t="s">
        <v>33586</v>
      </c>
    </row>
    <row r="2024" spans="1:4" x14ac:dyDescent="0.25">
      <c r="A2024">
        <v>2782</v>
      </c>
      <c r="B2024" t="s">
        <v>5709</v>
      </c>
      <c r="C2024" t="s">
        <v>5708</v>
      </c>
      <c r="D2024" t="s">
        <v>33586</v>
      </c>
    </row>
    <row r="2025" spans="1:4" x14ac:dyDescent="0.25">
      <c r="A2025">
        <v>2781</v>
      </c>
      <c r="B2025" t="s">
        <v>5707</v>
      </c>
      <c r="C2025" t="s">
        <v>5706</v>
      </c>
      <c r="D2025" t="s">
        <v>33586</v>
      </c>
    </row>
    <row r="2026" spans="1:4" x14ac:dyDescent="0.25">
      <c r="A2026">
        <v>2780</v>
      </c>
      <c r="B2026" t="s">
        <v>5699</v>
      </c>
      <c r="C2026" t="s">
        <v>5698</v>
      </c>
      <c r="D2026" t="s">
        <v>33586</v>
      </c>
    </row>
    <row r="2027" spans="1:4" x14ac:dyDescent="0.25">
      <c r="A2027">
        <v>2779</v>
      </c>
      <c r="B2027" t="s">
        <v>5684</v>
      </c>
      <c r="C2027" t="s">
        <v>5683</v>
      </c>
      <c r="D2027" t="s">
        <v>33586</v>
      </c>
    </row>
    <row r="2028" spans="1:4" x14ac:dyDescent="0.25">
      <c r="A2028">
        <v>2778</v>
      </c>
      <c r="B2028" t="s">
        <v>5652</v>
      </c>
      <c r="C2028" t="s">
        <v>5651</v>
      </c>
      <c r="D2028" t="s">
        <v>33586</v>
      </c>
    </row>
    <row r="2029" spans="1:4" x14ac:dyDescent="0.25">
      <c r="A2029">
        <v>2777</v>
      </c>
      <c r="B2029" t="s">
        <v>5654</v>
      </c>
      <c r="C2029" t="s">
        <v>5653</v>
      </c>
      <c r="D2029" t="s">
        <v>33586</v>
      </c>
    </row>
    <row r="2030" spans="1:4" x14ac:dyDescent="0.25">
      <c r="A2030">
        <v>2776</v>
      </c>
      <c r="B2030" t="s">
        <v>5648</v>
      </c>
      <c r="C2030" t="s">
        <v>5647</v>
      </c>
      <c r="D2030" t="s">
        <v>33586</v>
      </c>
    </row>
    <row r="2031" spans="1:4" x14ac:dyDescent="0.25">
      <c r="A2031">
        <v>2775</v>
      </c>
      <c r="B2031" t="s">
        <v>5650</v>
      </c>
      <c r="C2031" t="s">
        <v>5649</v>
      </c>
      <c r="D2031" t="s">
        <v>33586</v>
      </c>
    </row>
    <row r="2032" spans="1:4" x14ac:dyDescent="0.25">
      <c r="A2032">
        <v>2774</v>
      </c>
      <c r="B2032" t="s">
        <v>5646</v>
      </c>
      <c r="C2032" t="s">
        <v>5645</v>
      </c>
      <c r="D2032" t="s">
        <v>33586</v>
      </c>
    </row>
    <row r="2033" spans="1:4" x14ac:dyDescent="0.25">
      <c r="A2033">
        <v>2773</v>
      </c>
      <c r="B2033" t="s">
        <v>5644</v>
      </c>
      <c r="C2033" t="s">
        <v>5643</v>
      </c>
      <c r="D2033" t="s">
        <v>33586</v>
      </c>
    </row>
    <row r="2034" spans="1:4" x14ac:dyDescent="0.25">
      <c r="A2034">
        <v>2772</v>
      </c>
      <c r="B2034" t="s">
        <v>5640</v>
      </c>
      <c r="C2034" t="s">
        <v>33726</v>
      </c>
      <c r="D2034" t="s">
        <v>33586</v>
      </c>
    </row>
    <row r="2035" spans="1:4" x14ac:dyDescent="0.25">
      <c r="A2035">
        <v>2771</v>
      </c>
      <c r="B2035" t="s">
        <v>5638</v>
      </c>
      <c r="C2035" t="s">
        <v>33727</v>
      </c>
      <c r="D2035" t="s">
        <v>33586</v>
      </c>
    </row>
    <row r="2036" spans="1:4" x14ac:dyDescent="0.25">
      <c r="A2036">
        <v>2770</v>
      </c>
      <c r="B2036" t="s">
        <v>5636</v>
      </c>
      <c r="C2036" t="s">
        <v>5635</v>
      </c>
      <c r="D2036" t="s">
        <v>33586</v>
      </c>
    </row>
    <row r="2037" spans="1:4" x14ac:dyDescent="0.25">
      <c r="A2037">
        <v>2769</v>
      </c>
      <c r="B2037" t="s">
        <v>33728</v>
      </c>
      <c r="C2037" t="s">
        <v>33729</v>
      </c>
      <c r="D2037" t="s">
        <v>33586</v>
      </c>
    </row>
    <row r="2038" spans="1:4" x14ac:dyDescent="0.25">
      <c r="A2038">
        <v>2768</v>
      </c>
      <c r="B2038" t="s">
        <v>5614</v>
      </c>
      <c r="C2038" t="s">
        <v>5613</v>
      </c>
      <c r="D2038" t="s">
        <v>33586</v>
      </c>
    </row>
    <row r="2039" spans="1:4" x14ac:dyDescent="0.25">
      <c r="A2039">
        <v>2767</v>
      </c>
      <c r="B2039" t="s">
        <v>5612</v>
      </c>
      <c r="C2039" t="s">
        <v>5611</v>
      </c>
      <c r="D2039" t="s">
        <v>33586</v>
      </c>
    </row>
    <row r="2040" spans="1:4" x14ac:dyDescent="0.25">
      <c r="A2040">
        <v>2766</v>
      </c>
      <c r="B2040" t="s">
        <v>5598</v>
      </c>
      <c r="C2040" t="s">
        <v>33730</v>
      </c>
      <c r="D2040" t="s">
        <v>33586</v>
      </c>
    </row>
    <row r="2041" spans="1:4" x14ac:dyDescent="0.25">
      <c r="A2041">
        <v>2765</v>
      </c>
      <c r="B2041" t="s">
        <v>5596</v>
      </c>
      <c r="C2041" t="s">
        <v>33731</v>
      </c>
      <c r="D2041" t="s">
        <v>33586</v>
      </c>
    </row>
    <row r="2042" spans="1:4" x14ac:dyDescent="0.25">
      <c r="A2042">
        <v>2764</v>
      </c>
      <c r="B2042" t="s">
        <v>5590</v>
      </c>
      <c r="C2042" t="s">
        <v>5589</v>
      </c>
      <c r="D2042" t="s">
        <v>33586</v>
      </c>
    </row>
    <row r="2043" spans="1:4" x14ac:dyDescent="0.25">
      <c r="A2043">
        <v>2763</v>
      </c>
      <c r="B2043" t="s">
        <v>5588</v>
      </c>
      <c r="C2043" t="s">
        <v>5587</v>
      </c>
      <c r="D2043" t="s">
        <v>33586</v>
      </c>
    </row>
    <row r="2044" spans="1:4" x14ac:dyDescent="0.25">
      <c r="A2044">
        <v>2762</v>
      </c>
      <c r="B2044" t="s">
        <v>5582</v>
      </c>
      <c r="C2044" t="s">
        <v>33732</v>
      </c>
      <c r="D2044" t="s">
        <v>33586</v>
      </c>
    </row>
    <row r="2045" spans="1:4" x14ac:dyDescent="0.25">
      <c r="A2045">
        <v>2761</v>
      </c>
      <c r="B2045" t="s">
        <v>5574</v>
      </c>
      <c r="C2045" t="s">
        <v>5577</v>
      </c>
      <c r="D2045" t="s">
        <v>33586</v>
      </c>
    </row>
    <row r="2046" spans="1:4" x14ac:dyDescent="0.25">
      <c r="A2046">
        <v>2760</v>
      </c>
      <c r="B2046" t="s">
        <v>5574</v>
      </c>
      <c r="C2046" t="s">
        <v>5567</v>
      </c>
      <c r="D2046" t="s">
        <v>33586</v>
      </c>
    </row>
    <row r="2047" spans="1:4" x14ac:dyDescent="0.25">
      <c r="A2047">
        <v>2759</v>
      </c>
      <c r="B2047" t="s">
        <v>15516</v>
      </c>
      <c r="C2047" t="s">
        <v>5566</v>
      </c>
      <c r="D2047" t="s">
        <v>33586</v>
      </c>
    </row>
    <row r="2048" spans="1:4" x14ac:dyDescent="0.25">
      <c r="A2048">
        <v>2757</v>
      </c>
      <c r="B2048" t="s">
        <v>33733</v>
      </c>
      <c r="C2048" t="s">
        <v>33734</v>
      </c>
      <c r="D2048" t="s">
        <v>33586</v>
      </c>
    </row>
    <row r="2049" spans="1:4" x14ac:dyDescent="0.25">
      <c r="A2049">
        <v>2756</v>
      </c>
      <c r="B2049" t="s">
        <v>5545</v>
      </c>
      <c r="C2049" t="s">
        <v>5544</v>
      </c>
      <c r="D2049" t="s">
        <v>33586</v>
      </c>
    </row>
    <row r="2050" spans="1:4" x14ac:dyDescent="0.25">
      <c r="A2050">
        <v>2755</v>
      </c>
      <c r="B2050" t="s">
        <v>33735</v>
      </c>
      <c r="C2050" t="s">
        <v>33736</v>
      </c>
      <c r="D2050" t="s">
        <v>33586</v>
      </c>
    </row>
    <row r="2051" spans="1:4" x14ac:dyDescent="0.25">
      <c r="A2051">
        <v>2754</v>
      </c>
      <c r="B2051" t="s">
        <v>5461</v>
      </c>
      <c r="C2051" t="s">
        <v>5460</v>
      </c>
      <c r="D2051" t="s">
        <v>33586</v>
      </c>
    </row>
    <row r="2052" spans="1:4" x14ac:dyDescent="0.25">
      <c r="A2052">
        <v>2753</v>
      </c>
      <c r="B2052" t="s">
        <v>5096</v>
      </c>
      <c r="C2052" t="s">
        <v>5095</v>
      </c>
      <c r="D2052" t="s">
        <v>33586</v>
      </c>
    </row>
    <row r="2053" spans="1:4" x14ac:dyDescent="0.25">
      <c r="A2053">
        <v>2752</v>
      </c>
      <c r="B2053" t="s">
        <v>5459</v>
      </c>
      <c r="C2053" t="s">
        <v>5458</v>
      </c>
      <c r="D2053" t="s">
        <v>33586</v>
      </c>
    </row>
    <row r="2054" spans="1:4" x14ac:dyDescent="0.25">
      <c r="A2054">
        <v>2751</v>
      </c>
      <c r="B2054" t="s">
        <v>5457</v>
      </c>
      <c r="C2054" t="s">
        <v>5456</v>
      </c>
      <c r="D2054" t="s">
        <v>33586</v>
      </c>
    </row>
    <row r="2055" spans="1:4" x14ac:dyDescent="0.25">
      <c r="A2055">
        <v>2750</v>
      </c>
      <c r="B2055" t="s">
        <v>5453</v>
      </c>
      <c r="C2055" t="s">
        <v>5452</v>
      </c>
      <c r="D2055" t="s">
        <v>33586</v>
      </c>
    </row>
    <row r="2056" spans="1:4" x14ac:dyDescent="0.25">
      <c r="A2056">
        <v>2749</v>
      </c>
      <c r="B2056" t="s">
        <v>5451</v>
      </c>
      <c r="C2056" t="s">
        <v>5450</v>
      </c>
      <c r="D2056" t="s">
        <v>33586</v>
      </c>
    </row>
    <row r="2057" spans="1:4" x14ac:dyDescent="0.25">
      <c r="A2057">
        <v>2748</v>
      </c>
      <c r="B2057" t="s">
        <v>33737</v>
      </c>
      <c r="C2057" t="s">
        <v>33738</v>
      </c>
      <c r="D2057" t="s">
        <v>33586</v>
      </c>
    </row>
    <row r="2058" spans="1:4" x14ac:dyDescent="0.25">
      <c r="A2058">
        <v>2747</v>
      </c>
      <c r="B2058" t="s">
        <v>6686</v>
      </c>
      <c r="C2058" t="s">
        <v>6685</v>
      </c>
      <c r="D2058" t="s">
        <v>33586</v>
      </c>
    </row>
    <row r="2059" spans="1:4" x14ac:dyDescent="0.25">
      <c r="A2059">
        <v>2746</v>
      </c>
      <c r="B2059" t="s">
        <v>5331</v>
      </c>
      <c r="C2059" t="s">
        <v>5330</v>
      </c>
      <c r="D2059" t="s">
        <v>33586</v>
      </c>
    </row>
    <row r="2060" spans="1:4" x14ac:dyDescent="0.25">
      <c r="A2060">
        <v>2745</v>
      </c>
      <c r="B2060" t="s">
        <v>5327</v>
      </c>
      <c r="C2060" t="s">
        <v>5326</v>
      </c>
      <c r="D2060" t="s">
        <v>33586</v>
      </c>
    </row>
    <row r="2061" spans="1:4" x14ac:dyDescent="0.25">
      <c r="A2061">
        <v>2744</v>
      </c>
      <c r="B2061" t="s">
        <v>5323</v>
      </c>
      <c r="C2061" t="s">
        <v>5322</v>
      </c>
      <c r="D2061" t="s">
        <v>33586</v>
      </c>
    </row>
    <row r="2062" spans="1:4" x14ac:dyDescent="0.25">
      <c r="A2062">
        <v>2743</v>
      </c>
      <c r="B2062" t="s">
        <v>5297</v>
      </c>
      <c r="C2062" t="s">
        <v>33739</v>
      </c>
      <c r="D2062" t="s">
        <v>33586</v>
      </c>
    </row>
    <row r="2063" spans="1:4" x14ac:dyDescent="0.25">
      <c r="A2063">
        <v>2742</v>
      </c>
      <c r="B2063" t="s">
        <v>5299</v>
      </c>
      <c r="C2063" t="s">
        <v>5298</v>
      </c>
      <c r="D2063" t="s">
        <v>33586</v>
      </c>
    </row>
    <row r="2064" spans="1:4" x14ac:dyDescent="0.25">
      <c r="A2064">
        <v>2741</v>
      </c>
      <c r="B2064" t="s">
        <v>5279</v>
      </c>
      <c r="C2064" t="s">
        <v>5278</v>
      </c>
      <c r="D2064" t="s">
        <v>33586</v>
      </c>
    </row>
    <row r="2065" spans="1:4" x14ac:dyDescent="0.25">
      <c r="A2065">
        <v>2740</v>
      </c>
      <c r="B2065" t="s">
        <v>5275</v>
      </c>
      <c r="C2065" t="s">
        <v>5274</v>
      </c>
      <c r="D2065" t="s">
        <v>33586</v>
      </c>
    </row>
    <row r="2066" spans="1:4" x14ac:dyDescent="0.25">
      <c r="A2066">
        <v>2739</v>
      </c>
      <c r="B2066" t="s">
        <v>5265</v>
      </c>
      <c r="C2066" t="s">
        <v>5264</v>
      </c>
      <c r="D2066" t="s">
        <v>33586</v>
      </c>
    </row>
    <row r="2067" spans="1:4" x14ac:dyDescent="0.25">
      <c r="A2067">
        <v>2738</v>
      </c>
      <c r="B2067" t="s">
        <v>5263</v>
      </c>
      <c r="C2067" t="s">
        <v>5262</v>
      </c>
      <c r="D2067" t="s">
        <v>33586</v>
      </c>
    </row>
    <row r="2068" spans="1:4" x14ac:dyDescent="0.25">
      <c r="A2068">
        <v>2737</v>
      </c>
      <c r="B2068" t="s">
        <v>5261</v>
      </c>
      <c r="C2068" t="s">
        <v>5260</v>
      </c>
      <c r="D2068" t="s">
        <v>33586</v>
      </c>
    </row>
    <row r="2069" spans="1:4" x14ac:dyDescent="0.25">
      <c r="A2069">
        <v>2736</v>
      </c>
      <c r="B2069" t="s">
        <v>5259</v>
      </c>
      <c r="C2069" t="s">
        <v>5258</v>
      </c>
      <c r="D2069" t="s">
        <v>33586</v>
      </c>
    </row>
    <row r="2070" spans="1:4" x14ac:dyDescent="0.25">
      <c r="A2070">
        <v>2735</v>
      </c>
      <c r="B2070" t="s">
        <v>5257</v>
      </c>
      <c r="C2070" t="s">
        <v>5256</v>
      </c>
      <c r="D2070" t="s">
        <v>33586</v>
      </c>
    </row>
    <row r="2071" spans="1:4" x14ac:dyDescent="0.25">
      <c r="A2071">
        <v>2734</v>
      </c>
      <c r="B2071" t="s">
        <v>5255</v>
      </c>
      <c r="C2071" t="s">
        <v>5254</v>
      </c>
      <c r="D2071" t="s">
        <v>33586</v>
      </c>
    </row>
    <row r="2072" spans="1:4" x14ac:dyDescent="0.25">
      <c r="A2072">
        <v>2733</v>
      </c>
      <c r="B2072" t="s">
        <v>5251</v>
      </c>
      <c r="C2072" t="s">
        <v>5250</v>
      </c>
      <c r="D2072" t="s">
        <v>33586</v>
      </c>
    </row>
    <row r="2073" spans="1:4" x14ac:dyDescent="0.25">
      <c r="A2073">
        <v>2732</v>
      </c>
      <c r="B2073" t="s">
        <v>5245</v>
      </c>
      <c r="C2073" t="s">
        <v>5244</v>
      </c>
      <c r="D2073" t="s">
        <v>33586</v>
      </c>
    </row>
    <row r="2074" spans="1:4" x14ac:dyDescent="0.25">
      <c r="A2074">
        <v>2731</v>
      </c>
      <c r="B2074" t="s">
        <v>5086</v>
      </c>
      <c r="C2074" t="s">
        <v>33740</v>
      </c>
      <c r="D2074" t="s">
        <v>33586</v>
      </c>
    </row>
    <row r="2075" spans="1:4" x14ac:dyDescent="0.25">
      <c r="A2075">
        <v>2730</v>
      </c>
      <c r="B2075" t="s">
        <v>5212</v>
      </c>
      <c r="C2075" t="s">
        <v>5211</v>
      </c>
      <c r="D2075" t="s">
        <v>33586</v>
      </c>
    </row>
    <row r="2076" spans="1:4" x14ac:dyDescent="0.25">
      <c r="A2076">
        <v>2729</v>
      </c>
      <c r="B2076" t="s">
        <v>5198</v>
      </c>
      <c r="C2076" t="s">
        <v>5197</v>
      </c>
      <c r="D2076" t="s">
        <v>33586</v>
      </c>
    </row>
    <row r="2077" spans="1:4" x14ac:dyDescent="0.25">
      <c r="A2077">
        <v>2728</v>
      </c>
      <c r="B2077" t="s">
        <v>5180</v>
      </c>
      <c r="C2077" t="s">
        <v>5179</v>
      </c>
      <c r="D2077" t="s">
        <v>33586</v>
      </c>
    </row>
    <row r="2078" spans="1:4" x14ac:dyDescent="0.25">
      <c r="A2078">
        <v>2727</v>
      </c>
      <c r="B2078" t="s">
        <v>5176</v>
      </c>
      <c r="C2078" t="s">
        <v>5175</v>
      </c>
      <c r="D2078" t="s">
        <v>33586</v>
      </c>
    </row>
    <row r="2079" spans="1:4" x14ac:dyDescent="0.25">
      <c r="A2079">
        <v>2726</v>
      </c>
      <c r="B2079" t="s">
        <v>5174</v>
      </c>
      <c r="C2079" t="s">
        <v>5173</v>
      </c>
      <c r="D2079" t="s">
        <v>33586</v>
      </c>
    </row>
    <row r="2080" spans="1:4" x14ac:dyDescent="0.25">
      <c r="A2080">
        <v>2725</v>
      </c>
      <c r="B2080" t="s">
        <v>5170</v>
      </c>
      <c r="C2080" t="s">
        <v>5169</v>
      </c>
      <c r="D2080" t="s">
        <v>33586</v>
      </c>
    </row>
    <row r="2081" spans="1:4" x14ac:dyDescent="0.25">
      <c r="A2081">
        <v>2724</v>
      </c>
      <c r="B2081" t="s">
        <v>5166</v>
      </c>
      <c r="C2081" t="s">
        <v>5165</v>
      </c>
      <c r="D2081" t="s">
        <v>33586</v>
      </c>
    </row>
    <row r="2082" spans="1:4" x14ac:dyDescent="0.25">
      <c r="A2082">
        <v>2723</v>
      </c>
      <c r="B2082" t="s">
        <v>5160</v>
      </c>
      <c r="C2082" t="s">
        <v>5159</v>
      </c>
      <c r="D2082" t="s">
        <v>33586</v>
      </c>
    </row>
    <row r="2083" spans="1:4" x14ac:dyDescent="0.25">
      <c r="A2083">
        <v>2722</v>
      </c>
      <c r="B2083" t="s">
        <v>5156</v>
      </c>
      <c r="C2083" t="s">
        <v>5155</v>
      </c>
      <c r="D2083" t="s">
        <v>33586</v>
      </c>
    </row>
    <row r="2084" spans="1:4" x14ac:dyDescent="0.25">
      <c r="A2084">
        <v>2721</v>
      </c>
      <c r="B2084" t="s">
        <v>5154</v>
      </c>
      <c r="C2084" t="s">
        <v>5153</v>
      </c>
      <c r="D2084" t="s">
        <v>33586</v>
      </c>
    </row>
    <row r="2085" spans="1:4" x14ac:dyDescent="0.25">
      <c r="A2085">
        <v>2720</v>
      </c>
      <c r="B2085" t="s">
        <v>5152</v>
      </c>
      <c r="C2085" t="s">
        <v>5151</v>
      </c>
      <c r="D2085" t="s">
        <v>33586</v>
      </c>
    </row>
    <row r="2086" spans="1:4" x14ac:dyDescent="0.25">
      <c r="A2086">
        <v>2719</v>
      </c>
      <c r="B2086" t="s">
        <v>5124</v>
      </c>
      <c r="C2086" t="s">
        <v>5123</v>
      </c>
      <c r="D2086" t="s">
        <v>33586</v>
      </c>
    </row>
    <row r="2087" spans="1:4" x14ac:dyDescent="0.25">
      <c r="A2087">
        <v>2718</v>
      </c>
      <c r="B2087" t="s">
        <v>5116</v>
      </c>
      <c r="C2087" t="s">
        <v>5115</v>
      </c>
      <c r="D2087" t="s">
        <v>33586</v>
      </c>
    </row>
    <row r="2088" spans="1:4" x14ac:dyDescent="0.25">
      <c r="A2088">
        <v>2717</v>
      </c>
      <c r="B2088" t="s">
        <v>5110</v>
      </c>
      <c r="C2088" t="s">
        <v>5109</v>
      </c>
      <c r="D2088" t="s">
        <v>33586</v>
      </c>
    </row>
    <row r="2089" spans="1:4" x14ac:dyDescent="0.25">
      <c r="A2089">
        <v>2716</v>
      </c>
      <c r="B2089" t="s">
        <v>5106</v>
      </c>
      <c r="C2089" t="s">
        <v>5105</v>
      </c>
      <c r="D2089" t="s">
        <v>33586</v>
      </c>
    </row>
    <row r="2090" spans="1:4" x14ac:dyDescent="0.25">
      <c r="A2090">
        <v>2715</v>
      </c>
      <c r="B2090" t="s">
        <v>5100</v>
      </c>
      <c r="C2090" t="s">
        <v>5099</v>
      </c>
      <c r="D2090" t="s">
        <v>33586</v>
      </c>
    </row>
    <row r="2091" spans="1:4" x14ac:dyDescent="0.25">
      <c r="A2091">
        <v>2714</v>
      </c>
      <c r="B2091" t="s">
        <v>4119</v>
      </c>
      <c r="C2091" t="s">
        <v>33741</v>
      </c>
      <c r="D2091" t="s">
        <v>33586</v>
      </c>
    </row>
    <row r="2092" spans="1:4" x14ac:dyDescent="0.25">
      <c r="A2092">
        <v>2713</v>
      </c>
      <c r="B2092" t="s">
        <v>4949</v>
      </c>
      <c r="C2092" t="s">
        <v>4948</v>
      </c>
      <c r="D2092" t="s">
        <v>33586</v>
      </c>
    </row>
    <row r="2093" spans="1:4" x14ac:dyDescent="0.25">
      <c r="A2093">
        <v>2712</v>
      </c>
      <c r="B2093" t="s">
        <v>5082</v>
      </c>
      <c r="C2093" t="s">
        <v>5081</v>
      </c>
      <c r="D2093" t="s">
        <v>33586</v>
      </c>
    </row>
    <row r="2094" spans="1:4" x14ac:dyDescent="0.25">
      <c r="A2094">
        <v>2711</v>
      </c>
      <c r="B2094" t="s">
        <v>4824</v>
      </c>
      <c r="C2094" t="s">
        <v>4823</v>
      </c>
      <c r="D2094" t="s">
        <v>33586</v>
      </c>
    </row>
    <row r="2095" spans="1:4" x14ac:dyDescent="0.25">
      <c r="A2095">
        <v>2710</v>
      </c>
      <c r="B2095" t="s">
        <v>5072</v>
      </c>
      <c r="C2095" t="s">
        <v>5071</v>
      </c>
      <c r="D2095" t="s">
        <v>33586</v>
      </c>
    </row>
    <row r="2096" spans="1:4" x14ac:dyDescent="0.25">
      <c r="A2096">
        <v>2709</v>
      </c>
      <c r="B2096" t="s">
        <v>5062</v>
      </c>
      <c r="C2096" t="s">
        <v>5061</v>
      </c>
      <c r="D2096" t="s">
        <v>33586</v>
      </c>
    </row>
    <row r="2097" spans="1:4" x14ac:dyDescent="0.25">
      <c r="A2097">
        <v>2708</v>
      </c>
      <c r="B2097" t="s">
        <v>5052</v>
      </c>
      <c r="C2097" t="s">
        <v>5051</v>
      </c>
      <c r="D2097" t="s">
        <v>33586</v>
      </c>
    </row>
    <row r="2098" spans="1:4" x14ac:dyDescent="0.25">
      <c r="A2098">
        <v>2707</v>
      </c>
      <c r="B2098" t="s">
        <v>5040</v>
      </c>
      <c r="C2098" t="s">
        <v>5039</v>
      </c>
      <c r="D2098" t="s">
        <v>33586</v>
      </c>
    </row>
    <row r="2099" spans="1:4" x14ac:dyDescent="0.25">
      <c r="A2099">
        <v>2706</v>
      </c>
      <c r="B2099" t="s">
        <v>5030</v>
      </c>
      <c r="C2099" t="s">
        <v>5029</v>
      </c>
      <c r="D2099" t="s">
        <v>33586</v>
      </c>
    </row>
    <row r="2100" spans="1:4" x14ac:dyDescent="0.25">
      <c r="A2100">
        <v>2705</v>
      </c>
      <c r="B2100" t="s">
        <v>5028</v>
      </c>
      <c r="C2100" t="s">
        <v>5027</v>
      </c>
      <c r="D2100" t="s">
        <v>33586</v>
      </c>
    </row>
    <row r="2101" spans="1:4" x14ac:dyDescent="0.25">
      <c r="A2101">
        <v>2704</v>
      </c>
      <c r="B2101" t="s">
        <v>4804</v>
      </c>
      <c r="C2101" t="s">
        <v>33742</v>
      </c>
      <c r="D2101" t="s">
        <v>33586</v>
      </c>
    </row>
    <row r="2102" spans="1:4" x14ac:dyDescent="0.25">
      <c r="A2102">
        <v>2703</v>
      </c>
      <c r="B2102" t="s">
        <v>5006</v>
      </c>
      <c r="C2102" t="s">
        <v>5005</v>
      </c>
      <c r="D2102" t="s">
        <v>33586</v>
      </c>
    </row>
    <row r="2103" spans="1:4" x14ac:dyDescent="0.25">
      <c r="A2103">
        <v>2702</v>
      </c>
      <c r="B2103" t="s">
        <v>4996</v>
      </c>
      <c r="C2103" t="s">
        <v>4995</v>
      </c>
      <c r="D2103" t="s">
        <v>33586</v>
      </c>
    </row>
    <row r="2104" spans="1:4" x14ac:dyDescent="0.25">
      <c r="A2104">
        <v>2701</v>
      </c>
      <c r="B2104" t="s">
        <v>4970</v>
      </c>
      <c r="C2104" t="s">
        <v>4969</v>
      </c>
      <c r="D2104" t="s">
        <v>33586</v>
      </c>
    </row>
    <row r="2105" spans="1:4" x14ac:dyDescent="0.25">
      <c r="A2105">
        <v>2700</v>
      </c>
      <c r="B2105" t="s">
        <v>33743</v>
      </c>
      <c r="C2105" t="s">
        <v>4936</v>
      </c>
      <c r="D2105" t="s">
        <v>33586</v>
      </c>
    </row>
    <row r="2106" spans="1:4" x14ac:dyDescent="0.25">
      <c r="A2106">
        <v>2699</v>
      </c>
      <c r="B2106" t="s">
        <v>4915</v>
      </c>
      <c r="C2106" t="s">
        <v>4914</v>
      </c>
      <c r="D2106" t="s">
        <v>33586</v>
      </c>
    </row>
    <row r="2107" spans="1:4" x14ac:dyDescent="0.25">
      <c r="A2107">
        <v>2698</v>
      </c>
      <c r="B2107" t="s">
        <v>4911</v>
      </c>
      <c r="C2107" t="s">
        <v>4910</v>
      </c>
      <c r="D2107" t="s">
        <v>33586</v>
      </c>
    </row>
    <row r="2108" spans="1:4" x14ac:dyDescent="0.25">
      <c r="A2108">
        <v>2697</v>
      </c>
      <c r="B2108" t="s">
        <v>4907</v>
      </c>
      <c r="C2108" t="s">
        <v>4906</v>
      </c>
      <c r="D2108" t="s">
        <v>33586</v>
      </c>
    </row>
    <row r="2109" spans="1:4" x14ac:dyDescent="0.25">
      <c r="A2109">
        <v>2696</v>
      </c>
      <c r="B2109" t="s">
        <v>1496</v>
      </c>
      <c r="C2109" t="s">
        <v>33744</v>
      </c>
      <c r="D2109" t="s">
        <v>33586</v>
      </c>
    </row>
    <row r="2110" spans="1:4" x14ac:dyDescent="0.25">
      <c r="A2110">
        <v>2695</v>
      </c>
      <c r="B2110" t="s">
        <v>4905</v>
      </c>
      <c r="C2110" t="s">
        <v>4904</v>
      </c>
      <c r="D2110" t="s">
        <v>33586</v>
      </c>
    </row>
    <row r="2111" spans="1:4" x14ac:dyDescent="0.25">
      <c r="A2111">
        <v>2694</v>
      </c>
      <c r="B2111" t="s">
        <v>5088</v>
      </c>
      <c r="C2111" t="s">
        <v>5087</v>
      </c>
      <c r="D2111" t="s">
        <v>33586</v>
      </c>
    </row>
    <row r="2112" spans="1:4" x14ac:dyDescent="0.25">
      <c r="A2112">
        <v>2693</v>
      </c>
      <c r="B2112" t="s">
        <v>4903</v>
      </c>
      <c r="C2112" t="s">
        <v>4902</v>
      </c>
      <c r="D2112" t="s">
        <v>33586</v>
      </c>
    </row>
    <row r="2113" spans="1:4" x14ac:dyDescent="0.25">
      <c r="A2113">
        <v>2692</v>
      </c>
      <c r="B2113" t="s">
        <v>4899</v>
      </c>
      <c r="C2113" t="s">
        <v>4898</v>
      </c>
      <c r="D2113" t="s">
        <v>33586</v>
      </c>
    </row>
    <row r="2114" spans="1:4" x14ac:dyDescent="0.25">
      <c r="A2114">
        <v>2691</v>
      </c>
      <c r="B2114" t="s">
        <v>4901</v>
      </c>
      <c r="C2114" t="s">
        <v>4900</v>
      </c>
      <c r="D2114" t="s">
        <v>33586</v>
      </c>
    </row>
    <row r="2115" spans="1:4" x14ac:dyDescent="0.25">
      <c r="A2115">
        <v>2690</v>
      </c>
      <c r="B2115" t="s">
        <v>5333</v>
      </c>
      <c r="C2115" t="s">
        <v>5332</v>
      </c>
      <c r="D2115" t="s">
        <v>33586</v>
      </c>
    </row>
    <row r="2116" spans="1:4" x14ac:dyDescent="0.25">
      <c r="A2116">
        <v>2689</v>
      </c>
      <c r="B2116" t="s">
        <v>4858</v>
      </c>
      <c r="C2116" t="s">
        <v>4857</v>
      </c>
      <c r="D2116" t="s">
        <v>33586</v>
      </c>
    </row>
    <row r="2117" spans="1:4" x14ac:dyDescent="0.25">
      <c r="A2117">
        <v>2688</v>
      </c>
      <c r="B2117" t="s">
        <v>4856</v>
      </c>
      <c r="C2117" t="s">
        <v>4855</v>
      </c>
      <c r="D2117" t="s">
        <v>33586</v>
      </c>
    </row>
    <row r="2118" spans="1:4" x14ac:dyDescent="0.25">
      <c r="A2118">
        <v>2687</v>
      </c>
      <c r="B2118" t="s">
        <v>602</v>
      </c>
      <c r="C2118" t="s">
        <v>601</v>
      </c>
      <c r="D2118" t="s">
        <v>33586</v>
      </c>
    </row>
    <row r="2119" spans="1:4" x14ac:dyDescent="0.25">
      <c r="A2119">
        <v>2686</v>
      </c>
      <c r="B2119" t="s">
        <v>600</v>
      </c>
      <c r="C2119" t="s">
        <v>599</v>
      </c>
      <c r="D2119" t="s">
        <v>33586</v>
      </c>
    </row>
    <row r="2120" spans="1:4" x14ac:dyDescent="0.25">
      <c r="A2120">
        <v>2685</v>
      </c>
      <c r="B2120" t="s">
        <v>4850</v>
      </c>
      <c r="C2120" t="s">
        <v>4849</v>
      </c>
      <c r="D2120" t="s">
        <v>33586</v>
      </c>
    </row>
    <row r="2121" spans="1:4" x14ac:dyDescent="0.25">
      <c r="A2121">
        <v>2684</v>
      </c>
      <c r="B2121" t="s">
        <v>4846</v>
      </c>
      <c r="C2121" t="s">
        <v>4845</v>
      </c>
      <c r="D2121" t="s">
        <v>33586</v>
      </c>
    </row>
    <row r="2122" spans="1:4" x14ac:dyDescent="0.25">
      <c r="A2122">
        <v>2683</v>
      </c>
      <c r="B2122" t="s">
        <v>4838</v>
      </c>
      <c r="C2122" t="s">
        <v>4837</v>
      </c>
      <c r="D2122" t="s">
        <v>33586</v>
      </c>
    </row>
    <row r="2123" spans="1:4" x14ac:dyDescent="0.25">
      <c r="A2123">
        <v>2682</v>
      </c>
      <c r="B2123" t="s">
        <v>4832</v>
      </c>
      <c r="C2123" t="s">
        <v>4831</v>
      </c>
      <c r="D2123" t="s">
        <v>33586</v>
      </c>
    </row>
    <row r="2124" spans="1:4" x14ac:dyDescent="0.25">
      <c r="A2124">
        <v>2681</v>
      </c>
      <c r="B2124" t="s">
        <v>4828</v>
      </c>
      <c r="C2124" t="s">
        <v>4827</v>
      </c>
      <c r="D2124" t="s">
        <v>33586</v>
      </c>
    </row>
    <row r="2125" spans="1:4" x14ac:dyDescent="0.25">
      <c r="A2125">
        <v>2680</v>
      </c>
      <c r="B2125" t="s">
        <v>4830</v>
      </c>
      <c r="C2125" t="s">
        <v>4829</v>
      </c>
      <c r="D2125" t="s">
        <v>33586</v>
      </c>
    </row>
    <row r="2126" spans="1:4" x14ac:dyDescent="0.25">
      <c r="A2126">
        <v>2679</v>
      </c>
      <c r="B2126" t="s">
        <v>4826</v>
      </c>
      <c r="C2126" t="s">
        <v>4825</v>
      </c>
      <c r="D2126" t="s">
        <v>33586</v>
      </c>
    </row>
    <row r="2127" spans="1:4" x14ac:dyDescent="0.25">
      <c r="A2127">
        <v>2678</v>
      </c>
      <c r="B2127" t="s">
        <v>4822</v>
      </c>
      <c r="C2127" t="s">
        <v>4821</v>
      </c>
      <c r="D2127" t="s">
        <v>33586</v>
      </c>
    </row>
    <row r="2128" spans="1:4" x14ac:dyDescent="0.25">
      <c r="A2128">
        <v>2677</v>
      </c>
      <c r="B2128" t="s">
        <v>4789</v>
      </c>
      <c r="C2128" t="s">
        <v>4788</v>
      </c>
      <c r="D2128" t="s">
        <v>33586</v>
      </c>
    </row>
    <row r="2129" spans="1:4" x14ac:dyDescent="0.25">
      <c r="A2129">
        <v>2676</v>
      </c>
      <c r="B2129" t="s">
        <v>4787</v>
      </c>
      <c r="C2129" t="s">
        <v>4786</v>
      </c>
      <c r="D2129" t="s">
        <v>33586</v>
      </c>
    </row>
    <row r="2130" spans="1:4" x14ac:dyDescent="0.25">
      <c r="A2130">
        <v>2675</v>
      </c>
      <c r="B2130" t="s">
        <v>4783</v>
      </c>
      <c r="C2130" t="s">
        <v>4782</v>
      </c>
      <c r="D2130" t="s">
        <v>33586</v>
      </c>
    </row>
    <row r="2131" spans="1:4" x14ac:dyDescent="0.25">
      <c r="A2131">
        <v>2674</v>
      </c>
      <c r="B2131" t="s">
        <v>6670</v>
      </c>
      <c r="C2131" t="s">
        <v>6669</v>
      </c>
      <c r="D2131" t="s">
        <v>33586</v>
      </c>
    </row>
    <row r="2132" spans="1:4" x14ac:dyDescent="0.25">
      <c r="A2132">
        <v>2673</v>
      </c>
      <c r="B2132" t="s">
        <v>4769</v>
      </c>
      <c r="C2132" t="s">
        <v>4768</v>
      </c>
      <c r="D2132" t="s">
        <v>33586</v>
      </c>
    </row>
    <row r="2133" spans="1:4" x14ac:dyDescent="0.25">
      <c r="A2133">
        <v>2672</v>
      </c>
      <c r="B2133" t="s">
        <v>4767</v>
      </c>
      <c r="C2133" t="s">
        <v>4766</v>
      </c>
      <c r="D2133" t="s">
        <v>33586</v>
      </c>
    </row>
    <row r="2134" spans="1:4" x14ac:dyDescent="0.25">
      <c r="A2134">
        <v>2671</v>
      </c>
      <c r="B2134" t="s">
        <v>4763</v>
      </c>
      <c r="C2134" t="s">
        <v>4762</v>
      </c>
      <c r="D2134" t="s">
        <v>33586</v>
      </c>
    </row>
    <row r="2135" spans="1:4" x14ac:dyDescent="0.25">
      <c r="A2135">
        <v>2670</v>
      </c>
      <c r="B2135" t="s">
        <v>4739</v>
      </c>
      <c r="C2135" t="s">
        <v>4738</v>
      </c>
      <c r="D2135" t="s">
        <v>33586</v>
      </c>
    </row>
    <row r="2136" spans="1:4" x14ac:dyDescent="0.25">
      <c r="A2136">
        <v>2669</v>
      </c>
      <c r="B2136" t="s">
        <v>4643</v>
      </c>
      <c r="C2136" t="s">
        <v>4642</v>
      </c>
      <c r="D2136" t="s">
        <v>33586</v>
      </c>
    </row>
    <row r="2137" spans="1:4" x14ac:dyDescent="0.25">
      <c r="A2137">
        <v>2668</v>
      </c>
      <c r="B2137" t="s">
        <v>33745</v>
      </c>
      <c r="C2137" t="s">
        <v>33746</v>
      </c>
      <c r="D2137" t="s">
        <v>33586</v>
      </c>
    </row>
    <row r="2138" spans="1:4" x14ac:dyDescent="0.25">
      <c r="A2138">
        <v>2667</v>
      </c>
      <c r="B2138" t="s">
        <v>4619</v>
      </c>
      <c r="C2138" t="s">
        <v>4618</v>
      </c>
      <c r="D2138" t="s">
        <v>33586</v>
      </c>
    </row>
    <row r="2139" spans="1:4" x14ac:dyDescent="0.25">
      <c r="A2139">
        <v>2666</v>
      </c>
      <c r="B2139" t="s">
        <v>5632</v>
      </c>
      <c r="C2139" t="s">
        <v>33747</v>
      </c>
      <c r="D2139" t="s">
        <v>33586</v>
      </c>
    </row>
    <row r="2140" spans="1:4" x14ac:dyDescent="0.25">
      <c r="A2140">
        <v>2665</v>
      </c>
      <c r="B2140" t="s">
        <v>4617</v>
      </c>
      <c r="C2140" t="s">
        <v>33748</v>
      </c>
      <c r="D2140" t="s">
        <v>33586</v>
      </c>
    </row>
    <row r="2141" spans="1:4" x14ac:dyDescent="0.25">
      <c r="A2141">
        <v>2664</v>
      </c>
      <c r="B2141" t="s">
        <v>4597</v>
      </c>
      <c r="C2141" t="s">
        <v>4596</v>
      </c>
      <c r="D2141" t="s">
        <v>33586</v>
      </c>
    </row>
    <row r="2142" spans="1:4" x14ac:dyDescent="0.25">
      <c r="A2142">
        <v>2663</v>
      </c>
      <c r="B2142" t="s">
        <v>15525</v>
      </c>
      <c r="C2142" t="s">
        <v>33749</v>
      </c>
      <c r="D2142" t="s">
        <v>33586</v>
      </c>
    </row>
    <row r="2143" spans="1:4" x14ac:dyDescent="0.25">
      <c r="A2143">
        <v>2662</v>
      </c>
      <c r="B2143" t="s">
        <v>15525</v>
      </c>
      <c r="C2143" t="s">
        <v>33750</v>
      </c>
      <c r="D2143" t="s">
        <v>33586</v>
      </c>
    </row>
    <row r="2144" spans="1:4" x14ac:dyDescent="0.25">
      <c r="A2144">
        <v>2661</v>
      </c>
      <c r="B2144" t="s">
        <v>15525</v>
      </c>
      <c r="C2144" t="s">
        <v>33751</v>
      </c>
      <c r="D2144" t="s">
        <v>33586</v>
      </c>
    </row>
    <row r="2145" spans="1:4" x14ac:dyDescent="0.25">
      <c r="A2145">
        <v>2660</v>
      </c>
      <c r="B2145" t="s">
        <v>33752</v>
      </c>
      <c r="C2145" t="s">
        <v>33753</v>
      </c>
      <c r="D2145" t="s">
        <v>33586</v>
      </c>
    </row>
    <row r="2146" spans="1:4" x14ac:dyDescent="0.25">
      <c r="A2146">
        <v>2659</v>
      </c>
      <c r="B2146" t="s">
        <v>33754</v>
      </c>
      <c r="C2146" t="s">
        <v>33755</v>
      </c>
      <c r="D2146" t="s">
        <v>33586</v>
      </c>
    </row>
    <row r="2147" spans="1:4" x14ac:dyDescent="0.25">
      <c r="A2147">
        <v>2658</v>
      </c>
      <c r="B2147" t="s">
        <v>33756</v>
      </c>
      <c r="C2147" t="s">
        <v>4559</v>
      </c>
      <c r="D2147" t="s">
        <v>33586</v>
      </c>
    </row>
    <row r="2148" spans="1:4" x14ac:dyDescent="0.25">
      <c r="A2148">
        <v>2657</v>
      </c>
      <c r="B2148" t="s">
        <v>4542</v>
      </c>
      <c r="C2148" t="s">
        <v>33757</v>
      </c>
      <c r="D2148" t="s">
        <v>33586</v>
      </c>
    </row>
    <row r="2149" spans="1:4" x14ac:dyDescent="0.25">
      <c r="A2149">
        <v>2656</v>
      </c>
      <c r="B2149" t="s">
        <v>4532</v>
      </c>
      <c r="C2149" t="s">
        <v>4531</v>
      </c>
      <c r="D2149" t="s">
        <v>33586</v>
      </c>
    </row>
    <row r="2150" spans="1:4" x14ac:dyDescent="0.25">
      <c r="A2150">
        <v>2655</v>
      </c>
      <c r="B2150" t="s">
        <v>4524</v>
      </c>
      <c r="C2150" t="s">
        <v>4523</v>
      </c>
      <c r="D2150" t="s">
        <v>33586</v>
      </c>
    </row>
    <row r="2151" spans="1:4" x14ac:dyDescent="0.25">
      <c r="A2151">
        <v>2654</v>
      </c>
      <c r="B2151" t="s">
        <v>15559</v>
      </c>
      <c r="C2151" t="s">
        <v>33758</v>
      </c>
      <c r="D2151" t="s">
        <v>33586</v>
      </c>
    </row>
    <row r="2152" spans="1:4" x14ac:dyDescent="0.25">
      <c r="A2152">
        <v>2653</v>
      </c>
      <c r="B2152" t="s">
        <v>15559</v>
      </c>
      <c r="C2152" t="s">
        <v>33759</v>
      </c>
      <c r="D2152" t="s">
        <v>33586</v>
      </c>
    </row>
    <row r="2153" spans="1:4" x14ac:dyDescent="0.25">
      <c r="A2153">
        <v>2652</v>
      </c>
      <c r="B2153" t="s">
        <v>15559</v>
      </c>
      <c r="C2153" t="s">
        <v>4473</v>
      </c>
      <c r="D2153" t="s">
        <v>33586</v>
      </c>
    </row>
    <row r="2154" spans="1:4" x14ac:dyDescent="0.25">
      <c r="A2154">
        <v>2651</v>
      </c>
      <c r="B2154" t="s">
        <v>4462</v>
      </c>
      <c r="C2154" t="s">
        <v>33760</v>
      </c>
      <c r="D2154" t="s">
        <v>33586</v>
      </c>
    </row>
    <row r="2155" spans="1:4" x14ac:dyDescent="0.25">
      <c r="A2155">
        <v>2650</v>
      </c>
      <c r="B2155" t="s">
        <v>4462</v>
      </c>
      <c r="C2155" t="s">
        <v>33761</v>
      </c>
      <c r="D2155" t="s">
        <v>33586</v>
      </c>
    </row>
    <row r="2156" spans="1:4" x14ac:dyDescent="0.25">
      <c r="A2156">
        <v>2649</v>
      </c>
      <c r="B2156" t="s">
        <v>4462</v>
      </c>
      <c r="C2156" t="s">
        <v>4459</v>
      </c>
      <c r="D2156" t="s">
        <v>33586</v>
      </c>
    </row>
    <row r="2157" spans="1:4" x14ac:dyDescent="0.25">
      <c r="A2157">
        <v>2648</v>
      </c>
      <c r="B2157" t="s">
        <v>4456</v>
      </c>
      <c r="C2157" t="s">
        <v>33762</v>
      </c>
      <c r="D2157" t="s">
        <v>33586</v>
      </c>
    </row>
    <row r="2158" spans="1:4" x14ac:dyDescent="0.25">
      <c r="A2158">
        <v>2647</v>
      </c>
      <c r="B2158" t="s">
        <v>33763</v>
      </c>
      <c r="C2158" t="s">
        <v>4433</v>
      </c>
      <c r="D2158" t="s">
        <v>33586</v>
      </c>
    </row>
    <row r="2159" spans="1:4" x14ac:dyDescent="0.25">
      <c r="A2159">
        <v>2646</v>
      </c>
      <c r="B2159" t="s">
        <v>4424</v>
      </c>
      <c r="C2159" t="s">
        <v>4423</v>
      </c>
      <c r="D2159" t="s">
        <v>33586</v>
      </c>
    </row>
    <row r="2160" spans="1:4" x14ac:dyDescent="0.25">
      <c r="A2160">
        <v>2645</v>
      </c>
      <c r="B2160" t="s">
        <v>4430</v>
      </c>
      <c r="C2160" t="s">
        <v>4429</v>
      </c>
      <c r="D2160" t="s">
        <v>33586</v>
      </c>
    </row>
    <row r="2161" spans="1:4" x14ac:dyDescent="0.25">
      <c r="A2161">
        <v>2644</v>
      </c>
      <c r="B2161" t="s">
        <v>4426</v>
      </c>
      <c r="C2161" t="s">
        <v>4425</v>
      </c>
      <c r="D2161" t="s">
        <v>33586</v>
      </c>
    </row>
    <row r="2162" spans="1:4" x14ac:dyDescent="0.25">
      <c r="A2162">
        <v>2643</v>
      </c>
      <c r="B2162" t="s">
        <v>4420</v>
      </c>
      <c r="C2162" t="s">
        <v>4419</v>
      </c>
      <c r="D2162" t="s">
        <v>33586</v>
      </c>
    </row>
    <row r="2163" spans="1:4" x14ac:dyDescent="0.25">
      <c r="A2163">
        <v>2642</v>
      </c>
      <c r="B2163" t="s">
        <v>4418</v>
      </c>
      <c r="C2163" t="s">
        <v>4417</v>
      </c>
      <c r="D2163" t="s">
        <v>33586</v>
      </c>
    </row>
    <row r="2164" spans="1:4" x14ac:dyDescent="0.25">
      <c r="A2164">
        <v>2641</v>
      </c>
      <c r="B2164" t="s">
        <v>4416</v>
      </c>
      <c r="C2164" t="s">
        <v>4415</v>
      </c>
      <c r="D2164" t="s">
        <v>33586</v>
      </c>
    </row>
    <row r="2165" spans="1:4" x14ac:dyDescent="0.25">
      <c r="A2165">
        <v>2640</v>
      </c>
      <c r="B2165" t="s">
        <v>4422</v>
      </c>
      <c r="C2165" t="s">
        <v>4421</v>
      </c>
      <c r="D2165" t="s">
        <v>33586</v>
      </c>
    </row>
    <row r="2166" spans="1:4" x14ac:dyDescent="0.25">
      <c r="A2166">
        <v>2639</v>
      </c>
      <c r="B2166" t="s">
        <v>4414</v>
      </c>
      <c r="C2166" t="s">
        <v>4413</v>
      </c>
      <c r="D2166" t="s">
        <v>33586</v>
      </c>
    </row>
    <row r="2167" spans="1:4" x14ac:dyDescent="0.25">
      <c r="A2167">
        <v>2638</v>
      </c>
      <c r="B2167" t="s">
        <v>4412</v>
      </c>
      <c r="C2167" t="s">
        <v>4411</v>
      </c>
      <c r="D2167" t="s">
        <v>33586</v>
      </c>
    </row>
    <row r="2168" spans="1:4" x14ac:dyDescent="0.25">
      <c r="A2168">
        <v>2637</v>
      </c>
      <c r="B2168" t="s">
        <v>4410</v>
      </c>
      <c r="C2168" t="s">
        <v>4409</v>
      </c>
      <c r="D2168" t="s">
        <v>33586</v>
      </c>
    </row>
    <row r="2169" spans="1:4" x14ac:dyDescent="0.25">
      <c r="A2169">
        <v>2636</v>
      </c>
      <c r="B2169" t="s">
        <v>4408</v>
      </c>
      <c r="C2169" t="s">
        <v>4407</v>
      </c>
      <c r="D2169" t="s">
        <v>33586</v>
      </c>
    </row>
    <row r="2170" spans="1:4" x14ac:dyDescent="0.25">
      <c r="A2170">
        <v>2635</v>
      </c>
      <c r="B2170" t="s">
        <v>4402</v>
      </c>
      <c r="C2170" t="s">
        <v>4401</v>
      </c>
      <c r="D2170" t="s">
        <v>33586</v>
      </c>
    </row>
    <row r="2171" spans="1:4" x14ac:dyDescent="0.25">
      <c r="A2171">
        <v>2634</v>
      </c>
      <c r="B2171" t="s">
        <v>33764</v>
      </c>
      <c r="C2171" t="s">
        <v>33765</v>
      </c>
      <c r="D2171" t="s">
        <v>33586</v>
      </c>
    </row>
    <row r="2172" spans="1:4" x14ac:dyDescent="0.25">
      <c r="A2172">
        <v>2633</v>
      </c>
      <c r="B2172" t="s">
        <v>4396</v>
      </c>
      <c r="C2172" t="s">
        <v>4395</v>
      </c>
      <c r="D2172" t="s">
        <v>33586</v>
      </c>
    </row>
    <row r="2173" spans="1:4" x14ac:dyDescent="0.25">
      <c r="A2173">
        <v>2632</v>
      </c>
      <c r="B2173" t="s">
        <v>4392</v>
      </c>
      <c r="C2173" t="s">
        <v>33766</v>
      </c>
      <c r="D2173" t="s">
        <v>33586</v>
      </c>
    </row>
    <row r="2174" spans="1:4" x14ac:dyDescent="0.25">
      <c r="A2174">
        <v>2631</v>
      </c>
      <c r="B2174" t="s">
        <v>4388</v>
      </c>
      <c r="C2174" t="s">
        <v>33767</v>
      </c>
      <c r="D2174" t="s">
        <v>33586</v>
      </c>
    </row>
    <row r="2175" spans="1:4" x14ac:dyDescent="0.25">
      <c r="A2175">
        <v>2630</v>
      </c>
      <c r="B2175" t="s">
        <v>4370</v>
      </c>
      <c r="C2175" t="s">
        <v>33768</v>
      </c>
      <c r="D2175" t="s">
        <v>33586</v>
      </c>
    </row>
    <row r="2176" spans="1:4" x14ac:dyDescent="0.25">
      <c r="A2176">
        <v>2629</v>
      </c>
      <c r="B2176" t="s">
        <v>4370</v>
      </c>
      <c r="C2176" t="s">
        <v>33769</v>
      </c>
      <c r="D2176" t="s">
        <v>33586</v>
      </c>
    </row>
    <row r="2177" spans="1:4" x14ac:dyDescent="0.25">
      <c r="A2177">
        <v>2628</v>
      </c>
      <c r="B2177" t="s">
        <v>4370</v>
      </c>
      <c r="C2177" t="s">
        <v>4369</v>
      </c>
      <c r="D2177" t="s">
        <v>33586</v>
      </c>
    </row>
    <row r="2178" spans="1:4" x14ac:dyDescent="0.25">
      <c r="A2178">
        <v>2627</v>
      </c>
      <c r="B2178" t="s">
        <v>4364</v>
      </c>
      <c r="C2178" t="s">
        <v>4363</v>
      </c>
      <c r="D2178" t="s">
        <v>33586</v>
      </c>
    </row>
    <row r="2179" spans="1:4" x14ac:dyDescent="0.25">
      <c r="A2179">
        <v>2626</v>
      </c>
      <c r="B2179" t="s">
        <v>4349</v>
      </c>
      <c r="C2179" t="s">
        <v>33770</v>
      </c>
      <c r="D2179" t="s">
        <v>33586</v>
      </c>
    </row>
    <row r="2180" spans="1:4" x14ac:dyDescent="0.25">
      <c r="A2180">
        <v>2625</v>
      </c>
      <c r="B2180" t="s">
        <v>4347</v>
      </c>
      <c r="C2180" t="s">
        <v>33771</v>
      </c>
      <c r="D2180" t="s">
        <v>33586</v>
      </c>
    </row>
    <row r="2181" spans="1:4" x14ac:dyDescent="0.25">
      <c r="A2181">
        <v>2624</v>
      </c>
      <c r="B2181" t="s">
        <v>15517</v>
      </c>
      <c r="C2181" t="s">
        <v>33772</v>
      </c>
      <c r="D2181" t="s">
        <v>33586</v>
      </c>
    </row>
    <row r="2182" spans="1:4" x14ac:dyDescent="0.25">
      <c r="A2182">
        <v>2623</v>
      </c>
      <c r="B2182" t="s">
        <v>4342</v>
      </c>
      <c r="C2182" t="s">
        <v>33773</v>
      </c>
      <c r="D2182" t="s">
        <v>33586</v>
      </c>
    </row>
    <row r="2183" spans="1:4" x14ac:dyDescent="0.25">
      <c r="A2183">
        <v>2622</v>
      </c>
      <c r="B2183" t="s">
        <v>4318</v>
      </c>
      <c r="C2183" t="s">
        <v>33774</v>
      </c>
      <c r="D2183" t="s">
        <v>33586</v>
      </c>
    </row>
    <row r="2184" spans="1:4" x14ac:dyDescent="0.25">
      <c r="A2184">
        <v>2621</v>
      </c>
      <c r="B2184" t="s">
        <v>33775</v>
      </c>
      <c r="C2184" t="s">
        <v>33776</v>
      </c>
      <c r="D2184" t="s">
        <v>33586</v>
      </c>
    </row>
    <row r="2185" spans="1:4" x14ac:dyDescent="0.25">
      <c r="A2185">
        <v>2620</v>
      </c>
      <c r="B2185" t="s">
        <v>33775</v>
      </c>
      <c r="C2185" t="s">
        <v>33777</v>
      </c>
      <c r="D2185" t="s">
        <v>33586</v>
      </c>
    </row>
    <row r="2186" spans="1:4" x14ac:dyDescent="0.25">
      <c r="A2186">
        <v>2619</v>
      </c>
      <c r="B2186" t="s">
        <v>4318</v>
      </c>
      <c r="C2186" t="s">
        <v>4315</v>
      </c>
      <c r="D2186" t="s">
        <v>33586</v>
      </c>
    </row>
    <row r="2187" spans="1:4" x14ac:dyDescent="0.25">
      <c r="A2187">
        <v>2618</v>
      </c>
      <c r="B2187" t="s">
        <v>4310</v>
      </c>
      <c r="C2187" t="s">
        <v>33778</v>
      </c>
      <c r="D2187" t="s">
        <v>33586</v>
      </c>
    </row>
    <row r="2188" spans="1:4" x14ac:dyDescent="0.25">
      <c r="A2188">
        <v>2617</v>
      </c>
      <c r="B2188" t="s">
        <v>4304</v>
      </c>
      <c r="C2188" t="s">
        <v>4303</v>
      </c>
      <c r="D2188" t="s">
        <v>33586</v>
      </c>
    </row>
    <row r="2189" spans="1:4" x14ac:dyDescent="0.25">
      <c r="A2189">
        <v>2616</v>
      </c>
      <c r="B2189" t="s">
        <v>4302</v>
      </c>
      <c r="C2189" t="s">
        <v>4301</v>
      </c>
      <c r="D2189" t="s">
        <v>33586</v>
      </c>
    </row>
    <row r="2190" spans="1:4" x14ac:dyDescent="0.25">
      <c r="A2190">
        <v>2615</v>
      </c>
      <c r="B2190" t="s">
        <v>4298</v>
      </c>
      <c r="C2190" t="s">
        <v>4297</v>
      </c>
      <c r="D2190" t="s">
        <v>33586</v>
      </c>
    </row>
    <row r="2191" spans="1:4" x14ac:dyDescent="0.25">
      <c r="A2191">
        <v>2614</v>
      </c>
      <c r="B2191" t="s">
        <v>4296</v>
      </c>
      <c r="C2191" t="s">
        <v>4295</v>
      </c>
      <c r="D2191" t="s">
        <v>33586</v>
      </c>
    </row>
    <row r="2192" spans="1:4" x14ac:dyDescent="0.25">
      <c r="A2192">
        <v>2613</v>
      </c>
      <c r="B2192" t="s">
        <v>902</v>
      </c>
      <c r="C2192" t="s">
        <v>33779</v>
      </c>
      <c r="D2192" t="s">
        <v>33586</v>
      </c>
    </row>
    <row r="2193" spans="1:4" x14ac:dyDescent="0.25">
      <c r="A2193">
        <v>2612</v>
      </c>
      <c r="B2193" t="s">
        <v>904</v>
      </c>
      <c r="C2193" t="s">
        <v>4293</v>
      </c>
      <c r="D2193" t="s">
        <v>33586</v>
      </c>
    </row>
    <row r="2194" spans="1:4" x14ac:dyDescent="0.25">
      <c r="A2194">
        <v>2611</v>
      </c>
      <c r="B2194" t="s">
        <v>33780</v>
      </c>
      <c r="C2194" t="s">
        <v>4273</v>
      </c>
      <c r="D2194" t="s">
        <v>33586</v>
      </c>
    </row>
    <row r="2195" spans="1:4" x14ac:dyDescent="0.25">
      <c r="A2195">
        <v>2610</v>
      </c>
      <c r="B2195" t="s">
        <v>4260</v>
      </c>
      <c r="C2195" t="s">
        <v>33781</v>
      </c>
      <c r="D2195" t="s">
        <v>33586</v>
      </c>
    </row>
    <row r="2196" spans="1:4" x14ac:dyDescent="0.25">
      <c r="A2196">
        <v>2609</v>
      </c>
      <c r="B2196" t="s">
        <v>4260</v>
      </c>
      <c r="C2196" t="s">
        <v>33782</v>
      </c>
      <c r="D2196" t="s">
        <v>33586</v>
      </c>
    </row>
    <row r="2197" spans="1:4" x14ac:dyDescent="0.25">
      <c r="A2197">
        <v>2608</v>
      </c>
      <c r="B2197" t="s">
        <v>4260</v>
      </c>
      <c r="C2197" t="s">
        <v>33783</v>
      </c>
      <c r="D2197" t="s">
        <v>33586</v>
      </c>
    </row>
    <row r="2198" spans="1:4" x14ac:dyDescent="0.25">
      <c r="A2198">
        <v>2607</v>
      </c>
      <c r="B2198" t="s">
        <v>4256</v>
      </c>
      <c r="C2198" t="s">
        <v>33784</v>
      </c>
      <c r="D2198" t="s">
        <v>33586</v>
      </c>
    </row>
    <row r="2199" spans="1:4" x14ac:dyDescent="0.25">
      <c r="A2199">
        <v>2606</v>
      </c>
      <c r="B2199" t="s">
        <v>33785</v>
      </c>
      <c r="C2199" t="s">
        <v>33786</v>
      </c>
      <c r="D2199" t="s">
        <v>33586</v>
      </c>
    </row>
    <row r="2200" spans="1:4" x14ac:dyDescent="0.25">
      <c r="A2200">
        <v>2605</v>
      </c>
      <c r="B2200" t="s">
        <v>4248</v>
      </c>
      <c r="C2200" t="s">
        <v>33787</v>
      </c>
      <c r="D2200" t="s">
        <v>33586</v>
      </c>
    </row>
    <row r="2201" spans="1:4" x14ac:dyDescent="0.25">
      <c r="A2201">
        <v>2604</v>
      </c>
      <c r="B2201" t="s">
        <v>4246</v>
      </c>
      <c r="C2201" t="s">
        <v>4245</v>
      </c>
      <c r="D2201" t="s">
        <v>33586</v>
      </c>
    </row>
    <row r="2202" spans="1:4" x14ac:dyDescent="0.25">
      <c r="A2202">
        <v>2603</v>
      </c>
      <c r="B2202" t="s">
        <v>4244</v>
      </c>
      <c r="C2202" t="s">
        <v>33788</v>
      </c>
      <c r="D2202" t="s">
        <v>33586</v>
      </c>
    </row>
    <row r="2203" spans="1:4" x14ac:dyDescent="0.25">
      <c r="A2203">
        <v>2602</v>
      </c>
      <c r="B2203" t="s">
        <v>4244</v>
      </c>
      <c r="C2203" t="s">
        <v>33789</v>
      </c>
      <c r="D2203" t="s">
        <v>33586</v>
      </c>
    </row>
    <row r="2204" spans="1:4" x14ac:dyDescent="0.25">
      <c r="A2204">
        <v>2601</v>
      </c>
      <c r="B2204" t="s">
        <v>33790</v>
      </c>
      <c r="C2204" t="s">
        <v>33791</v>
      </c>
      <c r="D2204" t="s">
        <v>33586</v>
      </c>
    </row>
    <row r="2205" spans="1:4" x14ac:dyDescent="0.25">
      <c r="A2205">
        <v>2600</v>
      </c>
      <c r="B2205" t="s">
        <v>4234</v>
      </c>
      <c r="C2205" t="s">
        <v>33792</v>
      </c>
      <c r="D2205" t="s">
        <v>33586</v>
      </c>
    </row>
    <row r="2206" spans="1:4" x14ac:dyDescent="0.25">
      <c r="A2206">
        <v>2599</v>
      </c>
      <c r="B2206" t="s">
        <v>33790</v>
      </c>
      <c r="C2206" t="s">
        <v>33793</v>
      </c>
      <c r="D2206" t="s">
        <v>33586</v>
      </c>
    </row>
    <row r="2207" spans="1:4" x14ac:dyDescent="0.25">
      <c r="A2207">
        <v>2598</v>
      </c>
      <c r="B2207" t="s">
        <v>33790</v>
      </c>
      <c r="C2207" t="s">
        <v>33794</v>
      </c>
      <c r="D2207" t="s">
        <v>33586</v>
      </c>
    </row>
    <row r="2208" spans="1:4" x14ac:dyDescent="0.25">
      <c r="A2208">
        <v>2597</v>
      </c>
      <c r="B2208" t="s">
        <v>3958</v>
      </c>
      <c r="C2208" t="s">
        <v>3957</v>
      </c>
      <c r="D2208" t="s">
        <v>33586</v>
      </c>
    </row>
    <row r="2209" spans="1:4" x14ac:dyDescent="0.25">
      <c r="A2209">
        <v>2596</v>
      </c>
      <c r="B2209" t="s">
        <v>15478</v>
      </c>
      <c r="C2209" t="s">
        <v>33795</v>
      </c>
      <c r="D2209" t="s">
        <v>33586</v>
      </c>
    </row>
    <row r="2210" spans="1:4" x14ac:dyDescent="0.25">
      <c r="A2210">
        <v>2595</v>
      </c>
      <c r="B2210" t="s">
        <v>33796</v>
      </c>
      <c r="C2210" t="s">
        <v>3940</v>
      </c>
      <c r="D2210" t="s">
        <v>33586</v>
      </c>
    </row>
    <row r="2211" spans="1:4" x14ac:dyDescent="0.25">
      <c r="A2211">
        <v>2594</v>
      </c>
      <c r="B2211" t="s">
        <v>3945</v>
      </c>
      <c r="C2211" t="s">
        <v>3944</v>
      </c>
      <c r="D2211" t="s">
        <v>33586</v>
      </c>
    </row>
    <row r="2212" spans="1:4" x14ac:dyDescent="0.25">
      <c r="A2212">
        <v>2593</v>
      </c>
      <c r="B2212" t="s">
        <v>3919</v>
      </c>
      <c r="C2212" t="s">
        <v>3918</v>
      </c>
      <c r="D2212" t="s">
        <v>33586</v>
      </c>
    </row>
    <row r="2213" spans="1:4" x14ac:dyDescent="0.25">
      <c r="A2213">
        <v>2592</v>
      </c>
      <c r="B2213" t="s">
        <v>33797</v>
      </c>
      <c r="C2213" t="s">
        <v>33798</v>
      </c>
      <c r="D2213" t="s">
        <v>33586</v>
      </c>
    </row>
    <row r="2214" spans="1:4" x14ac:dyDescent="0.25">
      <c r="A2214">
        <v>2591</v>
      </c>
      <c r="B2214" t="s">
        <v>3909</v>
      </c>
      <c r="C2214" t="s">
        <v>33799</v>
      </c>
      <c r="D2214" t="s">
        <v>33586</v>
      </c>
    </row>
    <row r="2215" spans="1:4" x14ac:dyDescent="0.25">
      <c r="A2215">
        <v>2590</v>
      </c>
      <c r="B2215" t="s">
        <v>3905</v>
      </c>
      <c r="C2215" t="s">
        <v>33800</v>
      </c>
      <c r="D2215" t="s">
        <v>33586</v>
      </c>
    </row>
    <row r="2216" spans="1:4" x14ac:dyDescent="0.25">
      <c r="A2216">
        <v>2589</v>
      </c>
      <c r="B2216" t="s">
        <v>3905</v>
      </c>
      <c r="C2216" t="s">
        <v>3906</v>
      </c>
      <c r="D2216" t="s">
        <v>33586</v>
      </c>
    </row>
    <row r="2217" spans="1:4" x14ac:dyDescent="0.25">
      <c r="A2217">
        <v>2588</v>
      </c>
      <c r="B2217" t="s">
        <v>3883</v>
      </c>
      <c r="C2217" t="s">
        <v>3882</v>
      </c>
      <c r="D2217" t="s">
        <v>33586</v>
      </c>
    </row>
    <row r="2218" spans="1:4" x14ac:dyDescent="0.25">
      <c r="A2218">
        <v>2587</v>
      </c>
      <c r="B2218" t="s">
        <v>3875</v>
      </c>
      <c r="C2218" t="s">
        <v>3874</v>
      </c>
      <c r="D2218" t="s">
        <v>33586</v>
      </c>
    </row>
    <row r="2219" spans="1:4" x14ac:dyDescent="0.25">
      <c r="A2219">
        <v>2586</v>
      </c>
      <c r="B2219" t="s">
        <v>3795</v>
      </c>
      <c r="C2219" t="s">
        <v>3794</v>
      </c>
      <c r="D2219" t="s">
        <v>33586</v>
      </c>
    </row>
    <row r="2220" spans="1:4" x14ac:dyDescent="0.25">
      <c r="A2220">
        <v>2585</v>
      </c>
      <c r="B2220" t="s">
        <v>3791</v>
      </c>
      <c r="C2220" t="s">
        <v>3790</v>
      </c>
      <c r="D2220" t="s">
        <v>33586</v>
      </c>
    </row>
    <row r="2221" spans="1:4" x14ac:dyDescent="0.25">
      <c r="A2221">
        <v>2584</v>
      </c>
      <c r="B2221" t="s">
        <v>3789</v>
      </c>
      <c r="C2221" t="s">
        <v>3788</v>
      </c>
      <c r="D2221" t="s">
        <v>33586</v>
      </c>
    </row>
    <row r="2222" spans="1:4" x14ac:dyDescent="0.25">
      <c r="A2222">
        <v>2583</v>
      </c>
      <c r="B2222" t="s">
        <v>3787</v>
      </c>
      <c r="C2222" t="s">
        <v>3786</v>
      </c>
      <c r="D2222" t="s">
        <v>33586</v>
      </c>
    </row>
    <row r="2223" spans="1:4" x14ac:dyDescent="0.25">
      <c r="A2223">
        <v>2582</v>
      </c>
      <c r="B2223" t="s">
        <v>3745</v>
      </c>
      <c r="C2223" t="s">
        <v>33801</v>
      </c>
      <c r="D2223" t="s">
        <v>33586</v>
      </c>
    </row>
    <row r="2224" spans="1:4" x14ac:dyDescent="0.25">
      <c r="A2224">
        <v>2581</v>
      </c>
      <c r="B2224" t="s">
        <v>3739</v>
      </c>
      <c r="C2224" t="s">
        <v>33802</v>
      </c>
      <c r="D2224" t="s">
        <v>33586</v>
      </c>
    </row>
    <row r="2225" spans="1:4" x14ac:dyDescent="0.25">
      <c r="A2225">
        <v>2580</v>
      </c>
      <c r="B2225" t="s">
        <v>15518</v>
      </c>
      <c r="C2225" t="s">
        <v>33803</v>
      </c>
      <c r="D2225" t="s">
        <v>33586</v>
      </c>
    </row>
    <row r="2226" spans="1:4" x14ac:dyDescent="0.25">
      <c r="A2226">
        <v>2579</v>
      </c>
      <c r="B2226" t="s">
        <v>3732</v>
      </c>
      <c r="C2226" t="s">
        <v>33804</v>
      </c>
      <c r="D2226" t="s">
        <v>33586</v>
      </c>
    </row>
    <row r="2227" spans="1:4" x14ac:dyDescent="0.25">
      <c r="A2227">
        <v>2578</v>
      </c>
      <c r="B2227" t="s">
        <v>3732</v>
      </c>
      <c r="C2227" t="s">
        <v>33805</v>
      </c>
      <c r="D2227" t="s">
        <v>33586</v>
      </c>
    </row>
    <row r="2228" spans="1:4" x14ac:dyDescent="0.25">
      <c r="A2228">
        <v>2577</v>
      </c>
      <c r="B2228" t="s">
        <v>33806</v>
      </c>
      <c r="C2228" t="s">
        <v>33807</v>
      </c>
      <c r="D2228" t="s">
        <v>33586</v>
      </c>
    </row>
    <row r="2229" spans="1:4" x14ac:dyDescent="0.25">
      <c r="A2229">
        <v>2576</v>
      </c>
      <c r="B2229" t="s">
        <v>3716</v>
      </c>
      <c r="C2229" t="s">
        <v>3715</v>
      </c>
      <c r="D2229" t="s">
        <v>33586</v>
      </c>
    </row>
    <row r="2230" spans="1:4" x14ac:dyDescent="0.25">
      <c r="A2230">
        <v>2575</v>
      </c>
      <c r="B2230" t="s">
        <v>3712</v>
      </c>
      <c r="C2230" t="s">
        <v>3711</v>
      </c>
      <c r="D2230" t="s">
        <v>33586</v>
      </c>
    </row>
    <row r="2231" spans="1:4" x14ac:dyDescent="0.25">
      <c r="A2231">
        <v>2574</v>
      </c>
      <c r="B2231" t="s">
        <v>33808</v>
      </c>
      <c r="C2231" t="s">
        <v>3701</v>
      </c>
      <c r="D2231" t="s">
        <v>33586</v>
      </c>
    </row>
    <row r="2232" spans="1:4" x14ac:dyDescent="0.25">
      <c r="A2232">
        <v>2573</v>
      </c>
      <c r="B2232" t="s">
        <v>3693</v>
      </c>
      <c r="C2232" t="s">
        <v>3692</v>
      </c>
      <c r="D2232" t="s">
        <v>33586</v>
      </c>
    </row>
    <row r="2233" spans="1:4" x14ac:dyDescent="0.25">
      <c r="A2233">
        <v>2572</v>
      </c>
      <c r="B2233" t="s">
        <v>3689</v>
      </c>
      <c r="C2233" t="s">
        <v>3688</v>
      </c>
      <c r="D2233" t="s">
        <v>33586</v>
      </c>
    </row>
    <row r="2234" spans="1:4" x14ac:dyDescent="0.25">
      <c r="A2234">
        <v>2571</v>
      </c>
      <c r="B2234" t="s">
        <v>3685</v>
      </c>
      <c r="C2234" t="s">
        <v>3684</v>
      </c>
      <c r="D2234" t="s">
        <v>33586</v>
      </c>
    </row>
    <row r="2235" spans="1:4" x14ac:dyDescent="0.25">
      <c r="A2235">
        <v>2570</v>
      </c>
      <c r="B2235" t="s">
        <v>3683</v>
      </c>
      <c r="C2235" t="s">
        <v>3682</v>
      </c>
      <c r="D2235" t="s">
        <v>33586</v>
      </c>
    </row>
    <row r="2236" spans="1:4" x14ac:dyDescent="0.25">
      <c r="A2236">
        <v>2569</v>
      </c>
      <c r="B2236" t="s">
        <v>3677</v>
      </c>
      <c r="C2236" t="s">
        <v>3676</v>
      </c>
      <c r="D2236" t="s">
        <v>33586</v>
      </c>
    </row>
    <row r="2237" spans="1:4" x14ac:dyDescent="0.25">
      <c r="A2237">
        <v>2568</v>
      </c>
      <c r="B2237" t="s">
        <v>3675</v>
      </c>
      <c r="C2237" t="s">
        <v>3674</v>
      </c>
      <c r="D2237" t="s">
        <v>33586</v>
      </c>
    </row>
    <row r="2238" spans="1:4" x14ac:dyDescent="0.25">
      <c r="A2238">
        <v>2567</v>
      </c>
      <c r="B2238" t="s">
        <v>3667</v>
      </c>
      <c r="C2238" t="s">
        <v>3666</v>
      </c>
      <c r="D2238" t="s">
        <v>33586</v>
      </c>
    </row>
    <row r="2239" spans="1:4" x14ac:dyDescent="0.25">
      <c r="A2239">
        <v>2566</v>
      </c>
      <c r="B2239" t="s">
        <v>3665</v>
      </c>
      <c r="C2239" t="s">
        <v>33809</v>
      </c>
      <c r="D2239" t="s">
        <v>33185</v>
      </c>
    </row>
    <row r="2240" spans="1:4" x14ac:dyDescent="0.25">
      <c r="A2240">
        <v>2565</v>
      </c>
      <c r="B2240" t="s">
        <v>3663</v>
      </c>
      <c r="C2240" t="s">
        <v>3662</v>
      </c>
      <c r="D2240" t="s">
        <v>33586</v>
      </c>
    </row>
    <row r="2241" spans="1:4" x14ac:dyDescent="0.25">
      <c r="A2241">
        <v>2564</v>
      </c>
      <c r="B2241" t="s">
        <v>7737</v>
      </c>
      <c r="C2241" t="s">
        <v>33810</v>
      </c>
      <c r="D2241" t="s">
        <v>33586</v>
      </c>
    </row>
    <row r="2242" spans="1:4" x14ac:dyDescent="0.25">
      <c r="A2242">
        <v>2563</v>
      </c>
      <c r="B2242" t="s">
        <v>1665</v>
      </c>
      <c r="C2242" t="s">
        <v>33811</v>
      </c>
      <c r="D2242" t="s">
        <v>33586</v>
      </c>
    </row>
    <row r="2243" spans="1:4" x14ac:dyDescent="0.25">
      <c r="A2243">
        <v>2562</v>
      </c>
      <c r="B2243" t="s">
        <v>3615</v>
      </c>
      <c r="C2243" t="s">
        <v>3614</v>
      </c>
      <c r="D2243" t="s">
        <v>33586</v>
      </c>
    </row>
    <row r="2244" spans="1:4" x14ac:dyDescent="0.25">
      <c r="A2244">
        <v>2561</v>
      </c>
      <c r="B2244" t="s">
        <v>3589</v>
      </c>
      <c r="C2244" t="s">
        <v>3588</v>
      </c>
      <c r="D2244" t="s">
        <v>33586</v>
      </c>
    </row>
    <row r="2245" spans="1:4" x14ac:dyDescent="0.25">
      <c r="A2245">
        <v>2560</v>
      </c>
      <c r="B2245" t="s">
        <v>3599</v>
      </c>
      <c r="C2245" t="s">
        <v>33812</v>
      </c>
      <c r="D2245" t="s">
        <v>33586</v>
      </c>
    </row>
    <row r="2246" spans="1:4" x14ac:dyDescent="0.25">
      <c r="A2246">
        <v>2559</v>
      </c>
      <c r="B2246" t="s">
        <v>3583</v>
      </c>
      <c r="C2246" t="s">
        <v>3582</v>
      </c>
      <c r="D2246" t="s">
        <v>33586</v>
      </c>
    </row>
    <row r="2247" spans="1:4" x14ac:dyDescent="0.25">
      <c r="A2247">
        <v>2558</v>
      </c>
      <c r="B2247" t="s">
        <v>3575</v>
      </c>
      <c r="C2247" t="s">
        <v>3574</v>
      </c>
      <c r="D2247" t="s">
        <v>33586</v>
      </c>
    </row>
    <row r="2248" spans="1:4" x14ac:dyDescent="0.25">
      <c r="A2248">
        <v>2557</v>
      </c>
      <c r="B2248" t="s">
        <v>3563</v>
      </c>
      <c r="C2248" t="s">
        <v>3562</v>
      </c>
      <c r="D2248" t="s">
        <v>33586</v>
      </c>
    </row>
    <row r="2249" spans="1:4" x14ac:dyDescent="0.25">
      <c r="A2249">
        <v>2556</v>
      </c>
      <c r="B2249" t="s">
        <v>3561</v>
      </c>
      <c r="C2249" t="s">
        <v>3560</v>
      </c>
      <c r="D2249" t="s">
        <v>33586</v>
      </c>
    </row>
    <row r="2250" spans="1:4" x14ac:dyDescent="0.25">
      <c r="A2250">
        <v>2555</v>
      </c>
      <c r="B2250" t="s">
        <v>3974</v>
      </c>
      <c r="C2250" t="s">
        <v>3542</v>
      </c>
      <c r="D2250" t="s">
        <v>33586</v>
      </c>
    </row>
    <row r="2251" spans="1:4" x14ac:dyDescent="0.25">
      <c r="A2251">
        <v>2554</v>
      </c>
      <c r="B2251" t="s">
        <v>1507</v>
      </c>
      <c r="C2251" t="s">
        <v>33813</v>
      </c>
      <c r="D2251" t="s">
        <v>33586</v>
      </c>
    </row>
    <row r="2252" spans="1:4" x14ac:dyDescent="0.25">
      <c r="A2252">
        <v>2553</v>
      </c>
      <c r="B2252" t="s">
        <v>3535</v>
      </c>
      <c r="C2252" t="s">
        <v>3534</v>
      </c>
      <c r="D2252" t="s">
        <v>33586</v>
      </c>
    </row>
    <row r="2253" spans="1:4" x14ac:dyDescent="0.25">
      <c r="A2253">
        <v>2552</v>
      </c>
      <c r="B2253" t="s">
        <v>3527</v>
      </c>
      <c r="C2253" t="s">
        <v>3526</v>
      </c>
      <c r="D2253" t="s">
        <v>33586</v>
      </c>
    </row>
    <row r="2254" spans="1:4" x14ac:dyDescent="0.25">
      <c r="A2254">
        <v>2551</v>
      </c>
      <c r="B2254" t="s">
        <v>3521</v>
      </c>
      <c r="C2254" t="s">
        <v>3520</v>
      </c>
      <c r="D2254" t="s">
        <v>33586</v>
      </c>
    </row>
    <row r="2255" spans="1:4" x14ac:dyDescent="0.25">
      <c r="A2255">
        <v>2550</v>
      </c>
      <c r="B2255" t="s">
        <v>3533</v>
      </c>
      <c r="C2255" t="s">
        <v>3532</v>
      </c>
      <c r="D2255" t="s">
        <v>33586</v>
      </c>
    </row>
    <row r="2256" spans="1:4" x14ac:dyDescent="0.25">
      <c r="A2256">
        <v>2549</v>
      </c>
      <c r="B2256" t="s">
        <v>3517</v>
      </c>
      <c r="C2256" t="s">
        <v>3516</v>
      </c>
      <c r="D2256" t="s">
        <v>33586</v>
      </c>
    </row>
    <row r="2257" spans="1:4" x14ac:dyDescent="0.25">
      <c r="A2257">
        <v>2548</v>
      </c>
      <c r="B2257" t="s">
        <v>3515</v>
      </c>
      <c r="C2257" t="s">
        <v>3514</v>
      </c>
      <c r="D2257" t="s">
        <v>33586</v>
      </c>
    </row>
    <row r="2258" spans="1:4" x14ac:dyDescent="0.25">
      <c r="A2258">
        <v>2547</v>
      </c>
      <c r="B2258" t="s">
        <v>3513</v>
      </c>
      <c r="C2258" t="s">
        <v>3512</v>
      </c>
      <c r="D2258" t="s">
        <v>33586</v>
      </c>
    </row>
    <row r="2259" spans="1:4" x14ac:dyDescent="0.25">
      <c r="A2259">
        <v>2546</v>
      </c>
      <c r="B2259" t="s">
        <v>3487</v>
      </c>
      <c r="C2259" t="s">
        <v>3486</v>
      </c>
      <c r="D2259" t="s">
        <v>33586</v>
      </c>
    </row>
    <row r="2260" spans="1:4" x14ac:dyDescent="0.25">
      <c r="A2260">
        <v>2545</v>
      </c>
      <c r="B2260" t="s">
        <v>3485</v>
      </c>
      <c r="C2260" t="s">
        <v>3484</v>
      </c>
      <c r="D2260" t="s">
        <v>33586</v>
      </c>
    </row>
    <row r="2261" spans="1:4" x14ac:dyDescent="0.25">
      <c r="A2261">
        <v>2544</v>
      </c>
      <c r="B2261" t="s">
        <v>3483</v>
      </c>
      <c r="C2261" t="s">
        <v>3482</v>
      </c>
      <c r="D2261" t="s">
        <v>33586</v>
      </c>
    </row>
    <row r="2262" spans="1:4" x14ac:dyDescent="0.25">
      <c r="A2262">
        <v>2543</v>
      </c>
      <c r="B2262" t="s">
        <v>3471</v>
      </c>
      <c r="C2262" t="s">
        <v>3470</v>
      </c>
      <c r="D2262" t="s">
        <v>33586</v>
      </c>
    </row>
    <row r="2263" spans="1:4" x14ac:dyDescent="0.25">
      <c r="A2263">
        <v>2542</v>
      </c>
      <c r="B2263" t="s">
        <v>33814</v>
      </c>
      <c r="C2263" t="s">
        <v>3467</v>
      </c>
      <c r="D2263" t="s">
        <v>33586</v>
      </c>
    </row>
    <row r="2264" spans="1:4" x14ac:dyDescent="0.25">
      <c r="A2264">
        <v>2541</v>
      </c>
      <c r="B2264" t="s">
        <v>3466</v>
      </c>
      <c r="C2264" t="s">
        <v>33815</v>
      </c>
      <c r="D2264" t="s">
        <v>33586</v>
      </c>
    </row>
    <row r="2265" spans="1:4" x14ac:dyDescent="0.25">
      <c r="A2265">
        <v>2540</v>
      </c>
      <c r="B2265" t="s">
        <v>3464</v>
      </c>
      <c r="C2265" t="s">
        <v>3463</v>
      </c>
      <c r="D2265" t="s">
        <v>33586</v>
      </c>
    </row>
    <row r="2266" spans="1:4" x14ac:dyDescent="0.25">
      <c r="A2266">
        <v>2539</v>
      </c>
      <c r="B2266" t="s">
        <v>3462</v>
      </c>
      <c r="C2266" t="s">
        <v>3461</v>
      </c>
      <c r="D2266" t="s">
        <v>33586</v>
      </c>
    </row>
    <row r="2267" spans="1:4" x14ac:dyDescent="0.25">
      <c r="A2267">
        <v>2538</v>
      </c>
      <c r="B2267" t="s">
        <v>3450</v>
      </c>
      <c r="C2267" t="s">
        <v>33816</v>
      </c>
      <c r="D2267" t="s">
        <v>33586</v>
      </c>
    </row>
    <row r="2268" spans="1:4" x14ac:dyDescent="0.25">
      <c r="A2268">
        <v>2537</v>
      </c>
      <c r="B2268" t="s">
        <v>3438</v>
      </c>
      <c r="C2268" t="s">
        <v>33817</v>
      </c>
      <c r="D2268" t="s">
        <v>33586</v>
      </c>
    </row>
    <row r="2269" spans="1:4" x14ac:dyDescent="0.25">
      <c r="A2269">
        <v>2536</v>
      </c>
      <c r="B2269" t="s">
        <v>3434</v>
      </c>
      <c r="C2269" t="s">
        <v>33818</v>
      </c>
      <c r="D2269" t="s">
        <v>33586</v>
      </c>
    </row>
    <row r="2270" spans="1:4" x14ac:dyDescent="0.25">
      <c r="A2270">
        <v>2535</v>
      </c>
      <c r="B2270" t="s">
        <v>3428</v>
      </c>
      <c r="C2270" t="s">
        <v>3427</v>
      </c>
      <c r="D2270" t="s">
        <v>33586</v>
      </c>
    </row>
    <row r="2271" spans="1:4" x14ac:dyDescent="0.25">
      <c r="A2271">
        <v>2534</v>
      </c>
      <c r="B2271" t="s">
        <v>3422</v>
      </c>
      <c r="C2271" t="s">
        <v>33819</v>
      </c>
      <c r="D2271" t="s">
        <v>33586</v>
      </c>
    </row>
    <row r="2272" spans="1:4" x14ac:dyDescent="0.25">
      <c r="A2272">
        <v>2533</v>
      </c>
      <c r="B2272" t="s">
        <v>33820</v>
      </c>
      <c r="C2272" t="s">
        <v>33821</v>
      </c>
      <c r="D2272" t="s">
        <v>33586</v>
      </c>
    </row>
    <row r="2273" spans="1:4" x14ac:dyDescent="0.25">
      <c r="A2273">
        <v>2532</v>
      </c>
      <c r="B2273" t="s">
        <v>3414</v>
      </c>
      <c r="C2273" t="s">
        <v>3413</v>
      </c>
      <c r="D2273" t="s">
        <v>33586</v>
      </c>
    </row>
    <row r="2274" spans="1:4" x14ac:dyDescent="0.25">
      <c r="A2274">
        <v>2531</v>
      </c>
      <c r="B2274" t="s">
        <v>33820</v>
      </c>
      <c r="C2274" t="s">
        <v>33822</v>
      </c>
      <c r="D2274" t="s">
        <v>33586</v>
      </c>
    </row>
    <row r="2275" spans="1:4" x14ac:dyDescent="0.25">
      <c r="A2275">
        <v>2530</v>
      </c>
      <c r="B2275" t="s">
        <v>3398</v>
      </c>
      <c r="C2275" t="s">
        <v>33823</v>
      </c>
      <c r="D2275" t="s">
        <v>33586</v>
      </c>
    </row>
    <row r="2276" spans="1:4" x14ac:dyDescent="0.25">
      <c r="A2276">
        <v>2529</v>
      </c>
      <c r="B2276" t="s">
        <v>33824</v>
      </c>
      <c r="C2276" t="s">
        <v>3385</v>
      </c>
      <c r="D2276" t="s">
        <v>33586</v>
      </c>
    </row>
    <row r="2277" spans="1:4" x14ac:dyDescent="0.25">
      <c r="A2277">
        <v>2528</v>
      </c>
      <c r="B2277" t="s">
        <v>3384</v>
      </c>
      <c r="C2277" t="s">
        <v>3383</v>
      </c>
      <c r="D2277" t="s">
        <v>33586</v>
      </c>
    </row>
    <row r="2278" spans="1:4" x14ac:dyDescent="0.25">
      <c r="A2278">
        <v>2527</v>
      </c>
      <c r="B2278" t="s">
        <v>33825</v>
      </c>
      <c r="C2278" t="s">
        <v>3369</v>
      </c>
      <c r="D2278" t="s">
        <v>33586</v>
      </c>
    </row>
    <row r="2279" spans="1:4" x14ac:dyDescent="0.25">
      <c r="A2279">
        <v>2526</v>
      </c>
      <c r="B2279" t="s">
        <v>33826</v>
      </c>
      <c r="C2279" t="s">
        <v>3367</v>
      </c>
      <c r="D2279" t="s">
        <v>33586</v>
      </c>
    </row>
    <row r="2280" spans="1:4" x14ac:dyDescent="0.25">
      <c r="A2280">
        <v>2525</v>
      </c>
      <c r="B2280" t="s">
        <v>3350</v>
      </c>
      <c r="C2280" t="s">
        <v>33827</v>
      </c>
      <c r="D2280" t="s">
        <v>33586</v>
      </c>
    </row>
    <row r="2281" spans="1:4" x14ac:dyDescent="0.25">
      <c r="A2281">
        <v>2524</v>
      </c>
      <c r="B2281" t="s">
        <v>33828</v>
      </c>
      <c r="C2281" t="s">
        <v>3329</v>
      </c>
      <c r="D2281" t="s">
        <v>33586</v>
      </c>
    </row>
    <row r="2282" spans="1:4" x14ac:dyDescent="0.25">
      <c r="A2282">
        <v>2523</v>
      </c>
      <c r="B2282" t="s">
        <v>3301</v>
      </c>
      <c r="C2282" t="s">
        <v>33829</v>
      </c>
      <c r="D2282" t="s">
        <v>33586</v>
      </c>
    </row>
    <row r="2283" spans="1:4" x14ac:dyDescent="0.25">
      <c r="A2283">
        <v>2522</v>
      </c>
      <c r="B2283" t="s">
        <v>15520</v>
      </c>
      <c r="C2283" t="s">
        <v>33830</v>
      </c>
      <c r="D2283" t="s">
        <v>33586</v>
      </c>
    </row>
    <row r="2284" spans="1:4" x14ac:dyDescent="0.25">
      <c r="A2284">
        <v>2521</v>
      </c>
      <c r="B2284" t="s">
        <v>3301</v>
      </c>
      <c r="C2284" t="s">
        <v>33831</v>
      </c>
      <c r="D2284" t="s">
        <v>33586</v>
      </c>
    </row>
    <row r="2285" spans="1:4" x14ac:dyDescent="0.25">
      <c r="A2285">
        <v>2520</v>
      </c>
      <c r="B2285" t="s">
        <v>3301</v>
      </c>
      <c r="C2285" t="s">
        <v>3298</v>
      </c>
      <c r="D2285" t="s">
        <v>33586</v>
      </c>
    </row>
    <row r="2286" spans="1:4" x14ac:dyDescent="0.25">
      <c r="A2286">
        <v>2519</v>
      </c>
      <c r="B2286" t="s">
        <v>3295</v>
      </c>
      <c r="C2286" t="s">
        <v>33832</v>
      </c>
      <c r="D2286" t="s">
        <v>33586</v>
      </c>
    </row>
    <row r="2287" spans="1:4" x14ac:dyDescent="0.25">
      <c r="A2287">
        <v>2518</v>
      </c>
      <c r="B2287" t="s">
        <v>3275</v>
      </c>
      <c r="C2287" t="s">
        <v>3274</v>
      </c>
      <c r="D2287" t="s">
        <v>33586</v>
      </c>
    </row>
    <row r="2288" spans="1:4" x14ac:dyDescent="0.25">
      <c r="A2288">
        <v>2517</v>
      </c>
      <c r="B2288" t="s">
        <v>3281</v>
      </c>
      <c r="C2288" t="s">
        <v>3280</v>
      </c>
      <c r="D2288" t="s">
        <v>33586</v>
      </c>
    </row>
    <row r="2289" spans="1:4" x14ac:dyDescent="0.25">
      <c r="A2289">
        <v>2516</v>
      </c>
      <c r="B2289" t="s">
        <v>3279</v>
      </c>
      <c r="C2289" t="s">
        <v>3278</v>
      </c>
      <c r="D2289" t="s">
        <v>33586</v>
      </c>
    </row>
    <row r="2290" spans="1:4" x14ac:dyDescent="0.25">
      <c r="A2290">
        <v>2515</v>
      </c>
      <c r="B2290" t="s">
        <v>3271</v>
      </c>
      <c r="C2290" t="s">
        <v>3270</v>
      </c>
      <c r="D2290" t="s">
        <v>33586</v>
      </c>
    </row>
    <row r="2291" spans="1:4" x14ac:dyDescent="0.25">
      <c r="A2291">
        <v>2514</v>
      </c>
      <c r="B2291" t="s">
        <v>3269</v>
      </c>
      <c r="C2291" t="s">
        <v>3268</v>
      </c>
      <c r="D2291" t="s">
        <v>33586</v>
      </c>
    </row>
    <row r="2292" spans="1:4" x14ac:dyDescent="0.25">
      <c r="A2292">
        <v>2513</v>
      </c>
      <c r="B2292" t="s">
        <v>3273</v>
      </c>
      <c r="C2292" t="s">
        <v>3272</v>
      </c>
      <c r="D2292" t="s">
        <v>33586</v>
      </c>
    </row>
    <row r="2293" spans="1:4" x14ac:dyDescent="0.25">
      <c r="A2293">
        <v>2512</v>
      </c>
      <c r="B2293" t="s">
        <v>3267</v>
      </c>
      <c r="C2293" t="s">
        <v>3266</v>
      </c>
      <c r="D2293" t="s">
        <v>33586</v>
      </c>
    </row>
    <row r="2294" spans="1:4" x14ac:dyDescent="0.25">
      <c r="A2294">
        <v>2511</v>
      </c>
      <c r="B2294" t="s">
        <v>3265</v>
      </c>
      <c r="C2294" t="s">
        <v>3264</v>
      </c>
      <c r="D2294" t="s">
        <v>33586</v>
      </c>
    </row>
    <row r="2295" spans="1:4" x14ac:dyDescent="0.25">
      <c r="A2295">
        <v>2510</v>
      </c>
      <c r="B2295" t="s">
        <v>3261</v>
      </c>
      <c r="C2295" t="s">
        <v>3260</v>
      </c>
      <c r="D2295" t="s">
        <v>33586</v>
      </c>
    </row>
    <row r="2296" spans="1:4" x14ac:dyDescent="0.25">
      <c r="A2296">
        <v>2509</v>
      </c>
      <c r="B2296" t="s">
        <v>3259</v>
      </c>
      <c r="C2296" t="s">
        <v>3258</v>
      </c>
      <c r="D2296" t="s">
        <v>33586</v>
      </c>
    </row>
    <row r="2297" spans="1:4" x14ac:dyDescent="0.25">
      <c r="A2297">
        <v>2508</v>
      </c>
      <c r="B2297" t="s">
        <v>3255</v>
      </c>
      <c r="C2297" t="s">
        <v>33833</v>
      </c>
      <c r="D2297" t="s">
        <v>33586</v>
      </c>
    </row>
    <row r="2298" spans="1:4" x14ac:dyDescent="0.25">
      <c r="A2298">
        <v>2507</v>
      </c>
      <c r="B2298" t="s">
        <v>3245</v>
      </c>
      <c r="C2298" t="s">
        <v>3244</v>
      </c>
      <c r="D2298" t="s">
        <v>33586</v>
      </c>
    </row>
    <row r="2299" spans="1:4" x14ac:dyDescent="0.25">
      <c r="A2299">
        <v>2506</v>
      </c>
      <c r="B2299" t="s">
        <v>3239</v>
      </c>
      <c r="C2299" t="s">
        <v>33834</v>
      </c>
      <c r="D2299" t="s">
        <v>33586</v>
      </c>
    </row>
    <row r="2300" spans="1:4" x14ac:dyDescent="0.25">
      <c r="A2300">
        <v>2505</v>
      </c>
      <c r="B2300" t="s">
        <v>3237</v>
      </c>
      <c r="C2300" t="s">
        <v>33835</v>
      </c>
      <c r="D2300" t="s">
        <v>33586</v>
      </c>
    </row>
    <row r="2301" spans="1:4" x14ac:dyDescent="0.25">
      <c r="A2301">
        <v>2504</v>
      </c>
      <c r="B2301" t="s">
        <v>3237</v>
      </c>
      <c r="C2301" t="s">
        <v>33836</v>
      </c>
      <c r="D2301" t="s">
        <v>33586</v>
      </c>
    </row>
    <row r="2302" spans="1:4" x14ac:dyDescent="0.25">
      <c r="A2302">
        <v>2503</v>
      </c>
      <c r="B2302" t="s">
        <v>3229</v>
      </c>
      <c r="C2302" t="s">
        <v>33837</v>
      </c>
      <c r="D2302" t="s">
        <v>33586</v>
      </c>
    </row>
    <row r="2303" spans="1:4" x14ac:dyDescent="0.25">
      <c r="A2303">
        <v>2502</v>
      </c>
      <c r="B2303" t="s">
        <v>3219</v>
      </c>
      <c r="C2303" t="s">
        <v>33838</v>
      </c>
      <c r="D2303" t="s">
        <v>33586</v>
      </c>
    </row>
    <row r="2304" spans="1:4" x14ac:dyDescent="0.25">
      <c r="A2304">
        <v>2501</v>
      </c>
      <c r="B2304" t="s">
        <v>3217</v>
      </c>
      <c r="C2304" t="s">
        <v>33839</v>
      </c>
      <c r="D2304" t="s">
        <v>33586</v>
      </c>
    </row>
    <row r="2305" spans="1:4" x14ac:dyDescent="0.25">
      <c r="A2305">
        <v>2500</v>
      </c>
      <c r="B2305" t="s">
        <v>3215</v>
      </c>
      <c r="C2305" t="s">
        <v>33840</v>
      </c>
      <c r="D2305" t="s">
        <v>33586</v>
      </c>
    </row>
    <row r="2306" spans="1:4" x14ac:dyDescent="0.25">
      <c r="A2306">
        <v>2499</v>
      </c>
      <c r="B2306" t="s">
        <v>3215</v>
      </c>
      <c r="C2306" t="s">
        <v>33841</v>
      </c>
      <c r="D2306" t="s">
        <v>33586</v>
      </c>
    </row>
    <row r="2307" spans="1:4" x14ac:dyDescent="0.25">
      <c r="A2307">
        <v>2498</v>
      </c>
      <c r="B2307" t="s">
        <v>3215</v>
      </c>
      <c r="C2307" t="s">
        <v>3210</v>
      </c>
      <c r="D2307" t="s">
        <v>33586</v>
      </c>
    </row>
    <row r="2308" spans="1:4" x14ac:dyDescent="0.25">
      <c r="A2308">
        <v>2497</v>
      </c>
      <c r="B2308" t="s">
        <v>3205</v>
      </c>
      <c r="C2308" t="s">
        <v>3204</v>
      </c>
      <c r="D2308" t="s">
        <v>33586</v>
      </c>
    </row>
    <row r="2309" spans="1:4" x14ac:dyDescent="0.25">
      <c r="A2309">
        <v>2496</v>
      </c>
      <c r="B2309" t="s">
        <v>6668</v>
      </c>
      <c r="C2309" t="s">
        <v>6667</v>
      </c>
      <c r="D2309" t="s">
        <v>33586</v>
      </c>
    </row>
    <row r="2310" spans="1:4" x14ac:dyDescent="0.25">
      <c r="A2310">
        <v>2495</v>
      </c>
      <c r="B2310" t="s">
        <v>3201</v>
      </c>
      <c r="C2310" t="s">
        <v>3200</v>
      </c>
      <c r="D2310" t="s">
        <v>33586</v>
      </c>
    </row>
    <row r="2311" spans="1:4" x14ac:dyDescent="0.25">
      <c r="A2311">
        <v>2494</v>
      </c>
      <c r="B2311" t="s">
        <v>443</v>
      </c>
      <c r="C2311" t="s">
        <v>442</v>
      </c>
      <c r="D2311" t="s">
        <v>33586</v>
      </c>
    </row>
    <row r="2312" spans="1:4" x14ac:dyDescent="0.25">
      <c r="A2312">
        <v>2493</v>
      </c>
      <c r="B2312" t="s">
        <v>3169</v>
      </c>
      <c r="C2312" t="s">
        <v>3168</v>
      </c>
      <c r="D2312" t="s">
        <v>33586</v>
      </c>
    </row>
    <row r="2313" spans="1:4" x14ac:dyDescent="0.25">
      <c r="A2313">
        <v>2492</v>
      </c>
      <c r="B2313" t="s">
        <v>3165</v>
      </c>
      <c r="C2313" t="s">
        <v>33842</v>
      </c>
      <c r="D2313" t="s">
        <v>33586</v>
      </c>
    </row>
    <row r="2314" spans="1:4" x14ac:dyDescent="0.25">
      <c r="A2314">
        <v>2491</v>
      </c>
      <c r="B2314" t="s">
        <v>3157</v>
      </c>
      <c r="C2314" t="s">
        <v>3156</v>
      </c>
      <c r="D2314" t="s">
        <v>33586</v>
      </c>
    </row>
    <row r="2315" spans="1:4" x14ac:dyDescent="0.25">
      <c r="A2315">
        <v>2490</v>
      </c>
      <c r="B2315" t="s">
        <v>3155</v>
      </c>
      <c r="C2315" t="s">
        <v>3154</v>
      </c>
      <c r="D2315" t="s">
        <v>33586</v>
      </c>
    </row>
    <row r="2316" spans="1:4" x14ac:dyDescent="0.25">
      <c r="A2316">
        <v>2489</v>
      </c>
      <c r="B2316" t="s">
        <v>3151</v>
      </c>
      <c r="C2316" t="s">
        <v>3150</v>
      </c>
      <c r="D2316" t="s">
        <v>33586</v>
      </c>
    </row>
    <row r="2317" spans="1:4" x14ac:dyDescent="0.25">
      <c r="A2317">
        <v>2488</v>
      </c>
      <c r="B2317" t="s">
        <v>3129</v>
      </c>
      <c r="C2317" t="s">
        <v>3128</v>
      </c>
      <c r="D2317" t="s">
        <v>33586</v>
      </c>
    </row>
    <row r="2318" spans="1:4" x14ac:dyDescent="0.25">
      <c r="A2318">
        <v>2487</v>
      </c>
      <c r="B2318" t="s">
        <v>3119</v>
      </c>
      <c r="C2318" t="s">
        <v>3118</v>
      </c>
      <c r="D2318" t="s">
        <v>33586</v>
      </c>
    </row>
    <row r="2319" spans="1:4" x14ac:dyDescent="0.25">
      <c r="A2319">
        <v>2486</v>
      </c>
      <c r="B2319" t="s">
        <v>3062</v>
      </c>
      <c r="C2319" t="s">
        <v>33843</v>
      </c>
      <c r="D2319" t="s">
        <v>33586</v>
      </c>
    </row>
    <row r="2320" spans="1:4" x14ac:dyDescent="0.25">
      <c r="A2320">
        <v>2485</v>
      </c>
      <c r="B2320" t="s">
        <v>3062</v>
      </c>
      <c r="C2320" t="s">
        <v>33844</v>
      </c>
      <c r="D2320" t="s">
        <v>33586</v>
      </c>
    </row>
    <row r="2321" spans="1:4" x14ac:dyDescent="0.25">
      <c r="A2321">
        <v>2484</v>
      </c>
      <c r="B2321" t="s">
        <v>33845</v>
      </c>
      <c r="C2321" t="s">
        <v>3059</v>
      </c>
      <c r="D2321" t="s">
        <v>33586</v>
      </c>
    </row>
    <row r="2322" spans="1:4" x14ac:dyDescent="0.25">
      <c r="A2322">
        <v>2483</v>
      </c>
      <c r="B2322" t="s">
        <v>3058</v>
      </c>
      <c r="C2322" t="s">
        <v>33846</v>
      </c>
      <c r="D2322" t="s">
        <v>33586</v>
      </c>
    </row>
    <row r="2323" spans="1:4" x14ac:dyDescent="0.25">
      <c r="A2323">
        <v>2482</v>
      </c>
      <c r="B2323" t="s">
        <v>33847</v>
      </c>
      <c r="C2323" t="s">
        <v>33848</v>
      </c>
      <c r="D2323" t="s">
        <v>33586</v>
      </c>
    </row>
    <row r="2324" spans="1:4" x14ac:dyDescent="0.25">
      <c r="A2324">
        <v>2481</v>
      </c>
      <c r="B2324" t="s">
        <v>33847</v>
      </c>
      <c r="C2324" t="s">
        <v>33849</v>
      </c>
      <c r="D2324" t="s">
        <v>33586</v>
      </c>
    </row>
    <row r="2325" spans="1:4" x14ac:dyDescent="0.25">
      <c r="A2325">
        <v>2480</v>
      </c>
      <c r="B2325" t="s">
        <v>33850</v>
      </c>
      <c r="C2325" t="s">
        <v>3051</v>
      </c>
      <c r="D2325" t="s">
        <v>33586</v>
      </c>
    </row>
    <row r="2326" spans="1:4" x14ac:dyDescent="0.25">
      <c r="A2326">
        <v>2479</v>
      </c>
      <c r="B2326" t="s">
        <v>3050</v>
      </c>
      <c r="C2326" t="s">
        <v>3049</v>
      </c>
      <c r="D2326" t="s">
        <v>33586</v>
      </c>
    </row>
    <row r="2327" spans="1:4" x14ac:dyDescent="0.25">
      <c r="A2327">
        <v>2478</v>
      </c>
      <c r="B2327" t="s">
        <v>2991</v>
      </c>
      <c r="C2327" t="s">
        <v>2990</v>
      </c>
      <c r="D2327" t="s">
        <v>33586</v>
      </c>
    </row>
    <row r="2328" spans="1:4" x14ac:dyDescent="0.25">
      <c r="A2328">
        <v>2477</v>
      </c>
      <c r="B2328" t="s">
        <v>4113</v>
      </c>
      <c r="C2328" t="s">
        <v>4112</v>
      </c>
      <c r="D2328" t="s">
        <v>33586</v>
      </c>
    </row>
    <row r="2329" spans="1:4" x14ac:dyDescent="0.25">
      <c r="A2329">
        <v>2476</v>
      </c>
      <c r="B2329" t="s">
        <v>4111</v>
      </c>
      <c r="C2329" t="s">
        <v>4110</v>
      </c>
      <c r="D2329" t="s">
        <v>33586</v>
      </c>
    </row>
    <row r="2330" spans="1:4" x14ac:dyDescent="0.25">
      <c r="A2330">
        <v>2475</v>
      </c>
      <c r="B2330" t="s">
        <v>2983</v>
      </c>
      <c r="C2330" t="s">
        <v>2982</v>
      </c>
      <c r="D2330" t="s">
        <v>33586</v>
      </c>
    </row>
    <row r="2331" spans="1:4" x14ac:dyDescent="0.25">
      <c r="A2331">
        <v>2474</v>
      </c>
      <c r="B2331" t="s">
        <v>4109</v>
      </c>
      <c r="C2331" t="s">
        <v>4108</v>
      </c>
      <c r="D2331" t="s">
        <v>33586</v>
      </c>
    </row>
    <row r="2332" spans="1:4" x14ac:dyDescent="0.25">
      <c r="A2332">
        <v>2473</v>
      </c>
      <c r="B2332" t="s">
        <v>2979</v>
      </c>
      <c r="C2332" t="s">
        <v>2978</v>
      </c>
      <c r="D2332" t="s">
        <v>33586</v>
      </c>
    </row>
    <row r="2333" spans="1:4" x14ac:dyDescent="0.25">
      <c r="A2333">
        <v>2472</v>
      </c>
      <c r="B2333" t="s">
        <v>4107</v>
      </c>
      <c r="C2333" t="s">
        <v>4106</v>
      </c>
      <c r="D2333" t="s">
        <v>33586</v>
      </c>
    </row>
    <row r="2334" spans="1:4" x14ac:dyDescent="0.25">
      <c r="A2334">
        <v>2471</v>
      </c>
      <c r="B2334" t="s">
        <v>2977</v>
      </c>
      <c r="C2334" t="s">
        <v>2976</v>
      </c>
      <c r="D2334" t="s">
        <v>33586</v>
      </c>
    </row>
    <row r="2335" spans="1:4" x14ac:dyDescent="0.25">
      <c r="A2335">
        <v>2470</v>
      </c>
      <c r="B2335" t="s">
        <v>4103</v>
      </c>
      <c r="C2335" t="s">
        <v>4102</v>
      </c>
      <c r="D2335" t="s">
        <v>33586</v>
      </c>
    </row>
    <row r="2336" spans="1:4" x14ac:dyDescent="0.25">
      <c r="A2336">
        <v>2469</v>
      </c>
      <c r="B2336" t="s">
        <v>2975</v>
      </c>
      <c r="C2336" t="s">
        <v>2974</v>
      </c>
      <c r="D2336" t="s">
        <v>33586</v>
      </c>
    </row>
    <row r="2337" spans="1:4" x14ac:dyDescent="0.25">
      <c r="A2337">
        <v>2468</v>
      </c>
      <c r="B2337" t="s">
        <v>4101</v>
      </c>
      <c r="C2337" t="s">
        <v>4100</v>
      </c>
      <c r="D2337" t="s">
        <v>33586</v>
      </c>
    </row>
    <row r="2338" spans="1:4" x14ac:dyDescent="0.25">
      <c r="A2338">
        <v>2467</v>
      </c>
      <c r="B2338" t="s">
        <v>2973</v>
      </c>
      <c r="C2338" t="s">
        <v>2972</v>
      </c>
      <c r="D2338" t="s">
        <v>33586</v>
      </c>
    </row>
    <row r="2339" spans="1:4" x14ac:dyDescent="0.25">
      <c r="A2339">
        <v>2466</v>
      </c>
      <c r="B2339" t="s">
        <v>2971</v>
      </c>
      <c r="C2339" t="s">
        <v>33851</v>
      </c>
      <c r="D2339" t="s">
        <v>33586</v>
      </c>
    </row>
    <row r="2340" spans="1:4" x14ac:dyDescent="0.25">
      <c r="A2340">
        <v>2465</v>
      </c>
      <c r="B2340" t="s">
        <v>2969</v>
      </c>
      <c r="C2340" t="s">
        <v>2968</v>
      </c>
      <c r="D2340" t="s">
        <v>33586</v>
      </c>
    </row>
    <row r="2341" spans="1:4" x14ac:dyDescent="0.25">
      <c r="A2341">
        <v>2464</v>
      </c>
      <c r="B2341" t="s">
        <v>2961</v>
      </c>
      <c r="C2341" t="s">
        <v>2960</v>
      </c>
      <c r="D2341" t="s">
        <v>33586</v>
      </c>
    </row>
    <row r="2342" spans="1:4" x14ac:dyDescent="0.25">
      <c r="A2342">
        <v>2463</v>
      </c>
      <c r="B2342" t="s">
        <v>2801</v>
      </c>
      <c r="C2342" t="s">
        <v>2800</v>
      </c>
      <c r="D2342" t="s">
        <v>33586</v>
      </c>
    </row>
    <row r="2343" spans="1:4" x14ac:dyDescent="0.25">
      <c r="A2343">
        <v>2462</v>
      </c>
      <c r="B2343" t="s">
        <v>2959</v>
      </c>
      <c r="C2343" t="s">
        <v>2958</v>
      </c>
      <c r="D2343" t="s">
        <v>33586</v>
      </c>
    </row>
    <row r="2344" spans="1:4" x14ac:dyDescent="0.25">
      <c r="A2344">
        <v>2461</v>
      </c>
      <c r="B2344" t="s">
        <v>2957</v>
      </c>
      <c r="C2344" t="s">
        <v>2956</v>
      </c>
      <c r="D2344" t="s">
        <v>33586</v>
      </c>
    </row>
    <row r="2345" spans="1:4" x14ac:dyDescent="0.25">
      <c r="A2345">
        <v>2460</v>
      </c>
      <c r="B2345" t="s">
        <v>2947</v>
      </c>
      <c r="C2345" t="s">
        <v>2946</v>
      </c>
      <c r="D2345" t="s">
        <v>33586</v>
      </c>
    </row>
    <row r="2346" spans="1:4" x14ac:dyDescent="0.25">
      <c r="A2346">
        <v>2459</v>
      </c>
      <c r="B2346" t="s">
        <v>2939</v>
      </c>
      <c r="C2346" t="s">
        <v>2938</v>
      </c>
      <c r="D2346" t="s">
        <v>33586</v>
      </c>
    </row>
    <row r="2347" spans="1:4" x14ac:dyDescent="0.25">
      <c r="A2347">
        <v>2458</v>
      </c>
      <c r="B2347" t="s">
        <v>2937</v>
      </c>
      <c r="C2347" t="s">
        <v>2936</v>
      </c>
      <c r="D2347" t="s">
        <v>33586</v>
      </c>
    </row>
    <row r="2348" spans="1:4" x14ac:dyDescent="0.25">
      <c r="A2348">
        <v>2457</v>
      </c>
      <c r="B2348" t="s">
        <v>2935</v>
      </c>
      <c r="C2348" t="s">
        <v>2934</v>
      </c>
      <c r="D2348" t="s">
        <v>33586</v>
      </c>
    </row>
    <row r="2349" spans="1:4" x14ac:dyDescent="0.25">
      <c r="A2349">
        <v>2456</v>
      </c>
      <c r="B2349" t="s">
        <v>2921</v>
      </c>
      <c r="C2349" t="s">
        <v>2920</v>
      </c>
      <c r="D2349" t="s">
        <v>33586</v>
      </c>
    </row>
    <row r="2350" spans="1:4" x14ac:dyDescent="0.25">
      <c r="A2350">
        <v>2455</v>
      </c>
      <c r="B2350" t="s">
        <v>2919</v>
      </c>
      <c r="C2350" t="s">
        <v>2918</v>
      </c>
      <c r="D2350" t="s">
        <v>33586</v>
      </c>
    </row>
    <row r="2351" spans="1:4" x14ac:dyDescent="0.25">
      <c r="A2351">
        <v>2454</v>
      </c>
      <c r="B2351" t="s">
        <v>2917</v>
      </c>
      <c r="C2351" t="s">
        <v>2916</v>
      </c>
      <c r="D2351" t="s">
        <v>33586</v>
      </c>
    </row>
    <row r="2352" spans="1:4" x14ac:dyDescent="0.25">
      <c r="A2352">
        <v>2453</v>
      </c>
      <c r="B2352" t="s">
        <v>2915</v>
      </c>
      <c r="C2352" t="s">
        <v>2914</v>
      </c>
      <c r="D2352" t="s">
        <v>33586</v>
      </c>
    </row>
    <row r="2353" spans="1:4" x14ac:dyDescent="0.25">
      <c r="A2353">
        <v>2452</v>
      </c>
      <c r="B2353" t="s">
        <v>2913</v>
      </c>
      <c r="C2353" t="s">
        <v>2912</v>
      </c>
      <c r="D2353" t="s">
        <v>33586</v>
      </c>
    </row>
    <row r="2354" spans="1:4" x14ac:dyDescent="0.25">
      <c r="A2354">
        <v>2451</v>
      </c>
      <c r="B2354" t="s">
        <v>2907</v>
      </c>
      <c r="C2354" t="s">
        <v>2906</v>
      </c>
      <c r="D2354" t="s">
        <v>33586</v>
      </c>
    </row>
    <row r="2355" spans="1:4" x14ac:dyDescent="0.25">
      <c r="A2355">
        <v>2450</v>
      </c>
      <c r="B2355" t="s">
        <v>2899</v>
      </c>
      <c r="C2355" t="s">
        <v>2898</v>
      </c>
      <c r="D2355" t="s">
        <v>33586</v>
      </c>
    </row>
    <row r="2356" spans="1:4" x14ac:dyDescent="0.25">
      <c r="A2356">
        <v>2449</v>
      </c>
      <c r="B2356" t="s">
        <v>2889</v>
      </c>
      <c r="C2356" t="s">
        <v>2888</v>
      </c>
      <c r="D2356" t="s">
        <v>33586</v>
      </c>
    </row>
    <row r="2357" spans="1:4" x14ac:dyDescent="0.25">
      <c r="A2357">
        <v>2448</v>
      </c>
      <c r="B2357" t="s">
        <v>2881</v>
      </c>
      <c r="C2357" t="s">
        <v>2880</v>
      </c>
      <c r="D2357" t="s">
        <v>33586</v>
      </c>
    </row>
    <row r="2358" spans="1:4" x14ac:dyDescent="0.25">
      <c r="A2358">
        <v>2447</v>
      </c>
      <c r="B2358" t="s">
        <v>2879</v>
      </c>
      <c r="C2358" t="s">
        <v>2878</v>
      </c>
      <c r="D2358" t="s">
        <v>33586</v>
      </c>
    </row>
    <row r="2359" spans="1:4" x14ac:dyDescent="0.25">
      <c r="A2359">
        <v>2446</v>
      </c>
      <c r="B2359" t="s">
        <v>2875</v>
      </c>
      <c r="C2359" t="s">
        <v>2874</v>
      </c>
      <c r="D2359" t="s">
        <v>33586</v>
      </c>
    </row>
    <row r="2360" spans="1:4" x14ac:dyDescent="0.25">
      <c r="A2360">
        <v>2445</v>
      </c>
      <c r="B2360" t="s">
        <v>2873</v>
      </c>
      <c r="C2360" t="s">
        <v>2872</v>
      </c>
      <c r="D2360" t="s">
        <v>33586</v>
      </c>
    </row>
    <row r="2361" spans="1:4" x14ac:dyDescent="0.25">
      <c r="A2361">
        <v>2444</v>
      </c>
      <c r="B2361" t="s">
        <v>5271</v>
      </c>
      <c r="C2361" t="s">
        <v>33852</v>
      </c>
      <c r="D2361" t="s">
        <v>33586</v>
      </c>
    </row>
    <row r="2362" spans="1:4" x14ac:dyDescent="0.25">
      <c r="A2362">
        <v>2443</v>
      </c>
      <c r="B2362" t="s">
        <v>2827</v>
      </c>
      <c r="C2362" t="s">
        <v>2826</v>
      </c>
      <c r="D2362" t="s">
        <v>33586</v>
      </c>
    </row>
    <row r="2363" spans="1:4" x14ac:dyDescent="0.25">
      <c r="A2363">
        <v>2442</v>
      </c>
      <c r="B2363" t="s">
        <v>2807</v>
      </c>
      <c r="C2363" t="s">
        <v>2806</v>
      </c>
      <c r="D2363" t="s">
        <v>33586</v>
      </c>
    </row>
    <row r="2364" spans="1:4" x14ac:dyDescent="0.25">
      <c r="A2364">
        <v>2441</v>
      </c>
      <c r="B2364" t="s">
        <v>2805</v>
      </c>
      <c r="C2364" t="s">
        <v>2804</v>
      </c>
      <c r="D2364" t="s">
        <v>33586</v>
      </c>
    </row>
    <row r="2365" spans="1:4" x14ac:dyDescent="0.25">
      <c r="A2365">
        <v>2440</v>
      </c>
      <c r="B2365" t="s">
        <v>2803</v>
      </c>
      <c r="C2365" t="s">
        <v>2802</v>
      </c>
      <c r="D2365" t="s">
        <v>33586</v>
      </c>
    </row>
    <row r="2366" spans="1:4" x14ac:dyDescent="0.25">
      <c r="A2366">
        <v>2439</v>
      </c>
      <c r="B2366" t="s">
        <v>2748</v>
      </c>
      <c r="C2366" t="s">
        <v>2747</v>
      </c>
      <c r="D2366" t="s">
        <v>33586</v>
      </c>
    </row>
    <row r="2367" spans="1:4" x14ac:dyDescent="0.25">
      <c r="A2367">
        <v>2438</v>
      </c>
      <c r="B2367" t="s">
        <v>2742</v>
      </c>
      <c r="C2367" t="s">
        <v>2741</v>
      </c>
      <c r="D2367" t="s">
        <v>33586</v>
      </c>
    </row>
    <row r="2368" spans="1:4" x14ac:dyDescent="0.25">
      <c r="A2368">
        <v>2437</v>
      </c>
      <c r="B2368" t="s">
        <v>2740</v>
      </c>
      <c r="C2368" t="s">
        <v>2739</v>
      </c>
      <c r="D2368" t="s">
        <v>33586</v>
      </c>
    </row>
    <row r="2369" spans="1:4" x14ac:dyDescent="0.25">
      <c r="A2369">
        <v>2436</v>
      </c>
      <c r="B2369" t="s">
        <v>2738</v>
      </c>
      <c r="C2369" t="s">
        <v>2737</v>
      </c>
      <c r="D2369" t="s">
        <v>33586</v>
      </c>
    </row>
    <row r="2370" spans="1:4" x14ac:dyDescent="0.25">
      <c r="A2370">
        <v>2435</v>
      </c>
      <c r="B2370" t="s">
        <v>2730</v>
      </c>
      <c r="C2370" t="s">
        <v>33853</v>
      </c>
      <c r="D2370" t="s">
        <v>33586</v>
      </c>
    </row>
    <row r="2371" spans="1:4" x14ac:dyDescent="0.25">
      <c r="A2371">
        <v>2434</v>
      </c>
      <c r="B2371" t="s">
        <v>2726</v>
      </c>
      <c r="C2371" t="s">
        <v>2725</v>
      </c>
      <c r="D2371" t="s">
        <v>33586</v>
      </c>
    </row>
    <row r="2372" spans="1:4" x14ac:dyDescent="0.25">
      <c r="A2372">
        <v>2432</v>
      </c>
      <c r="B2372" t="s">
        <v>2655</v>
      </c>
      <c r="C2372" t="s">
        <v>2654</v>
      </c>
      <c r="D2372" t="s">
        <v>33586</v>
      </c>
    </row>
    <row r="2373" spans="1:4" x14ac:dyDescent="0.25">
      <c r="A2373">
        <v>2431</v>
      </c>
      <c r="B2373" t="s">
        <v>2651</v>
      </c>
      <c r="C2373" t="s">
        <v>2650</v>
      </c>
      <c r="D2373" t="s">
        <v>33586</v>
      </c>
    </row>
    <row r="2374" spans="1:4" x14ac:dyDescent="0.25">
      <c r="A2374">
        <v>2430</v>
      </c>
      <c r="B2374" t="s">
        <v>2645</v>
      </c>
      <c r="C2374" t="s">
        <v>2644</v>
      </c>
      <c r="D2374" t="s">
        <v>33586</v>
      </c>
    </row>
    <row r="2375" spans="1:4" x14ac:dyDescent="0.25">
      <c r="A2375">
        <v>2429</v>
      </c>
      <c r="B2375" t="s">
        <v>2641</v>
      </c>
      <c r="C2375" t="s">
        <v>2640</v>
      </c>
      <c r="D2375" t="s">
        <v>33586</v>
      </c>
    </row>
    <row r="2376" spans="1:4" x14ac:dyDescent="0.25">
      <c r="A2376">
        <v>2428</v>
      </c>
      <c r="B2376" t="s">
        <v>2795</v>
      </c>
      <c r="C2376" t="s">
        <v>2794</v>
      </c>
      <c r="D2376" t="s">
        <v>33586</v>
      </c>
    </row>
    <row r="2377" spans="1:4" x14ac:dyDescent="0.25">
      <c r="A2377">
        <v>2427</v>
      </c>
      <c r="B2377" t="s">
        <v>2637</v>
      </c>
      <c r="C2377" t="s">
        <v>2636</v>
      </c>
      <c r="D2377" t="s">
        <v>33586</v>
      </c>
    </row>
    <row r="2378" spans="1:4" x14ac:dyDescent="0.25">
      <c r="A2378">
        <v>2426</v>
      </c>
      <c r="B2378" t="s">
        <v>2635</v>
      </c>
      <c r="C2378" t="s">
        <v>2634</v>
      </c>
      <c r="D2378" t="s">
        <v>33586</v>
      </c>
    </row>
    <row r="2379" spans="1:4" x14ac:dyDescent="0.25">
      <c r="A2379">
        <v>2425</v>
      </c>
      <c r="B2379" t="s">
        <v>2633</v>
      </c>
      <c r="C2379" t="s">
        <v>2632</v>
      </c>
      <c r="D2379" t="s">
        <v>33586</v>
      </c>
    </row>
    <row r="2380" spans="1:4" x14ac:dyDescent="0.25">
      <c r="A2380">
        <v>2424</v>
      </c>
      <c r="B2380" t="s">
        <v>594</v>
      </c>
      <c r="C2380" t="s">
        <v>33854</v>
      </c>
      <c r="D2380" t="s">
        <v>33586</v>
      </c>
    </row>
    <row r="2381" spans="1:4" x14ac:dyDescent="0.25">
      <c r="A2381">
        <v>2423</v>
      </c>
      <c r="B2381" t="s">
        <v>2629</v>
      </c>
      <c r="C2381" t="s">
        <v>2628</v>
      </c>
      <c r="D2381" t="s">
        <v>33586</v>
      </c>
    </row>
    <row r="2382" spans="1:4" x14ac:dyDescent="0.25">
      <c r="A2382">
        <v>2422</v>
      </c>
      <c r="B2382" t="s">
        <v>2627</v>
      </c>
      <c r="C2382" t="s">
        <v>2626</v>
      </c>
      <c r="D2382" t="s">
        <v>33586</v>
      </c>
    </row>
    <row r="2383" spans="1:4" x14ac:dyDescent="0.25">
      <c r="A2383">
        <v>2421</v>
      </c>
      <c r="B2383" t="s">
        <v>2623</v>
      </c>
      <c r="C2383" t="s">
        <v>2622</v>
      </c>
      <c r="D2383" t="s">
        <v>33586</v>
      </c>
    </row>
    <row r="2384" spans="1:4" x14ac:dyDescent="0.25">
      <c r="A2384">
        <v>2420</v>
      </c>
      <c r="B2384" t="s">
        <v>2621</v>
      </c>
      <c r="C2384" t="s">
        <v>2620</v>
      </c>
      <c r="D2384" t="s">
        <v>33586</v>
      </c>
    </row>
    <row r="2385" spans="1:4" x14ac:dyDescent="0.25">
      <c r="A2385">
        <v>2419</v>
      </c>
      <c r="B2385" t="s">
        <v>2617</v>
      </c>
      <c r="C2385" t="s">
        <v>2616</v>
      </c>
      <c r="D2385" t="s">
        <v>33586</v>
      </c>
    </row>
    <row r="2386" spans="1:4" x14ac:dyDescent="0.25">
      <c r="A2386">
        <v>2418</v>
      </c>
      <c r="B2386" t="s">
        <v>2615</v>
      </c>
      <c r="C2386" t="s">
        <v>2614</v>
      </c>
      <c r="D2386" t="s">
        <v>33586</v>
      </c>
    </row>
    <row r="2387" spans="1:4" x14ac:dyDescent="0.25">
      <c r="A2387">
        <v>2417</v>
      </c>
      <c r="B2387" t="s">
        <v>2613</v>
      </c>
      <c r="C2387" t="s">
        <v>2612</v>
      </c>
      <c r="D2387" t="s">
        <v>33586</v>
      </c>
    </row>
    <row r="2388" spans="1:4" x14ac:dyDescent="0.25">
      <c r="A2388">
        <v>2416</v>
      </c>
      <c r="B2388" t="s">
        <v>2607</v>
      </c>
      <c r="C2388" t="s">
        <v>2606</v>
      </c>
      <c r="D2388" t="s">
        <v>33586</v>
      </c>
    </row>
    <row r="2389" spans="1:4" x14ac:dyDescent="0.25">
      <c r="A2389">
        <v>2415</v>
      </c>
      <c r="B2389" t="s">
        <v>2592</v>
      </c>
      <c r="C2389" t="s">
        <v>2591</v>
      </c>
      <c r="D2389" t="s">
        <v>33586</v>
      </c>
    </row>
    <row r="2390" spans="1:4" x14ac:dyDescent="0.25">
      <c r="A2390">
        <v>2414</v>
      </c>
      <c r="B2390" t="s">
        <v>2588</v>
      </c>
      <c r="C2390" t="s">
        <v>2587</v>
      </c>
      <c r="D2390" t="s">
        <v>33586</v>
      </c>
    </row>
    <row r="2391" spans="1:4" x14ac:dyDescent="0.25">
      <c r="A2391">
        <v>2413</v>
      </c>
      <c r="B2391" t="s">
        <v>2566</v>
      </c>
      <c r="C2391" t="s">
        <v>2565</v>
      </c>
      <c r="D2391" t="s">
        <v>33586</v>
      </c>
    </row>
    <row r="2392" spans="1:4" x14ac:dyDescent="0.25">
      <c r="A2392">
        <v>2412</v>
      </c>
      <c r="B2392" t="s">
        <v>7513</v>
      </c>
      <c r="C2392" t="s">
        <v>33855</v>
      </c>
      <c r="D2392" t="s">
        <v>33586</v>
      </c>
    </row>
    <row r="2393" spans="1:4" x14ac:dyDescent="0.25">
      <c r="A2393">
        <v>2411</v>
      </c>
      <c r="B2393" t="s">
        <v>2556</v>
      </c>
      <c r="C2393" t="s">
        <v>2555</v>
      </c>
      <c r="D2393" t="s">
        <v>33586</v>
      </c>
    </row>
    <row r="2394" spans="1:4" x14ac:dyDescent="0.25">
      <c r="A2394">
        <v>2410</v>
      </c>
      <c r="B2394" t="s">
        <v>2552</v>
      </c>
      <c r="C2394" t="s">
        <v>33856</v>
      </c>
      <c r="D2394" t="s">
        <v>33586</v>
      </c>
    </row>
    <row r="2395" spans="1:4" x14ac:dyDescent="0.25">
      <c r="A2395">
        <v>2409</v>
      </c>
      <c r="B2395" t="s">
        <v>2548</v>
      </c>
      <c r="C2395" t="s">
        <v>33857</v>
      </c>
      <c r="D2395" t="s">
        <v>33586</v>
      </c>
    </row>
    <row r="2396" spans="1:4" x14ac:dyDescent="0.25">
      <c r="A2396">
        <v>2408</v>
      </c>
      <c r="B2396" t="s">
        <v>2524</v>
      </c>
      <c r="C2396" t="s">
        <v>33858</v>
      </c>
      <c r="D2396" t="s">
        <v>33586</v>
      </c>
    </row>
    <row r="2397" spans="1:4" x14ac:dyDescent="0.25">
      <c r="A2397">
        <v>2407</v>
      </c>
      <c r="B2397" t="s">
        <v>2524</v>
      </c>
      <c r="C2397" t="s">
        <v>33859</v>
      </c>
      <c r="D2397" t="s">
        <v>33586</v>
      </c>
    </row>
    <row r="2398" spans="1:4" x14ac:dyDescent="0.25">
      <c r="A2398">
        <v>2406</v>
      </c>
      <c r="B2398" t="s">
        <v>33860</v>
      </c>
      <c r="C2398" t="s">
        <v>2511</v>
      </c>
      <c r="D2398" t="s">
        <v>33586</v>
      </c>
    </row>
    <row r="2399" spans="1:4" x14ac:dyDescent="0.25">
      <c r="A2399">
        <v>2405</v>
      </c>
      <c r="B2399" t="s">
        <v>482</v>
      </c>
      <c r="C2399" t="s">
        <v>33861</v>
      </c>
      <c r="D2399" t="s">
        <v>33586</v>
      </c>
    </row>
    <row r="2400" spans="1:4" x14ac:dyDescent="0.25">
      <c r="A2400">
        <v>2404</v>
      </c>
      <c r="B2400" t="s">
        <v>2494</v>
      </c>
      <c r="C2400" t="s">
        <v>33862</v>
      </c>
      <c r="D2400" t="s">
        <v>33586</v>
      </c>
    </row>
    <row r="2401" spans="1:4" x14ac:dyDescent="0.25">
      <c r="A2401">
        <v>2403</v>
      </c>
      <c r="B2401" t="s">
        <v>33863</v>
      </c>
      <c r="C2401" t="s">
        <v>33864</v>
      </c>
      <c r="D2401" t="s">
        <v>33586</v>
      </c>
    </row>
    <row r="2402" spans="1:4" x14ac:dyDescent="0.25">
      <c r="A2402">
        <v>2402</v>
      </c>
      <c r="B2402" t="s">
        <v>2472</v>
      </c>
      <c r="C2402" t="s">
        <v>2471</v>
      </c>
      <c r="D2402" t="s">
        <v>33586</v>
      </c>
    </row>
    <row r="2403" spans="1:4" x14ac:dyDescent="0.25">
      <c r="A2403">
        <v>2401</v>
      </c>
      <c r="B2403" t="s">
        <v>2466</v>
      </c>
      <c r="C2403" t="s">
        <v>2465</v>
      </c>
      <c r="D2403" t="s">
        <v>33586</v>
      </c>
    </row>
    <row r="2404" spans="1:4" x14ac:dyDescent="0.25">
      <c r="A2404">
        <v>2400</v>
      </c>
      <c r="B2404" t="s">
        <v>15487</v>
      </c>
      <c r="C2404" t="s">
        <v>2464</v>
      </c>
      <c r="D2404" t="s">
        <v>33586</v>
      </c>
    </row>
    <row r="2405" spans="1:4" x14ac:dyDescent="0.25">
      <c r="A2405">
        <v>2399</v>
      </c>
      <c r="B2405" t="s">
        <v>33865</v>
      </c>
      <c r="C2405" t="s">
        <v>2446</v>
      </c>
      <c r="D2405" t="s">
        <v>33586</v>
      </c>
    </row>
    <row r="2406" spans="1:4" x14ac:dyDescent="0.25">
      <c r="A2406">
        <v>2398</v>
      </c>
      <c r="B2406" t="s">
        <v>7251</v>
      </c>
      <c r="C2406" t="s">
        <v>33866</v>
      </c>
      <c r="D2406" t="s">
        <v>33586</v>
      </c>
    </row>
    <row r="2407" spans="1:4" x14ac:dyDescent="0.25">
      <c r="A2407">
        <v>2397</v>
      </c>
      <c r="B2407" t="s">
        <v>2415</v>
      </c>
      <c r="C2407" t="s">
        <v>2414</v>
      </c>
      <c r="D2407" t="s">
        <v>33586</v>
      </c>
    </row>
    <row r="2408" spans="1:4" x14ac:dyDescent="0.25">
      <c r="A2408">
        <v>2396</v>
      </c>
      <c r="B2408" t="s">
        <v>2389</v>
      </c>
      <c r="C2408" t="s">
        <v>2388</v>
      </c>
      <c r="D2408" t="s">
        <v>33586</v>
      </c>
    </row>
    <row r="2409" spans="1:4" x14ac:dyDescent="0.25">
      <c r="A2409">
        <v>2395</v>
      </c>
      <c r="B2409" t="s">
        <v>2371</v>
      </c>
      <c r="C2409" t="s">
        <v>2370</v>
      </c>
      <c r="D2409" t="s">
        <v>33586</v>
      </c>
    </row>
    <row r="2410" spans="1:4" x14ac:dyDescent="0.25">
      <c r="A2410">
        <v>2394</v>
      </c>
      <c r="B2410" t="s">
        <v>2369</v>
      </c>
      <c r="C2410" t="s">
        <v>2368</v>
      </c>
      <c r="D2410" t="s">
        <v>33586</v>
      </c>
    </row>
    <row r="2411" spans="1:4" x14ac:dyDescent="0.25">
      <c r="A2411">
        <v>2393</v>
      </c>
      <c r="B2411" t="s">
        <v>2365</v>
      </c>
      <c r="C2411" t="s">
        <v>2364</v>
      </c>
      <c r="D2411" t="s">
        <v>33586</v>
      </c>
    </row>
    <row r="2412" spans="1:4" x14ac:dyDescent="0.25">
      <c r="A2412">
        <v>2392</v>
      </c>
      <c r="B2412" t="s">
        <v>2363</v>
      </c>
      <c r="C2412" t="s">
        <v>2362</v>
      </c>
      <c r="D2412" t="s">
        <v>33586</v>
      </c>
    </row>
    <row r="2413" spans="1:4" x14ac:dyDescent="0.25">
      <c r="A2413">
        <v>2391</v>
      </c>
      <c r="B2413" t="s">
        <v>2353</v>
      </c>
      <c r="C2413" t="s">
        <v>2352</v>
      </c>
      <c r="D2413" t="s">
        <v>33586</v>
      </c>
    </row>
    <row r="2414" spans="1:4" x14ac:dyDescent="0.25">
      <c r="A2414">
        <v>2390</v>
      </c>
      <c r="B2414" t="s">
        <v>15513</v>
      </c>
      <c r="C2414" t="s">
        <v>2349</v>
      </c>
      <c r="D2414" t="s">
        <v>33586</v>
      </c>
    </row>
    <row r="2415" spans="1:4" x14ac:dyDescent="0.25">
      <c r="A2415">
        <v>2389</v>
      </c>
      <c r="B2415" t="s">
        <v>2300</v>
      </c>
      <c r="C2415" t="s">
        <v>2299</v>
      </c>
      <c r="D2415" t="s">
        <v>33586</v>
      </c>
    </row>
    <row r="2416" spans="1:4" x14ac:dyDescent="0.25">
      <c r="A2416">
        <v>2388</v>
      </c>
      <c r="B2416" t="s">
        <v>2261</v>
      </c>
      <c r="C2416" t="s">
        <v>2260</v>
      </c>
      <c r="D2416" t="s">
        <v>33586</v>
      </c>
    </row>
    <row r="2417" spans="1:4" x14ac:dyDescent="0.25">
      <c r="A2417">
        <v>2387</v>
      </c>
      <c r="B2417" t="s">
        <v>2237</v>
      </c>
      <c r="C2417" t="s">
        <v>2236</v>
      </c>
      <c r="D2417" t="s">
        <v>33586</v>
      </c>
    </row>
    <row r="2418" spans="1:4" x14ac:dyDescent="0.25">
      <c r="A2418">
        <v>2386</v>
      </c>
      <c r="B2418" t="s">
        <v>2219</v>
      </c>
      <c r="C2418" t="s">
        <v>2218</v>
      </c>
      <c r="D2418" t="s">
        <v>33586</v>
      </c>
    </row>
    <row r="2419" spans="1:4" x14ac:dyDescent="0.25">
      <c r="A2419">
        <v>2385</v>
      </c>
      <c r="B2419" t="s">
        <v>2217</v>
      </c>
      <c r="C2419" t="s">
        <v>2216</v>
      </c>
      <c r="D2419" t="s">
        <v>33586</v>
      </c>
    </row>
    <row r="2420" spans="1:4" x14ac:dyDescent="0.25">
      <c r="A2420">
        <v>2384</v>
      </c>
      <c r="B2420" t="s">
        <v>2208</v>
      </c>
      <c r="C2420" t="s">
        <v>33867</v>
      </c>
      <c r="D2420" t="s">
        <v>33586</v>
      </c>
    </row>
    <row r="2421" spans="1:4" x14ac:dyDescent="0.25">
      <c r="A2421">
        <v>2383</v>
      </c>
      <c r="B2421" t="s">
        <v>2208</v>
      </c>
      <c r="C2421" t="s">
        <v>33868</v>
      </c>
      <c r="D2421" t="s">
        <v>33586</v>
      </c>
    </row>
    <row r="2422" spans="1:4" x14ac:dyDescent="0.25">
      <c r="A2422">
        <v>2382</v>
      </c>
      <c r="B2422" t="s">
        <v>2208</v>
      </c>
      <c r="C2422" t="s">
        <v>2205</v>
      </c>
      <c r="D2422" t="s">
        <v>33586</v>
      </c>
    </row>
    <row r="2423" spans="1:4" x14ac:dyDescent="0.25">
      <c r="A2423">
        <v>2381</v>
      </c>
      <c r="B2423" t="s">
        <v>2145</v>
      </c>
      <c r="C2423" t="s">
        <v>2144</v>
      </c>
      <c r="D2423" t="s">
        <v>33586</v>
      </c>
    </row>
    <row r="2424" spans="1:4" x14ac:dyDescent="0.25">
      <c r="A2424">
        <v>2380</v>
      </c>
      <c r="B2424" t="s">
        <v>2143</v>
      </c>
      <c r="C2424" t="s">
        <v>2142</v>
      </c>
      <c r="D2424" t="s">
        <v>33586</v>
      </c>
    </row>
    <row r="2425" spans="1:4" x14ac:dyDescent="0.25">
      <c r="A2425">
        <v>2379</v>
      </c>
      <c r="B2425" t="s">
        <v>2139</v>
      </c>
      <c r="C2425" t="s">
        <v>33869</v>
      </c>
      <c r="D2425" t="s">
        <v>33586</v>
      </c>
    </row>
    <row r="2426" spans="1:4" x14ac:dyDescent="0.25">
      <c r="A2426">
        <v>2378</v>
      </c>
      <c r="B2426" t="s">
        <v>2121</v>
      </c>
      <c r="C2426" t="s">
        <v>2120</v>
      </c>
      <c r="D2426" t="s">
        <v>33586</v>
      </c>
    </row>
    <row r="2427" spans="1:4" x14ac:dyDescent="0.25">
      <c r="A2427">
        <v>2377</v>
      </c>
      <c r="B2427" t="s">
        <v>2117</v>
      </c>
      <c r="C2427" t="s">
        <v>2116</v>
      </c>
      <c r="D2427" t="s">
        <v>33586</v>
      </c>
    </row>
    <row r="2428" spans="1:4" x14ac:dyDescent="0.25">
      <c r="A2428">
        <v>2376</v>
      </c>
      <c r="B2428" t="s">
        <v>2115</v>
      </c>
      <c r="C2428" t="s">
        <v>2114</v>
      </c>
      <c r="D2428" t="s">
        <v>33586</v>
      </c>
    </row>
    <row r="2429" spans="1:4" x14ac:dyDescent="0.25">
      <c r="A2429">
        <v>2375</v>
      </c>
      <c r="B2429" t="s">
        <v>2103</v>
      </c>
      <c r="C2429" t="s">
        <v>2102</v>
      </c>
      <c r="D2429" t="s">
        <v>33586</v>
      </c>
    </row>
    <row r="2430" spans="1:4" x14ac:dyDescent="0.25">
      <c r="A2430">
        <v>2374</v>
      </c>
      <c r="B2430" t="s">
        <v>15558</v>
      </c>
      <c r="C2430" t="s">
        <v>2101</v>
      </c>
      <c r="D2430" t="s">
        <v>33586</v>
      </c>
    </row>
    <row r="2431" spans="1:4" x14ac:dyDescent="0.25">
      <c r="A2431">
        <v>2373</v>
      </c>
      <c r="B2431" t="s">
        <v>2082</v>
      </c>
      <c r="C2431" t="s">
        <v>2081</v>
      </c>
      <c r="D2431" t="s">
        <v>33586</v>
      </c>
    </row>
    <row r="2432" spans="1:4" x14ac:dyDescent="0.25">
      <c r="A2432">
        <v>2372</v>
      </c>
      <c r="B2432" t="s">
        <v>2080</v>
      </c>
      <c r="C2432" t="s">
        <v>2079</v>
      </c>
      <c r="D2432" t="s">
        <v>33586</v>
      </c>
    </row>
    <row r="2433" spans="1:4" x14ac:dyDescent="0.25">
      <c r="A2433">
        <v>2371</v>
      </c>
      <c r="B2433" t="s">
        <v>2076</v>
      </c>
      <c r="C2433" t="s">
        <v>2075</v>
      </c>
      <c r="D2433" t="s">
        <v>33586</v>
      </c>
    </row>
    <row r="2434" spans="1:4" x14ac:dyDescent="0.25">
      <c r="A2434">
        <v>2370</v>
      </c>
      <c r="B2434" t="s">
        <v>2063</v>
      </c>
      <c r="C2434" t="s">
        <v>2062</v>
      </c>
      <c r="D2434" t="s">
        <v>33586</v>
      </c>
    </row>
    <row r="2435" spans="1:4" x14ac:dyDescent="0.25">
      <c r="A2435">
        <v>2369</v>
      </c>
      <c r="B2435" t="s">
        <v>2037</v>
      </c>
      <c r="C2435" t="s">
        <v>2036</v>
      </c>
      <c r="D2435" t="s">
        <v>33586</v>
      </c>
    </row>
    <row r="2436" spans="1:4" x14ac:dyDescent="0.25">
      <c r="A2436">
        <v>2368</v>
      </c>
      <c r="B2436" t="s">
        <v>15503</v>
      </c>
      <c r="C2436" t="s">
        <v>2033</v>
      </c>
      <c r="D2436" t="s">
        <v>33586</v>
      </c>
    </row>
    <row r="2437" spans="1:4" x14ac:dyDescent="0.25">
      <c r="A2437">
        <v>2367</v>
      </c>
      <c r="B2437" t="s">
        <v>2032</v>
      </c>
      <c r="C2437" t="s">
        <v>2031</v>
      </c>
      <c r="D2437" t="s">
        <v>33586</v>
      </c>
    </row>
    <row r="2438" spans="1:4" x14ac:dyDescent="0.25">
      <c r="A2438">
        <v>2366</v>
      </c>
      <c r="B2438" t="s">
        <v>2002</v>
      </c>
      <c r="C2438" t="s">
        <v>2001</v>
      </c>
      <c r="D2438" t="s">
        <v>33586</v>
      </c>
    </row>
    <row r="2439" spans="1:4" x14ac:dyDescent="0.25">
      <c r="A2439">
        <v>2365</v>
      </c>
      <c r="B2439" t="s">
        <v>1990</v>
      </c>
      <c r="C2439" t="s">
        <v>1989</v>
      </c>
      <c r="D2439" t="s">
        <v>33586</v>
      </c>
    </row>
    <row r="2440" spans="1:4" x14ac:dyDescent="0.25">
      <c r="A2440">
        <v>2364</v>
      </c>
      <c r="B2440" t="s">
        <v>1988</v>
      </c>
      <c r="C2440" t="s">
        <v>1987</v>
      </c>
      <c r="D2440" t="s">
        <v>33586</v>
      </c>
    </row>
    <row r="2441" spans="1:4" x14ac:dyDescent="0.25">
      <c r="A2441">
        <v>2363</v>
      </c>
      <c r="B2441" t="s">
        <v>1985</v>
      </c>
      <c r="C2441" t="s">
        <v>1984</v>
      </c>
      <c r="D2441" t="s">
        <v>33586</v>
      </c>
    </row>
    <row r="2442" spans="1:4" x14ac:dyDescent="0.25">
      <c r="A2442">
        <v>2362</v>
      </c>
      <c r="B2442" t="s">
        <v>1983</v>
      </c>
      <c r="C2442" t="s">
        <v>1982</v>
      </c>
      <c r="D2442" t="s">
        <v>33586</v>
      </c>
    </row>
    <row r="2443" spans="1:4" x14ac:dyDescent="0.25">
      <c r="A2443">
        <v>2361</v>
      </c>
      <c r="B2443" t="s">
        <v>1977</v>
      </c>
      <c r="C2443" t="s">
        <v>1976</v>
      </c>
      <c r="D2443" t="s">
        <v>33586</v>
      </c>
    </row>
    <row r="2444" spans="1:4" x14ac:dyDescent="0.25">
      <c r="A2444">
        <v>2360</v>
      </c>
      <c r="B2444" t="s">
        <v>1979</v>
      </c>
      <c r="C2444" t="s">
        <v>1978</v>
      </c>
      <c r="D2444" t="s">
        <v>33586</v>
      </c>
    </row>
    <row r="2445" spans="1:4" x14ac:dyDescent="0.25">
      <c r="A2445">
        <v>2359</v>
      </c>
      <c r="B2445" t="s">
        <v>15526</v>
      </c>
      <c r="C2445" t="s">
        <v>33870</v>
      </c>
      <c r="D2445" t="s">
        <v>33586</v>
      </c>
    </row>
    <row r="2446" spans="1:4" x14ac:dyDescent="0.25">
      <c r="A2446">
        <v>2358</v>
      </c>
      <c r="B2446" t="s">
        <v>33871</v>
      </c>
      <c r="C2446" t="s">
        <v>33872</v>
      </c>
      <c r="D2446" t="s">
        <v>33586</v>
      </c>
    </row>
    <row r="2447" spans="1:4" x14ac:dyDescent="0.25">
      <c r="A2447">
        <v>2357</v>
      </c>
      <c r="B2447" t="s">
        <v>33871</v>
      </c>
      <c r="C2447" t="s">
        <v>33873</v>
      </c>
      <c r="D2447" t="s">
        <v>33586</v>
      </c>
    </row>
    <row r="2448" spans="1:4" x14ac:dyDescent="0.25">
      <c r="A2448">
        <v>2356</v>
      </c>
      <c r="B2448" t="s">
        <v>1946</v>
      </c>
      <c r="C2448" t="s">
        <v>1945</v>
      </c>
      <c r="D2448" t="s">
        <v>33586</v>
      </c>
    </row>
    <row r="2449" spans="1:4" x14ac:dyDescent="0.25">
      <c r="A2449">
        <v>2355</v>
      </c>
      <c r="B2449" t="s">
        <v>1922</v>
      </c>
      <c r="C2449" t="s">
        <v>1921</v>
      </c>
      <c r="D2449" t="s">
        <v>33586</v>
      </c>
    </row>
    <row r="2450" spans="1:4" x14ac:dyDescent="0.25">
      <c r="A2450">
        <v>2354</v>
      </c>
      <c r="B2450" t="s">
        <v>1926</v>
      </c>
      <c r="C2450" t="s">
        <v>1925</v>
      </c>
      <c r="D2450" t="s">
        <v>33586</v>
      </c>
    </row>
    <row r="2451" spans="1:4" x14ac:dyDescent="0.25">
      <c r="A2451">
        <v>2353</v>
      </c>
      <c r="B2451" t="s">
        <v>1920</v>
      </c>
      <c r="C2451" t="s">
        <v>1919</v>
      </c>
      <c r="D2451" t="s">
        <v>33586</v>
      </c>
    </row>
    <row r="2452" spans="1:4" x14ac:dyDescent="0.25">
      <c r="A2452">
        <v>2352</v>
      </c>
      <c r="B2452" t="s">
        <v>1918</v>
      </c>
      <c r="C2452" t="s">
        <v>1917</v>
      </c>
      <c r="D2452" t="s">
        <v>33586</v>
      </c>
    </row>
    <row r="2453" spans="1:4" x14ac:dyDescent="0.25">
      <c r="A2453">
        <v>2351</v>
      </c>
      <c r="B2453" t="s">
        <v>1916</v>
      </c>
      <c r="C2453" t="s">
        <v>1915</v>
      </c>
      <c r="D2453" t="s">
        <v>33586</v>
      </c>
    </row>
    <row r="2454" spans="1:4" x14ac:dyDescent="0.25">
      <c r="A2454">
        <v>2350</v>
      </c>
      <c r="B2454" t="s">
        <v>1914</v>
      </c>
      <c r="C2454" t="s">
        <v>1913</v>
      </c>
      <c r="D2454" t="s">
        <v>33586</v>
      </c>
    </row>
    <row r="2455" spans="1:4" x14ac:dyDescent="0.25">
      <c r="A2455">
        <v>2349</v>
      </c>
      <c r="B2455" t="s">
        <v>1911</v>
      </c>
      <c r="C2455" t="s">
        <v>1910</v>
      </c>
      <c r="D2455" t="s">
        <v>33586</v>
      </c>
    </row>
    <row r="2456" spans="1:4" x14ac:dyDescent="0.25">
      <c r="A2456">
        <v>2348</v>
      </c>
      <c r="B2456" t="s">
        <v>1903</v>
      </c>
      <c r="C2456" t="s">
        <v>1902</v>
      </c>
      <c r="D2456" t="s">
        <v>33586</v>
      </c>
    </row>
    <row r="2457" spans="1:4" x14ac:dyDescent="0.25">
      <c r="A2457">
        <v>2347</v>
      </c>
      <c r="B2457" t="s">
        <v>1899</v>
      </c>
      <c r="C2457" t="s">
        <v>1898</v>
      </c>
      <c r="D2457" t="s">
        <v>33586</v>
      </c>
    </row>
    <row r="2458" spans="1:4" x14ac:dyDescent="0.25">
      <c r="A2458">
        <v>2346</v>
      </c>
      <c r="B2458" t="s">
        <v>1885</v>
      </c>
      <c r="C2458" t="s">
        <v>33874</v>
      </c>
      <c r="D2458" t="s">
        <v>33586</v>
      </c>
    </row>
    <row r="2459" spans="1:4" x14ac:dyDescent="0.25">
      <c r="A2459">
        <v>2345</v>
      </c>
      <c r="B2459" t="s">
        <v>33875</v>
      </c>
      <c r="C2459" t="s">
        <v>33876</v>
      </c>
      <c r="D2459" t="s">
        <v>33586</v>
      </c>
    </row>
    <row r="2460" spans="1:4" x14ac:dyDescent="0.25">
      <c r="A2460">
        <v>2344</v>
      </c>
      <c r="B2460" t="s">
        <v>33875</v>
      </c>
      <c r="C2460" t="s">
        <v>33877</v>
      </c>
      <c r="D2460" t="s">
        <v>33586</v>
      </c>
    </row>
    <row r="2461" spans="1:4" x14ac:dyDescent="0.25">
      <c r="A2461">
        <v>2343</v>
      </c>
      <c r="B2461" t="s">
        <v>1879</v>
      </c>
      <c r="C2461" t="s">
        <v>33878</v>
      </c>
      <c r="D2461" t="s">
        <v>33586</v>
      </c>
    </row>
    <row r="2462" spans="1:4" x14ac:dyDescent="0.25">
      <c r="A2462">
        <v>2342</v>
      </c>
      <c r="B2462" t="s">
        <v>33879</v>
      </c>
      <c r="C2462" t="s">
        <v>33880</v>
      </c>
      <c r="D2462" t="s">
        <v>33586</v>
      </c>
    </row>
    <row r="2463" spans="1:4" x14ac:dyDescent="0.25">
      <c r="A2463">
        <v>2341</v>
      </c>
      <c r="B2463" t="s">
        <v>1877</v>
      </c>
      <c r="C2463" t="s">
        <v>1876</v>
      </c>
      <c r="D2463" t="s">
        <v>33586</v>
      </c>
    </row>
    <row r="2464" spans="1:4" x14ac:dyDescent="0.25">
      <c r="A2464">
        <v>2340</v>
      </c>
      <c r="B2464" t="s">
        <v>1879</v>
      </c>
      <c r="C2464" t="s">
        <v>1874</v>
      </c>
      <c r="D2464" t="s">
        <v>33586</v>
      </c>
    </row>
    <row r="2465" spans="1:4" x14ac:dyDescent="0.25">
      <c r="A2465">
        <v>2339</v>
      </c>
      <c r="B2465" t="s">
        <v>1871</v>
      </c>
      <c r="C2465" t="s">
        <v>33881</v>
      </c>
      <c r="D2465" t="s">
        <v>33586</v>
      </c>
    </row>
    <row r="2466" spans="1:4" x14ac:dyDescent="0.25">
      <c r="A2466">
        <v>2338</v>
      </c>
      <c r="B2466" t="s">
        <v>1871</v>
      </c>
      <c r="C2466" t="s">
        <v>33882</v>
      </c>
      <c r="D2466" t="s">
        <v>33586</v>
      </c>
    </row>
    <row r="2467" spans="1:4" x14ac:dyDescent="0.25">
      <c r="A2467">
        <v>2337</v>
      </c>
      <c r="B2467" t="s">
        <v>1863</v>
      </c>
      <c r="C2467" t="s">
        <v>1862</v>
      </c>
      <c r="D2467" t="s">
        <v>33586</v>
      </c>
    </row>
    <row r="2468" spans="1:4" x14ac:dyDescent="0.25">
      <c r="A2468">
        <v>2336</v>
      </c>
      <c r="B2468" t="s">
        <v>1845</v>
      </c>
      <c r="C2468" t="s">
        <v>33883</v>
      </c>
      <c r="D2468" t="s">
        <v>33586</v>
      </c>
    </row>
    <row r="2469" spans="1:4" x14ac:dyDescent="0.25">
      <c r="A2469">
        <v>2335</v>
      </c>
      <c r="B2469" t="s">
        <v>1829</v>
      </c>
      <c r="C2469" t="s">
        <v>33884</v>
      </c>
      <c r="D2469" t="s">
        <v>33586</v>
      </c>
    </row>
    <row r="2470" spans="1:4" x14ac:dyDescent="0.25">
      <c r="A2470">
        <v>2334</v>
      </c>
      <c r="B2470" t="s">
        <v>1819</v>
      </c>
      <c r="C2470" t="s">
        <v>33885</v>
      </c>
      <c r="D2470" t="s">
        <v>33586</v>
      </c>
    </row>
    <row r="2471" spans="1:4" x14ac:dyDescent="0.25">
      <c r="A2471">
        <v>2333</v>
      </c>
      <c r="B2471" t="s">
        <v>33886</v>
      </c>
      <c r="C2471" t="s">
        <v>1814</v>
      </c>
      <c r="D2471" t="s">
        <v>33586</v>
      </c>
    </row>
    <row r="2472" spans="1:4" x14ac:dyDescent="0.25">
      <c r="A2472">
        <v>2332</v>
      </c>
      <c r="B2472" t="s">
        <v>1797</v>
      </c>
      <c r="C2472" t="s">
        <v>33887</v>
      </c>
      <c r="D2472" t="s">
        <v>33586</v>
      </c>
    </row>
    <row r="2473" spans="1:4" x14ac:dyDescent="0.25">
      <c r="A2473">
        <v>2331</v>
      </c>
      <c r="B2473" t="s">
        <v>1797</v>
      </c>
      <c r="C2473" t="s">
        <v>33888</v>
      </c>
      <c r="D2473" t="s">
        <v>33586</v>
      </c>
    </row>
    <row r="2474" spans="1:4" x14ac:dyDescent="0.25">
      <c r="A2474">
        <v>2329</v>
      </c>
      <c r="B2474" t="s">
        <v>33889</v>
      </c>
      <c r="C2474" t="s">
        <v>33890</v>
      </c>
      <c r="D2474" t="s">
        <v>33586</v>
      </c>
    </row>
    <row r="2475" spans="1:4" x14ac:dyDescent="0.25">
      <c r="A2475">
        <v>2328</v>
      </c>
      <c r="B2475" t="s">
        <v>1749</v>
      </c>
      <c r="C2475" t="s">
        <v>1766</v>
      </c>
      <c r="D2475" t="s">
        <v>33586</v>
      </c>
    </row>
    <row r="2476" spans="1:4" x14ac:dyDescent="0.25">
      <c r="A2476">
        <v>2327</v>
      </c>
      <c r="B2476" t="s">
        <v>1747</v>
      </c>
      <c r="C2476" t="s">
        <v>1764</v>
      </c>
      <c r="D2476" t="s">
        <v>33586</v>
      </c>
    </row>
    <row r="2477" spans="1:4" x14ac:dyDescent="0.25">
      <c r="A2477">
        <v>2326</v>
      </c>
      <c r="B2477" t="s">
        <v>33891</v>
      </c>
      <c r="C2477" t="s">
        <v>33892</v>
      </c>
      <c r="D2477" t="s">
        <v>33586</v>
      </c>
    </row>
    <row r="2478" spans="1:4" x14ac:dyDescent="0.25">
      <c r="A2478">
        <v>2325</v>
      </c>
      <c r="B2478" t="s">
        <v>1749</v>
      </c>
      <c r="C2478" t="s">
        <v>33893</v>
      </c>
      <c r="D2478" t="s">
        <v>33586</v>
      </c>
    </row>
    <row r="2479" spans="1:4" x14ac:dyDescent="0.25">
      <c r="A2479">
        <v>2324</v>
      </c>
      <c r="B2479" t="s">
        <v>1747</v>
      </c>
      <c r="C2479" t="s">
        <v>33894</v>
      </c>
      <c r="D2479" t="s">
        <v>33586</v>
      </c>
    </row>
    <row r="2480" spans="1:4" x14ac:dyDescent="0.25">
      <c r="A2480">
        <v>2323</v>
      </c>
      <c r="B2480" t="s">
        <v>1749</v>
      </c>
      <c r="C2480" t="s">
        <v>33895</v>
      </c>
      <c r="D2480" t="s">
        <v>33586</v>
      </c>
    </row>
    <row r="2481" spans="1:4" x14ac:dyDescent="0.25">
      <c r="A2481">
        <v>2322</v>
      </c>
      <c r="B2481" t="s">
        <v>1747</v>
      </c>
      <c r="C2481" t="s">
        <v>33896</v>
      </c>
      <c r="D2481" t="s">
        <v>33586</v>
      </c>
    </row>
    <row r="2482" spans="1:4" x14ac:dyDescent="0.25">
      <c r="A2482">
        <v>2321</v>
      </c>
      <c r="B2482" t="s">
        <v>1741</v>
      </c>
      <c r="C2482" t="s">
        <v>33897</v>
      </c>
      <c r="D2482" t="s">
        <v>33586</v>
      </c>
    </row>
    <row r="2483" spans="1:4" x14ac:dyDescent="0.25">
      <c r="A2483">
        <v>2320</v>
      </c>
      <c r="B2483" t="s">
        <v>1741</v>
      </c>
      <c r="C2483" t="s">
        <v>1736</v>
      </c>
      <c r="D2483" t="s">
        <v>33586</v>
      </c>
    </row>
    <row r="2484" spans="1:4" x14ac:dyDescent="0.25">
      <c r="A2484">
        <v>2319</v>
      </c>
      <c r="B2484" t="s">
        <v>1735</v>
      </c>
      <c r="C2484" t="s">
        <v>33898</v>
      </c>
      <c r="D2484" t="s">
        <v>33586</v>
      </c>
    </row>
    <row r="2485" spans="1:4" x14ac:dyDescent="0.25">
      <c r="A2485">
        <v>2318</v>
      </c>
      <c r="B2485" t="s">
        <v>33875</v>
      </c>
      <c r="C2485" t="s">
        <v>33899</v>
      </c>
      <c r="D2485" t="s">
        <v>33586</v>
      </c>
    </row>
    <row r="2486" spans="1:4" x14ac:dyDescent="0.25">
      <c r="A2486">
        <v>2317</v>
      </c>
      <c r="B2486" t="s">
        <v>1729</v>
      </c>
      <c r="C2486" t="s">
        <v>1728</v>
      </c>
      <c r="D2486" t="s">
        <v>33586</v>
      </c>
    </row>
    <row r="2487" spans="1:4" x14ac:dyDescent="0.25">
      <c r="A2487">
        <v>2316</v>
      </c>
      <c r="B2487" t="s">
        <v>1725</v>
      </c>
      <c r="C2487" t="s">
        <v>1724</v>
      </c>
      <c r="D2487" t="s">
        <v>33586</v>
      </c>
    </row>
    <row r="2488" spans="1:4" x14ac:dyDescent="0.25">
      <c r="A2488">
        <v>2315</v>
      </c>
      <c r="B2488" t="s">
        <v>1723</v>
      </c>
      <c r="C2488" t="s">
        <v>1722</v>
      </c>
      <c r="D2488" t="s">
        <v>33586</v>
      </c>
    </row>
    <row r="2489" spans="1:4" x14ac:dyDescent="0.25">
      <c r="A2489">
        <v>2314</v>
      </c>
      <c r="B2489" t="s">
        <v>1719</v>
      </c>
      <c r="C2489" t="s">
        <v>1718</v>
      </c>
      <c r="D2489" t="s">
        <v>33586</v>
      </c>
    </row>
    <row r="2490" spans="1:4" x14ac:dyDescent="0.25">
      <c r="A2490">
        <v>2313</v>
      </c>
      <c r="B2490" t="s">
        <v>1721</v>
      </c>
      <c r="C2490" t="s">
        <v>1720</v>
      </c>
      <c r="D2490" t="s">
        <v>33586</v>
      </c>
    </row>
    <row r="2491" spans="1:4" x14ac:dyDescent="0.25">
      <c r="A2491">
        <v>2312</v>
      </c>
      <c r="B2491" t="s">
        <v>1717</v>
      </c>
      <c r="C2491" t="s">
        <v>1716</v>
      </c>
      <c r="D2491" t="s">
        <v>33586</v>
      </c>
    </row>
    <row r="2492" spans="1:4" x14ac:dyDescent="0.25">
      <c r="A2492">
        <v>2311</v>
      </c>
      <c r="B2492" t="s">
        <v>1713</v>
      </c>
      <c r="C2492" t="s">
        <v>1712</v>
      </c>
      <c r="D2492" t="s">
        <v>33586</v>
      </c>
    </row>
    <row r="2493" spans="1:4" x14ac:dyDescent="0.25">
      <c r="A2493">
        <v>2310</v>
      </c>
      <c r="B2493" t="s">
        <v>1711</v>
      </c>
      <c r="C2493" t="s">
        <v>1710</v>
      </c>
      <c r="D2493" t="s">
        <v>33586</v>
      </c>
    </row>
    <row r="2494" spans="1:4" x14ac:dyDescent="0.25">
      <c r="A2494">
        <v>2309</v>
      </c>
      <c r="B2494" t="s">
        <v>1709</v>
      </c>
      <c r="C2494" t="s">
        <v>1708</v>
      </c>
      <c r="D2494" t="s">
        <v>33586</v>
      </c>
    </row>
    <row r="2495" spans="1:4" x14ac:dyDescent="0.25">
      <c r="A2495">
        <v>2308</v>
      </c>
      <c r="B2495" t="s">
        <v>1707</v>
      </c>
      <c r="C2495" t="s">
        <v>33900</v>
      </c>
      <c r="D2495" t="s">
        <v>33586</v>
      </c>
    </row>
    <row r="2496" spans="1:4" x14ac:dyDescent="0.25">
      <c r="A2496">
        <v>2307</v>
      </c>
      <c r="B2496" t="s">
        <v>1705</v>
      </c>
      <c r="C2496" t="s">
        <v>1704</v>
      </c>
      <c r="D2496" t="s">
        <v>33586</v>
      </c>
    </row>
    <row r="2497" spans="1:4" x14ac:dyDescent="0.25">
      <c r="A2497">
        <v>2306</v>
      </c>
      <c r="B2497" t="s">
        <v>1701</v>
      </c>
      <c r="C2497" t="s">
        <v>1700</v>
      </c>
      <c r="D2497" t="s">
        <v>33586</v>
      </c>
    </row>
    <row r="2498" spans="1:4" x14ac:dyDescent="0.25">
      <c r="A2498">
        <v>2305</v>
      </c>
      <c r="B2498" t="s">
        <v>1695</v>
      </c>
      <c r="C2498" t="s">
        <v>1694</v>
      </c>
      <c r="D2498" t="s">
        <v>33586</v>
      </c>
    </row>
    <row r="2499" spans="1:4" x14ac:dyDescent="0.25">
      <c r="A2499">
        <v>2304</v>
      </c>
      <c r="B2499" t="s">
        <v>1693</v>
      </c>
      <c r="C2499" t="s">
        <v>1692</v>
      </c>
      <c r="D2499" t="s">
        <v>33586</v>
      </c>
    </row>
    <row r="2500" spans="1:4" x14ac:dyDescent="0.25">
      <c r="A2500">
        <v>2303</v>
      </c>
      <c r="B2500" t="s">
        <v>1691</v>
      </c>
      <c r="C2500" t="s">
        <v>1690</v>
      </c>
      <c r="D2500" t="s">
        <v>33586</v>
      </c>
    </row>
    <row r="2501" spans="1:4" x14ac:dyDescent="0.25">
      <c r="A2501">
        <v>2302</v>
      </c>
      <c r="B2501" t="s">
        <v>1637</v>
      </c>
      <c r="C2501" t="s">
        <v>1636</v>
      </c>
      <c r="D2501" t="s">
        <v>33586</v>
      </c>
    </row>
    <row r="2502" spans="1:4" x14ac:dyDescent="0.25">
      <c r="A2502">
        <v>2301</v>
      </c>
      <c r="B2502" t="s">
        <v>1641</v>
      </c>
      <c r="C2502" t="s">
        <v>1640</v>
      </c>
      <c r="D2502" t="s">
        <v>33586</v>
      </c>
    </row>
    <row r="2503" spans="1:4" x14ac:dyDescent="0.25">
      <c r="A2503">
        <v>2300</v>
      </c>
      <c r="B2503" t="s">
        <v>1639</v>
      </c>
      <c r="C2503" t="s">
        <v>1638</v>
      </c>
      <c r="D2503" t="s">
        <v>33586</v>
      </c>
    </row>
    <row r="2504" spans="1:4" x14ac:dyDescent="0.25">
      <c r="A2504">
        <v>2299</v>
      </c>
      <c r="B2504" t="s">
        <v>1633</v>
      </c>
      <c r="C2504" t="s">
        <v>1632</v>
      </c>
      <c r="D2504" t="s">
        <v>33586</v>
      </c>
    </row>
    <row r="2505" spans="1:4" x14ac:dyDescent="0.25">
      <c r="A2505">
        <v>2298</v>
      </c>
      <c r="B2505" t="s">
        <v>1631</v>
      </c>
      <c r="C2505" t="s">
        <v>1630</v>
      </c>
      <c r="D2505" t="s">
        <v>33586</v>
      </c>
    </row>
    <row r="2506" spans="1:4" x14ac:dyDescent="0.25">
      <c r="A2506">
        <v>2297</v>
      </c>
      <c r="B2506" t="s">
        <v>1635</v>
      </c>
      <c r="C2506" t="s">
        <v>1634</v>
      </c>
      <c r="D2506" t="s">
        <v>33586</v>
      </c>
    </row>
    <row r="2507" spans="1:4" x14ac:dyDescent="0.25">
      <c r="A2507">
        <v>2296</v>
      </c>
      <c r="B2507" t="s">
        <v>1629</v>
      </c>
      <c r="C2507" t="s">
        <v>1628</v>
      </c>
      <c r="D2507" t="s">
        <v>33586</v>
      </c>
    </row>
    <row r="2508" spans="1:4" x14ac:dyDescent="0.25">
      <c r="A2508">
        <v>2294</v>
      </c>
      <c r="B2508" t="s">
        <v>1623</v>
      </c>
      <c r="C2508" t="s">
        <v>1622</v>
      </c>
      <c r="D2508" t="s">
        <v>33586</v>
      </c>
    </row>
    <row r="2509" spans="1:4" x14ac:dyDescent="0.25">
      <c r="A2509">
        <v>2293</v>
      </c>
      <c r="B2509" t="s">
        <v>1621</v>
      </c>
      <c r="C2509" t="s">
        <v>1620</v>
      </c>
      <c r="D2509" t="s">
        <v>33586</v>
      </c>
    </row>
    <row r="2510" spans="1:4" x14ac:dyDescent="0.25">
      <c r="A2510">
        <v>2292</v>
      </c>
      <c r="B2510" t="s">
        <v>33901</v>
      </c>
      <c r="C2510" t="s">
        <v>33902</v>
      </c>
      <c r="D2510" t="s">
        <v>33586</v>
      </c>
    </row>
    <row r="2511" spans="1:4" x14ac:dyDescent="0.25">
      <c r="A2511">
        <v>2291</v>
      </c>
      <c r="B2511" t="s">
        <v>33901</v>
      </c>
      <c r="C2511" t="s">
        <v>33903</v>
      </c>
      <c r="D2511" t="s">
        <v>33586</v>
      </c>
    </row>
    <row r="2512" spans="1:4" x14ac:dyDescent="0.25">
      <c r="A2512">
        <v>2290</v>
      </c>
      <c r="B2512" t="s">
        <v>33904</v>
      </c>
      <c r="C2512" t="s">
        <v>33905</v>
      </c>
      <c r="D2512" t="s">
        <v>33586</v>
      </c>
    </row>
    <row r="2513" spans="1:4" x14ac:dyDescent="0.25">
      <c r="A2513">
        <v>2289</v>
      </c>
      <c r="B2513" t="s">
        <v>33904</v>
      </c>
      <c r="C2513" t="s">
        <v>1608</v>
      </c>
      <c r="D2513" t="s">
        <v>33586</v>
      </c>
    </row>
    <row r="2514" spans="1:4" x14ac:dyDescent="0.25">
      <c r="A2514">
        <v>2288</v>
      </c>
      <c r="B2514" t="s">
        <v>8179</v>
      </c>
      <c r="C2514" t="s">
        <v>1606</v>
      </c>
      <c r="D2514" t="s">
        <v>33586</v>
      </c>
    </row>
    <row r="2515" spans="1:4" x14ac:dyDescent="0.25">
      <c r="A2515">
        <v>2287</v>
      </c>
      <c r="B2515" t="s">
        <v>1604</v>
      </c>
      <c r="C2515" t="s">
        <v>1603</v>
      </c>
      <c r="D2515" t="s">
        <v>33586</v>
      </c>
    </row>
    <row r="2516" spans="1:4" x14ac:dyDescent="0.25">
      <c r="A2516">
        <v>2286</v>
      </c>
      <c r="B2516" t="s">
        <v>8178</v>
      </c>
      <c r="C2516" t="s">
        <v>1601</v>
      </c>
      <c r="D2516" t="s">
        <v>33586</v>
      </c>
    </row>
    <row r="2517" spans="1:4" x14ac:dyDescent="0.25">
      <c r="A2517">
        <v>2285</v>
      </c>
      <c r="B2517" t="s">
        <v>33906</v>
      </c>
      <c r="C2517" t="s">
        <v>33907</v>
      </c>
      <c r="D2517" t="s">
        <v>33586</v>
      </c>
    </row>
    <row r="2518" spans="1:4" x14ac:dyDescent="0.25">
      <c r="A2518">
        <v>2284</v>
      </c>
      <c r="B2518" t="s">
        <v>33906</v>
      </c>
      <c r="C2518" t="s">
        <v>33908</v>
      </c>
      <c r="D2518" t="s">
        <v>33586</v>
      </c>
    </row>
    <row r="2519" spans="1:4" x14ac:dyDescent="0.25">
      <c r="A2519">
        <v>2283</v>
      </c>
      <c r="B2519" t="s">
        <v>33906</v>
      </c>
      <c r="C2519" t="s">
        <v>33909</v>
      </c>
      <c r="D2519" t="s">
        <v>33586</v>
      </c>
    </row>
    <row r="2520" spans="1:4" x14ac:dyDescent="0.25">
      <c r="A2520">
        <v>2282</v>
      </c>
      <c r="B2520" t="s">
        <v>1598</v>
      </c>
      <c r="C2520" t="s">
        <v>33910</v>
      </c>
      <c r="D2520" t="s">
        <v>33586</v>
      </c>
    </row>
    <row r="2521" spans="1:4" x14ac:dyDescent="0.25">
      <c r="A2521">
        <v>2281</v>
      </c>
      <c r="B2521" t="s">
        <v>1598</v>
      </c>
      <c r="C2521" t="s">
        <v>33911</v>
      </c>
      <c r="D2521" t="s">
        <v>33586</v>
      </c>
    </row>
    <row r="2522" spans="1:4" x14ac:dyDescent="0.25">
      <c r="A2522">
        <v>2280</v>
      </c>
      <c r="B2522" t="s">
        <v>1545</v>
      </c>
      <c r="C2522" t="s">
        <v>33912</v>
      </c>
      <c r="D2522" t="s">
        <v>33586</v>
      </c>
    </row>
    <row r="2523" spans="1:4" x14ac:dyDescent="0.25">
      <c r="A2523">
        <v>2279</v>
      </c>
      <c r="B2523" t="s">
        <v>1531</v>
      </c>
      <c r="C2523" t="s">
        <v>1530</v>
      </c>
      <c r="D2523" t="s">
        <v>33586</v>
      </c>
    </row>
    <row r="2524" spans="1:4" x14ac:dyDescent="0.25">
      <c r="A2524">
        <v>2278</v>
      </c>
      <c r="B2524" t="s">
        <v>33913</v>
      </c>
      <c r="C2524" t="s">
        <v>33914</v>
      </c>
      <c r="D2524" t="s">
        <v>33586</v>
      </c>
    </row>
    <row r="2525" spans="1:4" x14ac:dyDescent="0.25">
      <c r="A2525">
        <v>2277</v>
      </c>
      <c r="B2525" t="s">
        <v>1525</v>
      </c>
      <c r="C2525" t="s">
        <v>33915</v>
      </c>
      <c r="D2525" t="s">
        <v>33586</v>
      </c>
    </row>
    <row r="2526" spans="1:4" x14ac:dyDescent="0.25">
      <c r="A2526">
        <v>2276</v>
      </c>
      <c r="B2526" t="s">
        <v>1521</v>
      </c>
      <c r="C2526" t="s">
        <v>1520</v>
      </c>
      <c r="D2526" t="s">
        <v>33586</v>
      </c>
    </row>
    <row r="2527" spans="1:4" x14ac:dyDescent="0.25">
      <c r="A2527">
        <v>2275</v>
      </c>
      <c r="B2527" t="s">
        <v>1515</v>
      </c>
      <c r="C2527" t="s">
        <v>33916</v>
      </c>
      <c r="D2527" t="s">
        <v>33586</v>
      </c>
    </row>
    <row r="2528" spans="1:4" x14ac:dyDescent="0.25">
      <c r="A2528">
        <v>2274</v>
      </c>
      <c r="B2528" t="s">
        <v>1517</v>
      </c>
      <c r="C2528" t="s">
        <v>1516</v>
      </c>
      <c r="D2528" t="s">
        <v>33586</v>
      </c>
    </row>
    <row r="2529" spans="1:4" x14ac:dyDescent="0.25">
      <c r="A2529">
        <v>2273</v>
      </c>
      <c r="B2529" t="s">
        <v>1513</v>
      </c>
      <c r="C2529" t="s">
        <v>1512</v>
      </c>
      <c r="D2529" t="s">
        <v>33586</v>
      </c>
    </row>
    <row r="2530" spans="1:4" x14ac:dyDescent="0.25">
      <c r="A2530">
        <v>2272</v>
      </c>
      <c r="B2530" t="s">
        <v>1515</v>
      </c>
      <c r="C2530" t="s">
        <v>33917</v>
      </c>
      <c r="D2530" t="s">
        <v>33586</v>
      </c>
    </row>
    <row r="2531" spans="1:4" x14ac:dyDescent="0.25">
      <c r="A2531">
        <v>2271</v>
      </c>
      <c r="B2531" t="s">
        <v>1486</v>
      </c>
      <c r="C2531" t="s">
        <v>33918</v>
      </c>
      <c r="D2531" t="s">
        <v>33586</v>
      </c>
    </row>
    <row r="2532" spans="1:4" x14ac:dyDescent="0.25">
      <c r="A2532">
        <v>2270</v>
      </c>
      <c r="B2532" t="s">
        <v>1482</v>
      </c>
      <c r="C2532" t="s">
        <v>33919</v>
      </c>
      <c r="D2532" t="s">
        <v>33586</v>
      </c>
    </row>
    <row r="2533" spans="1:4" x14ac:dyDescent="0.25">
      <c r="A2533">
        <v>2269</v>
      </c>
      <c r="B2533" t="s">
        <v>1482</v>
      </c>
      <c r="C2533" t="s">
        <v>33920</v>
      </c>
      <c r="D2533" t="s">
        <v>33586</v>
      </c>
    </row>
    <row r="2534" spans="1:4" x14ac:dyDescent="0.25">
      <c r="A2534">
        <v>2268</v>
      </c>
      <c r="B2534" t="s">
        <v>1486</v>
      </c>
      <c r="C2534" t="s">
        <v>1479</v>
      </c>
      <c r="D2534" t="s">
        <v>33586</v>
      </c>
    </row>
    <row r="2535" spans="1:4" x14ac:dyDescent="0.25">
      <c r="A2535">
        <v>2267</v>
      </c>
      <c r="B2535" t="s">
        <v>1470</v>
      </c>
      <c r="C2535" t="s">
        <v>33921</v>
      </c>
      <c r="D2535" t="s">
        <v>33586</v>
      </c>
    </row>
    <row r="2536" spans="1:4" x14ac:dyDescent="0.25">
      <c r="A2536">
        <v>2266</v>
      </c>
      <c r="B2536" t="s">
        <v>1335</v>
      </c>
      <c r="C2536" t="s">
        <v>33922</v>
      </c>
      <c r="D2536" t="s">
        <v>33586</v>
      </c>
    </row>
    <row r="2537" spans="1:4" x14ac:dyDescent="0.25">
      <c r="A2537">
        <v>2265</v>
      </c>
      <c r="B2537" t="s">
        <v>1466</v>
      </c>
      <c r="C2537" t="s">
        <v>33923</v>
      </c>
      <c r="D2537" t="s">
        <v>33586</v>
      </c>
    </row>
    <row r="2538" spans="1:4" x14ac:dyDescent="0.25">
      <c r="A2538">
        <v>2264</v>
      </c>
      <c r="B2538" t="s">
        <v>1466</v>
      </c>
      <c r="C2538" t="s">
        <v>33924</v>
      </c>
      <c r="D2538" t="s">
        <v>33586</v>
      </c>
    </row>
    <row r="2539" spans="1:4" x14ac:dyDescent="0.25">
      <c r="A2539">
        <v>2263</v>
      </c>
      <c r="B2539" t="s">
        <v>1458</v>
      </c>
      <c r="C2539" t="s">
        <v>1457</v>
      </c>
      <c r="D2539" t="s">
        <v>33586</v>
      </c>
    </row>
    <row r="2540" spans="1:4" x14ac:dyDescent="0.25">
      <c r="A2540">
        <v>2262</v>
      </c>
      <c r="B2540" t="s">
        <v>1454</v>
      </c>
      <c r="C2540" t="s">
        <v>1455</v>
      </c>
      <c r="D2540" t="s">
        <v>33586</v>
      </c>
    </row>
    <row r="2541" spans="1:4" x14ac:dyDescent="0.25">
      <c r="A2541">
        <v>2261</v>
      </c>
      <c r="B2541" t="s">
        <v>1454</v>
      </c>
      <c r="C2541" t="s">
        <v>33925</v>
      </c>
      <c r="D2541" t="s">
        <v>33586</v>
      </c>
    </row>
    <row r="2542" spans="1:4" x14ac:dyDescent="0.25">
      <c r="A2542">
        <v>2260</v>
      </c>
      <c r="B2542" t="s">
        <v>33926</v>
      </c>
      <c r="C2542" t="s">
        <v>33927</v>
      </c>
      <c r="D2542" t="s">
        <v>33586</v>
      </c>
    </row>
    <row r="2543" spans="1:4" x14ac:dyDescent="0.25">
      <c r="A2543">
        <v>2259</v>
      </c>
      <c r="B2543" t="s">
        <v>33904</v>
      </c>
      <c r="C2543" t="s">
        <v>1449</v>
      </c>
      <c r="D2543" t="s">
        <v>33586</v>
      </c>
    </row>
    <row r="2544" spans="1:4" x14ac:dyDescent="0.25">
      <c r="A2544">
        <v>2258</v>
      </c>
      <c r="B2544" t="s">
        <v>1613</v>
      </c>
      <c r="C2544" t="s">
        <v>33928</v>
      </c>
      <c r="D2544" t="s">
        <v>33586</v>
      </c>
    </row>
    <row r="2545" spans="1:4" x14ac:dyDescent="0.25">
      <c r="A2545">
        <v>2257</v>
      </c>
      <c r="B2545" t="s">
        <v>33904</v>
      </c>
      <c r="C2545" t="s">
        <v>33929</v>
      </c>
      <c r="D2545" t="s">
        <v>33586</v>
      </c>
    </row>
    <row r="2546" spans="1:4" x14ac:dyDescent="0.25">
      <c r="A2546">
        <v>2256</v>
      </c>
      <c r="B2546" t="s">
        <v>33904</v>
      </c>
      <c r="C2546" t="s">
        <v>33930</v>
      </c>
      <c r="D2546" t="s">
        <v>33586</v>
      </c>
    </row>
    <row r="2547" spans="1:4" x14ac:dyDescent="0.25">
      <c r="A2547">
        <v>2255</v>
      </c>
      <c r="B2547" t="s">
        <v>15519</v>
      </c>
      <c r="C2547" t="s">
        <v>33931</v>
      </c>
      <c r="D2547" t="s">
        <v>33586</v>
      </c>
    </row>
    <row r="2548" spans="1:4" x14ac:dyDescent="0.25">
      <c r="A2548">
        <v>2254</v>
      </c>
      <c r="B2548" t="s">
        <v>15519</v>
      </c>
      <c r="C2548" t="s">
        <v>33932</v>
      </c>
      <c r="D2548" t="s">
        <v>33586</v>
      </c>
    </row>
    <row r="2549" spans="1:4" x14ac:dyDescent="0.25">
      <c r="A2549">
        <v>2253</v>
      </c>
      <c r="B2549" t="s">
        <v>15519</v>
      </c>
      <c r="C2549" t="s">
        <v>33933</v>
      </c>
      <c r="D2549" t="s">
        <v>33586</v>
      </c>
    </row>
    <row r="2550" spans="1:4" x14ac:dyDescent="0.25">
      <c r="A2550">
        <v>2252</v>
      </c>
      <c r="B2550" t="s">
        <v>1431</v>
      </c>
      <c r="C2550" t="s">
        <v>1430</v>
      </c>
      <c r="D2550" t="s">
        <v>33586</v>
      </c>
    </row>
    <row r="2551" spans="1:4" x14ac:dyDescent="0.25">
      <c r="A2551">
        <v>2251</v>
      </c>
      <c r="B2551" t="s">
        <v>1429</v>
      </c>
      <c r="C2551" t="s">
        <v>1428</v>
      </c>
      <c r="D2551" t="s">
        <v>33586</v>
      </c>
    </row>
    <row r="2552" spans="1:4" x14ac:dyDescent="0.25">
      <c r="A2552">
        <v>2250</v>
      </c>
      <c r="B2552" t="s">
        <v>1425</v>
      </c>
      <c r="C2552" t="s">
        <v>1424</v>
      </c>
      <c r="D2552" t="s">
        <v>33586</v>
      </c>
    </row>
    <row r="2553" spans="1:4" x14ac:dyDescent="0.25">
      <c r="A2553">
        <v>2249</v>
      </c>
      <c r="B2553" t="s">
        <v>8176</v>
      </c>
      <c r="C2553" t="s">
        <v>1420</v>
      </c>
      <c r="D2553" t="s">
        <v>33586</v>
      </c>
    </row>
    <row r="2554" spans="1:4" x14ac:dyDescent="0.25">
      <c r="A2554">
        <v>2248</v>
      </c>
      <c r="B2554" t="s">
        <v>1417</v>
      </c>
      <c r="C2554" t="s">
        <v>1416</v>
      </c>
      <c r="D2554" t="s">
        <v>33586</v>
      </c>
    </row>
    <row r="2555" spans="1:4" x14ac:dyDescent="0.25">
      <c r="A2555">
        <v>2247</v>
      </c>
      <c r="B2555" t="s">
        <v>1415</v>
      </c>
      <c r="C2555" t="s">
        <v>1414</v>
      </c>
      <c r="D2555" t="s">
        <v>33586</v>
      </c>
    </row>
    <row r="2556" spans="1:4" x14ac:dyDescent="0.25">
      <c r="A2556">
        <v>2246</v>
      </c>
      <c r="B2556" t="s">
        <v>1413</v>
      </c>
      <c r="C2556" t="s">
        <v>1412</v>
      </c>
      <c r="D2556" t="s">
        <v>33586</v>
      </c>
    </row>
    <row r="2557" spans="1:4" x14ac:dyDescent="0.25">
      <c r="A2557">
        <v>2245</v>
      </c>
      <c r="B2557" t="s">
        <v>1411</v>
      </c>
      <c r="C2557" t="s">
        <v>1410</v>
      </c>
      <c r="D2557" t="s">
        <v>33586</v>
      </c>
    </row>
    <row r="2558" spans="1:4" x14ac:dyDescent="0.25">
      <c r="A2558">
        <v>2244</v>
      </c>
      <c r="B2558" t="s">
        <v>1409</v>
      </c>
      <c r="C2558" t="s">
        <v>33934</v>
      </c>
      <c r="D2558" t="s">
        <v>33586</v>
      </c>
    </row>
    <row r="2559" spans="1:4" x14ac:dyDescent="0.25">
      <c r="A2559">
        <v>2243</v>
      </c>
      <c r="B2559" t="s">
        <v>1383</v>
      </c>
      <c r="C2559" t="s">
        <v>33935</v>
      </c>
      <c r="D2559" t="s">
        <v>33586</v>
      </c>
    </row>
    <row r="2560" spans="1:4" x14ac:dyDescent="0.25">
      <c r="A2560">
        <v>2242</v>
      </c>
      <c r="B2560" t="s">
        <v>1377</v>
      </c>
      <c r="C2560" t="s">
        <v>1376</v>
      </c>
      <c r="D2560" t="s">
        <v>33586</v>
      </c>
    </row>
    <row r="2561" spans="1:4" x14ac:dyDescent="0.25">
      <c r="A2561">
        <v>2241</v>
      </c>
      <c r="B2561" t="s">
        <v>1373</v>
      </c>
      <c r="C2561" t="s">
        <v>33936</v>
      </c>
      <c r="D2561" t="s">
        <v>33586</v>
      </c>
    </row>
    <row r="2562" spans="1:4" x14ac:dyDescent="0.25">
      <c r="A2562">
        <v>2240</v>
      </c>
      <c r="B2562" t="s">
        <v>33937</v>
      </c>
      <c r="C2562" t="s">
        <v>33938</v>
      </c>
      <c r="D2562" t="s">
        <v>33586</v>
      </c>
    </row>
    <row r="2563" spans="1:4" x14ac:dyDescent="0.25">
      <c r="A2563">
        <v>2239</v>
      </c>
      <c r="B2563" t="s">
        <v>15479</v>
      </c>
      <c r="C2563" t="s">
        <v>33939</v>
      </c>
      <c r="D2563" t="s">
        <v>33586</v>
      </c>
    </row>
    <row r="2564" spans="1:4" x14ac:dyDescent="0.25">
      <c r="A2564">
        <v>2238</v>
      </c>
      <c r="B2564" t="s">
        <v>1343</v>
      </c>
      <c r="C2564" t="s">
        <v>33940</v>
      </c>
      <c r="D2564" t="s">
        <v>33586</v>
      </c>
    </row>
    <row r="2565" spans="1:4" x14ac:dyDescent="0.25">
      <c r="A2565">
        <v>2237</v>
      </c>
      <c r="B2565" t="s">
        <v>1341</v>
      </c>
      <c r="C2565" t="s">
        <v>1340</v>
      </c>
      <c r="D2565" t="s">
        <v>33586</v>
      </c>
    </row>
    <row r="2566" spans="1:4" x14ac:dyDescent="0.25">
      <c r="A2566">
        <v>2236</v>
      </c>
      <c r="B2566" t="s">
        <v>33941</v>
      </c>
      <c r="C2566" t="s">
        <v>1338</v>
      </c>
      <c r="D2566" t="s">
        <v>33586</v>
      </c>
    </row>
    <row r="2567" spans="1:4" x14ac:dyDescent="0.25">
      <c r="A2567">
        <v>2235</v>
      </c>
      <c r="B2567" t="s">
        <v>1337</v>
      </c>
      <c r="C2567" t="s">
        <v>33942</v>
      </c>
      <c r="D2567" t="s">
        <v>33586</v>
      </c>
    </row>
    <row r="2568" spans="1:4" x14ac:dyDescent="0.25">
      <c r="A2568">
        <v>2234</v>
      </c>
      <c r="B2568" t="s">
        <v>1335</v>
      </c>
      <c r="C2568" t="s">
        <v>33943</v>
      </c>
      <c r="D2568" t="s">
        <v>33586</v>
      </c>
    </row>
    <row r="2569" spans="1:4" x14ac:dyDescent="0.25">
      <c r="A2569">
        <v>2233</v>
      </c>
      <c r="B2569" t="s">
        <v>1335</v>
      </c>
      <c r="C2569" t="s">
        <v>1332</v>
      </c>
      <c r="D2569" t="s">
        <v>33586</v>
      </c>
    </row>
    <row r="2570" spans="1:4" x14ac:dyDescent="0.25">
      <c r="A2570">
        <v>2232</v>
      </c>
      <c r="B2570" t="s">
        <v>1317</v>
      </c>
      <c r="C2570" t="s">
        <v>33944</v>
      </c>
      <c r="D2570" t="s">
        <v>33586</v>
      </c>
    </row>
    <row r="2571" spans="1:4" x14ac:dyDescent="0.25">
      <c r="A2571">
        <v>2231</v>
      </c>
      <c r="B2571" t="s">
        <v>1313</v>
      </c>
      <c r="C2571" t="s">
        <v>1312</v>
      </c>
      <c r="D2571" t="s">
        <v>33586</v>
      </c>
    </row>
    <row r="2572" spans="1:4" x14ac:dyDescent="0.25">
      <c r="A2572">
        <v>2230</v>
      </c>
      <c r="B2572" t="s">
        <v>1311</v>
      </c>
      <c r="C2572" t="s">
        <v>1310</v>
      </c>
      <c r="D2572" t="s">
        <v>33586</v>
      </c>
    </row>
    <row r="2573" spans="1:4" x14ac:dyDescent="0.25">
      <c r="A2573">
        <v>2229</v>
      </c>
      <c r="B2573" t="s">
        <v>1305</v>
      </c>
      <c r="C2573" t="s">
        <v>1304</v>
      </c>
      <c r="D2573" t="s">
        <v>33586</v>
      </c>
    </row>
    <row r="2574" spans="1:4" x14ac:dyDescent="0.25">
      <c r="A2574">
        <v>2228</v>
      </c>
      <c r="B2574" t="s">
        <v>1218</v>
      </c>
      <c r="C2574" t="s">
        <v>1217</v>
      </c>
      <c r="D2574" t="s">
        <v>33586</v>
      </c>
    </row>
    <row r="2575" spans="1:4" x14ac:dyDescent="0.25">
      <c r="A2575">
        <v>2225</v>
      </c>
      <c r="B2575" t="s">
        <v>1210</v>
      </c>
      <c r="C2575" t="s">
        <v>33945</v>
      </c>
      <c r="D2575" t="s">
        <v>33586</v>
      </c>
    </row>
    <row r="2576" spans="1:4" x14ac:dyDescent="0.25">
      <c r="A2576">
        <v>2224</v>
      </c>
      <c r="B2576" t="s">
        <v>1208</v>
      </c>
      <c r="C2576" t="s">
        <v>1207</v>
      </c>
      <c r="D2576" t="s">
        <v>33586</v>
      </c>
    </row>
    <row r="2577" spans="1:4" x14ac:dyDescent="0.25">
      <c r="A2577">
        <v>2223</v>
      </c>
      <c r="B2577" t="s">
        <v>3354</v>
      </c>
      <c r="C2577" t="s">
        <v>33946</v>
      </c>
      <c r="D2577" t="s">
        <v>33586</v>
      </c>
    </row>
    <row r="2578" spans="1:4" x14ac:dyDescent="0.25">
      <c r="A2578">
        <v>2222</v>
      </c>
      <c r="B2578" t="s">
        <v>4097</v>
      </c>
      <c r="C2578" t="s">
        <v>4096</v>
      </c>
      <c r="D2578" t="s">
        <v>33586</v>
      </c>
    </row>
    <row r="2579" spans="1:4" x14ac:dyDescent="0.25">
      <c r="A2579">
        <v>2221</v>
      </c>
      <c r="B2579" t="s">
        <v>1202</v>
      </c>
      <c r="C2579" t="s">
        <v>1201</v>
      </c>
      <c r="D2579" t="s">
        <v>33586</v>
      </c>
    </row>
    <row r="2580" spans="1:4" x14ac:dyDescent="0.25">
      <c r="A2580">
        <v>2220</v>
      </c>
      <c r="B2580" t="s">
        <v>4095</v>
      </c>
      <c r="C2580" t="s">
        <v>4094</v>
      </c>
      <c r="D2580" t="s">
        <v>33586</v>
      </c>
    </row>
    <row r="2581" spans="1:4" x14ac:dyDescent="0.25">
      <c r="A2581">
        <v>2219</v>
      </c>
      <c r="B2581" t="s">
        <v>1198</v>
      </c>
      <c r="C2581" t="s">
        <v>1197</v>
      </c>
      <c r="D2581" t="s">
        <v>33586</v>
      </c>
    </row>
    <row r="2582" spans="1:4" x14ac:dyDescent="0.25">
      <c r="A2582">
        <v>2218</v>
      </c>
      <c r="B2582" t="s">
        <v>1164</v>
      </c>
      <c r="C2582" t="s">
        <v>1163</v>
      </c>
      <c r="D2582" t="s">
        <v>33586</v>
      </c>
    </row>
    <row r="2583" spans="1:4" x14ac:dyDescent="0.25">
      <c r="A2583">
        <v>2217</v>
      </c>
      <c r="B2583" t="s">
        <v>1196</v>
      </c>
      <c r="C2583" t="s">
        <v>1195</v>
      </c>
      <c r="D2583" t="s">
        <v>33586</v>
      </c>
    </row>
    <row r="2584" spans="1:4" x14ac:dyDescent="0.25">
      <c r="A2584">
        <v>2216</v>
      </c>
      <c r="B2584" t="s">
        <v>1194</v>
      </c>
      <c r="C2584" t="s">
        <v>1193</v>
      </c>
      <c r="D2584" t="s">
        <v>33586</v>
      </c>
    </row>
    <row r="2585" spans="1:4" x14ac:dyDescent="0.25">
      <c r="A2585">
        <v>2215</v>
      </c>
      <c r="B2585" t="s">
        <v>1192</v>
      </c>
      <c r="C2585" t="s">
        <v>1191</v>
      </c>
      <c r="D2585" t="s">
        <v>33586</v>
      </c>
    </row>
    <row r="2586" spans="1:4" x14ac:dyDescent="0.25">
      <c r="A2586">
        <v>2214</v>
      </c>
      <c r="B2586" t="s">
        <v>1190</v>
      </c>
      <c r="C2586" t="s">
        <v>1189</v>
      </c>
      <c r="D2586" t="s">
        <v>33586</v>
      </c>
    </row>
    <row r="2587" spans="1:4" x14ac:dyDescent="0.25">
      <c r="A2587">
        <v>2213</v>
      </c>
      <c r="B2587" t="s">
        <v>4089</v>
      </c>
      <c r="C2587" t="s">
        <v>4088</v>
      </c>
      <c r="D2587" t="s">
        <v>33586</v>
      </c>
    </row>
    <row r="2588" spans="1:4" x14ac:dyDescent="0.25">
      <c r="A2588">
        <v>2212</v>
      </c>
      <c r="B2588" t="s">
        <v>4087</v>
      </c>
      <c r="C2588" t="s">
        <v>4086</v>
      </c>
      <c r="D2588" t="s">
        <v>33586</v>
      </c>
    </row>
    <row r="2589" spans="1:4" x14ac:dyDescent="0.25">
      <c r="A2589">
        <v>2211</v>
      </c>
      <c r="B2589" t="s">
        <v>1186</v>
      </c>
      <c r="C2589" t="s">
        <v>1185</v>
      </c>
      <c r="D2589" t="s">
        <v>33586</v>
      </c>
    </row>
    <row r="2590" spans="1:4" x14ac:dyDescent="0.25">
      <c r="A2590">
        <v>2210</v>
      </c>
      <c r="B2590" t="s">
        <v>4085</v>
      </c>
      <c r="C2590" t="s">
        <v>4084</v>
      </c>
      <c r="D2590" t="s">
        <v>33586</v>
      </c>
    </row>
    <row r="2591" spans="1:4" x14ac:dyDescent="0.25">
      <c r="A2591">
        <v>2209</v>
      </c>
      <c r="B2591" t="s">
        <v>1182</v>
      </c>
      <c r="C2591" t="s">
        <v>1181</v>
      </c>
      <c r="D2591" t="s">
        <v>33586</v>
      </c>
    </row>
    <row r="2592" spans="1:4" x14ac:dyDescent="0.25">
      <c r="A2592">
        <v>2208</v>
      </c>
      <c r="B2592" t="s">
        <v>598</v>
      </c>
      <c r="C2592" t="s">
        <v>597</v>
      </c>
      <c r="D2592" t="s">
        <v>33586</v>
      </c>
    </row>
    <row r="2593" spans="1:4" x14ac:dyDescent="0.25">
      <c r="A2593">
        <v>2207</v>
      </c>
      <c r="B2593" t="s">
        <v>1170</v>
      </c>
      <c r="C2593" t="s">
        <v>1169</v>
      </c>
      <c r="D2593" t="s">
        <v>33586</v>
      </c>
    </row>
    <row r="2594" spans="1:4" x14ac:dyDescent="0.25">
      <c r="A2594">
        <v>2206</v>
      </c>
      <c r="B2594" t="s">
        <v>1168</v>
      </c>
      <c r="C2594" t="s">
        <v>1167</v>
      </c>
      <c r="D2594" t="s">
        <v>33586</v>
      </c>
    </row>
    <row r="2595" spans="1:4" x14ac:dyDescent="0.25">
      <c r="A2595">
        <v>2205</v>
      </c>
      <c r="B2595" t="s">
        <v>1166</v>
      </c>
      <c r="C2595" t="s">
        <v>1165</v>
      </c>
      <c r="D2595" t="s">
        <v>33586</v>
      </c>
    </row>
    <row r="2596" spans="1:4" x14ac:dyDescent="0.25">
      <c r="A2596">
        <v>2204</v>
      </c>
      <c r="B2596" t="s">
        <v>1180</v>
      </c>
      <c r="C2596" t="s">
        <v>33947</v>
      </c>
      <c r="D2596" t="s">
        <v>33586</v>
      </c>
    </row>
    <row r="2597" spans="1:4" x14ac:dyDescent="0.25">
      <c r="A2597">
        <v>2203</v>
      </c>
      <c r="B2597" t="s">
        <v>1152</v>
      </c>
      <c r="C2597" t="s">
        <v>33948</v>
      </c>
      <c r="D2597" t="s">
        <v>33586</v>
      </c>
    </row>
    <row r="2598" spans="1:4" x14ac:dyDescent="0.25">
      <c r="A2598">
        <v>2202</v>
      </c>
      <c r="B2598" t="s">
        <v>4071</v>
      </c>
      <c r="C2598" t="s">
        <v>4070</v>
      </c>
      <c r="D2598" t="s">
        <v>33586</v>
      </c>
    </row>
    <row r="2599" spans="1:4" x14ac:dyDescent="0.25">
      <c r="A2599">
        <v>2201</v>
      </c>
      <c r="B2599" t="s">
        <v>1150</v>
      </c>
      <c r="C2599" t="s">
        <v>1149</v>
      </c>
      <c r="D2599" t="s">
        <v>33586</v>
      </c>
    </row>
    <row r="2600" spans="1:4" x14ac:dyDescent="0.25">
      <c r="A2600">
        <v>2200</v>
      </c>
      <c r="B2600" t="s">
        <v>4069</v>
      </c>
      <c r="C2600" t="s">
        <v>4068</v>
      </c>
      <c r="D2600" t="s">
        <v>33586</v>
      </c>
    </row>
    <row r="2601" spans="1:4" x14ac:dyDescent="0.25">
      <c r="A2601">
        <v>2199</v>
      </c>
      <c r="B2601" t="s">
        <v>1148</v>
      </c>
      <c r="C2601" t="s">
        <v>1147</v>
      </c>
      <c r="D2601" t="s">
        <v>33586</v>
      </c>
    </row>
    <row r="2602" spans="1:4" x14ac:dyDescent="0.25">
      <c r="A2602">
        <v>2198</v>
      </c>
      <c r="B2602" t="s">
        <v>4067</v>
      </c>
      <c r="C2602" t="s">
        <v>33949</v>
      </c>
      <c r="D2602" t="s">
        <v>33586</v>
      </c>
    </row>
    <row r="2603" spans="1:4" x14ac:dyDescent="0.25">
      <c r="A2603">
        <v>2197</v>
      </c>
      <c r="B2603" t="s">
        <v>4065</v>
      </c>
      <c r="C2603" t="s">
        <v>4064</v>
      </c>
      <c r="D2603" t="s">
        <v>33586</v>
      </c>
    </row>
    <row r="2604" spans="1:4" x14ac:dyDescent="0.25">
      <c r="A2604">
        <v>2196</v>
      </c>
      <c r="B2604" t="s">
        <v>1144</v>
      </c>
      <c r="C2604" t="s">
        <v>1143</v>
      </c>
      <c r="D2604" t="s">
        <v>33586</v>
      </c>
    </row>
    <row r="2605" spans="1:4" x14ac:dyDescent="0.25">
      <c r="A2605">
        <v>2195</v>
      </c>
      <c r="B2605" t="s">
        <v>1142</v>
      </c>
      <c r="C2605" t="s">
        <v>1141</v>
      </c>
      <c r="D2605" t="s">
        <v>33586</v>
      </c>
    </row>
    <row r="2606" spans="1:4" x14ac:dyDescent="0.25">
      <c r="A2606">
        <v>2194</v>
      </c>
      <c r="B2606" t="s">
        <v>1136</v>
      </c>
      <c r="C2606" t="s">
        <v>1135</v>
      </c>
      <c r="D2606" t="s">
        <v>33586</v>
      </c>
    </row>
    <row r="2607" spans="1:4" x14ac:dyDescent="0.25">
      <c r="A2607">
        <v>2193</v>
      </c>
      <c r="B2607" t="s">
        <v>4055</v>
      </c>
      <c r="C2607" t="s">
        <v>4054</v>
      </c>
      <c r="D2607" t="s">
        <v>33586</v>
      </c>
    </row>
    <row r="2608" spans="1:4" x14ac:dyDescent="0.25">
      <c r="A2608">
        <v>2192</v>
      </c>
      <c r="B2608" t="s">
        <v>1134</v>
      </c>
      <c r="C2608" t="s">
        <v>1133</v>
      </c>
      <c r="D2608" t="s">
        <v>33586</v>
      </c>
    </row>
    <row r="2609" spans="1:4" x14ac:dyDescent="0.25">
      <c r="A2609">
        <v>2191</v>
      </c>
      <c r="B2609" t="s">
        <v>1132</v>
      </c>
      <c r="C2609" t="s">
        <v>1131</v>
      </c>
      <c r="D2609" t="s">
        <v>33586</v>
      </c>
    </row>
    <row r="2610" spans="1:4" x14ac:dyDescent="0.25">
      <c r="A2610">
        <v>2190</v>
      </c>
      <c r="B2610" t="s">
        <v>1130</v>
      </c>
      <c r="C2610" t="s">
        <v>1129</v>
      </c>
      <c r="D2610" t="s">
        <v>33586</v>
      </c>
    </row>
    <row r="2611" spans="1:4" x14ac:dyDescent="0.25">
      <c r="A2611">
        <v>2189</v>
      </c>
      <c r="B2611" t="s">
        <v>4073</v>
      </c>
      <c r="C2611" t="s">
        <v>4072</v>
      </c>
      <c r="D2611" t="s">
        <v>33586</v>
      </c>
    </row>
    <row r="2612" spans="1:4" x14ac:dyDescent="0.25">
      <c r="A2612">
        <v>2188</v>
      </c>
      <c r="B2612" t="s">
        <v>1158</v>
      </c>
      <c r="C2612" t="s">
        <v>1157</v>
      </c>
      <c r="D2612" t="s">
        <v>33586</v>
      </c>
    </row>
    <row r="2613" spans="1:4" x14ac:dyDescent="0.25">
      <c r="A2613">
        <v>2187</v>
      </c>
      <c r="B2613" t="s">
        <v>4053</v>
      </c>
      <c r="C2613" t="s">
        <v>4052</v>
      </c>
      <c r="D2613" t="s">
        <v>33586</v>
      </c>
    </row>
    <row r="2614" spans="1:4" x14ac:dyDescent="0.25">
      <c r="A2614">
        <v>2186</v>
      </c>
      <c r="B2614" t="s">
        <v>1128</v>
      </c>
      <c r="C2614" t="s">
        <v>1127</v>
      </c>
      <c r="D2614" t="s">
        <v>33586</v>
      </c>
    </row>
    <row r="2615" spans="1:4" x14ac:dyDescent="0.25">
      <c r="A2615">
        <v>2185</v>
      </c>
      <c r="B2615" t="s">
        <v>4049</v>
      </c>
      <c r="C2615" t="s">
        <v>4048</v>
      </c>
      <c r="D2615" t="s">
        <v>33586</v>
      </c>
    </row>
    <row r="2616" spans="1:4" x14ac:dyDescent="0.25">
      <c r="A2616">
        <v>2184</v>
      </c>
      <c r="B2616" t="s">
        <v>1124</v>
      </c>
      <c r="C2616" t="s">
        <v>1123</v>
      </c>
      <c r="D2616" t="s">
        <v>33586</v>
      </c>
    </row>
    <row r="2617" spans="1:4" x14ac:dyDescent="0.25">
      <c r="A2617">
        <v>2183</v>
      </c>
      <c r="B2617" t="s">
        <v>1122</v>
      </c>
      <c r="C2617" t="s">
        <v>1121</v>
      </c>
      <c r="D2617" t="s">
        <v>33586</v>
      </c>
    </row>
    <row r="2618" spans="1:4" x14ac:dyDescent="0.25">
      <c r="A2618">
        <v>2182</v>
      </c>
      <c r="B2618" t="s">
        <v>4047</v>
      </c>
      <c r="C2618" t="s">
        <v>4046</v>
      </c>
      <c r="D2618" t="s">
        <v>33586</v>
      </c>
    </row>
    <row r="2619" spans="1:4" x14ac:dyDescent="0.25">
      <c r="A2619">
        <v>2181</v>
      </c>
      <c r="B2619" t="s">
        <v>1120</v>
      </c>
      <c r="C2619" t="s">
        <v>1119</v>
      </c>
      <c r="D2619" t="s">
        <v>33586</v>
      </c>
    </row>
    <row r="2620" spans="1:4" x14ac:dyDescent="0.25">
      <c r="A2620">
        <v>2180</v>
      </c>
      <c r="B2620" t="s">
        <v>4045</v>
      </c>
      <c r="C2620" t="s">
        <v>4044</v>
      </c>
      <c r="D2620" t="s">
        <v>33586</v>
      </c>
    </row>
    <row r="2621" spans="1:4" x14ac:dyDescent="0.25">
      <c r="A2621">
        <v>2179</v>
      </c>
      <c r="B2621" t="s">
        <v>4041</v>
      </c>
      <c r="C2621" t="s">
        <v>4040</v>
      </c>
      <c r="D2621" t="s">
        <v>33586</v>
      </c>
    </row>
    <row r="2622" spans="1:4" x14ac:dyDescent="0.25">
      <c r="A2622">
        <v>2178</v>
      </c>
      <c r="B2622" t="s">
        <v>1114</v>
      </c>
      <c r="C2622" t="s">
        <v>1113</v>
      </c>
      <c r="D2622" t="s">
        <v>33586</v>
      </c>
    </row>
    <row r="2623" spans="1:4" x14ac:dyDescent="0.25">
      <c r="A2623">
        <v>2177</v>
      </c>
      <c r="B2623" t="s">
        <v>4039</v>
      </c>
      <c r="C2623" t="s">
        <v>4038</v>
      </c>
      <c r="D2623" t="s">
        <v>33586</v>
      </c>
    </row>
    <row r="2624" spans="1:4" x14ac:dyDescent="0.25">
      <c r="A2624">
        <v>2176</v>
      </c>
      <c r="B2624" t="s">
        <v>1112</v>
      </c>
      <c r="C2624" t="s">
        <v>1111</v>
      </c>
      <c r="D2624" t="s">
        <v>33586</v>
      </c>
    </row>
    <row r="2625" spans="1:4" x14ac:dyDescent="0.25">
      <c r="A2625">
        <v>2175</v>
      </c>
      <c r="B2625" t="s">
        <v>4037</v>
      </c>
      <c r="C2625" t="s">
        <v>4036</v>
      </c>
      <c r="D2625" t="s">
        <v>33586</v>
      </c>
    </row>
    <row r="2626" spans="1:4" x14ac:dyDescent="0.25">
      <c r="A2626">
        <v>2174</v>
      </c>
      <c r="B2626" t="s">
        <v>1110</v>
      </c>
      <c r="C2626" t="s">
        <v>1109</v>
      </c>
      <c r="D2626" t="s">
        <v>33586</v>
      </c>
    </row>
    <row r="2627" spans="1:4" x14ac:dyDescent="0.25">
      <c r="A2627">
        <v>2173</v>
      </c>
      <c r="B2627" t="s">
        <v>33950</v>
      </c>
      <c r="C2627" t="s">
        <v>1107</v>
      </c>
      <c r="D2627" t="s">
        <v>33586</v>
      </c>
    </row>
    <row r="2628" spans="1:4" x14ac:dyDescent="0.25">
      <c r="A2628">
        <v>2172</v>
      </c>
      <c r="B2628" t="s">
        <v>33951</v>
      </c>
      <c r="C2628" t="s">
        <v>1103</v>
      </c>
      <c r="D2628" t="s">
        <v>33586</v>
      </c>
    </row>
    <row r="2629" spans="1:4" x14ac:dyDescent="0.25">
      <c r="A2629">
        <v>2171</v>
      </c>
      <c r="B2629" t="s">
        <v>33950</v>
      </c>
      <c r="C2629" t="s">
        <v>1101</v>
      </c>
      <c r="D2629" t="s">
        <v>33586</v>
      </c>
    </row>
    <row r="2630" spans="1:4" x14ac:dyDescent="0.25">
      <c r="A2630">
        <v>2170</v>
      </c>
      <c r="B2630" t="s">
        <v>1090</v>
      </c>
      <c r="C2630" t="s">
        <v>1089</v>
      </c>
      <c r="D2630" t="s">
        <v>33586</v>
      </c>
    </row>
    <row r="2631" spans="1:4" x14ac:dyDescent="0.25">
      <c r="A2631">
        <v>2169</v>
      </c>
      <c r="B2631" t="s">
        <v>1067</v>
      </c>
      <c r="C2631" t="s">
        <v>33952</v>
      </c>
      <c r="D2631" t="s">
        <v>33586</v>
      </c>
    </row>
    <row r="2632" spans="1:4" x14ac:dyDescent="0.25">
      <c r="A2632">
        <v>2167</v>
      </c>
      <c r="B2632" t="s">
        <v>33953</v>
      </c>
      <c r="C2632" t="s">
        <v>33954</v>
      </c>
      <c r="D2632" t="s">
        <v>33586</v>
      </c>
    </row>
    <row r="2633" spans="1:4" x14ac:dyDescent="0.25">
      <c r="A2633">
        <v>2166</v>
      </c>
      <c r="B2633" t="s">
        <v>4029</v>
      </c>
      <c r="C2633" t="s">
        <v>4028</v>
      </c>
      <c r="D2633" t="s">
        <v>33586</v>
      </c>
    </row>
    <row r="2634" spans="1:4" x14ac:dyDescent="0.25">
      <c r="A2634">
        <v>2165</v>
      </c>
      <c r="B2634" t="s">
        <v>1047</v>
      </c>
      <c r="C2634" t="s">
        <v>33955</v>
      </c>
      <c r="D2634" t="s">
        <v>33586</v>
      </c>
    </row>
    <row r="2635" spans="1:4" x14ac:dyDescent="0.25">
      <c r="A2635">
        <v>2164</v>
      </c>
      <c r="B2635" t="s">
        <v>1049</v>
      </c>
      <c r="C2635" t="s">
        <v>1048</v>
      </c>
      <c r="D2635" t="s">
        <v>33586</v>
      </c>
    </row>
    <row r="2636" spans="1:4" x14ac:dyDescent="0.25">
      <c r="A2636">
        <v>2163</v>
      </c>
      <c r="B2636" t="s">
        <v>4033</v>
      </c>
      <c r="C2636" t="s">
        <v>4032</v>
      </c>
      <c r="D2636" t="s">
        <v>33586</v>
      </c>
    </row>
    <row r="2637" spans="1:4" x14ac:dyDescent="0.25">
      <c r="A2637">
        <v>2162</v>
      </c>
      <c r="B2637" t="s">
        <v>4025</v>
      </c>
      <c r="C2637" t="s">
        <v>4024</v>
      </c>
      <c r="D2637" t="s">
        <v>33586</v>
      </c>
    </row>
    <row r="2638" spans="1:4" x14ac:dyDescent="0.25">
      <c r="A2638">
        <v>2161</v>
      </c>
      <c r="B2638" t="s">
        <v>1045</v>
      </c>
      <c r="C2638" t="s">
        <v>1044</v>
      </c>
      <c r="D2638" t="s">
        <v>33586</v>
      </c>
    </row>
    <row r="2639" spans="1:4" x14ac:dyDescent="0.25">
      <c r="A2639">
        <v>2160</v>
      </c>
      <c r="B2639" t="s">
        <v>4023</v>
      </c>
      <c r="C2639" t="s">
        <v>4022</v>
      </c>
      <c r="D2639" t="s">
        <v>33586</v>
      </c>
    </row>
    <row r="2640" spans="1:4" x14ac:dyDescent="0.25">
      <c r="A2640">
        <v>2159</v>
      </c>
      <c r="B2640" t="s">
        <v>1041</v>
      </c>
      <c r="C2640" t="s">
        <v>1040</v>
      </c>
      <c r="D2640" t="s">
        <v>33586</v>
      </c>
    </row>
    <row r="2641" spans="1:4" x14ac:dyDescent="0.25">
      <c r="A2641">
        <v>2158</v>
      </c>
      <c r="B2641" t="s">
        <v>4021</v>
      </c>
      <c r="C2641" t="s">
        <v>4020</v>
      </c>
      <c r="D2641" t="s">
        <v>33586</v>
      </c>
    </row>
    <row r="2642" spans="1:4" x14ac:dyDescent="0.25">
      <c r="A2642">
        <v>2157</v>
      </c>
      <c r="B2642" t="s">
        <v>1037</v>
      </c>
      <c r="C2642" t="s">
        <v>1036</v>
      </c>
      <c r="D2642" t="s">
        <v>33586</v>
      </c>
    </row>
    <row r="2643" spans="1:4" x14ac:dyDescent="0.25">
      <c r="A2643">
        <v>2156</v>
      </c>
      <c r="B2643" t="s">
        <v>1027</v>
      </c>
      <c r="C2643" t="s">
        <v>33956</v>
      </c>
      <c r="D2643" t="s">
        <v>33586</v>
      </c>
    </row>
    <row r="2644" spans="1:4" x14ac:dyDescent="0.25">
      <c r="A2644">
        <v>2155</v>
      </c>
      <c r="B2644" t="s">
        <v>1025</v>
      </c>
      <c r="C2644" t="s">
        <v>33957</v>
      </c>
      <c r="D2644" t="s">
        <v>33586</v>
      </c>
    </row>
    <row r="2645" spans="1:4" x14ac:dyDescent="0.25">
      <c r="A2645">
        <v>2154</v>
      </c>
      <c r="B2645" t="s">
        <v>1005</v>
      </c>
      <c r="C2645" t="s">
        <v>1004</v>
      </c>
      <c r="D2645" t="s">
        <v>33586</v>
      </c>
    </row>
    <row r="2646" spans="1:4" x14ac:dyDescent="0.25">
      <c r="A2646">
        <v>2153</v>
      </c>
      <c r="B2646" t="s">
        <v>997</v>
      </c>
      <c r="C2646" t="s">
        <v>33958</v>
      </c>
      <c r="D2646" t="s">
        <v>33586</v>
      </c>
    </row>
    <row r="2647" spans="1:4" x14ac:dyDescent="0.25">
      <c r="A2647">
        <v>2152</v>
      </c>
      <c r="B2647" t="s">
        <v>977</v>
      </c>
      <c r="C2647" t="s">
        <v>976</v>
      </c>
      <c r="D2647" t="s">
        <v>33586</v>
      </c>
    </row>
    <row r="2648" spans="1:4" x14ac:dyDescent="0.25">
      <c r="A2648">
        <v>2151</v>
      </c>
      <c r="B2648" t="s">
        <v>995</v>
      </c>
      <c r="C2648" t="s">
        <v>994</v>
      </c>
      <c r="D2648" t="s">
        <v>33586</v>
      </c>
    </row>
    <row r="2649" spans="1:4" x14ac:dyDescent="0.25">
      <c r="A2649">
        <v>2150</v>
      </c>
      <c r="B2649" t="s">
        <v>993</v>
      </c>
      <c r="C2649" t="s">
        <v>992</v>
      </c>
      <c r="D2649" t="s">
        <v>33586</v>
      </c>
    </row>
    <row r="2650" spans="1:4" x14ac:dyDescent="0.25">
      <c r="A2650">
        <v>2149</v>
      </c>
      <c r="B2650" t="s">
        <v>991</v>
      </c>
      <c r="C2650" t="s">
        <v>990</v>
      </c>
      <c r="D2650" t="s">
        <v>33586</v>
      </c>
    </row>
    <row r="2651" spans="1:4" x14ac:dyDescent="0.25">
      <c r="A2651">
        <v>2148</v>
      </c>
      <c r="B2651" t="s">
        <v>983</v>
      </c>
      <c r="C2651" t="s">
        <v>982</v>
      </c>
      <c r="D2651" t="s">
        <v>33586</v>
      </c>
    </row>
    <row r="2652" spans="1:4" x14ac:dyDescent="0.25">
      <c r="A2652">
        <v>2147</v>
      </c>
      <c r="B2652" t="s">
        <v>981</v>
      </c>
      <c r="C2652" t="s">
        <v>980</v>
      </c>
      <c r="D2652" t="s">
        <v>33586</v>
      </c>
    </row>
    <row r="2653" spans="1:4" x14ac:dyDescent="0.25">
      <c r="A2653">
        <v>2146</v>
      </c>
      <c r="B2653" t="s">
        <v>969</v>
      </c>
      <c r="C2653" t="s">
        <v>968</v>
      </c>
      <c r="D2653" t="s">
        <v>33586</v>
      </c>
    </row>
    <row r="2654" spans="1:4" x14ac:dyDescent="0.25">
      <c r="A2654">
        <v>2145</v>
      </c>
      <c r="B2654" t="s">
        <v>967</v>
      </c>
      <c r="C2654" t="s">
        <v>966</v>
      </c>
      <c r="D2654" t="s">
        <v>33586</v>
      </c>
    </row>
    <row r="2655" spans="1:4" x14ac:dyDescent="0.25">
      <c r="A2655">
        <v>2144</v>
      </c>
      <c r="B2655" t="s">
        <v>965</v>
      </c>
      <c r="C2655" t="s">
        <v>964</v>
      </c>
      <c r="D2655" t="s">
        <v>33586</v>
      </c>
    </row>
    <row r="2656" spans="1:4" x14ac:dyDescent="0.25">
      <c r="A2656">
        <v>2143</v>
      </c>
      <c r="B2656" t="s">
        <v>961</v>
      </c>
      <c r="C2656" t="s">
        <v>960</v>
      </c>
      <c r="D2656" t="s">
        <v>33586</v>
      </c>
    </row>
    <row r="2657" spans="1:4" x14ac:dyDescent="0.25">
      <c r="A2657">
        <v>2142</v>
      </c>
      <c r="B2657" t="s">
        <v>959</v>
      </c>
      <c r="C2657" t="s">
        <v>958</v>
      </c>
      <c r="D2657" t="s">
        <v>33586</v>
      </c>
    </row>
    <row r="2658" spans="1:4" x14ac:dyDescent="0.25">
      <c r="A2658">
        <v>2141</v>
      </c>
      <c r="B2658" t="s">
        <v>973</v>
      </c>
      <c r="C2658" t="s">
        <v>972</v>
      </c>
      <c r="D2658" t="s">
        <v>33586</v>
      </c>
    </row>
    <row r="2659" spans="1:4" x14ac:dyDescent="0.25">
      <c r="A2659">
        <v>2140</v>
      </c>
      <c r="B2659" t="s">
        <v>957</v>
      </c>
      <c r="C2659" t="s">
        <v>956</v>
      </c>
      <c r="D2659" t="s">
        <v>33586</v>
      </c>
    </row>
    <row r="2660" spans="1:4" x14ac:dyDescent="0.25">
      <c r="A2660">
        <v>2139</v>
      </c>
      <c r="B2660" t="s">
        <v>955</v>
      </c>
      <c r="C2660" t="s">
        <v>954</v>
      </c>
      <c r="D2660" t="s">
        <v>33586</v>
      </c>
    </row>
    <row r="2661" spans="1:4" x14ac:dyDescent="0.25">
      <c r="A2661">
        <v>2138</v>
      </c>
      <c r="B2661" t="s">
        <v>953</v>
      </c>
      <c r="C2661" t="s">
        <v>952</v>
      </c>
      <c r="D2661" t="s">
        <v>33586</v>
      </c>
    </row>
    <row r="2662" spans="1:4" x14ac:dyDescent="0.25">
      <c r="A2662">
        <v>2137</v>
      </c>
      <c r="B2662" t="s">
        <v>951</v>
      </c>
      <c r="C2662" t="s">
        <v>950</v>
      </c>
      <c r="D2662" t="s">
        <v>33586</v>
      </c>
    </row>
    <row r="2663" spans="1:4" x14ac:dyDescent="0.25">
      <c r="A2663">
        <v>2136</v>
      </c>
      <c r="B2663" t="s">
        <v>949</v>
      </c>
      <c r="C2663" t="s">
        <v>948</v>
      </c>
      <c r="D2663" t="s">
        <v>33586</v>
      </c>
    </row>
    <row r="2664" spans="1:4" x14ac:dyDescent="0.25">
      <c r="A2664">
        <v>2135</v>
      </c>
      <c r="B2664" t="s">
        <v>947</v>
      </c>
      <c r="C2664" t="s">
        <v>946</v>
      </c>
      <c r="D2664" t="s">
        <v>33586</v>
      </c>
    </row>
    <row r="2665" spans="1:4" x14ac:dyDescent="0.25">
      <c r="A2665">
        <v>2134</v>
      </c>
      <c r="B2665" t="s">
        <v>939</v>
      </c>
      <c r="C2665" t="s">
        <v>938</v>
      </c>
      <c r="D2665" t="s">
        <v>33586</v>
      </c>
    </row>
    <row r="2666" spans="1:4" x14ac:dyDescent="0.25">
      <c r="A2666">
        <v>2133</v>
      </c>
      <c r="B2666" t="s">
        <v>15536</v>
      </c>
      <c r="C2666" t="s">
        <v>33959</v>
      </c>
      <c r="D2666" t="s">
        <v>33586</v>
      </c>
    </row>
    <row r="2667" spans="1:4" x14ac:dyDescent="0.25">
      <c r="A2667">
        <v>2132</v>
      </c>
      <c r="B2667" t="s">
        <v>936</v>
      </c>
      <c r="C2667" t="s">
        <v>935</v>
      </c>
      <c r="D2667" t="s">
        <v>33586</v>
      </c>
    </row>
    <row r="2668" spans="1:4" x14ac:dyDescent="0.25">
      <c r="A2668">
        <v>2131</v>
      </c>
      <c r="B2668" t="s">
        <v>934</v>
      </c>
      <c r="C2668" t="s">
        <v>933</v>
      </c>
      <c r="D2668" t="s">
        <v>33586</v>
      </c>
    </row>
    <row r="2669" spans="1:4" x14ac:dyDescent="0.25">
      <c r="A2669">
        <v>2130</v>
      </c>
      <c r="B2669" t="s">
        <v>926</v>
      </c>
      <c r="C2669" t="s">
        <v>925</v>
      </c>
      <c r="D2669" t="s">
        <v>33586</v>
      </c>
    </row>
    <row r="2670" spans="1:4" x14ac:dyDescent="0.25">
      <c r="A2670">
        <v>2129</v>
      </c>
      <c r="B2670" t="s">
        <v>924</v>
      </c>
      <c r="C2670" t="s">
        <v>923</v>
      </c>
      <c r="D2670" t="s">
        <v>33586</v>
      </c>
    </row>
    <row r="2671" spans="1:4" x14ac:dyDescent="0.25">
      <c r="A2671">
        <v>2128</v>
      </c>
      <c r="B2671" t="s">
        <v>922</v>
      </c>
      <c r="C2671" t="s">
        <v>921</v>
      </c>
      <c r="D2671" t="s">
        <v>33586</v>
      </c>
    </row>
    <row r="2672" spans="1:4" x14ac:dyDescent="0.25">
      <c r="A2672">
        <v>2127</v>
      </c>
      <c r="B2672" t="s">
        <v>920</v>
      </c>
      <c r="C2672" t="s">
        <v>919</v>
      </c>
      <c r="D2672" t="s">
        <v>33586</v>
      </c>
    </row>
    <row r="2673" spans="1:4" x14ac:dyDescent="0.25">
      <c r="A2673">
        <v>2126</v>
      </c>
      <c r="B2673" t="s">
        <v>914</v>
      </c>
      <c r="C2673" t="s">
        <v>33960</v>
      </c>
      <c r="D2673" t="s">
        <v>33586</v>
      </c>
    </row>
    <row r="2674" spans="1:4" x14ac:dyDescent="0.25">
      <c r="A2674">
        <v>2125</v>
      </c>
      <c r="B2674" t="s">
        <v>904</v>
      </c>
      <c r="C2674" t="s">
        <v>33961</v>
      </c>
      <c r="D2674" t="s">
        <v>33586</v>
      </c>
    </row>
    <row r="2675" spans="1:4" x14ac:dyDescent="0.25">
      <c r="A2675">
        <v>2124</v>
      </c>
      <c r="B2675" t="s">
        <v>904</v>
      </c>
      <c r="C2675" t="s">
        <v>33962</v>
      </c>
      <c r="D2675" t="s">
        <v>33586</v>
      </c>
    </row>
    <row r="2676" spans="1:4" x14ac:dyDescent="0.25">
      <c r="A2676">
        <v>2123</v>
      </c>
      <c r="B2676" t="s">
        <v>33963</v>
      </c>
      <c r="C2676" t="s">
        <v>909</v>
      </c>
      <c r="D2676" t="s">
        <v>33586</v>
      </c>
    </row>
    <row r="2677" spans="1:4" x14ac:dyDescent="0.25">
      <c r="A2677">
        <v>2122</v>
      </c>
      <c r="B2677" t="s">
        <v>33963</v>
      </c>
      <c r="C2677" t="s">
        <v>33964</v>
      </c>
      <c r="D2677" t="s">
        <v>33586</v>
      </c>
    </row>
    <row r="2678" spans="1:4" x14ac:dyDescent="0.25">
      <c r="A2678">
        <v>2121</v>
      </c>
      <c r="B2678" t="s">
        <v>33963</v>
      </c>
      <c r="C2678" t="s">
        <v>905</v>
      </c>
      <c r="D2678" t="s">
        <v>33586</v>
      </c>
    </row>
    <row r="2679" spans="1:4" x14ac:dyDescent="0.25">
      <c r="A2679">
        <v>2120</v>
      </c>
      <c r="B2679" t="s">
        <v>894</v>
      </c>
      <c r="C2679" t="s">
        <v>33965</v>
      </c>
      <c r="D2679" t="s">
        <v>33586</v>
      </c>
    </row>
    <row r="2680" spans="1:4" x14ac:dyDescent="0.25">
      <c r="A2680">
        <v>2119</v>
      </c>
      <c r="B2680" t="s">
        <v>896</v>
      </c>
      <c r="C2680" t="s">
        <v>33966</v>
      </c>
      <c r="D2680" t="s">
        <v>33586</v>
      </c>
    </row>
    <row r="2681" spans="1:4" x14ac:dyDescent="0.25">
      <c r="A2681">
        <v>2118</v>
      </c>
      <c r="B2681" t="s">
        <v>896</v>
      </c>
      <c r="C2681" t="s">
        <v>889</v>
      </c>
      <c r="D2681" t="s">
        <v>33586</v>
      </c>
    </row>
    <row r="2682" spans="1:4" x14ac:dyDescent="0.25">
      <c r="A2682">
        <v>2117</v>
      </c>
      <c r="B2682" t="s">
        <v>886</v>
      </c>
      <c r="C2682" t="s">
        <v>33967</v>
      </c>
      <c r="D2682" t="s">
        <v>33586</v>
      </c>
    </row>
    <row r="2683" spans="1:4" x14ac:dyDescent="0.25">
      <c r="A2683">
        <v>2116</v>
      </c>
      <c r="B2683" t="s">
        <v>886</v>
      </c>
      <c r="C2683" t="s">
        <v>885</v>
      </c>
      <c r="D2683" t="s">
        <v>33586</v>
      </c>
    </row>
    <row r="2684" spans="1:4" x14ac:dyDescent="0.25">
      <c r="A2684">
        <v>2115</v>
      </c>
      <c r="B2684" t="s">
        <v>33968</v>
      </c>
      <c r="C2684" t="s">
        <v>33969</v>
      </c>
      <c r="D2684" t="s">
        <v>33586</v>
      </c>
    </row>
    <row r="2685" spans="1:4" x14ac:dyDescent="0.25">
      <c r="A2685">
        <v>2114</v>
      </c>
      <c r="B2685" t="s">
        <v>33968</v>
      </c>
      <c r="C2685" t="s">
        <v>33970</v>
      </c>
      <c r="D2685" t="s">
        <v>33586</v>
      </c>
    </row>
    <row r="2686" spans="1:4" x14ac:dyDescent="0.25">
      <c r="A2686">
        <v>2113</v>
      </c>
      <c r="B2686" t="s">
        <v>878</v>
      </c>
      <c r="C2686" t="s">
        <v>33971</v>
      </c>
      <c r="D2686" t="s">
        <v>33586</v>
      </c>
    </row>
    <row r="2687" spans="1:4" x14ac:dyDescent="0.25">
      <c r="A2687">
        <v>2112</v>
      </c>
      <c r="B2687" t="s">
        <v>876</v>
      </c>
      <c r="C2687" t="s">
        <v>33972</v>
      </c>
      <c r="D2687" t="s">
        <v>33586</v>
      </c>
    </row>
    <row r="2688" spans="1:4" x14ac:dyDescent="0.25">
      <c r="A2688">
        <v>2111</v>
      </c>
      <c r="B2688" t="s">
        <v>878</v>
      </c>
      <c r="C2688" t="s">
        <v>871</v>
      </c>
      <c r="D2688" t="s">
        <v>33586</v>
      </c>
    </row>
    <row r="2689" spans="1:4" x14ac:dyDescent="0.25">
      <c r="A2689">
        <v>2110</v>
      </c>
      <c r="B2689" t="s">
        <v>33973</v>
      </c>
      <c r="C2689" t="s">
        <v>33974</v>
      </c>
      <c r="D2689" t="s">
        <v>33586</v>
      </c>
    </row>
    <row r="2690" spans="1:4" x14ac:dyDescent="0.25">
      <c r="A2690">
        <v>2109</v>
      </c>
      <c r="B2690" t="s">
        <v>845</v>
      </c>
      <c r="C2690" t="s">
        <v>844</v>
      </c>
      <c r="D2690" t="s">
        <v>33586</v>
      </c>
    </row>
    <row r="2691" spans="1:4" x14ac:dyDescent="0.25">
      <c r="A2691">
        <v>2108</v>
      </c>
      <c r="B2691" t="s">
        <v>15535</v>
      </c>
      <c r="C2691" t="s">
        <v>33975</v>
      </c>
      <c r="D2691" t="s">
        <v>33586</v>
      </c>
    </row>
    <row r="2692" spans="1:4" x14ac:dyDescent="0.25">
      <c r="A2692">
        <v>2107</v>
      </c>
      <c r="B2692" t="s">
        <v>15535</v>
      </c>
      <c r="C2692" t="s">
        <v>33976</v>
      </c>
      <c r="D2692" t="s">
        <v>33586</v>
      </c>
    </row>
    <row r="2693" spans="1:4" x14ac:dyDescent="0.25">
      <c r="A2693">
        <v>2106</v>
      </c>
      <c r="B2693" t="s">
        <v>15535</v>
      </c>
      <c r="C2693" t="s">
        <v>33977</v>
      </c>
      <c r="D2693" t="s">
        <v>33586</v>
      </c>
    </row>
    <row r="2694" spans="1:4" x14ac:dyDescent="0.25">
      <c r="A2694">
        <v>2105</v>
      </c>
      <c r="B2694" t="s">
        <v>820</v>
      </c>
      <c r="C2694" t="s">
        <v>33978</v>
      </c>
      <c r="D2694" t="s">
        <v>33586</v>
      </c>
    </row>
    <row r="2695" spans="1:4" x14ac:dyDescent="0.25">
      <c r="A2695">
        <v>2104</v>
      </c>
      <c r="B2695" t="s">
        <v>33979</v>
      </c>
      <c r="C2695" t="s">
        <v>33980</v>
      </c>
      <c r="D2695" t="s">
        <v>33586</v>
      </c>
    </row>
    <row r="2696" spans="1:4" x14ac:dyDescent="0.25">
      <c r="A2696">
        <v>2103</v>
      </c>
      <c r="B2696" t="s">
        <v>33981</v>
      </c>
      <c r="C2696" t="s">
        <v>33982</v>
      </c>
      <c r="D2696" t="s">
        <v>33586</v>
      </c>
    </row>
    <row r="2697" spans="1:4" x14ac:dyDescent="0.25">
      <c r="A2697">
        <v>2102</v>
      </c>
      <c r="B2697" t="s">
        <v>806</v>
      </c>
      <c r="C2697" t="s">
        <v>805</v>
      </c>
      <c r="D2697" t="s">
        <v>33586</v>
      </c>
    </row>
    <row r="2698" spans="1:4" x14ac:dyDescent="0.25">
      <c r="A2698">
        <v>2101</v>
      </c>
      <c r="B2698" t="s">
        <v>802</v>
      </c>
      <c r="C2698" t="s">
        <v>801</v>
      </c>
      <c r="D2698" t="s">
        <v>33586</v>
      </c>
    </row>
    <row r="2699" spans="1:4" x14ac:dyDescent="0.25">
      <c r="A2699">
        <v>2100</v>
      </c>
      <c r="B2699" t="s">
        <v>800</v>
      </c>
      <c r="C2699" t="s">
        <v>799</v>
      </c>
      <c r="D2699" t="s">
        <v>33586</v>
      </c>
    </row>
    <row r="2700" spans="1:4" x14ac:dyDescent="0.25">
      <c r="A2700">
        <v>2099</v>
      </c>
      <c r="B2700" t="s">
        <v>798</v>
      </c>
      <c r="C2700" t="s">
        <v>797</v>
      </c>
      <c r="D2700" t="s">
        <v>33586</v>
      </c>
    </row>
    <row r="2701" spans="1:4" x14ac:dyDescent="0.25">
      <c r="A2701">
        <v>2098</v>
      </c>
      <c r="B2701" t="s">
        <v>796</v>
      </c>
      <c r="C2701" t="s">
        <v>33983</v>
      </c>
      <c r="D2701" t="s">
        <v>33586</v>
      </c>
    </row>
    <row r="2702" spans="1:4" x14ac:dyDescent="0.25">
      <c r="A2702">
        <v>2097</v>
      </c>
      <c r="B2702" t="s">
        <v>794</v>
      </c>
      <c r="C2702" t="s">
        <v>793</v>
      </c>
      <c r="D2702" t="s">
        <v>33586</v>
      </c>
    </row>
    <row r="2703" spans="1:4" x14ac:dyDescent="0.25">
      <c r="A2703">
        <v>2096</v>
      </c>
      <c r="B2703" t="s">
        <v>790</v>
      </c>
      <c r="C2703" t="s">
        <v>789</v>
      </c>
      <c r="D2703" t="s">
        <v>33586</v>
      </c>
    </row>
    <row r="2704" spans="1:4" x14ac:dyDescent="0.25">
      <c r="A2704">
        <v>2095</v>
      </c>
      <c r="B2704" t="s">
        <v>788</v>
      </c>
      <c r="C2704" t="s">
        <v>787</v>
      </c>
      <c r="D2704" t="s">
        <v>33586</v>
      </c>
    </row>
    <row r="2705" spans="1:4" x14ac:dyDescent="0.25">
      <c r="A2705">
        <v>2094</v>
      </c>
      <c r="B2705" t="s">
        <v>786</v>
      </c>
      <c r="C2705" t="s">
        <v>33984</v>
      </c>
      <c r="D2705" t="s">
        <v>33586</v>
      </c>
    </row>
    <row r="2706" spans="1:4" x14ac:dyDescent="0.25">
      <c r="A2706">
        <v>2093</v>
      </c>
      <c r="B2706" t="s">
        <v>33985</v>
      </c>
      <c r="C2706" t="s">
        <v>783</v>
      </c>
      <c r="D2706" t="s">
        <v>33586</v>
      </c>
    </row>
    <row r="2707" spans="1:4" x14ac:dyDescent="0.25">
      <c r="A2707">
        <v>2092</v>
      </c>
      <c r="B2707" t="s">
        <v>33986</v>
      </c>
      <c r="C2707" t="s">
        <v>33987</v>
      </c>
      <c r="D2707" t="s">
        <v>33586</v>
      </c>
    </row>
    <row r="2708" spans="1:4" x14ac:dyDescent="0.25">
      <c r="A2708">
        <v>2091</v>
      </c>
      <c r="B2708" t="s">
        <v>766</v>
      </c>
      <c r="C2708" t="s">
        <v>33988</v>
      </c>
      <c r="D2708" t="s">
        <v>33586</v>
      </c>
    </row>
    <row r="2709" spans="1:4" x14ac:dyDescent="0.25">
      <c r="A2709">
        <v>2090</v>
      </c>
      <c r="B2709" t="s">
        <v>766</v>
      </c>
      <c r="C2709" t="s">
        <v>33989</v>
      </c>
      <c r="D2709" t="s">
        <v>33586</v>
      </c>
    </row>
    <row r="2710" spans="1:4" x14ac:dyDescent="0.25">
      <c r="A2710">
        <v>2089</v>
      </c>
      <c r="B2710" t="s">
        <v>33990</v>
      </c>
      <c r="C2710" t="s">
        <v>33991</v>
      </c>
      <c r="D2710" t="s">
        <v>33586</v>
      </c>
    </row>
    <row r="2711" spans="1:4" x14ac:dyDescent="0.25">
      <c r="A2711">
        <v>2088</v>
      </c>
      <c r="B2711" t="s">
        <v>766</v>
      </c>
      <c r="C2711" t="s">
        <v>33992</v>
      </c>
      <c r="D2711" t="s">
        <v>33586</v>
      </c>
    </row>
    <row r="2712" spans="1:4" x14ac:dyDescent="0.25">
      <c r="A2712">
        <v>2087</v>
      </c>
      <c r="B2712" t="s">
        <v>33990</v>
      </c>
      <c r="C2712" t="s">
        <v>33993</v>
      </c>
      <c r="D2712" t="s">
        <v>33586</v>
      </c>
    </row>
    <row r="2713" spans="1:4" x14ac:dyDescent="0.25">
      <c r="A2713">
        <v>2086</v>
      </c>
      <c r="B2713" t="s">
        <v>756</v>
      </c>
      <c r="C2713" t="s">
        <v>755</v>
      </c>
      <c r="D2713" t="s">
        <v>33586</v>
      </c>
    </row>
    <row r="2714" spans="1:4" x14ac:dyDescent="0.25">
      <c r="A2714">
        <v>2085</v>
      </c>
      <c r="B2714" t="s">
        <v>3999</v>
      </c>
      <c r="C2714" t="s">
        <v>3998</v>
      </c>
      <c r="D2714" t="s">
        <v>33586</v>
      </c>
    </row>
    <row r="2715" spans="1:4" x14ac:dyDescent="0.25">
      <c r="A2715">
        <v>2084</v>
      </c>
      <c r="B2715" t="s">
        <v>4019</v>
      </c>
      <c r="C2715" t="s">
        <v>4018</v>
      </c>
      <c r="D2715" t="s">
        <v>33586</v>
      </c>
    </row>
    <row r="2716" spans="1:4" x14ac:dyDescent="0.25">
      <c r="A2716">
        <v>2083</v>
      </c>
      <c r="B2716" t="s">
        <v>4017</v>
      </c>
      <c r="C2716" t="s">
        <v>4016</v>
      </c>
      <c r="D2716" t="s">
        <v>33586</v>
      </c>
    </row>
    <row r="2717" spans="1:4" x14ac:dyDescent="0.25">
      <c r="A2717">
        <v>2082</v>
      </c>
      <c r="B2717" t="s">
        <v>4015</v>
      </c>
      <c r="C2717" t="s">
        <v>4014</v>
      </c>
      <c r="D2717" t="s">
        <v>33586</v>
      </c>
    </row>
    <row r="2718" spans="1:4" x14ac:dyDescent="0.25">
      <c r="A2718">
        <v>2081</v>
      </c>
      <c r="B2718" t="s">
        <v>4013</v>
      </c>
      <c r="C2718" t="s">
        <v>4012</v>
      </c>
      <c r="D2718" t="s">
        <v>33586</v>
      </c>
    </row>
    <row r="2719" spans="1:4" x14ac:dyDescent="0.25">
      <c r="A2719">
        <v>2080</v>
      </c>
      <c r="B2719" t="s">
        <v>4009</v>
      </c>
      <c r="C2719" t="s">
        <v>4008</v>
      </c>
      <c r="D2719" t="s">
        <v>33586</v>
      </c>
    </row>
    <row r="2720" spans="1:4" x14ac:dyDescent="0.25">
      <c r="A2720">
        <v>2079</v>
      </c>
      <c r="B2720" t="s">
        <v>742</v>
      </c>
      <c r="C2720" t="s">
        <v>741</v>
      </c>
      <c r="D2720" t="s">
        <v>33586</v>
      </c>
    </row>
    <row r="2721" spans="1:4" x14ac:dyDescent="0.25">
      <c r="A2721">
        <v>2078</v>
      </c>
      <c r="B2721" t="s">
        <v>4007</v>
      </c>
      <c r="C2721" t="s">
        <v>4006</v>
      </c>
      <c r="D2721" t="s">
        <v>33586</v>
      </c>
    </row>
    <row r="2722" spans="1:4" x14ac:dyDescent="0.25">
      <c r="A2722">
        <v>2077</v>
      </c>
      <c r="B2722" t="s">
        <v>4001</v>
      </c>
      <c r="C2722" t="s">
        <v>4000</v>
      </c>
      <c r="D2722" t="s">
        <v>33586</v>
      </c>
    </row>
    <row r="2723" spans="1:4" x14ac:dyDescent="0.25">
      <c r="A2723">
        <v>2076</v>
      </c>
      <c r="B2723" t="s">
        <v>746</v>
      </c>
      <c r="C2723" t="s">
        <v>745</v>
      </c>
      <c r="D2723" t="s">
        <v>33586</v>
      </c>
    </row>
    <row r="2724" spans="1:4" x14ac:dyDescent="0.25">
      <c r="A2724">
        <v>2075</v>
      </c>
      <c r="B2724" t="s">
        <v>3994</v>
      </c>
      <c r="C2724" t="s">
        <v>3993</v>
      </c>
      <c r="D2724" t="s">
        <v>33586</v>
      </c>
    </row>
    <row r="2725" spans="1:4" x14ac:dyDescent="0.25">
      <c r="A2725">
        <v>2074</v>
      </c>
      <c r="B2725" t="s">
        <v>736</v>
      </c>
      <c r="C2725" t="s">
        <v>735</v>
      </c>
      <c r="D2725" t="s">
        <v>33586</v>
      </c>
    </row>
    <row r="2726" spans="1:4" x14ac:dyDescent="0.25">
      <c r="A2726">
        <v>2073</v>
      </c>
      <c r="B2726" t="s">
        <v>734</v>
      </c>
      <c r="C2726" t="s">
        <v>733</v>
      </c>
      <c r="D2726" t="s">
        <v>33586</v>
      </c>
    </row>
    <row r="2727" spans="1:4" x14ac:dyDescent="0.25">
      <c r="A2727">
        <v>2072</v>
      </c>
      <c r="B2727" t="s">
        <v>33994</v>
      </c>
      <c r="C2727" t="s">
        <v>731</v>
      </c>
      <c r="D2727" t="s">
        <v>33586</v>
      </c>
    </row>
    <row r="2728" spans="1:4" x14ac:dyDescent="0.25">
      <c r="A2728">
        <v>2071</v>
      </c>
      <c r="B2728" t="s">
        <v>3992</v>
      </c>
      <c r="C2728" t="s">
        <v>33995</v>
      </c>
      <c r="D2728" t="s">
        <v>33586</v>
      </c>
    </row>
    <row r="2729" spans="1:4" x14ac:dyDescent="0.25">
      <c r="A2729">
        <v>2070</v>
      </c>
      <c r="B2729" t="s">
        <v>3990</v>
      </c>
      <c r="C2729" t="s">
        <v>33996</v>
      </c>
      <c r="D2729" t="s">
        <v>33586</v>
      </c>
    </row>
    <row r="2730" spans="1:4" x14ac:dyDescent="0.25">
      <c r="A2730">
        <v>2069</v>
      </c>
      <c r="B2730" t="s">
        <v>3988</v>
      </c>
      <c r="C2730" t="s">
        <v>3987</v>
      </c>
      <c r="D2730" t="s">
        <v>33586</v>
      </c>
    </row>
    <row r="2731" spans="1:4" x14ac:dyDescent="0.25">
      <c r="A2731">
        <v>2068</v>
      </c>
      <c r="B2731" t="s">
        <v>730</v>
      </c>
      <c r="C2731" t="s">
        <v>729</v>
      </c>
      <c r="D2731" t="s">
        <v>33586</v>
      </c>
    </row>
    <row r="2732" spans="1:4" x14ac:dyDescent="0.25">
      <c r="A2732">
        <v>2067</v>
      </c>
      <c r="B2732" t="s">
        <v>592</v>
      </c>
      <c r="C2732" t="s">
        <v>591</v>
      </c>
      <c r="D2732" t="s">
        <v>33586</v>
      </c>
    </row>
    <row r="2733" spans="1:4" x14ac:dyDescent="0.25">
      <c r="A2733">
        <v>2066</v>
      </c>
      <c r="B2733" t="s">
        <v>726</v>
      </c>
      <c r="C2733" t="s">
        <v>725</v>
      </c>
      <c r="D2733" t="s">
        <v>33586</v>
      </c>
    </row>
    <row r="2734" spans="1:4" x14ac:dyDescent="0.25">
      <c r="A2734">
        <v>2065</v>
      </c>
      <c r="B2734" t="s">
        <v>724</v>
      </c>
      <c r="C2734" t="s">
        <v>723</v>
      </c>
      <c r="D2734" t="s">
        <v>33586</v>
      </c>
    </row>
    <row r="2735" spans="1:4" x14ac:dyDescent="0.25">
      <c r="A2735">
        <v>2064</v>
      </c>
      <c r="B2735" t="s">
        <v>722</v>
      </c>
      <c r="C2735" t="s">
        <v>721</v>
      </c>
      <c r="D2735" t="s">
        <v>33586</v>
      </c>
    </row>
    <row r="2736" spans="1:4" x14ac:dyDescent="0.25">
      <c r="A2736">
        <v>2063</v>
      </c>
      <c r="B2736" t="s">
        <v>3986</v>
      </c>
      <c r="C2736" t="s">
        <v>3985</v>
      </c>
      <c r="D2736" t="s">
        <v>33586</v>
      </c>
    </row>
    <row r="2737" spans="1:4" x14ac:dyDescent="0.25">
      <c r="A2737">
        <v>2062</v>
      </c>
      <c r="B2737" t="s">
        <v>720</v>
      </c>
      <c r="C2737" t="s">
        <v>719</v>
      </c>
      <c r="D2737" t="s">
        <v>33586</v>
      </c>
    </row>
    <row r="2738" spans="1:4" x14ac:dyDescent="0.25">
      <c r="A2738">
        <v>2061</v>
      </c>
      <c r="B2738" t="s">
        <v>718</v>
      </c>
      <c r="C2738" t="s">
        <v>717</v>
      </c>
      <c r="D2738" t="s">
        <v>33586</v>
      </c>
    </row>
    <row r="2739" spans="1:4" x14ac:dyDescent="0.25">
      <c r="A2739">
        <v>2060</v>
      </c>
      <c r="B2739" t="s">
        <v>3984</v>
      </c>
      <c r="C2739" t="s">
        <v>3983</v>
      </c>
      <c r="D2739" t="s">
        <v>33586</v>
      </c>
    </row>
    <row r="2740" spans="1:4" x14ac:dyDescent="0.25">
      <c r="A2740">
        <v>2059</v>
      </c>
      <c r="B2740" t="s">
        <v>716</v>
      </c>
      <c r="C2740" t="s">
        <v>715</v>
      </c>
      <c r="D2740" t="s">
        <v>33586</v>
      </c>
    </row>
    <row r="2741" spans="1:4" x14ac:dyDescent="0.25">
      <c r="A2741">
        <v>2058</v>
      </c>
      <c r="B2741" t="s">
        <v>3982</v>
      </c>
      <c r="C2741" t="s">
        <v>3981</v>
      </c>
      <c r="D2741" t="s">
        <v>33586</v>
      </c>
    </row>
    <row r="2742" spans="1:4" x14ac:dyDescent="0.25">
      <c r="A2742">
        <v>2057</v>
      </c>
      <c r="B2742" t="s">
        <v>3980</v>
      </c>
      <c r="C2742" t="s">
        <v>3979</v>
      </c>
      <c r="D2742" t="s">
        <v>33586</v>
      </c>
    </row>
    <row r="2743" spans="1:4" x14ac:dyDescent="0.25">
      <c r="A2743">
        <v>2056</v>
      </c>
      <c r="B2743" t="s">
        <v>704</v>
      </c>
      <c r="C2743" t="s">
        <v>703</v>
      </c>
      <c r="D2743" t="s">
        <v>33586</v>
      </c>
    </row>
    <row r="2744" spans="1:4" x14ac:dyDescent="0.25">
      <c r="A2744">
        <v>2055</v>
      </c>
      <c r="B2744" t="s">
        <v>3976</v>
      </c>
      <c r="C2744" t="s">
        <v>3975</v>
      </c>
      <c r="D2744" t="s">
        <v>33586</v>
      </c>
    </row>
    <row r="2745" spans="1:4" x14ac:dyDescent="0.25">
      <c r="A2745">
        <v>2054</v>
      </c>
      <c r="B2745" t="s">
        <v>688</v>
      </c>
      <c r="C2745" t="s">
        <v>687</v>
      </c>
      <c r="D2745" t="s">
        <v>33586</v>
      </c>
    </row>
    <row r="2746" spans="1:4" x14ac:dyDescent="0.25">
      <c r="A2746">
        <v>2053</v>
      </c>
      <c r="B2746" t="s">
        <v>700</v>
      </c>
      <c r="C2746" t="s">
        <v>699</v>
      </c>
      <c r="D2746" t="s">
        <v>33586</v>
      </c>
    </row>
    <row r="2747" spans="1:4" x14ac:dyDescent="0.25">
      <c r="A2747">
        <v>2052</v>
      </c>
      <c r="B2747" t="s">
        <v>33997</v>
      </c>
      <c r="C2747" t="s">
        <v>33998</v>
      </c>
      <c r="D2747" t="s">
        <v>33586</v>
      </c>
    </row>
    <row r="2748" spans="1:4" x14ac:dyDescent="0.25">
      <c r="A2748">
        <v>2051</v>
      </c>
      <c r="B2748" t="s">
        <v>647</v>
      </c>
      <c r="C2748" t="s">
        <v>33999</v>
      </c>
      <c r="D2748" t="s">
        <v>33586</v>
      </c>
    </row>
    <row r="2749" spans="1:4" x14ac:dyDescent="0.25">
      <c r="A2749">
        <v>2050</v>
      </c>
      <c r="B2749" t="s">
        <v>33997</v>
      </c>
      <c r="C2749" t="s">
        <v>34000</v>
      </c>
      <c r="D2749" t="s">
        <v>33586</v>
      </c>
    </row>
    <row r="2750" spans="1:4" x14ac:dyDescent="0.25">
      <c r="A2750">
        <v>2049</v>
      </c>
      <c r="B2750" t="s">
        <v>34001</v>
      </c>
      <c r="C2750" t="s">
        <v>34002</v>
      </c>
      <c r="D2750" t="s">
        <v>33586</v>
      </c>
    </row>
    <row r="2751" spans="1:4" x14ac:dyDescent="0.25">
      <c r="A2751">
        <v>2048</v>
      </c>
      <c r="B2751" t="s">
        <v>34003</v>
      </c>
      <c r="C2751" t="s">
        <v>606</v>
      </c>
      <c r="D2751" t="s">
        <v>33586</v>
      </c>
    </row>
    <row r="2752" spans="1:4" x14ac:dyDescent="0.25">
      <c r="A2752">
        <v>2047</v>
      </c>
      <c r="B2752" t="s">
        <v>34004</v>
      </c>
      <c r="C2752" t="s">
        <v>34005</v>
      </c>
      <c r="D2752" t="s">
        <v>33586</v>
      </c>
    </row>
    <row r="2753" spans="1:4" x14ac:dyDescent="0.25">
      <c r="A2753">
        <v>2046</v>
      </c>
      <c r="B2753" t="s">
        <v>588</v>
      </c>
      <c r="C2753" t="s">
        <v>34006</v>
      </c>
      <c r="D2753" t="s">
        <v>33586</v>
      </c>
    </row>
    <row r="2754" spans="1:4" x14ac:dyDescent="0.25">
      <c r="A2754">
        <v>2045</v>
      </c>
      <c r="B2754" t="s">
        <v>552</v>
      </c>
      <c r="C2754" t="s">
        <v>551</v>
      </c>
      <c r="D2754" t="s">
        <v>33586</v>
      </c>
    </row>
    <row r="2755" spans="1:4" x14ac:dyDescent="0.25">
      <c r="A2755">
        <v>2044</v>
      </c>
      <c r="B2755" t="s">
        <v>584</v>
      </c>
      <c r="C2755" t="s">
        <v>583</v>
      </c>
      <c r="D2755" t="s">
        <v>33586</v>
      </c>
    </row>
    <row r="2756" spans="1:4" x14ac:dyDescent="0.25">
      <c r="A2756">
        <v>2043</v>
      </c>
      <c r="B2756" t="s">
        <v>582</v>
      </c>
      <c r="C2756" t="s">
        <v>581</v>
      </c>
      <c r="D2756" t="s">
        <v>33586</v>
      </c>
    </row>
    <row r="2757" spans="1:4" x14ac:dyDescent="0.25">
      <c r="A2757">
        <v>2042</v>
      </c>
      <c r="B2757" t="s">
        <v>576</v>
      </c>
      <c r="C2757" t="s">
        <v>575</v>
      </c>
      <c r="D2757" t="s">
        <v>33586</v>
      </c>
    </row>
    <row r="2758" spans="1:4" x14ac:dyDescent="0.25">
      <c r="A2758">
        <v>2041</v>
      </c>
      <c r="B2758" t="s">
        <v>574</v>
      </c>
      <c r="C2758" t="s">
        <v>573</v>
      </c>
      <c r="D2758" t="s">
        <v>33586</v>
      </c>
    </row>
    <row r="2759" spans="1:4" x14ac:dyDescent="0.25">
      <c r="A2759">
        <v>2040</v>
      </c>
      <c r="B2759" t="s">
        <v>570</v>
      </c>
      <c r="C2759" t="s">
        <v>569</v>
      </c>
      <c r="D2759" t="s">
        <v>33586</v>
      </c>
    </row>
    <row r="2760" spans="1:4" x14ac:dyDescent="0.25">
      <c r="A2760">
        <v>2039</v>
      </c>
      <c r="B2760" t="s">
        <v>568</v>
      </c>
      <c r="C2760" t="s">
        <v>567</v>
      </c>
      <c r="D2760" t="s">
        <v>33586</v>
      </c>
    </row>
    <row r="2761" spans="1:4" x14ac:dyDescent="0.25">
      <c r="A2761">
        <v>2038</v>
      </c>
      <c r="B2761" t="s">
        <v>566</v>
      </c>
      <c r="C2761" t="s">
        <v>565</v>
      </c>
      <c r="D2761" t="s">
        <v>33586</v>
      </c>
    </row>
    <row r="2762" spans="1:4" x14ac:dyDescent="0.25">
      <c r="A2762">
        <v>2037</v>
      </c>
      <c r="B2762" t="s">
        <v>562</v>
      </c>
      <c r="C2762" t="s">
        <v>561</v>
      </c>
      <c r="D2762" t="s">
        <v>33586</v>
      </c>
    </row>
    <row r="2763" spans="1:4" x14ac:dyDescent="0.25">
      <c r="A2763">
        <v>2036</v>
      </c>
      <c r="B2763" t="s">
        <v>560</v>
      </c>
      <c r="C2763" t="s">
        <v>559</v>
      </c>
      <c r="D2763" t="s">
        <v>33586</v>
      </c>
    </row>
    <row r="2764" spans="1:4" x14ac:dyDescent="0.25">
      <c r="A2764">
        <v>2035</v>
      </c>
      <c r="B2764" t="s">
        <v>554</v>
      </c>
      <c r="C2764" t="s">
        <v>553</v>
      </c>
      <c r="D2764" t="s">
        <v>33586</v>
      </c>
    </row>
    <row r="2765" spans="1:4" x14ac:dyDescent="0.25">
      <c r="A2765">
        <v>2034</v>
      </c>
      <c r="B2765" t="s">
        <v>550</v>
      </c>
      <c r="C2765" t="s">
        <v>549</v>
      </c>
      <c r="D2765" t="s">
        <v>33586</v>
      </c>
    </row>
    <row r="2766" spans="1:4" x14ac:dyDescent="0.25">
      <c r="A2766">
        <v>2033</v>
      </c>
      <c r="B2766" t="s">
        <v>514</v>
      </c>
      <c r="C2766" t="s">
        <v>513</v>
      </c>
      <c r="D2766" t="s">
        <v>33586</v>
      </c>
    </row>
    <row r="2767" spans="1:4" x14ac:dyDescent="0.25">
      <c r="A2767">
        <v>2032</v>
      </c>
      <c r="B2767" t="s">
        <v>546</v>
      </c>
      <c r="C2767" t="s">
        <v>545</v>
      </c>
      <c r="D2767" t="s">
        <v>33586</v>
      </c>
    </row>
    <row r="2768" spans="1:4" x14ac:dyDescent="0.25">
      <c r="A2768">
        <v>2031</v>
      </c>
      <c r="B2768" t="s">
        <v>544</v>
      </c>
      <c r="C2768" t="s">
        <v>543</v>
      </c>
      <c r="D2768" t="s">
        <v>33586</v>
      </c>
    </row>
    <row r="2769" spans="1:4" x14ac:dyDescent="0.25">
      <c r="A2769">
        <v>2030</v>
      </c>
      <c r="B2769" t="s">
        <v>542</v>
      </c>
      <c r="C2769" t="s">
        <v>541</v>
      </c>
      <c r="D2769" t="s">
        <v>33586</v>
      </c>
    </row>
    <row r="2770" spans="1:4" x14ac:dyDescent="0.25">
      <c r="A2770">
        <v>2029</v>
      </c>
      <c r="B2770" t="s">
        <v>540</v>
      </c>
      <c r="C2770" t="s">
        <v>539</v>
      </c>
      <c r="D2770" t="s">
        <v>33586</v>
      </c>
    </row>
    <row r="2771" spans="1:4" x14ac:dyDescent="0.25">
      <c r="A2771">
        <v>2028</v>
      </c>
      <c r="B2771" t="s">
        <v>538</v>
      </c>
      <c r="C2771" t="s">
        <v>537</v>
      </c>
      <c r="D2771" t="s">
        <v>33586</v>
      </c>
    </row>
    <row r="2772" spans="1:4" x14ac:dyDescent="0.25">
      <c r="A2772">
        <v>2027</v>
      </c>
      <c r="B2772" t="s">
        <v>532</v>
      </c>
      <c r="C2772" t="s">
        <v>531</v>
      </c>
      <c r="D2772" t="s">
        <v>33586</v>
      </c>
    </row>
    <row r="2773" spans="1:4" x14ac:dyDescent="0.25">
      <c r="A2773">
        <v>2026</v>
      </c>
      <c r="B2773" t="s">
        <v>530</v>
      </c>
      <c r="C2773" t="s">
        <v>529</v>
      </c>
      <c r="D2773" t="s">
        <v>33586</v>
      </c>
    </row>
    <row r="2774" spans="1:4" x14ac:dyDescent="0.25">
      <c r="A2774">
        <v>2025</v>
      </c>
      <c r="B2774" t="s">
        <v>528</v>
      </c>
      <c r="C2774" t="s">
        <v>527</v>
      </c>
      <c r="D2774" t="s">
        <v>33586</v>
      </c>
    </row>
    <row r="2775" spans="1:4" x14ac:dyDescent="0.25">
      <c r="A2775">
        <v>2024</v>
      </c>
      <c r="B2775" t="s">
        <v>526</v>
      </c>
      <c r="C2775" t="s">
        <v>525</v>
      </c>
      <c r="D2775" t="s">
        <v>33586</v>
      </c>
    </row>
    <row r="2776" spans="1:4" x14ac:dyDescent="0.25">
      <c r="A2776">
        <v>2023</v>
      </c>
      <c r="B2776" t="s">
        <v>524</v>
      </c>
      <c r="C2776" t="s">
        <v>523</v>
      </c>
      <c r="D2776" t="s">
        <v>33586</v>
      </c>
    </row>
    <row r="2777" spans="1:4" x14ac:dyDescent="0.25">
      <c r="A2777">
        <v>2022</v>
      </c>
      <c r="B2777" t="s">
        <v>520</v>
      </c>
      <c r="C2777" t="s">
        <v>519</v>
      </c>
      <c r="D2777" t="s">
        <v>33586</v>
      </c>
    </row>
    <row r="2778" spans="1:4" x14ac:dyDescent="0.25">
      <c r="A2778">
        <v>2021</v>
      </c>
      <c r="B2778" t="s">
        <v>518</v>
      </c>
      <c r="C2778" t="s">
        <v>517</v>
      </c>
      <c r="D2778" t="s">
        <v>33586</v>
      </c>
    </row>
    <row r="2779" spans="1:4" x14ac:dyDescent="0.25">
      <c r="A2779">
        <v>2020</v>
      </c>
      <c r="B2779" t="s">
        <v>516</v>
      </c>
      <c r="C2779" t="s">
        <v>515</v>
      </c>
      <c r="D2779" t="s">
        <v>33586</v>
      </c>
    </row>
    <row r="2780" spans="1:4" x14ac:dyDescent="0.25">
      <c r="A2780">
        <v>2019</v>
      </c>
      <c r="B2780" t="s">
        <v>510</v>
      </c>
      <c r="C2780" t="s">
        <v>34007</v>
      </c>
      <c r="D2780" t="s">
        <v>33586</v>
      </c>
    </row>
    <row r="2781" spans="1:4" x14ac:dyDescent="0.25">
      <c r="A2781">
        <v>2018</v>
      </c>
      <c r="B2781" t="s">
        <v>510</v>
      </c>
      <c r="C2781" t="s">
        <v>34008</v>
      </c>
      <c r="D2781" t="s">
        <v>33586</v>
      </c>
    </row>
    <row r="2782" spans="1:4" x14ac:dyDescent="0.25">
      <c r="A2782">
        <v>2017</v>
      </c>
      <c r="B2782" t="s">
        <v>510</v>
      </c>
      <c r="C2782" t="s">
        <v>507</v>
      </c>
      <c r="D2782" t="s">
        <v>33586</v>
      </c>
    </row>
    <row r="2783" spans="1:4" x14ac:dyDescent="0.25">
      <c r="A2783">
        <v>2015</v>
      </c>
      <c r="B2783" t="s">
        <v>486</v>
      </c>
      <c r="C2783" t="s">
        <v>34009</v>
      </c>
      <c r="D2783" t="s">
        <v>33586</v>
      </c>
    </row>
    <row r="2784" spans="1:4" x14ac:dyDescent="0.25">
      <c r="A2784">
        <v>2014</v>
      </c>
      <c r="B2784" t="s">
        <v>492</v>
      </c>
      <c r="C2784" t="s">
        <v>34010</v>
      </c>
      <c r="D2784" t="s">
        <v>33586</v>
      </c>
    </row>
    <row r="2785" spans="1:4" x14ac:dyDescent="0.25">
      <c r="A2785">
        <v>2013</v>
      </c>
      <c r="B2785" t="s">
        <v>476</v>
      </c>
      <c r="C2785" t="s">
        <v>34011</v>
      </c>
      <c r="D2785" t="s">
        <v>33586</v>
      </c>
    </row>
    <row r="2786" spans="1:4" x14ac:dyDescent="0.25">
      <c r="A2786">
        <v>2012</v>
      </c>
      <c r="B2786" t="s">
        <v>458</v>
      </c>
      <c r="C2786" t="s">
        <v>457</v>
      </c>
      <c r="D2786" t="s">
        <v>33586</v>
      </c>
    </row>
    <row r="2787" spans="1:4" x14ac:dyDescent="0.25">
      <c r="A2787">
        <v>2011</v>
      </c>
      <c r="B2787" t="s">
        <v>452</v>
      </c>
      <c r="C2787" t="s">
        <v>451</v>
      </c>
      <c r="D2787" t="s">
        <v>33586</v>
      </c>
    </row>
    <row r="2788" spans="1:4" x14ac:dyDescent="0.25">
      <c r="A2788">
        <v>2010</v>
      </c>
      <c r="B2788" t="s">
        <v>439</v>
      </c>
      <c r="C2788" t="s">
        <v>438</v>
      </c>
      <c r="D2788" t="s">
        <v>33586</v>
      </c>
    </row>
    <row r="2789" spans="1:4" x14ac:dyDescent="0.25">
      <c r="A2789">
        <v>2009</v>
      </c>
      <c r="B2789" t="s">
        <v>380</v>
      </c>
      <c r="C2789" t="s">
        <v>379</v>
      </c>
      <c r="D2789" t="s">
        <v>33586</v>
      </c>
    </row>
    <row r="2790" spans="1:4" x14ac:dyDescent="0.25">
      <c r="A2790">
        <v>2008</v>
      </c>
      <c r="B2790" t="s">
        <v>368</v>
      </c>
      <c r="C2790" t="s">
        <v>367</v>
      </c>
      <c r="D2790" t="s">
        <v>33586</v>
      </c>
    </row>
    <row r="2791" spans="1:4" x14ac:dyDescent="0.25">
      <c r="A2791">
        <v>2007</v>
      </c>
      <c r="B2791" t="s">
        <v>7765</v>
      </c>
      <c r="C2791" t="s">
        <v>34012</v>
      </c>
      <c r="D2791" t="s">
        <v>33586</v>
      </c>
    </row>
    <row r="2792" spans="1:4" x14ac:dyDescent="0.25">
      <c r="A2792">
        <v>2006</v>
      </c>
      <c r="B2792" t="s">
        <v>364</v>
      </c>
      <c r="C2792" t="s">
        <v>363</v>
      </c>
      <c r="D2792" t="s">
        <v>33586</v>
      </c>
    </row>
    <row r="2793" spans="1:4" x14ac:dyDescent="0.25">
      <c r="A2793">
        <v>2005</v>
      </c>
      <c r="B2793" t="s">
        <v>362</v>
      </c>
      <c r="C2793" t="s">
        <v>361</v>
      </c>
      <c r="D2793" t="s">
        <v>33586</v>
      </c>
    </row>
    <row r="2794" spans="1:4" x14ac:dyDescent="0.25">
      <c r="A2794">
        <v>2004</v>
      </c>
      <c r="B2794" t="s">
        <v>358</v>
      </c>
      <c r="C2794" t="s">
        <v>34013</v>
      </c>
      <c r="D2794" t="s">
        <v>33586</v>
      </c>
    </row>
    <row r="2795" spans="1:4" x14ac:dyDescent="0.25">
      <c r="A2795">
        <v>2003</v>
      </c>
      <c r="B2795" t="s">
        <v>338</v>
      </c>
      <c r="C2795" t="s">
        <v>337</v>
      </c>
      <c r="D2795" t="s">
        <v>33586</v>
      </c>
    </row>
    <row r="2796" spans="1:4" x14ac:dyDescent="0.25">
      <c r="A2796">
        <v>2002</v>
      </c>
      <c r="B2796" t="s">
        <v>336</v>
      </c>
      <c r="C2796" t="s">
        <v>335</v>
      </c>
      <c r="D2796" t="s">
        <v>33586</v>
      </c>
    </row>
    <row r="2797" spans="1:4" x14ac:dyDescent="0.25">
      <c r="A2797">
        <v>2001</v>
      </c>
      <c r="B2797" t="s">
        <v>15477</v>
      </c>
      <c r="C2797" t="s">
        <v>34014</v>
      </c>
      <c r="D2797" t="s">
        <v>33586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09"/>
  <sheetViews>
    <sheetView workbookViewId="0"/>
  </sheetViews>
  <sheetFormatPr defaultRowHeight="15" x14ac:dyDescent="0.25"/>
  <cols>
    <col min="1" max="1" width="11.42578125" bestFit="1" customWidth="1"/>
    <col min="2" max="2" width="81.140625" customWidth="1"/>
  </cols>
  <sheetData>
    <row r="1" spans="1:2" x14ac:dyDescent="0.25">
      <c r="A1" t="s">
        <v>8142</v>
      </c>
      <c r="B1" t="s">
        <v>8858</v>
      </c>
    </row>
    <row r="2" spans="1:2" x14ac:dyDescent="0.25">
      <c r="A2" t="s">
        <v>10076</v>
      </c>
      <c r="B2" t="s">
        <v>10077</v>
      </c>
    </row>
    <row r="3" spans="1:2" x14ac:dyDescent="0.25">
      <c r="A3" t="s">
        <v>10078</v>
      </c>
      <c r="B3" t="s">
        <v>10079</v>
      </c>
    </row>
    <row r="4" spans="1:2" x14ac:dyDescent="0.25">
      <c r="A4" t="s">
        <v>1035</v>
      </c>
      <c r="B4" t="s">
        <v>10080</v>
      </c>
    </row>
    <row r="5" spans="1:2" x14ac:dyDescent="0.25">
      <c r="A5" t="s">
        <v>9083</v>
      </c>
      <c r="B5" t="s">
        <v>9084</v>
      </c>
    </row>
    <row r="6" spans="1:2" x14ac:dyDescent="0.25">
      <c r="A6" t="s">
        <v>11337</v>
      </c>
      <c r="B6" t="s">
        <v>11337</v>
      </c>
    </row>
    <row r="7" spans="1:2" x14ac:dyDescent="0.25">
      <c r="A7" t="s">
        <v>11338</v>
      </c>
      <c r="B7" t="s">
        <v>11338</v>
      </c>
    </row>
    <row r="8" spans="1:2" x14ac:dyDescent="0.25">
      <c r="A8" t="s">
        <v>11339</v>
      </c>
      <c r="B8" t="s">
        <v>11340</v>
      </c>
    </row>
    <row r="9" spans="1:2" x14ac:dyDescent="0.25">
      <c r="A9" t="s">
        <v>11341</v>
      </c>
      <c r="B9" t="s">
        <v>11342</v>
      </c>
    </row>
    <row r="10" spans="1:2" x14ac:dyDescent="0.25">
      <c r="A10" t="s">
        <v>11343</v>
      </c>
      <c r="B10" t="s">
        <v>11343</v>
      </c>
    </row>
    <row r="11" spans="1:2" x14ac:dyDescent="0.25">
      <c r="A11" t="s">
        <v>9085</v>
      </c>
      <c r="B11" t="s">
        <v>9086</v>
      </c>
    </row>
    <row r="12" spans="1:2" x14ac:dyDescent="0.25">
      <c r="A12" t="s">
        <v>9087</v>
      </c>
      <c r="B12" t="s">
        <v>9088</v>
      </c>
    </row>
    <row r="13" spans="1:2" x14ac:dyDescent="0.25">
      <c r="A13" t="s">
        <v>11344</v>
      </c>
      <c r="B13" t="s">
        <v>11345</v>
      </c>
    </row>
    <row r="14" spans="1:2" x14ac:dyDescent="0.25">
      <c r="A14" t="s">
        <v>11346</v>
      </c>
      <c r="B14" t="s">
        <v>11347</v>
      </c>
    </row>
    <row r="15" spans="1:2" x14ac:dyDescent="0.25">
      <c r="A15" t="s">
        <v>9089</v>
      </c>
      <c r="B15" t="s">
        <v>8511</v>
      </c>
    </row>
    <row r="16" spans="1:2" x14ac:dyDescent="0.25">
      <c r="A16" t="s">
        <v>10081</v>
      </c>
      <c r="B16" t="s">
        <v>10082</v>
      </c>
    </row>
    <row r="17" spans="1:2" x14ac:dyDescent="0.25">
      <c r="A17" t="s">
        <v>9090</v>
      </c>
      <c r="B17" t="s">
        <v>9091</v>
      </c>
    </row>
    <row r="18" spans="1:2" x14ac:dyDescent="0.25">
      <c r="A18" t="s">
        <v>10083</v>
      </c>
      <c r="B18" t="s">
        <v>10084</v>
      </c>
    </row>
    <row r="19" spans="1:2" x14ac:dyDescent="0.25">
      <c r="A19" t="s">
        <v>9092</v>
      </c>
      <c r="B19" t="s">
        <v>9093</v>
      </c>
    </row>
    <row r="20" spans="1:2" x14ac:dyDescent="0.25">
      <c r="A20" t="s">
        <v>11348</v>
      </c>
      <c r="B20" t="s">
        <v>8464</v>
      </c>
    </row>
    <row r="21" spans="1:2" x14ac:dyDescent="0.25">
      <c r="A21" t="s">
        <v>9443</v>
      </c>
      <c r="B21" t="s">
        <v>9444</v>
      </c>
    </row>
    <row r="22" spans="1:2" x14ac:dyDescent="0.25">
      <c r="A22" t="s">
        <v>9445</v>
      </c>
      <c r="B22" t="s">
        <v>9446</v>
      </c>
    </row>
    <row r="23" spans="1:2" x14ac:dyDescent="0.25">
      <c r="A23" t="s">
        <v>11349</v>
      </c>
      <c r="B23" t="s">
        <v>11349</v>
      </c>
    </row>
    <row r="24" spans="1:2" x14ac:dyDescent="0.25">
      <c r="A24" t="s">
        <v>11350</v>
      </c>
      <c r="B24" t="s">
        <v>11350</v>
      </c>
    </row>
    <row r="25" spans="1:2" x14ac:dyDescent="0.25">
      <c r="A25" t="s">
        <v>10085</v>
      </c>
      <c r="B25" t="s">
        <v>8434</v>
      </c>
    </row>
    <row r="26" spans="1:2" x14ac:dyDescent="0.25">
      <c r="A26" t="s">
        <v>11351</v>
      </c>
      <c r="B26" t="s">
        <v>10275</v>
      </c>
    </row>
    <row r="27" spans="1:2" x14ac:dyDescent="0.25">
      <c r="A27" t="s">
        <v>11352</v>
      </c>
      <c r="B27" t="s">
        <v>8715</v>
      </c>
    </row>
    <row r="28" spans="1:2" x14ac:dyDescent="0.25">
      <c r="A28" t="s">
        <v>11353</v>
      </c>
      <c r="B28" t="s">
        <v>11354</v>
      </c>
    </row>
    <row r="29" spans="1:2" x14ac:dyDescent="0.25">
      <c r="A29" t="s">
        <v>11355</v>
      </c>
      <c r="B29" t="s">
        <v>11355</v>
      </c>
    </row>
    <row r="30" spans="1:2" x14ac:dyDescent="0.25">
      <c r="A30" t="s">
        <v>10086</v>
      </c>
      <c r="B30" t="s">
        <v>10087</v>
      </c>
    </row>
    <row r="31" spans="1:2" x14ac:dyDescent="0.25">
      <c r="A31" t="s">
        <v>9447</v>
      </c>
      <c r="B31" t="s">
        <v>9448</v>
      </c>
    </row>
    <row r="32" spans="1:2" x14ac:dyDescent="0.25">
      <c r="A32" t="s">
        <v>9094</v>
      </c>
      <c r="B32" t="s">
        <v>9095</v>
      </c>
    </row>
    <row r="33" spans="1:2" x14ac:dyDescent="0.25">
      <c r="A33" t="s">
        <v>9096</v>
      </c>
      <c r="B33" t="s">
        <v>9097</v>
      </c>
    </row>
    <row r="34" spans="1:2" x14ac:dyDescent="0.25">
      <c r="A34" t="s">
        <v>11356</v>
      </c>
      <c r="B34" t="s">
        <v>8476</v>
      </c>
    </row>
    <row r="35" spans="1:2" x14ac:dyDescent="0.25">
      <c r="A35" t="s">
        <v>11357</v>
      </c>
      <c r="B35" t="s">
        <v>11358</v>
      </c>
    </row>
    <row r="36" spans="1:2" x14ac:dyDescent="0.25">
      <c r="A36" t="s">
        <v>41</v>
      </c>
      <c r="B36" t="s">
        <v>10088</v>
      </c>
    </row>
    <row r="37" spans="1:2" x14ac:dyDescent="0.25">
      <c r="A37" t="s">
        <v>11359</v>
      </c>
      <c r="B37" t="s">
        <v>11359</v>
      </c>
    </row>
    <row r="38" spans="1:2" x14ac:dyDescent="0.25">
      <c r="A38" t="s">
        <v>11360</v>
      </c>
      <c r="B38" t="s">
        <v>11360</v>
      </c>
    </row>
    <row r="39" spans="1:2" x14ac:dyDescent="0.25">
      <c r="A39" t="s">
        <v>11361</v>
      </c>
      <c r="B39" t="s">
        <v>11362</v>
      </c>
    </row>
    <row r="40" spans="1:2" x14ac:dyDescent="0.25">
      <c r="A40" t="s">
        <v>11363</v>
      </c>
      <c r="B40" t="s">
        <v>11363</v>
      </c>
    </row>
    <row r="41" spans="1:2" x14ac:dyDescent="0.25">
      <c r="A41" t="s">
        <v>11364</v>
      </c>
      <c r="B41" t="s">
        <v>8589</v>
      </c>
    </row>
    <row r="42" spans="1:2" x14ac:dyDescent="0.25">
      <c r="A42" t="s">
        <v>11365</v>
      </c>
      <c r="B42" t="s">
        <v>11366</v>
      </c>
    </row>
    <row r="43" spans="1:2" x14ac:dyDescent="0.25">
      <c r="A43" t="s">
        <v>11367</v>
      </c>
      <c r="B43" t="s">
        <v>8771</v>
      </c>
    </row>
    <row r="44" spans="1:2" x14ac:dyDescent="0.25">
      <c r="A44" t="s">
        <v>11368</v>
      </c>
      <c r="B44" t="s">
        <v>11368</v>
      </c>
    </row>
    <row r="45" spans="1:2" x14ac:dyDescent="0.25">
      <c r="A45" t="s">
        <v>10089</v>
      </c>
      <c r="B45" t="s">
        <v>10090</v>
      </c>
    </row>
    <row r="46" spans="1:2" x14ac:dyDescent="0.25">
      <c r="A46" t="s">
        <v>10091</v>
      </c>
      <c r="B46" t="s">
        <v>10091</v>
      </c>
    </row>
    <row r="47" spans="1:2" x14ac:dyDescent="0.25">
      <c r="A47" t="s">
        <v>10092</v>
      </c>
      <c r="B47" t="s">
        <v>10093</v>
      </c>
    </row>
    <row r="48" spans="1:2" x14ac:dyDescent="0.25">
      <c r="A48" t="s">
        <v>11369</v>
      </c>
      <c r="B48" t="s">
        <v>11370</v>
      </c>
    </row>
    <row r="49" spans="1:2" x14ac:dyDescent="0.25">
      <c r="A49" t="s">
        <v>11371</v>
      </c>
      <c r="B49" t="s">
        <v>11372</v>
      </c>
    </row>
    <row r="50" spans="1:2" x14ac:dyDescent="0.25">
      <c r="A50" t="s">
        <v>11373</v>
      </c>
      <c r="B50" t="s">
        <v>11374</v>
      </c>
    </row>
    <row r="51" spans="1:2" x14ac:dyDescent="0.25">
      <c r="A51" t="s">
        <v>10094</v>
      </c>
      <c r="B51" t="s">
        <v>10095</v>
      </c>
    </row>
    <row r="52" spans="1:2" x14ac:dyDescent="0.25">
      <c r="A52" t="s">
        <v>11375</v>
      </c>
      <c r="B52" t="s">
        <v>11376</v>
      </c>
    </row>
    <row r="53" spans="1:2" x14ac:dyDescent="0.25">
      <c r="A53" t="s">
        <v>10096</v>
      </c>
      <c r="B53" t="s">
        <v>10096</v>
      </c>
    </row>
    <row r="54" spans="1:2" x14ac:dyDescent="0.25">
      <c r="A54" t="s">
        <v>11377</v>
      </c>
      <c r="B54" t="s">
        <v>11378</v>
      </c>
    </row>
    <row r="55" spans="1:2" x14ac:dyDescent="0.25">
      <c r="A55" t="s">
        <v>11379</v>
      </c>
      <c r="B55" t="s">
        <v>11379</v>
      </c>
    </row>
    <row r="56" spans="1:2" x14ac:dyDescent="0.25">
      <c r="A56" t="s">
        <v>11380</v>
      </c>
      <c r="B56" t="s">
        <v>11380</v>
      </c>
    </row>
    <row r="57" spans="1:2" x14ac:dyDescent="0.25">
      <c r="A57" t="s">
        <v>10097</v>
      </c>
      <c r="B57" t="s">
        <v>10098</v>
      </c>
    </row>
    <row r="58" spans="1:2" x14ac:dyDescent="0.25">
      <c r="A58" t="s">
        <v>11381</v>
      </c>
      <c r="B58" t="s">
        <v>8633</v>
      </c>
    </row>
    <row r="59" spans="1:2" x14ac:dyDescent="0.25">
      <c r="A59" t="s">
        <v>57</v>
      </c>
      <c r="B59" t="s">
        <v>9098</v>
      </c>
    </row>
    <row r="60" spans="1:2" x14ac:dyDescent="0.25">
      <c r="A60" t="s">
        <v>11382</v>
      </c>
      <c r="B60" t="s">
        <v>11382</v>
      </c>
    </row>
    <row r="61" spans="1:2" x14ac:dyDescent="0.25">
      <c r="A61" t="s">
        <v>11383</v>
      </c>
      <c r="B61" t="s">
        <v>11383</v>
      </c>
    </row>
    <row r="62" spans="1:2" x14ac:dyDescent="0.25">
      <c r="A62" t="s">
        <v>9099</v>
      </c>
      <c r="B62" t="s">
        <v>9100</v>
      </c>
    </row>
    <row r="63" spans="1:2" x14ac:dyDescent="0.25">
      <c r="A63" t="s">
        <v>441</v>
      </c>
      <c r="B63" t="s">
        <v>9101</v>
      </c>
    </row>
    <row r="64" spans="1:2" x14ac:dyDescent="0.25">
      <c r="A64" t="s">
        <v>2683</v>
      </c>
      <c r="B64" t="s">
        <v>9102</v>
      </c>
    </row>
    <row r="65" spans="1:2" x14ac:dyDescent="0.25">
      <c r="A65" t="s">
        <v>2</v>
      </c>
      <c r="B65" t="s">
        <v>9103</v>
      </c>
    </row>
    <row r="66" spans="1:2" x14ac:dyDescent="0.25">
      <c r="A66" t="s">
        <v>9449</v>
      </c>
      <c r="B66" t="s">
        <v>9450</v>
      </c>
    </row>
    <row r="67" spans="1:2" x14ac:dyDescent="0.25">
      <c r="A67" t="s">
        <v>9104</v>
      </c>
      <c r="B67" t="s">
        <v>9105</v>
      </c>
    </row>
    <row r="68" spans="1:2" x14ac:dyDescent="0.25">
      <c r="A68" t="s">
        <v>9106</v>
      </c>
      <c r="B68" t="s">
        <v>9106</v>
      </c>
    </row>
    <row r="69" spans="1:2" x14ac:dyDescent="0.25">
      <c r="A69" t="s">
        <v>9107</v>
      </c>
      <c r="B69" t="s">
        <v>9108</v>
      </c>
    </row>
    <row r="70" spans="1:2" x14ac:dyDescent="0.25">
      <c r="A70" t="s">
        <v>9109</v>
      </c>
      <c r="B70" t="s">
        <v>9110</v>
      </c>
    </row>
    <row r="71" spans="1:2" x14ac:dyDescent="0.25">
      <c r="A71" t="s">
        <v>11384</v>
      </c>
      <c r="B71" t="s">
        <v>8710</v>
      </c>
    </row>
    <row r="72" spans="1:2" x14ac:dyDescent="0.25">
      <c r="A72" t="s">
        <v>9451</v>
      </c>
      <c r="B72" t="s">
        <v>9452</v>
      </c>
    </row>
    <row r="73" spans="1:2" x14ac:dyDescent="0.25">
      <c r="A73" t="s">
        <v>11385</v>
      </c>
      <c r="B73" t="s">
        <v>11385</v>
      </c>
    </row>
    <row r="74" spans="1:2" x14ac:dyDescent="0.25">
      <c r="A74" t="s">
        <v>11386</v>
      </c>
      <c r="B74" t="s">
        <v>11386</v>
      </c>
    </row>
    <row r="75" spans="1:2" x14ac:dyDescent="0.25">
      <c r="A75" t="s">
        <v>9111</v>
      </c>
      <c r="B75" t="s">
        <v>9112</v>
      </c>
    </row>
    <row r="76" spans="1:2" x14ac:dyDescent="0.25">
      <c r="A76" t="s">
        <v>9453</v>
      </c>
      <c r="B76" t="s">
        <v>9454</v>
      </c>
    </row>
    <row r="77" spans="1:2" x14ac:dyDescent="0.25">
      <c r="A77" t="s">
        <v>9113</v>
      </c>
      <c r="B77" t="s">
        <v>9114</v>
      </c>
    </row>
    <row r="78" spans="1:2" x14ac:dyDescent="0.25">
      <c r="A78" t="s">
        <v>9455</v>
      </c>
      <c r="B78" t="s">
        <v>9456</v>
      </c>
    </row>
    <row r="79" spans="1:2" x14ac:dyDescent="0.25">
      <c r="A79" t="s">
        <v>9115</v>
      </c>
      <c r="B79" t="s">
        <v>9116</v>
      </c>
    </row>
    <row r="80" spans="1:2" x14ac:dyDescent="0.25">
      <c r="A80" t="s">
        <v>11387</v>
      </c>
      <c r="B80" t="s">
        <v>11388</v>
      </c>
    </row>
    <row r="81" spans="1:2" x14ac:dyDescent="0.25">
      <c r="A81" t="s">
        <v>9117</v>
      </c>
      <c r="B81" t="s">
        <v>9118</v>
      </c>
    </row>
    <row r="82" spans="1:2" x14ac:dyDescent="0.25">
      <c r="A82" t="s">
        <v>11389</v>
      </c>
      <c r="B82" t="s">
        <v>11390</v>
      </c>
    </row>
    <row r="83" spans="1:2" x14ac:dyDescent="0.25">
      <c r="A83" t="s">
        <v>11391</v>
      </c>
      <c r="B83" t="s">
        <v>11392</v>
      </c>
    </row>
    <row r="84" spans="1:2" x14ac:dyDescent="0.25">
      <c r="A84" t="s">
        <v>9119</v>
      </c>
      <c r="B84" t="s">
        <v>9119</v>
      </c>
    </row>
    <row r="85" spans="1:2" x14ac:dyDescent="0.25">
      <c r="A85" t="s">
        <v>2726</v>
      </c>
      <c r="B85" t="s">
        <v>8859</v>
      </c>
    </row>
    <row r="86" spans="1:2" x14ac:dyDescent="0.25">
      <c r="A86" t="s">
        <v>10287</v>
      </c>
      <c r="B86" t="s">
        <v>8845</v>
      </c>
    </row>
    <row r="87" spans="1:2" x14ac:dyDescent="0.25">
      <c r="A87" t="s">
        <v>11393</v>
      </c>
      <c r="B87" t="s">
        <v>8371</v>
      </c>
    </row>
    <row r="88" spans="1:2" x14ac:dyDescent="0.25">
      <c r="A88" t="s">
        <v>11394</v>
      </c>
      <c r="B88" t="s">
        <v>11394</v>
      </c>
    </row>
    <row r="89" spans="1:2" x14ac:dyDescent="0.25">
      <c r="A89" t="s">
        <v>10099</v>
      </c>
      <c r="B89" t="s">
        <v>10099</v>
      </c>
    </row>
    <row r="90" spans="1:2" x14ac:dyDescent="0.25">
      <c r="A90" t="s">
        <v>10100</v>
      </c>
      <c r="B90" t="s">
        <v>10101</v>
      </c>
    </row>
    <row r="91" spans="1:2" x14ac:dyDescent="0.25">
      <c r="A91" t="s">
        <v>10102</v>
      </c>
      <c r="B91" t="s">
        <v>10103</v>
      </c>
    </row>
    <row r="92" spans="1:2" x14ac:dyDescent="0.25">
      <c r="A92" t="s">
        <v>10104</v>
      </c>
      <c r="B92" t="s">
        <v>10104</v>
      </c>
    </row>
    <row r="93" spans="1:2" x14ac:dyDescent="0.25">
      <c r="A93" t="s">
        <v>9457</v>
      </c>
      <c r="B93" t="s">
        <v>9458</v>
      </c>
    </row>
    <row r="94" spans="1:2" x14ac:dyDescent="0.25">
      <c r="A94" t="s">
        <v>11395</v>
      </c>
      <c r="B94" t="s">
        <v>11395</v>
      </c>
    </row>
    <row r="95" spans="1:2" x14ac:dyDescent="0.25">
      <c r="A95" t="s">
        <v>10105</v>
      </c>
      <c r="B95" t="s">
        <v>10106</v>
      </c>
    </row>
    <row r="96" spans="1:2" x14ac:dyDescent="0.25">
      <c r="A96" t="s">
        <v>9459</v>
      </c>
      <c r="B96" t="s">
        <v>8698</v>
      </c>
    </row>
    <row r="97" spans="1:2" x14ac:dyDescent="0.25">
      <c r="A97" t="s">
        <v>11396</v>
      </c>
      <c r="B97" t="s">
        <v>11397</v>
      </c>
    </row>
    <row r="98" spans="1:2" x14ac:dyDescent="0.25">
      <c r="A98" t="s">
        <v>11398</v>
      </c>
      <c r="B98" t="s">
        <v>11399</v>
      </c>
    </row>
    <row r="99" spans="1:2" x14ac:dyDescent="0.25">
      <c r="A99" t="s">
        <v>11400</v>
      </c>
      <c r="B99" t="s">
        <v>11400</v>
      </c>
    </row>
    <row r="100" spans="1:2" x14ac:dyDescent="0.25">
      <c r="A100" t="s">
        <v>11401</v>
      </c>
      <c r="B100" t="s">
        <v>8368</v>
      </c>
    </row>
    <row r="101" spans="1:2" x14ac:dyDescent="0.25">
      <c r="A101" t="s">
        <v>11402</v>
      </c>
      <c r="B101" t="s">
        <v>8690</v>
      </c>
    </row>
    <row r="102" spans="1:2" x14ac:dyDescent="0.25">
      <c r="A102" t="s">
        <v>9460</v>
      </c>
      <c r="B102" t="s">
        <v>9461</v>
      </c>
    </row>
    <row r="103" spans="1:2" x14ac:dyDescent="0.25">
      <c r="A103" t="s">
        <v>11403</v>
      </c>
      <c r="B103" t="s">
        <v>11404</v>
      </c>
    </row>
    <row r="104" spans="1:2" x14ac:dyDescent="0.25">
      <c r="A104" t="s">
        <v>11405</v>
      </c>
      <c r="B104" t="s">
        <v>11406</v>
      </c>
    </row>
    <row r="105" spans="1:2" x14ac:dyDescent="0.25">
      <c r="A105" t="s">
        <v>11407</v>
      </c>
      <c r="B105" t="s">
        <v>8491</v>
      </c>
    </row>
    <row r="106" spans="1:2" x14ac:dyDescent="0.25">
      <c r="A106" t="s">
        <v>11408</v>
      </c>
      <c r="B106" t="s">
        <v>8366</v>
      </c>
    </row>
    <row r="107" spans="1:2" x14ac:dyDescent="0.25">
      <c r="A107" t="s">
        <v>11409</v>
      </c>
      <c r="B107" t="s">
        <v>11409</v>
      </c>
    </row>
    <row r="108" spans="1:2" x14ac:dyDescent="0.25">
      <c r="A108" t="s">
        <v>11410</v>
      </c>
      <c r="B108" t="s">
        <v>11411</v>
      </c>
    </row>
    <row r="109" spans="1:2" x14ac:dyDescent="0.25">
      <c r="A109" t="s">
        <v>11412</v>
      </c>
      <c r="B109" t="s">
        <v>11413</v>
      </c>
    </row>
    <row r="110" spans="1:2" x14ac:dyDescent="0.25">
      <c r="A110" t="s">
        <v>9462</v>
      </c>
      <c r="B110" t="s">
        <v>9463</v>
      </c>
    </row>
    <row r="111" spans="1:2" x14ac:dyDescent="0.25">
      <c r="A111" t="s">
        <v>11414</v>
      </c>
      <c r="B111" t="s">
        <v>11414</v>
      </c>
    </row>
    <row r="112" spans="1:2" x14ac:dyDescent="0.25">
      <c r="A112" t="s">
        <v>11415</v>
      </c>
      <c r="B112" t="s">
        <v>11416</v>
      </c>
    </row>
    <row r="113" spans="1:2" x14ac:dyDescent="0.25">
      <c r="A113" t="s">
        <v>11417</v>
      </c>
      <c r="B113" t="s">
        <v>8477</v>
      </c>
    </row>
    <row r="114" spans="1:2" x14ac:dyDescent="0.25">
      <c r="A114" t="s">
        <v>11418</v>
      </c>
      <c r="B114" t="s">
        <v>11418</v>
      </c>
    </row>
    <row r="115" spans="1:2" x14ac:dyDescent="0.25">
      <c r="A115" t="s">
        <v>9464</v>
      </c>
      <c r="B115" t="s">
        <v>8378</v>
      </c>
    </row>
    <row r="116" spans="1:2" x14ac:dyDescent="0.25">
      <c r="A116" t="s">
        <v>11419</v>
      </c>
      <c r="B116" t="s">
        <v>11419</v>
      </c>
    </row>
    <row r="117" spans="1:2" x14ac:dyDescent="0.25">
      <c r="A117" t="s">
        <v>11420</v>
      </c>
      <c r="B117" t="s">
        <v>11420</v>
      </c>
    </row>
    <row r="118" spans="1:2" x14ac:dyDescent="0.25">
      <c r="A118" t="s">
        <v>9120</v>
      </c>
      <c r="B118" t="s">
        <v>9121</v>
      </c>
    </row>
    <row r="119" spans="1:2" x14ac:dyDescent="0.25">
      <c r="A119" t="s">
        <v>11421</v>
      </c>
      <c r="B119" t="s">
        <v>8414</v>
      </c>
    </row>
    <row r="120" spans="1:2" x14ac:dyDescent="0.25">
      <c r="A120" t="s">
        <v>11422</v>
      </c>
      <c r="B120" t="s">
        <v>8455</v>
      </c>
    </row>
    <row r="121" spans="1:2" x14ac:dyDescent="0.25">
      <c r="A121" t="s">
        <v>11423</v>
      </c>
      <c r="B121" t="s">
        <v>11423</v>
      </c>
    </row>
    <row r="122" spans="1:2" x14ac:dyDescent="0.25">
      <c r="A122" t="s">
        <v>11424</v>
      </c>
      <c r="B122" t="s">
        <v>11425</v>
      </c>
    </row>
    <row r="123" spans="1:2" x14ac:dyDescent="0.25">
      <c r="A123" t="s">
        <v>9122</v>
      </c>
      <c r="B123" t="s">
        <v>9123</v>
      </c>
    </row>
    <row r="124" spans="1:2" x14ac:dyDescent="0.25">
      <c r="A124" t="s">
        <v>9124</v>
      </c>
      <c r="B124" t="s">
        <v>8449</v>
      </c>
    </row>
    <row r="125" spans="1:2" x14ac:dyDescent="0.25">
      <c r="A125" t="s">
        <v>9125</v>
      </c>
      <c r="B125" t="s">
        <v>8484</v>
      </c>
    </row>
    <row r="126" spans="1:2" x14ac:dyDescent="0.25">
      <c r="A126" t="s">
        <v>9126</v>
      </c>
      <c r="B126" t="s">
        <v>9127</v>
      </c>
    </row>
    <row r="127" spans="1:2" x14ac:dyDescent="0.25">
      <c r="A127" t="s">
        <v>11426</v>
      </c>
      <c r="B127" t="s">
        <v>11426</v>
      </c>
    </row>
    <row r="128" spans="1:2" x14ac:dyDescent="0.25">
      <c r="A128" t="s">
        <v>9128</v>
      </c>
      <c r="B128" t="s">
        <v>9129</v>
      </c>
    </row>
    <row r="129" spans="1:2" x14ac:dyDescent="0.25">
      <c r="A129" t="s">
        <v>9130</v>
      </c>
      <c r="B129" t="s">
        <v>9131</v>
      </c>
    </row>
    <row r="130" spans="1:2" x14ac:dyDescent="0.25">
      <c r="A130" t="s">
        <v>9132</v>
      </c>
      <c r="B130" t="s">
        <v>9133</v>
      </c>
    </row>
    <row r="131" spans="1:2" x14ac:dyDescent="0.25">
      <c r="A131" t="s">
        <v>9134</v>
      </c>
      <c r="B131" t="s">
        <v>8372</v>
      </c>
    </row>
    <row r="132" spans="1:2" x14ac:dyDescent="0.25">
      <c r="A132" t="s">
        <v>9135</v>
      </c>
      <c r="B132" t="s">
        <v>9136</v>
      </c>
    </row>
    <row r="133" spans="1:2" x14ac:dyDescent="0.25">
      <c r="A133" t="s">
        <v>11427</v>
      </c>
      <c r="B133" t="s">
        <v>11427</v>
      </c>
    </row>
    <row r="134" spans="1:2" x14ac:dyDescent="0.25">
      <c r="A134" t="s">
        <v>11428</v>
      </c>
      <c r="B134" t="s">
        <v>11429</v>
      </c>
    </row>
    <row r="135" spans="1:2" x14ac:dyDescent="0.25">
      <c r="A135" t="s">
        <v>9137</v>
      </c>
      <c r="B135" t="s">
        <v>9138</v>
      </c>
    </row>
    <row r="136" spans="1:2" x14ac:dyDescent="0.25">
      <c r="A136" t="s">
        <v>9139</v>
      </c>
      <c r="B136" t="s">
        <v>9140</v>
      </c>
    </row>
    <row r="137" spans="1:2" x14ac:dyDescent="0.25">
      <c r="A137" t="s">
        <v>11430</v>
      </c>
      <c r="B137" t="s">
        <v>8475</v>
      </c>
    </row>
    <row r="138" spans="1:2" x14ac:dyDescent="0.25">
      <c r="A138" t="s">
        <v>9141</v>
      </c>
      <c r="B138" t="s">
        <v>9142</v>
      </c>
    </row>
    <row r="139" spans="1:2" x14ac:dyDescent="0.25">
      <c r="A139" t="s">
        <v>9465</v>
      </c>
      <c r="B139" t="s">
        <v>9466</v>
      </c>
    </row>
    <row r="140" spans="1:2" x14ac:dyDescent="0.25">
      <c r="A140" t="s">
        <v>11431</v>
      </c>
      <c r="B140" t="s">
        <v>11432</v>
      </c>
    </row>
    <row r="141" spans="1:2" x14ac:dyDescent="0.25">
      <c r="A141" t="s">
        <v>11433</v>
      </c>
      <c r="B141" t="s">
        <v>11433</v>
      </c>
    </row>
    <row r="142" spans="1:2" x14ac:dyDescent="0.25">
      <c r="A142" t="s">
        <v>9143</v>
      </c>
      <c r="B142" t="s">
        <v>9144</v>
      </c>
    </row>
    <row r="143" spans="1:2" x14ac:dyDescent="0.25">
      <c r="A143" t="s">
        <v>11434</v>
      </c>
      <c r="B143" t="s">
        <v>11435</v>
      </c>
    </row>
    <row r="144" spans="1:2" x14ac:dyDescent="0.25">
      <c r="A144" t="s">
        <v>11436</v>
      </c>
      <c r="B144" t="s">
        <v>8493</v>
      </c>
    </row>
    <row r="145" spans="1:2" x14ac:dyDescent="0.25">
      <c r="A145" t="s">
        <v>9145</v>
      </c>
      <c r="B145" t="s">
        <v>9146</v>
      </c>
    </row>
    <row r="146" spans="1:2" x14ac:dyDescent="0.25">
      <c r="A146" t="s">
        <v>11437</v>
      </c>
      <c r="B146" t="s">
        <v>8389</v>
      </c>
    </row>
    <row r="147" spans="1:2" x14ac:dyDescent="0.25">
      <c r="A147" t="s">
        <v>11438</v>
      </c>
      <c r="B147" t="s">
        <v>11439</v>
      </c>
    </row>
    <row r="148" spans="1:2" x14ac:dyDescent="0.25">
      <c r="A148" t="s">
        <v>9147</v>
      </c>
      <c r="B148" t="s">
        <v>9148</v>
      </c>
    </row>
    <row r="149" spans="1:2" x14ac:dyDescent="0.25">
      <c r="A149" t="s">
        <v>36</v>
      </c>
      <c r="B149" t="s">
        <v>9149</v>
      </c>
    </row>
    <row r="150" spans="1:2" x14ac:dyDescent="0.25">
      <c r="A150" t="s">
        <v>9150</v>
      </c>
      <c r="B150" t="s">
        <v>9151</v>
      </c>
    </row>
    <row r="151" spans="1:2" x14ac:dyDescent="0.25">
      <c r="A151" t="s">
        <v>11440</v>
      </c>
      <c r="B151" t="s">
        <v>11440</v>
      </c>
    </row>
    <row r="152" spans="1:2" x14ac:dyDescent="0.25">
      <c r="A152" t="s">
        <v>11441</v>
      </c>
      <c r="B152" t="s">
        <v>11442</v>
      </c>
    </row>
    <row r="153" spans="1:2" x14ac:dyDescent="0.25">
      <c r="A153" t="s">
        <v>11443</v>
      </c>
      <c r="B153" t="s">
        <v>8407</v>
      </c>
    </row>
    <row r="154" spans="1:2" x14ac:dyDescent="0.25">
      <c r="A154" t="s">
        <v>9467</v>
      </c>
      <c r="B154" t="s">
        <v>8638</v>
      </c>
    </row>
    <row r="155" spans="1:2" x14ac:dyDescent="0.25">
      <c r="A155" t="s">
        <v>11444</v>
      </c>
      <c r="B155" t="s">
        <v>11445</v>
      </c>
    </row>
    <row r="156" spans="1:2" x14ac:dyDescent="0.25">
      <c r="A156" t="s">
        <v>11446</v>
      </c>
      <c r="B156" t="s">
        <v>11446</v>
      </c>
    </row>
    <row r="157" spans="1:2" x14ac:dyDescent="0.25">
      <c r="A157" t="s">
        <v>11447</v>
      </c>
      <c r="B157" t="s">
        <v>11448</v>
      </c>
    </row>
    <row r="158" spans="1:2" x14ac:dyDescent="0.25">
      <c r="A158" t="s">
        <v>11449</v>
      </c>
      <c r="B158" t="s">
        <v>11450</v>
      </c>
    </row>
    <row r="159" spans="1:2" x14ac:dyDescent="0.25">
      <c r="A159" t="s">
        <v>273</v>
      </c>
      <c r="B159" t="s">
        <v>10107</v>
      </c>
    </row>
    <row r="160" spans="1:2" x14ac:dyDescent="0.25">
      <c r="A160" t="s">
        <v>10108</v>
      </c>
      <c r="B160" t="s">
        <v>10109</v>
      </c>
    </row>
    <row r="161" spans="1:2" x14ac:dyDescent="0.25">
      <c r="A161" t="s">
        <v>10110</v>
      </c>
      <c r="B161" t="s">
        <v>10111</v>
      </c>
    </row>
    <row r="162" spans="1:2" x14ac:dyDescent="0.25">
      <c r="A162" t="s">
        <v>11451</v>
      </c>
      <c r="B162" t="s">
        <v>8480</v>
      </c>
    </row>
    <row r="163" spans="1:2" x14ac:dyDescent="0.25">
      <c r="A163" t="s">
        <v>11452</v>
      </c>
      <c r="B163" t="s">
        <v>8587</v>
      </c>
    </row>
    <row r="164" spans="1:2" x14ac:dyDescent="0.25">
      <c r="A164" t="s">
        <v>11453</v>
      </c>
      <c r="B164" t="s">
        <v>11454</v>
      </c>
    </row>
    <row r="165" spans="1:2" x14ac:dyDescent="0.25">
      <c r="A165" t="s">
        <v>9152</v>
      </c>
      <c r="B165" t="s">
        <v>9153</v>
      </c>
    </row>
    <row r="166" spans="1:2" x14ac:dyDescent="0.25">
      <c r="A166" t="s">
        <v>9154</v>
      </c>
      <c r="B166" t="s">
        <v>9155</v>
      </c>
    </row>
    <row r="167" spans="1:2" x14ac:dyDescent="0.25">
      <c r="A167" t="s">
        <v>9156</v>
      </c>
      <c r="B167" t="s">
        <v>9157</v>
      </c>
    </row>
    <row r="168" spans="1:2" x14ac:dyDescent="0.25">
      <c r="A168" t="s">
        <v>953</v>
      </c>
      <c r="B168" t="s">
        <v>9158</v>
      </c>
    </row>
    <row r="169" spans="1:2" x14ac:dyDescent="0.25">
      <c r="A169" t="s">
        <v>10112</v>
      </c>
      <c r="B169" t="s">
        <v>10113</v>
      </c>
    </row>
    <row r="170" spans="1:2" x14ac:dyDescent="0.25">
      <c r="A170" t="s">
        <v>9159</v>
      </c>
      <c r="B170" t="s">
        <v>9160</v>
      </c>
    </row>
    <row r="171" spans="1:2" x14ac:dyDescent="0.25">
      <c r="A171" t="s">
        <v>10114</v>
      </c>
      <c r="B171" t="s">
        <v>10115</v>
      </c>
    </row>
    <row r="172" spans="1:2" x14ac:dyDescent="0.25">
      <c r="A172" t="s">
        <v>10116</v>
      </c>
      <c r="B172" t="s">
        <v>10117</v>
      </c>
    </row>
    <row r="173" spans="1:2" x14ac:dyDescent="0.25">
      <c r="A173" t="s">
        <v>10118</v>
      </c>
      <c r="B173" t="s">
        <v>10119</v>
      </c>
    </row>
    <row r="174" spans="1:2" x14ac:dyDescent="0.25">
      <c r="A174" t="s">
        <v>11455</v>
      </c>
      <c r="B174" t="s">
        <v>11455</v>
      </c>
    </row>
    <row r="175" spans="1:2" x14ac:dyDescent="0.25">
      <c r="A175" t="s">
        <v>11456</v>
      </c>
      <c r="B175" t="s">
        <v>11456</v>
      </c>
    </row>
    <row r="176" spans="1:2" x14ac:dyDescent="0.25">
      <c r="A176" t="s">
        <v>11457</v>
      </c>
      <c r="B176" t="s">
        <v>11458</v>
      </c>
    </row>
    <row r="177" spans="1:2" x14ac:dyDescent="0.25">
      <c r="A177" t="s">
        <v>9161</v>
      </c>
      <c r="B177" t="s">
        <v>9162</v>
      </c>
    </row>
    <row r="178" spans="1:2" x14ac:dyDescent="0.25">
      <c r="A178" t="s">
        <v>9163</v>
      </c>
      <c r="B178" t="s">
        <v>9164</v>
      </c>
    </row>
    <row r="179" spans="1:2" x14ac:dyDescent="0.25">
      <c r="A179" t="s">
        <v>274</v>
      </c>
      <c r="B179" t="s">
        <v>10120</v>
      </c>
    </row>
    <row r="180" spans="1:2" x14ac:dyDescent="0.25">
      <c r="A180" t="s">
        <v>9165</v>
      </c>
      <c r="B180" t="s">
        <v>9166</v>
      </c>
    </row>
    <row r="181" spans="1:2" x14ac:dyDescent="0.25">
      <c r="A181" t="s">
        <v>9468</v>
      </c>
      <c r="B181" t="s">
        <v>9469</v>
      </c>
    </row>
    <row r="182" spans="1:2" x14ac:dyDescent="0.25">
      <c r="A182" t="s">
        <v>11459</v>
      </c>
      <c r="B182" t="s">
        <v>11460</v>
      </c>
    </row>
    <row r="183" spans="1:2" x14ac:dyDescent="0.25">
      <c r="A183" t="s">
        <v>11461</v>
      </c>
      <c r="B183" t="s">
        <v>8404</v>
      </c>
    </row>
    <row r="184" spans="1:2" x14ac:dyDescent="0.25">
      <c r="A184" t="s">
        <v>9470</v>
      </c>
      <c r="B184" t="s">
        <v>9470</v>
      </c>
    </row>
    <row r="185" spans="1:2" x14ac:dyDescent="0.25">
      <c r="A185" t="s">
        <v>9167</v>
      </c>
      <c r="B185" t="s">
        <v>9168</v>
      </c>
    </row>
    <row r="186" spans="1:2" x14ac:dyDescent="0.25">
      <c r="A186" t="s">
        <v>10288</v>
      </c>
      <c r="B186" t="s">
        <v>11462</v>
      </c>
    </row>
    <row r="187" spans="1:2" x14ac:dyDescent="0.25">
      <c r="A187" t="s">
        <v>11463</v>
      </c>
      <c r="B187" t="s">
        <v>11463</v>
      </c>
    </row>
    <row r="188" spans="1:2" x14ac:dyDescent="0.25">
      <c r="A188" t="s">
        <v>11464</v>
      </c>
      <c r="B188" t="s">
        <v>8492</v>
      </c>
    </row>
    <row r="189" spans="1:2" x14ac:dyDescent="0.25">
      <c r="A189" t="s">
        <v>9169</v>
      </c>
      <c r="B189" t="s">
        <v>8440</v>
      </c>
    </row>
    <row r="190" spans="1:2" x14ac:dyDescent="0.25">
      <c r="A190" t="s">
        <v>9170</v>
      </c>
      <c r="B190" t="s">
        <v>9170</v>
      </c>
    </row>
    <row r="191" spans="1:2" x14ac:dyDescent="0.25">
      <c r="A191" t="s">
        <v>9171</v>
      </c>
      <c r="B191" t="s">
        <v>8503</v>
      </c>
    </row>
    <row r="192" spans="1:2" x14ac:dyDescent="0.25">
      <c r="A192" t="s">
        <v>105</v>
      </c>
      <c r="B192" t="s">
        <v>9172</v>
      </c>
    </row>
    <row r="193" spans="1:2" x14ac:dyDescent="0.25">
      <c r="A193" t="s">
        <v>9173</v>
      </c>
      <c r="B193" t="s">
        <v>8602</v>
      </c>
    </row>
    <row r="194" spans="1:2" x14ac:dyDescent="0.25">
      <c r="A194" t="s">
        <v>11465</v>
      </c>
      <c r="B194" t="s">
        <v>8668</v>
      </c>
    </row>
    <row r="195" spans="1:2" x14ac:dyDescent="0.25">
      <c r="A195" t="s">
        <v>11466</v>
      </c>
      <c r="B195" t="s">
        <v>11466</v>
      </c>
    </row>
    <row r="196" spans="1:2" x14ac:dyDescent="0.25">
      <c r="A196" t="s">
        <v>11467</v>
      </c>
      <c r="B196" t="s">
        <v>11468</v>
      </c>
    </row>
    <row r="197" spans="1:2" x14ac:dyDescent="0.25">
      <c r="A197" t="s">
        <v>11469</v>
      </c>
      <c r="B197" t="s">
        <v>8499</v>
      </c>
    </row>
    <row r="198" spans="1:2" x14ac:dyDescent="0.25">
      <c r="A198" t="s">
        <v>9174</v>
      </c>
      <c r="B198" t="s">
        <v>9175</v>
      </c>
    </row>
    <row r="199" spans="1:2" x14ac:dyDescent="0.25">
      <c r="A199" t="s">
        <v>11470</v>
      </c>
      <c r="B199" t="s">
        <v>11471</v>
      </c>
    </row>
    <row r="200" spans="1:2" x14ac:dyDescent="0.25">
      <c r="A200" t="s">
        <v>11472</v>
      </c>
      <c r="B200" t="s">
        <v>11472</v>
      </c>
    </row>
    <row r="201" spans="1:2" x14ac:dyDescent="0.25">
      <c r="A201" t="s">
        <v>10292</v>
      </c>
      <c r="B201" t="s">
        <v>8433</v>
      </c>
    </row>
    <row r="202" spans="1:2" x14ac:dyDescent="0.25">
      <c r="A202" t="s">
        <v>9176</v>
      </c>
      <c r="B202" t="s">
        <v>9177</v>
      </c>
    </row>
    <row r="203" spans="1:2" x14ac:dyDescent="0.25">
      <c r="A203" t="s">
        <v>11473</v>
      </c>
      <c r="B203" t="s">
        <v>11473</v>
      </c>
    </row>
    <row r="204" spans="1:2" x14ac:dyDescent="0.25">
      <c r="A204" t="s">
        <v>11474</v>
      </c>
      <c r="B204" t="s">
        <v>8494</v>
      </c>
    </row>
    <row r="205" spans="1:2" x14ac:dyDescent="0.25">
      <c r="A205" t="s">
        <v>11475</v>
      </c>
      <c r="B205" t="s">
        <v>11475</v>
      </c>
    </row>
    <row r="206" spans="1:2" x14ac:dyDescent="0.25">
      <c r="A206" t="s">
        <v>9178</v>
      </c>
      <c r="B206" t="s">
        <v>9179</v>
      </c>
    </row>
    <row r="207" spans="1:2" x14ac:dyDescent="0.25">
      <c r="A207" t="s">
        <v>11476</v>
      </c>
      <c r="B207" t="s">
        <v>11476</v>
      </c>
    </row>
    <row r="208" spans="1:2" x14ac:dyDescent="0.25">
      <c r="A208" t="s">
        <v>10121</v>
      </c>
      <c r="B208" t="s">
        <v>10122</v>
      </c>
    </row>
    <row r="209" spans="1:2" x14ac:dyDescent="0.25">
      <c r="A209" t="s">
        <v>10123</v>
      </c>
      <c r="B209" t="s">
        <v>8441</v>
      </c>
    </row>
    <row r="210" spans="1:2" x14ac:dyDescent="0.25">
      <c r="A210" t="s">
        <v>11477</v>
      </c>
      <c r="B210" t="s">
        <v>11478</v>
      </c>
    </row>
    <row r="211" spans="1:2" x14ac:dyDescent="0.25">
      <c r="A211" t="s">
        <v>9180</v>
      </c>
      <c r="B211" t="s">
        <v>9181</v>
      </c>
    </row>
    <row r="212" spans="1:2" x14ac:dyDescent="0.25">
      <c r="A212" t="s">
        <v>11479</v>
      </c>
      <c r="B212" t="s">
        <v>8747</v>
      </c>
    </row>
    <row r="213" spans="1:2" x14ac:dyDescent="0.25">
      <c r="A213" t="s">
        <v>11480</v>
      </c>
      <c r="B213" t="s">
        <v>11481</v>
      </c>
    </row>
    <row r="214" spans="1:2" x14ac:dyDescent="0.25">
      <c r="A214" t="s">
        <v>11482</v>
      </c>
      <c r="B214" t="s">
        <v>11483</v>
      </c>
    </row>
    <row r="215" spans="1:2" x14ac:dyDescent="0.25">
      <c r="A215" t="s">
        <v>11484</v>
      </c>
      <c r="B215" t="s">
        <v>11485</v>
      </c>
    </row>
    <row r="216" spans="1:2" x14ac:dyDescent="0.25">
      <c r="A216" t="s">
        <v>11486</v>
      </c>
      <c r="B216" t="s">
        <v>8842</v>
      </c>
    </row>
    <row r="217" spans="1:2" x14ac:dyDescent="0.25">
      <c r="A217" t="s">
        <v>11487</v>
      </c>
      <c r="B217" t="s">
        <v>11487</v>
      </c>
    </row>
    <row r="218" spans="1:2" x14ac:dyDescent="0.25">
      <c r="A218" t="s">
        <v>9182</v>
      </c>
      <c r="B218" t="s">
        <v>9183</v>
      </c>
    </row>
    <row r="219" spans="1:2" x14ac:dyDescent="0.25">
      <c r="A219" t="s">
        <v>9184</v>
      </c>
      <c r="B219" t="s">
        <v>9185</v>
      </c>
    </row>
    <row r="220" spans="1:2" x14ac:dyDescent="0.25">
      <c r="A220" t="s">
        <v>11488</v>
      </c>
      <c r="B220" t="s">
        <v>11488</v>
      </c>
    </row>
    <row r="221" spans="1:2" x14ac:dyDescent="0.25">
      <c r="A221" t="s">
        <v>11489</v>
      </c>
      <c r="B221" t="s">
        <v>11490</v>
      </c>
    </row>
    <row r="222" spans="1:2" x14ac:dyDescent="0.25">
      <c r="A222" t="s">
        <v>9186</v>
      </c>
      <c r="B222" t="s">
        <v>9187</v>
      </c>
    </row>
    <row r="223" spans="1:2" x14ac:dyDescent="0.25">
      <c r="A223" t="s">
        <v>11491</v>
      </c>
      <c r="B223" t="s">
        <v>11491</v>
      </c>
    </row>
    <row r="224" spans="1:2" x14ac:dyDescent="0.25">
      <c r="A224" t="s">
        <v>11492</v>
      </c>
      <c r="B224" t="s">
        <v>8397</v>
      </c>
    </row>
    <row r="225" spans="1:2" x14ac:dyDescent="0.25">
      <c r="A225" t="s">
        <v>11493</v>
      </c>
      <c r="B225" t="s">
        <v>11493</v>
      </c>
    </row>
    <row r="226" spans="1:2" x14ac:dyDescent="0.25">
      <c r="A226" t="s">
        <v>9188</v>
      </c>
      <c r="B226" t="s">
        <v>9189</v>
      </c>
    </row>
    <row r="227" spans="1:2" x14ac:dyDescent="0.25">
      <c r="A227" t="s">
        <v>11494</v>
      </c>
      <c r="B227" t="s">
        <v>11495</v>
      </c>
    </row>
    <row r="228" spans="1:2" x14ac:dyDescent="0.25">
      <c r="A228" t="s">
        <v>9190</v>
      </c>
      <c r="B228" t="s">
        <v>9191</v>
      </c>
    </row>
    <row r="229" spans="1:2" x14ac:dyDescent="0.25">
      <c r="A229" t="s">
        <v>10124</v>
      </c>
      <c r="B229" t="s">
        <v>10125</v>
      </c>
    </row>
    <row r="230" spans="1:2" x14ac:dyDescent="0.25">
      <c r="A230" t="s">
        <v>11496</v>
      </c>
      <c r="B230" t="s">
        <v>11496</v>
      </c>
    </row>
    <row r="231" spans="1:2" x14ac:dyDescent="0.25">
      <c r="A231" t="s">
        <v>11497</v>
      </c>
      <c r="B231" t="s">
        <v>8478</v>
      </c>
    </row>
    <row r="232" spans="1:2" x14ac:dyDescent="0.25">
      <c r="A232" t="s">
        <v>11498</v>
      </c>
      <c r="B232" t="s">
        <v>11499</v>
      </c>
    </row>
    <row r="233" spans="1:2" x14ac:dyDescent="0.25">
      <c r="A233" t="s">
        <v>9192</v>
      </c>
      <c r="B233" t="s">
        <v>9193</v>
      </c>
    </row>
    <row r="234" spans="1:2" x14ac:dyDescent="0.25">
      <c r="A234" t="s">
        <v>11500</v>
      </c>
      <c r="B234" t="s">
        <v>11500</v>
      </c>
    </row>
    <row r="235" spans="1:2" x14ac:dyDescent="0.25">
      <c r="A235" t="s">
        <v>11501</v>
      </c>
      <c r="B235" t="s">
        <v>11502</v>
      </c>
    </row>
    <row r="236" spans="1:2" x14ac:dyDescent="0.25">
      <c r="A236" t="s">
        <v>11503</v>
      </c>
      <c r="B236" t="s">
        <v>8457</v>
      </c>
    </row>
    <row r="237" spans="1:2" x14ac:dyDescent="0.25">
      <c r="A237" t="s">
        <v>9194</v>
      </c>
      <c r="B237" t="s">
        <v>9195</v>
      </c>
    </row>
    <row r="238" spans="1:2" x14ac:dyDescent="0.25">
      <c r="A238" t="s">
        <v>11504</v>
      </c>
      <c r="B238" t="s">
        <v>11505</v>
      </c>
    </row>
    <row r="239" spans="1:2" x14ac:dyDescent="0.25">
      <c r="A239" t="s">
        <v>11506</v>
      </c>
      <c r="B239" t="s">
        <v>11507</v>
      </c>
    </row>
    <row r="240" spans="1:2" x14ac:dyDescent="0.25">
      <c r="A240" t="s">
        <v>270</v>
      </c>
      <c r="B240" t="s">
        <v>9471</v>
      </c>
    </row>
    <row r="241" spans="1:2" x14ac:dyDescent="0.25">
      <c r="A241" t="s">
        <v>9472</v>
      </c>
      <c r="B241" t="s">
        <v>9472</v>
      </c>
    </row>
    <row r="242" spans="1:2" x14ac:dyDescent="0.25">
      <c r="A242" t="s">
        <v>11508</v>
      </c>
      <c r="B242" t="s">
        <v>11508</v>
      </c>
    </row>
    <row r="243" spans="1:2" x14ac:dyDescent="0.25">
      <c r="A243" t="s">
        <v>1033</v>
      </c>
      <c r="B243" t="s">
        <v>9473</v>
      </c>
    </row>
    <row r="244" spans="1:2" x14ac:dyDescent="0.25">
      <c r="A244" t="s">
        <v>11509</v>
      </c>
      <c r="B244" t="s">
        <v>11509</v>
      </c>
    </row>
    <row r="245" spans="1:2" x14ac:dyDescent="0.25">
      <c r="A245" t="s">
        <v>1249</v>
      </c>
      <c r="B245" t="s">
        <v>8860</v>
      </c>
    </row>
    <row r="246" spans="1:2" x14ac:dyDescent="0.25">
      <c r="A246" t="s">
        <v>10126</v>
      </c>
      <c r="B246" t="s">
        <v>10127</v>
      </c>
    </row>
    <row r="247" spans="1:2" x14ac:dyDescent="0.25">
      <c r="A247" t="s">
        <v>10128</v>
      </c>
      <c r="B247" t="s">
        <v>8733</v>
      </c>
    </row>
    <row r="248" spans="1:2" x14ac:dyDescent="0.25">
      <c r="A248" t="s">
        <v>11510</v>
      </c>
      <c r="B248" t="s">
        <v>11510</v>
      </c>
    </row>
    <row r="249" spans="1:2" x14ac:dyDescent="0.25">
      <c r="A249" t="s">
        <v>95</v>
      </c>
      <c r="B249" t="s">
        <v>9196</v>
      </c>
    </row>
    <row r="250" spans="1:2" x14ac:dyDescent="0.25">
      <c r="A250" t="s">
        <v>10129</v>
      </c>
      <c r="B250" t="s">
        <v>10130</v>
      </c>
    </row>
    <row r="251" spans="1:2" x14ac:dyDescent="0.25">
      <c r="A251" t="s">
        <v>11511</v>
      </c>
      <c r="B251" t="s">
        <v>8481</v>
      </c>
    </row>
    <row r="252" spans="1:2" x14ac:dyDescent="0.25">
      <c r="A252" t="s">
        <v>11512</v>
      </c>
      <c r="B252" t="s">
        <v>11512</v>
      </c>
    </row>
    <row r="253" spans="1:2" x14ac:dyDescent="0.25">
      <c r="A253" t="s">
        <v>9474</v>
      </c>
      <c r="B253" t="s">
        <v>9475</v>
      </c>
    </row>
    <row r="254" spans="1:2" x14ac:dyDescent="0.25">
      <c r="A254" t="s">
        <v>219</v>
      </c>
      <c r="B254" t="s">
        <v>9197</v>
      </c>
    </row>
    <row r="255" spans="1:2" x14ac:dyDescent="0.25">
      <c r="A255" t="s">
        <v>10131</v>
      </c>
      <c r="B255" t="s">
        <v>10132</v>
      </c>
    </row>
    <row r="256" spans="1:2" x14ac:dyDescent="0.25">
      <c r="A256" t="s">
        <v>9198</v>
      </c>
      <c r="B256" t="s">
        <v>9199</v>
      </c>
    </row>
    <row r="257" spans="1:2" x14ac:dyDescent="0.25">
      <c r="A257" t="s">
        <v>9476</v>
      </c>
      <c r="B257" t="s">
        <v>9477</v>
      </c>
    </row>
    <row r="258" spans="1:2" x14ac:dyDescent="0.25">
      <c r="A258" t="s">
        <v>11513</v>
      </c>
      <c r="B258" t="s">
        <v>8474</v>
      </c>
    </row>
    <row r="259" spans="1:2" x14ac:dyDescent="0.25">
      <c r="A259" t="s">
        <v>10133</v>
      </c>
      <c r="B259" t="s">
        <v>10134</v>
      </c>
    </row>
    <row r="260" spans="1:2" x14ac:dyDescent="0.25">
      <c r="A260" t="s">
        <v>11514</v>
      </c>
      <c r="B260" t="s">
        <v>8839</v>
      </c>
    </row>
    <row r="261" spans="1:2" x14ac:dyDescent="0.25">
      <c r="A261" t="s">
        <v>9200</v>
      </c>
      <c r="B261" t="s">
        <v>9201</v>
      </c>
    </row>
    <row r="262" spans="1:2" x14ac:dyDescent="0.25">
      <c r="A262" t="s">
        <v>11515</v>
      </c>
      <c r="B262" t="s">
        <v>11516</v>
      </c>
    </row>
    <row r="263" spans="1:2" x14ac:dyDescent="0.25">
      <c r="A263" t="s">
        <v>11517</v>
      </c>
      <c r="B263" t="s">
        <v>11518</v>
      </c>
    </row>
    <row r="264" spans="1:2" x14ac:dyDescent="0.25">
      <c r="A264" t="s">
        <v>10135</v>
      </c>
      <c r="B264" t="s">
        <v>8835</v>
      </c>
    </row>
    <row r="265" spans="1:2" x14ac:dyDescent="0.25">
      <c r="A265" t="s">
        <v>9478</v>
      </c>
      <c r="B265" t="s">
        <v>9479</v>
      </c>
    </row>
    <row r="266" spans="1:2" x14ac:dyDescent="0.25">
      <c r="A266" t="s">
        <v>11519</v>
      </c>
      <c r="B266" t="s">
        <v>8769</v>
      </c>
    </row>
    <row r="267" spans="1:2" x14ac:dyDescent="0.25">
      <c r="A267" t="s">
        <v>9480</v>
      </c>
      <c r="B267" t="s">
        <v>9481</v>
      </c>
    </row>
    <row r="268" spans="1:2" x14ac:dyDescent="0.25">
      <c r="A268" t="s">
        <v>9482</v>
      </c>
      <c r="B268" t="s">
        <v>9483</v>
      </c>
    </row>
    <row r="269" spans="1:2" x14ac:dyDescent="0.25">
      <c r="A269" t="s">
        <v>11520</v>
      </c>
      <c r="B269" t="s">
        <v>11520</v>
      </c>
    </row>
    <row r="270" spans="1:2" x14ac:dyDescent="0.25">
      <c r="A270" t="s">
        <v>221</v>
      </c>
      <c r="B270" t="s">
        <v>9202</v>
      </c>
    </row>
    <row r="271" spans="1:2" x14ac:dyDescent="0.25">
      <c r="A271" t="s">
        <v>9203</v>
      </c>
      <c r="B271" t="s">
        <v>9204</v>
      </c>
    </row>
    <row r="272" spans="1:2" x14ac:dyDescent="0.25">
      <c r="A272" t="s">
        <v>9205</v>
      </c>
      <c r="B272" t="s">
        <v>9206</v>
      </c>
    </row>
    <row r="273" spans="1:2" x14ac:dyDescent="0.25">
      <c r="A273" t="s">
        <v>9484</v>
      </c>
      <c r="B273" t="s">
        <v>9485</v>
      </c>
    </row>
    <row r="274" spans="1:2" x14ac:dyDescent="0.25">
      <c r="A274" t="s">
        <v>32</v>
      </c>
      <c r="B274" t="s">
        <v>9207</v>
      </c>
    </row>
    <row r="275" spans="1:2" x14ac:dyDescent="0.25">
      <c r="A275" t="s">
        <v>9208</v>
      </c>
      <c r="B275" t="s">
        <v>9209</v>
      </c>
    </row>
    <row r="276" spans="1:2" x14ac:dyDescent="0.25">
      <c r="A276" t="s">
        <v>11521</v>
      </c>
      <c r="B276" t="s">
        <v>11521</v>
      </c>
    </row>
    <row r="277" spans="1:2" x14ac:dyDescent="0.25">
      <c r="A277" t="s">
        <v>9486</v>
      </c>
      <c r="B277" t="s">
        <v>9487</v>
      </c>
    </row>
    <row r="278" spans="1:2" x14ac:dyDescent="0.25">
      <c r="A278" t="s">
        <v>11522</v>
      </c>
      <c r="B278" t="s">
        <v>11522</v>
      </c>
    </row>
    <row r="279" spans="1:2" x14ac:dyDescent="0.25">
      <c r="A279" t="s">
        <v>11523</v>
      </c>
      <c r="B279" t="s">
        <v>11523</v>
      </c>
    </row>
    <row r="280" spans="1:2" x14ac:dyDescent="0.25">
      <c r="A280" t="s">
        <v>9210</v>
      </c>
      <c r="B280" t="s">
        <v>9211</v>
      </c>
    </row>
    <row r="281" spans="1:2" x14ac:dyDescent="0.25">
      <c r="A281" t="s">
        <v>11524</v>
      </c>
      <c r="B281" t="s">
        <v>11524</v>
      </c>
    </row>
    <row r="282" spans="1:2" x14ac:dyDescent="0.25">
      <c r="A282" t="s">
        <v>10136</v>
      </c>
      <c r="B282" t="s">
        <v>10137</v>
      </c>
    </row>
    <row r="283" spans="1:2" x14ac:dyDescent="0.25">
      <c r="A283" t="s">
        <v>10138</v>
      </c>
      <c r="B283" t="s">
        <v>10139</v>
      </c>
    </row>
    <row r="284" spans="1:2" x14ac:dyDescent="0.25">
      <c r="A284" t="s">
        <v>9488</v>
      </c>
      <c r="B284" t="s">
        <v>9488</v>
      </c>
    </row>
    <row r="285" spans="1:2" x14ac:dyDescent="0.25">
      <c r="A285" t="s">
        <v>40</v>
      </c>
      <c r="B285" t="s">
        <v>9489</v>
      </c>
    </row>
    <row r="286" spans="1:2" x14ac:dyDescent="0.25">
      <c r="A286" t="s">
        <v>11525</v>
      </c>
      <c r="B286" t="s">
        <v>8633</v>
      </c>
    </row>
    <row r="287" spans="1:2" x14ac:dyDescent="0.25">
      <c r="A287" t="s">
        <v>9212</v>
      </c>
      <c r="B287" t="s">
        <v>9213</v>
      </c>
    </row>
    <row r="288" spans="1:2" x14ac:dyDescent="0.25">
      <c r="A288" t="s">
        <v>11526</v>
      </c>
      <c r="B288" t="s">
        <v>11526</v>
      </c>
    </row>
    <row r="289" spans="1:2" x14ac:dyDescent="0.25">
      <c r="A289" t="s">
        <v>11527</v>
      </c>
      <c r="B289" t="s">
        <v>11528</v>
      </c>
    </row>
    <row r="290" spans="1:2" x14ac:dyDescent="0.25">
      <c r="A290" t="s">
        <v>9214</v>
      </c>
      <c r="B290" t="s">
        <v>9215</v>
      </c>
    </row>
    <row r="291" spans="1:2" x14ac:dyDescent="0.25">
      <c r="A291" t="s">
        <v>222</v>
      </c>
      <c r="B291" t="s">
        <v>9490</v>
      </c>
    </row>
    <row r="292" spans="1:2" x14ac:dyDescent="0.25">
      <c r="A292" t="s">
        <v>9491</v>
      </c>
      <c r="B292" t="s">
        <v>9492</v>
      </c>
    </row>
    <row r="293" spans="1:2" x14ac:dyDescent="0.25">
      <c r="A293" t="s">
        <v>9493</v>
      </c>
      <c r="B293" t="s">
        <v>9494</v>
      </c>
    </row>
    <row r="294" spans="1:2" x14ac:dyDescent="0.25">
      <c r="A294" t="s">
        <v>9495</v>
      </c>
      <c r="B294" t="s">
        <v>9496</v>
      </c>
    </row>
    <row r="295" spans="1:2" x14ac:dyDescent="0.25">
      <c r="A295" t="s">
        <v>10140</v>
      </c>
      <c r="B295" t="s">
        <v>10141</v>
      </c>
    </row>
    <row r="296" spans="1:2" x14ac:dyDescent="0.25">
      <c r="A296" t="s">
        <v>11529</v>
      </c>
      <c r="B296" t="s">
        <v>8483</v>
      </c>
    </row>
    <row r="297" spans="1:2" x14ac:dyDescent="0.25">
      <c r="A297" t="s">
        <v>9216</v>
      </c>
      <c r="B297" t="s">
        <v>9217</v>
      </c>
    </row>
    <row r="298" spans="1:2" x14ac:dyDescent="0.25">
      <c r="A298" t="s">
        <v>11530</v>
      </c>
      <c r="B298" t="s">
        <v>11531</v>
      </c>
    </row>
    <row r="299" spans="1:2" x14ac:dyDescent="0.25">
      <c r="A299" t="s">
        <v>10142</v>
      </c>
      <c r="B299" t="s">
        <v>10143</v>
      </c>
    </row>
    <row r="300" spans="1:2" x14ac:dyDescent="0.25">
      <c r="A300" t="s">
        <v>11532</v>
      </c>
      <c r="B300" t="s">
        <v>11532</v>
      </c>
    </row>
    <row r="301" spans="1:2" x14ac:dyDescent="0.25">
      <c r="A301" t="s">
        <v>11533</v>
      </c>
      <c r="B301" t="s">
        <v>11533</v>
      </c>
    </row>
    <row r="302" spans="1:2" x14ac:dyDescent="0.25">
      <c r="A302" t="s">
        <v>11534</v>
      </c>
      <c r="B302" t="s">
        <v>8411</v>
      </c>
    </row>
    <row r="303" spans="1:2" x14ac:dyDescent="0.25">
      <c r="A303" t="s">
        <v>10144</v>
      </c>
      <c r="B303" t="s">
        <v>10144</v>
      </c>
    </row>
    <row r="304" spans="1:2" x14ac:dyDescent="0.25">
      <c r="A304" t="s">
        <v>9218</v>
      </c>
      <c r="B304" t="s">
        <v>9219</v>
      </c>
    </row>
    <row r="305" spans="1:2" x14ac:dyDescent="0.25">
      <c r="A305" t="s">
        <v>11535</v>
      </c>
      <c r="B305" t="s">
        <v>11536</v>
      </c>
    </row>
    <row r="306" spans="1:2" x14ac:dyDescent="0.25">
      <c r="A306" t="s">
        <v>11537</v>
      </c>
      <c r="B306" t="s">
        <v>11537</v>
      </c>
    </row>
    <row r="307" spans="1:2" x14ac:dyDescent="0.25">
      <c r="A307" t="s">
        <v>10145</v>
      </c>
      <c r="B307" t="s">
        <v>10145</v>
      </c>
    </row>
    <row r="308" spans="1:2" x14ac:dyDescent="0.25">
      <c r="A308" t="s">
        <v>10146</v>
      </c>
      <c r="B308" t="s">
        <v>10147</v>
      </c>
    </row>
    <row r="309" spans="1:2" x14ac:dyDescent="0.25">
      <c r="A309" t="s">
        <v>10148</v>
      </c>
      <c r="B309" t="s">
        <v>10149</v>
      </c>
    </row>
    <row r="310" spans="1:2" x14ac:dyDescent="0.25">
      <c r="A310" t="s">
        <v>10150</v>
      </c>
      <c r="B310" t="s">
        <v>10151</v>
      </c>
    </row>
    <row r="311" spans="1:2" x14ac:dyDescent="0.25">
      <c r="A311" t="s">
        <v>11538</v>
      </c>
      <c r="B311" t="s">
        <v>11538</v>
      </c>
    </row>
    <row r="312" spans="1:2" x14ac:dyDescent="0.25">
      <c r="A312" t="s">
        <v>11539</v>
      </c>
      <c r="B312" t="s">
        <v>11539</v>
      </c>
    </row>
    <row r="313" spans="1:2" x14ac:dyDescent="0.25">
      <c r="A313" t="s">
        <v>11540</v>
      </c>
      <c r="B313" t="s">
        <v>11540</v>
      </c>
    </row>
    <row r="314" spans="1:2" x14ac:dyDescent="0.25">
      <c r="A314" t="s">
        <v>9220</v>
      </c>
      <c r="B314" t="s">
        <v>9221</v>
      </c>
    </row>
    <row r="315" spans="1:2" x14ac:dyDescent="0.25">
      <c r="A315" t="s">
        <v>11541</v>
      </c>
      <c r="B315" t="s">
        <v>11541</v>
      </c>
    </row>
    <row r="316" spans="1:2" x14ac:dyDescent="0.25">
      <c r="A316" t="s">
        <v>9222</v>
      </c>
      <c r="B316" t="s">
        <v>9223</v>
      </c>
    </row>
    <row r="317" spans="1:2" x14ac:dyDescent="0.25">
      <c r="A317" t="s">
        <v>10152</v>
      </c>
      <c r="B317" t="s">
        <v>10152</v>
      </c>
    </row>
    <row r="318" spans="1:2" x14ac:dyDescent="0.25">
      <c r="A318" t="s">
        <v>10153</v>
      </c>
      <c r="B318" t="s">
        <v>8693</v>
      </c>
    </row>
    <row r="319" spans="1:2" x14ac:dyDescent="0.25">
      <c r="A319" t="s">
        <v>10154</v>
      </c>
      <c r="B319" t="s">
        <v>8808</v>
      </c>
    </row>
    <row r="320" spans="1:2" x14ac:dyDescent="0.25">
      <c r="A320" t="s">
        <v>11542</v>
      </c>
      <c r="B320" t="s">
        <v>11542</v>
      </c>
    </row>
    <row r="321" spans="1:2" x14ac:dyDescent="0.25">
      <c r="A321" t="s">
        <v>10155</v>
      </c>
      <c r="B321" t="s">
        <v>10156</v>
      </c>
    </row>
    <row r="322" spans="1:2" x14ac:dyDescent="0.25">
      <c r="A322" t="s">
        <v>241</v>
      </c>
      <c r="B322" t="s">
        <v>9224</v>
      </c>
    </row>
    <row r="323" spans="1:2" x14ac:dyDescent="0.25">
      <c r="A323" t="s">
        <v>272</v>
      </c>
      <c r="B323" t="s">
        <v>9225</v>
      </c>
    </row>
    <row r="324" spans="1:2" x14ac:dyDescent="0.25">
      <c r="A324" t="s">
        <v>11543</v>
      </c>
      <c r="B324" t="s">
        <v>11543</v>
      </c>
    </row>
    <row r="325" spans="1:2" x14ac:dyDescent="0.25">
      <c r="A325" t="s">
        <v>10157</v>
      </c>
      <c r="B325" t="s">
        <v>10158</v>
      </c>
    </row>
    <row r="326" spans="1:2" x14ac:dyDescent="0.25">
      <c r="A326" t="s">
        <v>6593</v>
      </c>
      <c r="B326" t="s">
        <v>9226</v>
      </c>
    </row>
    <row r="327" spans="1:2" x14ac:dyDescent="0.25">
      <c r="A327" t="s">
        <v>9227</v>
      </c>
      <c r="B327" t="s">
        <v>9228</v>
      </c>
    </row>
    <row r="328" spans="1:2" x14ac:dyDescent="0.25">
      <c r="A328" t="s">
        <v>11544</v>
      </c>
      <c r="B328" t="s">
        <v>11545</v>
      </c>
    </row>
    <row r="329" spans="1:2" x14ac:dyDescent="0.25">
      <c r="A329" t="s">
        <v>11546</v>
      </c>
      <c r="B329" t="s">
        <v>11546</v>
      </c>
    </row>
    <row r="330" spans="1:2" x14ac:dyDescent="0.25">
      <c r="A330" t="s">
        <v>10159</v>
      </c>
      <c r="B330" t="s">
        <v>10159</v>
      </c>
    </row>
    <row r="331" spans="1:2" x14ac:dyDescent="0.25">
      <c r="A331" t="s">
        <v>11547</v>
      </c>
      <c r="B331" t="s">
        <v>11547</v>
      </c>
    </row>
    <row r="332" spans="1:2" x14ac:dyDescent="0.25">
      <c r="A332" t="s">
        <v>11548</v>
      </c>
      <c r="B332" t="s">
        <v>8391</v>
      </c>
    </row>
    <row r="333" spans="1:2" x14ac:dyDescent="0.25">
      <c r="A333" t="s">
        <v>11549</v>
      </c>
      <c r="B333" t="s">
        <v>11550</v>
      </c>
    </row>
    <row r="334" spans="1:2" x14ac:dyDescent="0.25">
      <c r="A334" t="s">
        <v>10160</v>
      </c>
      <c r="B334" t="s">
        <v>10160</v>
      </c>
    </row>
    <row r="335" spans="1:2" x14ac:dyDescent="0.25">
      <c r="A335" t="s">
        <v>9229</v>
      </c>
      <c r="B335" t="s">
        <v>8509</v>
      </c>
    </row>
    <row r="336" spans="1:2" x14ac:dyDescent="0.25">
      <c r="A336" t="s">
        <v>1118</v>
      </c>
      <c r="B336" t="s">
        <v>10161</v>
      </c>
    </row>
    <row r="337" spans="1:2" x14ac:dyDescent="0.25">
      <c r="A337" t="s">
        <v>11551</v>
      </c>
      <c r="B337" t="s">
        <v>11552</v>
      </c>
    </row>
    <row r="338" spans="1:2" x14ac:dyDescent="0.25">
      <c r="A338" t="s">
        <v>11553</v>
      </c>
      <c r="B338" t="s">
        <v>11553</v>
      </c>
    </row>
    <row r="339" spans="1:2" x14ac:dyDescent="0.25">
      <c r="A339" t="s">
        <v>11554</v>
      </c>
      <c r="B339" t="s">
        <v>11555</v>
      </c>
    </row>
    <row r="340" spans="1:2" x14ac:dyDescent="0.25">
      <c r="A340" t="s">
        <v>11556</v>
      </c>
      <c r="B340" t="s">
        <v>11556</v>
      </c>
    </row>
    <row r="341" spans="1:2" x14ac:dyDescent="0.25">
      <c r="A341" t="s">
        <v>9230</v>
      </c>
      <c r="B341" t="s">
        <v>9231</v>
      </c>
    </row>
    <row r="342" spans="1:2" x14ac:dyDescent="0.25">
      <c r="A342" t="s">
        <v>9232</v>
      </c>
      <c r="B342" t="s">
        <v>9233</v>
      </c>
    </row>
    <row r="343" spans="1:2" x14ac:dyDescent="0.25">
      <c r="A343" t="s">
        <v>10162</v>
      </c>
      <c r="B343" t="s">
        <v>10163</v>
      </c>
    </row>
    <row r="344" spans="1:2" x14ac:dyDescent="0.25">
      <c r="A344" t="s">
        <v>10164</v>
      </c>
      <c r="B344" t="s">
        <v>10165</v>
      </c>
    </row>
    <row r="345" spans="1:2" x14ac:dyDescent="0.25">
      <c r="A345" t="s">
        <v>9234</v>
      </c>
      <c r="B345" t="s">
        <v>9235</v>
      </c>
    </row>
    <row r="346" spans="1:2" x14ac:dyDescent="0.25">
      <c r="A346" t="s">
        <v>11557</v>
      </c>
      <c r="B346" t="s">
        <v>10282</v>
      </c>
    </row>
    <row r="347" spans="1:2" x14ac:dyDescent="0.25">
      <c r="A347" t="s">
        <v>9236</v>
      </c>
      <c r="B347" t="s">
        <v>9237</v>
      </c>
    </row>
    <row r="348" spans="1:2" x14ac:dyDescent="0.25">
      <c r="A348" t="s">
        <v>11558</v>
      </c>
      <c r="B348" t="s">
        <v>11558</v>
      </c>
    </row>
    <row r="349" spans="1:2" x14ac:dyDescent="0.25">
      <c r="A349" t="s">
        <v>10283</v>
      </c>
      <c r="B349" t="s">
        <v>8370</v>
      </c>
    </row>
    <row r="350" spans="1:2" x14ac:dyDescent="0.25">
      <c r="A350" t="s">
        <v>10166</v>
      </c>
      <c r="B350" t="s">
        <v>10166</v>
      </c>
    </row>
    <row r="351" spans="1:2" x14ac:dyDescent="0.25">
      <c r="A351" t="s">
        <v>11559</v>
      </c>
      <c r="B351" t="s">
        <v>8399</v>
      </c>
    </row>
    <row r="352" spans="1:2" x14ac:dyDescent="0.25">
      <c r="A352" t="s">
        <v>9238</v>
      </c>
      <c r="B352" t="s">
        <v>8482</v>
      </c>
    </row>
    <row r="353" spans="1:2" x14ac:dyDescent="0.25">
      <c r="A353" t="s">
        <v>10167</v>
      </c>
      <c r="B353" t="s">
        <v>10167</v>
      </c>
    </row>
    <row r="354" spans="1:2" x14ac:dyDescent="0.25">
      <c r="A354" t="s">
        <v>11560</v>
      </c>
      <c r="B354" t="s">
        <v>11561</v>
      </c>
    </row>
    <row r="355" spans="1:2" x14ac:dyDescent="0.25">
      <c r="A355" t="s">
        <v>9497</v>
      </c>
      <c r="B355" t="s">
        <v>9498</v>
      </c>
    </row>
    <row r="356" spans="1:2" x14ac:dyDescent="0.25">
      <c r="A356" t="s">
        <v>9499</v>
      </c>
      <c r="B356" t="s">
        <v>9500</v>
      </c>
    </row>
    <row r="357" spans="1:2" x14ac:dyDescent="0.25">
      <c r="A357" t="s">
        <v>9501</v>
      </c>
      <c r="B357" t="s">
        <v>9502</v>
      </c>
    </row>
    <row r="358" spans="1:2" x14ac:dyDescent="0.25">
      <c r="A358" t="s">
        <v>10168</v>
      </c>
      <c r="B358" t="s">
        <v>10169</v>
      </c>
    </row>
    <row r="359" spans="1:2" x14ac:dyDescent="0.25">
      <c r="A359" t="s">
        <v>10170</v>
      </c>
      <c r="B359" t="s">
        <v>10171</v>
      </c>
    </row>
    <row r="360" spans="1:2" x14ac:dyDescent="0.25">
      <c r="A360" t="s">
        <v>11562</v>
      </c>
      <c r="B360" t="s">
        <v>8400</v>
      </c>
    </row>
    <row r="361" spans="1:2" x14ac:dyDescent="0.25">
      <c r="A361" t="s">
        <v>11563</v>
      </c>
      <c r="B361" t="s">
        <v>11563</v>
      </c>
    </row>
    <row r="362" spans="1:2" x14ac:dyDescent="0.25">
      <c r="A362" t="s">
        <v>10172</v>
      </c>
      <c r="B362" t="s">
        <v>10173</v>
      </c>
    </row>
    <row r="363" spans="1:2" x14ac:dyDescent="0.25">
      <c r="A363" t="s">
        <v>2430</v>
      </c>
      <c r="B363" t="s">
        <v>9239</v>
      </c>
    </row>
    <row r="364" spans="1:2" x14ac:dyDescent="0.25">
      <c r="A364" t="s">
        <v>44</v>
      </c>
      <c r="B364" t="s">
        <v>9240</v>
      </c>
    </row>
    <row r="365" spans="1:2" x14ac:dyDescent="0.25">
      <c r="A365" t="s">
        <v>11564</v>
      </c>
      <c r="B365" t="s">
        <v>11564</v>
      </c>
    </row>
    <row r="366" spans="1:2" x14ac:dyDescent="0.25">
      <c r="A366" t="s">
        <v>9503</v>
      </c>
      <c r="B366" t="s">
        <v>9504</v>
      </c>
    </row>
    <row r="367" spans="1:2" x14ac:dyDescent="0.25">
      <c r="A367" t="s">
        <v>9241</v>
      </c>
      <c r="B367" t="s">
        <v>9242</v>
      </c>
    </row>
    <row r="368" spans="1:2" x14ac:dyDescent="0.25">
      <c r="A368" t="s">
        <v>10284</v>
      </c>
      <c r="B368" t="s">
        <v>8740</v>
      </c>
    </row>
    <row r="369" spans="1:2" x14ac:dyDescent="0.25">
      <c r="A369" t="s">
        <v>9243</v>
      </c>
      <c r="B369" t="s">
        <v>9244</v>
      </c>
    </row>
    <row r="370" spans="1:2" x14ac:dyDescent="0.25">
      <c r="A370" t="s">
        <v>10174</v>
      </c>
      <c r="B370" t="s">
        <v>10174</v>
      </c>
    </row>
    <row r="371" spans="1:2" x14ac:dyDescent="0.25">
      <c r="A371" t="s">
        <v>11565</v>
      </c>
      <c r="B371" t="s">
        <v>11565</v>
      </c>
    </row>
    <row r="372" spans="1:2" x14ac:dyDescent="0.25">
      <c r="A372" t="s">
        <v>9245</v>
      </c>
      <c r="B372" t="s">
        <v>9246</v>
      </c>
    </row>
    <row r="373" spans="1:2" x14ac:dyDescent="0.25">
      <c r="A373" t="s">
        <v>10175</v>
      </c>
      <c r="B373" t="s">
        <v>10176</v>
      </c>
    </row>
    <row r="374" spans="1:2" x14ac:dyDescent="0.25">
      <c r="A374" t="s">
        <v>9247</v>
      </c>
      <c r="B374" t="s">
        <v>9248</v>
      </c>
    </row>
    <row r="375" spans="1:2" x14ac:dyDescent="0.25">
      <c r="A375" t="s">
        <v>9249</v>
      </c>
      <c r="B375" t="s">
        <v>9250</v>
      </c>
    </row>
    <row r="376" spans="1:2" x14ac:dyDescent="0.25">
      <c r="A376" t="s">
        <v>11566</v>
      </c>
      <c r="B376" t="s">
        <v>11567</v>
      </c>
    </row>
    <row r="377" spans="1:2" x14ac:dyDescent="0.25">
      <c r="A377" t="s">
        <v>11568</v>
      </c>
      <c r="B377" t="s">
        <v>11569</v>
      </c>
    </row>
    <row r="378" spans="1:2" x14ac:dyDescent="0.25">
      <c r="A378" t="s">
        <v>10177</v>
      </c>
      <c r="B378" t="s">
        <v>10178</v>
      </c>
    </row>
    <row r="379" spans="1:2" x14ac:dyDescent="0.25">
      <c r="A379" t="s">
        <v>11570</v>
      </c>
      <c r="B379" t="s">
        <v>11570</v>
      </c>
    </row>
    <row r="380" spans="1:2" x14ac:dyDescent="0.25">
      <c r="A380" t="s">
        <v>10179</v>
      </c>
      <c r="B380" t="s">
        <v>10180</v>
      </c>
    </row>
    <row r="381" spans="1:2" x14ac:dyDescent="0.25">
      <c r="A381" t="s">
        <v>10181</v>
      </c>
      <c r="B381" t="s">
        <v>10181</v>
      </c>
    </row>
    <row r="382" spans="1:2" x14ac:dyDescent="0.25">
      <c r="A382" t="s">
        <v>11571</v>
      </c>
      <c r="B382" t="s">
        <v>11571</v>
      </c>
    </row>
    <row r="383" spans="1:2" x14ac:dyDescent="0.25">
      <c r="A383" t="s">
        <v>11572</v>
      </c>
      <c r="B383" t="s">
        <v>11572</v>
      </c>
    </row>
    <row r="384" spans="1:2" x14ac:dyDescent="0.25">
      <c r="A384" t="s">
        <v>11573</v>
      </c>
      <c r="B384" t="s">
        <v>11573</v>
      </c>
    </row>
    <row r="385" spans="1:2" x14ac:dyDescent="0.25">
      <c r="A385" t="s">
        <v>11574</v>
      </c>
      <c r="B385" t="s">
        <v>11575</v>
      </c>
    </row>
    <row r="386" spans="1:2" x14ac:dyDescent="0.25">
      <c r="A386" t="s">
        <v>11576</v>
      </c>
      <c r="B386" t="s">
        <v>11577</v>
      </c>
    </row>
    <row r="387" spans="1:2" x14ac:dyDescent="0.25">
      <c r="A387" t="s">
        <v>9251</v>
      </c>
      <c r="B387" t="s">
        <v>9252</v>
      </c>
    </row>
    <row r="388" spans="1:2" x14ac:dyDescent="0.25">
      <c r="A388" t="s">
        <v>11578</v>
      </c>
      <c r="B388" t="s">
        <v>11578</v>
      </c>
    </row>
    <row r="389" spans="1:2" x14ac:dyDescent="0.25">
      <c r="A389" t="s">
        <v>11579</v>
      </c>
      <c r="B389" t="s">
        <v>11580</v>
      </c>
    </row>
    <row r="390" spans="1:2" x14ac:dyDescent="0.25">
      <c r="A390" t="s">
        <v>10182</v>
      </c>
      <c r="B390" t="s">
        <v>10183</v>
      </c>
    </row>
    <row r="391" spans="1:2" x14ac:dyDescent="0.25">
      <c r="A391" t="s">
        <v>11581</v>
      </c>
      <c r="B391" t="s">
        <v>11582</v>
      </c>
    </row>
    <row r="392" spans="1:2" x14ac:dyDescent="0.25">
      <c r="A392" t="s">
        <v>10184</v>
      </c>
      <c r="B392" t="s">
        <v>10185</v>
      </c>
    </row>
    <row r="393" spans="1:2" x14ac:dyDescent="0.25">
      <c r="A393" t="s">
        <v>10186</v>
      </c>
      <c r="B393" t="s">
        <v>10187</v>
      </c>
    </row>
    <row r="394" spans="1:2" x14ac:dyDescent="0.25">
      <c r="A394" t="s">
        <v>10188</v>
      </c>
      <c r="B394" t="s">
        <v>10189</v>
      </c>
    </row>
    <row r="395" spans="1:2" x14ac:dyDescent="0.25">
      <c r="A395" t="s">
        <v>10298</v>
      </c>
      <c r="B395" t="s">
        <v>10297</v>
      </c>
    </row>
    <row r="396" spans="1:2" x14ac:dyDescent="0.25">
      <c r="A396" t="s">
        <v>9253</v>
      </c>
      <c r="B396" t="s">
        <v>8634</v>
      </c>
    </row>
    <row r="397" spans="1:2" x14ac:dyDescent="0.25">
      <c r="A397" t="s">
        <v>9505</v>
      </c>
      <c r="B397" t="s">
        <v>9506</v>
      </c>
    </row>
    <row r="398" spans="1:2" x14ac:dyDescent="0.25">
      <c r="A398" t="s">
        <v>11583</v>
      </c>
      <c r="B398" t="s">
        <v>11583</v>
      </c>
    </row>
    <row r="399" spans="1:2" x14ac:dyDescent="0.25">
      <c r="A399" t="s">
        <v>9254</v>
      </c>
      <c r="B399" t="s">
        <v>9255</v>
      </c>
    </row>
    <row r="400" spans="1:2" x14ac:dyDescent="0.25">
      <c r="A400" t="s">
        <v>11584</v>
      </c>
      <c r="B400" t="s">
        <v>11584</v>
      </c>
    </row>
    <row r="401" spans="1:2" x14ac:dyDescent="0.25">
      <c r="A401" t="s">
        <v>10190</v>
      </c>
      <c r="B401" t="s">
        <v>10191</v>
      </c>
    </row>
    <row r="402" spans="1:2" x14ac:dyDescent="0.25">
      <c r="A402" t="s">
        <v>11585</v>
      </c>
      <c r="B402" t="s">
        <v>8505</v>
      </c>
    </row>
    <row r="403" spans="1:2" x14ac:dyDescent="0.25">
      <c r="A403" t="s">
        <v>11586</v>
      </c>
      <c r="B403" t="s">
        <v>8392</v>
      </c>
    </row>
    <row r="404" spans="1:2" x14ac:dyDescent="0.25">
      <c r="A404" t="s">
        <v>11587</v>
      </c>
      <c r="B404" t="s">
        <v>11588</v>
      </c>
    </row>
    <row r="405" spans="1:2" x14ac:dyDescent="0.25">
      <c r="A405" t="s">
        <v>11589</v>
      </c>
      <c r="B405" t="s">
        <v>11590</v>
      </c>
    </row>
    <row r="406" spans="1:2" x14ac:dyDescent="0.25">
      <c r="A406" t="s">
        <v>9256</v>
      </c>
      <c r="B406" t="s">
        <v>9257</v>
      </c>
    </row>
    <row r="407" spans="1:2" x14ac:dyDescent="0.25">
      <c r="A407" t="s">
        <v>9258</v>
      </c>
      <c r="B407" t="s">
        <v>9259</v>
      </c>
    </row>
    <row r="408" spans="1:2" x14ac:dyDescent="0.25">
      <c r="A408" t="s">
        <v>11591</v>
      </c>
      <c r="B408" t="s">
        <v>11591</v>
      </c>
    </row>
    <row r="409" spans="1:2" x14ac:dyDescent="0.25">
      <c r="A409" t="s">
        <v>10192</v>
      </c>
      <c r="B409" t="s">
        <v>10193</v>
      </c>
    </row>
    <row r="410" spans="1:2" x14ac:dyDescent="0.25">
      <c r="A410" t="s">
        <v>10194</v>
      </c>
      <c r="B410" t="s">
        <v>10194</v>
      </c>
    </row>
    <row r="411" spans="1:2" x14ac:dyDescent="0.25">
      <c r="A411" t="s">
        <v>10195</v>
      </c>
      <c r="B411" t="s">
        <v>10196</v>
      </c>
    </row>
    <row r="412" spans="1:2" x14ac:dyDescent="0.25">
      <c r="A412" t="s">
        <v>9260</v>
      </c>
      <c r="B412" t="s">
        <v>9261</v>
      </c>
    </row>
    <row r="413" spans="1:2" x14ac:dyDescent="0.25">
      <c r="A413" t="s">
        <v>10197</v>
      </c>
      <c r="B413" t="s">
        <v>10197</v>
      </c>
    </row>
    <row r="414" spans="1:2" x14ac:dyDescent="0.25">
      <c r="A414" t="s">
        <v>10198</v>
      </c>
      <c r="B414" t="s">
        <v>10199</v>
      </c>
    </row>
    <row r="415" spans="1:2" x14ac:dyDescent="0.25">
      <c r="A415" t="s">
        <v>10200</v>
      </c>
      <c r="B415" t="s">
        <v>8428</v>
      </c>
    </row>
    <row r="416" spans="1:2" x14ac:dyDescent="0.25">
      <c r="A416" t="s">
        <v>10201</v>
      </c>
      <c r="B416" t="s">
        <v>10202</v>
      </c>
    </row>
    <row r="417" spans="1:2" x14ac:dyDescent="0.25">
      <c r="A417" t="s">
        <v>10203</v>
      </c>
      <c r="B417" t="s">
        <v>10204</v>
      </c>
    </row>
    <row r="418" spans="1:2" x14ac:dyDescent="0.25">
      <c r="A418" t="s">
        <v>11592</v>
      </c>
      <c r="B418" t="s">
        <v>11592</v>
      </c>
    </row>
    <row r="419" spans="1:2" x14ac:dyDescent="0.25">
      <c r="A419" t="s">
        <v>9507</v>
      </c>
      <c r="B419" t="s">
        <v>9507</v>
      </c>
    </row>
    <row r="420" spans="1:2" x14ac:dyDescent="0.25">
      <c r="A420" t="s">
        <v>11593</v>
      </c>
      <c r="B420" t="s">
        <v>8772</v>
      </c>
    </row>
    <row r="421" spans="1:2" x14ac:dyDescent="0.25">
      <c r="A421" t="s">
        <v>11594</v>
      </c>
      <c r="B421" t="s">
        <v>8388</v>
      </c>
    </row>
    <row r="422" spans="1:2" x14ac:dyDescent="0.25">
      <c r="A422" t="s">
        <v>11595</v>
      </c>
      <c r="B422" t="s">
        <v>11595</v>
      </c>
    </row>
    <row r="423" spans="1:2" x14ac:dyDescent="0.25">
      <c r="A423" t="s">
        <v>11596</v>
      </c>
      <c r="B423" t="s">
        <v>11596</v>
      </c>
    </row>
    <row r="424" spans="1:2" x14ac:dyDescent="0.25">
      <c r="A424" t="s">
        <v>10205</v>
      </c>
      <c r="B424" t="s">
        <v>10206</v>
      </c>
    </row>
    <row r="425" spans="1:2" x14ac:dyDescent="0.25">
      <c r="A425" t="s">
        <v>10207</v>
      </c>
      <c r="B425" t="s">
        <v>10208</v>
      </c>
    </row>
    <row r="426" spans="1:2" x14ac:dyDescent="0.25">
      <c r="A426" t="s">
        <v>11597</v>
      </c>
      <c r="B426" t="s">
        <v>11545</v>
      </c>
    </row>
    <row r="427" spans="1:2" x14ac:dyDescent="0.25">
      <c r="A427" t="s">
        <v>10209</v>
      </c>
      <c r="B427" t="s">
        <v>10210</v>
      </c>
    </row>
    <row r="428" spans="1:2" x14ac:dyDescent="0.25">
      <c r="A428" t="s">
        <v>11598</v>
      </c>
      <c r="B428" t="s">
        <v>8490</v>
      </c>
    </row>
    <row r="429" spans="1:2" x14ac:dyDescent="0.25">
      <c r="A429" t="s">
        <v>9508</v>
      </c>
      <c r="B429" t="s">
        <v>8841</v>
      </c>
    </row>
    <row r="430" spans="1:2" x14ac:dyDescent="0.25">
      <c r="A430" t="s">
        <v>9509</v>
      </c>
      <c r="B430" t="s">
        <v>9510</v>
      </c>
    </row>
    <row r="431" spans="1:2" x14ac:dyDescent="0.25">
      <c r="A431" t="s">
        <v>10211</v>
      </c>
      <c r="B431" t="s">
        <v>10212</v>
      </c>
    </row>
    <row r="432" spans="1:2" x14ac:dyDescent="0.25">
      <c r="A432" t="s">
        <v>9262</v>
      </c>
      <c r="B432" t="s">
        <v>9263</v>
      </c>
    </row>
    <row r="433" spans="1:2" x14ac:dyDescent="0.25">
      <c r="A433" t="s">
        <v>11599</v>
      </c>
      <c r="B433" t="s">
        <v>11599</v>
      </c>
    </row>
    <row r="434" spans="1:2" x14ac:dyDescent="0.25">
      <c r="A434" t="s">
        <v>9511</v>
      </c>
      <c r="B434" t="s">
        <v>9512</v>
      </c>
    </row>
    <row r="435" spans="1:2" x14ac:dyDescent="0.25">
      <c r="A435" t="s">
        <v>11600</v>
      </c>
      <c r="B435" t="s">
        <v>11600</v>
      </c>
    </row>
    <row r="436" spans="1:2" x14ac:dyDescent="0.25">
      <c r="A436" t="s">
        <v>11601</v>
      </c>
      <c r="B436" t="s">
        <v>11601</v>
      </c>
    </row>
    <row r="437" spans="1:2" x14ac:dyDescent="0.25">
      <c r="A437" t="s">
        <v>10213</v>
      </c>
      <c r="B437" t="s">
        <v>10213</v>
      </c>
    </row>
    <row r="438" spans="1:2" x14ac:dyDescent="0.25">
      <c r="A438" t="s">
        <v>11602</v>
      </c>
      <c r="B438" t="s">
        <v>11602</v>
      </c>
    </row>
    <row r="439" spans="1:2" x14ac:dyDescent="0.25">
      <c r="A439" t="s">
        <v>11603</v>
      </c>
      <c r="B439" t="s">
        <v>11603</v>
      </c>
    </row>
    <row r="440" spans="1:2" x14ac:dyDescent="0.25">
      <c r="A440" t="s">
        <v>10214</v>
      </c>
      <c r="B440" t="s">
        <v>10215</v>
      </c>
    </row>
    <row r="441" spans="1:2" x14ac:dyDescent="0.25">
      <c r="A441" t="s">
        <v>9513</v>
      </c>
      <c r="B441" t="s">
        <v>9514</v>
      </c>
    </row>
    <row r="442" spans="1:2" x14ac:dyDescent="0.25">
      <c r="A442" t="s">
        <v>11604</v>
      </c>
      <c r="B442" t="s">
        <v>11604</v>
      </c>
    </row>
    <row r="443" spans="1:2" x14ac:dyDescent="0.25">
      <c r="A443" t="s">
        <v>9515</v>
      </c>
      <c r="B443" t="s">
        <v>8415</v>
      </c>
    </row>
    <row r="444" spans="1:2" x14ac:dyDescent="0.25">
      <c r="A444" t="s">
        <v>10216</v>
      </c>
      <c r="B444" t="s">
        <v>10217</v>
      </c>
    </row>
    <row r="445" spans="1:2" x14ac:dyDescent="0.25">
      <c r="A445" t="s">
        <v>10220</v>
      </c>
      <c r="B445" t="s">
        <v>10220</v>
      </c>
    </row>
    <row r="446" spans="1:2" x14ac:dyDescent="0.25">
      <c r="A446" t="s">
        <v>2113</v>
      </c>
      <c r="B446" t="s">
        <v>9516</v>
      </c>
    </row>
    <row r="447" spans="1:2" x14ac:dyDescent="0.25">
      <c r="A447" t="s">
        <v>9517</v>
      </c>
      <c r="B447" t="s">
        <v>9518</v>
      </c>
    </row>
    <row r="448" spans="1:2" x14ac:dyDescent="0.25">
      <c r="A448" t="s">
        <v>9519</v>
      </c>
      <c r="B448" t="s">
        <v>9520</v>
      </c>
    </row>
    <row r="449" spans="1:2" x14ac:dyDescent="0.25">
      <c r="A449" t="s">
        <v>11605</v>
      </c>
      <c r="B449" t="s">
        <v>8473</v>
      </c>
    </row>
    <row r="450" spans="1:2" x14ac:dyDescent="0.25">
      <c r="A450" t="s">
        <v>10218</v>
      </c>
      <c r="B450" t="s">
        <v>10219</v>
      </c>
    </row>
    <row r="451" spans="1:2" x14ac:dyDescent="0.25">
      <c r="A451" t="s">
        <v>11606</v>
      </c>
      <c r="B451" t="s">
        <v>8412</v>
      </c>
    </row>
    <row r="452" spans="1:2" x14ac:dyDescent="0.25">
      <c r="A452" t="s">
        <v>11607</v>
      </c>
      <c r="B452" t="s">
        <v>11607</v>
      </c>
    </row>
    <row r="453" spans="1:2" x14ac:dyDescent="0.25">
      <c r="A453" t="s">
        <v>11608</v>
      </c>
      <c r="B453" t="s">
        <v>11608</v>
      </c>
    </row>
    <row r="454" spans="1:2" x14ac:dyDescent="0.25">
      <c r="A454" t="s">
        <v>11609</v>
      </c>
      <c r="B454" t="s">
        <v>11609</v>
      </c>
    </row>
    <row r="455" spans="1:2" x14ac:dyDescent="0.25">
      <c r="A455" t="s">
        <v>11610</v>
      </c>
      <c r="B455" t="s">
        <v>11610</v>
      </c>
    </row>
    <row r="456" spans="1:2" x14ac:dyDescent="0.25">
      <c r="A456" t="s">
        <v>11611</v>
      </c>
      <c r="B456" t="s">
        <v>11612</v>
      </c>
    </row>
    <row r="457" spans="1:2" x14ac:dyDescent="0.25">
      <c r="A457" t="s">
        <v>11613</v>
      </c>
      <c r="B457" t="s">
        <v>11613</v>
      </c>
    </row>
    <row r="458" spans="1:2" x14ac:dyDescent="0.25">
      <c r="A458" t="s">
        <v>9521</v>
      </c>
      <c r="B458" t="s">
        <v>9522</v>
      </c>
    </row>
    <row r="459" spans="1:2" x14ac:dyDescent="0.25">
      <c r="A459" t="s">
        <v>9523</v>
      </c>
      <c r="B459" t="s">
        <v>8576</v>
      </c>
    </row>
    <row r="460" spans="1:2" x14ac:dyDescent="0.25">
      <c r="A460" t="s">
        <v>10221</v>
      </c>
      <c r="B460" t="s">
        <v>10222</v>
      </c>
    </row>
    <row r="461" spans="1:2" x14ac:dyDescent="0.25">
      <c r="A461" t="s">
        <v>11614</v>
      </c>
      <c r="B461" t="s">
        <v>11614</v>
      </c>
    </row>
    <row r="462" spans="1:2" x14ac:dyDescent="0.25">
      <c r="A462" t="s">
        <v>11615</v>
      </c>
      <c r="B462" t="s">
        <v>8850</v>
      </c>
    </row>
    <row r="463" spans="1:2" x14ac:dyDescent="0.25">
      <c r="A463" t="s">
        <v>10223</v>
      </c>
      <c r="B463" t="s">
        <v>10223</v>
      </c>
    </row>
    <row r="464" spans="1:2" x14ac:dyDescent="0.25">
      <c r="A464" t="s">
        <v>10224</v>
      </c>
      <c r="B464" t="s">
        <v>8502</v>
      </c>
    </row>
    <row r="465" spans="1:2" x14ac:dyDescent="0.25">
      <c r="A465" t="s">
        <v>10225</v>
      </c>
      <c r="B465" t="s">
        <v>8432</v>
      </c>
    </row>
    <row r="466" spans="1:2" x14ac:dyDescent="0.25">
      <c r="A466" t="s">
        <v>10226</v>
      </c>
      <c r="B466" t="s">
        <v>10227</v>
      </c>
    </row>
    <row r="467" spans="1:2" x14ac:dyDescent="0.25">
      <c r="A467" t="s">
        <v>10228</v>
      </c>
      <c r="B467" t="s">
        <v>8582</v>
      </c>
    </row>
    <row r="468" spans="1:2" x14ac:dyDescent="0.25">
      <c r="A468" t="s">
        <v>11616</v>
      </c>
      <c r="B468" t="s">
        <v>11616</v>
      </c>
    </row>
    <row r="469" spans="1:2" x14ac:dyDescent="0.25">
      <c r="A469" t="s">
        <v>11617</v>
      </c>
      <c r="B469" t="s">
        <v>11516</v>
      </c>
    </row>
    <row r="470" spans="1:2" x14ac:dyDescent="0.25">
      <c r="A470" t="s">
        <v>10229</v>
      </c>
      <c r="B470" t="s">
        <v>10230</v>
      </c>
    </row>
    <row r="471" spans="1:2" x14ac:dyDescent="0.25">
      <c r="A471" t="s">
        <v>9524</v>
      </c>
      <c r="B471" t="s">
        <v>9525</v>
      </c>
    </row>
    <row r="472" spans="1:2" x14ac:dyDescent="0.25">
      <c r="A472" t="s">
        <v>9526</v>
      </c>
      <c r="B472" t="s">
        <v>8510</v>
      </c>
    </row>
    <row r="473" spans="1:2" x14ac:dyDescent="0.25">
      <c r="A473" t="s">
        <v>9527</v>
      </c>
      <c r="B473" t="s">
        <v>9528</v>
      </c>
    </row>
    <row r="474" spans="1:2" x14ac:dyDescent="0.25">
      <c r="A474" t="s">
        <v>11618</v>
      </c>
      <c r="B474" t="s">
        <v>11618</v>
      </c>
    </row>
    <row r="475" spans="1:2" x14ac:dyDescent="0.25">
      <c r="A475" t="s">
        <v>9529</v>
      </c>
      <c r="B475" t="s">
        <v>9530</v>
      </c>
    </row>
    <row r="476" spans="1:2" x14ac:dyDescent="0.25">
      <c r="A476" t="s">
        <v>9531</v>
      </c>
      <c r="B476" t="s">
        <v>9532</v>
      </c>
    </row>
    <row r="477" spans="1:2" x14ac:dyDescent="0.25">
      <c r="A477" t="s">
        <v>11619</v>
      </c>
      <c r="B477" t="s">
        <v>11619</v>
      </c>
    </row>
    <row r="478" spans="1:2" x14ac:dyDescent="0.25">
      <c r="A478" t="s">
        <v>9533</v>
      </c>
      <c r="B478" t="s">
        <v>8446</v>
      </c>
    </row>
    <row r="479" spans="1:2" x14ac:dyDescent="0.25">
      <c r="A479" t="s">
        <v>10231</v>
      </c>
      <c r="B479" t="s">
        <v>10232</v>
      </c>
    </row>
    <row r="480" spans="1:2" x14ac:dyDescent="0.25">
      <c r="A480" t="s">
        <v>10233</v>
      </c>
      <c r="B480" t="s">
        <v>10233</v>
      </c>
    </row>
    <row r="481" spans="1:2" x14ac:dyDescent="0.25">
      <c r="A481" t="s">
        <v>10234</v>
      </c>
      <c r="B481" t="s">
        <v>10235</v>
      </c>
    </row>
    <row r="482" spans="1:2" x14ac:dyDescent="0.25">
      <c r="A482" t="s">
        <v>10236</v>
      </c>
      <c r="B482" t="s">
        <v>10237</v>
      </c>
    </row>
    <row r="483" spans="1:2" x14ac:dyDescent="0.25">
      <c r="A483" t="s">
        <v>11620</v>
      </c>
      <c r="B483" t="s">
        <v>11620</v>
      </c>
    </row>
    <row r="484" spans="1:2" x14ac:dyDescent="0.25">
      <c r="A484" t="s">
        <v>11621</v>
      </c>
      <c r="B484" t="s">
        <v>11621</v>
      </c>
    </row>
    <row r="485" spans="1:2" x14ac:dyDescent="0.25">
      <c r="A485" t="s">
        <v>10238</v>
      </c>
      <c r="B485" t="s">
        <v>10238</v>
      </c>
    </row>
    <row r="486" spans="1:2" x14ac:dyDescent="0.25">
      <c r="A486" t="s">
        <v>9534</v>
      </c>
      <c r="B486" t="s">
        <v>9535</v>
      </c>
    </row>
    <row r="487" spans="1:2" x14ac:dyDescent="0.25">
      <c r="A487" t="s">
        <v>9536</v>
      </c>
      <c r="B487" t="s">
        <v>9537</v>
      </c>
    </row>
    <row r="488" spans="1:2" x14ac:dyDescent="0.25">
      <c r="A488" t="s">
        <v>9538</v>
      </c>
      <c r="B488" t="s">
        <v>9539</v>
      </c>
    </row>
    <row r="489" spans="1:2" x14ac:dyDescent="0.25">
      <c r="A489" t="s">
        <v>9540</v>
      </c>
      <c r="B489" t="s">
        <v>9541</v>
      </c>
    </row>
    <row r="490" spans="1:2" x14ac:dyDescent="0.25">
      <c r="A490" t="s">
        <v>9542</v>
      </c>
      <c r="B490" t="s">
        <v>9543</v>
      </c>
    </row>
    <row r="491" spans="1:2" x14ac:dyDescent="0.25">
      <c r="A491" t="s">
        <v>11622</v>
      </c>
      <c r="B491" t="s">
        <v>11623</v>
      </c>
    </row>
    <row r="492" spans="1:2" x14ac:dyDescent="0.25">
      <c r="A492" t="s">
        <v>11624</v>
      </c>
      <c r="B492" t="s">
        <v>8498</v>
      </c>
    </row>
    <row r="493" spans="1:2" x14ac:dyDescent="0.25">
      <c r="A493" t="s">
        <v>11625</v>
      </c>
      <c r="B493" t="s">
        <v>11625</v>
      </c>
    </row>
    <row r="494" spans="1:2" x14ac:dyDescent="0.25">
      <c r="A494" t="s">
        <v>11626</v>
      </c>
      <c r="B494" t="s">
        <v>11626</v>
      </c>
    </row>
    <row r="495" spans="1:2" x14ac:dyDescent="0.25">
      <c r="A495" t="s">
        <v>10239</v>
      </c>
      <c r="B495" t="s">
        <v>10240</v>
      </c>
    </row>
    <row r="496" spans="1:2" x14ac:dyDescent="0.25">
      <c r="A496" t="s">
        <v>11627</v>
      </c>
      <c r="B496" t="s">
        <v>11627</v>
      </c>
    </row>
    <row r="497" spans="1:2" x14ac:dyDescent="0.25">
      <c r="A497" t="s">
        <v>9544</v>
      </c>
      <c r="B497" t="s">
        <v>9545</v>
      </c>
    </row>
    <row r="498" spans="1:2" x14ac:dyDescent="0.25">
      <c r="A498" t="s">
        <v>11628</v>
      </c>
      <c r="B498" t="s">
        <v>8420</v>
      </c>
    </row>
    <row r="499" spans="1:2" x14ac:dyDescent="0.25">
      <c r="A499" t="s">
        <v>11629</v>
      </c>
      <c r="B499" t="s">
        <v>11629</v>
      </c>
    </row>
    <row r="500" spans="1:2" x14ac:dyDescent="0.25">
      <c r="A500" t="s">
        <v>9546</v>
      </c>
      <c r="B500" t="s">
        <v>9547</v>
      </c>
    </row>
    <row r="501" spans="1:2" x14ac:dyDescent="0.25">
      <c r="A501" t="s">
        <v>10241</v>
      </c>
      <c r="B501" t="s">
        <v>10242</v>
      </c>
    </row>
    <row r="502" spans="1:2" x14ac:dyDescent="0.25">
      <c r="A502" t="s">
        <v>10243</v>
      </c>
      <c r="B502" t="s">
        <v>10244</v>
      </c>
    </row>
    <row r="503" spans="1:2" x14ac:dyDescent="0.25">
      <c r="A503" t="s">
        <v>10245</v>
      </c>
      <c r="B503" t="s">
        <v>10246</v>
      </c>
    </row>
    <row r="504" spans="1:2" x14ac:dyDescent="0.25">
      <c r="A504" t="s">
        <v>9548</v>
      </c>
      <c r="B504" t="s">
        <v>9549</v>
      </c>
    </row>
    <row r="505" spans="1:2" x14ac:dyDescent="0.25">
      <c r="A505" t="s">
        <v>9550</v>
      </c>
      <c r="B505" t="s">
        <v>9551</v>
      </c>
    </row>
    <row r="506" spans="1:2" x14ac:dyDescent="0.25">
      <c r="A506" t="s">
        <v>10268</v>
      </c>
      <c r="B506" t="s">
        <v>11630</v>
      </c>
    </row>
    <row r="507" spans="1:2" x14ac:dyDescent="0.25">
      <c r="A507" t="s">
        <v>9552</v>
      </c>
      <c r="B507" t="s">
        <v>9553</v>
      </c>
    </row>
    <row r="508" spans="1:2" x14ac:dyDescent="0.25">
      <c r="A508" t="s">
        <v>10247</v>
      </c>
      <c r="B508" t="s">
        <v>8520</v>
      </c>
    </row>
    <row r="509" spans="1:2" x14ac:dyDescent="0.25">
      <c r="A509" t="s">
        <v>11631</v>
      </c>
      <c r="B509" t="s">
        <v>11632</v>
      </c>
    </row>
    <row r="510" spans="1:2" x14ac:dyDescent="0.25">
      <c r="A510" t="s">
        <v>11633</v>
      </c>
      <c r="B510" t="s">
        <v>8401</v>
      </c>
    </row>
    <row r="511" spans="1:2" x14ac:dyDescent="0.25">
      <c r="A511" t="s">
        <v>11634</v>
      </c>
      <c r="B511" t="s">
        <v>8844</v>
      </c>
    </row>
    <row r="512" spans="1:2" x14ac:dyDescent="0.25">
      <c r="A512" t="s">
        <v>11635</v>
      </c>
      <c r="B512" t="s">
        <v>11635</v>
      </c>
    </row>
    <row r="513" spans="1:2" x14ac:dyDescent="0.25">
      <c r="A513" t="s">
        <v>10248</v>
      </c>
      <c r="B513" t="s">
        <v>10249</v>
      </c>
    </row>
    <row r="514" spans="1:2" x14ac:dyDescent="0.25">
      <c r="A514" t="s">
        <v>10250</v>
      </c>
      <c r="B514" t="s">
        <v>10251</v>
      </c>
    </row>
    <row r="515" spans="1:2" x14ac:dyDescent="0.25">
      <c r="A515" t="s">
        <v>10302</v>
      </c>
      <c r="B515" t="s">
        <v>10302</v>
      </c>
    </row>
    <row r="516" spans="1:2" x14ac:dyDescent="0.25">
      <c r="A516" t="s">
        <v>9554</v>
      </c>
      <c r="B516" t="s">
        <v>9554</v>
      </c>
    </row>
    <row r="517" spans="1:2" x14ac:dyDescent="0.25">
      <c r="A517" t="s">
        <v>10303</v>
      </c>
      <c r="B517" t="s">
        <v>10303</v>
      </c>
    </row>
    <row r="518" spans="1:2" x14ac:dyDescent="0.25">
      <c r="A518" t="s">
        <v>9555</v>
      </c>
      <c r="B518" t="s">
        <v>9556</v>
      </c>
    </row>
    <row r="519" spans="1:2" x14ac:dyDescent="0.25">
      <c r="A519" t="s">
        <v>11639</v>
      </c>
      <c r="B519" t="s">
        <v>11639</v>
      </c>
    </row>
    <row r="520" spans="1:2" x14ac:dyDescent="0.25">
      <c r="A520" t="s">
        <v>9557</v>
      </c>
      <c r="B520" t="s">
        <v>9558</v>
      </c>
    </row>
    <row r="521" spans="1:2" x14ac:dyDescent="0.25">
      <c r="A521" t="s">
        <v>10304</v>
      </c>
      <c r="B521" t="s">
        <v>10304</v>
      </c>
    </row>
    <row r="522" spans="1:2" x14ac:dyDescent="0.25">
      <c r="A522" t="s">
        <v>11640</v>
      </c>
      <c r="B522" t="s">
        <v>11640</v>
      </c>
    </row>
    <row r="523" spans="1:2" x14ac:dyDescent="0.25">
      <c r="A523" t="s">
        <v>10305</v>
      </c>
      <c r="B523" t="s">
        <v>10306</v>
      </c>
    </row>
    <row r="524" spans="1:2" x14ac:dyDescent="0.25">
      <c r="A524" t="s">
        <v>9559</v>
      </c>
      <c r="B524" t="s">
        <v>9560</v>
      </c>
    </row>
    <row r="525" spans="1:2" x14ac:dyDescent="0.25">
      <c r="A525" t="s">
        <v>9561</v>
      </c>
      <c r="B525" t="s">
        <v>8438</v>
      </c>
    </row>
    <row r="526" spans="1:2" x14ac:dyDescent="0.25">
      <c r="A526" t="s">
        <v>9562</v>
      </c>
      <c r="B526" t="s">
        <v>9562</v>
      </c>
    </row>
    <row r="527" spans="1:2" x14ac:dyDescent="0.25">
      <c r="A527" t="s">
        <v>10307</v>
      </c>
      <c r="B527" t="s">
        <v>10308</v>
      </c>
    </row>
    <row r="528" spans="1:2" x14ac:dyDescent="0.25">
      <c r="A528" t="s">
        <v>11636</v>
      </c>
      <c r="B528" t="s">
        <v>11637</v>
      </c>
    </row>
    <row r="529" spans="1:2" x14ac:dyDescent="0.25">
      <c r="A529" t="s">
        <v>11638</v>
      </c>
      <c r="B529" t="s">
        <v>11638</v>
      </c>
    </row>
    <row r="530" spans="1:2" x14ac:dyDescent="0.25">
      <c r="A530" t="s">
        <v>10309</v>
      </c>
      <c r="B530" t="s">
        <v>10309</v>
      </c>
    </row>
    <row r="531" spans="1:2" x14ac:dyDescent="0.25">
      <c r="A531" t="s">
        <v>11641</v>
      </c>
      <c r="B531" t="s">
        <v>8766</v>
      </c>
    </row>
    <row r="532" spans="1:2" x14ac:dyDescent="0.25">
      <c r="A532" t="s">
        <v>11642</v>
      </c>
      <c r="B532" t="s">
        <v>8840</v>
      </c>
    </row>
    <row r="533" spans="1:2" x14ac:dyDescent="0.25">
      <c r="A533" t="s">
        <v>11643</v>
      </c>
      <c r="B533" t="s">
        <v>11643</v>
      </c>
    </row>
    <row r="534" spans="1:2" x14ac:dyDescent="0.25">
      <c r="A534" t="s">
        <v>10310</v>
      </c>
      <c r="B534" t="s">
        <v>10311</v>
      </c>
    </row>
    <row r="535" spans="1:2" x14ac:dyDescent="0.25">
      <c r="A535" t="s">
        <v>11644</v>
      </c>
      <c r="B535" t="s">
        <v>11644</v>
      </c>
    </row>
    <row r="536" spans="1:2" x14ac:dyDescent="0.25">
      <c r="A536" t="s">
        <v>9563</v>
      </c>
      <c r="B536" t="s">
        <v>9564</v>
      </c>
    </row>
    <row r="537" spans="1:2" x14ac:dyDescent="0.25">
      <c r="A537" t="s">
        <v>11645</v>
      </c>
      <c r="B537" t="s">
        <v>11645</v>
      </c>
    </row>
    <row r="538" spans="1:2" x14ac:dyDescent="0.25">
      <c r="A538" t="s">
        <v>9565</v>
      </c>
      <c r="B538" t="s">
        <v>9566</v>
      </c>
    </row>
    <row r="539" spans="1:2" x14ac:dyDescent="0.25">
      <c r="A539" t="s">
        <v>11646</v>
      </c>
      <c r="B539" t="s">
        <v>11646</v>
      </c>
    </row>
    <row r="540" spans="1:2" x14ac:dyDescent="0.25">
      <c r="A540" t="s">
        <v>10252</v>
      </c>
      <c r="B540" t="s">
        <v>8833</v>
      </c>
    </row>
    <row r="541" spans="1:2" x14ac:dyDescent="0.25">
      <c r="A541" t="s">
        <v>10312</v>
      </c>
      <c r="B541" t="s">
        <v>10312</v>
      </c>
    </row>
    <row r="542" spans="1:2" x14ac:dyDescent="0.25">
      <c r="A542" t="s">
        <v>9567</v>
      </c>
      <c r="B542" t="s">
        <v>9568</v>
      </c>
    </row>
    <row r="543" spans="1:2" x14ac:dyDescent="0.25">
      <c r="A543" t="s">
        <v>9569</v>
      </c>
      <c r="B543" t="s">
        <v>9570</v>
      </c>
    </row>
    <row r="544" spans="1:2" x14ac:dyDescent="0.25">
      <c r="A544" t="s">
        <v>9571</v>
      </c>
      <c r="B544" t="s">
        <v>9572</v>
      </c>
    </row>
    <row r="545" spans="1:2" x14ac:dyDescent="0.25">
      <c r="A545" t="s">
        <v>9573</v>
      </c>
      <c r="B545" t="s">
        <v>9574</v>
      </c>
    </row>
    <row r="546" spans="1:2" x14ac:dyDescent="0.25">
      <c r="A546" t="s">
        <v>9575</v>
      </c>
      <c r="B546" t="s">
        <v>9575</v>
      </c>
    </row>
    <row r="547" spans="1:2" x14ac:dyDescent="0.25">
      <c r="A547" t="s">
        <v>9576</v>
      </c>
      <c r="B547" t="s">
        <v>9577</v>
      </c>
    </row>
    <row r="548" spans="1:2" x14ac:dyDescent="0.25">
      <c r="A548" t="s">
        <v>9578</v>
      </c>
      <c r="B548" t="s">
        <v>8424</v>
      </c>
    </row>
    <row r="549" spans="1:2" x14ac:dyDescent="0.25">
      <c r="A549" s="3" t="s">
        <v>11712</v>
      </c>
      <c r="B549" t="s">
        <v>8583</v>
      </c>
    </row>
    <row r="550" spans="1:2" x14ac:dyDescent="0.25">
      <c r="A550" s="3" t="s">
        <v>11713</v>
      </c>
      <c r="B550" t="s">
        <v>9579</v>
      </c>
    </row>
    <row r="551" spans="1:2" x14ac:dyDescent="0.25">
      <c r="A551" t="s">
        <v>9580</v>
      </c>
      <c r="B551" t="s">
        <v>9581</v>
      </c>
    </row>
    <row r="552" spans="1:2" x14ac:dyDescent="0.25">
      <c r="A552" t="s">
        <v>9582</v>
      </c>
      <c r="B552" t="s">
        <v>8749</v>
      </c>
    </row>
    <row r="553" spans="1:2" x14ac:dyDescent="0.25">
      <c r="A553" t="s">
        <v>9583</v>
      </c>
      <c r="B553" t="s">
        <v>9584</v>
      </c>
    </row>
    <row r="554" spans="1:2" x14ac:dyDescent="0.25">
      <c r="A554" t="s">
        <v>9585</v>
      </c>
      <c r="B554" t="s">
        <v>9585</v>
      </c>
    </row>
    <row r="555" spans="1:2" x14ac:dyDescent="0.25">
      <c r="A555" t="s">
        <v>9586</v>
      </c>
      <c r="B555" t="s">
        <v>9587</v>
      </c>
    </row>
    <row r="556" spans="1:2" x14ac:dyDescent="0.25">
      <c r="A556" t="s">
        <v>9588</v>
      </c>
      <c r="B556" t="s">
        <v>9589</v>
      </c>
    </row>
    <row r="557" spans="1:2" x14ac:dyDescent="0.25">
      <c r="A557" t="s">
        <v>9590</v>
      </c>
      <c r="B557" t="s">
        <v>9590</v>
      </c>
    </row>
    <row r="558" spans="1:2" x14ac:dyDescent="0.25">
      <c r="A558" t="s">
        <v>9591</v>
      </c>
      <c r="B558" t="s">
        <v>9592</v>
      </c>
    </row>
    <row r="559" spans="1:2" x14ac:dyDescent="0.25">
      <c r="A559" t="s">
        <v>9593</v>
      </c>
      <c r="B559" t="s">
        <v>9593</v>
      </c>
    </row>
    <row r="560" spans="1:2" x14ac:dyDescent="0.25">
      <c r="A560" t="s">
        <v>9594</v>
      </c>
      <c r="B560" t="s">
        <v>9595</v>
      </c>
    </row>
    <row r="561" spans="1:2" x14ac:dyDescent="0.25">
      <c r="A561" t="s">
        <v>9596</v>
      </c>
      <c r="B561" t="s">
        <v>9596</v>
      </c>
    </row>
    <row r="562" spans="1:2" x14ac:dyDescent="0.25">
      <c r="A562" t="s">
        <v>9597</v>
      </c>
      <c r="B562" t="s">
        <v>9598</v>
      </c>
    </row>
    <row r="563" spans="1:2" x14ac:dyDescent="0.25">
      <c r="A563" t="s">
        <v>9599</v>
      </c>
      <c r="B563" t="s">
        <v>9600</v>
      </c>
    </row>
    <row r="564" spans="1:2" x14ac:dyDescent="0.25">
      <c r="A564" t="s">
        <v>9601</v>
      </c>
      <c r="B564" t="s">
        <v>9602</v>
      </c>
    </row>
    <row r="565" spans="1:2" x14ac:dyDescent="0.25">
      <c r="A565" t="s">
        <v>9603</v>
      </c>
      <c r="B565" t="s">
        <v>9603</v>
      </c>
    </row>
    <row r="566" spans="1:2" x14ac:dyDescent="0.25">
      <c r="A566" t="s">
        <v>9604</v>
      </c>
      <c r="B566" t="s">
        <v>9605</v>
      </c>
    </row>
    <row r="567" spans="1:2" x14ac:dyDescent="0.25">
      <c r="A567" t="s">
        <v>10313</v>
      </c>
      <c r="B567" t="s">
        <v>10314</v>
      </c>
    </row>
    <row r="568" spans="1:2" x14ac:dyDescent="0.25">
      <c r="A568" t="s">
        <v>11647</v>
      </c>
      <c r="B568" t="s">
        <v>8369</v>
      </c>
    </row>
    <row r="569" spans="1:2" x14ac:dyDescent="0.25">
      <c r="A569" t="s">
        <v>10315</v>
      </c>
      <c r="B569" t="s">
        <v>10316</v>
      </c>
    </row>
    <row r="570" spans="1:2" x14ac:dyDescent="0.25">
      <c r="A570" t="s">
        <v>10317</v>
      </c>
      <c r="B570" t="s">
        <v>10317</v>
      </c>
    </row>
    <row r="571" spans="1:2" x14ac:dyDescent="0.25">
      <c r="A571" t="s">
        <v>10318</v>
      </c>
      <c r="B571" t="s">
        <v>10319</v>
      </c>
    </row>
    <row r="572" spans="1:2" x14ac:dyDescent="0.25">
      <c r="A572" t="s">
        <v>9606</v>
      </c>
      <c r="B572" t="s">
        <v>9607</v>
      </c>
    </row>
    <row r="573" spans="1:2" x14ac:dyDescent="0.25">
      <c r="A573" t="s">
        <v>10320</v>
      </c>
      <c r="B573" t="s">
        <v>10321</v>
      </c>
    </row>
    <row r="574" spans="1:2" x14ac:dyDescent="0.25">
      <c r="A574" t="s">
        <v>10322</v>
      </c>
      <c r="B574" t="s">
        <v>10322</v>
      </c>
    </row>
    <row r="575" spans="1:2" x14ac:dyDescent="0.25">
      <c r="A575" t="s">
        <v>9608</v>
      </c>
      <c r="B575" t="s">
        <v>9609</v>
      </c>
    </row>
    <row r="576" spans="1:2" x14ac:dyDescent="0.25">
      <c r="A576" t="s">
        <v>10253</v>
      </c>
      <c r="B576" t="s">
        <v>10254</v>
      </c>
    </row>
    <row r="577" spans="1:2" x14ac:dyDescent="0.25">
      <c r="A577" t="s">
        <v>9610</v>
      </c>
      <c r="B577" t="s">
        <v>9611</v>
      </c>
    </row>
    <row r="578" spans="1:2" x14ac:dyDescent="0.25">
      <c r="A578" t="s">
        <v>10323</v>
      </c>
      <c r="B578" t="s">
        <v>10324</v>
      </c>
    </row>
    <row r="579" spans="1:2" x14ac:dyDescent="0.25">
      <c r="A579" t="s">
        <v>9612</v>
      </c>
      <c r="B579" t="s">
        <v>9613</v>
      </c>
    </row>
    <row r="580" spans="1:2" x14ac:dyDescent="0.25">
      <c r="A580" t="s">
        <v>10325</v>
      </c>
      <c r="B580" t="s">
        <v>10326</v>
      </c>
    </row>
    <row r="581" spans="1:2" x14ac:dyDescent="0.25">
      <c r="A581" t="s">
        <v>10327</v>
      </c>
      <c r="B581" t="s">
        <v>10327</v>
      </c>
    </row>
    <row r="582" spans="1:2" x14ac:dyDescent="0.25">
      <c r="A582" t="s">
        <v>9614</v>
      </c>
      <c r="B582" t="s">
        <v>9615</v>
      </c>
    </row>
    <row r="583" spans="1:2" x14ac:dyDescent="0.25">
      <c r="A583" t="s">
        <v>9616</v>
      </c>
      <c r="B583" t="s">
        <v>9617</v>
      </c>
    </row>
    <row r="584" spans="1:2" x14ac:dyDescent="0.25">
      <c r="A584" t="s">
        <v>9618</v>
      </c>
      <c r="B584" t="s">
        <v>9619</v>
      </c>
    </row>
    <row r="585" spans="1:2" x14ac:dyDescent="0.25">
      <c r="A585" t="s">
        <v>11648</v>
      </c>
      <c r="B585" t="s">
        <v>11649</v>
      </c>
    </row>
    <row r="586" spans="1:2" x14ac:dyDescent="0.25">
      <c r="A586" t="s">
        <v>10328</v>
      </c>
      <c r="B586" t="s">
        <v>10329</v>
      </c>
    </row>
    <row r="587" spans="1:2" x14ac:dyDescent="0.25">
      <c r="A587" t="s">
        <v>9620</v>
      </c>
      <c r="B587" t="s">
        <v>9621</v>
      </c>
    </row>
    <row r="588" spans="1:2" x14ac:dyDescent="0.25">
      <c r="A588" t="s">
        <v>9622</v>
      </c>
      <c r="B588" t="s">
        <v>9623</v>
      </c>
    </row>
    <row r="589" spans="1:2" x14ac:dyDescent="0.25">
      <c r="A589" t="s">
        <v>9624</v>
      </c>
      <c r="B589" t="s">
        <v>9624</v>
      </c>
    </row>
    <row r="590" spans="1:2" x14ac:dyDescent="0.25">
      <c r="A590" t="s">
        <v>11650</v>
      </c>
      <c r="B590" t="s">
        <v>11650</v>
      </c>
    </row>
    <row r="591" spans="1:2" x14ac:dyDescent="0.25">
      <c r="A591" t="s">
        <v>10330</v>
      </c>
      <c r="B591" t="s">
        <v>10331</v>
      </c>
    </row>
    <row r="592" spans="1:2" x14ac:dyDescent="0.25">
      <c r="A592" t="s">
        <v>10332</v>
      </c>
      <c r="B592" t="s">
        <v>10333</v>
      </c>
    </row>
    <row r="593" spans="1:2" x14ac:dyDescent="0.25">
      <c r="A593" t="s">
        <v>9625</v>
      </c>
      <c r="B593" t="s">
        <v>9626</v>
      </c>
    </row>
    <row r="594" spans="1:2" x14ac:dyDescent="0.25">
      <c r="A594" t="s">
        <v>9627</v>
      </c>
      <c r="B594" t="s">
        <v>9628</v>
      </c>
    </row>
    <row r="595" spans="1:2" x14ac:dyDescent="0.25">
      <c r="A595" t="s">
        <v>11651</v>
      </c>
      <c r="B595" t="s">
        <v>11651</v>
      </c>
    </row>
    <row r="596" spans="1:2" x14ac:dyDescent="0.25">
      <c r="A596" t="s">
        <v>10255</v>
      </c>
      <c r="B596" t="s">
        <v>10256</v>
      </c>
    </row>
    <row r="597" spans="1:2" x14ac:dyDescent="0.25">
      <c r="A597" t="s">
        <v>9629</v>
      </c>
      <c r="B597" t="s">
        <v>9630</v>
      </c>
    </row>
    <row r="598" spans="1:2" x14ac:dyDescent="0.25">
      <c r="A598" t="s">
        <v>10334</v>
      </c>
      <c r="B598" t="s">
        <v>10335</v>
      </c>
    </row>
    <row r="599" spans="1:2" x14ac:dyDescent="0.25">
      <c r="A599" t="s">
        <v>10336</v>
      </c>
      <c r="B599" t="s">
        <v>10337</v>
      </c>
    </row>
    <row r="600" spans="1:2" x14ac:dyDescent="0.25">
      <c r="A600" t="s">
        <v>11652</v>
      </c>
      <c r="B600" t="s">
        <v>8413</v>
      </c>
    </row>
    <row r="601" spans="1:2" x14ac:dyDescent="0.25">
      <c r="A601" t="s">
        <v>9631</v>
      </c>
      <c r="B601" t="s">
        <v>9632</v>
      </c>
    </row>
    <row r="602" spans="1:2" x14ac:dyDescent="0.25">
      <c r="A602" t="s">
        <v>9633</v>
      </c>
      <c r="B602" t="s">
        <v>9634</v>
      </c>
    </row>
    <row r="603" spans="1:2" x14ac:dyDescent="0.25">
      <c r="A603" t="s">
        <v>10338</v>
      </c>
      <c r="B603" t="s">
        <v>10339</v>
      </c>
    </row>
    <row r="604" spans="1:2" x14ac:dyDescent="0.25">
      <c r="A604" t="s">
        <v>10340</v>
      </c>
      <c r="B604" t="s">
        <v>10340</v>
      </c>
    </row>
    <row r="605" spans="1:2" x14ac:dyDescent="0.25">
      <c r="A605" t="s">
        <v>9635</v>
      </c>
      <c r="B605" t="s">
        <v>9635</v>
      </c>
    </row>
    <row r="606" spans="1:2" x14ac:dyDescent="0.25">
      <c r="A606" t="s">
        <v>9636</v>
      </c>
      <c r="B606" t="s">
        <v>9637</v>
      </c>
    </row>
    <row r="607" spans="1:2" x14ac:dyDescent="0.25">
      <c r="A607" t="s">
        <v>11653</v>
      </c>
      <c r="B607" t="s">
        <v>11654</v>
      </c>
    </row>
    <row r="608" spans="1:2" x14ac:dyDescent="0.25">
      <c r="A608" t="s">
        <v>10341</v>
      </c>
      <c r="B608" t="s">
        <v>10342</v>
      </c>
    </row>
    <row r="609" spans="1:2" x14ac:dyDescent="0.25">
      <c r="A609" t="s">
        <v>10343</v>
      </c>
      <c r="B609" t="s">
        <v>10344</v>
      </c>
    </row>
    <row r="610" spans="1:2" x14ac:dyDescent="0.25">
      <c r="A610" t="s">
        <v>10345</v>
      </c>
      <c r="B610" t="s">
        <v>10345</v>
      </c>
    </row>
    <row r="611" spans="1:2" x14ac:dyDescent="0.25">
      <c r="A611" t="s">
        <v>11655</v>
      </c>
      <c r="B611" t="s">
        <v>11655</v>
      </c>
    </row>
    <row r="612" spans="1:2" x14ac:dyDescent="0.25">
      <c r="A612" t="s">
        <v>11656</v>
      </c>
      <c r="B612" t="s">
        <v>11656</v>
      </c>
    </row>
    <row r="613" spans="1:2" x14ac:dyDescent="0.25">
      <c r="A613" t="s">
        <v>9638</v>
      </c>
      <c r="B613" t="s">
        <v>9639</v>
      </c>
    </row>
    <row r="614" spans="1:2" x14ac:dyDescent="0.25">
      <c r="A614" t="s">
        <v>9640</v>
      </c>
      <c r="B614" t="s">
        <v>9641</v>
      </c>
    </row>
    <row r="615" spans="1:2" x14ac:dyDescent="0.25">
      <c r="A615" t="s">
        <v>11657</v>
      </c>
      <c r="B615" t="s">
        <v>11658</v>
      </c>
    </row>
    <row r="616" spans="1:2" x14ac:dyDescent="0.25">
      <c r="A616" t="s">
        <v>10346</v>
      </c>
      <c r="B616" t="s">
        <v>8637</v>
      </c>
    </row>
    <row r="617" spans="1:2" x14ac:dyDescent="0.25">
      <c r="A617" t="s">
        <v>11659</v>
      </c>
      <c r="B617" t="s">
        <v>8413</v>
      </c>
    </row>
    <row r="618" spans="1:2" x14ac:dyDescent="0.25">
      <c r="A618" t="s">
        <v>11660</v>
      </c>
      <c r="B618" t="s">
        <v>11661</v>
      </c>
    </row>
    <row r="619" spans="1:2" x14ac:dyDescent="0.25">
      <c r="A619" t="s">
        <v>9642</v>
      </c>
      <c r="B619" t="s">
        <v>9643</v>
      </c>
    </row>
    <row r="620" spans="1:2" x14ac:dyDescent="0.25">
      <c r="A620" t="s">
        <v>10347</v>
      </c>
      <c r="B620" t="s">
        <v>10348</v>
      </c>
    </row>
    <row r="621" spans="1:2" x14ac:dyDescent="0.25">
      <c r="A621" t="s">
        <v>10349</v>
      </c>
      <c r="B621" t="s">
        <v>10350</v>
      </c>
    </row>
    <row r="622" spans="1:2" x14ac:dyDescent="0.25">
      <c r="A622" t="s">
        <v>11662</v>
      </c>
      <c r="B622" t="s">
        <v>11663</v>
      </c>
    </row>
    <row r="623" spans="1:2" x14ac:dyDescent="0.25">
      <c r="A623" t="s">
        <v>10351</v>
      </c>
      <c r="B623" t="s">
        <v>10351</v>
      </c>
    </row>
    <row r="624" spans="1:2" x14ac:dyDescent="0.25">
      <c r="A624" t="s">
        <v>9644</v>
      </c>
      <c r="B624" t="s">
        <v>9645</v>
      </c>
    </row>
    <row r="625" spans="1:2" x14ac:dyDescent="0.25">
      <c r="A625" t="s">
        <v>10352</v>
      </c>
      <c r="B625" t="s">
        <v>10352</v>
      </c>
    </row>
    <row r="626" spans="1:2" x14ac:dyDescent="0.25">
      <c r="A626" t="s">
        <v>9646</v>
      </c>
      <c r="B626" t="s">
        <v>9646</v>
      </c>
    </row>
    <row r="627" spans="1:2" x14ac:dyDescent="0.25">
      <c r="A627" t="s">
        <v>10353</v>
      </c>
      <c r="B627" t="s">
        <v>10354</v>
      </c>
    </row>
    <row r="628" spans="1:2" x14ac:dyDescent="0.25">
      <c r="A628" t="s">
        <v>10355</v>
      </c>
      <c r="B628" t="s">
        <v>10356</v>
      </c>
    </row>
    <row r="629" spans="1:2" x14ac:dyDescent="0.25">
      <c r="A629" t="s">
        <v>240</v>
      </c>
      <c r="B629" t="s">
        <v>10357</v>
      </c>
    </row>
    <row r="630" spans="1:2" x14ac:dyDescent="0.25">
      <c r="A630" t="s">
        <v>10358</v>
      </c>
      <c r="B630" t="s">
        <v>10359</v>
      </c>
    </row>
    <row r="631" spans="1:2" x14ac:dyDescent="0.25">
      <c r="A631" t="s">
        <v>10360</v>
      </c>
      <c r="B631" t="s">
        <v>10360</v>
      </c>
    </row>
    <row r="632" spans="1:2" x14ac:dyDescent="0.25">
      <c r="A632" t="s">
        <v>9647</v>
      </c>
      <c r="B632" t="s">
        <v>9648</v>
      </c>
    </row>
    <row r="633" spans="1:2" x14ac:dyDescent="0.25">
      <c r="A633" t="s">
        <v>9649</v>
      </c>
      <c r="B633" t="s">
        <v>9650</v>
      </c>
    </row>
    <row r="634" spans="1:2" x14ac:dyDescent="0.25">
      <c r="A634" t="s">
        <v>9651</v>
      </c>
      <c r="B634" t="s">
        <v>9652</v>
      </c>
    </row>
    <row r="635" spans="1:2" x14ac:dyDescent="0.25">
      <c r="A635" s="3" t="s">
        <v>11714</v>
      </c>
      <c r="B635" t="s">
        <v>9653</v>
      </c>
    </row>
    <row r="636" spans="1:2" x14ac:dyDescent="0.25">
      <c r="A636" s="3" t="s">
        <v>11715</v>
      </c>
      <c r="B636" t="s">
        <v>9654</v>
      </c>
    </row>
    <row r="637" spans="1:2" x14ac:dyDescent="0.25">
      <c r="A637" t="s">
        <v>9655</v>
      </c>
      <c r="B637" t="s">
        <v>9655</v>
      </c>
    </row>
    <row r="638" spans="1:2" x14ac:dyDescent="0.25">
      <c r="A638" t="s">
        <v>9656</v>
      </c>
      <c r="B638" t="s">
        <v>8460</v>
      </c>
    </row>
    <row r="639" spans="1:2" x14ac:dyDescent="0.25">
      <c r="A639" t="s">
        <v>9657</v>
      </c>
      <c r="B639" t="s">
        <v>9658</v>
      </c>
    </row>
    <row r="640" spans="1:2" x14ac:dyDescent="0.25">
      <c r="A640" t="s">
        <v>10361</v>
      </c>
      <c r="B640" t="s">
        <v>10362</v>
      </c>
    </row>
    <row r="641" spans="1:2" x14ac:dyDescent="0.25">
      <c r="A641" t="s">
        <v>10257</v>
      </c>
      <c r="B641" t="s">
        <v>10363</v>
      </c>
    </row>
    <row r="642" spans="1:2" x14ac:dyDescent="0.25">
      <c r="A642" t="s">
        <v>10364</v>
      </c>
      <c r="B642" t="s">
        <v>10364</v>
      </c>
    </row>
    <row r="643" spans="1:2" x14ac:dyDescent="0.25">
      <c r="A643" t="s">
        <v>10365</v>
      </c>
      <c r="B643" t="s">
        <v>10366</v>
      </c>
    </row>
    <row r="644" spans="1:2" x14ac:dyDescent="0.25">
      <c r="A644" t="s">
        <v>10367</v>
      </c>
      <c r="B644" t="s">
        <v>10368</v>
      </c>
    </row>
    <row r="645" spans="1:2" x14ac:dyDescent="0.25">
      <c r="A645" t="s">
        <v>11664</v>
      </c>
      <c r="B645" t="s">
        <v>11665</v>
      </c>
    </row>
    <row r="646" spans="1:2" x14ac:dyDescent="0.25">
      <c r="A646" t="s">
        <v>10369</v>
      </c>
      <c r="B646" t="s">
        <v>10370</v>
      </c>
    </row>
    <row r="647" spans="1:2" x14ac:dyDescent="0.25">
      <c r="A647" t="s">
        <v>11666</v>
      </c>
      <c r="B647" t="s">
        <v>11666</v>
      </c>
    </row>
    <row r="648" spans="1:2" x14ac:dyDescent="0.25">
      <c r="A648" t="s">
        <v>11667</v>
      </c>
      <c r="B648" t="s">
        <v>11667</v>
      </c>
    </row>
    <row r="649" spans="1:2" x14ac:dyDescent="0.25">
      <c r="A649" t="s">
        <v>9659</v>
      </c>
      <c r="B649" t="s">
        <v>9660</v>
      </c>
    </row>
    <row r="650" spans="1:2" x14ac:dyDescent="0.25">
      <c r="A650" t="s">
        <v>9661</v>
      </c>
      <c r="B650" t="s">
        <v>8586</v>
      </c>
    </row>
    <row r="651" spans="1:2" x14ac:dyDescent="0.25">
      <c r="A651" t="s">
        <v>11668</v>
      </c>
      <c r="B651" t="s">
        <v>11668</v>
      </c>
    </row>
    <row r="652" spans="1:2" x14ac:dyDescent="0.25">
      <c r="A652" t="s">
        <v>10371</v>
      </c>
      <c r="B652" t="s">
        <v>10372</v>
      </c>
    </row>
    <row r="653" spans="1:2" x14ac:dyDescent="0.25">
      <c r="A653" t="s">
        <v>10373</v>
      </c>
      <c r="B653" t="s">
        <v>10373</v>
      </c>
    </row>
    <row r="654" spans="1:2" x14ac:dyDescent="0.25">
      <c r="A654" t="s">
        <v>10374</v>
      </c>
      <c r="B654" t="s">
        <v>8834</v>
      </c>
    </row>
    <row r="655" spans="1:2" x14ac:dyDescent="0.25">
      <c r="A655" t="s">
        <v>10375</v>
      </c>
      <c r="B655" t="s">
        <v>10376</v>
      </c>
    </row>
    <row r="656" spans="1:2" x14ac:dyDescent="0.25">
      <c r="A656" t="s">
        <v>10377</v>
      </c>
      <c r="B656" t="s">
        <v>10378</v>
      </c>
    </row>
    <row r="657" spans="1:2" x14ac:dyDescent="0.25">
      <c r="A657" t="s">
        <v>9662</v>
      </c>
      <c r="B657" t="s">
        <v>9663</v>
      </c>
    </row>
    <row r="658" spans="1:2" x14ac:dyDescent="0.25">
      <c r="A658" t="s">
        <v>9664</v>
      </c>
      <c r="B658" t="s">
        <v>9665</v>
      </c>
    </row>
    <row r="659" spans="1:2" x14ac:dyDescent="0.25">
      <c r="A659" t="s">
        <v>11669</v>
      </c>
      <c r="B659" t="s">
        <v>11669</v>
      </c>
    </row>
    <row r="660" spans="1:2" x14ac:dyDescent="0.25">
      <c r="A660" t="s">
        <v>9666</v>
      </c>
      <c r="B660" t="s">
        <v>9667</v>
      </c>
    </row>
    <row r="661" spans="1:2" x14ac:dyDescent="0.25">
      <c r="A661" t="s">
        <v>11670</v>
      </c>
      <c r="B661" t="s">
        <v>11670</v>
      </c>
    </row>
    <row r="662" spans="1:2" x14ac:dyDescent="0.25">
      <c r="A662" t="s">
        <v>10379</v>
      </c>
      <c r="B662" t="s">
        <v>10379</v>
      </c>
    </row>
    <row r="663" spans="1:2" x14ac:dyDescent="0.25">
      <c r="A663" t="s">
        <v>10380</v>
      </c>
      <c r="B663" t="s">
        <v>10381</v>
      </c>
    </row>
    <row r="664" spans="1:2" x14ac:dyDescent="0.25">
      <c r="A664" t="s">
        <v>10382</v>
      </c>
      <c r="B664" t="s">
        <v>10382</v>
      </c>
    </row>
    <row r="665" spans="1:2" x14ac:dyDescent="0.25">
      <c r="A665" t="s">
        <v>10383</v>
      </c>
      <c r="B665" t="s">
        <v>10384</v>
      </c>
    </row>
    <row r="666" spans="1:2" x14ac:dyDescent="0.25">
      <c r="A666" t="s">
        <v>9668</v>
      </c>
      <c r="B666" t="s">
        <v>9669</v>
      </c>
    </row>
    <row r="667" spans="1:2" x14ac:dyDescent="0.25">
      <c r="A667" t="s">
        <v>9670</v>
      </c>
      <c r="B667" t="s">
        <v>9671</v>
      </c>
    </row>
    <row r="668" spans="1:2" x14ac:dyDescent="0.25">
      <c r="A668" t="s">
        <v>9672</v>
      </c>
      <c r="B668" t="s">
        <v>9673</v>
      </c>
    </row>
    <row r="669" spans="1:2" x14ac:dyDescent="0.25">
      <c r="A669" t="s">
        <v>9674</v>
      </c>
      <c r="B669" t="s">
        <v>9675</v>
      </c>
    </row>
    <row r="670" spans="1:2" x14ac:dyDescent="0.25">
      <c r="A670" t="s">
        <v>9676</v>
      </c>
      <c r="B670" t="s">
        <v>9677</v>
      </c>
    </row>
    <row r="671" spans="1:2" x14ac:dyDescent="0.25">
      <c r="A671" t="s">
        <v>10385</v>
      </c>
      <c r="B671" t="s">
        <v>10386</v>
      </c>
    </row>
    <row r="672" spans="1:2" x14ac:dyDescent="0.25">
      <c r="A672" t="s">
        <v>9678</v>
      </c>
      <c r="B672" t="s">
        <v>9678</v>
      </c>
    </row>
    <row r="673" spans="1:2" x14ac:dyDescent="0.25">
      <c r="A673" t="s">
        <v>10387</v>
      </c>
      <c r="B673" t="s">
        <v>10387</v>
      </c>
    </row>
    <row r="674" spans="1:2" x14ac:dyDescent="0.25">
      <c r="A674" t="s">
        <v>10388</v>
      </c>
      <c r="B674" t="s">
        <v>10388</v>
      </c>
    </row>
    <row r="675" spans="1:2" x14ac:dyDescent="0.25">
      <c r="A675" t="s">
        <v>10389</v>
      </c>
      <c r="B675" t="s">
        <v>10390</v>
      </c>
    </row>
    <row r="676" spans="1:2" x14ac:dyDescent="0.25">
      <c r="A676" t="s">
        <v>10391</v>
      </c>
      <c r="B676" t="s">
        <v>10392</v>
      </c>
    </row>
    <row r="677" spans="1:2" x14ac:dyDescent="0.25">
      <c r="A677" t="s">
        <v>10393</v>
      </c>
      <c r="B677" t="s">
        <v>10393</v>
      </c>
    </row>
    <row r="678" spans="1:2" x14ac:dyDescent="0.25">
      <c r="A678" t="s">
        <v>10394</v>
      </c>
      <c r="B678" t="s">
        <v>10395</v>
      </c>
    </row>
    <row r="679" spans="1:2" x14ac:dyDescent="0.25">
      <c r="A679" t="s">
        <v>11671</v>
      </c>
      <c r="B679" t="s">
        <v>11671</v>
      </c>
    </row>
    <row r="680" spans="1:2" x14ac:dyDescent="0.25">
      <c r="A680" t="s">
        <v>9679</v>
      </c>
      <c r="B680" t="s">
        <v>9680</v>
      </c>
    </row>
    <row r="681" spans="1:2" x14ac:dyDescent="0.25">
      <c r="A681" t="s">
        <v>9681</v>
      </c>
      <c r="B681" t="s">
        <v>9682</v>
      </c>
    </row>
    <row r="682" spans="1:2" x14ac:dyDescent="0.25">
      <c r="A682" t="s">
        <v>10396</v>
      </c>
      <c r="B682" t="s">
        <v>8489</v>
      </c>
    </row>
    <row r="683" spans="1:2" x14ac:dyDescent="0.25">
      <c r="A683" t="s">
        <v>9683</v>
      </c>
      <c r="B683" t="s">
        <v>9684</v>
      </c>
    </row>
    <row r="684" spans="1:2" x14ac:dyDescent="0.25">
      <c r="A684" t="s">
        <v>9685</v>
      </c>
      <c r="B684" t="s">
        <v>9686</v>
      </c>
    </row>
    <row r="685" spans="1:2" x14ac:dyDescent="0.25">
      <c r="A685" t="s">
        <v>9687</v>
      </c>
      <c r="B685" t="s">
        <v>9688</v>
      </c>
    </row>
    <row r="686" spans="1:2" x14ac:dyDescent="0.25">
      <c r="A686" t="s">
        <v>9689</v>
      </c>
      <c r="B686" t="s">
        <v>9690</v>
      </c>
    </row>
    <row r="687" spans="1:2" x14ac:dyDescent="0.25">
      <c r="A687" t="s">
        <v>9691</v>
      </c>
      <c r="B687" t="s">
        <v>9692</v>
      </c>
    </row>
    <row r="688" spans="1:2" x14ac:dyDescent="0.25">
      <c r="A688" t="s">
        <v>9693</v>
      </c>
      <c r="B688" t="s">
        <v>8450</v>
      </c>
    </row>
    <row r="689" spans="1:2" x14ac:dyDescent="0.25">
      <c r="A689" t="s">
        <v>10258</v>
      </c>
      <c r="B689" t="s">
        <v>10259</v>
      </c>
    </row>
    <row r="690" spans="1:2" x14ac:dyDescent="0.25">
      <c r="A690" t="s">
        <v>10397</v>
      </c>
      <c r="B690" t="s">
        <v>10397</v>
      </c>
    </row>
    <row r="691" spans="1:2" x14ac:dyDescent="0.25">
      <c r="A691" t="s">
        <v>9694</v>
      </c>
      <c r="B691" t="s">
        <v>8515</v>
      </c>
    </row>
    <row r="692" spans="1:2" x14ac:dyDescent="0.25">
      <c r="A692" t="s">
        <v>9695</v>
      </c>
      <c r="B692" t="s">
        <v>9696</v>
      </c>
    </row>
    <row r="693" spans="1:2" x14ac:dyDescent="0.25">
      <c r="A693" t="s">
        <v>10398</v>
      </c>
      <c r="B693" t="s">
        <v>8398</v>
      </c>
    </row>
    <row r="694" spans="1:2" x14ac:dyDescent="0.25">
      <c r="A694" s="3" t="s">
        <v>11716</v>
      </c>
      <c r="B694" t="s">
        <v>9697</v>
      </c>
    </row>
    <row r="695" spans="1:2" x14ac:dyDescent="0.25">
      <c r="A695" t="s">
        <v>9698</v>
      </c>
      <c r="B695" t="s">
        <v>9699</v>
      </c>
    </row>
    <row r="696" spans="1:2" x14ac:dyDescent="0.25">
      <c r="A696" t="s">
        <v>10399</v>
      </c>
      <c r="B696" t="s">
        <v>10400</v>
      </c>
    </row>
    <row r="697" spans="1:2" x14ac:dyDescent="0.25">
      <c r="A697" t="s">
        <v>10401</v>
      </c>
      <c r="B697" t="s">
        <v>10402</v>
      </c>
    </row>
    <row r="698" spans="1:2" x14ac:dyDescent="0.25">
      <c r="A698" t="s">
        <v>9700</v>
      </c>
      <c r="B698" t="s">
        <v>9701</v>
      </c>
    </row>
    <row r="699" spans="1:2" x14ac:dyDescent="0.25">
      <c r="A699" t="s">
        <v>10403</v>
      </c>
      <c r="B699" t="s">
        <v>10403</v>
      </c>
    </row>
    <row r="700" spans="1:2" x14ac:dyDescent="0.25">
      <c r="A700" t="s">
        <v>10404</v>
      </c>
      <c r="B700" t="s">
        <v>8521</v>
      </c>
    </row>
    <row r="701" spans="1:2" x14ac:dyDescent="0.25">
      <c r="A701" t="s">
        <v>10405</v>
      </c>
      <c r="B701" t="s">
        <v>10406</v>
      </c>
    </row>
    <row r="702" spans="1:2" x14ac:dyDescent="0.25">
      <c r="A702" t="s">
        <v>10407</v>
      </c>
      <c r="B702" t="s">
        <v>10408</v>
      </c>
    </row>
    <row r="703" spans="1:2" x14ac:dyDescent="0.25">
      <c r="A703" t="s">
        <v>10409</v>
      </c>
      <c r="B703" t="s">
        <v>10410</v>
      </c>
    </row>
    <row r="704" spans="1:2" x14ac:dyDescent="0.25">
      <c r="A704" t="s">
        <v>10260</v>
      </c>
      <c r="B704" t="s">
        <v>10411</v>
      </c>
    </row>
    <row r="705" spans="1:2" x14ac:dyDescent="0.25">
      <c r="A705" t="s">
        <v>10412</v>
      </c>
      <c r="B705" t="s">
        <v>10413</v>
      </c>
    </row>
    <row r="706" spans="1:2" x14ac:dyDescent="0.25">
      <c r="A706" t="s">
        <v>10414</v>
      </c>
      <c r="B706" t="s">
        <v>10415</v>
      </c>
    </row>
    <row r="707" spans="1:2" x14ac:dyDescent="0.25">
      <c r="A707" t="s">
        <v>10416</v>
      </c>
      <c r="B707" t="s">
        <v>10417</v>
      </c>
    </row>
    <row r="708" spans="1:2" x14ac:dyDescent="0.25">
      <c r="A708" t="s">
        <v>9702</v>
      </c>
      <c r="B708" t="s">
        <v>9703</v>
      </c>
    </row>
    <row r="709" spans="1:2" x14ac:dyDescent="0.25">
      <c r="A709" t="s">
        <v>9704</v>
      </c>
      <c r="B709" t="s">
        <v>9705</v>
      </c>
    </row>
    <row r="710" spans="1:2" x14ac:dyDescent="0.25">
      <c r="A710" t="s">
        <v>11672</v>
      </c>
      <c r="B710" t="s">
        <v>11673</v>
      </c>
    </row>
    <row r="711" spans="1:2" x14ac:dyDescent="0.25">
      <c r="A711" t="s">
        <v>10418</v>
      </c>
      <c r="B711" t="s">
        <v>10419</v>
      </c>
    </row>
    <row r="712" spans="1:2" x14ac:dyDescent="0.25">
      <c r="A712" t="s">
        <v>10261</v>
      </c>
      <c r="B712" t="s">
        <v>8410</v>
      </c>
    </row>
    <row r="713" spans="1:2" x14ac:dyDescent="0.25">
      <c r="A713" t="s">
        <v>10420</v>
      </c>
      <c r="B713" t="s">
        <v>10421</v>
      </c>
    </row>
    <row r="714" spans="1:2" x14ac:dyDescent="0.25">
      <c r="A714" t="s">
        <v>9706</v>
      </c>
      <c r="B714" t="s">
        <v>9707</v>
      </c>
    </row>
    <row r="715" spans="1:2" x14ac:dyDescent="0.25">
      <c r="A715" t="s">
        <v>10422</v>
      </c>
      <c r="B715" t="s">
        <v>10422</v>
      </c>
    </row>
    <row r="716" spans="1:2" x14ac:dyDescent="0.25">
      <c r="A716" t="s">
        <v>11674</v>
      </c>
      <c r="B716" t="s">
        <v>11675</v>
      </c>
    </row>
    <row r="717" spans="1:2" x14ac:dyDescent="0.25">
      <c r="A717" t="s">
        <v>10423</v>
      </c>
      <c r="B717" t="s">
        <v>10424</v>
      </c>
    </row>
    <row r="718" spans="1:2" x14ac:dyDescent="0.25">
      <c r="A718" t="s">
        <v>10425</v>
      </c>
      <c r="B718" t="s">
        <v>10426</v>
      </c>
    </row>
    <row r="719" spans="1:2" x14ac:dyDescent="0.25">
      <c r="A719" s="3" t="s">
        <v>10270</v>
      </c>
      <c r="B719" t="s">
        <v>9708</v>
      </c>
    </row>
    <row r="720" spans="1:2" x14ac:dyDescent="0.25">
      <c r="A720" s="3" t="s">
        <v>11717</v>
      </c>
      <c r="B720" t="s">
        <v>9709</v>
      </c>
    </row>
    <row r="721" spans="1:2" x14ac:dyDescent="0.25">
      <c r="A721" t="s">
        <v>9710</v>
      </c>
      <c r="B721" t="s">
        <v>9711</v>
      </c>
    </row>
    <row r="722" spans="1:2" x14ac:dyDescent="0.25">
      <c r="A722" t="s">
        <v>10427</v>
      </c>
      <c r="B722" t="s">
        <v>10428</v>
      </c>
    </row>
    <row r="723" spans="1:2" x14ac:dyDescent="0.25">
      <c r="A723" t="s">
        <v>10429</v>
      </c>
      <c r="B723" t="s">
        <v>10430</v>
      </c>
    </row>
    <row r="724" spans="1:2" x14ac:dyDescent="0.25">
      <c r="A724" t="s">
        <v>10431</v>
      </c>
      <c r="B724" t="s">
        <v>10432</v>
      </c>
    </row>
    <row r="725" spans="1:2" x14ac:dyDescent="0.25">
      <c r="A725" t="s">
        <v>9712</v>
      </c>
      <c r="B725" t="s">
        <v>9712</v>
      </c>
    </row>
    <row r="726" spans="1:2" x14ac:dyDescent="0.25">
      <c r="A726" t="s">
        <v>9713</v>
      </c>
      <c r="B726" t="s">
        <v>9713</v>
      </c>
    </row>
    <row r="727" spans="1:2" x14ac:dyDescent="0.25">
      <c r="A727" s="3" t="s">
        <v>10290</v>
      </c>
      <c r="B727" t="s">
        <v>9714</v>
      </c>
    </row>
    <row r="728" spans="1:2" x14ac:dyDescent="0.25">
      <c r="A728" s="3" t="s">
        <v>11718</v>
      </c>
      <c r="B728" t="s">
        <v>9715</v>
      </c>
    </row>
    <row r="729" spans="1:2" x14ac:dyDescent="0.25">
      <c r="A729" t="s">
        <v>11676</v>
      </c>
      <c r="B729" t="s">
        <v>11677</v>
      </c>
    </row>
    <row r="730" spans="1:2" x14ac:dyDescent="0.25">
      <c r="A730" t="s">
        <v>9716</v>
      </c>
      <c r="B730" t="s">
        <v>9717</v>
      </c>
    </row>
    <row r="731" spans="1:2" x14ac:dyDescent="0.25">
      <c r="A731" t="s">
        <v>10433</v>
      </c>
      <c r="B731" t="s">
        <v>10434</v>
      </c>
    </row>
    <row r="732" spans="1:2" x14ac:dyDescent="0.25">
      <c r="A732" t="s">
        <v>10435</v>
      </c>
      <c r="B732" t="s">
        <v>10436</v>
      </c>
    </row>
    <row r="733" spans="1:2" x14ac:dyDescent="0.25">
      <c r="A733" t="s">
        <v>10437</v>
      </c>
      <c r="B733" t="s">
        <v>10438</v>
      </c>
    </row>
    <row r="734" spans="1:2" x14ac:dyDescent="0.25">
      <c r="A734" t="s">
        <v>10439</v>
      </c>
      <c r="B734" t="s">
        <v>10439</v>
      </c>
    </row>
    <row r="735" spans="1:2" x14ac:dyDescent="0.25">
      <c r="A735" t="s">
        <v>9718</v>
      </c>
      <c r="B735" t="s">
        <v>9719</v>
      </c>
    </row>
    <row r="736" spans="1:2" x14ac:dyDescent="0.25">
      <c r="A736" t="s">
        <v>9720</v>
      </c>
      <c r="B736" t="s">
        <v>9721</v>
      </c>
    </row>
    <row r="737" spans="1:2" x14ac:dyDescent="0.25">
      <c r="A737" t="s">
        <v>10440</v>
      </c>
      <c r="B737" t="s">
        <v>10441</v>
      </c>
    </row>
    <row r="738" spans="1:2" x14ac:dyDescent="0.25">
      <c r="A738" t="s">
        <v>10442</v>
      </c>
      <c r="B738" t="s">
        <v>10442</v>
      </c>
    </row>
    <row r="739" spans="1:2" x14ac:dyDescent="0.25">
      <c r="A739" t="s">
        <v>11678</v>
      </c>
      <c r="B739" t="s">
        <v>11678</v>
      </c>
    </row>
    <row r="740" spans="1:2" x14ac:dyDescent="0.25">
      <c r="A740" t="s">
        <v>11679</v>
      </c>
      <c r="B740" t="s">
        <v>11679</v>
      </c>
    </row>
    <row r="741" spans="1:2" x14ac:dyDescent="0.25">
      <c r="A741" t="s">
        <v>10443</v>
      </c>
      <c r="B741" t="s">
        <v>10444</v>
      </c>
    </row>
    <row r="742" spans="1:2" x14ac:dyDescent="0.25">
      <c r="A742" s="3" t="s">
        <v>11719</v>
      </c>
      <c r="B742" t="s">
        <v>9722</v>
      </c>
    </row>
    <row r="743" spans="1:2" x14ac:dyDescent="0.25">
      <c r="A743" t="s">
        <v>10445</v>
      </c>
      <c r="B743" t="s">
        <v>10446</v>
      </c>
    </row>
    <row r="744" spans="1:2" x14ac:dyDescent="0.25">
      <c r="A744" t="s">
        <v>10447</v>
      </c>
      <c r="B744" t="s">
        <v>10448</v>
      </c>
    </row>
    <row r="745" spans="1:2" x14ac:dyDescent="0.25">
      <c r="A745" t="s">
        <v>10449</v>
      </c>
      <c r="B745" t="s">
        <v>10450</v>
      </c>
    </row>
    <row r="746" spans="1:2" x14ac:dyDescent="0.25">
      <c r="A746" t="s">
        <v>9723</v>
      </c>
      <c r="B746" t="s">
        <v>9724</v>
      </c>
    </row>
    <row r="747" spans="1:2" x14ac:dyDescent="0.25">
      <c r="A747" t="s">
        <v>10451</v>
      </c>
      <c r="B747" t="s">
        <v>10452</v>
      </c>
    </row>
    <row r="748" spans="1:2" x14ac:dyDescent="0.25">
      <c r="A748" t="s">
        <v>10453</v>
      </c>
      <c r="B748" t="s">
        <v>10454</v>
      </c>
    </row>
    <row r="749" spans="1:2" x14ac:dyDescent="0.25">
      <c r="A749" t="s">
        <v>10455</v>
      </c>
      <c r="B749" t="s">
        <v>10456</v>
      </c>
    </row>
    <row r="750" spans="1:2" x14ac:dyDescent="0.25">
      <c r="A750" t="s">
        <v>10457</v>
      </c>
      <c r="B750" t="s">
        <v>10457</v>
      </c>
    </row>
    <row r="751" spans="1:2" x14ac:dyDescent="0.25">
      <c r="A751" t="s">
        <v>10458</v>
      </c>
      <c r="B751" t="s">
        <v>10459</v>
      </c>
    </row>
    <row r="752" spans="1:2" x14ac:dyDescent="0.25">
      <c r="A752" t="s">
        <v>10460</v>
      </c>
      <c r="B752" t="s">
        <v>10460</v>
      </c>
    </row>
    <row r="753" spans="1:2" x14ac:dyDescent="0.25">
      <c r="A753" t="s">
        <v>10461</v>
      </c>
      <c r="B753" t="s">
        <v>10461</v>
      </c>
    </row>
    <row r="754" spans="1:2" x14ac:dyDescent="0.25">
      <c r="A754" t="s">
        <v>10462</v>
      </c>
      <c r="B754" t="s">
        <v>10463</v>
      </c>
    </row>
    <row r="755" spans="1:2" x14ac:dyDescent="0.25">
      <c r="A755" t="s">
        <v>9725</v>
      </c>
      <c r="B755" t="s">
        <v>9726</v>
      </c>
    </row>
    <row r="756" spans="1:2" x14ac:dyDescent="0.25">
      <c r="A756" t="s">
        <v>10464</v>
      </c>
      <c r="B756" t="s">
        <v>10465</v>
      </c>
    </row>
    <row r="757" spans="1:2" x14ac:dyDescent="0.25">
      <c r="A757" t="s">
        <v>10466</v>
      </c>
      <c r="B757" t="s">
        <v>10467</v>
      </c>
    </row>
    <row r="758" spans="1:2" x14ac:dyDescent="0.25">
      <c r="A758" t="s">
        <v>9727</v>
      </c>
      <c r="B758" t="s">
        <v>9728</v>
      </c>
    </row>
    <row r="759" spans="1:2" x14ac:dyDescent="0.25">
      <c r="A759" t="s">
        <v>9729</v>
      </c>
      <c r="B759" t="s">
        <v>9730</v>
      </c>
    </row>
    <row r="760" spans="1:2" x14ac:dyDescent="0.25">
      <c r="A760" t="s">
        <v>9731</v>
      </c>
      <c r="B760" t="s">
        <v>9732</v>
      </c>
    </row>
    <row r="761" spans="1:2" x14ac:dyDescent="0.25">
      <c r="A761" t="s">
        <v>9733</v>
      </c>
      <c r="B761" t="s">
        <v>9734</v>
      </c>
    </row>
    <row r="762" spans="1:2" x14ac:dyDescent="0.25">
      <c r="A762" t="s">
        <v>10468</v>
      </c>
      <c r="B762" t="s">
        <v>10468</v>
      </c>
    </row>
    <row r="763" spans="1:2" x14ac:dyDescent="0.25">
      <c r="A763" t="s">
        <v>9735</v>
      </c>
      <c r="B763" t="s">
        <v>9736</v>
      </c>
    </row>
    <row r="764" spans="1:2" x14ac:dyDescent="0.25">
      <c r="A764" t="s">
        <v>10469</v>
      </c>
      <c r="B764" t="s">
        <v>10470</v>
      </c>
    </row>
    <row r="765" spans="1:2" x14ac:dyDescent="0.25">
      <c r="A765" t="s">
        <v>10471</v>
      </c>
      <c r="B765" t="s">
        <v>10471</v>
      </c>
    </row>
    <row r="766" spans="1:2" x14ac:dyDescent="0.25">
      <c r="A766" t="s">
        <v>10472</v>
      </c>
      <c r="B766" t="s">
        <v>8496</v>
      </c>
    </row>
    <row r="767" spans="1:2" x14ac:dyDescent="0.25">
      <c r="A767" t="s">
        <v>11680</v>
      </c>
      <c r="B767" t="s">
        <v>11680</v>
      </c>
    </row>
    <row r="768" spans="1:2" x14ac:dyDescent="0.25">
      <c r="A768" t="s">
        <v>10473</v>
      </c>
      <c r="B768" t="s">
        <v>10473</v>
      </c>
    </row>
    <row r="769" spans="1:2" x14ac:dyDescent="0.25">
      <c r="A769" t="s">
        <v>10474</v>
      </c>
      <c r="B769" t="s">
        <v>10475</v>
      </c>
    </row>
    <row r="770" spans="1:2" x14ac:dyDescent="0.25">
      <c r="A770" s="3" t="s">
        <v>11720</v>
      </c>
      <c r="B770" t="s">
        <v>9737</v>
      </c>
    </row>
    <row r="771" spans="1:2" x14ac:dyDescent="0.25">
      <c r="A771" t="s">
        <v>9740</v>
      </c>
      <c r="B771" t="s">
        <v>9741</v>
      </c>
    </row>
    <row r="772" spans="1:2" x14ac:dyDescent="0.25">
      <c r="A772" t="s">
        <v>9742</v>
      </c>
      <c r="B772" t="s">
        <v>8423</v>
      </c>
    </row>
    <row r="773" spans="1:2" x14ac:dyDescent="0.25">
      <c r="A773" t="s">
        <v>10476</v>
      </c>
      <c r="B773" t="s">
        <v>10477</v>
      </c>
    </row>
    <row r="774" spans="1:2" x14ac:dyDescent="0.25">
      <c r="A774" t="s">
        <v>9743</v>
      </c>
      <c r="B774" t="s">
        <v>9744</v>
      </c>
    </row>
    <row r="775" spans="1:2" x14ac:dyDescent="0.25">
      <c r="A775" s="3" t="s">
        <v>11721</v>
      </c>
      <c r="B775" t="s">
        <v>9745</v>
      </c>
    </row>
    <row r="776" spans="1:2" x14ac:dyDescent="0.25">
      <c r="A776" t="s">
        <v>9746</v>
      </c>
      <c r="B776" t="s">
        <v>9746</v>
      </c>
    </row>
    <row r="777" spans="1:2" x14ac:dyDescent="0.25">
      <c r="A777" t="s">
        <v>9747</v>
      </c>
      <c r="B777" t="s">
        <v>9747</v>
      </c>
    </row>
    <row r="778" spans="1:2" x14ac:dyDescent="0.25">
      <c r="A778" t="s">
        <v>10478</v>
      </c>
      <c r="B778" t="s">
        <v>10479</v>
      </c>
    </row>
    <row r="779" spans="1:2" x14ac:dyDescent="0.25">
      <c r="A779" t="s">
        <v>10480</v>
      </c>
      <c r="B779" t="s">
        <v>10481</v>
      </c>
    </row>
    <row r="780" spans="1:2" x14ac:dyDescent="0.25">
      <c r="A780" t="s">
        <v>10482</v>
      </c>
      <c r="B780" t="s">
        <v>10483</v>
      </c>
    </row>
    <row r="781" spans="1:2" x14ac:dyDescent="0.25">
      <c r="A781" t="s">
        <v>9748</v>
      </c>
      <c r="B781" t="s">
        <v>9748</v>
      </c>
    </row>
    <row r="782" spans="1:2" x14ac:dyDescent="0.25">
      <c r="A782" t="s">
        <v>10484</v>
      </c>
      <c r="B782" t="s">
        <v>10485</v>
      </c>
    </row>
    <row r="783" spans="1:2" x14ac:dyDescent="0.25">
      <c r="A783" t="s">
        <v>9749</v>
      </c>
      <c r="B783" t="s">
        <v>9750</v>
      </c>
    </row>
    <row r="784" spans="1:2" x14ac:dyDescent="0.25">
      <c r="A784" t="s">
        <v>10486</v>
      </c>
      <c r="B784" t="s">
        <v>8421</v>
      </c>
    </row>
    <row r="785" spans="1:2" x14ac:dyDescent="0.25">
      <c r="A785" t="s">
        <v>10487</v>
      </c>
      <c r="B785" t="s">
        <v>10488</v>
      </c>
    </row>
    <row r="786" spans="1:2" x14ac:dyDescent="0.25">
      <c r="A786" t="s">
        <v>9751</v>
      </c>
      <c r="B786" t="s">
        <v>9752</v>
      </c>
    </row>
    <row r="787" spans="1:2" x14ac:dyDescent="0.25">
      <c r="A787" t="s">
        <v>9753</v>
      </c>
      <c r="B787" t="s">
        <v>9754</v>
      </c>
    </row>
    <row r="788" spans="1:2" x14ac:dyDescent="0.25">
      <c r="A788" t="s">
        <v>9755</v>
      </c>
      <c r="B788" t="s">
        <v>9756</v>
      </c>
    </row>
    <row r="789" spans="1:2" x14ac:dyDescent="0.25">
      <c r="A789" t="s">
        <v>9757</v>
      </c>
      <c r="B789" t="s">
        <v>9758</v>
      </c>
    </row>
    <row r="790" spans="1:2" x14ac:dyDescent="0.25">
      <c r="A790" t="s">
        <v>10489</v>
      </c>
      <c r="B790" t="s">
        <v>10490</v>
      </c>
    </row>
    <row r="791" spans="1:2" x14ac:dyDescent="0.25">
      <c r="A791" t="s">
        <v>9759</v>
      </c>
      <c r="B791" t="s">
        <v>9760</v>
      </c>
    </row>
    <row r="792" spans="1:2" x14ac:dyDescent="0.25">
      <c r="A792" t="s">
        <v>9761</v>
      </c>
      <c r="B792" t="s">
        <v>9762</v>
      </c>
    </row>
    <row r="793" spans="1:2" x14ac:dyDescent="0.25">
      <c r="A793" t="s">
        <v>297</v>
      </c>
      <c r="B793" t="s">
        <v>10491</v>
      </c>
    </row>
    <row r="794" spans="1:2" x14ac:dyDescent="0.25">
      <c r="A794" t="s">
        <v>10492</v>
      </c>
      <c r="B794" t="s">
        <v>10493</v>
      </c>
    </row>
    <row r="795" spans="1:2" x14ac:dyDescent="0.25">
      <c r="A795" t="s">
        <v>9763</v>
      </c>
      <c r="B795" t="s">
        <v>9764</v>
      </c>
    </row>
    <row r="796" spans="1:2" x14ac:dyDescent="0.25">
      <c r="A796" t="s">
        <v>9765</v>
      </c>
      <c r="B796" t="s">
        <v>9766</v>
      </c>
    </row>
    <row r="797" spans="1:2" x14ac:dyDescent="0.25">
      <c r="A797" t="s">
        <v>10494</v>
      </c>
      <c r="B797" t="s">
        <v>10495</v>
      </c>
    </row>
    <row r="798" spans="1:2" x14ac:dyDescent="0.25">
      <c r="A798" t="s">
        <v>10262</v>
      </c>
      <c r="B798" t="s">
        <v>10263</v>
      </c>
    </row>
    <row r="799" spans="1:2" x14ac:dyDescent="0.25">
      <c r="A799" t="s">
        <v>9767</v>
      </c>
      <c r="B799" t="s">
        <v>9768</v>
      </c>
    </row>
    <row r="800" spans="1:2" x14ac:dyDescent="0.25">
      <c r="A800" t="s">
        <v>9769</v>
      </c>
      <c r="B800" t="s">
        <v>9769</v>
      </c>
    </row>
    <row r="801" spans="1:2" x14ac:dyDescent="0.25">
      <c r="A801" t="s">
        <v>9770</v>
      </c>
      <c r="B801" t="s">
        <v>9771</v>
      </c>
    </row>
    <row r="802" spans="1:2" x14ac:dyDescent="0.25">
      <c r="A802" t="s">
        <v>10496</v>
      </c>
      <c r="B802" t="s">
        <v>10496</v>
      </c>
    </row>
    <row r="803" spans="1:2" x14ac:dyDescent="0.25">
      <c r="A803" t="s">
        <v>10497</v>
      </c>
      <c r="B803" t="s">
        <v>10498</v>
      </c>
    </row>
    <row r="804" spans="1:2" x14ac:dyDescent="0.25">
      <c r="A804" t="s">
        <v>9772</v>
      </c>
      <c r="B804" t="s">
        <v>9773</v>
      </c>
    </row>
    <row r="805" spans="1:2" x14ac:dyDescent="0.25">
      <c r="A805" t="s">
        <v>9774</v>
      </c>
      <c r="B805" t="s">
        <v>8383</v>
      </c>
    </row>
    <row r="806" spans="1:2" x14ac:dyDescent="0.25">
      <c r="A806" t="s">
        <v>10499</v>
      </c>
      <c r="B806" t="s">
        <v>10500</v>
      </c>
    </row>
    <row r="807" spans="1:2" x14ac:dyDescent="0.25">
      <c r="A807" t="s">
        <v>9775</v>
      </c>
      <c r="B807" t="s">
        <v>9776</v>
      </c>
    </row>
    <row r="808" spans="1:2" x14ac:dyDescent="0.25">
      <c r="A808" t="s">
        <v>9777</v>
      </c>
      <c r="B808" t="s">
        <v>9778</v>
      </c>
    </row>
    <row r="809" spans="1:2" x14ac:dyDescent="0.25">
      <c r="A809" t="s">
        <v>9779</v>
      </c>
      <c r="B809" t="s">
        <v>9780</v>
      </c>
    </row>
    <row r="810" spans="1:2" x14ac:dyDescent="0.25">
      <c r="A810" t="s">
        <v>9781</v>
      </c>
      <c r="B810" t="s">
        <v>9782</v>
      </c>
    </row>
    <row r="811" spans="1:2" x14ac:dyDescent="0.25">
      <c r="A811" t="s">
        <v>11681</v>
      </c>
      <c r="B811" t="s">
        <v>11681</v>
      </c>
    </row>
    <row r="812" spans="1:2" x14ac:dyDescent="0.25">
      <c r="A812" t="s">
        <v>11682</v>
      </c>
      <c r="B812" t="s">
        <v>11683</v>
      </c>
    </row>
    <row r="813" spans="1:2" x14ac:dyDescent="0.25">
      <c r="A813" t="s">
        <v>10501</v>
      </c>
      <c r="B813" t="s">
        <v>8380</v>
      </c>
    </row>
    <row r="814" spans="1:2" x14ac:dyDescent="0.25">
      <c r="A814" t="s">
        <v>10502</v>
      </c>
      <c r="B814" t="s">
        <v>10502</v>
      </c>
    </row>
    <row r="815" spans="1:2" x14ac:dyDescent="0.25">
      <c r="A815" t="s">
        <v>10503</v>
      </c>
      <c r="B815" t="s">
        <v>10504</v>
      </c>
    </row>
    <row r="816" spans="1:2" x14ac:dyDescent="0.25">
      <c r="A816" t="s">
        <v>10505</v>
      </c>
      <c r="B816" t="s">
        <v>10506</v>
      </c>
    </row>
    <row r="817" spans="1:2" x14ac:dyDescent="0.25">
      <c r="A817" t="s">
        <v>10507</v>
      </c>
      <c r="B817" t="s">
        <v>10508</v>
      </c>
    </row>
    <row r="818" spans="1:2" x14ac:dyDescent="0.25">
      <c r="A818" t="s">
        <v>10509</v>
      </c>
      <c r="B818" t="s">
        <v>10509</v>
      </c>
    </row>
    <row r="819" spans="1:2" x14ac:dyDescent="0.25">
      <c r="A819" t="s">
        <v>9738</v>
      </c>
      <c r="B819" t="s">
        <v>9739</v>
      </c>
    </row>
    <row r="820" spans="1:2" x14ac:dyDescent="0.25">
      <c r="A820" t="s">
        <v>9783</v>
      </c>
      <c r="B820" t="s">
        <v>9784</v>
      </c>
    </row>
    <row r="821" spans="1:2" x14ac:dyDescent="0.25">
      <c r="A821" t="s">
        <v>10510</v>
      </c>
      <c r="B821" t="s">
        <v>10511</v>
      </c>
    </row>
    <row r="822" spans="1:2" x14ac:dyDescent="0.25">
      <c r="A822" t="s">
        <v>9785</v>
      </c>
      <c r="B822" t="s">
        <v>9786</v>
      </c>
    </row>
    <row r="823" spans="1:2" x14ac:dyDescent="0.25">
      <c r="A823" s="3" t="s">
        <v>11722</v>
      </c>
      <c r="B823" t="s">
        <v>9787</v>
      </c>
    </row>
    <row r="824" spans="1:2" x14ac:dyDescent="0.25">
      <c r="A824" t="s">
        <v>9788</v>
      </c>
      <c r="B824" t="s">
        <v>9788</v>
      </c>
    </row>
    <row r="825" spans="1:2" x14ac:dyDescent="0.25">
      <c r="A825" t="s">
        <v>10512</v>
      </c>
      <c r="B825" t="s">
        <v>10513</v>
      </c>
    </row>
    <row r="826" spans="1:2" x14ac:dyDescent="0.25">
      <c r="A826" t="s">
        <v>9789</v>
      </c>
      <c r="B826" t="s">
        <v>9790</v>
      </c>
    </row>
    <row r="827" spans="1:2" x14ac:dyDescent="0.25">
      <c r="A827" t="s">
        <v>10514</v>
      </c>
      <c r="B827" t="s">
        <v>10515</v>
      </c>
    </row>
    <row r="828" spans="1:2" x14ac:dyDescent="0.25">
      <c r="A828" t="s">
        <v>10516</v>
      </c>
      <c r="B828" t="s">
        <v>10516</v>
      </c>
    </row>
    <row r="829" spans="1:2" x14ac:dyDescent="0.25">
      <c r="A829" t="s">
        <v>9791</v>
      </c>
      <c r="B829" t="s">
        <v>9792</v>
      </c>
    </row>
    <row r="830" spans="1:2" x14ac:dyDescent="0.25">
      <c r="A830" t="s">
        <v>10517</v>
      </c>
      <c r="B830" t="s">
        <v>8745</v>
      </c>
    </row>
    <row r="831" spans="1:2" x14ac:dyDescent="0.25">
      <c r="A831" t="s">
        <v>9793</v>
      </c>
      <c r="B831" t="s">
        <v>9794</v>
      </c>
    </row>
    <row r="832" spans="1:2" x14ac:dyDescent="0.25">
      <c r="A832" t="s">
        <v>10518</v>
      </c>
      <c r="B832" t="s">
        <v>10519</v>
      </c>
    </row>
    <row r="833" spans="1:2" x14ac:dyDescent="0.25">
      <c r="A833" t="s">
        <v>10520</v>
      </c>
      <c r="B833" t="s">
        <v>8406</v>
      </c>
    </row>
    <row r="834" spans="1:2" x14ac:dyDescent="0.25">
      <c r="A834" t="s">
        <v>10521</v>
      </c>
      <c r="B834" t="s">
        <v>10521</v>
      </c>
    </row>
    <row r="835" spans="1:2" x14ac:dyDescent="0.25">
      <c r="A835" t="s">
        <v>11684</v>
      </c>
      <c r="B835" t="s">
        <v>8465</v>
      </c>
    </row>
    <row r="836" spans="1:2" x14ac:dyDescent="0.25">
      <c r="A836" t="s">
        <v>10522</v>
      </c>
      <c r="B836" t="s">
        <v>10523</v>
      </c>
    </row>
    <row r="837" spans="1:2" x14ac:dyDescent="0.25">
      <c r="A837" t="s">
        <v>10524</v>
      </c>
      <c r="B837" t="s">
        <v>10525</v>
      </c>
    </row>
    <row r="838" spans="1:2" x14ac:dyDescent="0.25">
      <c r="A838" t="s">
        <v>10526</v>
      </c>
      <c r="B838" t="s">
        <v>10527</v>
      </c>
    </row>
    <row r="839" spans="1:2" x14ac:dyDescent="0.25">
      <c r="A839" t="s">
        <v>10528</v>
      </c>
      <c r="B839" t="s">
        <v>10529</v>
      </c>
    </row>
    <row r="840" spans="1:2" x14ac:dyDescent="0.25">
      <c r="A840" t="s">
        <v>10530</v>
      </c>
      <c r="B840" t="s">
        <v>10531</v>
      </c>
    </row>
    <row r="841" spans="1:2" x14ac:dyDescent="0.25">
      <c r="A841" t="s">
        <v>10532</v>
      </c>
      <c r="B841" t="s">
        <v>10533</v>
      </c>
    </row>
    <row r="842" spans="1:2" x14ac:dyDescent="0.25">
      <c r="A842" t="s">
        <v>10534</v>
      </c>
      <c r="B842" t="s">
        <v>10535</v>
      </c>
    </row>
    <row r="843" spans="1:2" x14ac:dyDescent="0.25">
      <c r="A843" t="s">
        <v>10536</v>
      </c>
      <c r="B843" t="s">
        <v>10537</v>
      </c>
    </row>
    <row r="844" spans="1:2" x14ac:dyDescent="0.25">
      <c r="A844" t="s">
        <v>10538</v>
      </c>
      <c r="B844" t="s">
        <v>10539</v>
      </c>
    </row>
    <row r="845" spans="1:2" x14ac:dyDescent="0.25">
      <c r="A845" t="s">
        <v>10540</v>
      </c>
      <c r="B845" t="s">
        <v>10541</v>
      </c>
    </row>
    <row r="846" spans="1:2" x14ac:dyDescent="0.25">
      <c r="A846" t="s">
        <v>10542</v>
      </c>
      <c r="B846" t="s">
        <v>10542</v>
      </c>
    </row>
    <row r="847" spans="1:2" x14ac:dyDescent="0.25">
      <c r="A847" t="s">
        <v>10543</v>
      </c>
      <c r="B847" t="s">
        <v>10544</v>
      </c>
    </row>
    <row r="848" spans="1:2" x14ac:dyDescent="0.25">
      <c r="A848" t="s">
        <v>10545</v>
      </c>
      <c r="B848" t="s">
        <v>10546</v>
      </c>
    </row>
    <row r="849" spans="1:2" x14ac:dyDescent="0.25">
      <c r="A849" t="s">
        <v>10547</v>
      </c>
      <c r="B849" t="s">
        <v>10548</v>
      </c>
    </row>
    <row r="850" spans="1:2" x14ac:dyDescent="0.25">
      <c r="A850" t="s">
        <v>10549</v>
      </c>
      <c r="B850" t="s">
        <v>10549</v>
      </c>
    </row>
    <row r="851" spans="1:2" x14ac:dyDescent="0.25">
      <c r="A851" t="s">
        <v>10550</v>
      </c>
      <c r="B851" t="s">
        <v>10550</v>
      </c>
    </row>
    <row r="852" spans="1:2" x14ac:dyDescent="0.25">
      <c r="A852" t="s">
        <v>9795</v>
      </c>
      <c r="B852" t="s">
        <v>9796</v>
      </c>
    </row>
    <row r="853" spans="1:2" x14ac:dyDescent="0.25">
      <c r="A853" t="s">
        <v>10551</v>
      </c>
      <c r="B853" t="s">
        <v>10552</v>
      </c>
    </row>
    <row r="854" spans="1:2" x14ac:dyDescent="0.25">
      <c r="A854" t="s">
        <v>9797</v>
      </c>
      <c r="B854" t="s">
        <v>9798</v>
      </c>
    </row>
    <row r="855" spans="1:2" x14ac:dyDescent="0.25">
      <c r="A855" t="s">
        <v>10553</v>
      </c>
      <c r="B855" t="s">
        <v>10554</v>
      </c>
    </row>
    <row r="856" spans="1:2" x14ac:dyDescent="0.25">
      <c r="A856" t="s">
        <v>10555</v>
      </c>
      <c r="B856" t="s">
        <v>10555</v>
      </c>
    </row>
    <row r="857" spans="1:2" x14ac:dyDescent="0.25">
      <c r="A857" t="s">
        <v>9799</v>
      </c>
      <c r="B857" t="s">
        <v>9800</v>
      </c>
    </row>
    <row r="858" spans="1:2" x14ac:dyDescent="0.25">
      <c r="A858" t="s">
        <v>9801</v>
      </c>
      <c r="B858" t="s">
        <v>9802</v>
      </c>
    </row>
    <row r="859" spans="1:2" x14ac:dyDescent="0.25">
      <c r="A859" t="s">
        <v>9803</v>
      </c>
      <c r="B859" t="s">
        <v>9803</v>
      </c>
    </row>
    <row r="860" spans="1:2" x14ac:dyDescent="0.25">
      <c r="A860" t="s">
        <v>10556</v>
      </c>
      <c r="B860" t="s">
        <v>10557</v>
      </c>
    </row>
    <row r="861" spans="1:2" x14ac:dyDescent="0.25">
      <c r="A861" t="s">
        <v>9264</v>
      </c>
      <c r="B861" t="s">
        <v>9265</v>
      </c>
    </row>
    <row r="862" spans="1:2" x14ac:dyDescent="0.25">
      <c r="A862" t="s">
        <v>9266</v>
      </c>
      <c r="B862" t="s">
        <v>9267</v>
      </c>
    </row>
    <row r="863" spans="1:2" x14ac:dyDescent="0.25">
      <c r="A863" t="s">
        <v>9268</v>
      </c>
      <c r="B863" t="s">
        <v>8485</v>
      </c>
    </row>
    <row r="864" spans="1:2" x14ac:dyDescent="0.25">
      <c r="A864" t="s">
        <v>9269</v>
      </c>
      <c r="B864" t="s">
        <v>8673</v>
      </c>
    </row>
    <row r="865" spans="1:2" x14ac:dyDescent="0.25">
      <c r="A865" t="s">
        <v>9270</v>
      </c>
      <c r="B865" t="s">
        <v>9271</v>
      </c>
    </row>
    <row r="866" spans="1:2" x14ac:dyDescent="0.25">
      <c r="A866" t="s">
        <v>10558</v>
      </c>
      <c r="B866" t="s">
        <v>10559</v>
      </c>
    </row>
    <row r="867" spans="1:2" x14ac:dyDescent="0.25">
      <c r="A867" t="s">
        <v>9272</v>
      </c>
      <c r="B867" t="s">
        <v>8525</v>
      </c>
    </row>
    <row r="868" spans="1:2" x14ac:dyDescent="0.25">
      <c r="A868" t="s">
        <v>9804</v>
      </c>
      <c r="B868" t="s">
        <v>9804</v>
      </c>
    </row>
    <row r="869" spans="1:2" x14ac:dyDescent="0.25">
      <c r="A869" t="s">
        <v>10560</v>
      </c>
      <c r="B869" t="s">
        <v>10561</v>
      </c>
    </row>
    <row r="870" spans="1:2" x14ac:dyDescent="0.25">
      <c r="A870" t="s">
        <v>9273</v>
      </c>
      <c r="B870" t="s">
        <v>9274</v>
      </c>
    </row>
    <row r="871" spans="1:2" x14ac:dyDescent="0.25">
      <c r="A871" t="s">
        <v>9275</v>
      </c>
      <c r="B871" t="s">
        <v>9276</v>
      </c>
    </row>
    <row r="872" spans="1:2" x14ac:dyDescent="0.25">
      <c r="A872" t="s">
        <v>9277</v>
      </c>
      <c r="B872" t="s">
        <v>9278</v>
      </c>
    </row>
    <row r="873" spans="1:2" x14ac:dyDescent="0.25">
      <c r="A873" t="s">
        <v>10562</v>
      </c>
      <c r="B873" t="s">
        <v>10563</v>
      </c>
    </row>
    <row r="874" spans="1:2" x14ac:dyDescent="0.25">
      <c r="A874" t="s">
        <v>10564</v>
      </c>
      <c r="B874" t="s">
        <v>10564</v>
      </c>
    </row>
    <row r="875" spans="1:2" x14ac:dyDescent="0.25">
      <c r="A875" t="s">
        <v>9279</v>
      </c>
      <c r="B875" t="s">
        <v>8385</v>
      </c>
    </row>
    <row r="876" spans="1:2" x14ac:dyDescent="0.25">
      <c r="A876" t="s">
        <v>10565</v>
      </c>
      <c r="B876" t="s">
        <v>10566</v>
      </c>
    </row>
    <row r="877" spans="1:2" x14ac:dyDescent="0.25">
      <c r="A877" t="s">
        <v>9280</v>
      </c>
      <c r="B877" t="s">
        <v>9281</v>
      </c>
    </row>
    <row r="878" spans="1:2" x14ac:dyDescent="0.25">
      <c r="A878" t="s">
        <v>10567</v>
      </c>
      <c r="B878" t="s">
        <v>10567</v>
      </c>
    </row>
    <row r="879" spans="1:2" x14ac:dyDescent="0.25">
      <c r="A879" t="s">
        <v>10568</v>
      </c>
      <c r="B879" t="s">
        <v>10568</v>
      </c>
    </row>
    <row r="880" spans="1:2" x14ac:dyDescent="0.25">
      <c r="A880" t="s">
        <v>9282</v>
      </c>
      <c r="B880" t="s">
        <v>9282</v>
      </c>
    </row>
    <row r="881" spans="1:2" x14ac:dyDescent="0.25">
      <c r="A881" t="s">
        <v>9805</v>
      </c>
      <c r="B881" t="s">
        <v>9806</v>
      </c>
    </row>
    <row r="882" spans="1:2" x14ac:dyDescent="0.25">
      <c r="A882" t="s">
        <v>9807</v>
      </c>
      <c r="B882" t="s">
        <v>9808</v>
      </c>
    </row>
    <row r="883" spans="1:2" x14ac:dyDescent="0.25">
      <c r="A883" t="s">
        <v>10569</v>
      </c>
      <c r="B883" t="s">
        <v>8383</v>
      </c>
    </row>
    <row r="884" spans="1:2" x14ac:dyDescent="0.25">
      <c r="A884" t="s">
        <v>9809</v>
      </c>
      <c r="B884" t="s">
        <v>9810</v>
      </c>
    </row>
    <row r="885" spans="1:2" x14ac:dyDescent="0.25">
      <c r="A885" t="s">
        <v>9811</v>
      </c>
      <c r="B885" t="s">
        <v>9811</v>
      </c>
    </row>
    <row r="886" spans="1:2" x14ac:dyDescent="0.25">
      <c r="A886" t="s">
        <v>9283</v>
      </c>
      <c r="B886" t="s">
        <v>9284</v>
      </c>
    </row>
    <row r="887" spans="1:2" x14ac:dyDescent="0.25">
      <c r="A887" t="s">
        <v>10570</v>
      </c>
      <c r="B887" t="s">
        <v>10570</v>
      </c>
    </row>
    <row r="888" spans="1:2" x14ac:dyDescent="0.25">
      <c r="A888" s="3" t="s">
        <v>11723</v>
      </c>
      <c r="B888" t="s">
        <v>9812</v>
      </c>
    </row>
    <row r="889" spans="1:2" x14ac:dyDescent="0.25">
      <c r="A889" t="s">
        <v>10571</v>
      </c>
      <c r="B889" t="s">
        <v>8461</v>
      </c>
    </row>
    <row r="890" spans="1:2" x14ac:dyDescent="0.25">
      <c r="A890" t="s">
        <v>10572</v>
      </c>
      <c r="B890" t="s">
        <v>10572</v>
      </c>
    </row>
    <row r="891" spans="1:2" x14ac:dyDescent="0.25">
      <c r="A891" s="3" t="s">
        <v>11724</v>
      </c>
      <c r="B891" t="s">
        <v>9813</v>
      </c>
    </row>
    <row r="892" spans="1:2" x14ac:dyDescent="0.25">
      <c r="A892" t="s">
        <v>9814</v>
      </c>
      <c r="B892" t="s">
        <v>9814</v>
      </c>
    </row>
    <row r="893" spans="1:2" x14ac:dyDescent="0.25">
      <c r="A893" t="s">
        <v>10573</v>
      </c>
      <c r="B893" t="s">
        <v>10573</v>
      </c>
    </row>
    <row r="894" spans="1:2" x14ac:dyDescent="0.25">
      <c r="A894" t="s">
        <v>9285</v>
      </c>
      <c r="B894" t="s">
        <v>9286</v>
      </c>
    </row>
    <row r="895" spans="1:2" x14ac:dyDescent="0.25">
      <c r="A895" t="s">
        <v>9287</v>
      </c>
      <c r="B895" t="s">
        <v>9288</v>
      </c>
    </row>
    <row r="896" spans="1:2" x14ac:dyDescent="0.25">
      <c r="A896" t="s">
        <v>9289</v>
      </c>
      <c r="B896" t="s">
        <v>9290</v>
      </c>
    </row>
    <row r="897" spans="1:2" x14ac:dyDescent="0.25">
      <c r="A897" t="s">
        <v>11685</v>
      </c>
      <c r="B897" t="s">
        <v>11685</v>
      </c>
    </row>
    <row r="898" spans="1:2" x14ac:dyDescent="0.25">
      <c r="A898" t="s">
        <v>10574</v>
      </c>
      <c r="B898" t="s">
        <v>10575</v>
      </c>
    </row>
    <row r="899" spans="1:2" x14ac:dyDescent="0.25">
      <c r="A899" t="s">
        <v>11686</v>
      </c>
      <c r="B899" t="s">
        <v>11686</v>
      </c>
    </row>
    <row r="900" spans="1:2" x14ac:dyDescent="0.25">
      <c r="A900" t="s">
        <v>9291</v>
      </c>
      <c r="B900" t="s">
        <v>9291</v>
      </c>
    </row>
    <row r="901" spans="1:2" x14ac:dyDescent="0.25">
      <c r="A901" t="s">
        <v>10576</v>
      </c>
      <c r="B901" t="s">
        <v>10576</v>
      </c>
    </row>
    <row r="902" spans="1:2" x14ac:dyDescent="0.25">
      <c r="A902" t="s">
        <v>10577</v>
      </c>
      <c r="B902" t="s">
        <v>10578</v>
      </c>
    </row>
    <row r="903" spans="1:2" x14ac:dyDescent="0.25">
      <c r="A903" t="s">
        <v>10579</v>
      </c>
      <c r="B903" t="s">
        <v>10580</v>
      </c>
    </row>
    <row r="904" spans="1:2" x14ac:dyDescent="0.25">
      <c r="A904" t="s">
        <v>9815</v>
      </c>
      <c r="B904" t="s">
        <v>9815</v>
      </c>
    </row>
    <row r="905" spans="1:2" x14ac:dyDescent="0.25">
      <c r="A905" t="s">
        <v>10581</v>
      </c>
      <c r="B905" t="s">
        <v>10582</v>
      </c>
    </row>
    <row r="906" spans="1:2" x14ac:dyDescent="0.25">
      <c r="A906" t="s">
        <v>10583</v>
      </c>
      <c r="B906" t="s">
        <v>10584</v>
      </c>
    </row>
    <row r="907" spans="1:2" x14ac:dyDescent="0.25">
      <c r="A907" t="s">
        <v>10585</v>
      </c>
      <c r="B907" t="s">
        <v>10586</v>
      </c>
    </row>
    <row r="908" spans="1:2" x14ac:dyDescent="0.25">
      <c r="A908" t="s">
        <v>10587</v>
      </c>
      <c r="B908" t="s">
        <v>10588</v>
      </c>
    </row>
    <row r="909" spans="1:2" x14ac:dyDescent="0.25">
      <c r="A909" t="s">
        <v>9816</v>
      </c>
      <c r="B909" t="s">
        <v>9817</v>
      </c>
    </row>
    <row r="910" spans="1:2" x14ac:dyDescent="0.25">
      <c r="A910" t="s">
        <v>10589</v>
      </c>
      <c r="B910" t="s">
        <v>10589</v>
      </c>
    </row>
    <row r="911" spans="1:2" x14ac:dyDescent="0.25">
      <c r="A911" t="s">
        <v>9292</v>
      </c>
      <c r="B911" t="s">
        <v>9293</v>
      </c>
    </row>
    <row r="912" spans="1:2" x14ac:dyDescent="0.25">
      <c r="A912" t="s">
        <v>10291</v>
      </c>
      <c r="B912" t="s">
        <v>8577</v>
      </c>
    </row>
    <row r="913" spans="1:2" x14ac:dyDescent="0.25">
      <c r="A913" t="s">
        <v>10590</v>
      </c>
      <c r="B913" t="s">
        <v>10591</v>
      </c>
    </row>
    <row r="914" spans="1:2" x14ac:dyDescent="0.25">
      <c r="A914" t="s">
        <v>10592</v>
      </c>
      <c r="B914" t="s">
        <v>10593</v>
      </c>
    </row>
    <row r="915" spans="1:2" x14ac:dyDescent="0.25">
      <c r="A915" t="s">
        <v>9818</v>
      </c>
      <c r="B915" t="s">
        <v>9818</v>
      </c>
    </row>
    <row r="916" spans="1:2" x14ac:dyDescent="0.25">
      <c r="A916" t="s">
        <v>9294</v>
      </c>
      <c r="B916" t="s">
        <v>9295</v>
      </c>
    </row>
    <row r="917" spans="1:2" x14ac:dyDescent="0.25">
      <c r="A917" t="s">
        <v>9296</v>
      </c>
      <c r="B917" t="s">
        <v>8454</v>
      </c>
    </row>
    <row r="918" spans="1:2" x14ac:dyDescent="0.25">
      <c r="A918" t="s">
        <v>9819</v>
      </c>
      <c r="B918" t="s">
        <v>9820</v>
      </c>
    </row>
    <row r="919" spans="1:2" x14ac:dyDescent="0.25">
      <c r="A919" t="s">
        <v>9821</v>
      </c>
      <c r="B919" t="s">
        <v>9821</v>
      </c>
    </row>
    <row r="920" spans="1:2" x14ac:dyDescent="0.25">
      <c r="A920" t="s">
        <v>10266</v>
      </c>
      <c r="B920" t="s">
        <v>8416</v>
      </c>
    </row>
    <row r="921" spans="1:2" x14ac:dyDescent="0.25">
      <c r="A921" t="s">
        <v>10594</v>
      </c>
      <c r="B921" t="s">
        <v>10595</v>
      </c>
    </row>
    <row r="922" spans="1:2" x14ac:dyDescent="0.25">
      <c r="A922" t="s">
        <v>9297</v>
      </c>
      <c r="B922" t="s">
        <v>9298</v>
      </c>
    </row>
    <row r="923" spans="1:2" x14ac:dyDescent="0.25">
      <c r="A923" t="s">
        <v>9299</v>
      </c>
      <c r="B923" t="s">
        <v>9300</v>
      </c>
    </row>
    <row r="924" spans="1:2" x14ac:dyDescent="0.25">
      <c r="A924" t="s">
        <v>9822</v>
      </c>
      <c r="B924" t="s">
        <v>8458</v>
      </c>
    </row>
    <row r="925" spans="1:2" x14ac:dyDescent="0.25">
      <c r="A925" t="s">
        <v>10596</v>
      </c>
      <c r="B925" t="s">
        <v>10597</v>
      </c>
    </row>
    <row r="926" spans="1:2" x14ac:dyDescent="0.25">
      <c r="A926" t="s">
        <v>10598</v>
      </c>
      <c r="B926" t="s">
        <v>10598</v>
      </c>
    </row>
    <row r="927" spans="1:2" x14ac:dyDescent="0.25">
      <c r="A927" t="s">
        <v>9823</v>
      </c>
      <c r="B927" t="s">
        <v>9824</v>
      </c>
    </row>
    <row r="928" spans="1:2" x14ac:dyDescent="0.25">
      <c r="A928" t="s">
        <v>11687</v>
      </c>
      <c r="B928" t="s">
        <v>11688</v>
      </c>
    </row>
    <row r="929" spans="1:2" x14ac:dyDescent="0.25">
      <c r="A929" t="s">
        <v>10599</v>
      </c>
      <c r="B929" t="s">
        <v>10599</v>
      </c>
    </row>
    <row r="930" spans="1:2" x14ac:dyDescent="0.25">
      <c r="A930" t="s">
        <v>10600</v>
      </c>
      <c r="B930" t="s">
        <v>10601</v>
      </c>
    </row>
    <row r="931" spans="1:2" x14ac:dyDescent="0.25">
      <c r="A931" t="s">
        <v>10602</v>
      </c>
      <c r="B931" t="s">
        <v>10603</v>
      </c>
    </row>
    <row r="932" spans="1:2" x14ac:dyDescent="0.25">
      <c r="A932" t="s">
        <v>11689</v>
      </c>
      <c r="B932" t="s">
        <v>11689</v>
      </c>
    </row>
    <row r="933" spans="1:2" x14ac:dyDescent="0.25">
      <c r="A933" t="s">
        <v>10604</v>
      </c>
      <c r="B933" t="s">
        <v>10605</v>
      </c>
    </row>
    <row r="934" spans="1:2" x14ac:dyDescent="0.25">
      <c r="A934" t="s">
        <v>10606</v>
      </c>
      <c r="B934" t="s">
        <v>10607</v>
      </c>
    </row>
    <row r="935" spans="1:2" x14ac:dyDescent="0.25">
      <c r="A935" t="s">
        <v>9825</v>
      </c>
      <c r="B935" t="s">
        <v>9826</v>
      </c>
    </row>
    <row r="936" spans="1:2" x14ac:dyDescent="0.25">
      <c r="A936" t="s">
        <v>10608</v>
      </c>
      <c r="B936" t="s">
        <v>10609</v>
      </c>
    </row>
    <row r="937" spans="1:2" x14ac:dyDescent="0.25">
      <c r="A937" t="s">
        <v>10610</v>
      </c>
      <c r="B937" t="s">
        <v>10611</v>
      </c>
    </row>
    <row r="938" spans="1:2" x14ac:dyDescent="0.25">
      <c r="A938" t="s">
        <v>10612</v>
      </c>
      <c r="B938" t="s">
        <v>8443</v>
      </c>
    </row>
    <row r="939" spans="1:2" x14ac:dyDescent="0.25">
      <c r="A939" t="s">
        <v>10613</v>
      </c>
      <c r="B939" t="s">
        <v>10614</v>
      </c>
    </row>
    <row r="940" spans="1:2" x14ac:dyDescent="0.25">
      <c r="A940" t="s">
        <v>10615</v>
      </c>
      <c r="B940" t="s">
        <v>10616</v>
      </c>
    </row>
    <row r="941" spans="1:2" x14ac:dyDescent="0.25">
      <c r="A941" t="s">
        <v>10617</v>
      </c>
      <c r="B941" t="s">
        <v>10617</v>
      </c>
    </row>
    <row r="942" spans="1:2" x14ac:dyDescent="0.25">
      <c r="A942" t="s">
        <v>10264</v>
      </c>
      <c r="B942" t="s">
        <v>8373</v>
      </c>
    </row>
    <row r="943" spans="1:2" x14ac:dyDescent="0.25">
      <c r="A943" t="s">
        <v>10618</v>
      </c>
      <c r="B943" t="s">
        <v>10618</v>
      </c>
    </row>
    <row r="944" spans="1:2" x14ac:dyDescent="0.25">
      <c r="A944" t="s">
        <v>9827</v>
      </c>
      <c r="B944" t="s">
        <v>9827</v>
      </c>
    </row>
    <row r="945" spans="1:2" x14ac:dyDescent="0.25">
      <c r="A945" t="s">
        <v>10619</v>
      </c>
      <c r="B945" t="s">
        <v>10619</v>
      </c>
    </row>
    <row r="946" spans="1:2" x14ac:dyDescent="0.25">
      <c r="A946" t="s">
        <v>10620</v>
      </c>
      <c r="B946" t="s">
        <v>10621</v>
      </c>
    </row>
    <row r="947" spans="1:2" x14ac:dyDescent="0.25">
      <c r="A947" t="s">
        <v>7831</v>
      </c>
      <c r="B947" t="s">
        <v>9828</v>
      </c>
    </row>
    <row r="948" spans="1:2" x14ac:dyDescent="0.25">
      <c r="A948" t="s">
        <v>10622</v>
      </c>
      <c r="B948" t="s">
        <v>10622</v>
      </c>
    </row>
    <row r="949" spans="1:2" x14ac:dyDescent="0.25">
      <c r="A949" t="s">
        <v>10623</v>
      </c>
      <c r="B949" t="s">
        <v>10624</v>
      </c>
    </row>
    <row r="950" spans="1:2" x14ac:dyDescent="0.25">
      <c r="A950" t="s">
        <v>10625</v>
      </c>
      <c r="B950" t="s">
        <v>10626</v>
      </c>
    </row>
    <row r="951" spans="1:2" x14ac:dyDescent="0.25">
      <c r="A951" t="s">
        <v>10627</v>
      </c>
      <c r="B951" t="s">
        <v>10628</v>
      </c>
    </row>
    <row r="952" spans="1:2" x14ac:dyDescent="0.25">
      <c r="A952" t="s">
        <v>9829</v>
      </c>
      <c r="B952" t="s">
        <v>9830</v>
      </c>
    </row>
    <row r="953" spans="1:2" x14ac:dyDescent="0.25">
      <c r="A953" t="s">
        <v>10629</v>
      </c>
      <c r="B953" t="s">
        <v>10630</v>
      </c>
    </row>
    <row r="954" spans="1:2" x14ac:dyDescent="0.25">
      <c r="A954" t="s">
        <v>11690</v>
      </c>
      <c r="B954" t="s">
        <v>11690</v>
      </c>
    </row>
    <row r="955" spans="1:2" x14ac:dyDescent="0.25">
      <c r="A955" t="s">
        <v>9831</v>
      </c>
      <c r="B955" t="s">
        <v>9832</v>
      </c>
    </row>
    <row r="956" spans="1:2" x14ac:dyDescent="0.25">
      <c r="A956" t="s">
        <v>10631</v>
      </c>
      <c r="B956" t="s">
        <v>10632</v>
      </c>
    </row>
    <row r="957" spans="1:2" x14ac:dyDescent="0.25">
      <c r="A957" t="s">
        <v>10633</v>
      </c>
      <c r="B957" t="s">
        <v>10634</v>
      </c>
    </row>
    <row r="958" spans="1:2" x14ac:dyDescent="0.25">
      <c r="A958" t="s">
        <v>10635</v>
      </c>
      <c r="B958" t="s">
        <v>10636</v>
      </c>
    </row>
    <row r="959" spans="1:2" x14ac:dyDescent="0.25">
      <c r="A959" t="s">
        <v>9833</v>
      </c>
      <c r="B959" t="s">
        <v>9833</v>
      </c>
    </row>
    <row r="960" spans="1:2" x14ac:dyDescent="0.25">
      <c r="A960" t="s">
        <v>10637</v>
      </c>
      <c r="B960" t="s">
        <v>10638</v>
      </c>
    </row>
    <row r="961" spans="1:2" x14ac:dyDescent="0.25">
      <c r="A961" t="s">
        <v>10639</v>
      </c>
      <c r="B961" t="s">
        <v>8713</v>
      </c>
    </row>
    <row r="962" spans="1:2" x14ac:dyDescent="0.25">
      <c r="A962" t="s">
        <v>10640</v>
      </c>
      <c r="B962" t="s">
        <v>8523</v>
      </c>
    </row>
    <row r="963" spans="1:2" x14ac:dyDescent="0.25">
      <c r="A963" t="s">
        <v>10641</v>
      </c>
      <c r="B963" t="s">
        <v>10641</v>
      </c>
    </row>
    <row r="964" spans="1:2" x14ac:dyDescent="0.25">
      <c r="A964" t="s">
        <v>10280</v>
      </c>
      <c r="B964" t="s">
        <v>8365</v>
      </c>
    </row>
    <row r="965" spans="1:2" x14ac:dyDescent="0.25">
      <c r="A965" t="s">
        <v>10642</v>
      </c>
      <c r="B965" t="s">
        <v>8394</v>
      </c>
    </row>
    <row r="966" spans="1:2" x14ac:dyDescent="0.25">
      <c r="A966" t="s">
        <v>10643</v>
      </c>
      <c r="B966" t="s">
        <v>10644</v>
      </c>
    </row>
    <row r="967" spans="1:2" x14ac:dyDescent="0.25">
      <c r="A967" t="s">
        <v>10645</v>
      </c>
      <c r="B967" t="s">
        <v>10645</v>
      </c>
    </row>
    <row r="968" spans="1:2" x14ac:dyDescent="0.25">
      <c r="A968" t="s">
        <v>10646</v>
      </c>
      <c r="B968" t="s">
        <v>10646</v>
      </c>
    </row>
    <row r="969" spans="1:2" x14ac:dyDescent="0.25">
      <c r="A969" t="s">
        <v>9834</v>
      </c>
      <c r="B969" t="s">
        <v>9835</v>
      </c>
    </row>
    <row r="970" spans="1:2" x14ac:dyDescent="0.25">
      <c r="A970" t="s">
        <v>9836</v>
      </c>
      <c r="B970" t="s">
        <v>9836</v>
      </c>
    </row>
    <row r="971" spans="1:2" x14ac:dyDescent="0.25">
      <c r="A971" t="s">
        <v>10647</v>
      </c>
      <c r="B971" t="s">
        <v>10648</v>
      </c>
    </row>
    <row r="972" spans="1:2" x14ac:dyDescent="0.25">
      <c r="A972" t="s">
        <v>10649</v>
      </c>
      <c r="B972" t="s">
        <v>10650</v>
      </c>
    </row>
    <row r="973" spans="1:2" x14ac:dyDescent="0.25">
      <c r="A973" t="s">
        <v>10651</v>
      </c>
      <c r="B973" t="s">
        <v>10652</v>
      </c>
    </row>
    <row r="974" spans="1:2" x14ac:dyDescent="0.25">
      <c r="A974" t="s">
        <v>9837</v>
      </c>
      <c r="B974" t="s">
        <v>9838</v>
      </c>
    </row>
    <row r="975" spans="1:2" x14ac:dyDescent="0.25">
      <c r="A975" t="s">
        <v>11691</v>
      </c>
      <c r="B975" t="s">
        <v>8369</v>
      </c>
    </row>
    <row r="976" spans="1:2" x14ac:dyDescent="0.25">
      <c r="A976" t="s">
        <v>10653</v>
      </c>
      <c r="B976" t="s">
        <v>10653</v>
      </c>
    </row>
    <row r="977" spans="1:2" x14ac:dyDescent="0.25">
      <c r="A977" t="s">
        <v>9839</v>
      </c>
      <c r="B977" t="s">
        <v>9840</v>
      </c>
    </row>
    <row r="978" spans="1:2" x14ac:dyDescent="0.25">
      <c r="A978" t="s">
        <v>9841</v>
      </c>
      <c r="B978" t="s">
        <v>9841</v>
      </c>
    </row>
    <row r="979" spans="1:2" x14ac:dyDescent="0.25">
      <c r="A979" t="s">
        <v>10654</v>
      </c>
      <c r="B979" t="s">
        <v>10654</v>
      </c>
    </row>
    <row r="980" spans="1:2" x14ac:dyDescent="0.25">
      <c r="A980" t="s">
        <v>10655</v>
      </c>
      <c r="B980" t="s">
        <v>10655</v>
      </c>
    </row>
    <row r="981" spans="1:2" x14ac:dyDescent="0.25">
      <c r="A981" t="s">
        <v>10656</v>
      </c>
      <c r="B981" t="s">
        <v>10656</v>
      </c>
    </row>
    <row r="982" spans="1:2" x14ac:dyDescent="0.25">
      <c r="A982" t="s">
        <v>9842</v>
      </c>
      <c r="B982" t="s">
        <v>9842</v>
      </c>
    </row>
    <row r="983" spans="1:2" x14ac:dyDescent="0.25">
      <c r="A983" t="s">
        <v>9843</v>
      </c>
      <c r="B983" t="s">
        <v>9844</v>
      </c>
    </row>
    <row r="984" spans="1:2" x14ac:dyDescent="0.25">
      <c r="A984" t="s">
        <v>11692</v>
      </c>
      <c r="B984" t="s">
        <v>11693</v>
      </c>
    </row>
    <row r="985" spans="1:2" x14ac:dyDescent="0.25">
      <c r="A985" t="s">
        <v>10657</v>
      </c>
      <c r="B985" t="s">
        <v>10657</v>
      </c>
    </row>
    <row r="986" spans="1:2" x14ac:dyDescent="0.25">
      <c r="A986" t="s">
        <v>10281</v>
      </c>
      <c r="B986" t="s">
        <v>8427</v>
      </c>
    </row>
    <row r="987" spans="1:2" x14ac:dyDescent="0.25">
      <c r="A987" t="s">
        <v>10658</v>
      </c>
      <c r="B987" t="s">
        <v>10659</v>
      </c>
    </row>
    <row r="988" spans="1:2" x14ac:dyDescent="0.25">
      <c r="A988" t="s">
        <v>10296</v>
      </c>
      <c r="B988" t="s">
        <v>10295</v>
      </c>
    </row>
    <row r="989" spans="1:2" x14ac:dyDescent="0.25">
      <c r="A989" t="s">
        <v>9845</v>
      </c>
      <c r="B989" t="s">
        <v>9846</v>
      </c>
    </row>
    <row r="990" spans="1:2" x14ac:dyDescent="0.25">
      <c r="A990" t="s">
        <v>9847</v>
      </c>
      <c r="B990" t="s">
        <v>9848</v>
      </c>
    </row>
    <row r="991" spans="1:2" x14ac:dyDescent="0.25">
      <c r="A991" t="s">
        <v>9849</v>
      </c>
      <c r="B991" t="s">
        <v>9850</v>
      </c>
    </row>
    <row r="992" spans="1:2" x14ac:dyDescent="0.25">
      <c r="A992" t="s">
        <v>10660</v>
      </c>
      <c r="B992" t="s">
        <v>10661</v>
      </c>
    </row>
    <row r="993" spans="1:2" x14ac:dyDescent="0.25">
      <c r="A993" t="s">
        <v>9301</v>
      </c>
      <c r="B993" t="s">
        <v>9301</v>
      </c>
    </row>
    <row r="994" spans="1:2" x14ac:dyDescent="0.25">
      <c r="A994" t="s">
        <v>10662</v>
      </c>
      <c r="B994" t="s">
        <v>10663</v>
      </c>
    </row>
    <row r="995" spans="1:2" x14ac:dyDescent="0.25">
      <c r="A995" t="s">
        <v>9302</v>
      </c>
      <c r="B995" t="s">
        <v>9303</v>
      </c>
    </row>
    <row r="996" spans="1:2" x14ac:dyDescent="0.25">
      <c r="A996" t="s">
        <v>10664</v>
      </c>
      <c r="B996" t="s">
        <v>10665</v>
      </c>
    </row>
    <row r="997" spans="1:2" x14ac:dyDescent="0.25">
      <c r="A997" t="s">
        <v>10666</v>
      </c>
      <c r="B997" t="s">
        <v>10667</v>
      </c>
    </row>
    <row r="998" spans="1:2" x14ac:dyDescent="0.25">
      <c r="A998" t="s">
        <v>9851</v>
      </c>
      <c r="B998" t="s">
        <v>9852</v>
      </c>
    </row>
    <row r="999" spans="1:2" x14ac:dyDescent="0.25">
      <c r="A999" t="s">
        <v>9853</v>
      </c>
      <c r="B999" t="s">
        <v>9854</v>
      </c>
    </row>
    <row r="1000" spans="1:2" x14ac:dyDescent="0.25">
      <c r="A1000" t="s">
        <v>9855</v>
      </c>
      <c r="B1000" t="s">
        <v>9855</v>
      </c>
    </row>
    <row r="1001" spans="1:2" x14ac:dyDescent="0.25">
      <c r="A1001" t="s">
        <v>10668</v>
      </c>
      <c r="B1001" t="s">
        <v>10669</v>
      </c>
    </row>
    <row r="1002" spans="1:2" x14ac:dyDescent="0.25">
      <c r="A1002" t="s">
        <v>9856</v>
      </c>
      <c r="B1002" t="s">
        <v>9856</v>
      </c>
    </row>
    <row r="1003" spans="1:2" x14ac:dyDescent="0.25">
      <c r="A1003" t="s">
        <v>11694</v>
      </c>
      <c r="B1003" t="s">
        <v>11695</v>
      </c>
    </row>
    <row r="1004" spans="1:2" x14ac:dyDescent="0.25">
      <c r="A1004" t="s">
        <v>9857</v>
      </c>
      <c r="B1004" t="s">
        <v>9857</v>
      </c>
    </row>
    <row r="1005" spans="1:2" x14ac:dyDescent="0.25">
      <c r="A1005" t="s">
        <v>9858</v>
      </c>
      <c r="B1005" t="s">
        <v>9859</v>
      </c>
    </row>
    <row r="1006" spans="1:2" x14ac:dyDescent="0.25">
      <c r="A1006" t="s">
        <v>9860</v>
      </c>
      <c r="B1006" t="s">
        <v>9861</v>
      </c>
    </row>
    <row r="1007" spans="1:2" x14ac:dyDescent="0.25">
      <c r="A1007" t="s">
        <v>9862</v>
      </c>
      <c r="B1007" t="s">
        <v>9863</v>
      </c>
    </row>
    <row r="1008" spans="1:2" x14ac:dyDescent="0.25">
      <c r="A1008" t="s">
        <v>9864</v>
      </c>
      <c r="B1008" t="s">
        <v>9865</v>
      </c>
    </row>
    <row r="1009" spans="1:2" x14ac:dyDescent="0.25">
      <c r="A1009" t="s">
        <v>10670</v>
      </c>
      <c r="B1009" t="s">
        <v>10671</v>
      </c>
    </row>
    <row r="1010" spans="1:2" x14ac:dyDescent="0.25">
      <c r="A1010" t="s">
        <v>10672</v>
      </c>
      <c r="B1010" t="s">
        <v>10673</v>
      </c>
    </row>
    <row r="1011" spans="1:2" x14ac:dyDescent="0.25">
      <c r="A1011" t="s">
        <v>10674</v>
      </c>
      <c r="B1011" t="s">
        <v>10675</v>
      </c>
    </row>
    <row r="1012" spans="1:2" x14ac:dyDescent="0.25">
      <c r="A1012" t="s">
        <v>10676</v>
      </c>
      <c r="B1012" t="s">
        <v>10677</v>
      </c>
    </row>
    <row r="1013" spans="1:2" x14ac:dyDescent="0.25">
      <c r="A1013" t="s">
        <v>10678</v>
      </c>
      <c r="B1013" t="s">
        <v>10679</v>
      </c>
    </row>
    <row r="1014" spans="1:2" x14ac:dyDescent="0.25">
      <c r="A1014" t="s">
        <v>9866</v>
      </c>
      <c r="B1014" t="s">
        <v>9867</v>
      </c>
    </row>
    <row r="1015" spans="1:2" x14ac:dyDescent="0.25">
      <c r="A1015" t="s">
        <v>9868</v>
      </c>
      <c r="B1015" t="s">
        <v>9869</v>
      </c>
    </row>
    <row r="1016" spans="1:2" x14ac:dyDescent="0.25">
      <c r="A1016" s="3" t="s">
        <v>11725</v>
      </c>
      <c r="B1016" t="s">
        <v>9870</v>
      </c>
    </row>
    <row r="1017" spans="1:2" x14ac:dyDescent="0.25">
      <c r="A1017" t="s">
        <v>9871</v>
      </c>
      <c r="B1017" t="s">
        <v>9871</v>
      </c>
    </row>
    <row r="1018" spans="1:2" x14ac:dyDescent="0.25">
      <c r="A1018" t="s">
        <v>10680</v>
      </c>
      <c r="B1018" t="s">
        <v>10681</v>
      </c>
    </row>
    <row r="1019" spans="1:2" x14ac:dyDescent="0.25">
      <c r="A1019" t="s">
        <v>10682</v>
      </c>
      <c r="B1019" t="s">
        <v>10682</v>
      </c>
    </row>
    <row r="1020" spans="1:2" x14ac:dyDescent="0.25">
      <c r="A1020" t="s">
        <v>10683</v>
      </c>
      <c r="B1020" t="s">
        <v>10684</v>
      </c>
    </row>
    <row r="1021" spans="1:2" x14ac:dyDescent="0.25">
      <c r="A1021" t="s">
        <v>10685</v>
      </c>
      <c r="B1021" t="s">
        <v>10686</v>
      </c>
    </row>
    <row r="1022" spans="1:2" x14ac:dyDescent="0.25">
      <c r="A1022" t="s">
        <v>10687</v>
      </c>
      <c r="B1022" t="s">
        <v>10687</v>
      </c>
    </row>
    <row r="1023" spans="1:2" x14ac:dyDescent="0.25">
      <c r="A1023" t="s">
        <v>9872</v>
      </c>
      <c r="B1023" t="s">
        <v>9873</v>
      </c>
    </row>
    <row r="1024" spans="1:2" x14ac:dyDescent="0.25">
      <c r="A1024" t="s">
        <v>9874</v>
      </c>
      <c r="B1024" t="s">
        <v>9875</v>
      </c>
    </row>
    <row r="1025" spans="1:2" x14ac:dyDescent="0.25">
      <c r="A1025" t="s">
        <v>10688</v>
      </c>
      <c r="B1025" t="s">
        <v>10689</v>
      </c>
    </row>
    <row r="1026" spans="1:2" x14ac:dyDescent="0.25">
      <c r="A1026" t="s">
        <v>10690</v>
      </c>
      <c r="B1026" t="s">
        <v>10690</v>
      </c>
    </row>
    <row r="1027" spans="1:2" x14ac:dyDescent="0.25">
      <c r="A1027" t="s">
        <v>10691</v>
      </c>
      <c r="B1027" t="s">
        <v>10692</v>
      </c>
    </row>
    <row r="1028" spans="1:2" x14ac:dyDescent="0.25">
      <c r="A1028" t="s">
        <v>9876</v>
      </c>
      <c r="B1028" t="s">
        <v>9877</v>
      </c>
    </row>
    <row r="1029" spans="1:2" x14ac:dyDescent="0.25">
      <c r="A1029" t="s">
        <v>10693</v>
      </c>
      <c r="B1029" t="s">
        <v>10693</v>
      </c>
    </row>
    <row r="1030" spans="1:2" x14ac:dyDescent="0.25">
      <c r="A1030" t="s">
        <v>10694</v>
      </c>
      <c r="B1030" t="s">
        <v>10695</v>
      </c>
    </row>
    <row r="1031" spans="1:2" x14ac:dyDescent="0.25">
      <c r="A1031" t="s">
        <v>10696</v>
      </c>
      <c r="B1031" t="s">
        <v>10697</v>
      </c>
    </row>
    <row r="1032" spans="1:2" x14ac:dyDescent="0.25">
      <c r="A1032" t="s">
        <v>10698</v>
      </c>
      <c r="B1032" t="s">
        <v>10698</v>
      </c>
    </row>
    <row r="1033" spans="1:2" x14ac:dyDescent="0.25">
      <c r="A1033" t="s">
        <v>9878</v>
      </c>
      <c r="B1033" t="s">
        <v>9879</v>
      </c>
    </row>
    <row r="1034" spans="1:2" x14ac:dyDescent="0.25">
      <c r="A1034" t="s">
        <v>10273</v>
      </c>
      <c r="B1034" t="s">
        <v>8737</v>
      </c>
    </row>
    <row r="1035" spans="1:2" x14ac:dyDescent="0.25">
      <c r="A1035" t="s">
        <v>11696</v>
      </c>
      <c r="B1035" t="s">
        <v>11696</v>
      </c>
    </row>
    <row r="1036" spans="1:2" x14ac:dyDescent="0.25">
      <c r="A1036" t="s">
        <v>10699</v>
      </c>
      <c r="B1036" t="s">
        <v>10700</v>
      </c>
    </row>
    <row r="1037" spans="1:2" x14ac:dyDescent="0.25">
      <c r="A1037" t="s">
        <v>10701</v>
      </c>
      <c r="B1037" t="s">
        <v>8375</v>
      </c>
    </row>
    <row r="1038" spans="1:2" x14ac:dyDescent="0.25">
      <c r="A1038" t="s">
        <v>10702</v>
      </c>
      <c r="B1038" t="s">
        <v>10702</v>
      </c>
    </row>
    <row r="1039" spans="1:2" x14ac:dyDescent="0.25">
      <c r="A1039" t="s">
        <v>10703</v>
      </c>
      <c r="B1039" t="s">
        <v>10703</v>
      </c>
    </row>
    <row r="1040" spans="1:2" x14ac:dyDescent="0.25">
      <c r="A1040" t="s">
        <v>10704</v>
      </c>
      <c r="B1040" t="s">
        <v>10705</v>
      </c>
    </row>
    <row r="1041" spans="1:2" x14ac:dyDescent="0.25">
      <c r="A1041" t="s">
        <v>10706</v>
      </c>
      <c r="B1041" t="s">
        <v>10707</v>
      </c>
    </row>
    <row r="1042" spans="1:2" x14ac:dyDescent="0.25">
      <c r="A1042" t="s">
        <v>9880</v>
      </c>
      <c r="B1042" t="s">
        <v>9881</v>
      </c>
    </row>
    <row r="1043" spans="1:2" x14ac:dyDescent="0.25">
      <c r="A1043" t="s">
        <v>10708</v>
      </c>
      <c r="B1043" t="s">
        <v>10709</v>
      </c>
    </row>
    <row r="1044" spans="1:2" x14ac:dyDescent="0.25">
      <c r="A1044" t="s">
        <v>11697</v>
      </c>
      <c r="B1044" t="s">
        <v>11697</v>
      </c>
    </row>
    <row r="1045" spans="1:2" x14ac:dyDescent="0.25">
      <c r="A1045" t="s">
        <v>10710</v>
      </c>
      <c r="B1045" t="s">
        <v>10710</v>
      </c>
    </row>
    <row r="1046" spans="1:2" x14ac:dyDescent="0.25">
      <c r="A1046" t="s">
        <v>11698</v>
      </c>
      <c r="B1046" t="s">
        <v>11698</v>
      </c>
    </row>
    <row r="1047" spans="1:2" x14ac:dyDescent="0.25">
      <c r="A1047" t="s">
        <v>9882</v>
      </c>
      <c r="B1047" t="s">
        <v>9882</v>
      </c>
    </row>
    <row r="1048" spans="1:2" x14ac:dyDescent="0.25">
      <c r="A1048" t="s">
        <v>10711</v>
      </c>
      <c r="B1048" t="s">
        <v>10711</v>
      </c>
    </row>
    <row r="1049" spans="1:2" x14ac:dyDescent="0.25">
      <c r="A1049" t="s">
        <v>10712</v>
      </c>
      <c r="B1049" t="s">
        <v>10712</v>
      </c>
    </row>
    <row r="1050" spans="1:2" x14ac:dyDescent="0.25">
      <c r="A1050" t="s">
        <v>10713</v>
      </c>
      <c r="B1050" t="s">
        <v>8436</v>
      </c>
    </row>
    <row r="1051" spans="1:2" x14ac:dyDescent="0.25">
      <c r="A1051" t="s">
        <v>9304</v>
      </c>
      <c r="B1051" t="s">
        <v>9305</v>
      </c>
    </row>
    <row r="1052" spans="1:2" x14ac:dyDescent="0.25">
      <c r="A1052" t="s">
        <v>10714</v>
      </c>
      <c r="B1052" t="s">
        <v>10715</v>
      </c>
    </row>
    <row r="1053" spans="1:2" x14ac:dyDescent="0.25">
      <c r="A1053" t="s">
        <v>10716</v>
      </c>
      <c r="B1053" t="s">
        <v>10717</v>
      </c>
    </row>
    <row r="1054" spans="1:2" x14ac:dyDescent="0.25">
      <c r="A1054" t="s">
        <v>10718</v>
      </c>
      <c r="B1054" t="s">
        <v>10719</v>
      </c>
    </row>
    <row r="1055" spans="1:2" x14ac:dyDescent="0.25">
      <c r="A1055" t="s">
        <v>10720</v>
      </c>
      <c r="B1055" t="s">
        <v>10721</v>
      </c>
    </row>
    <row r="1056" spans="1:2" x14ac:dyDescent="0.25">
      <c r="A1056" t="s">
        <v>9883</v>
      </c>
      <c r="B1056" t="s">
        <v>9884</v>
      </c>
    </row>
    <row r="1057" spans="1:2" x14ac:dyDescent="0.25">
      <c r="A1057" t="s">
        <v>9885</v>
      </c>
      <c r="B1057" t="s">
        <v>9886</v>
      </c>
    </row>
    <row r="1058" spans="1:2" x14ac:dyDescent="0.25">
      <c r="A1058" t="s">
        <v>10722</v>
      </c>
      <c r="B1058" t="s">
        <v>10723</v>
      </c>
    </row>
    <row r="1059" spans="1:2" x14ac:dyDescent="0.25">
      <c r="A1059" t="s">
        <v>10724</v>
      </c>
      <c r="B1059" t="s">
        <v>10725</v>
      </c>
    </row>
    <row r="1060" spans="1:2" x14ac:dyDescent="0.25">
      <c r="A1060" t="s">
        <v>10726</v>
      </c>
      <c r="B1060" t="s">
        <v>8523</v>
      </c>
    </row>
    <row r="1061" spans="1:2" x14ac:dyDescent="0.25">
      <c r="A1061" t="s">
        <v>10727</v>
      </c>
      <c r="B1061" t="s">
        <v>10727</v>
      </c>
    </row>
    <row r="1062" spans="1:2" x14ac:dyDescent="0.25">
      <c r="A1062" t="s">
        <v>10728</v>
      </c>
      <c r="B1062" t="s">
        <v>10728</v>
      </c>
    </row>
    <row r="1063" spans="1:2" x14ac:dyDescent="0.25">
      <c r="A1063" t="s">
        <v>10729</v>
      </c>
      <c r="B1063" t="s">
        <v>10729</v>
      </c>
    </row>
    <row r="1064" spans="1:2" x14ac:dyDescent="0.25">
      <c r="A1064" t="s">
        <v>11699</v>
      </c>
      <c r="B1064" t="s">
        <v>11699</v>
      </c>
    </row>
    <row r="1065" spans="1:2" x14ac:dyDescent="0.25">
      <c r="A1065" t="s">
        <v>11700</v>
      </c>
      <c r="B1065" t="s">
        <v>11700</v>
      </c>
    </row>
    <row r="1066" spans="1:2" x14ac:dyDescent="0.25">
      <c r="A1066" t="s">
        <v>10730</v>
      </c>
      <c r="B1066" t="s">
        <v>10731</v>
      </c>
    </row>
    <row r="1067" spans="1:2" x14ac:dyDescent="0.25">
      <c r="A1067" t="s">
        <v>9887</v>
      </c>
      <c r="B1067" t="s">
        <v>9888</v>
      </c>
    </row>
    <row r="1068" spans="1:2" x14ac:dyDescent="0.25">
      <c r="A1068" t="s">
        <v>10732</v>
      </c>
      <c r="B1068" t="s">
        <v>10733</v>
      </c>
    </row>
    <row r="1069" spans="1:2" x14ac:dyDescent="0.25">
      <c r="A1069" t="s">
        <v>10734</v>
      </c>
      <c r="B1069" t="s">
        <v>10735</v>
      </c>
    </row>
    <row r="1070" spans="1:2" x14ac:dyDescent="0.25">
      <c r="A1070" t="s">
        <v>9889</v>
      </c>
      <c r="B1070" t="s">
        <v>9890</v>
      </c>
    </row>
    <row r="1071" spans="1:2" x14ac:dyDescent="0.25">
      <c r="A1071" t="s">
        <v>10736</v>
      </c>
      <c r="B1071" t="s">
        <v>10737</v>
      </c>
    </row>
    <row r="1072" spans="1:2" x14ac:dyDescent="0.25">
      <c r="A1072" t="s">
        <v>10738</v>
      </c>
      <c r="B1072" t="s">
        <v>10739</v>
      </c>
    </row>
    <row r="1073" spans="1:2" x14ac:dyDescent="0.25">
      <c r="A1073" t="s">
        <v>9891</v>
      </c>
      <c r="B1073" t="s">
        <v>9892</v>
      </c>
    </row>
    <row r="1074" spans="1:2" x14ac:dyDescent="0.25">
      <c r="A1074" t="s">
        <v>11701</v>
      </c>
      <c r="B1074" t="s">
        <v>11702</v>
      </c>
    </row>
    <row r="1075" spans="1:2" x14ac:dyDescent="0.25">
      <c r="A1075" t="s">
        <v>9893</v>
      </c>
      <c r="B1075" t="s">
        <v>9894</v>
      </c>
    </row>
    <row r="1076" spans="1:2" x14ac:dyDescent="0.25">
      <c r="A1076" t="s">
        <v>10740</v>
      </c>
      <c r="B1076" t="s">
        <v>10741</v>
      </c>
    </row>
    <row r="1077" spans="1:2" x14ac:dyDescent="0.25">
      <c r="A1077" t="s">
        <v>10742</v>
      </c>
      <c r="B1077" t="s">
        <v>10743</v>
      </c>
    </row>
    <row r="1078" spans="1:2" x14ac:dyDescent="0.25">
      <c r="A1078" t="s">
        <v>10744</v>
      </c>
      <c r="B1078" t="s">
        <v>10745</v>
      </c>
    </row>
    <row r="1079" spans="1:2" x14ac:dyDescent="0.25">
      <c r="A1079" t="s">
        <v>10746</v>
      </c>
      <c r="B1079" t="s">
        <v>10747</v>
      </c>
    </row>
    <row r="1080" spans="1:2" x14ac:dyDescent="0.25">
      <c r="A1080" t="s">
        <v>10748</v>
      </c>
      <c r="B1080" t="s">
        <v>10748</v>
      </c>
    </row>
    <row r="1081" spans="1:2" x14ac:dyDescent="0.25">
      <c r="A1081" t="s">
        <v>10749</v>
      </c>
      <c r="B1081" t="s">
        <v>10749</v>
      </c>
    </row>
    <row r="1082" spans="1:2" x14ac:dyDescent="0.25">
      <c r="A1082" t="s">
        <v>10750</v>
      </c>
      <c r="B1082" t="s">
        <v>10751</v>
      </c>
    </row>
    <row r="1083" spans="1:2" x14ac:dyDescent="0.25">
      <c r="A1083" t="s">
        <v>10752</v>
      </c>
      <c r="B1083" t="s">
        <v>10753</v>
      </c>
    </row>
    <row r="1084" spans="1:2" x14ac:dyDescent="0.25">
      <c r="A1084" t="s">
        <v>10754</v>
      </c>
      <c r="B1084" t="s">
        <v>10755</v>
      </c>
    </row>
    <row r="1085" spans="1:2" x14ac:dyDescent="0.25">
      <c r="A1085" t="s">
        <v>10756</v>
      </c>
      <c r="B1085" t="s">
        <v>8395</v>
      </c>
    </row>
    <row r="1086" spans="1:2" x14ac:dyDescent="0.25">
      <c r="A1086" t="s">
        <v>9895</v>
      </c>
      <c r="B1086" t="s">
        <v>9896</v>
      </c>
    </row>
    <row r="1087" spans="1:2" x14ac:dyDescent="0.25">
      <c r="A1087" t="s">
        <v>10300</v>
      </c>
      <c r="B1087" t="s">
        <v>8437</v>
      </c>
    </row>
    <row r="1088" spans="1:2" x14ac:dyDescent="0.25">
      <c r="A1088" t="s">
        <v>10757</v>
      </c>
      <c r="B1088" t="s">
        <v>10758</v>
      </c>
    </row>
    <row r="1089" spans="1:2" x14ac:dyDescent="0.25">
      <c r="A1089" t="s">
        <v>9897</v>
      </c>
      <c r="B1089" t="s">
        <v>9898</v>
      </c>
    </row>
    <row r="1090" spans="1:2" x14ac:dyDescent="0.25">
      <c r="A1090" t="s">
        <v>11703</v>
      </c>
      <c r="B1090" t="s">
        <v>11703</v>
      </c>
    </row>
    <row r="1091" spans="1:2" x14ac:dyDescent="0.25">
      <c r="A1091" t="s">
        <v>9899</v>
      </c>
      <c r="B1091" t="s">
        <v>9900</v>
      </c>
    </row>
    <row r="1092" spans="1:2" x14ac:dyDescent="0.25">
      <c r="A1092" t="s">
        <v>9901</v>
      </c>
      <c r="B1092" t="s">
        <v>9901</v>
      </c>
    </row>
    <row r="1093" spans="1:2" x14ac:dyDescent="0.25">
      <c r="A1093" t="s">
        <v>9902</v>
      </c>
      <c r="B1093" t="s">
        <v>9903</v>
      </c>
    </row>
    <row r="1094" spans="1:2" x14ac:dyDescent="0.25">
      <c r="A1094" t="s">
        <v>9306</v>
      </c>
      <c r="B1094" t="s">
        <v>9307</v>
      </c>
    </row>
    <row r="1095" spans="1:2" x14ac:dyDescent="0.25">
      <c r="A1095" t="s">
        <v>9904</v>
      </c>
      <c r="B1095" t="s">
        <v>9905</v>
      </c>
    </row>
    <row r="1096" spans="1:2" x14ac:dyDescent="0.25">
      <c r="A1096" t="s">
        <v>9308</v>
      </c>
      <c r="B1096" t="s">
        <v>9308</v>
      </c>
    </row>
    <row r="1097" spans="1:2" x14ac:dyDescent="0.25">
      <c r="A1097" t="s">
        <v>9906</v>
      </c>
      <c r="B1097" t="s">
        <v>9907</v>
      </c>
    </row>
    <row r="1098" spans="1:2" x14ac:dyDescent="0.25">
      <c r="A1098" t="s">
        <v>10759</v>
      </c>
      <c r="B1098" t="s">
        <v>10760</v>
      </c>
    </row>
    <row r="1099" spans="1:2" x14ac:dyDescent="0.25">
      <c r="A1099" t="s">
        <v>9309</v>
      </c>
      <c r="B1099" t="s">
        <v>9310</v>
      </c>
    </row>
    <row r="1100" spans="1:2" x14ac:dyDescent="0.25">
      <c r="A1100" t="s">
        <v>9908</v>
      </c>
      <c r="B1100" t="s">
        <v>9909</v>
      </c>
    </row>
    <row r="1101" spans="1:2" x14ac:dyDescent="0.25">
      <c r="A1101" t="s">
        <v>11704</v>
      </c>
      <c r="B1101" t="s">
        <v>11704</v>
      </c>
    </row>
    <row r="1102" spans="1:2" x14ac:dyDescent="0.25">
      <c r="A1102" t="s">
        <v>10761</v>
      </c>
      <c r="B1102" t="s">
        <v>10762</v>
      </c>
    </row>
    <row r="1103" spans="1:2" x14ac:dyDescent="0.25">
      <c r="A1103" t="s">
        <v>9910</v>
      </c>
      <c r="B1103" t="s">
        <v>9911</v>
      </c>
    </row>
    <row r="1104" spans="1:2" x14ac:dyDescent="0.25">
      <c r="A1104" t="s">
        <v>9311</v>
      </c>
      <c r="B1104" t="s">
        <v>9312</v>
      </c>
    </row>
    <row r="1105" spans="1:2" x14ac:dyDescent="0.25">
      <c r="A1105" t="s">
        <v>9912</v>
      </c>
      <c r="B1105" t="s">
        <v>9912</v>
      </c>
    </row>
    <row r="1106" spans="1:2" x14ac:dyDescent="0.25">
      <c r="A1106" t="s">
        <v>9913</v>
      </c>
      <c r="B1106" t="s">
        <v>9914</v>
      </c>
    </row>
    <row r="1107" spans="1:2" x14ac:dyDescent="0.25">
      <c r="A1107" t="s">
        <v>9313</v>
      </c>
      <c r="B1107" t="s">
        <v>9314</v>
      </c>
    </row>
    <row r="1108" spans="1:2" x14ac:dyDescent="0.25">
      <c r="A1108" t="s">
        <v>9915</v>
      </c>
      <c r="B1108" t="s">
        <v>9916</v>
      </c>
    </row>
    <row r="1109" spans="1:2" x14ac:dyDescent="0.25">
      <c r="A1109" t="s">
        <v>9315</v>
      </c>
      <c r="B1109" t="s">
        <v>9316</v>
      </c>
    </row>
    <row r="1110" spans="1:2" x14ac:dyDescent="0.25">
      <c r="A1110" t="s">
        <v>9317</v>
      </c>
      <c r="B1110" t="s">
        <v>9318</v>
      </c>
    </row>
    <row r="1111" spans="1:2" x14ac:dyDescent="0.25">
      <c r="A1111" t="s">
        <v>9319</v>
      </c>
      <c r="B1111" t="s">
        <v>9320</v>
      </c>
    </row>
    <row r="1112" spans="1:2" x14ac:dyDescent="0.25">
      <c r="A1112" t="s">
        <v>10763</v>
      </c>
      <c r="B1112" t="s">
        <v>10764</v>
      </c>
    </row>
    <row r="1113" spans="1:2" x14ac:dyDescent="0.25">
      <c r="A1113" t="s">
        <v>10765</v>
      </c>
      <c r="B1113" t="s">
        <v>10766</v>
      </c>
    </row>
    <row r="1114" spans="1:2" x14ac:dyDescent="0.25">
      <c r="A1114" t="s">
        <v>3117</v>
      </c>
      <c r="B1114" t="s">
        <v>8846</v>
      </c>
    </row>
    <row r="1115" spans="1:2" x14ac:dyDescent="0.25">
      <c r="A1115" t="s">
        <v>11705</v>
      </c>
      <c r="B1115" t="s">
        <v>11706</v>
      </c>
    </row>
    <row r="1116" spans="1:2" x14ac:dyDescent="0.25">
      <c r="A1116" t="s">
        <v>8034</v>
      </c>
      <c r="B1116" t="s">
        <v>8870</v>
      </c>
    </row>
    <row r="1117" spans="1:2" x14ac:dyDescent="0.25">
      <c r="A1117" t="s">
        <v>9321</v>
      </c>
      <c r="B1117" t="s">
        <v>9322</v>
      </c>
    </row>
    <row r="1118" spans="1:2" x14ac:dyDescent="0.25">
      <c r="A1118" t="s">
        <v>68</v>
      </c>
      <c r="B1118" t="s">
        <v>9323</v>
      </c>
    </row>
    <row r="1119" spans="1:2" x14ac:dyDescent="0.25">
      <c r="A1119" t="s">
        <v>8871</v>
      </c>
      <c r="B1119" t="s">
        <v>8872</v>
      </c>
    </row>
    <row r="1120" spans="1:2" x14ac:dyDescent="0.25">
      <c r="A1120" t="s">
        <v>8873</v>
      </c>
      <c r="B1120" t="s">
        <v>8874</v>
      </c>
    </row>
    <row r="1121" spans="1:2" x14ac:dyDescent="0.25">
      <c r="A1121" t="s">
        <v>9324</v>
      </c>
      <c r="B1121" t="s">
        <v>9325</v>
      </c>
    </row>
    <row r="1122" spans="1:2" x14ac:dyDescent="0.25">
      <c r="A1122" t="s">
        <v>10301</v>
      </c>
      <c r="B1122" t="s">
        <v>10767</v>
      </c>
    </row>
    <row r="1123" spans="1:2" x14ac:dyDescent="0.25">
      <c r="A1123" t="s">
        <v>10768</v>
      </c>
      <c r="B1123" t="s">
        <v>10769</v>
      </c>
    </row>
    <row r="1124" spans="1:2" x14ac:dyDescent="0.25">
      <c r="A1124" t="s">
        <v>10770</v>
      </c>
      <c r="B1124" t="s">
        <v>10770</v>
      </c>
    </row>
    <row r="1125" spans="1:2" x14ac:dyDescent="0.25">
      <c r="A1125" t="s">
        <v>10771</v>
      </c>
      <c r="B1125" t="s">
        <v>10772</v>
      </c>
    </row>
    <row r="1126" spans="1:2" x14ac:dyDescent="0.25">
      <c r="A1126" t="s">
        <v>10773</v>
      </c>
      <c r="B1126" t="s">
        <v>10774</v>
      </c>
    </row>
    <row r="1127" spans="1:2" x14ac:dyDescent="0.25">
      <c r="A1127" t="s">
        <v>8875</v>
      </c>
      <c r="B1127" t="s">
        <v>8876</v>
      </c>
    </row>
    <row r="1128" spans="1:2" x14ac:dyDescent="0.25">
      <c r="A1128" t="s">
        <v>10775</v>
      </c>
      <c r="B1128" t="s">
        <v>10776</v>
      </c>
    </row>
    <row r="1129" spans="1:2" x14ac:dyDescent="0.25">
      <c r="A1129" t="s">
        <v>9326</v>
      </c>
      <c r="B1129" t="s">
        <v>9327</v>
      </c>
    </row>
    <row r="1130" spans="1:2" x14ac:dyDescent="0.25">
      <c r="A1130" t="s">
        <v>10777</v>
      </c>
      <c r="B1130" t="s">
        <v>10778</v>
      </c>
    </row>
    <row r="1131" spans="1:2" x14ac:dyDescent="0.25">
      <c r="A1131" t="s">
        <v>9328</v>
      </c>
      <c r="B1131" t="s">
        <v>9329</v>
      </c>
    </row>
    <row r="1132" spans="1:2" x14ac:dyDescent="0.25">
      <c r="A1132" t="s">
        <v>199</v>
      </c>
      <c r="B1132" t="s">
        <v>8877</v>
      </c>
    </row>
    <row r="1133" spans="1:2" x14ac:dyDescent="0.25">
      <c r="A1133" t="s">
        <v>10779</v>
      </c>
      <c r="B1133" t="s">
        <v>10779</v>
      </c>
    </row>
    <row r="1134" spans="1:2" x14ac:dyDescent="0.25">
      <c r="A1134" t="s">
        <v>8878</v>
      </c>
      <c r="B1134" t="s">
        <v>8879</v>
      </c>
    </row>
    <row r="1135" spans="1:2" x14ac:dyDescent="0.25">
      <c r="A1135" t="s">
        <v>8880</v>
      </c>
      <c r="B1135" t="s">
        <v>8881</v>
      </c>
    </row>
    <row r="1136" spans="1:2" x14ac:dyDescent="0.25">
      <c r="A1136" t="s">
        <v>10780</v>
      </c>
      <c r="B1136" t="s">
        <v>8409</v>
      </c>
    </row>
    <row r="1137" spans="1:2" x14ac:dyDescent="0.25">
      <c r="A1137" t="s">
        <v>10781</v>
      </c>
      <c r="B1137" t="s">
        <v>10782</v>
      </c>
    </row>
    <row r="1138" spans="1:2" x14ac:dyDescent="0.25">
      <c r="A1138" t="s">
        <v>10783</v>
      </c>
      <c r="B1138" t="s">
        <v>8451</v>
      </c>
    </row>
    <row r="1139" spans="1:2" x14ac:dyDescent="0.25">
      <c r="A1139" t="s">
        <v>10784</v>
      </c>
      <c r="B1139" t="s">
        <v>10785</v>
      </c>
    </row>
    <row r="1140" spans="1:2" x14ac:dyDescent="0.25">
      <c r="A1140" t="s">
        <v>10786</v>
      </c>
      <c r="B1140" t="s">
        <v>10787</v>
      </c>
    </row>
    <row r="1141" spans="1:2" x14ac:dyDescent="0.25">
      <c r="A1141" t="s">
        <v>10788</v>
      </c>
      <c r="B1141" t="s">
        <v>10789</v>
      </c>
    </row>
    <row r="1142" spans="1:2" x14ac:dyDescent="0.25">
      <c r="A1142" t="s">
        <v>9917</v>
      </c>
      <c r="B1142" t="s">
        <v>9918</v>
      </c>
    </row>
    <row r="1143" spans="1:2" x14ac:dyDescent="0.25">
      <c r="A1143" t="s">
        <v>10790</v>
      </c>
      <c r="B1143" t="s">
        <v>10791</v>
      </c>
    </row>
    <row r="1144" spans="1:2" x14ac:dyDescent="0.25">
      <c r="A1144" t="s">
        <v>10272</v>
      </c>
      <c r="B1144" t="s">
        <v>8374</v>
      </c>
    </row>
    <row r="1145" spans="1:2" x14ac:dyDescent="0.25">
      <c r="A1145" t="s">
        <v>10792</v>
      </c>
      <c r="B1145" t="s">
        <v>10793</v>
      </c>
    </row>
    <row r="1146" spans="1:2" x14ac:dyDescent="0.25">
      <c r="A1146" t="s">
        <v>10794</v>
      </c>
      <c r="B1146" t="s">
        <v>10794</v>
      </c>
    </row>
    <row r="1147" spans="1:2" x14ac:dyDescent="0.25">
      <c r="A1147" t="s">
        <v>10795</v>
      </c>
      <c r="B1147" t="s">
        <v>10796</v>
      </c>
    </row>
    <row r="1148" spans="1:2" x14ac:dyDescent="0.25">
      <c r="A1148" t="s">
        <v>10797</v>
      </c>
      <c r="B1148" t="s">
        <v>10796</v>
      </c>
    </row>
    <row r="1149" spans="1:2" x14ac:dyDescent="0.25">
      <c r="A1149" t="s">
        <v>10798</v>
      </c>
      <c r="B1149" t="s">
        <v>8642</v>
      </c>
    </row>
    <row r="1150" spans="1:2" x14ac:dyDescent="0.25">
      <c r="A1150" t="s">
        <v>10799</v>
      </c>
      <c r="B1150" t="s">
        <v>8379</v>
      </c>
    </row>
    <row r="1151" spans="1:2" x14ac:dyDescent="0.25">
      <c r="A1151" t="s">
        <v>9330</v>
      </c>
      <c r="B1151" t="s">
        <v>9331</v>
      </c>
    </row>
    <row r="1152" spans="1:2" x14ac:dyDescent="0.25">
      <c r="A1152" t="s">
        <v>10800</v>
      </c>
      <c r="B1152" t="s">
        <v>10800</v>
      </c>
    </row>
    <row r="1153" spans="1:2" x14ac:dyDescent="0.25">
      <c r="A1153" t="s">
        <v>2043</v>
      </c>
      <c r="B1153" t="s">
        <v>9332</v>
      </c>
    </row>
    <row r="1154" spans="1:2" x14ac:dyDescent="0.25">
      <c r="A1154" t="s">
        <v>10801</v>
      </c>
      <c r="B1154" t="s">
        <v>10801</v>
      </c>
    </row>
    <row r="1155" spans="1:2" x14ac:dyDescent="0.25">
      <c r="A1155" t="s">
        <v>9919</v>
      </c>
      <c r="B1155" t="s">
        <v>9920</v>
      </c>
    </row>
    <row r="1156" spans="1:2" x14ac:dyDescent="0.25">
      <c r="A1156" t="s">
        <v>9921</v>
      </c>
      <c r="B1156" t="s">
        <v>9921</v>
      </c>
    </row>
    <row r="1157" spans="1:2" x14ac:dyDescent="0.25">
      <c r="A1157" t="s">
        <v>9922</v>
      </c>
      <c r="B1157" t="s">
        <v>9923</v>
      </c>
    </row>
    <row r="1158" spans="1:2" x14ac:dyDescent="0.25">
      <c r="A1158" t="s">
        <v>8882</v>
      </c>
      <c r="B1158" t="s">
        <v>8883</v>
      </c>
    </row>
    <row r="1159" spans="1:2" x14ac:dyDescent="0.25">
      <c r="A1159" t="s">
        <v>10802</v>
      </c>
      <c r="B1159" t="s">
        <v>10803</v>
      </c>
    </row>
    <row r="1160" spans="1:2" x14ac:dyDescent="0.25">
      <c r="A1160" t="s">
        <v>10804</v>
      </c>
      <c r="B1160" t="s">
        <v>10804</v>
      </c>
    </row>
    <row r="1161" spans="1:2" x14ac:dyDescent="0.25">
      <c r="A1161" t="s">
        <v>9924</v>
      </c>
      <c r="B1161" t="s">
        <v>8452</v>
      </c>
    </row>
    <row r="1162" spans="1:2" x14ac:dyDescent="0.25">
      <c r="A1162" t="s">
        <v>8884</v>
      </c>
      <c r="B1162" t="s">
        <v>8885</v>
      </c>
    </row>
    <row r="1163" spans="1:2" x14ac:dyDescent="0.25">
      <c r="A1163" t="s">
        <v>10805</v>
      </c>
      <c r="B1163" t="s">
        <v>10806</v>
      </c>
    </row>
    <row r="1164" spans="1:2" x14ac:dyDescent="0.25">
      <c r="A1164" t="s">
        <v>24</v>
      </c>
      <c r="B1164" t="s">
        <v>8886</v>
      </c>
    </row>
    <row r="1165" spans="1:2" x14ac:dyDescent="0.25">
      <c r="A1165" t="s">
        <v>9925</v>
      </c>
      <c r="B1165" t="s">
        <v>9926</v>
      </c>
    </row>
    <row r="1166" spans="1:2" x14ac:dyDescent="0.25">
      <c r="A1166" t="s">
        <v>9927</v>
      </c>
      <c r="B1166" t="s">
        <v>9928</v>
      </c>
    </row>
    <row r="1167" spans="1:2" x14ac:dyDescent="0.25">
      <c r="A1167" t="s">
        <v>10807</v>
      </c>
      <c r="B1167" t="s">
        <v>10807</v>
      </c>
    </row>
    <row r="1168" spans="1:2" x14ac:dyDescent="0.25">
      <c r="A1168" t="s">
        <v>9333</v>
      </c>
      <c r="B1168" t="s">
        <v>9334</v>
      </c>
    </row>
    <row r="1169" spans="1:2" x14ac:dyDescent="0.25">
      <c r="A1169" t="s">
        <v>9929</v>
      </c>
      <c r="B1169" t="s">
        <v>9930</v>
      </c>
    </row>
    <row r="1170" spans="1:2" x14ac:dyDescent="0.25">
      <c r="A1170" t="s">
        <v>9335</v>
      </c>
      <c r="B1170" t="s">
        <v>9336</v>
      </c>
    </row>
    <row r="1171" spans="1:2" x14ac:dyDescent="0.25">
      <c r="A1171" t="s">
        <v>10808</v>
      </c>
      <c r="B1171" t="s">
        <v>8448</v>
      </c>
    </row>
    <row r="1172" spans="1:2" x14ac:dyDescent="0.25">
      <c r="A1172" t="s">
        <v>8887</v>
      </c>
      <c r="B1172" t="s">
        <v>8888</v>
      </c>
    </row>
    <row r="1173" spans="1:2" x14ac:dyDescent="0.25">
      <c r="A1173" t="s">
        <v>10809</v>
      </c>
      <c r="B1173" t="s">
        <v>10810</v>
      </c>
    </row>
    <row r="1174" spans="1:2" x14ac:dyDescent="0.25">
      <c r="A1174" t="s">
        <v>10811</v>
      </c>
      <c r="B1174" t="s">
        <v>10812</v>
      </c>
    </row>
    <row r="1175" spans="1:2" x14ac:dyDescent="0.25">
      <c r="A1175" t="s">
        <v>9931</v>
      </c>
      <c r="B1175" t="s">
        <v>9932</v>
      </c>
    </row>
    <row r="1176" spans="1:2" x14ac:dyDescent="0.25">
      <c r="A1176" t="s">
        <v>8889</v>
      </c>
      <c r="B1176" t="s">
        <v>8890</v>
      </c>
    </row>
    <row r="1177" spans="1:2" x14ac:dyDescent="0.25">
      <c r="A1177" t="s">
        <v>10813</v>
      </c>
      <c r="B1177" t="s">
        <v>10814</v>
      </c>
    </row>
    <row r="1178" spans="1:2" x14ac:dyDescent="0.25">
      <c r="A1178" t="s">
        <v>9933</v>
      </c>
      <c r="B1178" t="s">
        <v>9934</v>
      </c>
    </row>
    <row r="1179" spans="1:2" x14ac:dyDescent="0.25">
      <c r="A1179" t="s">
        <v>10815</v>
      </c>
      <c r="B1179" t="s">
        <v>8666</v>
      </c>
    </row>
    <row r="1180" spans="1:2" x14ac:dyDescent="0.25">
      <c r="A1180" t="s">
        <v>10816</v>
      </c>
      <c r="B1180" t="s">
        <v>8386</v>
      </c>
    </row>
    <row r="1181" spans="1:2" x14ac:dyDescent="0.25">
      <c r="A1181" t="s">
        <v>9337</v>
      </c>
      <c r="B1181" t="s">
        <v>9338</v>
      </c>
    </row>
    <row r="1182" spans="1:2" x14ac:dyDescent="0.25">
      <c r="A1182" t="s">
        <v>9339</v>
      </c>
      <c r="B1182" t="s">
        <v>9339</v>
      </c>
    </row>
    <row r="1183" spans="1:2" x14ac:dyDescent="0.25">
      <c r="A1183" t="s">
        <v>99</v>
      </c>
      <c r="B1183" t="s">
        <v>9340</v>
      </c>
    </row>
    <row r="1184" spans="1:2" x14ac:dyDescent="0.25">
      <c r="A1184" t="s">
        <v>10817</v>
      </c>
      <c r="B1184" t="s">
        <v>10818</v>
      </c>
    </row>
    <row r="1185" spans="1:2" x14ac:dyDescent="0.25">
      <c r="A1185" t="s">
        <v>10269</v>
      </c>
      <c r="B1185" t="s">
        <v>10819</v>
      </c>
    </row>
    <row r="1186" spans="1:2" x14ac:dyDescent="0.25">
      <c r="A1186" t="s">
        <v>10820</v>
      </c>
      <c r="B1186" t="s">
        <v>10821</v>
      </c>
    </row>
    <row r="1187" spans="1:2" x14ac:dyDescent="0.25">
      <c r="A1187" t="s">
        <v>10822</v>
      </c>
      <c r="B1187" t="s">
        <v>10823</v>
      </c>
    </row>
    <row r="1188" spans="1:2" x14ac:dyDescent="0.25">
      <c r="A1188" t="s">
        <v>10824</v>
      </c>
      <c r="B1188" t="s">
        <v>10825</v>
      </c>
    </row>
    <row r="1189" spans="1:2" x14ac:dyDescent="0.25">
      <c r="A1189" t="s">
        <v>10826</v>
      </c>
      <c r="B1189" t="s">
        <v>10827</v>
      </c>
    </row>
    <row r="1190" spans="1:2" x14ac:dyDescent="0.25">
      <c r="A1190" t="s">
        <v>10828</v>
      </c>
      <c r="B1190" t="s">
        <v>10829</v>
      </c>
    </row>
    <row r="1191" spans="1:2" x14ac:dyDescent="0.25">
      <c r="A1191" t="s">
        <v>10830</v>
      </c>
      <c r="B1191" t="s">
        <v>10831</v>
      </c>
    </row>
    <row r="1192" spans="1:2" x14ac:dyDescent="0.25">
      <c r="A1192" t="s">
        <v>10832</v>
      </c>
      <c r="B1192" t="s">
        <v>10832</v>
      </c>
    </row>
    <row r="1193" spans="1:2" x14ac:dyDescent="0.25">
      <c r="A1193" t="s">
        <v>9341</v>
      </c>
      <c r="B1193" t="s">
        <v>9342</v>
      </c>
    </row>
    <row r="1194" spans="1:2" x14ac:dyDescent="0.25">
      <c r="A1194" t="s">
        <v>10833</v>
      </c>
      <c r="B1194" t="s">
        <v>10834</v>
      </c>
    </row>
    <row r="1195" spans="1:2" x14ac:dyDescent="0.25">
      <c r="A1195" t="s">
        <v>9343</v>
      </c>
      <c r="B1195" t="s">
        <v>9344</v>
      </c>
    </row>
    <row r="1196" spans="1:2" x14ac:dyDescent="0.25">
      <c r="A1196" t="s">
        <v>10835</v>
      </c>
      <c r="B1196" t="s">
        <v>10835</v>
      </c>
    </row>
    <row r="1197" spans="1:2" x14ac:dyDescent="0.25">
      <c r="A1197" t="s">
        <v>10836</v>
      </c>
      <c r="B1197" t="s">
        <v>10837</v>
      </c>
    </row>
    <row r="1198" spans="1:2" x14ac:dyDescent="0.25">
      <c r="A1198" t="s">
        <v>10838</v>
      </c>
      <c r="B1198" t="s">
        <v>10839</v>
      </c>
    </row>
    <row r="1199" spans="1:2" x14ac:dyDescent="0.25">
      <c r="A1199" t="s">
        <v>9935</v>
      </c>
      <c r="B1199" t="s">
        <v>9936</v>
      </c>
    </row>
    <row r="1200" spans="1:2" x14ac:dyDescent="0.25">
      <c r="A1200" t="s">
        <v>9937</v>
      </c>
      <c r="B1200" t="s">
        <v>9938</v>
      </c>
    </row>
    <row r="1201" spans="1:2" x14ac:dyDescent="0.25">
      <c r="A1201" t="s">
        <v>10840</v>
      </c>
      <c r="B1201" t="s">
        <v>10841</v>
      </c>
    </row>
    <row r="1202" spans="1:2" x14ac:dyDescent="0.25">
      <c r="A1202" t="s">
        <v>10842</v>
      </c>
      <c r="B1202" t="s">
        <v>10842</v>
      </c>
    </row>
    <row r="1203" spans="1:2" x14ac:dyDescent="0.25">
      <c r="A1203" t="s">
        <v>224</v>
      </c>
      <c r="B1203" t="s">
        <v>9345</v>
      </c>
    </row>
    <row r="1204" spans="1:2" x14ac:dyDescent="0.25">
      <c r="A1204" t="s">
        <v>8891</v>
      </c>
      <c r="B1204" t="s">
        <v>8892</v>
      </c>
    </row>
    <row r="1205" spans="1:2" x14ac:dyDescent="0.25">
      <c r="A1205" t="s">
        <v>9346</v>
      </c>
      <c r="B1205" t="s">
        <v>9347</v>
      </c>
    </row>
    <row r="1206" spans="1:2" x14ac:dyDescent="0.25">
      <c r="A1206" t="s">
        <v>10843</v>
      </c>
      <c r="B1206" t="s">
        <v>10844</v>
      </c>
    </row>
    <row r="1207" spans="1:2" x14ac:dyDescent="0.25">
      <c r="A1207" t="s">
        <v>9348</v>
      </c>
      <c r="B1207" t="s">
        <v>9349</v>
      </c>
    </row>
    <row r="1208" spans="1:2" x14ac:dyDescent="0.25">
      <c r="A1208" t="s">
        <v>10845</v>
      </c>
      <c r="B1208" t="s">
        <v>8518</v>
      </c>
    </row>
    <row r="1209" spans="1:2" x14ac:dyDescent="0.25">
      <c r="A1209" t="s">
        <v>8893</v>
      </c>
      <c r="B1209" t="s">
        <v>8894</v>
      </c>
    </row>
    <row r="1210" spans="1:2" x14ac:dyDescent="0.25">
      <c r="A1210" t="s">
        <v>10846</v>
      </c>
      <c r="B1210" t="s">
        <v>10846</v>
      </c>
    </row>
    <row r="1211" spans="1:2" x14ac:dyDescent="0.25">
      <c r="A1211" t="s">
        <v>10847</v>
      </c>
      <c r="B1211" t="s">
        <v>10848</v>
      </c>
    </row>
    <row r="1212" spans="1:2" x14ac:dyDescent="0.25">
      <c r="A1212" t="s">
        <v>10849</v>
      </c>
      <c r="B1212" t="s">
        <v>8832</v>
      </c>
    </row>
    <row r="1213" spans="1:2" x14ac:dyDescent="0.25">
      <c r="A1213" t="s">
        <v>10850</v>
      </c>
      <c r="B1213" t="s">
        <v>8422</v>
      </c>
    </row>
    <row r="1214" spans="1:2" x14ac:dyDescent="0.25">
      <c r="A1214" t="s">
        <v>10851</v>
      </c>
      <c r="B1214" t="s">
        <v>10852</v>
      </c>
    </row>
    <row r="1215" spans="1:2" x14ac:dyDescent="0.25">
      <c r="A1215" t="s">
        <v>10853</v>
      </c>
      <c r="B1215" t="s">
        <v>10854</v>
      </c>
    </row>
    <row r="1216" spans="1:2" x14ac:dyDescent="0.25">
      <c r="A1216" t="s">
        <v>10855</v>
      </c>
      <c r="B1216" t="s">
        <v>10856</v>
      </c>
    </row>
    <row r="1217" spans="1:2" x14ac:dyDescent="0.25">
      <c r="A1217" t="s">
        <v>10857</v>
      </c>
      <c r="B1217" t="s">
        <v>8831</v>
      </c>
    </row>
    <row r="1218" spans="1:2" x14ac:dyDescent="0.25">
      <c r="A1218" t="s">
        <v>8895</v>
      </c>
      <c r="B1218" t="s">
        <v>8445</v>
      </c>
    </row>
    <row r="1219" spans="1:2" x14ac:dyDescent="0.25">
      <c r="A1219" t="s">
        <v>10858</v>
      </c>
      <c r="B1219" t="s">
        <v>10859</v>
      </c>
    </row>
    <row r="1220" spans="1:2" x14ac:dyDescent="0.25">
      <c r="A1220" t="s">
        <v>10860</v>
      </c>
      <c r="B1220" t="s">
        <v>8467</v>
      </c>
    </row>
    <row r="1221" spans="1:2" x14ac:dyDescent="0.25">
      <c r="A1221" t="s">
        <v>9350</v>
      </c>
      <c r="B1221" t="s">
        <v>9351</v>
      </c>
    </row>
    <row r="1222" spans="1:2" x14ac:dyDescent="0.25">
      <c r="A1222" t="s">
        <v>9352</v>
      </c>
      <c r="B1222" t="s">
        <v>9353</v>
      </c>
    </row>
    <row r="1223" spans="1:2" x14ac:dyDescent="0.25">
      <c r="A1223" t="s">
        <v>10861</v>
      </c>
      <c r="B1223" t="s">
        <v>10861</v>
      </c>
    </row>
    <row r="1224" spans="1:2" x14ac:dyDescent="0.25">
      <c r="A1224" t="s">
        <v>10862</v>
      </c>
      <c r="B1224" t="s">
        <v>10862</v>
      </c>
    </row>
    <row r="1225" spans="1:2" x14ac:dyDescent="0.25">
      <c r="A1225" t="s">
        <v>10863</v>
      </c>
      <c r="B1225" t="s">
        <v>10864</v>
      </c>
    </row>
    <row r="1226" spans="1:2" x14ac:dyDescent="0.25">
      <c r="A1226" t="s">
        <v>5094</v>
      </c>
      <c r="B1226" t="s">
        <v>9354</v>
      </c>
    </row>
    <row r="1227" spans="1:2" x14ac:dyDescent="0.25">
      <c r="A1227" t="s">
        <v>8896</v>
      </c>
      <c r="B1227" t="s">
        <v>8897</v>
      </c>
    </row>
    <row r="1228" spans="1:2" x14ac:dyDescent="0.25">
      <c r="A1228" t="s">
        <v>10865</v>
      </c>
      <c r="B1228" t="s">
        <v>10866</v>
      </c>
    </row>
    <row r="1229" spans="1:2" x14ac:dyDescent="0.25">
      <c r="A1229" t="s">
        <v>9355</v>
      </c>
      <c r="B1229" t="s">
        <v>9356</v>
      </c>
    </row>
    <row r="1230" spans="1:2" x14ac:dyDescent="0.25">
      <c r="A1230" t="s">
        <v>10867</v>
      </c>
      <c r="B1230" t="s">
        <v>10867</v>
      </c>
    </row>
    <row r="1231" spans="1:2" x14ac:dyDescent="0.25">
      <c r="A1231" t="s">
        <v>10868</v>
      </c>
      <c r="B1231" t="s">
        <v>10868</v>
      </c>
    </row>
    <row r="1232" spans="1:2" x14ac:dyDescent="0.25">
      <c r="A1232" t="s">
        <v>10869</v>
      </c>
      <c r="B1232" t="s">
        <v>10870</v>
      </c>
    </row>
    <row r="1233" spans="1:2" x14ac:dyDescent="0.25">
      <c r="A1233" t="s">
        <v>10871</v>
      </c>
      <c r="B1233" t="s">
        <v>10872</v>
      </c>
    </row>
    <row r="1234" spans="1:2" x14ac:dyDescent="0.25">
      <c r="A1234" t="s">
        <v>10873</v>
      </c>
      <c r="B1234" t="s">
        <v>10874</v>
      </c>
    </row>
    <row r="1235" spans="1:2" x14ac:dyDescent="0.25">
      <c r="A1235" t="s">
        <v>8898</v>
      </c>
      <c r="B1235" t="s">
        <v>8899</v>
      </c>
    </row>
    <row r="1236" spans="1:2" x14ac:dyDescent="0.25">
      <c r="A1236" t="s">
        <v>9939</v>
      </c>
      <c r="B1236" t="s">
        <v>8384</v>
      </c>
    </row>
    <row r="1237" spans="1:2" x14ac:dyDescent="0.25">
      <c r="A1237" t="s">
        <v>9940</v>
      </c>
      <c r="B1237" t="s">
        <v>9941</v>
      </c>
    </row>
    <row r="1238" spans="1:2" x14ac:dyDescent="0.25">
      <c r="A1238" t="s">
        <v>11707</v>
      </c>
      <c r="B1238" t="s">
        <v>11707</v>
      </c>
    </row>
    <row r="1239" spans="1:2" x14ac:dyDescent="0.25">
      <c r="A1239" t="s">
        <v>10875</v>
      </c>
      <c r="B1239" t="s">
        <v>10876</v>
      </c>
    </row>
    <row r="1240" spans="1:2" x14ac:dyDescent="0.25">
      <c r="A1240" t="s">
        <v>10877</v>
      </c>
      <c r="B1240" t="s">
        <v>10878</v>
      </c>
    </row>
    <row r="1241" spans="1:2" x14ac:dyDescent="0.25">
      <c r="A1241" t="s">
        <v>10879</v>
      </c>
      <c r="B1241" t="s">
        <v>10879</v>
      </c>
    </row>
    <row r="1242" spans="1:2" x14ac:dyDescent="0.25">
      <c r="A1242" t="s">
        <v>10880</v>
      </c>
      <c r="B1242" t="s">
        <v>10881</v>
      </c>
    </row>
    <row r="1243" spans="1:2" x14ac:dyDescent="0.25">
      <c r="A1243" t="s">
        <v>34</v>
      </c>
      <c r="B1243" t="s">
        <v>8900</v>
      </c>
    </row>
    <row r="1244" spans="1:2" x14ac:dyDescent="0.25">
      <c r="A1244" t="s">
        <v>9357</v>
      </c>
      <c r="B1244" t="s">
        <v>8667</v>
      </c>
    </row>
    <row r="1245" spans="1:2" x14ac:dyDescent="0.25">
      <c r="A1245" t="s">
        <v>19</v>
      </c>
      <c r="B1245" t="s">
        <v>8901</v>
      </c>
    </row>
    <row r="1246" spans="1:2" x14ac:dyDescent="0.25">
      <c r="A1246" t="s">
        <v>8902</v>
      </c>
      <c r="B1246" t="s">
        <v>8522</v>
      </c>
    </row>
    <row r="1247" spans="1:2" x14ac:dyDescent="0.25">
      <c r="A1247" t="s">
        <v>10882</v>
      </c>
      <c r="B1247" t="s">
        <v>10883</v>
      </c>
    </row>
    <row r="1248" spans="1:2" x14ac:dyDescent="0.25">
      <c r="A1248" t="s">
        <v>10884</v>
      </c>
      <c r="B1248" t="s">
        <v>10885</v>
      </c>
    </row>
    <row r="1249" spans="1:2" x14ac:dyDescent="0.25">
      <c r="A1249" t="s">
        <v>10886</v>
      </c>
      <c r="B1249" t="s">
        <v>10886</v>
      </c>
    </row>
    <row r="1250" spans="1:2" x14ac:dyDescent="0.25">
      <c r="A1250" t="s">
        <v>10887</v>
      </c>
      <c r="B1250" t="s">
        <v>10887</v>
      </c>
    </row>
    <row r="1251" spans="1:2" x14ac:dyDescent="0.25">
      <c r="A1251" t="s">
        <v>8903</v>
      </c>
      <c r="B1251" t="s">
        <v>8524</v>
      </c>
    </row>
    <row r="1252" spans="1:2" x14ac:dyDescent="0.25">
      <c r="A1252" t="s">
        <v>10888</v>
      </c>
      <c r="B1252" t="s">
        <v>10889</v>
      </c>
    </row>
    <row r="1253" spans="1:2" x14ac:dyDescent="0.25">
      <c r="A1253" t="s">
        <v>10890</v>
      </c>
      <c r="B1253" t="s">
        <v>10891</v>
      </c>
    </row>
    <row r="1254" spans="1:2" x14ac:dyDescent="0.25">
      <c r="A1254" t="s">
        <v>9942</v>
      </c>
      <c r="B1254" t="s">
        <v>9942</v>
      </c>
    </row>
    <row r="1255" spans="1:2" x14ac:dyDescent="0.25">
      <c r="A1255" t="s">
        <v>9943</v>
      </c>
      <c r="B1255" t="s">
        <v>9943</v>
      </c>
    </row>
    <row r="1256" spans="1:2" x14ac:dyDescent="0.25">
      <c r="A1256" t="s">
        <v>10892</v>
      </c>
      <c r="B1256" t="s">
        <v>10892</v>
      </c>
    </row>
    <row r="1257" spans="1:2" x14ac:dyDescent="0.25">
      <c r="A1257" t="s">
        <v>10893</v>
      </c>
      <c r="B1257" t="s">
        <v>10894</v>
      </c>
    </row>
    <row r="1258" spans="1:2" x14ac:dyDescent="0.25">
      <c r="A1258" t="s">
        <v>10895</v>
      </c>
      <c r="B1258" t="s">
        <v>10895</v>
      </c>
    </row>
    <row r="1259" spans="1:2" x14ac:dyDescent="0.25">
      <c r="A1259" t="s">
        <v>10896</v>
      </c>
      <c r="B1259" t="s">
        <v>10897</v>
      </c>
    </row>
    <row r="1260" spans="1:2" x14ac:dyDescent="0.25">
      <c r="A1260" t="s">
        <v>9358</v>
      </c>
      <c r="B1260" t="s">
        <v>9359</v>
      </c>
    </row>
    <row r="1261" spans="1:2" x14ac:dyDescent="0.25">
      <c r="A1261" t="s">
        <v>8904</v>
      </c>
      <c r="B1261" t="s">
        <v>8905</v>
      </c>
    </row>
    <row r="1262" spans="1:2" x14ac:dyDescent="0.25">
      <c r="A1262" t="s">
        <v>10898</v>
      </c>
      <c r="B1262" t="s">
        <v>10899</v>
      </c>
    </row>
    <row r="1263" spans="1:2" x14ac:dyDescent="0.25">
      <c r="A1263" t="s">
        <v>10900</v>
      </c>
      <c r="B1263" t="s">
        <v>10900</v>
      </c>
    </row>
    <row r="1264" spans="1:2" x14ac:dyDescent="0.25">
      <c r="A1264" t="s">
        <v>10901</v>
      </c>
      <c r="B1264" t="s">
        <v>10902</v>
      </c>
    </row>
    <row r="1265" spans="1:2" x14ac:dyDescent="0.25">
      <c r="A1265" t="s">
        <v>8906</v>
      </c>
      <c r="B1265" t="s">
        <v>8907</v>
      </c>
    </row>
    <row r="1266" spans="1:2" x14ac:dyDescent="0.25">
      <c r="A1266" t="s">
        <v>9944</v>
      </c>
      <c r="B1266" t="s">
        <v>9945</v>
      </c>
    </row>
    <row r="1267" spans="1:2" x14ac:dyDescent="0.25">
      <c r="A1267" t="s">
        <v>9946</v>
      </c>
      <c r="B1267" t="s">
        <v>9947</v>
      </c>
    </row>
    <row r="1268" spans="1:2" x14ac:dyDescent="0.25">
      <c r="A1268" t="s">
        <v>9948</v>
      </c>
      <c r="B1268" t="s">
        <v>9948</v>
      </c>
    </row>
    <row r="1269" spans="1:2" x14ac:dyDescent="0.25">
      <c r="A1269" t="s">
        <v>10903</v>
      </c>
      <c r="B1269" t="s">
        <v>10903</v>
      </c>
    </row>
    <row r="1270" spans="1:2" x14ac:dyDescent="0.25">
      <c r="A1270" t="s">
        <v>10904</v>
      </c>
      <c r="B1270" t="s">
        <v>10904</v>
      </c>
    </row>
    <row r="1271" spans="1:2" x14ac:dyDescent="0.25">
      <c r="A1271" t="s">
        <v>8908</v>
      </c>
      <c r="B1271" t="s">
        <v>8909</v>
      </c>
    </row>
    <row r="1272" spans="1:2" x14ac:dyDescent="0.25">
      <c r="A1272" t="s">
        <v>10905</v>
      </c>
      <c r="B1272" t="s">
        <v>10906</v>
      </c>
    </row>
    <row r="1273" spans="1:2" x14ac:dyDescent="0.25">
      <c r="A1273" t="s">
        <v>10907</v>
      </c>
      <c r="B1273" t="s">
        <v>10907</v>
      </c>
    </row>
    <row r="1274" spans="1:2" x14ac:dyDescent="0.25">
      <c r="A1274" t="s">
        <v>10908</v>
      </c>
      <c r="B1274" t="s">
        <v>10909</v>
      </c>
    </row>
    <row r="1275" spans="1:2" x14ac:dyDescent="0.25">
      <c r="A1275" t="s">
        <v>10910</v>
      </c>
      <c r="B1275" t="s">
        <v>8487</v>
      </c>
    </row>
    <row r="1276" spans="1:2" x14ac:dyDescent="0.25">
      <c r="A1276" t="s">
        <v>9949</v>
      </c>
      <c r="B1276" t="s">
        <v>9949</v>
      </c>
    </row>
    <row r="1277" spans="1:2" x14ac:dyDescent="0.25">
      <c r="A1277" t="s">
        <v>8910</v>
      </c>
      <c r="B1277" t="s">
        <v>8911</v>
      </c>
    </row>
    <row r="1278" spans="1:2" x14ac:dyDescent="0.25">
      <c r="A1278" t="s">
        <v>10911</v>
      </c>
      <c r="B1278" t="s">
        <v>10912</v>
      </c>
    </row>
    <row r="1279" spans="1:2" x14ac:dyDescent="0.25">
      <c r="A1279" t="s">
        <v>10913</v>
      </c>
      <c r="B1279" t="s">
        <v>8488</v>
      </c>
    </row>
    <row r="1280" spans="1:2" x14ac:dyDescent="0.25">
      <c r="A1280" t="s">
        <v>10914</v>
      </c>
      <c r="B1280" t="s">
        <v>10914</v>
      </c>
    </row>
    <row r="1281" spans="1:2" x14ac:dyDescent="0.25">
      <c r="A1281" t="s">
        <v>9360</v>
      </c>
      <c r="B1281" t="s">
        <v>9361</v>
      </c>
    </row>
    <row r="1282" spans="1:2" x14ac:dyDescent="0.25">
      <c r="A1282" t="s">
        <v>10915</v>
      </c>
      <c r="B1282" t="s">
        <v>10916</v>
      </c>
    </row>
    <row r="1283" spans="1:2" x14ac:dyDescent="0.25">
      <c r="A1283" t="s">
        <v>11708</v>
      </c>
      <c r="B1283" t="s">
        <v>11708</v>
      </c>
    </row>
    <row r="1284" spans="1:2" x14ac:dyDescent="0.25">
      <c r="A1284" t="s">
        <v>9950</v>
      </c>
      <c r="B1284" t="s">
        <v>9951</v>
      </c>
    </row>
    <row r="1285" spans="1:2" x14ac:dyDescent="0.25">
      <c r="A1285" t="s">
        <v>9952</v>
      </c>
      <c r="B1285" t="s">
        <v>9952</v>
      </c>
    </row>
    <row r="1286" spans="1:2" x14ac:dyDescent="0.25">
      <c r="A1286" t="s">
        <v>9953</v>
      </c>
      <c r="B1286" t="s">
        <v>9953</v>
      </c>
    </row>
    <row r="1287" spans="1:2" x14ac:dyDescent="0.25">
      <c r="A1287" s="3" t="s">
        <v>11726</v>
      </c>
      <c r="B1287" t="s">
        <v>9954</v>
      </c>
    </row>
    <row r="1288" spans="1:2" x14ac:dyDescent="0.25">
      <c r="A1288" t="s">
        <v>9955</v>
      </c>
      <c r="B1288" t="s">
        <v>9956</v>
      </c>
    </row>
    <row r="1289" spans="1:2" x14ac:dyDescent="0.25">
      <c r="A1289" t="s">
        <v>9957</v>
      </c>
      <c r="B1289" t="s">
        <v>9958</v>
      </c>
    </row>
    <row r="1290" spans="1:2" x14ac:dyDescent="0.25">
      <c r="A1290" t="s">
        <v>9362</v>
      </c>
      <c r="B1290" t="s">
        <v>9363</v>
      </c>
    </row>
    <row r="1291" spans="1:2" x14ac:dyDescent="0.25">
      <c r="A1291" t="s">
        <v>10917</v>
      </c>
      <c r="B1291" t="s">
        <v>10918</v>
      </c>
    </row>
    <row r="1292" spans="1:2" x14ac:dyDescent="0.25">
      <c r="A1292" t="s">
        <v>10919</v>
      </c>
      <c r="B1292" t="s">
        <v>10920</v>
      </c>
    </row>
    <row r="1293" spans="1:2" x14ac:dyDescent="0.25">
      <c r="A1293" t="s">
        <v>10921</v>
      </c>
      <c r="B1293" t="s">
        <v>10922</v>
      </c>
    </row>
    <row r="1294" spans="1:2" x14ac:dyDescent="0.25">
      <c r="A1294" t="s">
        <v>10923</v>
      </c>
      <c r="B1294" t="s">
        <v>10923</v>
      </c>
    </row>
    <row r="1295" spans="1:2" x14ac:dyDescent="0.25">
      <c r="A1295" t="s">
        <v>10924</v>
      </c>
      <c r="B1295" t="s">
        <v>10924</v>
      </c>
    </row>
    <row r="1296" spans="1:2" x14ac:dyDescent="0.25">
      <c r="A1296" t="s">
        <v>10925</v>
      </c>
      <c r="B1296" t="s">
        <v>10925</v>
      </c>
    </row>
    <row r="1297" spans="1:2" x14ac:dyDescent="0.25">
      <c r="A1297" t="s">
        <v>9364</v>
      </c>
      <c r="B1297" t="s">
        <v>9364</v>
      </c>
    </row>
    <row r="1298" spans="1:2" x14ac:dyDescent="0.25">
      <c r="A1298" t="s">
        <v>10926</v>
      </c>
      <c r="B1298" t="s">
        <v>10927</v>
      </c>
    </row>
    <row r="1299" spans="1:2" x14ac:dyDescent="0.25">
      <c r="A1299" t="s">
        <v>9365</v>
      </c>
      <c r="B1299" t="s">
        <v>9366</v>
      </c>
    </row>
    <row r="1300" spans="1:2" x14ac:dyDescent="0.25">
      <c r="A1300" t="s">
        <v>10928</v>
      </c>
      <c r="B1300" t="s">
        <v>10929</v>
      </c>
    </row>
    <row r="1301" spans="1:2" x14ac:dyDescent="0.25">
      <c r="A1301" t="s">
        <v>8912</v>
      </c>
      <c r="B1301" t="s">
        <v>8913</v>
      </c>
    </row>
    <row r="1302" spans="1:2" x14ac:dyDescent="0.25">
      <c r="A1302" t="s">
        <v>10930</v>
      </c>
      <c r="B1302" t="s">
        <v>10930</v>
      </c>
    </row>
    <row r="1303" spans="1:2" x14ac:dyDescent="0.25">
      <c r="A1303" t="s">
        <v>9959</v>
      </c>
      <c r="B1303" t="s">
        <v>8431</v>
      </c>
    </row>
    <row r="1304" spans="1:2" x14ac:dyDescent="0.25">
      <c r="A1304" t="s">
        <v>10931</v>
      </c>
      <c r="B1304" t="s">
        <v>10931</v>
      </c>
    </row>
    <row r="1305" spans="1:2" x14ac:dyDescent="0.25">
      <c r="A1305" t="s">
        <v>9367</v>
      </c>
      <c r="B1305" t="s">
        <v>9368</v>
      </c>
    </row>
    <row r="1306" spans="1:2" x14ac:dyDescent="0.25">
      <c r="A1306" t="s">
        <v>9960</v>
      </c>
      <c r="B1306" t="s">
        <v>9961</v>
      </c>
    </row>
    <row r="1307" spans="1:2" x14ac:dyDescent="0.25">
      <c r="A1307" t="s">
        <v>9962</v>
      </c>
      <c r="B1307" t="s">
        <v>9963</v>
      </c>
    </row>
    <row r="1308" spans="1:2" x14ac:dyDescent="0.25">
      <c r="A1308" t="s">
        <v>10932</v>
      </c>
      <c r="B1308" t="s">
        <v>10932</v>
      </c>
    </row>
    <row r="1309" spans="1:2" x14ac:dyDescent="0.25">
      <c r="A1309" t="s">
        <v>10933</v>
      </c>
      <c r="B1309" t="s">
        <v>10934</v>
      </c>
    </row>
    <row r="1310" spans="1:2" x14ac:dyDescent="0.25">
      <c r="A1310" t="s">
        <v>9964</v>
      </c>
      <c r="B1310" t="s">
        <v>9965</v>
      </c>
    </row>
    <row r="1311" spans="1:2" x14ac:dyDescent="0.25">
      <c r="A1311" t="s">
        <v>9369</v>
      </c>
      <c r="B1311" t="s">
        <v>9370</v>
      </c>
    </row>
    <row r="1312" spans="1:2" x14ac:dyDescent="0.25">
      <c r="A1312" t="s">
        <v>10935</v>
      </c>
      <c r="B1312" t="s">
        <v>10935</v>
      </c>
    </row>
    <row r="1313" spans="1:2" x14ac:dyDescent="0.25">
      <c r="A1313" t="s">
        <v>10299</v>
      </c>
      <c r="B1313" t="s">
        <v>8506</v>
      </c>
    </row>
    <row r="1314" spans="1:2" x14ac:dyDescent="0.25">
      <c r="A1314" t="s">
        <v>10936</v>
      </c>
      <c r="B1314" t="s">
        <v>10937</v>
      </c>
    </row>
    <row r="1315" spans="1:2" x14ac:dyDescent="0.25">
      <c r="A1315" t="s">
        <v>10938</v>
      </c>
      <c r="B1315" t="s">
        <v>8694</v>
      </c>
    </row>
    <row r="1316" spans="1:2" x14ac:dyDescent="0.25">
      <c r="A1316" t="s">
        <v>4396</v>
      </c>
      <c r="B1316" t="s">
        <v>9966</v>
      </c>
    </row>
    <row r="1317" spans="1:2" x14ac:dyDescent="0.25">
      <c r="A1317" t="s">
        <v>10939</v>
      </c>
      <c r="B1317" t="s">
        <v>10940</v>
      </c>
    </row>
    <row r="1318" spans="1:2" x14ac:dyDescent="0.25">
      <c r="A1318" t="s">
        <v>9967</v>
      </c>
      <c r="B1318" t="s">
        <v>9967</v>
      </c>
    </row>
    <row r="1319" spans="1:2" x14ac:dyDescent="0.25">
      <c r="A1319" t="s">
        <v>10941</v>
      </c>
      <c r="B1319" t="s">
        <v>8526</v>
      </c>
    </row>
    <row r="1320" spans="1:2" x14ac:dyDescent="0.25">
      <c r="A1320" t="s">
        <v>10942</v>
      </c>
      <c r="B1320" t="s">
        <v>10943</v>
      </c>
    </row>
    <row r="1321" spans="1:2" x14ac:dyDescent="0.25">
      <c r="A1321" t="s">
        <v>10944</v>
      </c>
      <c r="B1321" t="s">
        <v>8442</v>
      </c>
    </row>
    <row r="1322" spans="1:2" x14ac:dyDescent="0.25">
      <c r="A1322" t="s">
        <v>10945</v>
      </c>
      <c r="B1322" t="s">
        <v>10946</v>
      </c>
    </row>
    <row r="1323" spans="1:2" x14ac:dyDescent="0.25">
      <c r="A1323" t="s">
        <v>10947</v>
      </c>
      <c r="B1323" t="s">
        <v>10948</v>
      </c>
    </row>
    <row r="1324" spans="1:2" x14ac:dyDescent="0.25">
      <c r="A1324" t="s">
        <v>10949</v>
      </c>
      <c r="B1324" t="s">
        <v>10949</v>
      </c>
    </row>
    <row r="1325" spans="1:2" x14ac:dyDescent="0.25">
      <c r="A1325" t="s">
        <v>9968</v>
      </c>
      <c r="B1325" t="s">
        <v>9968</v>
      </c>
    </row>
    <row r="1326" spans="1:2" x14ac:dyDescent="0.25">
      <c r="A1326" t="s">
        <v>8914</v>
      </c>
      <c r="B1326" t="s">
        <v>8486</v>
      </c>
    </row>
    <row r="1327" spans="1:2" x14ac:dyDescent="0.25">
      <c r="A1327" t="s">
        <v>10278</v>
      </c>
      <c r="B1327" t="s">
        <v>10277</v>
      </c>
    </row>
    <row r="1328" spans="1:2" x14ac:dyDescent="0.25">
      <c r="A1328" t="s">
        <v>8915</v>
      </c>
      <c r="B1328" t="s">
        <v>8916</v>
      </c>
    </row>
    <row r="1329" spans="1:2" x14ac:dyDescent="0.25">
      <c r="A1329" t="s">
        <v>10950</v>
      </c>
      <c r="B1329" t="s">
        <v>10951</v>
      </c>
    </row>
    <row r="1330" spans="1:2" x14ac:dyDescent="0.25">
      <c r="A1330" t="s">
        <v>9969</v>
      </c>
      <c r="B1330" t="s">
        <v>9970</v>
      </c>
    </row>
    <row r="1331" spans="1:2" x14ac:dyDescent="0.25">
      <c r="A1331" t="s">
        <v>9971</v>
      </c>
      <c r="B1331" t="s">
        <v>9972</v>
      </c>
    </row>
    <row r="1332" spans="1:2" x14ac:dyDescent="0.25">
      <c r="A1332" t="s">
        <v>10952</v>
      </c>
      <c r="B1332" t="s">
        <v>10952</v>
      </c>
    </row>
    <row r="1333" spans="1:2" x14ac:dyDescent="0.25">
      <c r="A1333" t="s">
        <v>10953</v>
      </c>
      <c r="B1333" t="s">
        <v>10954</v>
      </c>
    </row>
    <row r="1334" spans="1:2" x14ac:dyDescent="0.25">
      <c r="A1334" t="s">
        <v>9371</v>
      </c>
      <c r="B1334" t="s">
        <v>9372</v>
      </c>
    </row>
    <row r="1335" spans="1:2" x14ac:dyDescent="0.25">
      <c r="A1335" t="s">
        <v>10955</v>
      </c>
      <c r="B1335" t="s">
        <v>10956</v>
      </c>
    </row>
    <row r="1336" spans="1:2" x14ac:dyDescent="0.25">
      <c r="A1336" t="s">
        <v>9973</v>
      </c>
      <c r="B1336" t="s">
        <v>9974</v>
      </c>
    </row>
    <row r="1337" spans="1:2" x14ac:dyDescent="0.25">
      <c r="A1337" t="s">
        <v>10957</v>
      </c>
      <c r="B1337" t="s">
        <v>10958</v>
      </c>
    </row>
    <row r="1338" spans="1:2" x14ac:dyDescent="0.25">
      <c r="A1338" t="s">
        <v>10959</v>
      </c>
      <c r="B1338" t="s">
        <v>10959</v>
      </c>
    </row>
    <row r="1339" spans="1:2" x14ac:dyDescent="0.25">
      <c r="A1339" t="s">
        <v>10960</v>
      </c>
      <c r="B1339" t="s">
        <v>10961</v>
      </c>
    </row>
    <row r="1340" spans="1:2" x14ac:dyDescent="0.25">
      <c r="A1340" t="s">
        <v>10962</v>
      </c>
      <c r="B1340" t="s">
        <v>10963</v>
      </c>
    </row>
    <row r="1341" spans="1:2" x14ac:dyDescent="0.25">
      <c r="A1341" t="s">
        <v>10964</v>
      </c>
      <c r="B1341" t="s">
        <v>10964</v>
      </c>
    </row>
    <row r="1342" spans="1:2" x14ac:dyDescent="0.25">
      <c r="A1342" t="s">
        <v>9975</v>
      </c>
      <c r="B1342" t="s">
        <v>9976</v>
      </c>
    </row>
    <row r="1343" spans="1:2" x14ac:dyDescent="0.25">
      <c r="A1343" t="s">
        <v>2074</v>
      </c>
      <c r="B1343" t="s">
        <v>8861</v>
      </c>
    </row>
    <row r="1344" spans="1:2" x14ac:dyDescent="0.25">
      <c r="A1344" t="s">
        <v>8917</v>
      </c>
      <c r="B1344" t="s">
        <v>8918</v>
      </c>
    </row>
    <row r="1345" spans="1:2" x14ac:dyDescent="0.25">
      <c r="A1345" t="s">
        <v>8919</v>
      </c>
      <c r="B1345" t="s">
        <v>8920</v>
      </c>
    </row>
    <row r="1346" spans="1:2" x14ac:dyDescent="0.25">
      <c r="A1346" t="s">
        <v>10965</v>
      </c>
      <c r="B1346" t="s">
        <v>10966</v>
      </c>
    </row>
    <row r="1347" spans="1:2" x14ac:dyDescent="0.25">
      <c r="A1347" t="s">
        <v>10265</v>
      </c>
      <c r="B1347" t="s">
        <v>10967</v>
      </c>
    </row>
    <row r="1348" spans="1:2" x14ac:dyDescent="0.25">
      <c r="A1348" t="s">
        <v>10968</v>
      </c>
      <c r="B1348" t="s">
        <v>10968</v>
      </c>
    </row>
    <row r="1349" spans="1:2" x14ac:dyDescent="0.25">
      <c r="A1349" t="s">
        <v>10969</v>
      </c>
      <c r="B1349" t="s">
        <v>10970</v>
      </c>
    </row>
    <row r="1350" spans="1:2" x14ac:dyDescent="0.25">
      <c r="A1350" t="s">
        <v>8921</v>
      </c>
      <c r="B1350" t="s">
        <v>8922</v>
      </c>
    </row>
    <row r="1351" spans="1:2" x14ac:dyDescent="0.25">
      <c r="A1351" t="s">
        <v>8923</v>
      </c>
      <c r="B1351" t="s">
        <v>8924</v>
      </c>
    </row>
    <row r="1352" spans="1:2" x14ac:dyDescent="0.25">
      <c r="A1352" t="s">
        <v>10971</v>
      </c>
      <c r="B1352" t="s">
        <v>10971</v>
      </c>
    </row>
    <row r="1353" spans="1:2" x14ac:dyDescent="0.25">
      <c r="A1353" t="s">
        <v>10972</v>
      </c>
      <c r="B1353" t="s">
        <v>10972</v>
      </c>
    </row>
    <row r="1354" spans="1:2" x14ac:dyDescent="0.25">
      <c r="A1354" t="s">
        <v>10973</v>
      </c>
      <c r="B1354" t="s">
        <v>10974</v>
      </c>
    </row>
    <row r="1355" spans="1:2" x14ac:dyDescent="0.25">
      <c r="A1355" t="s">
        <v>10975</v>
      </c>
      <c r="B1355" t="s">
        <v>10976</v>
      </c>
    </row>
    <row r="1356" spans="1:2" x14ac:dyDescent="0.25">
      <c r="A1356" t="s">
        <v>8925</v>
      </c>
      <c r="B1356" t="s">
        <v>8425</v>
      </c>
    </row>
    <row r="1357" spans="1:2" x14ac:dyDescent="0.25">
      <c r="A1357" t="s">
        <v>10977</v>
      </c>
      <c r="B1357" t="s">
        <v>10978</v>
      </c>
    </row>
    <row r="1358" spans="1:2" x14ac:dyDescent="0.25">
      <c r="A1358" t="s">
        <v>10979</v>
      </c>
      <c r="B1358" t="s">
        <v>10980</v>
      </c>
    </row>
    <row r="1359" spans="1:2" x14ac:dyDescent="0.25">
      <c r="A1359" t="s">
        <v>10981</v>
      </c>
      <c r="B1359" t="s">
        <v>10982</v>
      </c>
    </row>
    <row r="1360" spans="1:2" x14ac:dyDescent="0.25">
      <c r="A1360" t="s">
        <v>10983</v>
      </c>
      <c r="B1360" t="s">
        <v>10984</v>
      </c>
    </row>
    <row r="1361" spans="1:2" x14ac:dyDescent="0.25">
      <c r="A1361" t="s">
        <v>9977</v>
      </c>
      <c r="B1361" t="s">
        <v>9978</v>
      </c>
    </row>
    <row r="1362" spans="1:2" x14ac:dyDescent="0.25">
      <c r="A1362" t="s">
        <v>9979</v>
      </c>
      <c r="B1362" t="s">
        <v>9980</v>
      </c>
    </row>
    <row r="1363" spans="1:2" x14ac:dyDescent="0.25">
      <c r="A1363" t="s">
        <v>10985</v>
      </c>
      <c r="B1363" t="s">
        <v>10985</v>
      </c>
    </row>
    <row r="1364" spans="1:2" x14ac:dyDescent="0.25">
      <c r="A1364" t="s">
        <v>10986</v>
      </c>
      <c r="B1364" t="s">
        <v>10986</v>
      </c>
    </row>
    <row r="1365" spans="1:2" x14ac:dyDescent="0.25">
      <c r="A1365" t="s">
        <v>10987</v>
      </c>
      <c r="B1365" t="s">
        <v>10987</v>
      </c>
    </row>
    <row r="1366" spans="1:2" x14ac:dyDescent="0.25">
      <c r="A1366" t="s">
        <v>10988</v>
      </c>
      <c r="B1366" t="s">
        <v>10988</v>
      </c>
    </row>
    <row r="1367" spans="1:2" x14ac:dyDescent="0.25">
      <c r="A1367" t="s">
        <v>10989</v>
      </c>
      <c r="B1367" t="s">
        <v>10989</v>
      </c>
    </row>
    <row r="1368" spans="1:2" x14ac:dyDescent="0.25">
      <c r="A1368" t="s">
        <v>9981</v>
      </c>
      <c r="B1368" t="s">
        <v>9981</v>
      </c>
    </row>
    <row r="1369" spans="1:2" x14ac:dyDescent="0.25">
      <c r="A1369" t="s">
        <v>9982</v>
      </c>
      <c r="B1369" t="s">
        <v>9983</v>
      </c>
    </row>
    <row r="1370" spans="1:2" x14ac:dyDescent="0.25">
      <c r="A1370" t="s">
        <v>10990</v>
      </c>
      <c r="B1370" t="s">
        <v>10990</v>
      </c>
    </row>
    <row r="1371" spans="1:2" x14ac:dyDescent="0.25">
      <c r="A1371" t="s">
        <v>9373</v>
      </c>
      <c r="B1371" t="s">
        <v>9374</v>
      </c>
    </row>
    <row r="1372" spans="1:2" x14ac:dyDescent="0.25">
      <c r="A1372" t="s">
        <v>9375</v>
      </c>
      <c r="B1372" t="s">
        <v>9376</v>
      </c>
    </row>
    <row r="1373" spans="1:2" x14ac:dyDescent="0.25">
      <c r="A1373" t="s">
        <v>9377</v>
      </c>
      <c r="B1373" t="s">
        <v>9378</v>
      </c>
    </row>
    <row r="1374" spans="1:2" x14ac:dyDescent="0.25">
      <c r="A1374" t="s">
        <v>9984</v>
      </c>
      <c r="B1374" t="s">
        <v>9984</v>
      </c>
    </row>
    <row r="1375" spans="1:2" x14ac:dyDescent="0.25">
      <c r="A1375" t="s">
        <v>10991</v>
      </c>
      <c r="B1375" t="s">
        <v>10991</v>
      </c>
    </row>
    <row r="1376" spans="1:2" x14ac:dyDescent="0.25">
      <c r="A1376" t="s">
        <v>9379</v>
      </c>
      <c r="B1376" t="s">
        <v>9380</v>
      </c>
    </row>
    <row r="1377" spans="1:2" x14ac:dyDescent="0.25">
      <c r="A1377" t="s">
        <v>10992</v>
      </c>
      <c r="B1377" t="s">
        <v>10992</v>
      </c>
    </row>
    <row r="1378" spans="1:2" x14ac:dyDescent="0.25">
      <c r="A1378" t="s">
        <v>9381</v>
      </c>
      <c r="B1378" t="s">
        <v>9382</v>
      </c>
    </row>
    <row r="1379" spans="1:2" x14ac:dyDescent="0.25">
      <c r="A1379" t="s">
        <v>9383</v>
      </c>
      <c r="B1379" t="s">
        <v>9384</v>
      </c>
    </row>
    <row r="1380" spans="1:2" x14ac:dyDescent="0.25">
      <c r="A1380" t="s">
        <v>10993</v>
      </c>
      <c r="B1380" t="s">
        <v>10994</v>
      </c>
    </row>
    <row r="1381" spans="1:2" x14ac:dyDescent="0.25">
      <c r="A1381" t="s">
        <v>10995</v>
      </c>
      <c r="B1381" t="s">
        <v>10996</v>
      </c>
    </row>
    <row r="1382" spans="1:2" x14ac:dyDescent="0.25">
      <c r="A1382" t="s">
        <v>10997</v>
      </c>
      <c r="B1382" t="s">
        <v>10998</v>
      </c>
    </row>
    <row r="1383" spans="1:2" x14ac:dyDescent="0.25">
      <c r="A1383" t="s">
        <v>10271</v>
      </c>
      <c r="B1383" t="s">
        <v>10999</v>
      </c>
    </row>
    <row r="1384" spans="1:2" x14ac:dyDescent="0.25">
      <c r="A1384" t="s">
        <v>11000</v>
      </c>
      <c r="B1384" t="s">
        <v>11001</v>
      </c>
    </row>
    <row r="1385" spans="1:2" x14ac:dyDescent="0.25">
      <c r="A1385" t="s">
        <v>9385</v>
      </c>
      <c r="B1385" t="s">
        <v>9386</v>
      </c>
    </row>
    <row r="1386" spans="1:2" x14ac:dyDescent="0.25">
      <c r="A1386" t="s">
        <v>8926</v>
      </c>
      <c r="B1386" t="s">
        <v>8927</v>
      </c>
    </row>
    <row r="1387" spans="1:2" x14ac:dyDescent="0.25">
      <c r="A1387" t="s">
        <v>11002</v>
      </c>
      <c r="B1387" t="s">
        <v>11003</v>
      </c>
    </row>
    <row r="1388" spans="1:2" x14ac:dyDescent="0.25">
      <c r="A1388" t="s">
        <v>11004</v>
      </c>
      <c r="B1388" t="s">
        <v>11004</v>
      </c>
    </row>
    <row r="1389" spans="1:2" x14ac:dyDescent="0.25">
      <c r="A1389" t="s">
        <v>11005</v>
      </c>
      <c r="B1389" t="s">
        <v>11005</v>
      </c>
    </row>
    <row r="1390" spans="1:2" x14ac:dyDescent="0.25">
      <c r="A1390" t="s">
        <v>11006</v>
      </c>
      <c r="B1390" t="s">
        <v>11006</v>
      </c>
    </row>
    <row r="1391" spans="1:2" x14ac:dyDescent="0.25">
      <c r="A1391" t="s">
        <v>11709</v>
      </c>
      <c r="B1391" t="s">
        <v>11709</v>
      </c>
    </row>
    <row r="1392" spans="1:2" x14ac:dyDescent="0.25">
      <c r="A1392" t="s">
        <v>11007</v>
      </c>
      <c r="B1392" t="s">
        <v>11008</v>
      </c>
    </row>
    <row r="1393" spans="1:2" x14ac:dyDescent="0.25">
      <c r="A1393" t="s">
        <v>11009</v>
      </c>
      <c r="B1393" t="s">
        <v>11009</v>
      </c>
    </row>
    <row r="1394" spans="1:2" x14ac:dyDescent="0.25">
      <c r="A1394" t="s">
        <v>9985</v>
      </c>
      <c r="B1394" t="s">
        <v>9986</v>
      </c>
    </row>
    <row r="1395" spans="1:2" x14ac:dyDescent="0.25">
      <c r="A1395" t="s">
        <v>9987</v>
      </c>
      <c r="B1395" t="s">
        <v>9987</v>
      </c>
    </row>
    <row r="1396" spans="1:2" x14ac:dyDescent="0.25">
      <c r="A1396" t="s">
        <v>11010</v>
      </c>
      <c r="B1396" t="s">
        <v>8426</v>
      </c>
    </row>
    <row r="1397" spans="1:2" x14ac:dyDescent="0.25">
      <c r="A1397" t="s">
        <v>11011</v>
      </c>
      <c r="B1397" t="s">
        <v>8377</v>
      </c>
    </row>
    <row r="1398" spans="1:2" x14ac:dyDescent="0.25">
      <c r="A1398" t="s">
        <v>11012</v>
      </c>
      <c r="B1398" t="s">
        <v>11013</v>
      </c>
    </row>
    <row r="1399" spans="1:2" x14ac:dyDescent="0.25">
      <c r="A1399" t="s">
        <v>11014</v>
      </c>
      <c r="B1399" t="s">
        <v>8837</v>
      </c>
    </row>
    <row r="1400" spans="1:2" x14ac:dyDescent="0.25">
      <c r="A1400" t="s">
        <v>11015</v>
      </c>
      <c r="B1400" t="s">
        <v>11015</v>
      </c>
    </row>
    <row r="1401" spans="1:2" x14ac:dyDescent="0.25">
      <c r="A1401" t="s">
        <v>11016</v>
      </c>
      <c r="B1401" t="s">
        <v>11017</v>
      </c>
    </row>
    <row r="1402" spans="1:2" x14ac:dyDescent="0.25">
      <c r="A1402" t="s">
        <v>11018</v>
      </c>
      <c r="B1402" t="s">
        <v>11018</v>
      </c>
    </row>
    <row r="1403" spans="1:2" x14ac:dyDescent="0.25">
      <c r="A1403" t="s">
        <v>11019</v>
      </c>
      <c r="B1403" t="s">
        <v>8405</v>
      </c>
    </row>
    <row r="1404" spans="1:2" x14ac:dyDescent="0.25">
      <c r="A1404" t="s">
        <v>11020</v>
      </c>
      <c r="B1404" t="s">
        <v>11020</v>
      </c>
    </row>
    <row r="1405" spans="1:2" x14ac:dyDescent="0.25">
      <c r="A1405" t="s">
        <v>8928</v>
      </c>
      <c r="B1405" t="s">
        <v>8929</v>
      </c>
    </row>
    <row r="1406" spans="1:2" x14ac:dyDescent="0.25">
      <c r="A1406" t="s">
        <v>9988</v>
      </c>
      <c r="B1406" t="s">
        <v>9988</v>
      </c>
    </row>
    <row r="1407" spans="1:2" x14ac:dyDescent="0.25">
      <c r="A1407" t="s">
        <v>9387</v>
      </c>
      <c r="B1407" t="s">
        <v>9387</v>
      </c>
    </row>
    <row r="1408" spans="1:2" x14ac:dyDescent="0.25">
      <c r="A1408" t="s">
        <v>11021</v>
      </c>
      <c r="B1408" t="s">
        <v>11022</v>
      </c>
    </row>
    <row r="1409" spans="1:2" x14ac:dyDescent="0.25">
      <c r="A1409" t="s">
        <v>11023</v>
      </c>
      <c r="B1409" t="s">
        <v>11023</v>
      </c>
    </row>
    <row r="1410" spans="1:2" x14ac:dyDescent="0.25">
      <c r="A1410" t="s">
        <v>9388</v>
      </c>
      <c r="B1410" t="s">
        <v>9389</v>
      </c>
    </row>
    <row r="1411" spans="1:2" x14ac:dyDescent="0.25">
      <c r="A1411" t="s">
        <v>11024</v>
      </c>
      <c r="B1411" t="s">
        <v>11024</v>
      </c>
    </row>
    <row r="1412" spans="1:2" x14ac:dyDescent="0.25">
      <c r="A1412" t="s">
        <v>9390</v>
      </c>
      <c r="B1412" t="s">
        <v>9391</v>
      </c>
    </row>
    <row r="1413" spans="1:2" x14ac:dyDescent="0.25">
      <c r="A1413" t="s">
        <v>11025</v>
      </c>
      <c r="B1413" t="s">
        <v>11026</v>
      </c>
    </row>
    <row r="1414" spans="1:2" x14ac:dyDescent="0.25">
      <c r="A1414" t="s">
        <v>11027</v>
      </c>
      <c r="B1414" t="s">
        <v>11027</v>
      </c>
    </row>
    <row r="1415" spans="1:2" x14ac:dyDescent="0.25">
      <c r="A1415" t="s">
        <v>11028</v>
      </c>
      <c r="B1415" t="s">
        <v>11029</v>
      </c>
    </row>
    <row r="1416" spans="1:2" x14ac:dyDescent="0.25">
      <c r="A1416" t="s">
        <v>10279</v>
      </c>
      <c r="B1416" t="s">
        <v>8799</v>
      </c>
    </row>
    <row r="1417" spans="1:2" x14ac:dyDescent="0.25">
      <c r="A1417" t="s">
        <v>9989</v>
      </c>
      <c r="B1417" t="s">
        <v>9990</v>
      </c>
    </row>
    <row r="1418" spans="1:2" x14ac:dyDescent="0.25">
      <c r="A1418" t="s">
        <v>11030</v>
      </c>
      <c r="B1418" t="s">
        <v>11030</v>
      </c>
    </row>
    <row r="1419" spans="1:2" x14ac:dyDescent="0.25">
      <c r="A1419" t="s">
        <v>1566</v>
      </c>
      <c r="B1419" t="s">
        <v>8930</v>
      </c>
    </row>
    <row r="1420" spans="1:2" x14ac:dyDescent="0.25">
      <c r="A1420" t="s">
        <v>11031</v>
      </c>
      <c r="B1420" t="s">
        <v>8417</v>
      </c>
    </row>
    <row r="1421" spans="1:2" x14ac:dyDescent="0.25">
      <c r="A1421" t="s">
        <v>9392</v>
      </c>
      <c r="B1421" t="s">
        <v>9393</v>
      </c>
    </row>
    <row r="1422" spans="1:2" x14ac:dyDescent="0.25">
      <c r="A1422" t="s">
        <v>11032</v>
      </c>
      <c r="B1422" t="s">
        <v>11033</v>
      </c>
    </row>
    <row r="1423" spans="1:2" x14ac:dyDescent="0.25">
      <c r="A1423" t="s">
        <v>11034</v>
      </c>
      <c r="B1423" t="s">
        <v>11035</v>
      </c>
    </row>
    <row r="1424" spans="1:2" x14ac:dyDescent="0.25">
      <c r="A1424" t="s">
        <v>11036</v>
      </c>
      <c r="B1424" t="s">
        <v>8479</v>
      </c>
    </row>
    <row r="1425" spans="1:2" x14ac:dyDescent="0.25">
      <c r="A1425" t="s">
        <v>11038</v>
      </c>
      <c r="B1425" t="s">
        <v>11038</v>
      </c>
    </row>
    <row r="1426" spans="1:2" x14ac:dyDescent="0.25">
      <c r="A1426" t="s">
        <v>11037</v>
      </c>
      <c r="B1426" t="s">
        <v>11037</v>
      </c>
    </row>
    <row r="1427" spans="1:2" x14ac:dyDescent="0.25">
      <c r="A1427" t="s">
        <v>11039</v>
      </c>
      <c r="B1427" t="s">
        <v>11040</v>
      </c>
    </row>
    <row r="1428" spans="1:2" x14ac:dyDescent="0.25">
      <c r="A1428" t="s">
        <v>11041</v>
      </c>
      <c r="B1428" t="s">
        <v>11041</v>
      </c>
    </row>
    <row r="1429" spans="1:2" x14ac:dyDescent="0.25">
      <c r="A1429" t="s">
        <v>9394</v>
      </c>
      <c r="B1429" t="s">
        <v>9395</v>
      </c>
    </row>
    <row r="1430" spans="1:2" x14ac:dyDescent="0.25">
      <c r="A1430" t="s">
        <v>11042</v>
      </c>
      <c r="B1430" t="s">
        <v>11043</v>
      </c>
    </row>
    <row r="1431" spans="1:2" x14ac:dyDescent="0.25">
      <c r="A1431" t="s">
        <v>9991</v>
      </c>
      <c r="B1431" t="s">
        <v>9992</v>
      </c>
    </row>
    <row r="1432" spans="1:2" x14ac:dyDescent="0.25">
      <c r="A1432" t="s">
        <v>11044</v>
      </c>
      <c r="B1432" t="s">
        <v>11045</v>
      </c>
    </row>
    <row r="1433" spans="1:2" x14ac:dyDescent="0.25">
      <c r="A1433" t="s">
        <v>11046</v>
      </c>
      <c r="B1433" t="s">
        <v>11046</v>
      </c>
    </row>
    <row r="1434" spans="1:2" x14ac:dyDescent="0.25">
      <c r="A1434" t="s">
        <v>11047</v>
      </c>
      <c r="B1434" t="s">
        <v>11047</v>
      </c>
    </row>
    <row r="1435" spans="1:2" x14ac:dyDescent="0.25">
      <c r="A1435" t="s">
        <v>11048</v>
      </c>
      <c r="B1435" t="s">
        <v>11048</v>
      </c>
    </row>
    <row r="1436" spans="1:2" x14ac:dyDescent="0.25">
      <c r="A1436" t="s">
        <v>9993</v>
      </c>
      <c r="B1436" t="s">
        <v>9994</v>
      </c>
    </row>
    <row r="1437" spans="1:2" x14ac:dyDescent="0.25">
      <c r="A1437" t="s">
        <v>11049</v>
      </c>
      <c r="B1437" t="s">
        <v>11049</v>
      </c>
    </row>
    <row r="1438" spans="1:2" x14ac:dyDescent="0.25">
      <c r="A1438" t="s">
        <v>9995</v>
      </c>
      <c r="B1438" t="s">
        <v>9996</v>
      </c>
    </row>
    <row r="1439" spans="1:2" x14ac:dyDescent="0.25">
      <c r="A1439" t="s">
        <v>11050</v>
      </c>
      <c r="B1439" t="s">
        <v>11050</v>
      </c>
    </row>
    <row r="1440" spans="1:2" x14ac:dyDescent="0.25">
      <c r="A1440" t="s">
        <v>11051</v>
      </c>
      <c r="B1440" t="s">
        <v>11051</v>
      </c>
    </row>
    <row r="1441" spans="1:2" x14ac:dyDescent="0.25">
      <c r="A1441" t="s">
        <v>11052</v>
      </c>
      <c r="B1441" t="s">
        <v>8403</v>
      </c>
    </row>
    <row r="1442" spans="1:2" x14ac:dyDescent="0.25">
      <c r="A1442" t="s">
        <v>11053</v>
      </c>
      <c r="B1442" t="s">
        <v>11053</v>
      </c>
    </row>
    <row r="1443" spans="1:2" x14ac:dyDescent="0.25">
      <c r="A1443" t="s">
        <v>11054</v>
      </c>
      <c r="B1443" t="s">
        <v>11055</v>
      </c>
    </row>
    <row r="1444" spans="1:2" x14ac:dyDescent="0.25">
      <c r="A1444" t="s">
        <v>11056</v>
      </c>
      <c r="B1444" t="s">
        <v>8393</v>
      </c>
    </row>
    <row r="1445" spans="1:2" x14ac:dyDescent="0.25">
      <c r="A1445" t="s">
        <v>10276</v>
      </c>
      <c r="B1445" t="s">
        <v>10275</v>
      </c>
    </row>
    <row r="1446" spans="1:2" x14ac:dyDescent="0.25">
      <c r="A1446" t="s">
        <v>11057</v>
      </c>
      <c r="B1446" t="s">
        <v>11058</v>
      </c>
    </row>
    <row r="1447" spans="1:2" x14ac:dyDescent="0.25">
      <c r="A1447" t="s">
        <v>11059</v>
      </c>
      <c r="B1447" t="s">
        <v>11059</v>
      </c>
    </row>
    <row r="1448" spans="1:2" x14ac:dyDescent="0.25">
      <c r="A1448" t="s">
        <v>11060</v>
      </c>
      <c r="B1448" t="s">
        <v>11061</v>
      </c>
    </row>
    <row r="1449" spans="1:2" x14ac:dyDescent="0.25">
      <c r="A1449" t="s">
        <v>11062</v>
      </c>
      <c r="B1449" t="s">
        <v>11063</v>
      </c>
    </row>
    <row r="1450" spans="1:2" x14ac:dyDescent="0.25">
      <c r="A1450" t="s">
        <v>9997</v>
      </c>
      <c r="B1450" t="s">
        <v>9998</v>
      </c>
    </row>
    <row r="1451" spans="1:2" x14ac:dyDescent="0.25">
      <c r="A1451" t="s">
        <v>11064</v>
      </c>
      <c r="B1451" t="s">
        <v>11065</v>
      </c>
    </row>
    <row r="1452" spans="1:2" x14ac:dyDescent="0.25">
      <c r="A1452" t="s">
        <v>11066</v>
      </c>
      <c r="B1452" t="s">
        <v>11066</v>
      </c>
    </row>
    <row r="1453" spans="1:2" x14ac:dyDescent="0.25">
      <c r="A1453" t="s">
        <v>10274</v>
      </c>
      <c r="B1453" t="s">
        <v>8513</v>
      </c>
    </row>
    <row r="1454" spans="1:2" x14ac:dyDescent="0.25">
      <c r="A1454" t="s">
        <v>11067</v>
      </c>
      <c r="B1454" t="s">
        <v>11067</v>
      </c>
    </row>
    <row r="1455" spans="1:2" x14ac:dyDescent="0.25">
      <c r="A1455" t="s">
        <v>9999</v>
      </c>
      <c r="B1455" t="s">
        <v>10000</v>
      </c>
    </row>
    <row r="1456" spans="1:2" x14ac:dyDescent="0.25">
      <c r="A1456" t="s">
        <v>11068</v>
      </c>
      <c r="B1456" t="s">
        <v>11068</v>
      </c>
    </row>
    <row r="1457" spans="1:2" x14ac:dyDescent="0.25">
      <c r="A1457" t="s">
        <v>10001</v>
      </c>
      <c r="B1457" t="s">
        <v>10001</v>
      </c>
    </row>
    <row r="1458" spans="1:2" x14ac:dyDescent="0.25">
      <c r="A1458" t="s">
        <v>11069</v>
      </c>
      <c r="B1458" t="s">
        <v>11070</v>
      </c>
    </row>
    <row r="1459" spans="1:2" x14ac:dyDescent="0.25">
      <c r="A1459" t="s">
        <v>11071</v>
      </c>
      <c r="B1459" t="s">
        <v>11071</v>
      </c>
    </row>
    <row r="1460" spans="1:2" x14ac:dyDescent="0.25">
      <c r="A1460" t="s">
        <v>11072</v>
      </c>
      <c r="B1460" t="s">
        <v>11073</v>
      </c>
    </row>
    <row r="1461" spans="1:2" x14ac:dyDescent="0.25">
      <c r="A1461" t="s">
        <v>11074</v>
      </c>
      <c r="B1461" t="s">
        <v>11074</v>
      </c>
    </row>
    <row r="1462" spans="1:2" x14ac:dyDescent="0.25">
      <c r="A1462" t="s">
        <v>11075</v>
      </c>
      <c r="B1462" t="s">
        <v>11076</v>
      </c>
    </row>
    <row r="1463" spans="1:2" x14ac:dyDescent="0.25">
      <c r="A1463" t="s">
        <v>11077</v>
      </c>
      <c r="B1463" t="s">
        <v>11078</v>
      </c>
    </row>
    <row r="1464" spans="1:2" x14ac:dyDescent="0.25">
      <c r="A1464" t="s">
        <v>8931</v>
      </c>
      <c r="B1464" t="s">
        <v>8932</v>
      </c>
    </row>
    <row r="1465" spans="1:2" x14ac:dyDescent="0.25">
      <c r="A1465" t="s">
        <v>11079</v>
      </c>
      <c r="B1465" t="s">
        <v>11080</v>
      </c>
    </row>
    <row r="1466" spans="1:2" x14ac:dyDescent="0.25">
      <c r="A1466" t="s">
        <v>8933</v>
      </c>
      <c r="B1466" t="s">
        <v>8933</v>
      </c>
    </row>
    <row r="1467" spans="1:2" x14ac:dyDescent="0.25">
      <c r="A1467" t="s">
        <v>10002</v>
      </c>
      <c r="B1467" t="s">
        <v>10003</v>
      </c>
    </row>
    <row r="1468" spans="1:2" x14ac:dyDescent="0.25">
      <c r="A1468" t="s">
        <v>11081</v>
      </c>
      <c r="B1468" t="s">
        <v>11082</v>
      </c>
    </row>
    <row r="1469" spans="1:2" x14ac:dyDescent="0.25">
      <c r="A1469" t="s">
        <v>11083</v>
      </c>
      <c r="B1469" t="s">
        <v>11083</v>
      </c>
    </row>
    <row r="1470" spans="1:2" x14ac:dyDescent="0.25">
      <c r="A1470" t="s">
        <v>10004</v>
      </c>
      <c r="B1470" t="s">
        <v>10004</v>
      </c>
    </row>
    <row r="1471" spans="1:2" x14ac:dyDescent="0.25">
      <c r="A1471" t="s">
        <v>10005</v>
      </c>
      <c r="B1471" t="s">
        <v>10006</v>
      </c>
    </row>
    <row r="1472" spans="1:2" x14ac:dyDescent="0.25">
      <c r="A1472" t="s">
        <v>11084</v>
      </c>
      <c r="B1472" t="s">
        <v>11084</v>
      </c>
    </row>
    <row r="1473" spans="1:2" x14ac:dyDescent="0.25">
      <c r="A1473" t="s">
        <v>9396</v>
      </c>
      <c r="B1473" t="s">
        <v>8504</v>
      </c>
    </row>
    <row r="1474" spans="1:2" x14ac:dyDescent="0.25">
      <c r="A1474" t="s">
        <v>11085</v>
      </c>
      <c r="B1474" t="s">
        <v>11085</v>
      </c>
    </row>
    <row r="1475" spans="1:2" x14ac:dyDescent="0.25">
      <c r="A1475" t="s">
        <v>11086</v>
      </c>
      <c r="B1475" t="s">
        <v>11086</v>
      </c>
    </row>
    <row r="1476" spans="1:2" x14ac:dyDescent="0.25">
      <c r="A1476" t="s">
        <v>11087</v>
      </c>
      <c r="B1476" t="s">
        <v>11088</v>
      </c>
    </row>
    <row r="1477" spans="1:2" x14ac:dyDescent="0.25">
      <c r="A1477" t="s">
        <v>11089</v>
      </c>
      <c r="B1477" t="s">
        <v>11090</v>
      </c>
    </row>
    <row r="1478" spans="1:2" x14ac:dyDescent="0.25">
      <c r="A1478" t="s">
        <v>249</v>
      </c>
      <c r="B1478" t="s">
        <v>8934</v>
      </c>
    </row>
    <row r="1479" spans="1:2" x14ac:dyDescent="0.25">
      <c r="A1479" t="s">
        <v>11091</v>
      </c>
      <c r="B1479" t="s">
        <v>11091</v>
      </c>
    </row>
    <row r="1480" spans="1:2" x14ac:dyDescent="0.25">
      <c r="A1480" t="s">
        <v>10007</v>
      </c>
      <c r="B1480" t="s">
        <v>10008</v>
      </c>
    </row>
    <row r="1481" spans="1:2" x14ac:dyDescent="0.25">
      <c r="A1481" t="s">
        <v>10009</v>
      </c>
      <c r="B1481" t="s">
        <v>10010</v>
      </c>
    </row>
    <row r="1482" spans="1:2" x14ac:dyDescent="0.25">
      <c r="A1482" t="s">
        <v>11092</v>
      </c>
      <c r="B1482" t="s">
        <v>11093</v>
      </c>
    </row>
    <row r="1483" spans="1:2" x14ac:dyDescent="0.25">
      <c r="A1483" t="s">
        <v>11094</v>
      </c>
      <c r="B1483" t="s">
        <v>11094</v>
      </c>
    </row>
    <row r="1484" spans="1:2" x14ac:dyDescent="0.25">
      <c r="A1484" t="s">
        <v>10011</v>
      </c>
      <c r="B1484" t="s">
        <v>10011</v>
      </c>
    </row>
    <row r="1485" spans="1:2" x14ac:dyDescent="0.25">
      <c r="A1485" t="s">
        <v>10267</v>
      </c>
      <c r="B1485" t="s">
        <v>8382</v>
      </c>
    </row>
    <row r="1486" spans="1:2" x14ac:dyDescent="0.25">
      <c r="A1486" t="s">
        <v>11095</v>
      </c>
      <c r="B1486" t="s">
        <v>11095</v>
      </c>
    </row>
    <row r="1487" spans="1:2" x14ac:dyDescent="0.25">
      <c r="A1487" t="s">
        <v>11096</v>
      </c>
      <c r="B1487" t="s">
        <v>11097</v>
      </c>
    </row>
    <row r="1488" spans="1:2" x14ac:dyDescent="0.25">
      <c r="A1488" t="s">
        <v>10012</v>
      </c>
      <c r="B1488" t="s">
        <v>10012</v>
      </c>
    </row>
    <row r="1489" spans="1:2" x14ac:dyDescent="0.25">
      <c r="A1489" t="s">
        <v>8935</v>
      </c>
      <c r="B1489" t="s">
        <v>8936</v>
      </c>
    </row>
    <row r="1490" spans="1:2" x14ac:dyDescent="0.25">
      <c r="A1490" t="s">
        <v>8937</v>
      </c>
      <c r="B1490" t="s">
        <v>8938</v>
      </c>
    </row>
    <row r="1491" spans="1:2" x14ac:dyDescent="0.25">
      <c r="A1491" t="s">
        <v>11098</v>
      </c>
      <c r="B1491" t="s">
        <v>11099</v>
      </c>
    </row>
    <row r="1492" spans="1:2" x14ac:dyDescent="0.25">
      <c r="A1492" t="s">
        <v>8939</v>
      </c>
      <c r="B1492" t="s">
        <v>8940</v>
      </c>
    </row>
    <row r="1493" spans="1:2" x14ac:dyDescent="0.25">
      <c r="A1493" t="s">
        <v>8941</v>
      </c>
      <c r="B1493" t="s">
        <v>8942</v>
      </c>
    </row>
    <row r="1494" spans="1:2" x14ac:dyDescent="0.25">
      <c r="A1494" t="s">
        <v>10013</v>
      </c>
      <c r="B1494" t="s">
        <v>10014</v>
      </c>
    </row>
    <row r="1495" spans="1:2" x14ac:dyDescent="0.25">
      <c r="A1495" t="s">
        <v>11100</v>
      </c>
      <c r="B1495" t="s">
        <v>11100</v>
      </c>
    </row>
    <row r="1496" spans="1:2" x14ac:dyDescent="0.25">
      <c r="A1496" t="s">
        <v>11101</v>
      </c>
      <c r="B1496" t="s">
        <v>11102</v>
      </c>
    </row>
    <row r="1497" spans="1:2" x14ac:dyDescent="0.25">
      <c r="A1497" t="s">
        <v>10015</v>
      </c>
      <c r="B1497" t="s">
        <v>10016</v>
      </c>
    </row>
    <row r="1498" spans="1:2" x14ac:dyDescent="0.25">
      <c r="A1498" t="s">
        <v>10017</v>
      </c>
      <c r="B1498" t="s">
        <v>10018</v>
      </c>
    </row>
    <row r="1499" spans="1:2" x14ac:dyDescent="0.25">
      <c r="A1499" t="s">
        <v>10019</v>
      </c>
      <c r="B1499" t="s">
        <v>8439</v>
      </c>
    </row>
    <row r="1500" spans="1:2" x14ac:dyDescent="0.25">
      <c r="A1500" t="s">
        <v>10020</v>
      </c>
      <c r="B1500" t="s">
        <v>10021</v>
      </c>
    </row>
    <row r="1501" spans="1:2" x14ac:dyDescent="0.25">
      <c r="A1501" t="s">
        <v>11103</v>
      </c>
      <c r="B1501" t="s">
        <v>11103</v>
      </c>
    </row>
    <row r="1502" spans="1:2" x14ac:dyDescent="0.25">
      <c r="A1502" t="s">
        <v>10022</v>
      </c>
      <c r="B1502" t="s">
        <v>10023</v>
      </c>
    </row>
    <row r="1503" spans="1:2" x14ac:dyDescent="0.25">
      <c r="A1503" t="s">
        <v>11104</v>
      </c>
      <c r="B1503" t="s">
        <v>11105</v>
      </c>
    </row>
    <row r="1504" spans="1:2" x14ac:dyDescent="0.25">
      <c r="A1504" t="s">
        <v>11106</v>
      </c>
      <c r="B1504" t="s">
        <v>11107</v>
      </c>
    </row>
    <row r="1505" spans="1:2" x14ac:dyDescent="0.25">
      <c r="A1505" t="s">
        <v>9397</v>
      </c>
      <c r="B1505" t="s">
        <v>9398</v>
      </c>
    </row>
    <row r="1506" spans="1:2" x14ac:dyDescent="0.25">
      <c r="A1506" t="s">
        <v>9399</v>
      </c>
      <c r="B1506" t="s">
        <v>8578</v>
      </c>
    </row>
    <row r="1507" spans="1:2" x14ac:dyDescent="0.25">
      <c r="A1507" t="s">
        <v>11108</v>
      </c>
      <c r="B1507" t="s">
        <v>11108</v>
      </c>
    </row>
    <row r="1508" spans="1:2" x14ac:dyDescent="0.25">
      <c r="A1508" t="s">
        <v>11109</v>
      </c>
      <c r="B1508" t="s">
        <v>11109</v>
      </c>
    </row>
    <row r="1509" spans="1:2" x14ac:dyDescent="0.25">
      <c r="A1509" t="s">
        <v>11110</v>
      </c>
      <c r="B1509" t="s">
        <v>11110</v>
      </c>
    </row>
    <row r="1510" spans="1:2" x14ac:dyDescent="0.25">
      <c r="A1510" t="s">
        <v>11111</v>
      </c>
      <c r="B1510" t="s">
        <v>11112</v>
      </c>
    </row>
    <row r="1511" spans="1:2" x14ac:dyDescent="0.25">
      <c r="A1511" t="s">
        <v>11113</v>
      </c>
      <c r="B1511" t="s">
        <v>11114</v>
      </c>
    </row>
    <row r="1512" spans="1:2" x14ac:dyDescent="0.25">
      <c r="A1512" t="s">
        <v>10024</v>
      </c>
      <c r="B1512" t="s">
        <v>10025</v>
      </c>
    </row>
    <row r="1513" spans="1:2" x14ac:dyDescent="0.25">
      <c r="A1513" t="s">
        <v>11115</v>
      </c>
      <c r="B1513" t="s">
        <v>8588</v>
      </c>
    </row>
    <row r="1514" spans="1:2" x14ac:dyDescent="0.25">
      <c r="A1514" t="s">
        <v>9400</v>
      </c>
      <c r="B1514" t="s">
        <v>8381</v>
      </c>
    </row>
    <row r="1515" spans="1:2" x14ac:dyDescent="0.25">
      <c r="A1515" t="s">
        <v>11116</v>
      </c>
      <c r="B1515" t="s">
        <v>11117</v>
      </c>
    </row>
    <row r="1516" spans="1:2" x14ac:dyDescent="0.25">
      <c r="A1516" t="s">
        <v>11118</v>
      </c>
      <c r="B1516" t="s">
        <v>11118</v>
      </c>
    </row>
    <row r="1517" spans="1:2" x14ac:dyDescent="0.25">
      <c r="A1517" t="s">
        <v>11119</v>
      </c>
      <c r="B1517" t="s">
        <v>11120</v>
      </c>
    </row>
    <row r="1518" spans="1:2" x14ac:dyDescent="0.25">
      <c r="A1518" t="s">
        <v>10026</v>
      </c>
      <c r="B1518" t="s">
        <v>10027</v>
      </c>
    </row>
    <row r="1519" spans="1:2" x14ac:dyDescent="0.25">
      <c r="A1519" t="s">
        <v>11121</v>
      </c>
      <c r="B1519" t="s">
        <v>11122</v>
      </c>
    </row>
    <row r="1520" spans="1:2" x14ac:dyDescent="0.25">
      <c r="A1520" t="s">
        <v>11123</v>
      </c>
      <c r="B1520" t="s">
        <v>11124</v>
      </c>
    </row>
    <row r="1521" spans="1:2" x14ac:dyDescent="0.25">
      <c r="A1521" t="s">
        <v>11125</v>
      </c>
      <c r="B1521" t="s">
        <v>11126</v>
      </c>
    </row>
    <row r="1522" spans="1:2" x14ac:dyDescent="0.25">
      <c r="A1522" t="s">
        <v>8943</v>
      </c>
      <c r="B1522" t="s">
        <v>8944</v>
      </c>
    </row>
    <row r="1523" spans="1:2" x14ac:dyDescent="0.25">
      <c r="A1523" t="s">
        <v>127</v>
      </c>
      <c r="B1523" t="s">
        <v>8945</v>
      </c>
    </row>
    <row r="1524" spans="1:2" x14ac:dyDescent="0.25">
      <c r="A1524" t="s">
        <v>10028</v>
      </c>
      <c r="B1524" t="s">
        <v>10029</v>
      </c>
    </row>
    <row r="1525" spans="1:2" x14ac:dyDescent="0.25">
      <c r="A1525" t="s">
        <v>8946</v>
      </c>
      <c r="B1525" t="s">
        <v>8947</v>
      </c>
    </row>
    <row r="1526" spans="1:2" x14ac:dyDescent="0.25">
      <c r="A1526" t="s">
        <v>8948</v>
      </c>
      <c r="B1526" t="s">
        <v>8949</v>
      </c>
    </row>
    <row r="1527" spans="1:2" x14ac:dyDescent="0.25">
      <c r="A1527" t="s">
        <v>4968</v>
      </c>
      <c r="B1527" t="s">
        <v>8950</v>
      </c>
    </row>
    <row r="1528" spans="1:2" x14ac:dyDescent="0.25">
      <c r="A1528" t="s">
        <v>33</v>
      </c>
      <c r="B1528" t="s">
        <v>8951</v>
      </c>
    </row>
    <row r="1529" spans="1:2" x14ac:dyDescent="0.25">
      <c r="A1529" t="s">
        <v>2691</v>
      </c>
      <c r="B1529" t="s">
        <v>8952</v>
      </c>
    </row>
    <row r="1530" spans="1:2" x14ac:dyDescent="0.25">
      <c r="A1530" t="s">
        <v>10030</v>
      </c>
      <c r="B1530" t="s">
        <v>10031</v>
      </c>
    </row>
    <row r="1531" spans="1:2" x14ac:dyDescent="0.25">
      <c r="A1531" t="s">
        <v>8953</v>
      </c>
      <c r="B1531" t="s">
        <v>8954</v>
      </c>
    </row>
    <row r="1532" spans="1:2" x14ac:dyDescent="0.25">
      <c r="A1532" t="s">
        <v>9401</v>
      </c>
      <c r="B1532" t="s">
        <v>9401</v>
      </c>
    </row>
    <row r="1533" spans="1:2" x14ac:dyDescent="0.25">
      <c r="A1533" t="s">
        <v>11127</v>
      </c>
      <c r="B1533" t="s">
        <v>11128</v>
      </c>
    </row>
    <row r="1534" spans="1:2" x14ac:dyDescent="0.25">
      <c r="A1534" t="s">
        <v>11129</v>
      </c>
      <c r="B1534" t="s">
        <v>11130</v>
      </c>
    </row>
    <row r="1535" spans="1:2" x14ac:dyDescent="0.25">
      <c r="A1535" t="s">
        <v>8955</v>
      </c>
      <c r="B1535" t="s">
        <v>8956</v>
      </c>
    </row>
    <row r="1536" spans="1:2" x14ac:dyDescent="0.25">
      <c r="A1536" t="s">
        <v>9402</v>
      </c>
      <c r="B1536" t="s">
        <v>9403</v>
      </c>
    </row>
    <row r="1537" spans="1:2" x14ac:dyDescent="0.25">
      <c r="A1537" s="3" t="s">
        <v>11727</v>
      </c>
      <c r="B1537" t="s">
        <v>10042</v>
      </c>
    </row>
    <row r="1538" spans="1:2" x14ac:dyDescent="0.25">
      <c r="A1538" t="s">
        <v>8957</v>
      </c>
      <c r="B1538" t="s">
        <v>8958</v>
      </c>
    </row>
    <row r="1539" spans="1:2" x14ac:dyDescent="0.25">
      <c r="A1539" t="s">
        <v>8959</v>
      </c>
      <c r="B1539" t="s">
        <v>8960</v>
      </c>
    </row>
    <row r="1540" spans="1:2" x14ac:dyDescent="0.25">
      <c r="A1540" t="s">
        <v>11131</v>
      </c>
      <c r="B1540" t="s">
        <v>11131</v>
      </c>
    </row>
    <row r="1541" spans="1:2" x14ac:dyDescent="0.25">
      <c r="A1541" t="s">
        <v>11132</v>
      </c>
      <c r="B1541" t="s">
        <v>11133</v>
      </c>
    </row>
    <row r="1542" spans="1:2" x14ac:dyDescent="0.25">
      <c r="A1542" t="s">
        <v>8961</v>
      </c>
      <c r="B1542" t="s">
        <v>8962</v>
      </c>
    </row>
    <row r="1543" spans="1:2" x14ac:dyDescent="0.25">
      <c r="A1543" t="s">
        <v>10032</v>
      </c>
      <c r="B1543" t="s">
        <v>10032</v>
      </c>
    </row>
    <row r="1544" spans="1:2" x14ac:dyDescent="0.25">
      <c r="A1544" t="s">
        <v>11134</v>
      </c>
      <c r="B1544" t="s">
        <v>11135</v>
      </c>
    </row>
    <row r="1545" spans="1:2" x14ac:dyDescent="0.25">
      <c r="A1545" t="s">
        <v>10294</v>
      </c>
      <c r="B1545" t="s">
        <v>10293</v>
      </c>
    </row>
    <row r="1546" spans="1:2" x14ac:dyDescent="0.25">
      <c r="A1546" t="s">
        <v>11136</v>
      </c>
      <c r="B1546" t="s">
        <v>11137</v>
      </c>
    </row>
    <row r="1547" spans="1:2" x14ac:dyDescent="0.25">
      <c r="A1547" t="s">
        <v>11138</v>
      </c>
      <c r="B1547" t="s">
        <v>11138</v>
      </c>
    </row>
    <row r="1548" spans="1:2" x14ac:dyDescent="0.25">
      <c r="A1548" t="s">
        <v>7471</v>
      </c>
      <c r="B1548" t="s">
        <v>10033</v>
      </c>
    </row>
    <row r="1549" spans="1:2" x14ac:dyDescent="0.25">
      <c r="A1549" t="s">
        <v>11139</v>
      </c>
      <c r="B1549" t="s">
        <v>11140</v>
      </c>
    </row>
    <row r="1550" spans="1:2" x14ac:dyDescent="0.25">
      <c r="A1550" t="s">
        <v>11141</v>
      </c>
      <c r="B1550" t="s">
        <v>11142</v>
      </c>
    </row>
    <row r="1551" spans="1:2" x14ac:dyDescent="0.25">
      <c r="A1551" t="s">
        <v>7192</v>
      </c>
      <c r="B1551" t="s">
        <v>10034</v>
      </c>
    </row>
    <row r="1552" spans="1:2" x14ac:dyDescent="0.25">
      <c r="A1552" t="s">
        <v>5624</v>
      </c>
      <c r="B1552" t="s">
        <v>10035</v>
      </c>
    </row>
    <row r="1553" spans="1:2" x14ac:dyDescent="0.25">
      <c r="A1553" t="s">
        <v>8963</v>
      </c>
      <c r="B1553" t="s">
        <v>8964</v>
      </c>
    </row>
    <row r="1554" spans="1:2" x14ac:dyDescent="0.25">
      <c r="A1554" t="s">
        <v>8965</v>
      </c>
      <c r="B1554" t="s">
        <v>8965</v>
      </c>
    </row>
    <row r="1555" spans="1:2" x14ac:dyDescent="0.25">
      <c r="A1555" t="s">
        <v>10036</v>
      </c>
      <c r="B1555" t="s">
        <v>8408</v>
      </c>
    </row>
    <row r="1556" spans="1:2" x14ac:dyDescent="0.25">
      <c r="A1556" t="s">
        <v>10037</v>
      </c>
      <c r="B1556" t="s">
        <v>10038</v>
      </c>
    </row>
    <row r="1557" spans="1:2" x14ac:dyDescent="0.25">
      <c r="A1557" t="s">
        <v>229</v>
      </c>
      <c r="B1557" t="s">
        <v>10039</v>
      </c>
    </row>
    <row r="1558" spans="1:2" x14ac:dyDescent="0.25">
      <c r="A1558" t="s">
        <v>8966</v>
      </c>
      <c r="B1558" t="s">
        <v>8967</v>
      </c>
    </row>
    <row r="1559" spans="1:2" x14ac:dyDescent="0.25">
      <c r="A1559" t="s">
        <v>9404</v>
      </c>
      <c r="B1559" t="s">
        <v>8582</v>
      </c>
    </row>
    <row r="1560" spans="1:2" x14ac:dyDescent="0.25">
      <c r="A1560" t="s">
        <v>11143</v>
      </c>
      <c r="B1560" t="s">
        <v>11144</v>
      </c>
    </row>
    <row r="1561" spans="1:2" x14ac:dyDescent="0.25">
      <c r="A1561" t="s">
        <v>8862</v>
      </c>
      <c r="B1561" t="s">
        <v>8863</v>
      </c>
    </row>
    <row r="1562" spans="1:2" x14ac:dyDescent="0.25">
      <c r="A1562" t="s">
        <v>11145</v>
      </c>
      <c r="B1562" t="s">
        <v>11146</v>
      </c>
    </row>
    <row r="1563" spans="1:2" x14ac:dyDescent="0.25">
      <c r="A1563" t="s">
        <v>8864</v>
      </c>
      <c r="B1563" t="s">
        <v>10040</v>
      </c>
    </row>
    <row r="1564" spans="1:2" x14ac:dyDescent="0.25">
      <c r="A1564" t="s">
        <v>11147</v>
      </c>
      <c r="B1564" t="s">
        <v>11147</v>
      </c>
    </row>
    <row r="1565" spans="1:2" x14ac:dyDescent="0.25">
      <c r="A1565" t="s">
        <v>11148</v>
      </c>
      <c r="B1565" t="s">
        <v>11148</v>
      </c>
    </row>
    <row r="1566" spans="1:2" x14ac:dyDescent="0.25">
      <c r="A1566" t="s">
        <v>10285</v>
      </c>
      <c r="B1566" t="s">
        <v>8435</v>
      </c>
    </row>
    <row r="1567" spans="1:2" x14ac:dyDescent="0.25">
      <c r="A1567" t="s">
        <v>11149</v>
      </c>
      <c r="B1567" t="s">
        <v>11150</v>
      </c>
    </row>
    <row r="1568" spans="1:2" x14ac:dyDescent="0.25">
      <c r="A1568" t="s">
        <v>1813</v>
      </c>
      <c r="B1568" t="s">
        <v>8865</v>
      </c>
    </row>
    <row r="1569" spans="1:2" x14ac:dyDescent="0.25">
      <c r="A1569" t="s">
        <v>4</v>
      </c>
      <c r="B1569" t="s">
        <v>10041</v>
      </c>
    </row>
    <row r="1570" spans="1:2" x14ac:dyDescent="0.25">
      <c r="A1570" t="s">
        <v>11151</v>
      </c>
      <c r="B1570" t="s">
        <v>11152</v>
      </c>
    </row>
    <row r="1571" spans="1:2" x14ac:dyDescent="0.25">
      <c r="A1571" t="s">
        <v>10043</v>
      </c>
      <c r="B1571" t="s">
        <v>10044</v>
      </c>
    </row>
    <row r="1572" spans="1:2" x14ac:dyDescent="0.25">
      <c r="A1572" t="s">
        <v>10045</v>
      </c>
      <c r="B1572" t="s">
        <v>10046</v>
      </c>
    </row>
    <row r="1573" spans="1:2" x14ac:dyDescent="0.25">
      <c r="A1573" t="s">
        <v>11153</v>
      </c>
      <c r="B1573" t="s">
        <v>11153</v>
      </c>
    </row>
    <row r="1574" spans="1:2" x14ac:dyDescent="0.25">
      <c r="A1574" t="s">
        <v>10047</v>
      </c>
      <c r="B1574" t="s">
        <v>10048</v>
      </c>
    </row>
    <row r="1575" spans="1:2" x14ac:dyDescent="0.25">
      <c r="A1575" t="s">
        <v>10049</v>
      </c>
      <c r="B1575" t="s">
        <v>10050</v>
      </c>
    </row>
    <row r="1576" spans="1:2" x14ac:dyDescent="0.25">
      <c r="A1576" t="s">
        <v>10051</v>
      </c>
      <c r="B1576" t="s">
        <v>8517</v>
      </c>
    </row>
    <row r="1577" spans="1:2" x14ac:dyDescent="0.25">
      <c r="A1577" t="s">
        <v>10052</v>
      </c>
      <c r="B1577" t="s">
        <v>10053</v>
      </c>
    </row>
    <row r="1578" spans="1:2" x14ac:dyDescent="0.25">
      <c r="A1578" t="s">
        <v>11154</v>
      </c>
      <c r="B1578" t="s">
        <v>11155</v>
      </c>
    </row>
    <row r="1579" spans="1:2" x14ac:dyDescent="0.25">
      <c r="A1579" t="s">
        <v>8968</v>
      </c>
      <c r="B1579" t="s">
        <v>8969</v>
      </c>
    </row>
    <row r="1580" spans="1:2" x14ac:dyDescent="0.25">
      <c r="A1580" t="s">
        <v>11156</v>
      </c>
      <c r="B1580" t="s">
        <v>11156</v>
      </c>
    </row>
    <row r="1581" spans="1:2" x14ac:dyDescent="0.25">
      <c r="A1581" t="s">
        <v>11157</v>
      </c>
      <c r="B1581" t="s">
        <v>11157</v>
      </c>
    </row>
    <row r="1582" spans="1:2" x14ac:dyDescent="0.25">
      <c r="A1582" t="s">
        <v>8970</v>
      </c>
      <c r="B1582" t="s">
        <v>8971</v>
      </c>
    </row>
    <row r="1583" spans="1:2" x14ac:dyDescent="0.25">
      <c r="A1583" t="s">
        <v>8972</v>
      </c>
      <c r="B1583" t="s">
        <v>8973</v>
      </c>
    </row>
    <row r="1584" spans="1:2" x14ac:dyDescent="0.25">
      <c r="A1584" t="s">
        <v>162</v>
      </c>
      <c r="B1584" t="s">
        <v>8974</v>
      </c>
    </row>
    <row r="1585" spans="1:2" x14ac:dyDescent="0.25">
      <c r="A1585" t="s">
        <v>11158</v>
      </c>
      <c r="B1585" t="s">
        <v>8390</v>
      </c>
    </row>
    <row r="1586" spans="1:2" x14ac:dyDescent="0.25">
      <c r="A1586" t="s">
        <v>9405</v>
      </c>
      <c r="B1586" t="s">
        <v>9406</v>
      </c>
    </row>
    <row r="1587" spans="1:2" x14ac:dyDescent="0.25">
      <c r="A1587" t="s">
        <v>11159</v>
      </c>
      <c r="B1587" t="s">
        <v>11159</v>
      </c>
    </row>
    <row r="1588" spans="1:2" x14ac:dyDescent="0.25">
      <c r="A1588" t="s">
        <v>8975</v>
      </c>
      <c r="B1588" t="s">
        <v>8976</v>
      </c>
    </row>
    <row r="1589" spans="1:2" x14ac:dyDescent="0.25">
      <c r="A1589" t="s">
        <v>5527</v>
      </c>
      <c r="B1589" t="s">
        <v>8977</v>
      </c>
    </row>
    <row r="1590" spans="1:2" x14ac:dyDescent="0.25">
      <c r="A1590" t="s">
        <v>11160</v>
      </c>
      <c r="B1590" t="s">
        <v>11160</v>
      </c>
    </row>
    <row r="1591" spans="1:2" x14ac:dyDescent="0.25">
      <c r="A1591" t="s">
        <v>8978</v>
      </c>
      <c r="B1591" t="s">
        <v>8979</v>
      </c>
    </row>
    <row r="1592" spans="1:2" x14ac:dyDescent="0.25">
      <c r="A1592" t="s">
        <v>11161</v>
      </c>
      <c r="B1592" t="s">
        <v>8497</v>
      </c>
    </row>
    <row r="1593" spans="1:2" x14ac:dyDescent="0.25">
      <c r="A1593" t="s">
        <v>11162</v>
      </c>
      <c r="B1593" t="s">
        <v>11162</v>
      </c>
    </row>
    <row r="1594" spans="1:2" x14ac:dyDescent="0.25">
      <c r="A1594" t="s">
        <v>11163</v>
      </c>
      <c r="B1594" t="s">
        <v>11164</v>
      </c>
    </row>
    <row r="1595" spans="1:2" x14ac:dyDescent="0.25">
      <c r="A1595" t="s">
        <v>11165</v>
      </c>
      <c r="B1595" t="s">
        <v>11166</v>
      </c>
    </row>
    <row r="1596" spans="1:2" x14ac:dyDescent="0.25">
      <c r="A1596" t="s">
        <v>11167</v>
      </c>
      <c r="B1596" t="s">
        <v>11167</v>
      </c>
    </row>
    <row r="1597" spans="1:2" x14ac:dyDescent="0.25">
      <c r="A1597" t="s">
        <v>8980</v>
      </c>
      <c r="B1597" t="s">
        <v>8981</v>
      </c>
    </row>
    <row r="1598" spans="1:2" x14ac:dyDescent="0.25">
      <c r="A1598" t="s">
        <v>11168</v>
      </c>
      <c r="B1598" t="s">
        <v>11168</v>
      </c>
    </row>
    <row r="1599" spans="1:2" x14ac:dyDescent="0.25">
      <c r="A1599" t="s">
        <v>11169</v>
      </c>
      <c r="B1599" t="s">
        <v>8364</v>
      </c>
    </row>
    <row r="1600" spans="1:2" x14ac:dyDescent="0.25">
      <c r="A1600" t="s">
        <v>11170</v>
      </c>
      <c r="B1600" t="s">
        <v>11170</v>
      </c>
    </row>
    <row r="1601" spans="1:2" x14ac:dyDescent="0.25">
      <c r="A1601" t="s">
        <v>8982</v>
      </c>
      <c r="B1601" t="s">
        <v>8983</v>
      </c>
    </row>
    <row r="1602" spans="1:2" x14ac:dyDescent="0.25">
      <c r="A1602" t="s">
        <v>11171</v>
      </c>
      <c r="B1602" t="s">
        <v>11172</v>
      </c>
    </row>
    <row r="1603" spans="1:2" x14ac:dyDescent="0.25">
      <c r="A1603" t="s">
        <v>11710</v>
      </c>
      <c r="B1603" t="s">
        <v>11710</v>
      </c>
    </row>
    <row r="1604" spans="1:2" x14ac:dyDescent="0.25">
      <c r="A1604" t="s">
        <v>11173</v>
      </c>
      <c r="B1604" t="s">
        <v>11174</v>
      </c>
    </row>
    <row r="1605" spans="1:2" x14ac:dyDescent="0.25">
      <c r="A1605" t="s">
        <v>10054</v>
      </c>
      <c r="B1605" t="s">
        <v>10055</v>
      </c>
    </row>
    <row r="1606" spans="1:2" x14ac:dyDescent="0.25">
      <c r="A1606" t="s">
        <v>10056</v>
      </c>
      <c r="B1606" t="s">
        <v>10057</v>
      </c>
    </row>
    <row r="1607" spans="1:2" x14ac:dyDescent="0.25">
      <c r="A1607" t="s">
        <v>11175</v>
      </c>
      <c r="B1607" t="s">
        <v>11175</v>
      </c>
    </row>
    <row r="1608" spans="1:2" x14ac:dyDescent="0.25">
      <c r="A1608" t="s">
        <v>10058</v>
      </c>
      <c r="B1608" t="s">
        <v>10059</v>
      </c>
    </row>
    <row r="1609" spans="1:2" x14ac:dyDescent="0.25">
      <c r="A1609" t="s">
        <v>11176</v>
      </c>
      <c r="B1609" t="s">
        <v>11177</v>
      </c>
    </row>
    <row r="1610" spans="1:2" x14ac:dyDescent="0.25">
      <c r="A1610" t="s">
        <v>8984</v>
      </c>
      <c r="B1610" t="s">
        <v>8985</v>
      </c>
    </row>
    <row r="1611" spans="1:2" x14ac:dyDescent="0.25">
      <c r="A1611" t="s">
        <v>10060</v>
      </c>
      <c r="B1611" t="s">
        <v>10061</v>
      </c>
    </row>
    <row r="1612" spans="1:2" x14ac:dyDescent="0.25">
      <c r="A1612" s="3" t="s">
        <v>10286</v>
      </c>
      <c r="B1612" t="s">
        <v>8768</v>
      </c>
    </row>
    <row r="1613" spans="1:2" x14ac:dyDescent="0.25">
      <c r="A1613" t="s">
        <v>10062</v>
      </c>
      <c r="B1613" t="s">
        <v>10063</v>
      </c>
    </row>
    <row r="1614" spans="1:2" x14ac:dyDescent="0.25">
      <c r="A1614" t="s">
        <v>8986</v>
      </c>
      <c r="B1614" t="s">
        <v>8987</v>
      </c>
    </row>
    <row r="1615" spans="1:2" x14ac:dyDescent="0.25">
      <c r="A1615" t="s">
        <v>8988</v>
      </c>
      <c r="B1615" t="s">
        <v>8989</v>
      </c>
    </row>
    <row r="1616" spans="1:2" x14ac:dyDescent="0.25">
      <c r="A1616" t="s">
        <v>10064</v>
      </c>
      <c r="B1616" t="s">
        <v>10064</v>
      </c>
    </row>
    <row r="1617" spans="1:2" x14ac:dyDescent="0.25">
      <c r="A1617" t="s">
        <v>11178</v>
      </c>
      <c r="B1617" t="s">
        <v>11178</v>
      </c>
    </row>
    <row r="1618" spans="1:2" x14ac:dyDescent="0.25">
      <c r="A1618" t="s">
        <v>11179</v>
      </c>
      <c r="B1618" t="s">
        <v>11179</v>
      </c>
    </row>
    <row r="1619" spans="1:2" x14ac:dyDescent="0.25">
      <c r="A1619" s="3" t="s">
        <v>11711</v>
      </c>
      <c r="B1619" t="s">
        <v>10065</v>
      </c>
    </row>
    <row r="1620" spans="1:2" x14ac:dyDescent="0.25">
      <c r="A1620" t="s">
        <v>11180</v>
      </c>
      <c r="B1620" t="s">
        <v>11180</v>
      </c>
    </row>
    <row r="1621" spans="1:2" x14ac:dyDescent="0.25">
      <c r="A1621" t="s">
        <v>10066</v>
      </c>
      <c r="B1621" t="s">
        <v>10067</v>
      </c>
    </row>
    <row r="1622" spans="1:2" x14ac:dyDescent="0.25">
      <c r="A1622" t="s">
        <v>10068</v>
      </c>
      <c r="B1622" t="s">
        <v>10069</v>
      </c>
    </row>
    <row r="1623" spans="1:2" x14ac:dyDescent="0.25">
      <c r="A1623" t="s">
        <v>10070</v>
      </c>
      <c r="B1623" t="s">
        <v>10071</v>
      </c>
    </row>
    <row r="1624" spans="1:2" x14ac:dyDescent="0.25">
      <c r="A1624" t="s">
        <v>10072</v>
      </c>
      <c r="B1624" t="s">
        <v>10072</v>
      </c>
    </row>
    <row r="1625" spans="1:2" x14ac:dyDescent="0.25">
      <c r="A1625" t="s">
        <v>11181</v>
      </c>
      <c r="B1625" t="s">
        <v>11182</v>
      </c>
    </row>
    <row r="1626" spans="1:2" x14ac:dyDescent="0.25">
      <c r="A1626" t="s">
        <v>11183</v>
      </c>
      <c r="B1626" t="s">
        <v>11183</v>
      </c>
    </row>
    <row r="1627" spans="1:2" x14ac:dyDescent="0.25">
      <c r="A1627" t="s">
        <v>11184</v>
      </c>
      <c r="B1627" t="s">
        <v>11185</v>
      </c>
    </row>
    <row r="1628" spans="1:2" x14ac:dyDescent="0.25">
      <c r="A1628" t="s">
        <v>11186</v>
      </c>
      <c r="B1628" t="s">
        <v>8387</v>
      </c>
    </row>
    <row r="1629" spans="1:2" x14ac:dyDescent="0.25">
      <c r="A1629" t="s">
        <v>11187</v>
      </c>
      <c r="B1629" t="s">
        <v>8376</v>
      </c>
    </row>
    <row r="1630" spans="1:2" x14ac:dyDescent="0.25">
      <c r="A1630" t="s">
        <v>11188</v>
      </c>
      <c r="B1630" t="s">
        <v>11188</v>
      </c>
    </row>
    <row r="1631" spans="1:2" x14ac:dyDescent="0.25">
      <c r="A1631" t="s">
        <v>11189</v>
      </c>
      <c r="B1631" t="s">
        <v>11190</v>
      </c>
    </row>
    <row r="1632" spans="1:2" x14ac:dyDescent="0.25">
      <c r="A1632" t="s">
        <v>11191</v>
      </c>
      <c r="B1632" t="s">
        <v>11192</v>
      </c>
    </row>
    <row r="1633" spans="1:2" x14ac:dyDescent="0.25">
      <c r="A1633" t="s">
        <v>11193</v>
      </c>
      <c r="B1633" t="s">
        <v>8418</v>
      </c>
    </row>
    <row r="1634" spans="1:2" x14ac:dyDescent="0.25">
      <c r="A1634" t="s">
        <v>11194</v>
      </c>
      <c r="B1634" t="s">
        <v>11195</v>
      </c>
    </row>
    <row r="1635" spans="1:2" x14ac:dyDescent="0.25">
      <c r="A1635" t="s">
        <v>11196</v>
      </c>
      <c r="B1635" t="s">
        <v>11197</v>
      </c>
    </row>
    <row r="1636" spans="1:2" x14ac:dyDescent="0.25">
      <c r="A1636" t="s">
        <v>11198</v>
      </c>
      <c r="B1636" t="s">
        <v>11198</v>
      </c>
    </row>
    <row r="1637" spans="1:2" x14ac:dyDescent="0.25">
      <c r="A1637" t="s">
        <v>11199</v>
      </c>
      <c r="B1637" t="s">
        <v>11199</v>
      </c>
    </row>
    <row r="1638" spans="1:2" x14ac:dyDescent="0.25">
      <c r="A1638" t="s">
        <v>11200</v>
      </c>
      <c r="B1638" t="s">
        <v>11201</v>
      </c>
    </row>
    <row r="1639" spans="1:2" x14ac:dyDescent="0.25">
      <c r="A1639" t="s">
        <v>11202</v>
      </c>
      <c r="B1639" t="s">
        <v>11203</v>
      </c>
    </row>
    <row r="1640" spans="1:2" x14ac:dyDescent="0.25">
      <c r="A1640" t="s">
        <v>11204</v>
      </c>
      <c r="B1640" t="s">
        <v>11205</v>
      </c>
    </row>
    <row r="1641" spans="1:2" x14ac:dyDescent="0.25">
      <c r="A1641" t="s">
        <v>11206</v>
      </c>
      <c r="B1641" t="s">
        <v>8396</v>
      </c>
    </row>
    <row r="1642" spans="1:2" x14ac:dyDescent="0.25">
      <c r="A1642" t="s">
        <v>8990</v>
      </c>
      <c r="B1642" t="s">
        <v>8991</v>
      </c>
    </row>
    <row r="1643" spans="1:2" x14ac:dyDescent="0.25">
      <c r="A1643" t="s">
        <v>8992</v>
      </c>
      <c r="B1643" t="s">
        <v>8993</v>
      </c>
    </row>
    <row r="1644" spans="1:2" x14ac:dyDescent="0.25">
      <c r="A1644" t="s">
        <v>8994</v>
      </c>
      <c r="B1644" t="s">
        <v>8995</v>
      </c>
    </row>
    <row r="1645" spans="1:2" x14ac:dyDescent="0.25">
      <c r="A1645" t="s">
        <v>11207</v>
      </c>
      <c r="B1645" t="s">
        <v>11208</v>
      </c>
    </row>
    <row r="1646" spans="1:2" x14ac:dyDescent="0.25">
      <c r="A1646" t="s">
        <v>11209</v>
      </c>
      <c r="B1646" t="s">
        <v>11210</v>
      </c>
    </row>
    <row r="1647" spans="1:2" x14ac:dyDescent="0.25">
      <c r="A1647" t="s">
        <v>11211</v>
      </c>
      <c r="B1647" t="s">
        <v>11212</v>
      </c>
    </row>
    <row r="1648" spans="1:2" x14ac:dyDescent="0.25">
      <c r="A1648" t="s">
        <v>11213</v>
      </c>
      <c r="B1648" t="s">
        <v>11214</v>
      </c>
    </row>
    <row r="1649" spans="1:2" x14ac:dyDescent="0.25">
      <c r="A1649" t="s">
        <v>11215</v>
      </c>
      <c r="B1649" t="s">
        <v>8453</v>
      </c>
    </row>
    <row r="1650" spans="1:2" x14ac:dyDescent="0.25">
      <c r="A1650" t="s">
        <v>8996</v>
      </c>
      <c r="B1650" t="s">
        <v>8507</v>
      </c>
    </row>
    <row r="1651" spans="1:2" x14ac:dyDescent="0.25">
      <c r="A1651" t="s">
        <v>11216</v>
      </c>
      <c r="B1651" t="s">
        <v>11216</v>
      </c>
    </row>
    <row r="1652" spans="1:2" x14ac:dyDescent="0.25">
      <c r="A1652" t="s">
        <v>11217</v>
      </c>
      <c r="B1652" t="s">
        <v>11218</v>
      </c>
    </row>
    <row r="1653" spans="1:2" x14ac:dyDescent="0.25">
      <c r="A1653" t="s">
        <v>11219</v>
      </c>
      <c r="B1653" t="s">
        <v>11220</v>
      </c>
    </row>
    <row r="1654" spans="1:2" x14ac:dyDescent="0.25">
      <c r="A1654" t="s">
        <v>11221</v>
      </c>
      <c r="B1654" t="s">
        <v>11221</v>
      </c>
    </row>
    <row r="1655" spans="1:2" x14ac:dyDescent="0.25">
      <c r="A1655" t="s">
        <v>11222</v>
      </c>
      <c r="B1655" t="s">
        <v>11223</v>
      </c>
    </row>
    <row r="1656" spans="1:2" x14ac:dyDescent="0.25">
      <c r="A1656" t="s">
        <v>11224</v>
      </c>
      <c r="B1656" t="s">
        <v>11224</v>
      </c>
    </row>
    <row r="1657" spans="1:2" x14ac:dyDescent="0.25">
      <c r="A1657" t="s">
        <v>11225</v>
      </c>
      <c r="B1657" t="s">
        <v>11226</v>
      </c>
    </row>
    <row r="1658" spans="1:2" x14ac:dyDescent="0.25">
      <c r="A1658" t="s">
        <v>8997</v>
      </c>
      <c r="B1658" t="s">
        <v>8998</v>
      </c>
    </row>
    <row r="1659" spans="1:2" x14ac:dyDescent="0.25">
      <c r="A1659" t="s">
        <v>9407</v>
      </c>
      <c r="B1659" t="s">
        <v>8447</v>
      </c>
    </row>
    <row r="1660" spans="1:2" x14ac:dyDescent="0.25">
      <c r="A1660" t="s">
        <v>11227</v>
      </c>
      <c r="B1660" t="s">
        <v>11228</v>
      </c>
    </row>
    <row r="1661" spans="1:2" x14ac:dyDescent="0.25">
      <c r="A1661" t="s">
        <v>8999</v>
      </c>
      <c r="B1661" t="s">
        <v>9000</v>
      </c>
    </row>
    <row r="1662" spans="1:2" x14ac:dyDescent="0.25">
      <c r="A1662" t="s">
        <v>11229</v>
      </c>
      <c r="B1662" t="s">
        <v>11230</v>
      </c>
    </row>
    <row r="1663" spans="1:2" x14ac:dyDescent="0.25">
      <c r="A1663" t="s">
        <v>11231</v>
      </c>
      <c r="B1663" t="s">
        <v>11232</v>
      </c>
    </row>
    <row r="1664" spans="1:2" x14ac:dyDescent="0.25">
      <c r="A1664" t="s">
        <v>11233</v>
      </c>
      <c r="B1664" t="s">
        <v>11234</v>
      </c>
    </row>
    <row r="1665" spans="1:2" x14ac:dyDescent="0.25">
      <c r="A1665" t="s">
        <v>11235</v>
      </c>
      <c r="B1665" t="s">
        <v>11236</v>
      </c>
    </row>
    <row r="1666" spans="1:2" x14ac:dyDescent="0.25">
      <c r="A1666" t="s">
        <v>11237</v>
      </c>
      <c r="B1666" t="s">
        <v>11234</v>
      </c>
    </row>
    <row r="1667" spans="1:2" x14ac:dyDescent="0.25">
      <c r="A1667" t="s">
        <v>11238</v>
      </c>
      <c r="B1667" t="s">
        <v>11239</v>
      </c>
    </row>
    <row r="1668" spans="1:2" x14ac:dyDescent="0.25">
      <c r="A1668" t="s">
        <v>9001</v>
      </c>
      <c r="B1668" t="s">
        <v>9002</v>
      </c>
    </row>
    <row r="1669" spans="1:2" x14ac:dyDescent="0.25">
      <c r="A1669" t="s">
        <v>11240</v>
      </c>
      <c r="B1669" t="s">
        <v>11241</v>
      </c>
    </row>
    <row r="1670" spans="1:2" x14ac:dyDescent="0.25">
      <c r="A1670" t="s">
        <v>9408</v>
      </c>
      <c r="B1670" t="s">
        <v>9409</v>
      </c>
    </row>
    <row r="1671" spans="1:2" x14ac:dyDescent="0.25">
      <c r="A1671" t="s">
        <v>11242</v>
      </c>
      <c r="B1671" t="s">
        <v>11242</v>
      </c>
    </row>
    <row r="1672" spans="1:2" x14ac:dyDescent="0.25">
      <c r="A1672" t="s">
        <v>11243</v>
      </c>
      <c r="B1672" t="s">
        <v>11243</v>
      </c>
    </row>
    <row r="1673" spans="1:2" x14ac:dyDescent="0.25">
      <c r="A1673" t="s">
        <v>11244</v>
      </c>
      <c r="B1673" t="s">
        <v>11245</v>
      </c>
    </row>
    <row r="1674" spans="1:2" x14ac:dyDescent="0.25">
      <c r="A1674" t="s">
        <v>11246</v>
      </c>
      <c r="B1674" t="s">
        <v>11246</v>
      </c>
    </row>
    <row r="1675" spans="1:2" x14ac:dyDescent="0.25">
      <c r="A1675" t="s">
        <v>11247</v>
      </c>
      <c r="B1675" t="s">
        <v>11248</v>
      </c>
    </row>
    <row r="1676" spans="1:2" x14ac:dyDescent="0.25">
      <c r="A1676" t="s">
        <v>8</v>
      </c>
      <c r="B1676" t="s">
        <v>9003</v>
      </c>
    </row>
    <row r="1677" spans="1:2" x14ac:dyDescent="0.25">
      <c r="A1677" t="s">
        <v>55</v>
      </c>
      <c r="B1677" t="s">
        <v>9004</v>
      </c>
    </row>
    <row r="1678" spans="1:2" x14ac:dyDescent="0.25">
      <c r="A1678" t="s">
        <v>9005</v>
      </c>
      <c r="B1678" t="s">
        <v>9006</v>
      </c>
    </row>
    <row r="1679" spans="1:2" x14ac:dyDescent="0.25">
      <c r="A1679" t="s">
        <v>9007</v>
      </c>
      <c r="B1679" t="s">
        <v>9008</v>
      </c>
    </row>
    <row r="1680" spans="1:2" x14ac:dyDescent="0.25">
      <c r="A1680" t="s">
        <v>11249</v>
      </c>
      <c r="B1680" t="s">
        <v>8367</v>
      </c>
    </row>
    <row r="1681" spans="1:2" x14ac:dyDescent="0.25">
      <c r="A1681" t="s">
        <v>11250</v>
      </c>
      <c r="B1681" t="s">
        <v>11251</v>
      </c>
    </row>
    <row r="1682" spans="1:2" x14ac:dyDescent="0.25">
      <c r="A1682" t="s">
        <v>11252</v>
      </c>
      <c r="B1682" t="s">
        <v>11253</v>
      </c>
    </row>
    <row r="1683" spans="1:2" x14ac:dyDescent="0.25">
      <c r="A1683" t="s">
        <v>11254</v>
      </c>
      <c r="B1683" t="s">
        <v>11255</v>
      </c>
    </row>
    <row r="1684" spans="1:2" x14ac:dyDescent="0.25">
      <c r="A1684" t="s">
        <v>9009</v>
      </c>
      <c r="B1684" t="s">
        <v>8616</v>
      </c>
    </row>
    <row r="1685" spans="1:2" x14ac:dyDescent="0.25">
      <c r="A1685" t="s">
        <v>11256</v>
      </c>
      <c r="B1685" t="s">
        <v>11256</v>
      </c>
    </row>
    <row r="1686" spans="1:2" x14ac:dyDescent="0.25">
      <c r="A1686" t="s">
        <v>9410</v>
      </c>
      <c r="B1686" t="s">
        <v>9411</v>
      </c>
    </row>
    <row r="1687" spans="1:2" x14ac:dyDescent="0.25">
      <c r="A1687" t="s">
        <v>11257</v>
      </c>
      <c r="B1687" t="s">
        <v>11258</v>
      </c>
    </row>
    <row r="1688" spans="1:2" x14ac:dyDescent="0.25">
      <c r="A1688" t="s">
        <v>11259</v>
      </c>
      <c r="B1688" t="s">
        <v>11260</v>
      </c>
    </row>
    <row r="1689" spans="1:2" x14ac:dyDescent="0.25">
      <c r="A1689" t="s">
        <v>9010</v>
      </c>
      <c r="B1689" t="s">
        <v>9011</v>
      </c>
    </row>
    <row r="1690" spans="1:2" x14ac:dyDescent="0.25">
      <c r="A1690" t="s">
        <v>9012</v>
      </c>
      <c r="B1690" t="s">
        <v>8547</v>
      </c>
    </row>
    <row r="1691" spans="1:2" x14ac:dyDescent="0.25">
      <c r="A1691" t="s">
        <v>9013</v>
      </c>
      <c r="B1691" t="s">
        <v>9014</v>
      </c>
    </row>
    <row r="1692" spans="1:2" x14ac:dyDescent="0.25">
      <c r="A1692" t="s">
        <v>11261</v>
      </c>
      <c r="B1692" t="s">
        <v>11262</v>
      </c>
    </row>
    <row r="1693" spans="1:2" x14ac:dyDescent="0.25">
      <c r="A1693" t="s">
        <v>9015</v>
      </c>
      <c r="B1693" t="s">
        <v>9016</v>
      </c>
    </row>
    <row r="1694" spans="1:2" x14ac:dyDescent="0.25">
      <c r="A1694" t="s">
        <v>11263</v>
      </c>
      <c r="B1694" t="s">
        <v>11263</v>
      </c>
    </row>
    <row r="1695" spans="1:2" x14ac:dyDescent="0.25">
      <c r="A1695" t="s">
        <v>11264</v>
      </c>
      <c r="B1695" t="s">
        <v>11264</v>
      </c>
    </row>
    <row r="1696" spans="1:2" x14ac:dyDescent="0.25">
      <c r="A1696" t="s">
        <v>11265</v>
      </c>
      <c r="B1696" t="s">
        <v>8665</v>
      </c>
    </row>
    <row r="1697" spans="1:2" x14ac:dyDescent="0.25">
      <c r="A1697" t="s">
        <v>9017</v>
      </c>
      <c r="B1697" t="s">
        <v>9018</v>
      </c>
    </row>
    <row r="1698" spans="1:2" x14ac:dyDescent="0.25">
      <c r="A1698" t="s">
        <v>11266</v>
      </c>
      <c r="B1698" t="s">
        <v>8514</v>
      </c>
    </row>
    <row r="1699" spans="1:2" x14ac:dyDescent="0.25">
      <c r="A1699" t="s">
        <v>11267</v>
      </c>
      <c r="B1699" t="s">
        <v>11267</v>
      </c>
    </row>
    <row r="1700" spans="1:2" x14ac:dyDescent="0.25">
      <c r="A1700" t="s">
        <v>11268</v>
      </c>
      <c r="B1700" t="s">
        <v>8585</v>
      </c>
    </row>
    <row r="1701" spans="1:2" x14ac:dyDescent="0.25">
      <c r="A1701" t="s">
        <v>9019</v>
      </c>
      <c r="B1701" t="s">
        <v>9020</v>
      </c>
    </row>
    <row r="1702" spans="1:2" x14ac:dyDescent="0.25">
      <c r="A1702" t="s">
        <v>11269</v>
      </c>
      <c r="B1702" t="s">
        <v>11269</v>
      </c>
    </row>
    <row r="1703" spans="1:2" x14ac:dyDescent="0.25">
      <c r="A1703" t="s">
        <v>11270</v>
      </c>
      <c r="B1703" t="s">
        <v>11271</v>
      </c>
    </row>
    <row r="1704" spans="1:2" x14ac:dyDescent="0.25">
      <c r="A1704" t="s">
        <v>11272</v>
      </c>
      <c r="B1704" t="s">
        <v>8444</v>
      </c>
    </row>
    <row r="1705" spans="1:2" x14ac:dyDescent="0.25">
      <c r="A1705" t="s">
        <v>190</v>
      </c>
      <c r="B1705" t="s">
        <v>9021</v>
      </c>
    </row>
    <row r="1706" spans="1:2" x14ac:dyDescent="0.25">
      <c r="A1706" t="s">
        <v>11273</v>
      </c>
      <c r="B1706" t="s">
        <v>11273</v>
      </c>
    </row>
    <row r="1707" spans="1:2" x14ac:dyDescent="0.25">
      <c r="A1707" t="s">
        <v>9412</v>
      </c>
      <c r="B1707" t="s">
        <v>9413</v>
      </c>
    </row>
    <row r="1708" spans="1:2" x14ac:dyDescent="0.25">
      <c r="A1708" t="s">
        <v>11274</v>
      </c>
      <c r="B1708" t="s">
        <v>11275</v>
      </c>
    </row>
    <row r="1709" spans="1:2" x14ac:dyDescent="0.25">
      <c r="A1709" t="s">
        <v>11276</v>
      </c>
      <c r="B1709" t="s">
        <v>11276</v>
      </c>
    </row>
    <row r="1710" spans="1:2" x14ac:dyDescent="0.25">
      <c r="A1710" t="s">
        <v>11277</v>
      </c>
      <c r="B1710" t="s">
        <v>11278</v>
      </c>
    </row>
    <row r="1711" spans="1:2" x14ac:dyDescent="0.25">
      <c r="A1711" t="s">
        <v>9414</v>
      </c>
      <c r="B1711" t="s">
        <v>9415</v>
      </c>
    </row>
    <row r="1712" spans="1:2" x14ac:dyDescent="0.25">
      <c r="A1712" t="s">
        <v>10289</v>
      </c>
      <c r="B1712" t="s">
        <v>8402</v>
      </c>
    </row>
    <row r="1713" spans="1:2" x14ac:dyDescent="0.25">
      <c r="A1713" t="s">
        <v>11279</v>
      </c>
      <c r="B1713" t="s">
        <v>11279</v>
      </c>
    </row>
    <row r="1714" spans="1:2" x14ac:dyDescent="0.25">
      <c r="A1714" t="s">
        <v>9416</v>
      </c>
      <c r="B1714" t="s">
        <v>9416</v>
      </c>
    </row>
    <row r="1715" spans="1:2" x14ac:dyDescent="0.25">
      <c r="A1715" t="s">
        <v>11280</v>
      </c>
      <c r="B1715" t="s">
        <v>11280</v>
      </c>
    </row>
    <row r="1716" spans="1:2" x14ac:dyDescent="0.25">
      <c r="A1716" t="s">
        <v>9022</v>
      </c>
      <c r="B1716" t="s">
        <v>9023</v>
      </c>
    </row>
    <row r="1717" spans="1:2" x14ac:dyDescent="0.25">
      <c r="A1717" t="s">
        <v>9024</v>
      </c>
      <c r="B1717" t="s">
        <v>9025</v>
      </c>
    </row>
    <row r="1718" spans="1:2" x14ac:dyDescent="0.25">
      <c r="A1718" t="s">
        <v>11281</v>
      </c>
      <c r="B1718" t="s">
        <v>11281</v>
      </c>
    </row>
    <row r="1719" spans="1:2" x14ac:dyDescent="0.25">
      <c r="A1719" t="s">
        <v>11282</v>
      </c>
      <c r="B1719" t="s">
        <v>11282</v>
      </c>
    </row>
    <row r="1720" spans="1:2" x14ac:dyDescent="0.25">
      <c r="A1720" t="s">
        <v>200</v>
      </c>
      <c r="B1720" t="s">
        <v>10073</v>
      </c>
    </row>
    <row r="1721" spans="1:2" x14ac:dyDescent="0.25">
      <c r="A1721" t="s">
        <v>11283</v>
      </c>
      <c r="B1721" t="s">
        <v>11284</v>
      </c>
    </row>
    <row r="1722" spans="1:2" x14ac:dyDescent="0.25">
      <c r="A1722" t="s">
        <v>10074</v>
      </c>
      <c r="B1722" t="s">
        <v>10075</v>
      </c>
    </row>
    <row r="1723" spans="1:2" x14ac:dyDescent="0.25">
      <c r="A1723" t="s">
        <v>9417</v>
      </c>
      <c r="B1723" t="s">
        <v>9418</v>
      </c>
    </row>
    <row r="1724" spans="1:2" x14ac:dyDescent="0.25">
      <c r="A1724" t="s">
        <v>11285</v>
      </c>
      <c r="B1724" t="s">
        <v>11285</v>
      </c>
    </row>
    <row r="1725" spans="1:2" x14ac:dyDescent="0.25">
      <c r="A1725" t="s">
        <v>9026</v>
      </c>
      <c r="B1725" t="s">
        <v>9027</v>
      </c>
    </row>
    <row r="1726" spans="1:2" x14ac:dyDescent="0.25">
      <c r="A1726" t="s">
        <v>11286</v>
      </c>
      <c r="B1726" t="s">
        <v>11286</v>
      </c>
    </row>
    <row r="1727" spans="1:2" x14ac:dyDescent="0.25">
      <c r="A1727" t="s">
        <v>6361</v>
      </c>
      <c r="B1727" t="s">
        <v>9028</v>
      </c>
    </row>
    <row r="1728" spans="1:2" x14ac:dyDescent="0.25">
      <c r="A1728" t="s">
        <v>11287</v>
      </c>
      <c r="B1728" t="s">
        <v>11288</v>
      </c>
    </row>
    <row r="1729" spans="1:2" x14ac:dyDescent="0.25">
      <c r="A1729" t="s">
        <v>11289</v>
      </c>
      <c r="B1729" t="s">
        <v>11290</v>
      </c>
    </row>
    <row r="1730" spans="1:2" x14ac:dyDescent="0.25">
      <c r="A1730" t="s">
        <v>9029</v>
      </c>
      <c r="B1730" t="s">
        <v>8469</v>
      </c>
    </row>
    <row r="1731" spans="1:2" x14ac:dyDescent="0.25">
      <c r="A1731" t="s">
        <v>11291</v>
      </c>
      <c r="B1731" t="s">
        <v>11291</v>
      </c>
    </row>
    <row r="1732" spans="1:2" x14ac:dyDescent="0.25">
      <c r="A1732" t="s">
        <v>11292</v>
      </c>
      <c r="B1732" t="s">
        <v>8843</v>
      </c>
    </row>
    <row r="1733" spans="1:2" x14ac:dyDescent="0.25">
      <c r="A1733" t="s">
        <v>2578</v>
      </c>
      <c r="B1733" t="s">
        <v>9030</v>
      </c>
    </row>
    <row r="1734" spans="1:2" x14ac:dyDescent="0.25">
      <c r="A1734" t="s">
        <v>9419</v>
      </c>
      <c r="B1734" t="s">
        <v>9420</v>
      </c>
    </row>
    <row r="1735" spans="1:2" x14ac:dyDescent="0.25">
      <c r="A1735" t="s">
        <v>9421</v>
      </c>
      <c r="B1735" t="s">
        <v>9422</v>
      </c>
    </row>
    <row r="1736" spans="1:2" x14ac:dyDescent="0.25">
      <c r="A1736" t="s">
        <v>9423</v>
      </c>
      <c r="B1736" t="s">
        <v>9424</v>
      </c>
    </row>
    <row r="1737" spans="1:2" x14ac:dyDescent="0.25">
      <c r="A1737" t="s">
        <v>1003</v>
      </c>
      <c r="B1737" t="s">
        <v>9031</v>
      </c>
    </row>
    <row r="1738" spans="1:2" x14ac:dyDescent="0.25">
      <c r="A1738" t="s">
        <v>2983</v>
      </c>
      <c r="B1738" t="s">
        <v>9032</v>
      </c>
    </row>
    <row r="1739" spans="1:2" x14ac:dyDescent="0.25">
      <c r="A1739" t="s">
        <v>11293</v>
      </c>
      <c r="B1739" t="s">
        <v>11293</v>
      </c>
    </row>
    <row r="1740" spans="1:2" x14ac:dyDescent="0.25">
      <c r="A1740" t="s">
        <v>9033</v>
      </c>
      <c r="B1740" t="s">
        <v>9034</v>
      </c>
    </row>
    <row r="1741" spans="1:2" x14ac:dyDescent="0.25">
      <c r="A1741" t="s">
        <v>9035</v>
      </c>
      <c r="B1741" t="s">
        <v>9036</v>
      </c>
    </row>
    <row r="1742" spans="1:2" x14ac:dyDescent="0.25">
      <c r="A1742" t="s">
        <v>9037</v>
      </c>
      <c r="B1742" t="s">
        <v>9038</v>
      </c>
    </row>
    <row r="1743" spans="1:2" x14ac:dyDescent="0.25">
      <c r="A1743" t="s">
        <v>9039</v>
      </c>
      <c r="B1743" t="s">
        <v>9040</v>
      </c>
    </row>
    <row r="1744" spans="1:2" x14ac:dyDescent="0.25">
      <c r="A1744" t="s">
        <v>9041</v>
      </c>
      <c r="B1744" t="s">
        <v>9041</v>
      </c>
    </row>
    <row r="1745" spans="1:2" x14ac:dyDescent="0.25">
      <c r="A1745" t="s">
        <v>9042</v>
      </c>
      <c r="B1745" t="s">
        <v>9043</v>
      </c>
    </row>
    <row r="1746" spans="1:2" x14ac:dyDescent="0.25">
      <c r="A1746" t="s">
        <v>9044</v>
      </c>
      <c r="B1746" t="s">
        <v>9045</v>
      </c>
    </row>
    <row r="1747" spans="1:2" x14ac:dyDescent="0.25">
      <c r="A1747" t="s">
        <v>11294</v>
      </c>
      <c r="B1747" t="s">
        <v>11294</v>
      </c>
    </row>
    <row r="1748" spans="1:2" x14ac:dyDescent="0.25">
      <c r="A1748" t="s">
        <v>9046</v>
      </c>
      <c r="B1748" t="s">
        <v>9047</v>
      </c>
    </row>
    <row r="1749" spans="1:2" x14ac:dyDescent="0.25">
      <c r="A1749" t="s">
        <v>11295</v>
      </c>
      <c r="B1749" t="s">
        <v>11296</v>
      </c>
    </row>
    <row r="1750" spans="1:2" x14ac:dyDescent="0.25">
      <c r="A1750" t="s">
        <v>11297</v>
      </c>
      <c r="B1750" t="s">
        <v>8830</v>
      </c>
    </row>
    <row r="1751" spans="1:2" x14ac:dyDescent="0.25">
      <c r="A1751" t="s">
        <v>9425</v>
      </c>
      <c r="B1751" t="s">
        <v>9426</v>
      </c>
    </row>
    <row r="1752" spans="1:2" x14ac:dyDescent="0.25">
      <c r="A1752" t="s">
        <v>11298</v>
      </c>
      <c r="B1752" t="s">
        <v>11298</v>
      </c>
    </row>
    <row r="1753" spans="1:2" x14ac:dyDescent="0.25">
      <c r="A1753" t="s">
        <v>11299</v>
      </c>
      <c r="B1753" t="s">
        <v>11300</v>
      </c>
    </row>
    <row r="1754" spans="1:2" x14ac:dyDescent="0.25">
      <c r="A1754" t="s">
        <v>9427</v>
      </c>
      <c r="B1754" t="s">
        <v>9428</v>
      </c>
    </row>
    <row r="1755" spans="1:2" x14ac:dyDescent="0.25">
      <c r="A1755" t="s">
        <v>9048</v>
      </c>
      <c r="B1755" t="s">
        <v>9049</v>
      </c>
    </row>
    <row r="1756" spans="1:2" x14ac:dyDescent="0.25">
      <c r="A1756" t="s">
        <v>9050</v>
      </c>
      <c r="B1756" t="s">
        <v>9051</v>
      </c>
    </row>
    <row r="1757" spans="1:2" x14ac:dyDescent="0.25">
      <c r="A1757" t="s">
        <v>9052</v>
      </c>
      <c r="B1757" t="s">
        <v>9053</v>
      </c>
    </row>
    <row r="1758" spans="1:2" x14ac:dyDescent="0.25">
      <c r="A1758" t="s">
        <v>9054</v>
      </c>
      <c r="B1758" t="s">
        <v>9055</v>
      </c>
    </row>
    <row r="1759" spans="1:2" x14ac:dyDescent="0.25">
      <c r="A1759" t="s">
        <v>9056</v>
      </c>
      <c r="B1759" t="s">
        <v>9057</v>
      </c>
    </row>
    <row r="1760" spans="1:2" x14ac:dyDescent="0.25">
      <c r="A1760" t="s">
        <v>9058</v>
      </c>
      <c r="B1760" t="s">
        <v>9058</v>
      </c>
    </row>
    <row r="1761" spans="1:2" x14ac:dyDescent="0.25">
      <c r="A1761" t="s">
        <v>9059</v>
      </c>
      <c r="B1761" t="s">
        <v>9059</v>
      </c>
    </row>
    <row r="1762" spans="1:2" x14ac:dyDescent="0.25">
      <c r="A1762" t="s">
        <v>9060</v>
      </c>
      <c r="B1762" t="s">
        <v>9061</v>
      </c>
    </row>
    <row r="1763" spans="1:2" x14ac:dyDescent="0.25">
      <c r="A1763" t="s">
        <v>9429</v>
      </c>
      <c r="B1763" t="s">
        <v>9429</v>
      </c>
    </row>
    <row r="1764" spans="1:2" x14ac:dyDescent="0.25">
      <c r="A1764" t="s">
        <v>9430</v>
      </c>
      <c r="B1764" t="s">
        <v>9431</v>
      </c>
    </row>
    <row r="1765" spans="1:2" x14ac:dyDescent="0.25">
      <c r="A1765" t="s">
        <v>9432</v>
      </c>
      <c r="B1765" t="s">
        <v>8770</v>
      </c>
    </row>
    <row r="1766" spans="1:2" x14ac:dyDescent="0.25">
      <c r="A1766" t="s">
        <v>9062</v>
      </c>
      <c r="B1766" t="s">
        <v>9063</v>
      </c>
    </row>
    <row r="1767" spans="1:2" x14ac:dyDescent="0.25">
      <c r="A1767" t="s">
        <v>9064</v>
      </c>
      <c r="B1767" t="s">
        <v>9065</v>
      </c>
    </row>
    <row r="1768" spans="1:2" x14ac:dyDescent="0.25">
      <c r="A1768" t="s">
        <v>11301</v>
      </c>
      <c r="B1768" t="s">
        <v>8697</v>
      </c>
    </row>
    <row r="1769" spans="1:2" x14ac:dyDescent="0.25">
      <c r="A1769" t="s">
        <v>11302</v>
      </c>
      <c r="B1769" t="s">
        <v>11303</v>
      </c>
    </row>
    <row r="1770" spans="1:2" x14ac:dyDescent="0.25">
      <c r="A1770" t="s">
        <v>11304</v>
      </c>
      <c r="B1770" t="s">
        <v>11304</v>
      </c>
    </row>
    <row r="1771" spans="1:2" x14ac:dyDescent="0.25">
      <c r="A1771" t="s">
        <v>9066</v>
      </c>
      <c r="B1771" t="s">
        <v>9067</v>
      </c>
    </row>
    <row r="1772" spans="1:2" x14ac:dyDescent="0.25">
      <c r="A1772" t="s">
        <v>11305</v>
      </c>
      <c r="B1772" t="s">
        <v>11305</v>
      </c>
    </row>
    <row r="1773" spans="1:2" x14ac:dyDescent="0.25">
      <c r="A1773" t="s">
        <v>11306</v>
      </c>
      <c r="B1773" t="s">
        <v>8456</v>
      </c>
    </row>
    <row r="1774" spans="1:2" x14ac:dyDescent="0.25">
      <c r="A1774" t="s">
        <v>9433</v>
      </c>
      <c r="B1774" t="s">
        <v>9434</v>
      </c>
    </row>
    <row r="1775" spans="1:2" x14ac:dyDescent="0.25">
      <c r="A1775" t="s">
        <v>11307</v>
      </c>
      <c r="B1775" t="s">
        <v>11307</v>
      </c>
    </row>
    <row r="1776" spans="1:2" x14ac:dyDescent="0.25">
      <c r="A1776" t="s">
        <v>9068</v>
      </c>
      <c r="B1776" t="s">
        <v>9069</v>
      </c>
    </row>
    <row r="1777" spans="1:2" x14ac:dyDescent="0.25">
      <c r="A1777" t="s">
        <v>11308</v>
      </c>
      <c r="B1777" t="s">
        <v>11309</v>
      </c>
    </row>
    <row r="1778" spans="1:2" x14ac:dyDescent="0.25">
      <c r="A1778" t="s">
        <v>9070</v>
      </c>
      <c r="B1778" t="s">
        <v>9071</v>
      </c>
    </row>
    <row r="1779" spans="1:2" x14ac:dyDescent="0.25">
      <c r="A1779" t="s">
        <v>9435</v>
      </c>
      <c r="B1779" t="s">
        <v>9436</v>
      </c>
    </row>
    <row r="1780" spans="1:2" x14ac:dyDescent="0.25">
      <c r="A1780" t="s">
        <v>11310</v>
      </c>
      <c r="B1780" t="s">
        <v>8519</v>
      </c>
    </row>
    <row r="1781" spans="1:2" x14ac:dyDescent="0.25">
      <c r="A1781" t="s">
        <v>11311</v>
      </c>
      <c r="B1781" t="s">
        <v>11311</v>
      </c>
    </row>
    <row r="1782" spans="1:2" x14ac:dyDescent="0.25">
      <c r="A1782" t="s">
        <v>11312</v>
      </c>
      <c r="B1782" t="s">
        <v>11313</v>
      </c>
    </row>
    <row r="1783" spans="1:2" x14ac:dyDescent="0.25">
      <c r="A1783" t="s">
        <v>9072</v>
      </c>
      <c r="B1783" t="s">
        <v>9072</v>
      </c>
    </row>
    <row r="1784" spans="1:2" x14ac:dyDescent="0.25">
      <c r="A1784" t="s">
        <v>9073</v>
      </c>
      <c r="B1784" t="s">
        <v>9074</v>
      </c>
    </row>
    <row r="1785" spans="1:2" x14ac:dyDescent="0.25">
      <c r="A1785" t="s">
        <v>9075</v>
      </c>
      <c r="B1785" t="s">
        <v>9076</v>
      </c>
    </row>
    <row r="1786" spans="1:2" x14ac:dyDescent="0.25">
      <c r="A1786" t="s">
        <v>78</v>
      </c>
      <c r="B1786" t="s">
        <v>9077</v>
      </c>
    </row>
    <row r="1787" spans="1:2" x14ac:dyDescent="0.25">
      <c r="A1787" t="s">
        <v>9437</v>
      </c>
      <c r="B1787" t="s">
        <v>9438</v>
      </c>
    </row>
    <row r="1788" spans="1:2" x14ac:dyDescent="0.25">
      <c r="A1788" t="s">
        <v>2973</v>
      </c>
      <c r="B1788" t="s">
        <v>9078</v>
      </c>
    </row>
    <row r="1789" spans="1:2" x14ac:dyDescent="0.25">
      <c r="A1789" t="s">
        <v>115</v>
      </c>
      <c r="B1789" t="s">
        <v>9079</v>
      </c>
    </row>
    <row r="1790" spans="1:2" x14ac:dyDescent="0.25">
      <c r="A1790" t="s">
        <v>11314</v>
      </c>
      <c r="B1790" t="s">
        <v>11315</v>
      </c>
    </row>
    <row r="1791" spans="1:2" x14ac:dyDescent="0.25">
      <c r="A1791" t="s">
        <v>11316</v>
      </c>
      <c r="B1791" t="s">
        <v>11317</v>
      </c>
    </row>
    <row r="1792" spans="1:2" x14ac:dyDescent="0.25">
      <c r="A1792" t="s">
        <v>3151</v>
      </c>
      <c r="B1792" t="s">
        <v>9080</v>
      </c>
    </row>
    <row r="1793" spans="1:2" x14ac:dyDescent="0.25">
      <c r="A1793" t="s">
        <v>11318</v>
      </c>
      <c r="B1793" t="s">
        <v>11318</v>
      </c>
    </row>
    <row r="1794" spans="1:2" x14ac:dyDescent="0.25">
      <c r="A1794" t="s">
        <v>11319</v>
      </c>
      <c r="B1794" t="s">
        <v>11319</v>
      </c>
    </row>
    <row r="1795" spans="1:2" x14ac:dyDescent="0.25">
      <c r="A1795" t="s">
        <v>11320</v>
      </c>
      <c r="B1795" t="s">
        <v>11321</v>
      </c>
    </row>
    <row r="1796" spans="1:2" x14ac:dyDescent="0.25">
      <c r="A1796" t="s">
        <v>11322</v>
      </c>
      <c r="B1796" t="s">
        <v>11323</v>
      </c>
    </row>
    <row r="1797" spans="1:2" x14ac:dyDescent="0.25">
      <c r="A1797" t="s">
        <v>11324</v>
      </c>
      <c r="B1797" t="s">
        <v>8516</v>
      </c>
    </row>
    <row r="1798" spans="1:2" x14ac:dyDescent="0.25">
      <c r="A1798" t="s">
        <v>11325</v>
      </c>
      <c r="B1798" t="s">
        <v>11326</v>
      </c>
    </row>
    <row r="1799" spans="1:2" x14ac:dyDescent="0.25">
      <c r="A1799" t="s">
        <v>11327</v>
      </c>
      <c r="B1799" t="s">
        <v>11328</v>
      </c>
    </row>
    <row r="1800" spans="1:2" x14ac:dyDescent="0.25">
      <c r="A1800" t="s">
        <v>9439</v>
      </c>
      <c r="B1800" t="s">
        <v>9440</v>
      </c>
    </row>
    <row r="1801" spans="1:2" x14ac:dyDescent="0.25">
      <c r="A1801" t="s">
        <v>11329</v>
      </c>
      <c r="B1801" t="s">
        <v>11329</v>
      </c>
    </row>
    <row r="1802" spans="1:2" x14ac:dyDescent="0.25">
      <c r="A1802" t="s">
        <v>11330</v>
      </c>
      <c r="B1802" t="s">
        <v>11330</v>
      </c>
    </row>
    <row r="1803" spans="1:2" x14ac:dyDescent="0.25">
      <c r="A1803" t="s">
        <v>9081</v>
      </c>
      <c r="B1803" t="s">
        <v>8636</v>
      </c>
    </row>
    <row r="1804" spans="1:2" x14ac:dyDescent="0.25">
      <c r="A1804" t="s">
        <v>11331</v>
      </c>
      <c r="B1804" t="s">
        <v>11331</v>
      </c>
    </row>
    <row r="1805" spans="1:2" x14ac:dyDescent="0.25">
      <c r="A1805" t="s">
        <v>11332</v>
      </c>
      <c r="B1805" t="s">
        <v>11332</v>
      </c>
    </row>
    <row r="1806" spans="1:2" x14ac:dyDescent="0.25">
      <c r="A1806" t="s">
        <v>1421</v>
      </c>
      <c r="B1806" t="s">
        <v>9082</v>
      </c>
    </row>
    <row r="1807" spans="1:2" x14ac:dyDescent="0.25">
      <c r="A1807" t="s">
        <v>11333</v>
      </c>
      <c r="B1807" t="s">
        <v>11334</v>
      </c>
    </row>
    <row r="1808" spans="1:2" x14ac:dyDescent="0.25">
      <c r="A1808" t="s">
        <v>11335</v>
      </c>
      <c r="B1808" t="s">
        <v>11336</v>
      </c>
    </row>
    <row r="1809" spans="1:2" x14ac:dyDescent="0.25">
      <c r="A1809" t="s">
        <v>9441</v>
      </c>
      <c r="B1809" t="s">
        <v>9442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Sources</vt:lpstr>
      <vt:lpstr>Effective FCS</vt:lpstr>
      <vt:lpstr>IndirectAdditives in FCS</vt:lpstr>
      <vt:lpstr>EAFUS</vt:lpstr>
      <vt:lpstr>TOR</vt:lpstr>
      <vt:lpstr>SCOGS</vt:lpstr>
      <vt:lpstr>FDA GRN</vt:lpstr>
      <vt:lpstr>FEMA GRAS</vt:lpstr>
      <vt:lpstr>Pesticide</vt:lpstr>
      <vt:lpstr>8659_FOOD_CASRN</vt:lpstr>
      <vt:lpstr>1530_FOOD_CASRN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 EPA User or Contractor</dc:creator>
  <cp:lastModifiedBy>U.S. EPA User or Contractor</cp:lastModifiedBy>
  <dcterms:created xsi:type="dcterms:W3CDTF">2015-03-16T16:49:30Z</dcterms:created>
  <dcterms:modified xsi:type="dcterms:W3CDTF">2016-04-14T18:17:44Z</dcterms:modified>
</cp:coreProperties>
</file>